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G:\My Drive\Yliopisto\Tietojärjestelmätiede\TJ11\"/>
    </mc:Choice>
  </mc:AlternateContent>
  <xr:revisionPtr revIDLastSave="0" documentId="13_ncr:1_{ED077FFB-C088-425B-972D-FE57F92ED6E6}" xr6:coauthVersionLast="47" xr6:coauthVersionMax="47" xr10:uidLastSave="{00000000-0000-0000-0000-000000000000}"/>
  <bookViews>
    <workbookView xWindow="-120" yWindow="-120" windowWidth="29040" windowHeight="15840" firstSheet="2" activeTab="4" xr2:uid="{00000000-000D-0000-FFFF-FFFF00000000}"/>
  </bookViews>
  <sheets>
    <sheet name="ryhmat" sheetId="14" r:id="rId1"/>
    <sheet name="myyjat" sheetId="16" r:id="rId2"/>
    <sheet name="tuotteet" sheetId="17" r:id="rId3"/>
    <sheet name="myynnit" sheetId="15" r:id="rId4"/>
    <sheet name="rapo" sheetId="13" r:id="rId5"/>
    <sheet name="f" sheetId="8" r:id="rId6"/>
  </sheets>
  <functionGroups builtInGroupCount="19"/>
  <definedNames>
    <definedName name="_xlnm._FilterDatabase" localSheetId="2" hidden="1">tuotteet!$A$1:$F$1</definedName>
    <definedName name="_xlcn.WorksheetConnection_8_2306260_2102476.xlsmTable11" hidden="1">Table1[]</definedName>
    <definedName name="kansio">#REF!</definedName>
    <definedName name="laitteet">#REF!</definedName>
    <definedName name="myyjat">rapo!$T$3:$T$17</definedName>
    <definedName name="myynnit">Table1[#All]</definedName>
    <definedName name="nyt">#REF!</definedName>
    <definedName name="piirit">#REF!</definedName>
    <definedName name="rapo_nimi">#REF!</definedName>
    <definedName name="ryhmat">rapo!$U$2:$Z$2</definedName>
    <definedName name="sit">#REF!</definedName>
    <definedName name="vyk_lkm">rapo!$U$23</definedName>
    <definedName name="vyk_yht">rapo!$U$3</definedName>
    <definedName name="yhteenveto">#REF!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8_2306260_2102476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8" l="1"/>
  <c r="K2" i="8" s="1"/>
  <c r="N2" i="8" s="1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G2" i="8"/>
  <c r="F2" i="8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58" i="8"/>
  <c r="M259" i="8"/>
  <c r="M260" i="8"/>
  <c r="M261" i="8"/>
  <c r="M262" i="8"/>
  <c r="M263" i="8"/>
  <c r="M264" i="8"/>
  <c r="M265" i="8"/>
  <c r="M266" i="8"/>
  <c r="M267" i="8"/>
  <c r="M268" i="8"/>
  <c r="M269" i="8"/>
  <c r="M270" i="8"/>
  <c r="M271" i="8"/>
  <c r="M272" i="8"/>
  <c r="M273" i="8"/>
  <c r="M274" i="8"/>
  <c r="M275" i="8"/>
  <c r="M276" i="8"/>
  <c r="M277" i="8"/>
  <c r="M278" i="8"/>
  <c r="M279" i="8"/>
  <c r="M280" i="8"/>
  <c r="M281" i="8"/>
  <c r="M282" i="8"/>
  <c r="M283" i="8"/>
  <c r="M284" i="8"/>
  <c r="M285" i="8"/>
  <c r="M286" i="8"/>
  <c r="M287" i="8"/>
  <c r="M288" i="8"/>
  <c r="M289" i="8"/>
  <c r="M290" i="8"/>
  <c r="M291" i="8"/>
  <c r="M292" i="8"/>
  <c r="M293" i="8"/>
  <c r="M294" i="8"/>
  <c r="M295" i="8"/>
  <c r="M296" i="8"/>
  <c r="M297" i="8"/>
  <c r="M298" i="8"/>
  <c r="M299" i="8"/>
  <c r="M300" i="8"/>
  <c r="M301" i="8"/>
  <c r="M302" i="8"/>
  <c r="M303" i="8"/>
  <c r="M304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H3" i="8"/>
  <c r="H4" i="8"/>
  <c r="H5" i="8"/>
  <c r="H6" i="8"/>
  <c r="H7" i="8"/>
  <c r="H8" i="8"/>
  <c r="H9" i="8"/>
  <c r="K9" i="8" s="1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K40" i="8" s="1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K56" i="8" s="1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K72" i="8" s="1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M2" i="8" l="1"/>
  <c r="K303" i="8"/>
  <c r="K299" i="8"/>
  <c r="K295" i="8"/>
  <c r="K291" i="8"/>
  <c r="K287" i="8"/>
  <c r="K283" i="8"/>
  <c r="K279" i="8"/>
  <c r="K275" i="8"/>
  <c r="K271" i="8"/>
  <c r="K267" i="8"/>
  <c r="K263" i="8"/>
  <c r="K259" i="8"/>
  <c r="K255" i="8"/>
  <c r="K251" i="8"/>
  <c r="K247" i="8"/>
  <c r="K243" i="8"/>
  <c r="K239" i="8"/>
  <c r="K235" i="8"/>
  <c r="K231" i="8"/>
  <c r="K227" i="8"/>
  <c r="K223" i="8"/>
  <c r="K219" i="8"/>
  <c r="K215" i="8"/>
  <c r="K211" i="8"/>
  <c r="K207" i="8"/>
  <c r="K203" i="8"/>
  <c r="K199" i="8"/>
  <c r="K195" i="8"/>
  <c r="K191" i="8"/>
  <c r="K187" i="8"/>
  <c r="K183" i="8"/>
  <c r="K179" i="8"/>
  <c r="K175" i="8"/>
  <c r="K171" i="8"/>
  <c r="K167" i="8"/>
  <c r="K163" i="8"/>
  <c r="K159" i="8"/>
  <c r="K155" i="8"/>
  <c r="K151" i="8"/>
  <c r="K147" i="8"/>
  <c r="K143" i="8"/>
  <c r="K139" i="8"/>
  <c r="K135" i="8"/>
  <c r="K131" i="8"/>
  <c r="K127" i="8"/>
  <c r="K123" i="8"/>
  <c r="K119" i="8"/>
  <c r="K115" i="8"/>
  <c r="K111" i="8"/>
  <c r="K107" i="8"/>
  <c r="K103" i="8"/>
  <c r="K99" i="8"/>
  <c r="K95" i="8"/>
  <c r="K91" i="8"/>
  <c r="K87" i="8"/>
  <c r="K83" i="8"/>
  <c r="K79" i="8"/>
  <c r="K75" i="8"/>
  <c r="K71" i="8"/>
  <c r="K67" i="8"/>
  <c r="K63" i="8"/>
  <c r="K59" i="8"/>
  <c r="K55" i="8"/>
  <c r="K51" i="8"/>
  <c r="K47" i="8"/>
  <c r="K43" i="8"/>
  <c r="K39" i="8"/>
  <c r="K35" i="8"/>
  <c r="K31" i="8"/>
  <c r="K27" i="8"/>
  <c r="K23" i="8"/>
  <c r="K19" i="8"/>
  <c r="K15" i="8"/>
  <c r="K11" i="8"/>
  <c r="K7" i="8"/>
  <c r="K3" i="8"/>
  <c r="K302" i="8"/>
  <c r="K298" i="8"/>
  <c r="K294" i="8"/>
  <c r="K290" i="8"/>
  <c r="K286" i="8"/>
  <c r="K282" i="8"/>
  <c r="K278" i="8"/>
  <c r="K274" i="8"/>
  <c r="K270" i="8"/>
  <c r="K266" i="8"/>
  <c r="K262" i="8"/>
  <c r="K258" i="8"/>
  <c r="K254" i="8"/>
  <c r="K250" i="8"/>
  <c r="K246" i="8"/>
  <c r="K242" i="8"/>
  <c r="K238" i="8"/>
  <c r="K234" i="8"/>
  <c r="K230" i="8"/>
  <c r="K226" i="8"/>
  <c r="K222" i="8"/>
  <c r="K218" i="8"/>
  <c r="K214" i="8"/>
  <c r="K210" i="8"/>
  <c r="K206" i="8"/>
  <c r="K202" i="8"/>
  <c r="K198" i="8"/>
  <c r="K194" i="8"/>
  <c r="K190" i="8"/>
  <c r="K186" i="8"/>
  <c r="K182" i="8"/>
  <c r="K178" i="8"/>
  <c r="K174" i="8"/>
  <c r="K170" i="8"/>
  <c r="K166" i="8"/>
  <c r="K162" i="8"/>
  <c r="K158" i="8"/>
  <c r="K154" i="8"/>
  <c r="K150" i="8"/>
  <c r="K146" i="8"/>
  <c r="K142" i="8"/>
  <c r="K138" i="8"/>
  <c r="K134" i="8"/>
  <c r="K130" i="8"/>
  <c r="K126" i="8"/>
  <c r="K122" i="8"/>
  <c r="K118" i="8"/>
  <c r="K301" i="8"/>
  <c r="K297" i="8"/>
  <c r="K293" i="8"/>
  <c r="K289" i="8"/>
  <c r="K285" i="8"/>
  <c r="K281" i="8"/>
  <c r="K277" i="8"/>
  <c r="K273" i="8"/>
  <c r="K269" i="8"/>
  <c r="K265" i="8"/>
  <c r="K261" i="8"/>
  <c r="K257" i="8"/>
  <c r="K253" i="8"/>
  <c r="K249" i="8"/>
  <c r="K245" i="8"/>
  <c r="K241" i="8"/>
  <c r="K237" i="8"/>
  <c r="K233" i="8"/>
  <c r="K229" i="8"/>
  <c r="K225" i="8"/>
  <c r="K221" i="8"/>
  <c r="K217" i="8"/>
  <c r="K213" i="8"/>
  <c r="K209" i="8"/>
  <c r="K205" i="8"/>
  <c r="K201" i="8"/>
  <c r="K197" i="8"/>
  <c r="K193" i="8"/>
  <c r="K189" i="8"/>
  <c r="K185" i="8"/>
  <c r="K181" i="8"/>
  <c r="K177" i="8"/>
  <c r="K173" i="8"/>
  <c r="K169" i="8"/>
  <c r="K165" i="8"/>
  <c r="K161" i="8"/>
  <c r="K157" i="8"/>
  <c r="K153" i="8"/>
  <c r="K149" i="8"/>
  <c r="K145" i="8"/>
  <c r="K141" i="8"/>
  <c r="K137" i="8"/>
  <c r="K133" i="8"/>
  <c r="K129" i="8"/>
  <c r="K125" i="8"/>
  <c r="K121" i="8"/>
  <c r="K33" i="8"/>
  <c r="K25" i="8"/>
  <c r="K17" i="8"/>
  <c r="K304" i="8"/>
  <c r="K300" i="8"/>
  <c r="K296" i="8"/>
  <c r="K292" i="8"/>
  <c r="K288" i="8"/>
  <c r="K284" i="8"/>
  <c r="K280" i="8"/>
  <c r="K276" i="8"/>
  <c r="K272" i="8"/>
  <c r="K268" i="8"/>
  <c r="K264" i="8"/>
  <c r="K260" i="8"/>
  <c r="K256" i="8"/>
  <c r="K252" i="8"/>
  <c r="K248" i="8"/>
  <c r="K244" i="8"/>
  <c r="K240" i="8"/>
  <c r="K236" i="8"/>
  <c r="K232" i="8"/>
  <c r="K228" i="8"/>
  <c r="K224" i="8"/>
  <c r="K220" i="8"/>
  <c r="K216" i="8"/>
  <c r="K212" i="8"/>
  <c r="K208" i="8"/>
  <c r="K204" i="8"/>
  <c r="K200" i="8"/>
  <c r="K196" i="8"/>
  <c r="K192" i="8"/>
  <c r="K188" i="8"/>
  <c r="K184" i="8"/>
  <c r="K180" i="8"/>
  <c r="K176" i="8"/>
  <c r="K172" i="8"/>
  <c r="K168" i="8"/>
  <c r="K164" i="8"/>
  <c r="K160" i="8"/>
  <c r="K156" i="8"/>
  <c r="K152" i="8"/>
  <c r="K148" i="8"/>
  <c r="K144" i="8"/>
  <c r="K140" i="8"/>
  <c r="K136" i="8"/>
  <c r="K132" i="8"/>
  <c r="K128" i="8"/>
  <c r="K124" i="8"/>
  <c r="K120" i="8"/>
  <c r="K116" i="8"/>
  <c r="K112" i="8"/>
  <c r="K108" i="8"/>
  <c r="K104" i="8"/>
  <c r="K100" i="8"/>
  <c r="K96" i="8"/>
  <c r="K92" i="8"/>
  <c r="K88" i="8"/>
  <c r="K84" i="8"/>
  <c r="K80" i="8"/>
  <c r="K76" i="8"/>
  <c r="K68" i="8"/>
  <c r="K64" i="8"/>
  <c r="K60" i="8"/>
  <c r="K52" i="8"/>
  <c r="K48" i="8"/>
  <c r="K44" i="8"/>
  <c r="K114" i="8"/>
  <c r="K110" i="8"/>
  <c r="K106" i="8"/>
  <c r="K102" i="8"/>
  <c r="K98" i="8"/>
  <c r="K94" i="8"/>
  <c r="K90" i="8"/>
  <c r="K86" i="8"/>
  <c r="K82" i="8"/>
  <c r="K78" i="8"/>
  <c r="K74" i="8"/>
  <c r="K70" i="8"/>
  <c r="K66" i="8"/>
  <c r="K62" i="8"/>
  <c r="K58" i="8"/>
  <c r="K54" i="8"/>
  <c r="K50" i="8"/>
  <c r="K46" i="8"/>
  <c r="K42" i="8"/>
  <c r="K38" i="8"/>
  <c r="K34" i="8"/>
  <c r="K30" i="8"/>
  <c r="K26" i="8"/>
  <c r="K22" i="8"/>
  <c r="K18" i="8"/>
  <c r="K14" i="8"/>
  <c r="K10" i="8"/>
  <c r="K6" i="8"/>
  <c r="K117" i="8"/>
  <c r="K113" i="8"/>
  <c r="K109" i="8"/>
  <c r="K105" i="8"/>
  <c r="K101" i="8"/>
  <c r="K97" i="8"/>
  <c r="K93" i="8"/>
  <c r="K89" i="8"/>
  <c r="K85" i="8"/>
  <c r="K81" i="8"/>
  <c r="K77" i="8"/>
  <c r="K73" i="8"/>
  <c r="K69" i="8"/>
  <c r="K65" i="8"/>
  <c r="K61" i="8"/>
  <c r="K57" i="8"/>
  <c r="K53" i="8"/>
  <c r="K49" i="8"/>
  <c r="K45" i="8"/>
  <c r="K41" i="8"/>
  <c r="K37" i="8"/>
  <c r="K29" i="8"/>
  <c r="K21" i="8"/>
  <c r="K13" i="8"/>
  <c r="K5" i="8"/>
  <c r="K36" i="8"/>
  <c r="K32" i="8"/>
  <c r="K28" i="8"/>
  <c r="K24" i="8"/>
  <c r="K20" i="8"/>
  <c r="K16" i="8"/>
  <c r="K12" i="8"/>
  <c r="K8" i="8"/>
  <c r="K4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H2" i="15"/>
  <c r="I2" i="15"/>
  <c r="J2" i="15" s="1"/>
  <c r="K2" i="15"/>
  <c r="H3" i="15"/>
  <c r="I3" i="15"/>
  <c r="J3" i="15" s="1"/>
  <c r="K3" i="15"/>
  <c r="H4" i="15"/>
  <c r="I4" i="15"/>
  <c r="J4" i="15" s="1"/>
  <c r="K4" i="15"/>
  <c r="H5" i="15"/>
  <c r="I5" i="15"/>
  <c r="J5" i="15" s="1"/>
  <c r="K5" i="15"/>
  <c r="H6" i="15"/>
  <c r="I6" i="15"/>
  <c r="J6" i="15" s="1"/>
  <c r="K6" i="15"/>
  <c r="H7" i="15"/>
  <c r="I7" i="15"/>
  <c r="J7" i="15" s="1"/>
  <c r="K7" i="15"/>
  <c r="H8" i="15"/>
  <c r="I8" i="15"/>
  <c r="J8" i="15" s="1"/>
  <c r="K8" i="15"/>
  <c r="H9" i="15"/>
  <c r="I9" i="15"/>
  <c r="J9" i="15" s="1"/>
  <c r="K9" i="15"/>
  <c r="H10" i="15"/>
  <c r="I10" i="15"/>
  <c r="J10" i="15" s="1"/>
  <c r="K10" i="15"/>
  <c r="H11" i="15"/>
  <c r="I11" i="15"/>
  <c r="J11" i="15" s="1"/>
  <c r="K11" i="15"/>
  <c r="H12" i="15"/>
  <c r="I12" i="15"/>
  <c r="J12" i="15" s="1"/>
  <c r="K12" i="15"/>
  <c r="H13" i="15"/>
  <c r="I13" i="15"/>
  <c r="J13" i="15" s="1"/>
  <c r="K13" i="15"/>
  <c r="H14" i="15"/>
  <c r="I14" i="15"/>
  <c r="J14" i="15" s="1"/>
  <c r="K14" i="15"/>
  <c r="H15" i="15"/>
  <c r="I15" i="15"/>
  <c r="J15" i="15" s="1"/>
  <c r="K15" i="15"/>
  <c r="H16" i="15"/>
  <c r="I16" i="15"/>
  <c r="J16" i="15" s="1"/>
  <c r="K16" i="15"/>
  <c r="H17" i="15"/>
  <c r="I17" i="15"/>
  <c r="J17" i="15" s="1"/>
  <c r="K17" i="15"/>
  <c r="H18" i="15"/>
  <c r="I18" i="15"/>
  <c r="J18" i="15" s="1"/>
  <c r="K18" i="15"/>
  <c r="H19" i="15"/>
  <c r="I19" i="15"/>
  <c r="J19" i="15" s="1"/>
  <c r="K19" i="15"/>
  <c r="H20" i="15"/>
  <c r="I20" i="15"/>
  <c r="J20" i="15" s="1"/>
  <c r="K20" i="15"/>
  <c r="H21" i="15"/>
  <c r="I21" i="15"/>
  <c r="J21" i="15" s="1"/>
  <c r="K21" i="15"/>
  <c r="H22" i="15"/>
  <c r="I22" i="15"/>
  <c r="J22" i="15" s="1"/>
  <c r="K22" i="15"/>
  <c r="H23" i="15"/>
  <c r="I23" i="15"/>
  <c r="J23" i="15" s="1"/>
  <c r="K23" i="15"/>
  <c r="H24" i="15"/>
  <c r="I24" i="15"/>
  <c r="J24" i="15"/>
  <c r="K24" i="15"/>
  <c r="H25" i="15"/>
  <c r="I25" i="15"/>
  <c r="J25" i="15" s="1"/>
  <c r="K25" i="15"/>
  <c r="H26" i="15"/>
  <c r="I26" i="15"/>
  <c r="J26" i="15" s="1"/>
  <c r="K26" i="15"/>
  <c r="H27" i="15"/>
  <c r="I27" i="15"/>
  <c r="J27" i="15" s="1"/>
  <c r="K27" i="15"/>
  <c r="H28" i="15"/>
  <c r="I28" i="15"/>
  <c r="J28" i="15" s="1"/>
  <c r="K28" i="15"/>
  <c r="H29" i="15"/>
  <c r="I29" i="15"/>
  <c r="J29" i="15" s="1"/>
  <c r="K29" i="15"/>
  <c r="H30" i="15"/>
  <c r="I30" i="15"/>
  <c r="J30" i="15" s="1"/>
  <c r="K30" i="15"/>
  <c r="H31" i="15"/>
  <c r="I31" i="15"/>
  <c r="J31" i="15" s="1"/>
  <c r="K31" i="15"/>
  <c r="H32" i="15"/>
  <c r="I32" i="15"/>
  <c r="J32" i="15" s="1"/>
  <c r="K32" i="15"/>
  <c r="H33" i="15"/>
  <c r="I33" i="15"/>
  <c r="J33" i="15" s="1"/>
  <c r="K33" i="15"/>
  <c r="H34" i="15"/>
  <c r="I34" i="15"/>
  <c r="J34" i="15" s="1"/>
  <c r="K34" i="15"/>
  <c r="H35" i="15"/>
  <c r="I35" i="15"/>
  <c r="J35" i="15" s="1"/>
  <c r="K35" i="15"/>
  <c r="H36" i="15"/>
  <c r="I36" i="15"/>
  <c r="J36" i="15" s="1"/>
  <c r="K36" i="15"/>
  <c r="H37" i="15"/>
  <c r="I37" i="15"/>
  <c r="J37" i="15" s="1"/>
  <c r="K37" i="15"/>
  <c r="H38" i="15"/>
  <c r="I38" i="15"/>
  <c r="J38" i="15" s="1"/>
  <c r="K38" i="15"/>
  <c r="H39" i="15"/>
  <c r="I39" i="15"/>
  <c r="J39" i="15" s="1"/>
  <c r="K39" i="15"/>
  <c r="H40" i="15"/>
  <c r="I40" i="15"/>
  <c r="J40" i="15" s="1"/>
  <c r="K40" i="15"/>
  <c r="H41" i="15"/>
  <c r="I41" i="15"/>
  <c r="J41" i="15" s="1"/>
  <c r="K41" i="15"/>
  <c r="H42" i="15"/>
  <c r="I42" i="15"/>
  <c r="J42" i="15" s="1"/>
  <c r="K42" i="15"/>
  <c r="H43" i="15"/>
  <c r="I43" i="15"/>
  <c r="J43" i="15" s="1"/>
  <c r="K43" i="15"/>
  <c r="H44" i="15"/>
  <c r="I44" i="15"/>
  <c r="J44" i="15" s="1"/>
  <c r="K44" i="15"/>
  <c r="H45" i="15"/>
  <c r="I45" i="15"/>
  <c r="J45" i="15" s="1"/>
  <c r="K45" i="15"/>
  <c r="H46" i="15"/>
  <c r="I46" i="15"/>
  <c r="J46" i="15" s="1"/>
  <c r="K46" i="15"/>
  <c r="H47" i="15"/>
  <c r="I47" i="15"/>
  <c r="J47" i="15" s="1"/>
  <c r="K47" i="15"/>
  <c r="H48" i="15"/>
  <c r="I48" i="15"/>
  <c r="J48" i="15" s="1"/>
  <c r="K48" i="15"/>
  <c r="H49" i="15"/>
  <c r="I49" i="15"/>
  <c r="J49" i="15" s="1"/>
  <c r="K49" i="15"/>
  <c r="H50" i="15"/>
  <c r="I50" i="15"/>
  <c r="J50" i="15" s="1"/>
  <c r="K50" i="15"/>
  <c r="H51" i="15"/>
  <c r="I51" i="15"/>
  <c r="J51" i="15" s="1"/>
  <c r="K51" i="15"/>
  <c r="H52" i="15"/>
  <c r="I52" i="15"/>
  <c r="J52" i="15" s="1"/>
  <c r="K52" i="15"/>
  <c r="H53" i="15"/>
  <c r="I53" i="15"/>
  <c r="J53" i="15" s="1"/>
  <c r="K53" i="15"/>
  <c r="H54" i="15"/>
  <c r="I54" i="15"/>
  <c r="J54" i="15" s="1"/>
  <c r="K54" i="15"/>
  <c r="H55" i="15"/>
  <c r="I55" i="15"/>
  <c r="J55" i="15" s="1"/>
  <c r="K55" i="15"/>
  <c r="H56" i="15"/>
  <c r="I56" i="15"/>
  <c r="J56" i="15" s="1"/>
  <c r="K56" i="15"/>
  <c r="H57" i="15"/>
  <c r="I57" i="15"/>
  <c r="J57" i="15" s="1"/>
  <c r="K57" i="15"/>
  <c r="H58" i="15"/>
  <c r="I58" i="15"/>
  <c r="J58" i="15" s="1"/>
  <c r="K58" i="15"/>
  <c r="H59" i="15"/>
  <c r="I59" i="15"/>
  <c r="J59" i="15" s="1"/>
  <c r="K59" i="15"/>
  <c r="H60" i="15"/>
  <c r="I60" i="15"/>
  <c r="J60" i="15" s="1"/>
  <c r="K60" i="15"/>
  <c r="H61" i="15"/>
  <c r="I61" i="15"/>
  <c r="J61" i="15" s="1"/>
  <c r="K61" i="15"/>
  <c r="H62" i="15"/>
  <c r="I62" i="15"/>
  <c r="J62" i="15" s="1"/>
  <c r="K62" i="15"/>
  <c r="H63" i="15"/>
  <c r="I63" i="15"/>
  <c r="J63" i="15" s="1"/>
  <c r="K63" i="15"/>
  <c r="H64" i="15"/>
  <c r="I64" i="15"/>
  <c r="J64" i="15" s="1"/>
  <c r="K64" i="15"/>
  <c r="H65" i="15"/>
  <c r="I65" i="15"/>
  <c r="J65" i="15" s="1"/>
  <c r="K65" i="15"/>
  <c r="H66" i="15"/>
  <c r="I66" i="15"/>
  <c r="J66" i="15" s="1"/>
  <c r="K66" i="15"/>
  <c r="H67" i="15"/>
  <c r="I67" i="15"/>
  <c r="J67" i="15" s="1"/>
  <c r="K67" i="15"/>
  <c r="H68" i="15"/>
  <c r="I68" i="15"/>
  <c r="J68" i="15" s="1"/>
  <c r="K68" i="15"/>
  <c r="H69" i="15"/>
  <c r="I69" i="15"/>
  <c r="J69" i="15" s="1"/>
  <c r="K69" i="15"/>
  <c r="H70" i="15"/>
  <c r="I70" i="15"/>
  <c r="J70" i="15" s="1"/>
  <c r="K70" i="15"/>
  <c r="H71" i="15"/>
  <c r="I71" i="15"/>
  <c r="J71" i="15" s="1"/>
  <c r="K71" i="15"/>
  <c r="H72" i="15"/>
  <c r="I72" i="15"/>
  <c r="J72" i="15" s="1"/>
  <c r="K72" i="15"/>
  <c r="H73" i="15"/>
  <c r="I73" i="15"/>
  <c r="J73" i="15" s="1"/>
  <c r="K73" i="15"/>
  <c r="H74" i="15"/>
  <c r="I74" i="15"/>
  <c r="J74" i="15" s="1"/>
  <c r="K74" i="15"/>
  <c r="H75" i="15"/>
  <c r="I75" i="15"/>
  <c r="J75" i="15" s="1"/>
  <c r="K75" i="15"/>
  <c r="H76" i="15"/>
  <c r="I76" i="15"/>
  <c r="J76" i="15" s="1"/>
  <c r="K76" i="15"/>
  <c r="H77" i="15"/>
  <c r="I77" i="15"/>
  <c r="J77" i="15" s="1"/>
  <c r="K77" i="15"/>
  <c r="H78" i="15"/>
  <c r="I78" i="15"/>
  <c r="J78" i="15" s="1"/>
  <c r="K78" i="15"/>
  <c r="H79" i="15"/>
  <c r="I79" i="15"/>
  <c r="J79" i="15" s="1"/>
  <c r="K79" i="15"/>
  <c r="H80" i="15"/>
  <c r="I80" i="15"/>
  <c r="J80" i="15" s="1"/>
  <c r="K80" i="15"/>
  <c r="H81" i="15"/>
  <c r="I81" i="15"/>
  <c r="J81" i="15" s="1"/>
  <c r="K81" i="15"/>
  <c r="H82" i="15"/>
  <c r="I82" i="15"/>
  <c r="J82" i="15" s="1"/>
  <c r="K82" i="15"/>
  <c r="H83" i="15"/>
  <c r="I83" i="15"/>
  <c r="J83" i="15" s="1"/>
  <c r="K83" i="15"/>
  <c r="H84" i="15"/>
  <c r="I84" i="15"/>
  <c r="J84" i="15" s="1"/>
  <c r="K84" i="15"/>
  <c r="H85" i="15"/>
  <c r="I85" i="15"/>
  <c r="J85" i="15" s="1"/>
  <c r="K85" i="15"/>
  <c r="H86" i="15"/>
  <c r="I86" i="15"/>
  <c r="J86" i="15" s="1"/>
  <c r="K86" i="15"/>
  <c r="H87" i="15"/>
  <c r="I87" i="15"/>
  <c r="J87" i="15" s="1"/>
  <c r="K87" i="15"/>
  <c r="H88" i="15"/>
  <c r="I88" i="15"/>
  <c r="J88" i="15" s="1"/>
  <c r="K88" i="15"/>
  <c r="H89" i="15"/>
  <c r="I89" i="15"/>
  <c r="J89" i="15" s="1"/>
  <c r="K89" i="15"/>
  <c r="H90" i="15"/>
  <c r="I90" i="15"/>
  <c r="J90" i="15" s="1"/>
  <c r="K90" i="15"/>
  <c r="H91" i="15"/>
  <c r="I91" i="15"/>
  <c r="J91" i="15" s="1"/>
  <c r="K91" i="15"/>
  <c r="H92" i="15"/>
  <c r="I92" i="15"/>
  <c r="J92" i="15" s="1"/>
  <c r="K92" i="15"/>
  <c r="H93" i="15"/>
  <c r="I93" i="15"/>
  <c r="J93" i="15" s="1"/>
  <c r="K93" i="15"/>
  <c r="H94" i="15"/>
  <c r="I94" i="15"/>
  <c r="J94" i="15" s="1"/>
  <c r="K94" i="15"/>
  <c r="H95" i="15"/>
  <c r="I95" i="15"/>
  <c r="J95" i="15" s="1"/>
  <c r="K95" i="15"/>
  <c r="H96" i="15"/>
  <c r="I96" i="15"/>
  <c r="J96" i="15" s="1"/>
  <c r="K96" i="15"/>
  <c r="H97" i="15"/>
  <c r="I97" i="15"/>
  <c r="J97" i="15" s="1"/>
  <c r="K97" i="15"/>
  <c r="H98" i="15"/>
  <c r="I98" i="15"/>
  <c r="J98" i="15" s="1"/>
  <c r="K98" i="15"/>
  <c r="H99" i="15"/>
  <c r="I99" i="15"/>
  <c r="J99" i="15" s="1"/>
  <c r="K99" i="15"/>
  <c r="H100" i="15"/>
  <c r="I100" i="15"/>
  <c r="J100" i="15" s="1"/>
  <c r="K100" i="15"/>
  <c r="H101" i="15"/>
  <c r="I101" i="15"/>
  <c r="J101" i="15" s="1"/>
  <c r="K101" i="15"/>
  <c r="H102" i="15"/>
  <c r="I102" i="15"/>
  <c r="J102" i="15" s="1"/>
  <c r="K102" i="15"/>
  <c r="H103" i="15"/>
  <c r="I103" i="15"/>
  <c r="J103" i="15" s="1"/>
  <c r="K103" i="15"/>
  <c r="H104" i="15"/>
  <c r="I104" i="15"/>
  <c r="J104" i="15" s="1"/>
  <c r="K104" i="15"/>
  <c r="H105" i="15"/>
  <c r="I105" i="15"/>
  <c r="J105" i="15"/>
  <c r="K105" i="15"/>
  <c r="H106" i="15"/>
  <c r="I106" i="15"/>
  <c r="J106" i="15" s="1"/>
  <c r="K106" i="15"/>
  <c r="H107" i="15"/>
  <c r="I107" i="15"/>
  <c r="J107" i="15" s="1"/>
  <c r="K107" i="15"/>
  <c r="H108" i="15"/>
  <c r="I108" i="15"/>
  <c r="J108" i="15" s="1"/>
  <c r="K108" i="15"/>
  <c r="H109" i="15"/>
  <c r="I109" i="15"/>
  <c r="J109" i="15" s="1"/>
  <c r="K109" i="15"/>
  <c r="H110" i="15"/>
  <c r="I110" i="15"/>
  <c r="J110" i="15" s="1"/>
  <c r="K110" i="15"/>
  <c r="H111" i="15"/>
  <c r="I111" i="15"/>
  <c r="J111" i="15" s="1"/>
  <c r="K111" i="15"/>
  <c r="H112" i="15"/>
  <c r="I112" i="15"/>
  <c r="J112" i="15" s="1"/>
  <c r="K112" i="15"/>
  <c r="H113" i="15"/>
  <c r="I113" i="15"/>
  <c r="J113" i="15" s="1"/>
  <c r="K113" i="15"/>
  <c r="H114" i="15"/>
  <c r="I114" i="15"/>
  <c r="J114" i="15" s="1"/>
  <c r="K114" i="15"/>
  <c r="H115" i="15"/>
  <c r="I115" i="15"/>
  <c r="J115" i="15" s="1"/>
  <c r="K115" i="15"/>
  <c r="H116" i="15"/>
  <c r="I116" i="15"/>
  <c r="J116" i="15" s="1"/>
  <c r="K116" i="15"/>
  <c r="H117" i="15"/>
  <c r="I117" i="15"/>
  <c r="J117" i="15" s="1"/>
  <c r="K117" i="15"/>
  <c r="H118" i="15"/>
  <c r="I118" i="15"/>
  <c r="J118" i="15" s="1"/>
  <c r="K118" i="15"/>
  <c r="H119" i="15"/>
  <c r="I119" i="15"/>
  <c r="J119" i="15" s="1"/>
  <c r="K119" i="15"/>
  <c r="H120" i="15"/>
  <c r="I120" i="15"/>
  <c r="J120" i="15" s="1"/>
  <c r="K120" i="15"/>
  <c r="H121" i="15"/>
  <c r="I121" i="15"/>
  <c r="J121" i="15" s="1"/>
  <c r="K121" i="15"/>
  <c r="H122" i="15"/>
  <c r="I122" i="15"/>
  <c r="J122" i="15" s="1"/>
  <c r="K122" i="15"/>
  <c r="H123" i="15"/>
  <c r="I123" i="15"/>
  <c r="J123" i="15" s="1"/>
  <c r="K123" i="15"/>
  <c r="H124" i="15"/>
  <c r="I124" i="15"/>
  <c r="J124" i="15" s="1"/>
  <c r="K124" i="15"/>
  <c r="H125" i="15"/>
  <c r="I125" i="15"/>
  <c r="J125" i="15" s="1"/>
  <c r="K125" i="15"/>
  <c r="H126" i="15"/>
  <c r="I126" i="15"/>
  <c r="J126" i="15" s="1"/>
  <c r="K126" i="15"/>
  <c r="H127" i="15"/>
  <c r="I127" i="15"/>
  <c r="J127" i="15" s="1"/>
  <c r="K127" i="15"/>
  <c r="H128" i="15"/>
  <c r="I128" i="15"/>
  <c r="J128" i="15" s="1"/>
  <c r="K128" i="15"/>
  <c r="H129" i="15"/>
  <c r="I129" i="15"/>
  <c r="J129" i="15" s="1"/>
  <c r="K129" i="15"/>
  <c r="H130" i="15"/>
  <c r="I130" i="15"/>
  <c r="J130" i="15" s="1"/>
  <c r="K130" i="15"/>
  <c r="H131" i="15"/>
  <c r="I131" i="15"/>
  <c r="J131" i="15" s="1"/>
  <c r="K131" i="15"/>
  <c r="H132" i="15"/>
  <c r="I132" i="15"/>
  <c r="J132" i="15" s="1"/>
  <c r="K132" i="15"/>
  <c r="H133" i="15"/>
  <c r="I133" i="15"/>
  <c r="J133" i="15" s="1"/>
  <c r="K133" i="15"/>
  <c r="H134" i="15"/>
  <c r="I134" i="15"/>
  <c r="J134" i="15" s="1"/>
  <c r="K134" i="15"/>
  <c r="H135" i="15"/>
  <c r="I135" i="15"/>
  <c r="J135" i="15" s="1"/>
  <c r="K135" i="15"/>
  <c r="H136" i="15"/>
  <c r="I136" i="15"/>
  <c r="J136" i="15" s="1"/>
  <c r="K136" i="15"/>
  <c r="H137" i="15"/>
  <c r="I137" i="15"/>
  <c r="J137" i="15" s="1"/>
  <c r="K137" i="15"/>
  <c r="H138" i="15"/>
  <c r="I138" i="15"/>
  <c r="J138" i="15" s="1"/>
  <c r="K138" i="15"/>
  <c r="H139" i="15"/>
  <c r="I139" i="15"/>
  <c r="J139" i="15" s="1"/>
  <c r="K139" i="15"/>
  <c r="H140" i="15"/>
  <c r="I140" i="15"/>
  <c r="J140" i="15" s="1"/>
  <c r="K140" i="15"/>
  <c r="H141" i="15"/>
  <c r="I141" i="15"/>
  <c r="J141" i="15" s="1"/>
  <c r="K141" i="15"/>
  <c r="H142" i="15"/>
  <c r="I142" i="15"/>
  <c r="J142" i="15" s="1"/>
  <c r="K142" i="15"/>
  <c r="H143" i="15"/>
  <c r="I143" i="15"/>
  <c r="J143" i="15" s="1"/>
  <c r="K143" i="15"/>
  <c r="H144" i="15"/>
  <c r="I144" i="15"/>
  <c r="J144" i="15"/>
  <c r="K144" i="15"/>
  <c r="H145" i="15"/>
  <c r="I145" i="15"/>
  <c r="J145" i="15"/>
  <c r="K145" i="15"/>
  <c r="H146" i="15"/>
  <c r="I146" i="15"/>
  <c r="J146" i="15" s="1"/>
  <c r="K146" i="15"/>
  <c r="H147" i="15"/>
  <c r="I147" i="15"/>
  <c r="J147" i="15" s="1"/>
  <c r="K147" i="15"/>
  <c r="H148" i="15"/>
  <c r="I148" i="15"/>
  <c r="J148" i="15" s="1"/>
  <c r="K148" i="15"/>
  <c r="H149" i="15"/>
  <c r="I149" i="15"/>
  <c r="J149" i="15" s="1"/>
  <c r="K149" i="15"/>
  <c r="H150" i="15"/>
  <c r="I150" i="15"/>
  <c r="J150" i="15" s="1"/>
  <c r="K150" i="15"/>
  <c r="H151" i="15"/>
  <c r="I151" i="15"/>
  <c r="J151" i="15" s="1"/>
  <c r="K151" i="15"/>
  <c r="H152" i="15"/>
  <c r="I152" i="15"/>
  <c r="J152" i="15" s="1"/>
  <c r="K152" i="15"/>
  <c r="H153" i="15"/>
  <c r="I153" i="15"/>
  <c r="J153" i="15" s="1"/>
  <c r="K153" i="15"/>
  <c r="H154" i="15"/>
  <c r="I154" i="15"/>
  <c r="J154" i="15" s="1"/>
  <c r="K154" i="15"/>
  <c r="H155" i="15"/>
  <c r="I155" i="15"/>
  <c r="J155" i="15" s="1"/>
  <c r="K155" i="15"/>
  <c r="H156" i="15"/>
  <c r="I156" i="15"/>
  <c r="J156" i="15" s="1"/>
  <c r="K156" i="15"/>
  <c r="H157" i="15"/>
  <c r="I157" i="15"/>
  <c r="J157" i="15" s="1"/>
  <c r="K157" i="15"/>
  <c r="H158" i="15"/>
  <c r="I158" i="15"/>
  <c r="J158" i="15" s="1"/>
  <c r="K158" i="15"/>
  <c r="H159" i="15"/>
  <c r="I159" i="15"/>
  <c r="J159" i="15" s="1"/>
  <c r="K159" i="15"/>
  <c r="H160" i="15"/>
  <c r="I160" i="15"/>
  <c r="J160" i="15" s="1"/>
  <c r="K160" i="15"/>
  <c r="H161" i="15"/>
  <c r="I161" i="15"/>
  <c r="J161" i="15" s="1"/>
  <c r="K161" i="15"/>
  <c r="H162" i="15"/>
  <c r="I162" i="15"/>
  <c r="J162" i="15" s="1"/>
  <c r="K162" i="15"/>
  <c r="H163" i="15"/>
  <c r="I163" i="15"/>
  <c r="J163" i="15" s="1"/>
  <c r="K163" i="15"/>
  <c r="H164" i="15"/>
  <c r="I164" i="15"/>
  <c r="J164" i="15" s="1"/>
  <c r="K164" i="15"/>
  <c r="H165" i="15"/>
  <c r="I165" i="15"/>
  <c r="J165" i="15" s="1"/>
  <c r="K165" i="15"/>
  <c r="H166" i="15"/>
  <c r="I166" i="15"/>
  <c r="J166" i="15" s="1"/>
  <c r="K166" i="15"/>
  <c r="H167" i="15"/>
  <c r="I167" i="15"/>
  <c r="J167" i="15" s="1"/>
  <c r="K167" i="15"/>
  <c r="H168" i="15"/>
  <c r="I168" i="15"/>
  <c r="J168" i="15" s="1"/>
  <c r="K168" i="15"/>
  <c r="H169" i="15"/>
  <c r="I169" i="15"/>
  <c r="J169" i="15" s="1"/>
  <c r="K169" i="15"/>
  <c r="H170" i="15"/>
  <c r="I170" i="15"/>
  <c r="J170" i="15" s="1"/>
  <c r="K170" i="15"/>
  <c r="H171" i="15"/>
  <c r="I171" i="15"/>
  <c r="J171" i="15" s="1"/>
  <c r="K171" i="15"/>
  <c r="H172" i="15"/>
  <c r="I172" i="15"/>
  <c r="J172" i="15" s="1"/>
  <c r="K172" i="15"/>
  <c r="H173" i="15"/>
  <c r="I173" i="15"/>
  <c r="J173" i="15" s="1"/>
  <c r="K173" i="15"/>
  <c r="H174" i="15"/>
  <c r="I174" i="15"/>
  <c r="J174" i="15" s="1"/>
  <c r="K174" i="15"/>
  <c r="H175" i="15"/>
  <c r="I175" i="15"/>
  <c r="J175" i="15" s="1"/>
  <c r="K175" i="15"/>
  <c r="H176" i="15"/>
  <c r="I176" i="15"/>
  <c r="J176" i="15" s="1"/>
  <c r="K176" i="15"/>
  <c r="H177" i="15"/>
  <c r="I177" i="15"/>
  <c r="J177" i="15" s="1"/>
  <c r="K177" i="15"/>
  <c r="H178" i="15"/>
  <c r="I178" i="15"/>
  <c r="J178" i="15" s="1"/>
  <c r="K178" i="15"/>
  <c r="H179" i="15"/>
  <c r="I179" i="15"/>
  <c r="J179" i="15" s="1"/>
  <c r="K179" i="15"/>
  <c r="H180" i="15"/>
  <c r="I180" i="15"/>
  <c r="J180" i="15" s="1"/>
  <c r="K180" i="15"/>
  <c r="H181" i="15"/>
  <c r="I181" i="15"/>
  <c r="J181" i="15" s="1"/>
  <c r="K181" i="15"/>
  <c r="H182" i="15"/>
  <c r="I182" i="15"/>
  <c r="J182" i="15" s="1"/>
  <c r="K182" i="15"/>
  <c r="H183" i="15"/>
  <c r="I183" i="15"/>
  <c r="J183" i="15" s="1"/>
  <c r="K183" i="15"/>
  <c r="H184" i="15"/>
  <c r="I184" i="15"/>
  <c r="J184" i="15" s="1"/>
  <c r="K184" i="15"/>
  <c r="H185" i="15"/>
  <c r="I185" i="15"/>
  <c r="J185" i="15" s="1"/>
  <c r="K185" i="15"/>
  <c r="H186" i="15"/>
  <c r="I186" i="15"/>
  <c r="J186" i="15" s="1"/>
  <c r="K186" i="15"/>
  <c r="H187" i="15"/>
  <c r="I187" i="15"/>
  <c r="J187" i="15" s="1"/>
  <c r="K187" i="15"/>
  <c r="H188" i="15"/>
  <c r="I188" i="15"/>
  <c r="J188" i="15" s="1"/>
  <c r="K188" i="15"/>
  <c r="H189" i="15"/>
  <c r="I189" i="15"/>
  <c r="J189" i="15" s="1"/>
  <c r="K189" i="15"/>
  <c r="H190" i="15"/>
  <c r="I190" i="15"/>
  <c r="J190" i="15" s="1"/>
  <c r="K190" i="15"/>
  <c r="H191" i="15"/>
  <c r="I191" i="15"/>
  <c r="J191" i="15" s="1"/>
  <c r="K191" i="15"/>
  <c r="H192" i="15"/>
  <c r="I192" i="15"/>
  <c r="J192" i="15" s="1"/>
  <c r="K192" i="15"/>
  <c r="H193" i="15"/>
  <c r="I193" i="15"/>
  <c r="J193" i="15" s="1"/>
  <c r="K193" i="15"/>
  <c r="H194" i="15"/>
  <c r="I194" i="15"/>
  <c r="J194" i="15" s="1"/>
  <c r="K194" i="15"/>
  <c r="H195" i="15"/>
  <c r="I195" i="15"/>
  <c r="J195" i="15" s="1"/>
  <c r="K195" i="15"/>
  <c r="H196" i="15"/>
  <c r="I196" i="15"/>
  <c r="J196" i="15" s="1"/>
  <c r="K196" i="15"/>
  <c r="H197" i="15"/>
  <c r="I197" i="15"/>
  <c r="J197" i="15" s="1"/>
  <c r="K197" i="15"/>
  <c r="H198" i="15"/>
  <c r="I198" i="15"/>
  <c r="J198" i="15" s="1"/>
  <c r="K198" i="15"/>
  <c r="H199" i="15"/>
  <c r="I199" i="15"/>
  <c r="J199" i="15" s="1"/>
  <c r="K199" i="15"/>
  <c r="H200" i="15"/>
  <c r="I200" i="15"/>
  <c r="J200" i="15" s="1"/>
  <c r="K200" i="15"/>
  <c r="H201" i="15"/>
  <c r="I201" i="15"/>
  <c r="J201" i="15" s="1"/>
  <c r="K201" i="15"/>
  <c r="H202" i="15"/>
  <c r="I202" i="15"/>
  <c r="J202" i="15" s="1"/>
  <c r="K202" i="15"/>
  <c r="H203" i="15"/>
  <c r="I203" i="15"/>
  <c r="J203" i="15" s="1"/>
  <c r="K203" i="15"/>
  <c r="H204" i="15"/>
  <c r="I204" i="15"/>
  <c r="J204" i="15" s="1"/>
  <c r="K204" i="15"/>
  <c r="H205" i="15"/>
  <c r="I205" i="15"/>
  <c r="J205" i="15" s="1"/>
  <c r="K205" i="15"/>
  <c r="H206" i="15"/>
  <c r="I206" i="15"/>
  <c r="J206" i="15" s="1"/>
  <c r="K206" i="15"/>
  <c r="H207" i="15"/>
  <c r="I207" i="15"/>
  <c r="J207" i="15" s="1"/>
  <c r="K207" i="15"/>
  <c r="H208" i="15"/>
  <c r="I208" i="15"/>
  <c r="J208" i="15" s="1"/>
  <c r="K208" i="15"/>
  <c r="H209" i="15"/>
  <c r="I209" i="15"/>
  <c r="J209" i="15" s="1"/>
  <c r="K209" i="15"/>
  <c r="H210" i="15"/>
  <c r="I210" i="15"/>
  <c r="J210" i="15" s="1"/>
  <c r="K210" i="15"/>
  <c r="H211" i="15"/>
  <c r="I211" i="15"/>
  <c r="J211" i="15" s="1"/>
  <c r="K211" i="15"/>
  <c r="H212" i="15"/>
  <c r="I212" i="15"/>
  <c r="J212" i="15" s="1"/>
  <c r="K212" i="15"/>
  <c r="H213" i="15"/>
  <c r="I213" i="15"/>
  <c r="J213" i="15" s="1"/>
  <c r="K213" i="15"/>
  <c r="H214" i="15"/>
  <c r="I214" i="15"/>
  <c r="J214" i="15" s="1"/>
  <c r="K214" i="15"/>
  <c r="H215" i="15"/>
  <c r="I215" i="15"/>
  <c r="J215" i="15" s="1"/>
  <c r="K215" i="15"/>
  <c r="H216" i="15"/>
  <c r="I216" i="15"/>
  <c r="J216" i="15" s="1"/>
  <c r="K216" i="15"/>
  <c r="H217" i="15"/>
  <c r="I217" i="15"/>
  <c r="J217" i="15" s="1"/>
  <c r="K217" i="15"/>
  <c r="H218" i="15"/>
  <c r="I218" i="15"/>
  <c r="J218" i="15" s="1"/>
  <c r="K218" i="15"/>
  <c r="H219" i="15"/>
  <c r="I219" i="15"/>
  <c r="J219" i="15" s="1"/>
  <c r="K219" i="15"/>
  <c r="H220" i="15"/>
  <c r="I220" i="15"/>
  <c r="J220" i="15" s="1"/>
  <c r="K220" i="15"/>
  <c r="H221" i="15"/>
  <c r="I221" i="15"/>
  <c r="J221" i="15" s="1"/>
  <c r="K221" i="15"/>
  <c r="H222" i="15"/>
  <c r="I222" i="15"/>
  <c r="J222" i="15" s="1"/>
  <c r="K222" i="15"/>
  <c r="H223" i="15"/>
  <c r="I223" i="15"/>
  <c r="J223" i="15" s="1"/>
  <c r="K223" i="15"/>
  <c r="H224" i="15"/>
  <c r="I224" i="15"/>
  <c r="J224" i="15" s="1"/>
  <c r="K224" i="15"/>
  <c r="H225" i="15"/>
  <c r="I225" i="15"/>
  <c r="J225" i="15" s="1"/>
  <c r="K225" i="15"/>
  <c r="H226" i="15"/>
  <c r="I226" i="15"/>
  <c r="J226" i="15" s="1"/>
  <c r="K226" i="15"/>
  <c r="H227" i="15"/>
  <c r="I227" i="15"/>
  <c r="J227" i="15" s="1"/>
  <c r="K227" i="15"/>
  <c r="H228" i="15"/>
  <c r="I228" i="15"/>
  <c r="J228" i="15" s="1"/>
  <c r="K228" i="15"/>
  <c r="H229" i="15"/>
  <c r="I229" i="15"/>
  <c r="J229" i="15" s="1"/>
  <c r="K229" i="15"/>
  <c r="H230" i="15"/>
  <c r="I230" i="15"/>
  <c r="J230" i="15" s="1"/>
  <c r="K230" i="15"/>
  <c r="H231" i="15"/>
  <c r="I231" i="15"/>
  <c r="J231" i="15" s="1"/>
  <c r="K231" i="15"/>
  <c r="H232" i="15"/>
  <c r="I232" i="15"/>
  <c r="J232" i="15" s="1"/>
  <c r="K232" i="15"/>
  <c r="H233" i="15"/>
  <c r="I233" i="15"/>
  <c r="J233" i="15" s="1"/>
  <c r="K233" i="15"/>
  <c r="H234" i="15"/>
  <c r="I234" i="15"/>
  <c r="J234" i="15" s="1"/>
  <c r="K234" i="15"/>
  <c r="H235" i="15"/>
  <c r="I235" i="15"/>
  <c r="J235" i="15" s="1"/>
  <c r="K235" i="15"/>
  <c r="H236" i="15"/>
  <c r="I236" i="15"/>
  <c r="J236" i="15" s="1"/>
  <c r="K236" i="15"/>
  <c r="H237" i="15"/>
  <c r="I237" i="15"/>
  <c r="J237" i="15" s="1"/>
  <c r="K237" i="15"/>
  <c r="H238" i="15"/>
  <c r="I238" i="15"/>
  <c r="J238" i="15" s="1"/>
  <c r="K238" i="15"/>
  <c r="H239" i="15"/>
  <c r="I239" i="15"/>
  <c r="J239" i="15" s="1"/>
  <c r="K239" i="15"/>
  <c r="H240" i="15"/>
  <c r="I240" i="15"/>
  <c r="J240" i="15" s="1"/>
  <c r="K240" i="15"/>
  <c r="H241" i="15"/>
  <c r="I241" i="15"/>
  <c r="J241" i="15" s="1"/>
  <c r="K241" i="15"/>
  <c r="H242" i="15"/>
  <c r="I242" i="15"/>
  <c r="J242" i="15" s="1"/>
  <c r="K242" i="15"/>
  <c r="H243" i="15"/>
  <c r="I243" i="15"/>
  <c r="J243" i="15" s="1"/>
  <c r="K243" i="15"/>
  <c r="H244" i="15"/>
  <c r="I244" i="15"/>
  <c r="J244" i="15" s="1"/>
  <c r="K244" i="15"/>
  <c r="H245" i="15"/>
  <c r="I245" i="15"/>
  <c r="J245" i="15" s="1"/>
  <c r="K245" i="15"/>
  <c r="H246" i="15"/>
  <c r="I246" i="15"/>
  <c r="J246" i="15" s="1"/>
  <c r="K246" i="15"/>
  <c r="H247" i="15"/>
  <c r="I247" i="15"/>
  <c r="J247" i="15" s="1"/>
  <c r="K247" i="15"/>
  <c r="H248" i="15"/>
  <c r="I248" i="15"/>
  <c r="J248" i="15" s="1"/>
  <c r="K248" i="15"/>
  <c r="H249" i="15"/>
  <c r="I249" i="15"/>
  <c r="J249" i="15" s="1"/>
  <c r="K249" i="15"/>
  <c r="H250" i="15"/>
  <c r="I250" i="15"/>
  <c r="J250" i="15" s="1"/>
  <c r="K250" i="15"/>
  <c r="H251" i="15"/>
  <c r="I251" i="15"/>
  <c r="J251" i="15" s="1"/>
  <c r="K251" i="15"/>
  <c r="H252" i="15"/>
  <c r="I252" i="15"/>
  <c r="J252" i="15" s="1"/>
  <c r="K252" i="15"/>
  <c r="H253" i="15"/>
  <c r="I253" i="15"/>
  <c r="J253" i="15" s="1"/>
  <c r="K253" i="15"/>
  <c r="H254" i="15"/>
  <c r="I254" i="15"/>
  <c r="J254" i="15" s="1"/>
  <c r="K254" i="15"/>
  <c r="H255" i="15"/>
  <c r="I255" i="15"/>
  <c r="J255" i="15" s="1"/>
  <c r="K255" i="15"/>
  <c r="H256" i="15"/>
  <c r="I256" i="15"/>
  <c r="J256" i="15" s="1"/>
  <c r="K256" i="15"/>
  <c r="H257" i="15"/>
  <c r="I257" i="15"/>
  <c r="J257" i="15" s="1"/>
  <c r="K257" i="15"/>
  <c r="H258" i="15"/>
  <c r="I258" i="15"/>
  <c r="J258" i="15" s="1"/>
  <c r="K258" i="15"/>
  <c r="H259" i="15"/>
  <c r="I259" i="15"/>
  <c r="J259" i="15" s="1"/>
  <c r="K259" i="15"/>
  <c r="H260" i="15"/>
  <c r="I260" i="15"/>
  <c r="J260" i="15" s="1"/>
  <c r="K260" i="15"/>
  <c r="H261" i="15"/>
  <c r="I261" i="15"/>
  <c r="J261" i="15" s="1"/>
  <c r="K261" i="15"/>
  <c r="H262" i="15"/>
  <c r="I262" i="15"/>
  <c r="J262" i="15" s="1"/>
  <c r="K262" i="15"/>
  <c r="H263" i="15"/>
  <c r="I263" i="15"/>
  <c r="J263" i="15" s="1"/>
  <c r="K263" i="15"/>
  <c r="H264" i="15"/>
  <c r="I264" i="15"/>
  <c r="J264" i="15" s="1"/>
  <c r="K264" i="15"/>
  <c r="H265" i="15"/>
  <c r="I265" i="15"/>
  <c r="J265" i="15" s="1"/>
  <c r="K265" i="15"/>
  <c r="H266" i="15"/>
  <c r="I266" i="15"/>
  <c r="J266" i="15" s="1"/>
  <c r="K266" i="15"/>
  <c r="H267" i="15"/>
  <c r="I267" i="15"/>
  <c r="J267" i="15" s="1"/>
  <c r="K267" i="15"/>
  <c r="H268" i="15"/>
  <c r="I268" i="15"/>
  <c r="J268" i="15" s="1"/>
  <c r="K268" i="15"/>
  <c r="H269" i="15"/>
  <c r="I269" i="15"/>
  <c r="J269" i="15" s="1"/>
  <c r="K269" i="15"/>
  <c r="H270" i="15"/>
  <c r="I270" i="15"/>
  <c r="J270" i="15" s="1"/>
  <c r="K270" i="15"/>
  <c r="H271" i="15"/>
  <c r="I271" i="15"/>
  <c r="J271" i="15" s="1"/>
  <c r="K271" i="15"/>
  <c r="H272" i="15"/>
  <c r="I272" i="15"/>
  <c r="J272" i="15" s="1"/>
  <c r="K272" i="15"/>
  <c r="H273" i="15"/>
  <c r="I273" i="15"/>
  <c r="J273" i="15" s="1"/>
  <c r="K273" i="15"/>
  <c r="H274" i="15"/>
  <c r="I274" i="15"/>
  <c r="J274" i="15" s="1"/>
  <c r="K274" i="15"/>
  <c r="H275" i="15"/>
  <c r="I275" i="15"/>
  <c r="J275" i="15" s="1"/>
  <c r="K275" i="15"/>
  <c r="H276" i="15"/>
  <c r="I276" i="15"/>
  <c r="J276" i="15" s="1"/>
  <c r="K276" i="15"/>
  <c r="H277" i="15"/>
  <c r="I277" i="15"/>
  <c r="J277" i="15" s="1"/>
  <c r="K277" i="15"/>
  <c r="H278" i="15"/>
  <c r="I278" i="15"/>
  <c r="J278" i="15" s="1"/>
  <c r="K278" i="15"/>
  <c r="H279" i="15"/>
  <c r="I279" i="15"/>
  <c r="J279" i="15" s="1"/>
  <c r="K279" i="15"/>
  <c r="H280" i="15"/>
  <c r="I280" i="15"/>
  <c r="J280" i="15" s="1"/>
  <c r="K280" i="15"/>
  <c r="H281" i="15"/>
  <c r="I281" i="15"/>
  <c r="J281" i="15" s="1"/>
  <c r="K281" i="15"/>
  <c r="H282" i="15"/>
  <c r="I282" i="15"/>
  <c r="J282" i="15" s="1"/>
  <c r="K282" i="15"/>
  <c r="H283" i="15"/>
  <c r="I283" i="15"/>
  <c r="J283" i="15" s="1"/>
  <c r="K283" i="15"/>
  <c r="H284" i="15"/>
  <c r="I284" i="15"/>
  <c r="J284" i="15" s="1"/>
  <c r="K284" i="15"/>
  <c r="H285" i="15"/>
  <c r="I285" i="15"/>
  <c r="J285" i="15" s="1"/>
  <c r="K285" i="15"/>
  <c r="H286" i="15"/>
  <c r="I286" i="15"/>
  <c r="J286" i="15" s="1"/>
  <c r="K286" i="15"/>
  <c r="H287" i="15"/>
  <c r="I287" i="15"/>
  <c r="J287" i="15" s="1"/>
  <c r="K287" i="15"/>
  <c r="H288" i="15"/>
  <c r="I288" i="15"/>
  <c r="J288" i="15" s="1"/>
  <c r="K288" i="15"/>
  <c r="H289" i="15"/>
  <c r="I289" i="15"/>
  <c r="J289" i="15" s="1"/>
  <c r="K289" i="15"/>
  <c r="H290" i="15"/>
  <c r="I290" i="15"/>
  <c r="J290" i="15" s="1"/>
  <c r="K290" i="15"/>
  <c r="H291" i="15"/>
  <c r="I291" i="15"/>
  <c r="J291" i="15" s="1"/>
  <c r="K291" i="15"/>
  <c r="H292" i="15"/>
  <c r="I292" i="15"/>
  <c r="J292" i="15" s="1"/>
  <c r="K292" i="15"/>
  <c r="H293" i="15"/>
  <c r="I293" i="15"/>
  <c r="J293" i="15" s="1"/>
  <c r="K293" i="15"/>
  <c r="H294" i="15"/>
  <c r="I294" i="15"/>
  <c r="J294" i="15" s="1"/>
  <c r="K294" i="15"/>
  <c r="H295" i="15"/>
  <c r="I295" i="15"/>
  <c r="J295" i="15" s="1"/>
  <c r="K295" i="15"/>
  <c r="H296" i="15"/>
  <c r="I296" i="15"/>
  <c r="J296" i="15" s="1"/>
  <c r="K296" i="15"/>
  <c r="H297" i="15"/>
  <c r="I297" i="15"/>
  <c r="J297" i="15" s="1"/>
  <c r="K297" i="15"/>
  <c r="H298" i="15"/>
  <c r="I298" i="15"/>
  <c r="J298" i="15" s="1"/>
  <c r="K298" i="15"/>
  <c r="H299" i="15"/>
  <c r="I299" i="15"/>
  <c r="J299" i="15" s="1"/>
  <c r="K299" i="15"/>
  <c r="H300" i="15"/>
  <c r="I300" i="15"/>
  <c r="J300" i="15" s="1"/>
  <c r="K300" i="15"/>
  <c r="H301" i="15"/>
  <c r="I301" i="15"/>
  <c r="J301" i="15" s="1"/>
  <c r="K301" i="15"/>
  <c r="H302" i="15"/>
  <c r="I302" i="15"/>
  <c r="J302" i="15" s="1"/>
  <c r="K302" i="15"/>
  <c r="H303" i="15"/>
  <c r="I303" i="15"/>
  <c r="J303" i="15" s="1"/>
  <c r="K303" i="15"/>
  <c r="H304" i="15"/>
  <c r="I304" i="15"/>
  <c r="J304" i="15" s="1"/>
  <c r="K304" i="15"/>
  <c r="H305" i="15"/>
  <c r="I305" i="15"/>
  <c r="J305" i="15" s="1"/>
  <c r="K305" i="15"/>
  <c r="H306" i="15"/>
  <c r="I306" i="15"/>
  <c r="J306" i="15" s="1"/>
  <c r="K306" i="15"/>
  <c r="H307" i="15"/>
  <c r="I307" i="15"/>
  <c r="J307" i="15" s="1"/>
  <c r="K307" i="15"/>
  <c r="H308" i="15"/>
  <c r="I308" i="15"/>
  <c r="J308" i="15" s="1"/>
  <c r="K308" i="15"/>
  <c r="H309" i="15"/>
  <c r="I309" i="15"/>
  <c r="J309" i="15" s="1"/>
  <c r="K309" i="15"/>
  <c r="H310" i="15"/>
  <c r="I310" i="15"/>
  <c r="J310" i="15" s="1"/>
  <c r="K310" i="15"/>
  <c r="H311" i="15"/>
  <c r="I311" i="15"/>
  <c r="J311" i="15" s="1"/>
  <c r="K311" i="15"/>
  <c r="H312" i="15"/>
  <c r="I312" i="15"/>
  <c r="J312" i="15" s="1"/>
  <c r="K312" i="15"/>
  <c r="H313" i="15"/>
  <c r="I313" i="15"/>
  <c r="J313" i="15" s="1"/>
  <c r="K313" i="15"/>
  <c r="H314" i="15"/>
  <c r="I314" i="15"/>
  <c r="J314" i="15" s="1"/>
  <c r="K314" i="15"/>
  <c r="H315" i="15"/>
  <c r="I315" i="15"/>
  <c r="J315" i="15" s="1"/>
  <c r="K315" i="15"/>
  <c r="H316" i="15"/>
  <c r="I316" i="15"/>
  <c r="J316" i="15" s="1"/>
  <c r="K316" i="15"/>
  <c r="H317" i="15"/>
  <c r="I317" i="15"/>
  <c r="J317" i="15" s="1"/>
  <c r="K317" i="15"/>
  <c r="H318" i="15"/>
  <c r="I318" i="15"/>
  <c r="J318" i="15" s="1"/>
  <c r="K318" i="15"/>
  <c r="H319" i="15"/>
  <c r="I319" i="15"/>
  <c r="J319" i="15" s="1"/>
  <c r="K319" i="15"/>
  <c r="H320" i="15"/>
  <c r="I320" i="15"/>
  <c r="J320" i="15" s="1"/>
  <c r="K320" i="15"/>
  <c r="H321" i="15"/>
  <c r="I321" i="15"/>
  <c r="J321" i="15" s="1"/>
  <c r="K321" i="15"/>
  <c r="H322" i="15"/>
  <c r="I322" i="15"/>
  <c r="J322" i="15" s="1"/>
  <c r="K322" i="15"/>
  <c r="H323" i="15"/>
  <c r="I323" i="15"/>
  <c r="J323" i="15" s="1"/>
  <c r="K323" i="15"/>
  <c r="H324" i="15"/>
  <c r="I324" i="15"/>
  <c r="J324" i="15" s="1"/>
  <c r="K324" i="15"/>
  <c r="H325" i="15"/>
  <c r="I325" i="15"/>
  <c r="J325" i="15" s="1"/>
  <c r="K325" i="15"/>
  <c r="H326" i="15"/>
  <c r="I326" i="15"/>
  <c r="J326" i="15" s="1"/>
  <c r="K326" i="15"/>
  <c r="H327" i="15"/>
  <c r="I327" i="15"/>
  <c r="J327" i="15" s="1"/>
  <c r="K327" i="15"/>
  <c r="H328" i="15"/>
  <c r="I328" i="15"/>
  <c r="J328" i="15" s="1"/>
  <c r="K328" i="15"/>
  <c r="H329" i="15"/>
  <c r="I329" i="15"/>
  <c r="J329" i="15" s="1"/>
  <c r="K329" i="15"/>
  <c r="H330" i="15"/>
  <c r="I330" i="15"/>
  <c r="J330" i="15" s="1"/>
  <c r="K330" i="15"/>
  <c r="H331" i="15"/>
  <c r="I331" i="15"/>
  <c r="J331" i="15" s="1"/>
  <c r="K331" i="15"/>
  <c r="H332" i="15"/>
  <c r="I332" i="15"/>
  <c r="J332" i="15" s="1"/>
  <c r="K332" i="15"/>
  <c r="H333" i="15"/>
  <c r="I333" i="15"/>
  <c r="J333" i="15" s="1"/>
  <c r="K333" i="15"/>
  <c r="H334" i="15"/>
  <c r="I334" i="15"/>
  <c r="J334" i="15" s="1"/>
  <c r="K334" i="15"/>
  <c r="H335" i="15"/>
  <c r="I335" i="15"/>
  <c r="J335" i="15" s="1"/>
  <c r="K335" i="15"/>
  <c r="H336" i="15"/>
  <c r="I336" i="15"/>
  <c r="J336" i="15" s="1"/>
  <c r="K336" i="15"/>
  <c r="H337" i="15"/>
  <c r="I337" i="15"/>
  <c r="J337" i="15" s="1"/>
  <c r="K337" i="15"/>
  <c r="H338" i="15"/>
  <c r="I338" i="15"/>
  <c r="J338" i="15" s="1"/>
  <c r="K338" i="15"/>
  <c r="H339" i="15"/>
  <c r="I339" i="15"/>
  <c r="J339" i="15" s="1"/>
  <c r="K339" i="15"/>
  <c r="H340" i="15"/>
  <c r="I340" i="15"/>
  <c r="J340" i="15" s="1"/>
  <c r="K340" i="15"/>
  <c r="H341" i="15"/>
  <c r="I341" i="15"/>
  <c r="J341" i="15" s="1"/>
  <c r="K341" i="15"/>
  <c r="H342" i="15"/>
  <c r="I342" i="15"/>
  <c r="J342" i="15" s="1"/>
  <c r="K342" i="15"/>
  <c r="H343" i="15"/>
  <c r="I343" i="15"/>
  <c r="J343" i="15" s="1"/>
  <c r="K343" i="15"/>
  <c r="H344" i="15"/>
  <c r="I344" i="15"/>
  <c r="J344" i="15" s="1"/>
  <c r="K344" i="15"/>
  <c r="H345" i="15"/>
  <c r="I345" i="15"/>
  <c r="J345" i="15" s="1"/>
  <c r="K345" i="15"/>
  <c r="H346" i="15"/>
  <c r="I346" i="15"/>
  <c r="J346" i="15" s="1"/>
  <c r="K346" i="15"/>
  <c r="H347" i="15"/>
  <c r="I347" i="15"/>
  <c r="J347" i="15" s="1"/>
  <c r="K347" i="15"/>
  <c r="H348" i="15"/>
  <c r="I348" i="15"/>
  <c r="J348" i="15" s="1"/>
  <c r="K348" i="15"/>
  <c r="H349" i="15"/>
  <c r="I349" i="15"/>
  <c r="J349" i="15" s="1"/>
  <c r="K349" i="15"/>
  <c r="H350" i="15"/>
  <c r="I350" i="15"/>
  <c r="J350" i="15" s="1"/>
  <c r="K350" i="15"/>
  <c r="H351" i="15"/>
  <c r="I351" i="15"/>
  <c r="J351" i="15" s="1"/>
  <c r="K351" i="15"/>
  <c r="H352" i="15"/>
  <c r="I352" i="15"/>
  <c r="J352" i="15" s="1"/>
  <c r="K352" i="15"/>
  <c r="H353" i="15"/>
  <c r="I353" i="15"/>
  <c r="J353" i="15" s="1"/>
  <c r="K353" i="15"/>
  <c r="H354" i="15"/>
  <c r="I354" i="15"/>
  <c r="J354" i="15" s="1"/>
  <c r="K354" i="15"/>
  <c r="H355" i="15"/>
  <c r="I355" i="15"/>
  <c r="J355" i="15" s="1"/>
  <c r="K355" i="15"/>
  <c r="H356" i="15"/>
  <c r="I356" i="15"/>
  <c r="J356" i="15" s="1"/>
  <c r="K356" i="15"/>
  <c r="H357" i="15"/>
  <c r="I357" i="15"/>
  <c r="J357" i="15" s="1"/>
  <c r="K357" i="15"/>
  <c r="H358" i="15"/>
  <c r="I358" i="15"/>
  <c r="J358" i="15" s="1"/>
  <c r="K358" i="15"/>
  <c r="H359" i="15"/>
  <c r="I359" i="15"/>
  <c r="J359" i="15" s="1"/>
  <c r="K359" i="15"/>
  <c r="H360" i="15"/>
  <c r="I360" i="15"/>
  <c r="J360" i="15" s="1"/>
  <c r="K360" i="15"/>
  <c r="H361" i="15"/>
  <c r="I361" i="15"/>
  <c r="J361" i="15" s="1"/>
  <c r="K361" i="15"/>
  <c r="H362" i="15"/>
  <c r="I362" i="15"/>
  <c r="J362" i="15" s="1"/>
  <c r="K362" i="15"/>
  <c r="H363" i="15"/>
  <c r="I363" i="15"/>
  <c r="J363" i="15" s="1"/>
  <c r="K363" i="15"/>
  <c r="H364" i="15"/>
  <c r="I364" i="15"/>
  <c r="J364" i="15" s="1"/>
  <c r="K364" i="15"/>
  <c r="H365" i="15"/>
  <c r="I365" i="15"/>
  <c r="J365" i="15" s="1"/>
  <c r="K365" i="15"/>
  <c r="H366" i="15"/>
  <c r="I366" i="15"/>
  <c r="J366" i="15" s="1"/>
  <c r="K366" i="15"/>
  <c r="H367" i="15"/>
  <c r="I367" i="15"/>
  <c r="J367" i="15" s="1"/>
  <c r="K367" i="15"/>
  <c r="H368" i="15"/>
  <c r="I368" i="15"/>
  <c r="J368" i="15" s="1"/>
  <c r="K368" i="15"/>
  <c r="H369" i="15"/>
  <c r="I369" i="15"/>
  <c r="J369" i="15" s="1"/>
  <c r="K369" i="15"/>
  <c r="H370" i="15"/>
  <c r="I370" i="15"/>
  <c r="J370" i="15" s="1"/>
  <c r="K370" i="15"/>
  <c r="H371" i="15"/>
  <c r="I371" i="15"/>
  <c r="J371" i="15" s="1"/>
  <c r="K371" i="15"/>
  <c r="H372" i="15"/>
  <c r="I372" i="15"/>
  <c r="J372" i="15" s="1"/>
  <c r="K372" i="15"/>
  <c r="H373" i="15"/>
  <c r="I373" i="15"/>
  <c r="J373" i="15" s="1"/>
  <c r="K373" i="15"/>
  <c r="H374" i="15"/>
  <c r="I374" i="15"/>
  <c r="J374" i="15" s="1"/>
  <c r="K374" i="15"/>
  <c r="H375" i="15"/>
  <c r="I375" i="15"/>
  <c r="J375" i="15" s="1"/>
  <c r="K375" i="15"/>
  <c r="H376" i="15"/>
  <c r="I376" i="15"/>
  <c r="J376" i="15" s="1"/>
  <c r="K376" i="15"/>
  <c r="H377" i="15"/>
  <c r="I377" i="15"/>
  <c r="J377" i="15" s="1"/>
  <c r="K377" i="15"/>
  <c r="H378" i="15"/>
  <c r="I378" i="15"/>
  <c r="J378" i="15" s="1"/>
  <c r="K378" i="15"/>
  <c r="H379" i="15"/>
  <c r="I379" i="15"/>
  <c r="J379" i="15" s="1"/>
  <c r="K379" i="15"/>
  <c r="H380" i="15"/>
  <c r="I380" i="15"/>
  <c r="J380" i="15" s="1"/>
  <c r="K380" i="15"/>
  <c r="H381" i="15"/>
  <c r="I381" i="15"/>
  <c r="J381" i="15" s="1"/>
  <c r="K381" i="15"/>
  <c r="H382" i="15"/>
  <c r="I382" i="15"/>
  <c r="J382" i="15" s="1"/>
  <c r="K382" i="15"/>
  <c r="H383" i="15"/>
  <c r="I383" i="15"/>
  <c r="J383" i="15" s="1"/>
  <c r="K383" i="15"/>
  <c r="H384" i="15"/>
  <c r="I384" i="15"/>
  <c r="J384" i="15" s="1"/>
  <c r="K384" i="15"/>
  <c r="H385" i="15"/>
  <c r="I385" i="15"/>
  <c r="J385" i="15" s="1"/>
  <c r="K385" i="15"/>
  <c r="H386" i="15"/>
  <c r="I386" i="15"/>
  <c r="J386" i="15" s="1"/>
  <c r="K386" i="15"/>
  <c r="H387" i="15"/>
  <c r="I387" i="15"/>
  <c r="J387" i="15" s="1"/>
  <c r="K387" i="15"/>
  <c r="H388" i="15"/>
  <c r="I388" i="15"/>
  <c r="J388" i="15" s="1"/>
  <c r="K388" i="15"/>
  <c r="H389" i="15"/>
  <c r="I389" i="15"/>
  <c r="J389" i="15"/>
  <c r="K389" i="15"/>
  <c r="H390" i="15"/>
  <c r="I390" i="15"/>
  <c r="J390" i="15"/>
  <c r="K390" i="15"/>
  <c r="H391" i="15"/>
  <c r="I391" i="15"/>
  <c r="J391" i="15" s="1"/>
  <c r="K391" i="15"/>
  <c r="H392" i="15"/>
  <c r="I392" i="15"/>
  <c r="J392" i="15" s="1"/>
  <c r="K392" i="15"/>
  <c r="H393" i="15"/>
  <c r="I393" i="15"/>
  <c r="J393" i="15" s="1"/>
  <c r="K393" i="15"/>
  <c r="H394" i="15"/>
  <c r="I394" i="15"/>
  <c r="J394" i="15" s="1"/>
  <c r="K394" i="15"/>
  <c r="H395" i="15"/>
  <c r="I395" i="15"/>
  <c r="J395" i="15"/>
  <c r="K395" i="15"/>
  <c r="H396" i="15"/>
  <c r="I396" i="15"/>
  <c r="J396" i="15"/>
  <c r="K396" i="15"/>
  <c r="H397" i="15"/>
  <c r="I397" i="15"/>
  <c r="J397" i="15"/>
  <c r="K397" i="15"/>
  <c r="H398" i="15"/>
  <c r="I398" i="15"/>
  <c r="J398" i="15" s="1"/>
  <c r="K398" i="15"/>
  <c r="H399" i="15"/>
  <c r="I399" i="15"/>
  <c r="J399" i="15" s="1"/>
  <c r="K399" i="15"/>
  <c r="H400" i="15"/>
  <c r="I400" i="15"/>
  <c r="J400" i="15" s="1"/>
  <c r="K400" i="15"/>
  <c r="H401" i="15"/>
  <c r="I401" i="15"/>
  <c r="J401" i="15" s="1"/>
  <c r="K401" i="15"/>
  <c r="H402" i="15"/>
  <c r="I402" i="15"/>
  <c r="J402" i="15" s="1"/>
  <c r="K402" i="15"/>
  <c r="H403" i="15"/>
  <c r="I403" i="15"/>
  <c r="J403" i="15" s="1"/>
  <c r="K403" i="15"/>
  <c r="H404" i="15"/>
  <c r="I404" i="15"/>
  <c r="J404" i="15" s="1"/>
  <c r="K404" i="15"/>
  <c r="H405" i="15"/>
  <c r="I405" i="15"/>
  <c r="J405" i="15" s="1"/>
  <c r="K405" i="15"/>
  <c r="H406" i="15"/>
  <c r="I406" i="15"/>
  <c r="J406" i="15" s="1"/>
  <c r="K406" i="15"/>
  <c r="H407" i="15"/>
  <c r="I407" i="15"/>
  <c r="J407" i="15" s="1"/>
  <c r="K407" i="15"/>
  <c r="H408" i="15"/>
  <c r="I408" i="15"/>
  <c r="J408" i="15" s="1"/>
  <c r="K408" i="15"/>
  <c r="H409" i="15"/>
  <c r="I409" i="15"/>
  <c r="J409" i="15" s="1"/>
  <c r="K409" i="15"/>
  <c r="H410" i="15"/>
  <c r="I410" i="15"/>
  <c r="J410" i="15" s="1"/>
  <c r="K410" i="15"/>
  <c r="H411" i="15"/>
  <c r="I411" i="15"/>
  <c r="J411" i="15" s="1"/>
  <c r="K411" i="15"/>
  <c r="H412" i="15"/>
  <c r="I412" i="15"/>
  <c r="J412" i="15" s="1"/>
  <c r="K412" i="15"/>
  <c r="H413" i="15"/>
  <c r="I413" i="15"/>
  <c r="J413" i="15" s="1"/>
  <c r="K413" i="15"/>
  <c r="H414" i="15"/>
  <c r="I414" i="15"/>
  <c r="J414" i="15" s="1"/>
  <c r="K414" i="15"/>
  <c r="H415" i="15"/>
  <c r="I415" i="15"/>
  <c r="J415" i="15" s="1"/>
  <c r="K415" i="15"/>
  <c r="H416" i="15"/>
  <c r="I416" i="15"/>
  <c r="J416" i="15" s="1"/>
  <c r="K416" i="15"/>
  <c r="H417" i="15"/>
  <c r="I417" i="15"/>
  <c r="J417" i="15" s="1"/>
  <c r="K417" i="15"/>
  <c r="H418" i="15"/>
  <c r="I418" i="15"/>
  <c r="J418" i="15" s="1"/>
  <c r="K418" i="15"/>
  <c r="H419" i="15"/>
  <c r="I419" i="15"/>
  <c r="J419" i="15" s="1"/>
  <c r="K419" i="15"/>
  <c r="H420" i="15"/>
  <c r="I420" i="15"/>
  <c r="J420" i="15" s="1"/>
  <c r="K420" i="15"/>
  <c r="H421" i="15"/>
  <c r="I421" i="15"/>
  <c r="J421" i="15" s="1"/>
  <c r="K421" i="15"/>
  <c r="H422" i="15"/>
  <c r="I422" i="15"/>
  <c r="J422" i="15" s="1"/>
  <c r="K422" i="15"/>
  <c r="H423" i="15"/>
  <c r="I423" i="15"/>
  <c r="J423" i="15" s="1"/>
  <c r="K423" i="15"/>
  <c r="H424" i="15"/>
  <c r="I424" i="15"/>
  <c r="J424" i="15" s="1"/>
  <c r="K424" i="15"/>
  <c r="H425" i="15"/>
  <c r="I425" i="15"/>
  <c r="J425" i="15" s="1"/>
  <c r="K425" i="15"/>
  <c r="H426" i="15"/>
  <c r="I426" i="15"/>
  <c r="J426" i="15" s="1"/>
  <c r="K426" i="15"/>
  <c r="H427" i="15"/>
  <c r="I427" i="15"/>
  <c r="J427" i="15" s="1"/>
  <c r="K427" i="15"/>
  <c r="H428" i="15"/>
  <c r="I428" i="15"/>
  <c r="J428" i="15" s="1"/>
  <c r="K428" i="15"/>
  <c r="H429" i="15"/>
  <c r="I429" i="15"/>
  <c r="J429" i="15" s="1"/>
  <c r="K429" i="15"/>
  <c r="H430" i="15"/>
  <c r="I430" i="15"/>
  <c r="J430" i="15" s="1"/>
  <c r="K430" i="15"/>
  <c r="H431" i="15"/>
  <c r="I431" i="15"/>
  <c r="J431" i="15" s="1"/>
  <c r="K431" i="15"/>
  <c r="H432" i="15"/>
  <c r="I432" i="15"/>
  <c r="J432" i="15" s="1"/>
  <c r="K432" i="15"/>
  <c r="H433" i="15"/>
  <c r="I433" i="15"/>
  <c r="J433" i="15" s="1"/>
  <c r="K433" i="15"/>
  <c r="H434" i="15"/>
  <c r="I434" i="15"/>
  <c r="J434" i="15" s="1"/>
  <c r="K434" i="15"/>
  <c r="H435" i="15"/>
  <c r="I435" i="15"/>
  <c r="J435" i="15" s="1"/>
  <c r="K435" i="15"/>
  <c r="H436" i="15"/>
  <c r="I436" i="15"/>
  <c r="J436" i="15" s="1"/>
  <c r="K436" i="15"/>
  <c r="H437" i="15"/>
  <c r="I437" i="15"/>
  <c r="J437" i="15" s="1"/>
  <c r="K437" i="15"/>
  <c r="H438" i="15"/>
  <c r="I438" i="15"/>
  <c r="J438" i="15" s="1"/>
  <c r="K438" i="15"/>
  <c r="H439" i="15"/>
  <c r="I439" i="15"/>
  <c r="J439" i="15" s="1"/>
  <c r="K439" i="15"/>
  <c r="H440" i="15"/>
  <c r="I440" i="15"/>
  <c r="J440" i="15" s="1"/>
  <c r="K440" i="15"/>
  <c r="H441" i="15"/>
  <c r="I441" i="15"/>
  <c r="J441" i="15" s="1"/>
  <c r="K441" i="15"/>
  <c r="H442" i="15"/>
  <c r="I442" i="15"/>
  <c r="J442" i="15" s="1"/>
  <c r="K442" i="15"/>
  <c r="H443" i="15"/>
  <c r="I443" i="15"/>
  <c r="J443" i="15" s="1"/>
  <c r="K443" i="15"/>
  <c r="H444" i="15"/>
  <c r="I444" i="15"/>
  <c r="J444" i="15" s="1"/>
  <c r="K444" i="15"/>
  <c r="H445" i="15"/>
  <c r="I445" i="15"/>
  <c r="J445" i="15" s="1"/>
  <c r="K445" i="15"/>
  <c r="H446" i="15"/>
  <c r="I446" i="15"/>
  <c r="J446" i="15" s="1"/>
  <c r="K446" i="15"/>
  <c r="H447" i="15"/>
  <c r="I447" i="15"/>
  <c r="J447" i="15" s="1"/>
  <c r="K447" i="15"/>
  <c r="H448" i="15"/>
  <c r="I448" i="15"/>
  <c r="J448" i="15" s="1"/>
  <c r="K448" i="15"/>
  <c r="H449" i="15"/>
  <c r="I449" i="15"/>
  <c r="J449" i="15" s="1"/>
  <c r="K449" i="15"/>
  <c r="H450" i="15"/>
  <c r="I450" i="15"/>
  <c r="J450" i="15" s="1"/>
  <c r="K450" i="15"/>
  <c r="H451" i="15"/>
  <c r="I451" i="15"/>
  <c r="J451" i="15" s="1"/>
  <c r="K451" i="15"/>
  <c r="H452" i="15"/>
  <c r="I452" i="15"/>
  <c r="J452" i="15" s="1"/>
  <c r="K452" i="15"/>
  <c r="H453" i="15"/>
  <c r="I453" i="15"/>
  <c r="J453" i="15" s="1"/>
  <c r="K453" i="15"/>
  <c r="H454" i="15"/>
  <c r="I454" i="15"/>
  <c r="J454" i="15" s="1"/>
  <c r="K454" i="15"/>
  <c r="H455" i="15"/>
  <c r="I455" i="15"/>
  <c r="J455" i="15" s="1"/>
  <c r="K455" i="15"/>
  <c r="H456" i="15"/>
  <c r="I456" i="15"/>
  <c r="J456" i="15" s="1"/>
  <c r="K456" i="15"/>
  <c r="H457" i="15"/>
  <c r="I457" i="15"/>
  <c r="J457" i="15" s="1"/>
  <c r="K457" i="15"/>
  <c r="H458" i="15"/>
  <c r="I458" i="15"/>
  <c r="J458" i="15" s="1"/>
  <c r="K458" i="15"/>
  <c r="H459" i="15"/>
  <c r="I459" i="15"/>
  <c r="J459" i="15" s="1"/>
  <c r="K459" i="15"/>
  <c r="H460" i="15"/>
  <c r="I460" i="15"/>
  <c r="J460" i="15" s="1"/>
  <c r="K460" i="15"/>
  <c r="H461" i="15"/>
  <c r="I461" i="15"/>
  <c r="J461" i="15" s="1"/>
  <c r="K461" i="15"/>
  <c r="H462" i="15"/>
  <c r="I462" i="15"/>
  <c r="J462" i="15" s="1"/>
  <c r="K462" i="15"/>
  <c r="H463" i="15"/>
  <c r="I463" i="15"/>
  <c r="J463" i="15" s="1"/>
  <c r="K463" i="15"/>
  <c r="H464" i="15"/>
  <c r="I464" i="15"/>
  <c r="J464" i="15" s="1"/>
  <c r="K464" i="15"/>
  <c r="H465" i="15"/>
  <c r="I465" i="15"/>
  <c r="J465" i="15" s="1"/>
  <c r="K465" i="15"/>
  <c r="H466" i="15"/>
  <c r="I466" i="15"/>
  <c r="J466" i="15" s="1"/>
  <c r="K466" i="15"/>
  <c r="H467" i="15"/>
  <c r="I467" i="15"/>
  <c r="J467" i="15" s="1"/>
  <c r="K467" i="15"/>
  <c r="H468" i="15"/>
  <c r="I468" i="15"/>
  <c r="J468" i="15" s="1"/>
  <c r="K468" i="15"/>
  <c r="H469" i="15"/>
  <c r="I469" i="15"/>
  <c r="J469" i="15" s="1"/>
  <c r="K469" i="15"/>
  <c r="H470" i="15"/>
  <c r="I470" i="15"/>
  <c r="J470" i="15" s="1"/>
  <c r="K470" i="15"/>
  <c r="H471" i="15"/>
  <c r="I471" i="15"/>
  <c r="J471" i="15" s="1"/>
  <c r="K471" i="15"/>
  <c r="H472" i="15"/>
  <c r="I472" i="15"/>
  <c r="J472" i="15" s="1"/>
  <c r="K472" i="15"/>
  <c r="H473" i="15"/>
  <c r="I473" i="15"/>
  <c r="J473" i="15" s="1"/>
  <c r="K473" i="15"/>
  <c r="H474" i="15"/>
  <c r="I474" i="15"/>
  <c r="J474" i="15" s="1"/>
  <c r="K474" i="15"/>
  <c r="H475" i="15"/>
  <c r="I475" i="15"/>
  <c r="J475" i="15" s="1"/>
  <c r="K475" i="15"/>
  <c r="H476" i="15"/>
  <c r="I476" i="15"/>
  <c r="J476" i="15" s="1"/>
  <c r="K476" i="15"/>
  <c r="H477" i="15"/>
  <c r="I477" i="15"/>
  <c r="J477" i="15" s="1"/>
  <c r="K477" i="15"/>
  <c r="H478" i="15"/>
  <c r="I478" i="15"/>
  <c r="J478" i="15" s="1"/>
  <c r="K478" i="15"/>
  <c r="H479" i="15"/>
  <c r="I479" i="15"/>
  <c r="J479" i="15" s="1"/>
  <c r="K479" i="15"/>
  <c r="H480" i="15"/>
  <c r="I480" i="15"/>
  <c r="J480" i="15" s="1"/>
  <c r="K480" i="15"/>
  <c r="H481" i="15"/>
  <c r="I481" i="15"/>
  <c r="J481" i="15" s="1"/>
  <c r="K481" i="15"/>
  <c r="H482" i="15"/>
  <c r="I482" i="15"/>
  <c r="J482" i="15" s="1"/>
  <c r="K482" i="15"/>
  <c r="H483" i="15"/>
  <c r="I483" i="15"/>
  <c r="J483" i="15" s="1"/>
  <c r="K483" i="15"/>
  <c r="H484" i="15"/>
  <c r="I484" i="15"/>
  <c r="J484" i="15"/>
  <c r="K484" i="15"/>
  <c r="H485" i="15"/>
  <c r="I485" i="15"/>
  <c r="J485" i="15" s="1"/>
  <c r="K485" i="15"/>
  <c r="H486" i="15"/>
  <c r="I486" i="15"/>
  <c r="J486" i="15" s="1"/>
  <c r="K486" i="15"/>
  <c r="H487" i="15"/>
  <c r="I487" i="15"/>
  <c r="J487" i="15" s="1"/>
  <c r="K487" i="15"/>
  <c r="H488" i="15"/>
  <c r="I488" i="15"/>
  <c r="J488" i="15" s="1"/>
  <c r="K488" i="15"/>
  <c r="H489" i="15"/>
  <c r="I489" i="15"/>
  <c r="J489" i="15" s="1"/>
  <c r="K489" i="15"/>
  <c r="H490" i="15"/>
  <c r="I490" i="15"/>
  <c r="J490" i="15" s="1"/>
  <c r="K490" i="15"/>
  <c r="H491" i="15"/>
  <c r="I491" i="15"/>
  <c r="J491" i="15" s="1"/>
  <c r="K491" i="15"/>
  <c r="H492" i="15"/>
  <c r="I492" i="15"/>
  <c r="J492" i="15" s="1"/>
  <c r="K492" i="15"/>
  <c r="H493" i="15"/>
  <c r="I493" i="15"/>
  <c r="J493" i="15" s="1"/>
  <c r="K493" i="15"/>
  <c r="H494" i="15"/>
  <c r="I494" i="15"/>
  <c r="J494" i="15" s="1"/>
  <c r="K494" i="15"/>
  <c r="H495" i="15"/>
  <c r="I495" i="15"/>
  <c r="J495" i="15" s="1"/>
  <c r="K495" i="15"/>
  <c r="H496" i="15"/>
  <c r="I496" i="15"/>
  <c r="J496" i="15" s="1"/>
  <c r="K496" i="15"/>
  <c r="H497" i="15"/>
  <c r="I497" i="15"/>
  <c r="J497" i="15" s="1"/>
  <c r="K497" i="15"/>
  <c r="H498" i="15"/>
  <c r="I498" i="15"/>
  <c r="J498" i="15" s="1"/>
  <c r="K498" i="15"/>
  <c r="H499" i="15"/>
  <c r="I499" i="15"/>
  <c r="J499" i="15" s="1"/>
  <c r="K499" i="15"/>
  <c r="H500" i="15"/>
  <c r="I500" i="15"/>
  <c r="J500" i="15" s="1"/>
  <c r="K500" i="15"/>
  <c r="H501" i="15"/>
  <c r="I501" i="15"/>
  <c r="J501" i="15" s="1"/>
  <c r="K501" i="15"/>
  <c r="H502" i="15"/>
  <c r="I502" i="15"/>
  <c r="J502" i="15" s="1"/>
  <c r="K502" i="15"/>
  <c r="H503" i="15"/>
  <c r="I503" i="15"/>
  <c r="J503" i="15" s="1"/>
  <c r="K503" i="15"/>
  <c r="H504" i="15"/>
  <c r="I504" i="15"/>
  <c r="J504" i="15" s="1"/>
  <c r="K504" i="15"/>
  <c r="H505" i="15"/>
  <c r="I505" i="15"/>
  <c r="J505" i="15" s="1"/>
  <c r="K505" i="15"/>
  <c r="H506" i="15"/>
  <c r="I506" i="15"/>
  <c r="J506" i="15" s="1"/>
  <c r="K506" i="15"/>
  <c r="H507" i="15"/>
  <c r="I507" i="15"/>
  <c r="J507" i="15" s="1"/>
  <c r="K507" i="15"/>
  <c r="H508" i="15"/>
  <c r="I508" i="15"/>
  <c r="J508" i="15" s="1"/>
  <c r="K508" i="15"/>
  <c r="H509" i="15"/>
  <c r="I509" i="15"/>
  <c r="J509" i="15" s="1"/>
  <c r="K509" i="15"/>
  <c r="H510" i="15"/>
  <c r="I510" i="15"/>
  <c r="J510" i="15" s="1"/>
  <c r="K510" i="15"/>
  <c r="H511" i="15"/>
  <c r="I511" i="15"/>
  <c r="J511" i="15" s="1"/>
  <c r="K511" i="15"/>
  <c r="H512" i="15"/>
  <c r="I512" i="15"/>
  <c r="J512" i="15" s="1"/>
  <c r="K512" i="15"/>
  <c r="H513" i="15"/>
  <c r="I513" i="15"/>
  <c r="J513" i="15" s="1"/>
  <c r="K513" i="15"/>
  <c r="H514" i="15"/>
  <c r="I514" i="15"/>
  <c r="J514" i="15" s="1"/>
  <c r="K514" i="15"/>
  <c r="H515" i="15"/>
  <c r="I515" i="15"/>
  <c r="J515" i="15" s="1"/>
  <c r="K515" i="15"/>
  <c r="H516" i="15"/>
  <c r="I516" i="15"/>
  <c r="J516" i="15" s="1"/>
  <c r="K516" i="15"/>
  <c r="H517" i="15"/>
  <c r="I517" i="15"/>
  <c r="J517" i="15" s="1"/>
  <c r="K517" i="15"/>
  <c r="H518" i="15"/>
  <c r="I518" i="15"/>
  <c r="J518" i="15" s="1"/>
  <c r="K518" i="15"/>
  <c r="H519" i="15"/>
  <c r="I519" i="15"/>
  <c r="J519" i="15" s="1"/>
  <c r="K519" i="15"/>
  <c r="H520" i="15"/>
  <c r="I520" i="15"/>
  <c r="J520" i="15" s="1"/>
  <c r="K520" i="15"/>
  <c r="H521" i="15"/>
  <c r="I521" i="15"/>
  <c r="J521" i="15" s="1"/>
  <c r="K521" i="15"/>
  <c r="H522" i="15"/>
  <c r="I522" i="15"/>
  <c r="J522" i="15" s="1"/>
  <c r="K522" i="15"/>
  <c r="H523" i="15"/>
  <c r="I523" i="15"/>
  <c r="J523" i="15" s="1"/>
  <c r="K523" i="15"/>
  <c r="H524" i="15"/>
  <c r="I524" i="15"/>
  <c r="J524" i="15" s="1"/>
  <c r="K524" i="15"/>
  <c r="H525" i="15"/>
  <c r="I525" i="15"/>
  <c r="J525" i="15" s="1"/>
  <c r="K525" i="15"/>
  <c r="H526" i="15"/>
  <c r="I526" i="15"/>
  <c r="J526" i="15" s="1"/>
  <c r="K526" i="15"/>
  <c r="H527" i="15"/>
  <c r="I527" i="15"/>
  <c r="J527" i="15" s="1"/>
  <c r="K527" i="15"/>
  <c r="H528" i="15"/>
  <c r="I528" i="15"/>
  <c r="J528" i="15" s="1"/>
  <c r="K528" i="15"/>
  <c r="H529" i="15"/>
  <c r="I529" i="15"/>
  <c r="J529" i="15" s="1"/>
  <c r="K529" i="15"/>
  <c r="H530" i="15"/>
  <c r="I530" i="15"/>
  <c r="J530" i="15" s="1"/>
  <c r="K530" i="15"/>
  <c r="H531" i="15"/>
  <c r="I531" i="15"/>
  <c r="J531" i="15" s="1"/>
  <c r="K531" i="15"/>
  <c r="H532" i="15"/>
  <c r="I532" i="15"/>
  <c r="J532" i="15" s="1"/>
  <c r="K532" i="15"/>
  <c r="H533" i="15"/>
  <c r="I533" i="15"/>
  <c r="J533" i="15" s="1"/>
  <c r="K533" i="15"/>
  <c r="H534" i="15"/>
  <c r="I534" i="15"/>
  <c r="J534" i="15" s="1"/>
  <c r="K534" i="15"/>
  <c r="H535" i="15"/>
  <c r="I535" i="15"/>
  <c r="J535" i="15" s="1"/>
  <c r="K535" i="15"/>
  <c r="H536" i="15"/>
  <c r="I536" i="15"/>
  <c r="J536" i="15" s="1"/>
  <c r="K536" i="15"/>
  <c r="H537" i="15"/>
  <c r="I537" i="15"/>
  <c r="J537" i="15" s="1"/>
  <c r="K537" i="15"/>
  <c r="H538" i="15"/>
  <c r="I538" i="15"/>
  <c r="J538" i="15" s="1"/>
  <c r="K538" i="15"/>
  <c r="H539" i="15"/>
  <c r="I539" i="15"/>
  <c r="J539" i="15" s="1"/>
  <c r="K539" i="15"/>
  <c r="H540" i="15"/>
  <c r="I540" i="15"/>
  <c r="J540" i="15" s="1"/>
  <c r="K540" i="15"/>
  <c r="H541" i="15"/>
  <c r="I541" i="15"/>
  <c r="J541" i="15" s="1"/>
  <c r="K541" i="15"/>
  <c r="H542" i="15"/>
  <c r="I542" i="15"/>
  <c r="J542" i="15" s="1"/>
  <c r="K542" i="15"/>
  <c r="H543" i="15"/>
  <c r="I543" i="15"/>
  <c r="J543" i="15" s="1"/>
  <c r="K543" i="15"/>
  <c r="H544" i="15"/>
  <c r="I544" i="15"/>
  <c r="J544" i="15" s="1"/>
  <c r="K544" i="15"/>
  <c r="H545" i="15"/>
  <c r="I545" i="15"/>
  <c r="J545" i="15" s="1"/>
  <c r="K545" i="15"/>
  <c r="H546" i="15"/>
  <c r="I546" i="15"/>
  <c r="J546" i="15" s="1"/>
  <c r="K546" i="15"/>
  <c r="H547" i="15"/>
  <c r="I547" i="15"/>
  <c r="J547" i="15" s="1"/>
  <c r="K547" i="15"/>
  <c r="H548" i="15"/>
  <c r="I548" i="15"/>
  <c r="J548" i="15" s="1"/>
  <c r="K548" i="15"/>
  <c r="H549" i="15"/>
  <c r="I549" i="15"/>
  <c r="J549" i="15" s="1"/>
  <c r="K549" i="15"/>
  <c r="H550" i="15"/>
  <c r="I550" i="15"/>
  <c r="J550" i="15" s="1"/>
  <c r="K550" i="15"/>
  <c r="H551" i="15"/>
  <c r="I551" i="15"/>
  <c r="J551" i="15" s="1"/>
  <c r="K551" i="15"/>
  <c r="H552" i="15"/>
  <c r="I552" i="15"/>
  <c r="J552" i="15" s="1"/>
  <c r="K552" i="15"/>
  <c r="H553" i="15"/>
  <c r="I553" i="15"/>
  <c r="J553" i="15" s="1"/>
  <c r="K553" i="15"/>
  <c r="H554" i="15"/>
  <c r="I554" i="15"/>
  <c r="J554" i="15" s="1"/>
  <c r="K554" i="15"/>
  <c r="H555" i="15"/>
  <c r="I555" i="15"/>
  <c r="J555" i="15" s="1"/>
  <c r="K555" i="15"/>
  <c r="H556" i="15"/>
  <c r="I556" i="15"/>
  <c r="J556" i="15" s="1"/>
  <c r="K556" i="15"/>
  <c r="H557" i="15"/>
  <c r="I557" i="15"/>
  <c r="J557" i="15" s="1"/>
  <c r="K557" i="15"/>
  <c r="H558" i="15"/>
  <c r="I558" i="15"/>
  <c r="J558" i="15" s="1"/>
  <c r="K558" i="15"/>
  <c r="H559" i="15"/>
  <c r="I559" i="15"/>
  <c r="J559" i="15" s="1"/>
  <c r="K559" i="15"/>
  <c r="H560" i="15"/>
  <c r="I560" i="15"/>
  <c r="J560" i="15" s="1"/>
  <c r="K560" i="15"/>
  <c r="H561" i="15"/>
  <c r="I561" i="15"/>
  <c r="J561" i="15" s="1"/>
  <c r="K561" i="15"/>
  <c r="H562" i="15"/>
  <c r="I562" i="15"/>
  <c r="J562" i="15" s="1"/>
  <c r="K562" i="15"/>
  <c r="H563" i="15"/>
  <c r="I563" i="15"/>
  <c r="J563" i="15" s="1"/>
  <c r="K563" i="15"/>
  <c r="H564" i="15"/>
  <c r="I564" i="15"/>
  <c r="J564" i="15" s="1"/>
  <c r="K564" i="15"/>
  <c r="H565" i="15"/>
  <c r="I565" i="15"/>
  <c r="J565" i="15" s="1"/>
  <c r="K565" i="15"/>
  <c r="H566" i="15"/>
  <c r="I566" i="15"/>
  <c r="J566" i="15" s="1"/>
  <c r="K566" i="15"/>
  <c r="H567" i="15"/>
  <c r="I567" i="15"/>
  <c r="J567" i="15" s="1"/>
  <c r="K567" i="15"/>
  <c r="H568" i="15"/>
  <c r="I568" i="15"/>
  <c r="J568" i="15" s="1"/>
  <c r="K568" i="15"/>
  <c r="H569" i="15"/>
  <c r="I569" i="15"/>
  <c r="J569" i="15" s="1"/>
  <c r="K569" i="15"/>
  <c r="H570" i="15"/>
  <c r="I570" i="15"/>
  <c r="J570" i="15" s="1"/>
  <c r="K570" i="15"/>
  <c r="H571" i="15"/>
  <c r="I571" i="15"/>
  <c r="J571" i="15" s="1"/>
  <c r="K571" i="15"/>
  <c r="H572" i="15"/>
  <c r="I572" i="15"/>
  <c r="J572" i="15" s="1"/>
  <c r="K572" i="15"/>
  <c r="H573" i="15"/>
  <c r="I573" i="15"/>
  <c r="J573" i="15" s="1"/>
  <c r="K573" i="15"/>
  <c r="H574" i="15"/>
  <c r="I574" i="15"/>
  <c r="J574" i="15" s="1"/>
  <c r="K574" i="15"/>
  <c r="H575" i="15"/>
  <c r="I575" i="15"/>
  <c r="J575" i="15" s="1"/>
  <c r="K575" i="15"/>
  <c r="H576" i="15"/>
  <c r="I576" i="15"/>
  <c r="J576" i="15" s="1"/>
  <c r="K576" i="15"/>
  <c r="H577" i="15"/>
  <c r="I577" i="15"/>
  <c r="J577" i="15" s="1"/>
  <c r="K577" i="15"/>
  <c r="H578" i="15"/>
  <c r="I578" i="15"/>
  <c r="J578" i="15" s="1"/>
  <c r="K578" i="15"/>
  <c r="H579" i="15"/>
  <c r="I579" i="15"/>
  <c r="J579" i="15" s="1"/>
  <c r="K579" i="15"/>
  <c r="H580" i="15"/>
  <c r="I580" i="15"/>
  <c r="J580" i="15" s="1"/>
  <c r="K580" i="15"/>
  <c r="H581" i="15"/>
  <c r="I581" i="15"/>
  <c r="J581" i="15" s="1"/>
  <c r="K581" i="15"/>
  <c r="H582" i="15"/>
  <c r="I582" i="15"/>
  <c r="J582" i="15" s="1"/>
  <c r="K582" i="15"/>
  <c r="H583" i="15"/>
  <c r="I583" i="15"/>
  <c r="J583" i="15" s="1"/>
  <c r="K583" i="15"/>
  <c r="H584" i="15"/>
  <c r="I584" i="15"/>
  <c r="J584" i="15" s="1"/>
  <c r="K584" i="15"/>
  <c r="H585" i="15"/>
  <c r="I585" i="15"/>
  <c r="J585" i="15" s="1"/>
  <c r="K585" i="15"/>
  <c r="H586" i="15"/>
  <c r="I586" i="15"/>
  <c r="J586" i="15" s="1"/>
  <c r="K586" i="15"/>
  <c r="H587" i="15"/>
  <c r="I587" i="15"/>
  <c r="J587" i="15" s="1"/>
  <c r="K587" i="15"/>
  <c r="H588" i="15"/>
  <c r="I588" i="15"/>
  <c r="J588" i="15" s="1"/>
  <c r="K588" i="15"/>
  <c r="H589" i="15"/>
  <c r="I589" i="15"/>
  <c r="J589" i="15" s="1"/>
  <c r="K589" i="15"/>
  <c r="H590" i="15"/>
  <c r="I590" i="15"/>
  <c r="J590" i="15" s="1"/>
  <c r="K590" i="15"/>
  <c r="H591" i="15"/>
  <c r="I591" i="15"/>
  <c r="J591" i="15" s="1"/>
  <c r="K591" i="15"/>
  <c r="H592" i="15"/>
  <c r="I592" i="15"/>
  <c r="J592" i="15" s="1"/>
  <c r="K592" i="15"/>
  <c r="H593" i="15"/>
  <c r="I593" i="15"/>
  <c r="J593" i="15" s="1"/>
  <c r="K593" i="15"/>
  <c r="H594" i="15"/>
  <c r="I594" i="15"/>
  <c r="J594" i="15" s="1"/>
  <c r="K594" i="15"/>
  <c r="H595" i="15"/>
  <c r="I595" i="15"/>
  <c r="J595" i="15" s="1"/>
  <c r="K595" i="15"/>
  <c r="H596" i="15"/>
  <c r="I596" i="15"/>
  <c r="J596" i="15" s="1"/>
  <c r="K596" i="15"/>
  <c r="H597" i="15"/>
  <c r="I597" i="15"/>
  <c r="J597" i="15" s="1"/>
  <c r="K597" i="15"/>
  <c r="H598" i="15"/>
  <c r="I598" i="15"/>
  <c r="J598" i="15" s="1"/>
  <c r="K598" i="15"/>
  <c r="H599" i="15"/>
  <c r="I599" i="15"/>
  <c r="J599" i="15" s="1"/>
  <c r="K599" i="15"/>
  <c r="H600" i="15"/>
  <c r="I600" i="15"/>
  <c r="J600" i="15" s="1"/>
  <c r="K600" i="15"/>
  <c r="H601" i="15"/>
  <c r="I601" i="15"/>
  <c r="J601" i="15" s="1"/>
  <c r="K601" i="15"/>
  <c r="H602" i="15"/>
  <c r="I602" i="15"/>
  <c r="J602" i="15" s="1"/>
  <c r="K602" i="15"/>
  <c r="H603" i="15"/>
  <c r="I603" i="15"/>
  <c r="J603" i="15" s="1"/>
  <c r="K603" i="15"/>
  <c r="H604" i="15"/>
  <c r="I604" i="15"/>
  <c r="J604" i="15" s="1"/>
  <c r="K604" i="15"/>
  <c r="H605" i="15"/>
  <c r="I605" i="15"/>
  <c r="J605" i="15" s="1"/>
  <c r="K605" i="15"/>
  <c r="H606" i="15"/>
  <c r="I606" i="15"/>
  <c r="J606" i="15" s="1"/>
  <c r="K606" i="15"/>
  <c r="H607" i="15"/>
  <c r="I607" i="15"/>
  <c r="J607" i="15" s="1"/>
  <c r="K607" i="15"/>
  <c r="H608" i="15"/>
  <c r="I608" i="15"/>
  <c r="J608" i="15" s="1"/>
  <c r="K608" i="15"/>
  <c r="H609" i="15"/>
  <c r="I609" i="15"/>
  <c r="J609" i="15" s="1"/>
  <c r="K609" i="15"/>
  <c r="H610" i="15"/>
  <c r="I610" i="15"/>
  <c r="J610" i="15" s="1"/>
  <c r="K610" i="15"/>
  <c r="H611" i="15"/>
  <c r="I611" i="15"/>
  <c r="J611" i="15" s="1"/>
  <c r="K611" i="15"/>
  <c r="H612" i="15"/>
  <c r="I612" i="15"/>
  <c r="J612" i="15" s="1"/>
  <c r="K612" i="15"/>
  <c r="H613" i="15"/>
  <c r="I613" i="15"/>
  <c r="J613" i="15" s="1"/>
  <c r="K613" i="15"/>
  <c r="H614" i="15"/>
  <c r="I614" i="15"/>
  <c r="J614" i="15" s="1"/>
  <c r="K614" i="15"/>
  <c r="H615" i="15"/>
  <c r="I615" i="15"/>
  <c r="J615" i="15" s="1"/>
  <c r="K615" i="15"/>
  <c r="H616" i="15"/>
  <c r="I616" i="15"/>
  <c r="J616" i="15" s="1"/>
  <c r="K616" i="15"/>
  <c r="H617" i="15"/>
  <c r="I617" i="15"/>
  <c r="J617" i="15" s="1"/>
  <c r="K617" i="15"/>
  <c r="H618" i="15"/>
  <c r="I618" i="15"/>
  <c r="J618" i="15" s="1"/>
  <c r="K618" i="15"/>
  <c r="H619" i="15"/>
  <c r="I619" i="15"/>
  <c r="J619" i="15" s="1"/>
  <c r="K619" i="15"/>
  <c r="H620" i="15"/>
  <c r="I620" i="15"/>
  <c r="J620" i="15" s="1"/>
  <c r="K620" i="15"/>
  <c r="H621" i="15"/>
  <c r="I621" i="15"/>
  <c r="J621" i="15" s="1"/>
  <c r="K621" i="15"/>
  <c r="H622" i="15"/>
  <c r="I622" i="15"/>
  <c r="J622" i="15" s="1"/>
  <c r="K622" i="15"/>
  <c r="H623" i="15"/>
  <c r="I623" i="15"/>
  <c r="J623" i="15" s="1"/>
  <c r="K623" i="15"/>
  <c r="H624" i="15"/>
  <c r="I624" i="15"/>
  <c r="J624" i="15" s="1"/>
  <c r="K624" i="15"/>
  <c r="H625" i="15"/>
  <c r="I625" i="15"/>
  <c r="J625" i="15" s="1"/>
  <c r="K625" i="15"/>
  <c r="H626" i="15"/>
  <c r="I626" i="15"/>
  <c r="J626" i="15" s="1"/>
  <c r="K626" i="15"/>
  <c r="H627" i="15"/>
  <c r="I627" i="15"/>
  <c r="J627" i="15" s="1"/>
  <c r="K627" i="15"/>
  <c r="H628" i="15"/>
  <c r="I628" i="15"/>
  <c r="J628" i="15" s="1"/>
  <c r="K628" i="15"/>
  <c r="H629" i="15"/>
  <c r="I629" i="15"/>
  <c r="J629" i="15" s="1"/>
  <c r="K629" i="15"/>
  <c r="H630" i="15"/>
  <c r="I630" i="15"/>
  <c r="J630" i="15" s="1"/>
  <c r="K630" i="15"/>
  <c r="H631" i="15"/>
  <c r="I631" i="15"/>
  <c r="J631" i="15" s="1"/>
  <c r="K631" i="15"/>
  <c r="H632" i="15"/>
  <c r="I632" i="15"/>
  <c r="J632" i="15" s="1"/>
  <c r="K632" i="15"/>
  <c r="H633" i="15"/>
  <c r="I633" i="15"/>
  <c r="J633" i="15" s="1"/>
  <c r="K633" i="15"/>
  <c r="H634" i="15"/>
  <c r="I634" i="15"/>
  <c r="J634" i="15" s="1"/>
  <c r="K634" i="15"/>
  <c r="H635" i="15"/>
  <c r="I635" i="15"/>
  <c r="J635" i="15" s="1"/>
  <c r="K635" i="15"/>
  <c r="H636" i="15"/>
  <c r="I636" i="15"/>
  <c r="J636" i="15" s="1"/>
  <c r="K636" i="15"/>
  <c r="H637" i="15"/>
  <c r="I637" i="15"/>
  <c r="J637" i="15" s="1"/>
  <c r="K637" i="15"/>
  <c r="H638" i="15"/>
  <c r="I638" i="15"/>
  <c r="J638" i="15" s="1"/>
  <c r="K638" i="15"/>
  <c r="H639" i="15"/>
  <c r="I639" i="15"/>
  <c r="J639" i="15" s="1"/>
  <c r="K639" i="15"/>
  <c r="H640" i="15"/>
  <c r="I640" i="15"/>
  <c r="J640" i="15" s="1"/>
  <c r="K640" i="15"/>
  <c r="H641" i="15"/>
  <c r="I641" i="15"/>
  <c r="J641" i="15" s="1"/>
  <c r="K641" i="15"/>
  <c r="H642" i="15"/>
  <c r="I642" i="15"/>
  <c r="J642" i="15" s="1"/>
  <c r="K642" i="15"/>
  <c r="H643" i="15"/>
  <c r="I643" i="15"/>
  <c r="J643" i="15" s="1"/>
  <c r="K643" i="15"/>
  <c r="H644" i="15"/>
  <c r="I644" i="15"/>
  <c r="J644" i="15" s="1"/>
  <c r="K644" i="15"/>
  <c r="H645" i="15"/>
  <c r="I645" i="15"/>
  <c r="J645" i="15" s="1"/>
  <c r="K645" i="15"/>
  <c r="H646" i="15"/>
  <c r="I646" i="15"/>
  <c r="J646" i="15" s="1"/>
  <c r="K646" i="15"/>
  <c r="H647" i="15"/>
  <c r="I647" i="15"/>
  <c r="J647" i="15" s="1"/>
  <c r="K647" i="15"/>
  <c r="H648" i="15"/>
  <c r="I648" i="15"/>
  <c r="J648" i="15" s="1"/>
  <c r="K648" i="15"/>
  <c r="H649" i="15"/>
  <c r="I649" i="15"/>
  <c r="J649" i="15" s="1"/>
  <c r="K649" i="15"/>
  <c r="H650" i="15"/>
  <c r="I650" i="15"/>
  <c r="J650" i="15" s="1"/>
  <c r="K650" i="15"/>
  <c r="H651" i="15"/>
  <c r="I651" i="15"/>
  <c r="J651" i="15" s="1"/>
  <c r="K651" i="15"/>
  <c r="H652" i="15"/>
  <c r="I652" i="15"/>
  <c r="J652" i="15" s="1"/>
  <c r="K652" i="15"/>
  <c r="H653" i="15"/>
  <c r="I653" i="15"/>
  <c r="J653" i="15" s="1"/>
  <c r="K653" i="15"/>
  <c r="H654" i="15"/>
  <c r="I654" i="15"/>
  <c r="J654" i="15" s="1"/>
  <c r="K654" i="15"/>
  <c r="H655" i="15"/>
  <c r="I655" i="15"/>
  <c r="J655" i="15" s="1"/>
  <c r="K655" i="15"/>
  <c r="H656" i="15"/>
  <c r="I656" i="15"/>
  <c r="J656" i="15" s="1"/>
  <c r="K656" i="15"/>
  <c r="H657" i="15"/>
  <c r="I657" i="15"/>
  <c r="J657" i="15" s="1"/>
  <c r="K657" i="15"/>
  <c r="H658" i="15"/>
  <c r="I658" i="15"/>
  <c r="J658" i="15" s="1"/>
  <c r="K658" i="15"/>
  <c r="H659" i="15"/>
  <c r="I659" i="15"/>
  <c r="J659" i="15" s="1"/>
  <c r="K659" i="15"/>
  <c r="H660" i="15"/>
  <c r="I660" i="15"/>
  <c r="J660" i="15" s="1"/>
  <c r="K660" i="15"/>
  <c r="H661" i="15"/>
  <c r="I661" i="15"/>
  <c r="J661" i="15" s="1"/>
  <c r="K661" i="15"/>
  <c r="H662" i="15"/>
  <c r="I662" i="15"/>
  <c r="J662" i="15" s="1"/>
  <c r="K662" i="15"/>
  <c r="H663" i="15"/>
  <c r="I663" i="15"/>
  <c r="J663" i="15" s="1"/>
  <c r="K663" i="15"/>
  <c r="H664" i="15"/>
  <c r="I664" i="15"/>
  <c r="J664" i="15" s="1"/>
  <c r="K664" i="15"/>
  <c r="H665" i="15"/>
  <c r="I665" i="15"/>
  <c r="J665" i="15" s="1"/>
  <c r="K665" i="15"/>
  <c r="H666" i="15"/>
  <c r="I666" i="15"/>
  <c r="J666" i="15" s="1"/>
  <c r="K666" i="15"/>
  <c r="H667" i="15"/>
  <c r="I667" i="15"/>
  <c r="J667" i="15" s="1"/>
  <c r="K667" i="15"/>
  <c r="H668" i="15"/>
  <c r="I668" i="15"/>
  <c r="J668" i="15" s="1"/>
  <c r="K668" i="15"/>
  <c r="H669" i="15"/>
  <c r="I669" i="15"/>
  <c r="J669" i="15" s="1"/>
  <c r="K669" i="15"/>
  <c r="H670" i="15"/>
  <c r="I670" i="15"/>
  <c r="J670" i="15" s="1"/>
  <c r="K670" i="15"/>
  <c r="H671" i="15"/>
  <c r="I671" i="15"/>
  <c r="J671" i="15" s="1"/>
  <c r="K671" i="15"/>
  <c r="H672" i="15"/>
  <c r="I672" i="15"/>
  <c r="J672" i="15" s="1"/>
  <c r="K672" i="15"/>
  <c r="H673" i="15"/>
  <c r="I673" i="15"/>
  <c r="J673" i="15" s="1"/>
  <c r="K673" i="15"/>
  <c r="H674" i="15"/>
  <c r="I674" i="15"/>
  <c r="J674" i="15" s="1"/>
  <c r="K674" i="15"/>
  <c r="H675" i="15"/>
  <c r="I675" i="15"/>
  <c r="J675" i="15" s="1"/>
  <c r="K675" i="15"/>
  <c r="H676" i="15"/>
  <c r="I676" i="15"/>
  <c r="J676" i="15" s="1"/>
  <c r="K676" i="15"/>
  <c r="H677" i="15"/>
  <c r="I677" i="15"/>
  <c r="J677" i="15" s="1"/>
  <c r="K677" i="15"/>
  <c r="H678" i="15"/>
  <c r="I678" i="15"/>
  <c r="J678" i="15" s="1"/>
  <c r="K678" i="15"/>
  <c r="H679" i="15"/>
  <c r="I679" i="15"/>
  <c r="J679" i="15" s="1"/>
  <c r="K679" i="15"/>
  <c r="H680" i="15"/>
  <c r="I680" i="15"/>
  <c r="J680" i="15" s="1"/>
  <c r="K680" i="15"/>
  <c r="H681" i="15"/>
  <c r="I681" i="15"/>
  <c r="J681" i="15" s="1"/>
  <c r="K681" i="15"/>
  <c r="H682" i="15"/>
  <c r="I682" i="15"/>
  <c r="J682" i="15" s="1"/>
  <c r="K682" i="15"/>
  <c r="H683" i="15"/>
  <c r="I683" i="15"/>
  <c r="J683" i="15" s="1"/>
  <c r="K683" i="15"/>
  <c r="H684" i="15"/>
  <c r="I684" i="15"/>
  <c r="J684" i="15" s="1"/>
  <c r="K684" i="15"/>
  <c r="H685" i="15"/>
  <c r="I685" i="15"/>
  <c r="J685" i="15" s="1"/>
  <c r="K685" i="15"/>
  <c r="H686" i="15"/>
  <c r="I686" i="15"/>
  <c r="J686" i="15"/>
  <c r="K686" i="15"/>
  <c r="H687" i="15"/>
  <c r="I687" i="15"/>
  <c r="J687" i="15" s="1"/>
  <c r="K687" i="15"/>
  <c r="H688" i="15"/>
  <c r="I688" i="15"/>
  <c r="J688" i="15" s="1"/>
  <c r="K688" i="15"/>
  <c r="H689" i="15"/>
  <c r="I689" i="15"/>
  <c r="J689" i="15" s="1"/>
  <c r="K689" i="15"/>
  <c r="H690" i="15"/>
  <c r="I690" i="15"/>
  <c r="J690" i="15" s="1"/>
  <c r="K690" i="15"/>
  <c r="H691" i="15"/>
  <c r="I691" i="15"/>
  <c r="J691" i="15" s="1"/>
  <c r="K691" i="15"/>
  <c r="H692" i="15"/>
  <c r="I692" i="15"/>
  <c r="J692" i="15" s="1"/>
  <c r="K692" i="15"/>
  <c r="H693" i="15"/>
  <c r="I693" i="15"/>
  <c r="J693" i="15" s="1"/>
  <c r="K693" i="15"/>
  <c r="H694" i="15"/>
  <c r="I694" i="15"/>
  <c r="J694" i="15" s="1"/>
  <c r="K694" i="15"/>
  <c r="H695" i="15"/>
  <c r="I695" i="15"/>
  <c r="J695" i="15" s="1"/>
  <c r="K695" i="15"/>
  <c r="H696" i="15"/>
  <c r="I696" i="15"/>
  <c r="J696" i="15" s="1"/>
  <c r="K696" i="15"/>
  <c r="H697" i="15"/>
  <c r="I697" i="15"/>
  <c r="J697" i="15" s="1"/>
  <c r="K697" i="15"/>
  <c r="H698" i="15"/>
  <c r="I698" i="15"/>
  <c r="J698" i="15" s="1"/>
  <c r="K698" i="15"/>
  <c r="H699" i="15"/>
  <c r="I699" i="15"/>
  <c r="J699" i="15" s="1"/>
  <c r="K699" i="15"/>
  <c r="H700" i="15"/>
  <c r="I700" i="15"/>
  <c r="J700" i="15" s="1"/>
  <c r="K700" i="15"/>
  <c r="H701" i="15"/>
  <c r="I701" i="15"/>
  <c r="J701" i="15" s="1"/>
  <c r="K701" i="15"/>
  <c r="H702" i="15"/>
  <c r="I702" i="15"/>
  <c r="J702" i="15" s="1"/>
  <c r="K702" i="15"/>
  <c r="H703" i="15"/>
  <c r="I703" i="15"/>
  <c r="J703" i="15" s="1"/>
  <c r="K703" i="15"/>
  <c r="H704" i="15"/>
  <c r="I704" i="15"/>
  <c r="J704" i="15" s="1"/>
  <c r="K704" i="15"/>
  <c r="H705" i="15"/>
  <c r="I705" i="15"/>
  <c r="J705" i="15" s="1"/>
  <c r="K705" i="15"/>
  <c r="H706" i="15"/>
  <c r="I706" i="15"/>
  <c r="J706" i="15" s="1"/>
  <c r="K706" i="15"/>
  <c r="H707" i="15"/>
  <c r="I707" i="15"/>
  <c r="J707" i="15" s="1"/>
  <c r="K707" i="15"/>
  <c r="H708" i="15"/>
  <c r="I708" i="15"/>
  <c r="J708" i="15" s="1"/>
  <c r="K708" i="15"/>
  <c r="H709" i="15"/>
  <c r="I709" i="15"/>
  <c r="J709" i="15" s="1"/>
  <c r="K709" i="15"/>
  <c r="H710" i="15"/>
  <c r="I710" i="15"/>
  <c r="J710" i="15" s="1"/>
  <c r="K710" i="15"/>
  <c r="H711" i="15"/>
  <c r="I711" i="15"/>
  <c r="J711" i="15"/>
  <c r="K711" i="15"/>
  <c r="H712" i="15"/>
  <c r="I712" i="15"/>
  <c r="J712" i="15"/>
  <c r="K712" i="15"/>
  <c r="H713" i="15"/>
  <c r="I713" i="15"/>
  <c r="J713" i="15"/>
  <c r="K713" i="15"/>
  <c r="H714" i="15"/>
  <c r="I714" i="15"/>
  <c r="J714" i="15" s="1"/>
  <c r="K714" i="15"/>
  <c r="H715" i="15"/>
  <c r="I715" i="15"/>
  <c r="J715" i="15" s="1"/>
  <c r="K715" i="15"/>
  <c r="H716" i="15"/>
  <c r="I716" i="15"/>
  <c r="J716" i="15" s="1"/>
  <c r="K716" i="15"/>
  <c r="H717" i="15"/>
  <c r="I717" i="15"/>
  <c r="J717" i="15" s="1"/>
  <c r="K717" i="15"/>
  <c r="H718" i="15"/>
  <c r="I718" i="15"/>
  <c r="J718" i="15" s="1"/>
  <c r="K718" i="15"/>
  <c r="H719" i="15"/>
  <c r="I719" i="15"/>
  <c r="J719" i="15" s="1"/>
  <c r="K719" i="15"/>
  <c r="H720" i="15"/>
  <c r="I720" i="15"/>
  <c r="J720" i="15" s="1"/>
  <c r="K720" i="15"/>
  <c r="H721" i="15"/>
  <c r="I721" i="15"/>
  <c r="J721" i="15" s="1"/>
  <c r="K721" i="15"/>
  <c r="H722" i="15"/>
  <c r="I722" i="15"/>
  <c r="J722" i="15" s="1"/>
  <c r="K722" i="15"/>
  <c r="H723" i="15"/>
  <c r="I723" i="15"/>
  <c r="J723" i="15" s="1"/>
  <c r="K723" i="15"/>
  <c r="H724" i="15"/>
  <c r="I724" i="15"/>
  <c r="J724" i="15" s="1"/>
  <c r="K724" i="15"/>
  <c r="H725" i="15"/>
  <c r="I725" i="15"/>
  <c r="J725" i="15" s="1"/>
  <c r="K725" i="15"/>
  <c r="H726" i="15"/>
  <c r="I726" i="15"/>
  <c r="J726" i="15" s="1"/>
  <c r="K726" i="15"/>
  <c r="H727" i="15"/>
  <c r="I727" i="15"/>
  <c r="J727" i="15" s="1"/>
  <c r="K727" i="15"/>
  <c r="H728" i="15"/>
  <c r="I728" i="15"/>
  <c r="J728" i="15" s="1"/>
  <c r="K728" i="15"/>
  <c r="H729" i="15"/>
  <c r="I729" i="15"/>
  <c r="J729" i="15" s="1"/>
  <c r="K729" i="15"/>
  <c r="H730" i="15"/>
  <c r="I730" i="15"/>
  <c r="J730" i="15" s="1"/>
  <c r="K730" i="15"/>
  <c r="H731" i="15"/>
  <c r="I731" i="15"/>
  <c r="J731" i="15" s="1"/>
  <c r="K731" i="15"/>
  <c r="H732" i="15"/>
  <c r="I732" i="15"/>
  <c r="J732" i="15" s="1"/>
  <c r="K732" i="15"/>
  <c r="H733" i="15"/>
  <c r="I733" i="15"/>
  <c r="J733" i="15" s="1"/>
  <c r="K733" i="15"/>
  <c r="H734" i="15"/>
  <c r="I734" i="15"/>
  <c r="J734" i="15" s="1"/>
  <c r="K734" i="15"/>
  <c r="H735" i="15"/>
  <c r="I735" i="15"/>
  <c r="J735" i="15" s="1"/>
  <c r="K735" i="15"/>
  <c r="H736" i="15"/>
  <c r="I736" i="15"/>
  <c r="J736" i="15" s="1"/>
  <c r="K736" i="15"/>
  <c r="H737" i="15"/>
  <c r="I737" i="15"/>
  <c r="J737" i="15" s="1"/>
  <c r="K737" i="15"/>
  <c r="H738" i="15"/>
  <c r="I738" i="15"/>
  <c r="J738" i="15" s="1"/>
  <c r="K738" i="15"/>
  <c r="H739" i="15"/>
  <c r="I739" i="15"/>
  <c r="J739" i="15" s="1"/>
  <c r="K739" i="15"/>
  <c r="H740" i="15"/>
  <c r="I740" i="15"/>
  <c r="J740" i="15" s="1"/>
  <c r="K740" i="15"/>
  <c r="H741" i="15"/>
  <c r="I741" i="15"/>
  <c r="J741" i="15" s="1"/>
  <c r="K741" i="15"/>
  <c r="H742" i="15"/>
  <c r="I742" i="15"/>
  <c r="J742" i="15"/>
  <c r="K742" i="15"/>
  <c r="H743" i="15"/>
  <c r="I743" i="15"/>
  <c r="J743" i="15" s="1"/>
  <c r="K743" i="15"/>
  <c r="H744" i="15"/>
  <c r="I744" i="15"/>
  <c r="J744" i="15" s="1"/>
  <c r="K744" i="15"/>
  <c r="H745" i="15"/>
  <c r="I745" i="15"/>
  <c r="J745" i="15" s="1"/>
  <c r="K745" i="15"/>
  <c r="H746" i="15"/>
  <c r="I746" i="15"/>
  <c r="J746" i="15" s="1"/>
  <c r="K746" i="15"/>
  <c r="H747" i="15"/>
  <c r="I747" i="15"/>
  <c r="J747" i="15" s="1"/>
  <c r="K747" i="15"/>
  <c r="H748" i="15"/>
  <c r="I748" i="15"/>
  <c r="J748" i="15" s="1"/>
  <c r="K748" i="15"/>
  <c r="H749" i="15"/>
  <c r="I749" i="15"/>
  <c r="J749" i="15" s="1"/>
  <c r="K749" i="15"/>
  <c r="H750" i="15"/>
  <c r="I750" i="15"/>
  <c r="J750" i="15" s="1"/>
  <c r="K750" i="15"/>
  <c r="H751" i="15"/>
  <c r="I751" i="15"/>
  <c r="J751" i="15" s="1"/>
  <c r="K751" i="15"/>
  <c r="H752" i="15"/>
  <c r="I752" i="15"/>
  <c r="J752" i="15" s="1"/>
  <c r="K752" i="15"/>
  <c r="H753" i="15"/>
  <c r="I753" i="15"/>
  <c r="J753" i="15" s="1"/>
  <c r="K753" i="15"/>
  <c r="H754" i="15"/>
  <c r="I754" i="15"/>
  <c r="J754" i="15" s="1"/>
  <c r="K754" i="15"/>
  <c r="H755" i="15"/>
  <c r="I755" i="15"/>
  <c r="J755" i="15" s="1"/>
  <c r="K755" i="15"/>
  <c r="H756" i="15"/>
  <c r="I756" i="15"/>
  <c r="J756" i="15" s="1"/>
  <c r="K756" i="15"/>
  <c r="H757" i="15"/>
  <c r="I757" i="15"/>
  <c r="J757" i="15" s="1"/>
  <c r="K757" i="15"/>
  <c r="H758" i="15"/>
  <c r="I758" i="15"/>
  <c r="J758" i="15" s="1"/>
  <c r="K758" i="15"/>
  <c r="H759" i="15"/>
  <c r="I759" i="15"/>
  <c r="J759" i="15" s="1"/>
  <c r="K759" i="15"/>
  <c r="H760" i="15"/>
  <c r="I760" i="15"/>
  <c r="J760" i="15" s="1"/>
  <c r="K760" i="15"/>
  <c r="H761" i="15"/>
  <c r="I761" i="15"/>
  <c r="J761" i="15" s="1"/>
  <c r="K761" i="15"/>
  <c r="H762" i="15"/>
  <c r="I762" i="15"/>
  <c r="J762" i="15" s="1"/>
  <c r="K762" i="15"/>
  <c r="H763" i="15"/>
  <c r="I763" i="15"/>
  <c r="J763" i="15" s="1"/>
  <c r="K763" i="15"/>
  <c r="H764" i="15"/>
  <c r="I764" i="15"/>
  <c r="J764" i="15" s="1"/>
  <c r="K764" i="15"/>
  <c r="H765" i="15"/>
  <c r="I765" i="15"/>
  <c r="J765" i="15" s="1"/>
  <c r="K765" i="15"/>
  <c r="H766" i="15"/>
  <c r="I766" i="15"/>
  <c r="J766" i="15" s="1"/>
  <c r="K766" i="15"/>
  <c r="H767" i="15"/>
  <c r="I767" i="15"/>
  <c r="J767" i="15" s="1"/>
  <c r="K767" i="15"/>
  <c r="H768" i="15"/>
  <c r="I768" i="15"/>
  <c r="J768" i="15" s="1"/>
  <c r="K768" i="15"/>
  <c r="H769" i="15"/>
  <c r="I769" i="15"/>
  <c r="J769" i="15" s="1"/>
  <c r="K769" i="15"/>
  <c r="H770" i="15"/>
  <c r="I770" i="15"/>
  <c r="J770" i="15" s="1"/>
  <c r="K770" i="15"/>
  <c r="H771" i="15"/>
  <c r="I771" i="15"/>
  <c r="J771" i="15" s="1"/>
  <c r="K771" i="15"/>
  <c r="H772" i="15"/>
  <c r="I772" i="15"/>
  <c r="J772" i="15" s="1"/>
  <c r="K772" i="15"/>
  <c r="H773" i="15"/>
  <c r="I773" i="15"/>
  <c r="J773" i="15" s="1"/>
  <c r="K773" i="15"/>
  <c r="H774" i="15"/>
  <c r="I774" i="15"/>
  <c r="J774" i="15" s="1"/>
  <c r="K774" i="15"/>
  <c r="H775" i="15"/>
  <c r="I775" i="15"/>
  <c r="J775" i="15" s="1"/>
  <c r="K775" i="15"/>
  <c r="H776" i="15"/>
  <c r="I776" i="15"/>
  <c r="J776" i="15" s="1"/>
  <c r="K776" i="15"/>
  <c r="H777" i="15"/>
  <c r="I777" i="15"/>
  <c r="J777" i="15" s="1"/>
  <c r="K777" i="15"/>
  <c r="H778" i="15"/>
  <c r="I778" i="15"/>
  <c r="J778" i="15" s="1"/>
  <c r="K778" i="15"/>
  <c r="H779" i="15"/>
  <c r="I779" i="15"/>
  <c r="J779" i="15" s="1"/>
  <c r="K779" i="15"/>
  <c r="H780" i="15"/>
  <c r="I780" i="15"/>
  <c r="J780" i="15" s="1"/>
  <c r="K780" i="15"/>
  <c r="H781" i="15"/>
  <c r="I781" i="15"/>
  <c r="J781" i="15" s="1"/>
  <c r="K781" i="15"/>
  <c r="H782" i="15"/>
  <c r="I782" i="15"/>
  <c r="J782" i="15" s="1"/>
  <c r="K782" i="15"/>
  <c r="H783" i="15"/>
  <c r="I783" i="15"/>
  <c r="J783" i="15" s="1"/>
  <c r="K783" i="15"/>
  <c r="H784" i="15"/>
  <c r="I784" i="15"/>
  <c r="J784" i="15" s="1"/>
  <c r="K784" i="15"/>
  <c r="H785" i="15"/>
  <c r="I785" i="15"/>
  <c r="J785" i="15" s="1"/>
  <c r="K785" i="15"/>
  <c r="H786" i="15"/>
  <c r="I786" i="15"/>
  <c r="J786" i="15" s="1"/>
  <c r="K786" i="15"/>
  <c r="H787" i="15"/>
  <c r="I787" i="15"/>
  <c r="J787" i="15" s="1"/>
  <c r="K787" i="15"/>
  <c r="H788" i="15"/>
  <c r="I788" i="15"/>
  <c r="J788" i="15" s="1"/>
  <c r="K788" i="15"/>
  <c r="H789" i="15"/>
  <c r="I789" i="15"/>
  <c r="J789" i="15" s="1"/>
  <c r="K789" i="15"/>
  <c r="H790" i="15"/>
  <c r="I790" i="15"/>
  <c r="J790" i="15" s="1"/>
  <c r="K790" i="15"/>
  <c r="H791" i="15"/>
  <c r="I791" i="15"/>
  <c r="J791" i="15" s="1"/>
  <c r="K791" i="15"/>
  <c r="H792" i="15"/>
  <c r="I792" i="15"/>
  <c r="J792" i="15" s="1"/>
  <c r="K792" i="15"/>
  <c r="H793" i="15"/>
  <c r="I793" i="15"/>
  <c r="J793" i="15" s="1"/>
  <c r="K793" i="15"/>
  <c r="H794" i="15"/>
  <c r="I794" i="15"/>
  <c r="J794" i="15" s="1"/>
  <c r="K794" i="15"/>
  <c r="H795" i="15"/>
  <c r="I795" i="15"/>
  <c r="J795" i="15" s="1"/>
  <c r="K795" i="15"/>
  <c r="H796" i="15"/>
  <c r="I796" i="15"/>
  <c r="J796" i="15" s="1"/>
  <c r="K796" i="15"/>
  <c r="H797" i="15"/>
  <c r="I797" i="15"/>
  <c r="J797" i="15" s="1"/>
  <c r="K797" i="15"/>
  <c r="H798" i="15"/>
  <c r="I798" i="15"/>
  <c r="J798" i="15" s="1"/>
  <c r="K798" i="15"/>
  <c r="H799" i="15"/>
  <c r="I799" i="15"/>
  <c r="J799" i="15" s="1"/>
  <c r="K799" i="15"/>
  <c r="H800" i="15"/>
  <c r="I800" i="15"/>
  <c r="J800" i="15" s="1"/>
  <c r="K800" i="15"/>
  <c r="H801" i="15"/>
  <c r="I801" i="15"/>
  <c r="J801" i="15" s="1"/>
  <c r="K801" i="15"/>
  <c r="H802" i="15"/>
  <c r="I802" i="15"/>
  <c r="J802" i="15" s="1"/>
  <c r="K802" i="15"/>
  <c r="H803" i="15"/>
  <c r="I803" i="15"/>
  <c r="J803" i="15" s="1"/>
  <c r="K803" i="15"/>
  <c r="H804" i="15"/>
  <c r="I804" i="15"/>
  <c r="J804" i="15" s="1"/>
  <c r="K804" i="15"/>
  <c r="H805" i="15"/>
  <c r="I805" i="15"/>
  <c r="J805" i="15" s="1"/>
  <c r="K805" i="15"/>
  <c r="H806" i="15"/>
  <c r="I806" i="15"/>
  <c r="J806" i="15" s="1"/>
  <c r="K806" i="15"/>
  <c r="H807" i="15"/>
  <c r="I807" i="15"/>
  <c r="J807" i="15" s="1"/>
  <c r="K807" i="15"/>
  <c r="H808" i="15"/>
  <c r="I808" i="15"/>
  <c r="J808" i="15" s="1"/>
  <c r="K808" i="15"/>
  <c r="H809" i="15"/>
  <c r="I809" i="15"/>
  <c r="J809" i="15" s="1"/>
  <c r="K809" i="15"/>
  <c r="H810" i="15"/>
  <c r="I810" i="15"/>
  <c r="J810" i="15" s="1"/>
  <c r="K810" i="15"/>
  <c r="H811" i="15"/>
  <c r="I811" i="15"/>
  <c r="J811" i="15" s="1"/>
  <c r="K811" i="15"/>
  <c r="H812" i="15"/>
  <c r="I812" i="15"/>
  <c r="J812" i="15" s="1"/>
  <c r="K812" i="15"/>
  <c r="H813" i="15"/>
  <c r="I813" i="15"/>
  <c r="J813" i="15" s="1"/>
  <c r="K813" i="15"/>
  <c r="H814" i="15"/>
  <c r="I814" i="15"/>
  <c r="J814" i="15" s="1"/>
  <c r="K814" i="15"/>
  <c r="H815" i="15"/>
  <c r="I815" i="15"/>
  <c r="J815" i="15" s="1"/>
  <c r="K815" i="15"/>
  <c r="H816" i="15"/>
  <c r="I816" i="15"/>
  <c r="J816" i="15" s="1"/>
  <c r="K816" i="15"/>
  <c r="H817" i="15"/>
  <c r="I817" i="15"/>
  <c r="J817" i="15" s="1"/>
  <c r="K817" i="15"/>
  <c r="H818" i="15"/>
  <c r="I818" i="15"/>
  <c r="J818" i="15" s="1"/>
  <c r="K818" i="15"/>
  <c r="H819" i="15"/>
  <c r="I819" i="15"/>
  <c r="J819" i="15" s="1"/>
  <c r="K819" i="15"/>
  <c r="H820" i="15"/>
  <c r="I820" i="15"/>
  <c r="J820" i="15" s="1"/>
  <c r="K820" i="15"/>
  <c r="H821" i="15"/>
  <c r="I821" i="15"/>
  <c r="J821" i="15" s="1"/>
  <c r="K821" i="15"/>
  <c r="H822" i="15"/>
  <c r="I822" i="15"/>
  <c r="J822" i="15" s="1"/>
  <c r="K822" i="15"/>
  <c r="H823" i="15"/>
  <c r="I823" i="15"/>
  <c r="J823" i="15" s="1"/>
  <c r="K823" i="15"/>
  <c r="H824" i="15"/>
  <c r="I824" i="15"/>
  <c r="J824" i="15" s="1"/>
  <c r="K824" i="15"/>
  <c r="H825" i="15"/>
  <c r="I825" i="15"/>
  <c r="J825" i="15" s="1"/>
  <c r="K825" i="15"/>
  <c r="H826" i="15"/>
  <c r="I826" i="15"/>
  <c r="J826" i="15" s="1"/>
  <c r="K826" i="15"/>
  <c r="H827" i="15"/>
  <c r="I827" i="15"/>
  <c r="J827" i="15" s="1"/>
  <c r="K827" i="15"/>
  <c r="H828" i="15"/>
  <c r="I828" i="15"/>
  <c r="J828" i="15" s="1"/>
  <c r="K828" i="15"/>
  <c r="H829" i="15"/>
  <c r="I829" i="15"/>
  <c r="J829" i="15" s="1"/>
  <c r="K829" i="15"/>
  <c r="H830" i="15"/>
  <c r="I830" i="15"/>
  <c r="J830" i="15" s="1"/>
  <c r="K830" i="15"/>
  <c r="H831" i="15"/>
  <c r="I831" i="15"/>
  <c r="J831" i="15" s="1"/>
  <c r="K831" i="15"/>
  <c r="H832" i="15"/>
  <c r="I832" i="15"/>
  <c r="J832" i="15" s="1"/>
  <c r="K832" i="15"/>
  <c r="H833" i="15"/>
  <c r="I833" i="15"/>
  <c r="J833" i="15" s="1"/>
  <c r="K833" i="15"/>
  <c r="H834" i="15"/>
  <c r="I834" i="15"/>
  <c r="J834" i="15" s="1"/>
  <c r="K834" i="15"/>
  <c r="H835" i="15"/>
  <c r="I835" i="15"/>
  <c r="J835" i="15" s="1"/>
  <c r="K835" i="15"/>
  <c r="H836" i="15"/>
  <c r="I836" i="15"/>
  <c r="J836" i="15" s="1"/>
  <c r="K836" i="15"/>
  <c r="H837" i="15"/>
  <c r="I837" i="15"/>
  <c r="J837" i="15" s="1"/>
  <c r="K837" i="15"/>
  <c r="H838" i="15"/>
  <c r="I838" i="15"/>
  <c r="J838" i="15" s="1"/>
  <c r="K838" i="15"/>
  <c r="H839" i="15"/>
  <c r="I839" i="15"/>
  <c r="J839" i="15" s="1"/>
  <c r="K839" i="15"/>
  <c r="H840" i="15"/>
  <c r="I840" i="15"/>
  <c r="J840" i="15" s="1"/>
  <c r="K840" i="15"/>
  <c r="H841" i="15"/>
  <c r="I841" i="15"/>
  <c r="J841" i="15" s="1"/>
  <c r="K841" i="15"/>
  <c r="H842" i="15"/>
  <c r="I842" i="15"/>
  <c r="J842" i="15" s="1"/>
  <c r="K842" i="15"/>
  <c r="H843" i="15"/>
  <c r="I843" i="15"/>
  <c r="J843" i="15" s="1"/>
  <c r="K843" i="15"/>
  <c r="H844" i="15"/>
  <c r="I844" i="15"/>
  <c r="J844" i="15" s="1"/>
  <c r="K844" i="15"/>
  <c r="H845" i="15"/>
  <c r="I845" i="15"/>
  <c r="J845" i="15" s="1"/>
  <c r="K845" i="15"/>
  <c r="H846" i="15"/>
  <c r="I846" i="15"/>
  <c r="J846" i="15" s="1"/>
  <c r="K846" i="15"/>
  <c r="H847" i="15"/>
  <c r="I847" i="15"/>
  <c r="J847" i="15" s="1"/>
  <c r="K847" i="15"/>
  <c r="H848" i="15"/>
  <c r="I848" i="15"/>
  <c r="J848" i="15" s="1"/>
  <c r="K848" i="15"/>
  <c r="H849" i="15"/>
  <c r="I849" i="15"/>
  <c r="J849" i="15" s="1"/>
  <c r="K849" i="15"/>
  <c r="H850" i="15"/>
  <c r="I850" i="15"/>
  <c r="J850" i="15" s="1"/>
  <c r="K850" i="15"/>
  <c r="H851" i="15"/>
  <c r="I851" i="15"/>
  <c r="J851" i="15" s="1"/>
  <c r="K851" i="15"/>
  <c r="H852" i="15"/>
  <c r="I852" i="15"/>
  <c r="J852" i="15" s="1"/>
  <c r="K852" i="15"/>
  <c r="H853" i="15"/>
  <c r="I853" i="15"/>
  <c r="J853" i="15" s="1"/>
  <c r="K853" i="15"/>
  <c r="H854" i="15"/>
  <c r="I854" i="15"/>
  <c r="J854" i="15" s="1"/>
  <c r="K854" i="15"/>
  <c r="H855" i="15"/>
  <c r="I855" i="15"/>
  <c r="J855" i="15" s="1"/>
  <c r="K855" i="15"/>
  <c r="H856" i="15"/>
  <c r="I856" i="15"/>
  <c r="J856" i="15" s="1"/>
  <c r="K856" i="15"/>
  <c r="H857" i="15"/>
  <c r="I857" i="15"/>
  <c r="J857" i="15" s="1"/>
  <c r="K857" i="15"/>
  <c r="H858" i="15"/>
  <c r="I858" i="15"/>
  <c r="J858" i="15" s="1"/>
  <c r="K858" i="15"/>
  <c r="H859" i="15"/>
  <c r="I859" i="15"/>
  <c r="J859" i="15" s="1"/>
  <c r="K859" i="15"/>
  <c r="H860" i="15"/>
  <c r="I860" i="15"/>
  <c r="J860" i="15" s="1"/>
  <c r="K860" i="15"/>
  <c r="H861" i="15"/>
  <c r="I861" i="15"/>
  <c r="J861" i="15" s="1"/>
  <c r="K861" i="15"/>
  <c r="H862" i="15"/>
  <c r="I862" i="15"/>
  <c r="J862" i="15" s="1"/>
  <c r="K862" i="15"/>
  <c r="H863" i="15"/>
  <c r="I863" i="15"/>
  <c r="J863" i="15" s="1"/>
  <c r="K863" i="15"/>
  <c r="H864" i="15"/>
  <c r="I864" i="15"/>
  <c r="J864" i="15" s="1"/>
  <c r="K864" i="15"/>
  <c r="H865" i="15"/>
  <c r="I865" i="15"/>
  <c r="J865" i="15" s="1"/>
  <c r="K865" i="15"/>
  <c r="H866" i="15"/>
  <c r="I866" i="15"/>
  <c r="J866" i="15" s="1"/>
  <c r="K866" i="15"/>
  <c r="H867" i="15"/>
  <c r="I867" i="15"/>
  <c r="J867" i="15" s="1"/>
  <c r="K867" i="15"/>
  <c r="H868" i="15"/>
  <c r="I868" i="15"/>
  <c r="J868" i="15" s="1"/>
  <c r="K868" i="15"/>
  <c r="H869" i="15"/>
  <c r="I869" i="15"/>
  <c r="J869" i="15" s="1"/>
  <c r="K869" i="15"/>
  <c r="H870" i="15"/>
  <c r="I870" i="15"/>
  <c r="J870" i="15" s="1"/>
  <c r="K870" i="15"/>
  <c r="H871" i="15"/>
  <c r="I871" i="15"/>
  <c r="J871" i="15" s="1"/>
  <c r="K871" i="15"/>
  <c r="H872" i="15"/>
  <c r="I872" i="15"/>
  <c r="J872" i="15" s="1"/>
  <c r="K872" i="15"/>
  <c r="H873" i="15"/>
  <c r="I873" i="15"/>
  <c r="J873" i="15" s="1"/>
  <c r="K873" i="15"/>
  <c r="H874" i="15"/>
  <c r="I874" i="15"/>
  <c r="J874" i="15" s="1"/>
  <c r="K874" i="15"/>
  <c r="H875" i="15"/>
  <c r="I875" i="15"/>
  <c r="J875" i="15" s="1"/>
  <c r="K875" i="15"/>
  <c r="H876" i="15"/>
  <c r="I876" i="15"/>
  <c r="J876" i="15" s="1"/>
  <c r="K876" i="15"/>
  <c r="H877" i="15"/>
  <c r="I877" i="15"/>
  <c r="J877" i="15" s="1"/>
  <c r="K877" i="15"/>
  <c r="H878" i="15"/>
  <c r="I878" i="15"/>
  <c r="J878" i="15" s="1"/>
  <c r="K878" i="15"/>
  <c r="H879" i="15"/>
  <c r="I879" i="15"/>
  <c r="J879" i="15" s="1"/>
  <c r="K879" i="15"/>
  <c r="H880" i="15"/>
  <c r="I880" i="15"/>
  <c r="J880" i="15" s="1"/>
  <c r="K880" i="15"/>
  <c r="H881" i="15"/>
  <c r="I881" i="15"/>
  <c r="J881" i="15" s="1"/>
  <c r="K881" i="15"/>
  <c r="H882" i="15"/>
  <c r="I882" i="15"/>
  <c r="J882" i="15" s="1"/>
  <c r="K882" i="15"/>
  <c r="H883" i="15"/>
  <c r="I883" i="15"/>
  <c r="J883" i="15" s="1"/>
  <c r="K883" i="15"/>
  <c r="H884" i="15"/>
  <c r="I884" i="15"/>
  <c r="J884" i="15" s="1"/>
  <c r="K884" i="15"/>
  <c r="H885" i="15"/>
  <c r="I885" i="15"/>
  <c r="J885" i="15" s="1"/>
  <c r="K885" i="15"/>
  <c r="H886" i="15"/>
  <c r="I886" i="15"/>
  <c r="J886" i="15" s="1"/>
  <c r="K886" i="15"/>
  <c r="H887" i="15"/>
  <c r="I887" i="15"/>
  <c r="J887" i="15" s="1"/>
  <c r="K887" i="15"/>
  <c r="H888" i="15"/>
  <c r="I888" i="15"/>
  <c r="J888" i="15" s="1"/>
  <c r="K888" i="15"/>
  <c r="H889" i="15"/>
  <c r="I889" i="15"/>
  <c r="J889" i="15" s="1"/>
  <c r="K889" i="15"/>
  <c r="H890" i="15"/>
  <c r="I890" i="15"/>
  <c r="J890" i="15" s="1"/>
  <c r="K890" i="15"/>
  <c r="H891" i="15"/>
  <c r="I891" i="15"/>
  <c r="J891" i="15" s="1"/>
  <c r="K891" i="15"/>
  <c r="H892" i="15"/>
  <c r="I892" i="15"/>
  <c r="J892" i="15" s="1"/>
  <c r="K892" i="15"/>
  <c r="H893" i="15"/>
  <c r="I893" i="15"/>
  <c r="J893" i="15" s="1"/>
  <c r="K893" i="15"/>
  <c r="H894" i="15"/>
  <c r="I894" i="15"/>
  <c r="J894" i="15" s="1"/>
  <c r="K894" i="15"/>
  <c r="H895" i="15"/>
  <c r="I895" i="15"/>
  <c r="J895" i="15" s="1"/>
  <c r="K895" i="15"/>
  <c r="H896" i="15"/>
  <c r="I896" i="15"/>
  <c r="J896" i="15" s="1"/>
  <c r="K896" i="15"/>
  <c r="H897" i="15"/>
  <c r="I897" i="15"/>
  <c r="J897" i="15" s="1"/>
  <c r="K897" i="15"/>
  <c r="H898" i="15"/>
  <c r="I898" i="15"/>
  <c r="J898" i="15" s="1"/>
  <c r="K898" i="15"/>
  <c r="H899" i="15"/>
  <c r="I899" i="15"/>
  <c r="J899" i="15" s="1"/>
  <c r="K899" i="15"/>
  <c r="H900" i="15"/>
  <c r="I900" i="15"/>
  <c r="J900" i="15" s="1"/>
  <c r="K900" i="15"/>
  <c r="H901" i="15"/>
  <c r="I901" i="15"/>
  <c r="J901" i="15" s="1"/>
  <c r="K901" i="15"/>
  <c r="H902" i="15"/>
  <c r="I902" i="15"/>
  <c r="J902" i="15" s="1"/>
  <c r="K902" i="15"/>
  <c r="H903" i="15"/>
  <c r="I903" i="15"/>
  <c r="J903" i="15" s="1"/>
  <c r="K903" i="15"/>
  <c r="H904" i="15"/>
  <c r="I904" i="15"/>
  <c r="J904" i="15" s="1"/>
  <c r="K904" i="15"/>
  <c r="H905" i="15"/>
  <c r="I905" i="15"/>
  <c r="J905" i="15" s="1"/>
  <c r="K905" i="15"/>
  <c r="H906" i="15"/>
  <c r="I906" i="15"/>
  <c r="J906" i="15" s="1"/>
  <c r="K906" i="15"/>
  <c r="H907" i="15"/>
  <c r="I907" i="15"/>
  <c r="J907" i="15" s="1"/>
  <c r="K907" i="15"/>
  <c r="H908" i="15"/>
  <c r="I908" i="15"/>
  <c r="J908" i="15" s="1"/>
  <c r="K908" i="15"/>
  <c r="H909" i="15"/>
  <c r="I909" i="15"/>
  <c r="J909" i="15" s="1"/>
  <c r="K909" i="15"/>
  <c r="H910" i="15"/>
  <c r="I910" i="15"/>
  <c r="J910" i="15" s="1"/>
  <c r="K910" i="15"/>
  <c r="H911" i="15"/>
  <c r="I911" i="15"/>
  <c r="J911" i="15" s="1"/>
  <c r="K911" i="15"/>
  <c r="H912" i="15"/>
  <c r="I912" i="15"/>
  <c r="J912" i="15" s="1"/>
  <c r="K912" i="15"/>
  <c r="H913" i="15"/>
  <c r="I913" i="15"/>
  <c r="J913" i="15" s="1"/>
  <c r="K913" i="15"/>
  <c r="H914" i="15"/>
  <c r="I914" i="15"/>
  <c r="J914" i="15" s="1"/>
  <c r="K914" i="15"/>
  <c r="H915" i="15"/>
  <c r="I915" i="15"/>
  <c r="J915" i="15" s="1"/>
  <c r="K915" i="15"/>
  <c r="H916" i="15"/>
  <c r="I916" i="15"/>
  <c r="J916" i="15" s="1"/>
  <c r="K916" i="15"/>
  <c r="H917" i="15"/>
  <c r="I917" i="15"/>
  <c r="J917" i="15" s="1"/>
  <c r="K917" i="15"/>
  <c r="H918" i="15"/>
  <c r="I918" i="15"/>
  <c r="J918" i="15" s="1"/>
  <c r="K918" i="15"/>
  <c r="H919" i="15"/>
  <c r="I919" i="15"/>
  <c r="J919" i="15" s="1"/>
  <c r="K919" i="15"/>
  <c r="H920" i="15"/>
  <c r="I920" i="15"/>
  <c r="J920" i="15" s="1"/>
  <c r="K920" i="15"/>
  <c r="H921" i="15"/>
  <c r="I921" i="15"/>
  <c r="J921" i="15" s="1"/>
  <c r="K921" i="15"/>
  <c r="H922" i="15"/>
  <c r="I922" i="15"/>
  <c r="J922" i="15" s="1"/>
  <c r="K922" i="15"/>
  <c r="H923" i="15"/>
  <c r="I923" i="15"/>
  <c r="J923" i="15" s="1"/>
  <c r="K923" i="15"/>
  <c r="H924" i="15"/>
  <c r="I924" i="15"/>
  <c r="J924" i="15" s="1"/>
  <c r="K924" i="15"/>
  <c r="H925" i="15"/>
  <c r="I925" i="15"/>
  <c r="J925" i="15" s="1"/>
  <c r="K925" i="15"/>
  <c r="H926" i="15"/>
  <c r="I926" i="15"/>
  <c r="J926" i="15" s="1"/>
  <c r="K926" i="15"/>
  <c r="H927" i="15"/>
  <c r="I927" i="15"/>
  <c r="J927" i="15" s="1"/>
  <c r="K927" i="15"/>
  <c r="H928" i="15"/>
  <c r="I928" i="15"/>
  <c r="J928" i="15" s="1"/>
  <c r="K928" i="15"/>
  <c r="H929" i="15"/>
  <c r="I929" i="15"/>
  <c r="J929" i="15" s="1"/>
  <c r="K929" i="15"/>
  <c r="H930" i="15"/>
  <c r="I930" i="15"/>
  <c r="J930" i="15" s="1"/>
  <c r="K930" i="15"/>
  <c r="H931" i="15"/>
  <c r="I931" i="15"/>
  <c r="J931" i="15" s="1"/>
  <c r="K931" i="15"/>
  <c r="H932" i="15"/>
  <c r="I932" i="15"/>
  <c r="J932" i="15" s="1"/>
  <c r="K932" i="15"/>
  <c r="H933" i="15"/>
  <c r="I933" i="15"/>
  <c r="J933" i="15"/>
  <c r="K933" i="15"/>
  <c r="H934" i="15"/>
  <c r="I934" i="15"/>
  <c r="J934" i="15"/>
  <c r="K934" i="15"/>
  <c r="H935" i="15"/>
  <c r="I935" i="15"/>
  <c r="J935" i="15" s="1"/>
  <c r="K935" i="15"/>
  <c r="H936" i="15"/>
  <c r="I936" i="15"/>
  <c r="J936" i="15" s="1"/>
  <c r="K936" i="15"/>
  <c r="H937" i="15"/>
  <c r="I937" i="15"/>
  <c r="J937" i="15" s="1"/>
  <c r="K937" i="15"/>
  <c r="H938" i="15"/>
  <c r="I938" i="15"/>
  <c r="J938" i="15" s="1"/>
  <c r="K938" i="15"/>
  <c r="H939" i="15"/>
  <c r="I939" i="15"/>
  <c r="J939" i="15"/>
  <c r="K939" i="15"/>
  <c r="H940" i="15"/>
  <c r="I940" i="15"/>
  <c r="J940" i="15" s="1"/>
  <c r="K940" i="15"/>
  <c r="H941" i="15"/>
  <c r="I941" i="15"/>
  <c r="J941" i="15" s="1"/>
  <c r="K941" i="15"/>
  <c r="H942" i="15"/>
  <c r="I942" i="15"/>
  <c r="J942" i="15" s="1"/>
  <c r="K942" i="15"/>
  <c r="H943" i="15"/>
  <c r="I943" i="15"/>
  <c r="J943" i="15" s="1"/>
  <c r="K943" i="15"/>
  <c r="H944" i="15"/>
  <c r="I944" i="15"/>
  <c r="J944" i="15" s="1"/>
  <c r="K944" i="15"/>
  <c r="H945" i="15"/>
  <c r="I945" i="15"/>
  <c r="J945" i="15" s="1"/>
  <c r="K945" i="15"/>
  <c r="H946" i="15"/>
  <c r="I946" i="15"/>
  <c r="J946" i="15" s="1"/>
  <c r="K946" i="15"/>
  <c r="H947" i="15"/>
  <c r="I947" i="15"/>
  <c r="J947" i="15" s="1"/>
  <c r="K947" i="15"/>
  <c r="H948" i="15"/>
  <c r="I948" i="15"/>
  <c r="J948" i="15" s="1"/>
  <c r="K948" i="15"/>
  <c r="H949" i="15"/>
  <c r="I949" i="15"/>
  <c r="J949" i="15" s="1"/>
  <c r="K949" i="15"/>
  <c r="H950" i="15"/>
  <c r="I950" i="15"/>
  <c r="J950" i="15" s="1"/>
  <c r="K950" i="15"/>
  <c r="H951" i="15"/>
  <c r="I951" i="15"/>
  <c r="J951" i="15" s="1"/>
  <c r="K951" i="15"/>
  <c r="H952" i="15"/>
  <c r="I952" i="15"/>
  <c r="J952" i="15" s="1"/>
  <c r="K952" i="15"/>
  <c r="H953" i="15"/>
  <c r="I953" i="15"/>
  <c r="J953" i="15" s="1"/>
  <c r="K953" i="15"/>
  <c r="H954" i="15"/>
  <c r="I954" i="15"/>
  <c r="J954" i="15" s="1"/>
  <c r="K954" i="15"/>
  <c r="H955" i="15"/>
  <c r="I955" i="15"/>
  <c r="J955" i="15" s="1"/>
  <c r="K955" i="15"/>
  <c r="H956" i="15"/>
  <c r="I956" i="15"/>
  <c r="J956" i="15" s="1"/>
  <c r="K956" i="15"/>
  <c r="H957" i="15"/>
  <c r="I957" i="15"/>
  <c r="J957" i="15" s="1"/>
  <c r="K957" i="15"/>
  <c r="H958" i="15"/>
  <c r="I958" i="15"/>
  <c r="J958" i="15" s="1"/>
  <c r="K958" i="15"/>
  <c r="H959" i="15"/>
  <c r="I959" i="15"/>
  <c r="J959" i="15" s="1"/>
  <c r="K959" i="15"/>
  <c r="H960" i="15"/>
  <c r="I960" i="15"/>
  <c r="J960" i="15" s="1"/>
  <c r="K960" i="15"/>
  <c r="H961" i="15"/>
  <c r="I961" i="15"/>
  <c r="J961" i="15" s="1"/>
  <c r="K961" i="15"/>
  <c r="H962" i="15"/>
  <c r="I962" i="15"/>
  <c r="J962" i="15" s="1"/>
  <c r="K962" i="15"/>
  <c r="H963" i="15"/>
  <c r="I963" i="15"/>
  <c r="J963" i="15" s="1"/>
  <c r="K963" i="15"/>
  <c r="H964" i="15"/>
  <c r="I964" i="15"/>
  <c r="J964" i="15" s="1"/>
  <c r="K964" i="15"/>
  <c r="H965" i="15"/>
  <c r="I965" i="15"/>
  <c r="J965" i="15" s="1"/>
  <c r="K965" i="15"/>
  <c r="H966" i="15"/>
  <c r="I966" i="15"/>
  <c r="J966" i="15" s="1"/>
  <c r="K966" i="15"/>
  <c r="H967" i="15"/>
  <c r="I967" i="15"/>
  <c r="J967" i="15" s="1"/>
  <c r="K967" i="15"/>
  <c r="H968" i="15"/>
  <c r="I968" i="15"/>
  <c r="J968" i="15" s="1"/>
  <c r="K968" i="15"/>
  <c r="H969" i="15"/>
  <c r="I969" i="15"/>
  <c r="J969" i="15" s="1"/>
  <c r="K969" i="15"/>
  <c r="H970" i="15"/>
  <c r="I970" i="15"/>
  <c r="J970" i="15"/>
  <c r="K970" i="15"/>
  <c r="H971" i="15"/>
  <c r="I971" i="15"/>
  <c r="J971" i="15"/>
  <c r="K971" i="15"/>
  <c r="H972" i="15"/>
  <c r="I972" i="15"/>
  <c r="J972" i="15" s="1"/>
  <c r="K972" i="15"/>
  <c r="H973" i="15"/>
  <c r="I973" i="15"/>
  <c r="J973" i="15" s="1"/>
  <c r="K973" i="15"/>
  <c r="H974" i="15"/>
  <c r="I974" i="15"/>
  <c r="J974" i="15" s="1"/>
  <c r="K974" i="15"/>
  <c r="H975" i="15"/>
  <c r="I975" i="15"/>
  <c r="J975" i="15" s="1"/>
  <c r="K975" i="15"/>
  <c r="H976" i="15"/>
  <c r="I976" i="15"/>
  <c r="J976" i="15" s="1"/>
  <c r="K976" i="15"/>
  <c r="H977" i="15"/>
  <c r="I977" i="15"/>
  <c r="J977" i="15" s="1"/>
  <c r="K977" i="15"/>
  <c r="H978" i="15"/>
  <c r="I978" i="15"/>
  <c r="J978" i="15" s="1"/>
  <c r="K978" i="15"/>
  <c r="H979" i="15"/>
  <c r="I979" i="15"/>
  <c r="J979" i="15" s="1"/>
  <c r="K979" i="15"/>
  <c r="H980" i="15"/>
  <c r="I980" i="15"/>
  <c r="J980" i="15" s="1"/>
  <c r="K980" i="15"/>
  <c r="H981" i="15"/>
  <c r="I981" i="15"/>
  <c r="J981" i="15" s="1"/>
  <c r="K981" i="15"/>
  <c r="H982" i="15"/>
  <c r="I982" i="15"/>
  <c r="J982" i="15" s="1"/>
  <c r="K982" i="15"/>
  <c r="H983" i="15"/>
  <c r="I983" i="15"/>
  <c r="J983" i="15" s="1"/>
  <c r="K983" i="15"/>
  <c r="H984" i="15"/>
  <c r="I984" i="15"/>
  <c r="J984" i="15" s="1"/>
  <c r="K984" i="15"/>
  <c r="H985" i="15"/>
  <c r="I985" i="15"/>
  <c r="J985" i="15" s="1"/>
  <c r="K985" i="15"/>
  <c r="H986" i="15"/>
  <c r="I986" i="15"/>
  <c r="J986" i="15" s="1"/>
  <c r="K986" i="15"/>
  <c r="H987" i="15"/>
  <c r="I987" i="15"/>
  <c r="J987" i="15" s="1"/>
  <c r="K987" i="15"/>
  <c r="H988" i="15"/>
  <c r="I988" i="15"/>
  <c r="J988" i="15"/>
  <c r="K988" i="15"/>
  <c r="H989" i="15"/>
  <c r="I989" i="15"/>
  <c r="J989" i="15"/>
  <c r="K989" i="15"/>
  <c r="H990" i="15"/>
  <c r="I990" i="15"/>
  <c r="J990" i="15" s="1"/>
  <c r="K990" i="15"/>
  <c r="H991" i="15"/>
  <c r="I991" i="15"/>
  <c r="J991" i="15" s="1"/>
  <c r="K991" i="15"/>
  <c r="H992" i="15"/>
  <c r="I992" i="15"/>
  <c r="J992" i="15" s="1"/>
  <c r="K992" i="15"/>
  <c r="H993" i="15"/>
  <c r="I993" i="15"/>
  <c r="J993" i="15" s="1"/>
  <c r="K993" i="15"/>
  <c r="H994" i="15"/>
  <c r="I994" i="15"/>
  <c r="J994" i="15" s="1"/>
  <c r="K994" i="15"/>
  <c r="H995" i="15"/>
  <c r="I995" i="15"/>
  <c r="J995" i="15" s="1"/>
  <c r="K995" i="15"/>
  <c r="H996" i="15"/>
  <c r="I996" i="15"/>
  <c r="J996" i="15"/>
  <c r="K996" i="15"/>
  <c r="H997" i="15"/>
  <c r="I997" i="15"/>
  <c r="J997" i="15" s="1"/>
  <c r="K997" i="15"/>
  <c r="H998" i="15"/>
  <c r="I998" i="15"/>
  <c r="J998" i="15" s="1"/>
  <c r="K998" i="15"/>
  <c r="H999" i="15"/>
  <c r="I999" i="15"/>
  <c r="J999" i="15" s="1"/>
  <c r="K999" i="15"/>
  <c r="H1000" i="15"/>
  <c r="I1000" i="15"/>
  <c r="J1000" i="15" s="1"/>
  <c r="K1000" i="15"/>
  <c r="H1001" i="15"/>
  <c r="I1001" i="15"/>
  <c r="J1001" i="15" s="1"/>
  <c r="K1001" i="15"/>
  <c r="H1002" i="15"/>
  <c r="I1002" i="15"/>
  <c r="J1002" i="15" s="1"/>
  <c r="K1002" i="15"/>
  <c r="H1003" i="15"/>
  <c r="I1003" i="15"/>
  <c r="J1003" i="15" s="1"/>
  <c r="K1003" i="15"/>
  <c r="H1004" i="15"/>
  <c r="I1004" i="15"/>
  <c r="J1004" i="15" s="1"/>
  <c r="K1004" i="15"/>
  <c r="H1005" i="15"/>
  <c r="I1005" i="15"/>
  <c r="J1005" i="15" s="1"/>
  <c r="K1005" i="15"/>
  <c r="H1006" i="15"/>
  <c r="I1006" i="15"/>
  <c r="J1006" i="15" s="1"/>
  <c r="K1006" i="15"/>
  <c r="H1007" i="15"/>
  <c r="I1007" i="15"/>
  <c r="J1007" i="15" s="1"/>
  <c r="K1007" i="15"/>
  <c r="H1008" i="15"/>
  <c r="I1008" i="15"/>
  <c r="J1008" i="15" s="1"/>
  <c r="K1008" i="15"/>
  <c r="H1009" i="15"/>
  <c r="I1009" i="15"/>
  <c r="J1009" i="15" s="1"/>
  <c r="K1009" i="15"/>
  <c r="H1010" i="15"/>
  <c r="I1010" i="15"/>
  <c r="J1010" i="15" s="1"/>
  <c r="K1010" i="15"/>
  <c r="H1011" i="15"/>
  <c r="I1011" i="15"/>
  <c r="J1011" i="15" s="1"/>
  <c r="K1011" i="15"/>
  <c r="H1012" i="15"/>
  <c r="I1012" i="15"/>
  <c r="J1012" i="15" s="1"/>
  <c r="K1012" i="15"/>
  <c r="H1013" i="15"/>
  <c r="I1013" i="15"/>
  <c r="J1013" i="15" s="1"/>
  <c r="K1013" i="15"/>
  <c r="H1014" i="15"/>
  <c r="I1014" i="15"/>
  <c r="J1014" i="15" s="1"/>
  <c r="K1014" i="15"/>
  <c r="H1015" i="15"/>
  <c r="I1015" i="15"/>
  <c r="J1015" i="15" s="1"/>
  <c r="K1015" i="15"/>
  <c r="H1016" i="15"/>
  <c r="I1016" i="15"/>
  <c r="J1016" i="15" s="1"/>
  <c r="K1016" i="15"/>
  <c r="H1017" i="15"/>
  <c r="I1017" i="15"/>
  <c r="J1017" i="15" s="1"/>
  <c r="K1017" i="15"/>
  <c r="H1018" i="15"/>
  <c r="I1018" i="15"/>
  <c r="J1018" i="15" s="1"/>
  <c r="K1018" i="15"/>
  <c r="H1019" i="15"/>
  <c r="I1019" i="15"/>
  <c r="J1019" i="15" s="1"/>
  <c r="K1019" i="15"/>
  <c r="H1020" i="15"/>
  <c r="I1020" i="15"/>
  <c r="J1020" i="15" s="1"/>
  <c r="K1020" i="15"/>
  <c r="H1021" i="15"/>
  <c r="I1021" i="15"/>
  <c r="J1021" i="15" s="1"/>
  <c r="K1021" i="15"/>
  <c r="H1022" i="15"/>
  <c r="I1022" i="15"/>
  <c r="J1022" i="15" s="1"/>
  <c r="K1022" i="15"/>
  <c r="H1023" i="15"/>
  <c r="I1023" i="15"/>
  <c r="J1023" i="15" s="1"/>
  <c r="K1023" i="15"/>
  <c r="H1024" i="15"/>
  <c r="I1024" i="15"/>
  <c r="J1024" i="15" s="1"/>
  <c r="K1024" i="15"/>
  <c r="H1025" i="15"/>
  <c r="I1025" i="15"/>
  <c r="J1025" i="15" s="1"/>
  <c r="K1025" i="15"/>
  <c r="H1026" i="15"/>
  <c r="I1026" i="15"/>
  <c r="J1026" i="15" s="1"/>
  <c r="K1026" i="15"/>
  <c r="H1027" i="15"/>
  <c r="I1027" i="15"/>
  <c r="J1027" i="15" s="1"/>
  <c r="K1027" i="15"/>
  <c r="H1028" i="15"/>
  <c r="I1028" i="15"/>
  <c r="J1028" i="15" s="1"/>
  <c r="K1028" i="15"/>
  <c r="H1029" i="15"/>
  <c r="I1029" i="15"/>
  <c r="J1029" i="15" s="1"/>
  <c r="K1029" i="15"/>
  <c r="H1030" i="15"/>
  <c r="I1030" i="15"/>
  <c r="J1030" i="15" s="1"/>
  <c r="K1030" i="15"/>
  <c r="H1031" i="15"/>
  <c r="I1031" i="15"/>
  <c r="J1031" i="15" s="1"/>
  <c r="K1031" i="15"/>
  <c r="H1032" i="15"/>
  <c r="I1032" i="15"/>
  <c r="J1032" i="15" s="1"/>
  <c r="K1032" i="15"/>
  <c r="H1033" i="15"/>
  <c r="I1033" i="15"/>
  <c r="J1033" i="15" s="1"/>
  <c r="K1033" i="15"/>
  <c r="H1034" i="15"/>
  <c r="I1034" i="15"/>
  <c r="J1034" i="15" s="1"/>
  <c r="K1034" i="15"/>
  <c r="H1035" i="15"/>
  <c r="I1035" i="15"/>
  <c r="J1035" i="15" s="1"/>
  <c r="K1035" i="15"/>
  <c r="H1036" i="15"/>
  <c r="I1036" i="15"/>
  <c r="J1036" i="15" s="1"/>
  <c r="K1036" i="15"/>
  <c r="H1037" i="15"/>
  <c r="I1037" i="15"/>
  <c r="J1037" i="15" s="1"/>
  <c r="K1037" i="15"/>
  <c r="H1038" i="15"/>
  <c r="I1038" i="15"/>
  <c r="J1038" i="15" s="1"/>
  <c r="K1038" i="15"/>
  <c r="H1039" i="15"/>
  <c r="I1039" i="15"/>
  <c r="J1039" i="15" s="1"/>
  <c r="K1039" i="15"/>
  <c r="H1040" i="15"/>
  <c r="I1040" i="15"/>
  <c r="J1040" i="15" s="1"/>
  <c r="K1040" i="15"/>
  <c r="H1041" i="15"/>
  <c r="I1041" i="15"/>
  <c r="J1041" i="15" s="1"/>
  <c r="K1041" i="15"/>
  <c r="H1042" i="15"/>
  <c r="I1042" i="15"/>
  <c r="J1042" i="15" s="1"/>
  <c r="K1042" i="15"/>
  <c r="H1043" i="15"/>
  <c r="I1043" i="15"/>
  <c r="J1043" i="15" s="1"/>
  <c r="K1043" i="15"/>
  <c r="H1044" i="15"/>
  <c r="I1044" i="15"/>
  <c r="J1044" i="15" s="1"/>
  <c r="K1044" i="15"/>
  <c r="H1045" i="15"/>
  <c r="I1045" i="15"/>
  <c r="J1045" i="15" s="1"/>
  <c r="K1045" i="15"/>
  <c r="H1046" i="15"/>
  <c r="I1046" i="15"/>
  <c r="J1046" i="15" s="1"/>
  <c r="K1046" i="15"/>
  <c r="H1047" i="15"/>
  <c r="I1047" i="15"/>
  <c r="J1047" i="15" s="1"/>
  <c r="K1047" i="15"/>
  <c r="H1048" i="15"/>
  <c r="I1048" i="15"/>
  <c r="J1048" i="15" s="1"/>
  <c r="K1048" i="15"/>
  <c r="H1049" i="15"/>
  <c r="I1049" i="15"/>
  <c r="J1049" i="15" s="1"/>
  <c r="K1049" i="15"/>
  <c r="H1050" i="15"/>
  <c r="I1050" i="15"/>
  <c r="J1050" i="15" s="1"/>
  <c r="K1050" i="15"/>
  <c r="H1051" i="15"/>
  <c r="I1051" i="15"/>
  <c r="J1051" i="15" s="1"/>
  <c r="K1051" i="15"/>
  <c r="H1052" i="15"/>
  <c r="I1052" i="15"/>
  <c r="J1052" i="15" s="1"/>
  <c r="K1052" i="15"/>
  <c r="H1053" i="15"/>
  <c r="I1053" i="15"/>
  <c r="J1053" i="15" s="1"/>
  <c r="K1053" i="15"/>
  <c r="H1054" i="15"/>
  <c r="I1054" i="15"/>
  <c r="J1054" i="15" s="1"/>
  <c r="K1054" i="15"/>
  <c r="H1055" i="15"/>
  <c r="I1055" i="15"/>
  <c r="J1055" i="15" s="1"/>
  <c r="K1055" i="15"/>
  <c r="H1056" i="15"/>
  <c r="I1056" i="15"/>
  <c r="J1056" i="15" s="1"/>
  <c r="K1056" i="15"/>
  <c r="H1057" i="15"/>
  <c r="I1057" i="15"/>
  <c r="J1057" i="15" s="1"/>
  <c r="K1057" i="15"/>
  <c r="H1058" i="15"/>
  <c r="I1058" i="15"/>
  <c r="J1058" i="15" s="1"/>
  <c r="K1058" i="15"/>
  <c r="H1059" i="15"/>
  <c r="I1059" i="15"/>
  <c r="J1059" i="15" s="1"/>
  <c r="K1059" i="15"/>
  <c r="H1060" i="15"/>
  <c r="I1060" i="15"/>
  <c r="J1060" i="15" s="1"/>
  <c r="K1060" i="15"/>
  <c r="H1061" i="15"/>
  <c r="I1061" i="15"/>
  <c r="J1061" i="15" s="1"/>
  <c r="K1061" i="15"/>
  <c r="H1062" i="15"/>
  <c r="I1062" i="15"/>
  <c r="J1062" i="15" s="1"/>
  <c r="K1062" i="15"/>
  <c r="H1063" i="15"/>
  <c r="I1063" i="15"/>
  <c r="J1063" i="15" s="1"/>
  <c r="K1063" i="15"/>
  <c r="H1064" i="15"/>
  <c r="I1064" i="15"/>
  <c r="J1064" i="15" s="1"/>
  <c r="K1064" i="15"/>
  <c r="H1065" i="15"/>
  <c r="I1065" i="15"/>
  <c r="J1065" i="15" s="1"/>
  <c r="K1065" i="15"/>
  <c r="H1066" i="15"/>
  <c r="I1066" i="15"/>
  <c r="J1066" i="15" s="1"/>
  <c r="K1066" i="15"/>
  <c r="H1067" i="15"/>
  <c r="I1067" i="15"/>
  <c r="J1067" i="15" s="1"/>
  <c r="K1067" i="15"/>
  <c r="H1068" i="15"/>
  <c r="I1068" i="15"/>
  <c r="J1068" i="15" s="1"/>
  <c r="K1068" i="15"/>
  <c r="H1069" i="15"/>
  <c r="I1069" i="15"/>
  <c r="J1069" i="15" s="1"/>
  <c r="K1069" i="15"/>
  <c r="H1070" i="15"/>
  <c r="I1070" i="15"/>
  <c r="J1070" i="15" s="1"/>
  <c r="K1070" i="15"/>
  <c r="H1071" i="15"/>
  <c r="I1071" i="15"/>
  <c r="J1071" i="15" s="1"/>
  <c r="K1071" i="15"/>
  <c r="H1072" i="15"/>
  <c r="I1072" i="15"/>
  <c r="J1072" i="15" s="1"/>
  <c r="K1072" i="15"/>
  <c r="H1073" i="15"/>
  <c r="I1073" i="15"/>
  <c r="J1073" i="15" s="1"/>
  <c r="K1073" i="15"/>
  <c r="H1074" i="15"/>
  <c r="I1074" i="15"/>
  <c r="J1074" i="15" s="1"/>
  <c r="K1074" i="15"/>
  <c r="H1075" i="15"/>
  <c r="I1075" i="15"/>
  <c r="J1075" i="15" s="1"/>
  <c r="K1075" i="15"/>
  <c r="H1076" i="15"/>
  <c r="I1076" i="15"/>
  <c r="J1076" i="15" s="1"/>
  <c r="K1076" i="15"/>
  <c r="H1077" i="15"/>
  <c r="I1077" i="15"/>
  <c r="J1077" i="15" s="1"/>
  <c r="K1077" i="15"/>
  <c r="H1078" i="15"/>
  <c r="I1078" i="15"/>
  <c r="J1078" i="15" s="1"/>
  <c r="K1078" i="15"/>
  <c r="H1079" i="15"/>
  <c r="I1079" i="15"/>
  <c r="J1079" i="15" s="1"/>
  <c r="K1079" i="15"/>
  <c r="H1080" i="15"/>
  <c r="I1080" i="15"/>
  <c r="J1080" i="15" s="1"/>
  <c r="K1080" i="15"/>
  <c r="H1081" i="15"/>
  <c r="I1081" i="15"/>
  <c r="J1081" i="15" s="1"/>
  <c r="K1081" i="15"/>
  <c r="H1082" i="15"/>
  <c r="I1082" i="15"/>
  <c r="J1082" i="15" s="1"/>
  <c r="K1082" i="15"/>
  <c r="H1083" i="15"/>
  <c r="I1083" i="15"/>
  <c r="J1083" i="15" s="1"/>
  <c r="K1083" i="15"/>
  <c r="H1084" i="15"/>
  <c r="I1084" i="15"/>
  <c r="J1084" i="15" s="1"/>
  <c r="K1084" i="15"/>
  <c r="H1085" i="15"/>
  <c r="I1085" i="15"/>
  <c r="J1085" i="15" s="1"/>
  <c r="K1085" i="15"/>
  <c r="H1086" i="15"/>
  <c r="I1086" i="15"/>
  <c r="J1086" i="15" s="1"/>
  <c r="K1086" i="15"/>
  <c r="H1087" i="15"/>
  <c r="I1087" i="15"/>
  <c r="J1087" i="15" s="1"/>
  <c r="K1087" i="15"/>
  <c r="H1088" i="15"/>
  <c r="I1088" i="15"/>
  <c r="J1088" i="15" s="1"/>
  <c r="K1088" i="15"/>
  <c r="H1089" i="15"/>
  <c r="I1089" i="15"/>
  <c r="J1089" i="15" s="1"/>
  <c r="K1089" i="15"/>
  <c r="H1090" i="15"/>
  <c r="I1090" i="15"/>
  <c r="J1090" i="15" s="1"/>
  <c r="K1090" i="15"/>
  <c r="H1091" i="15"/>
  <c r="I1091" i="15"/>
  <c r="J1091" i="15" s="1"/>
  <c r="K1091" i="15"/>
  <c r="H1092" i="15"/>
  <c r="I1092" i="15"/>
  <c r="J1092" i="15" s="1"/>
  <c r="K1092" i="15"/>
  <c r="H1093" i="15"/>
  <c r="I1093" i="15"/>
  <c r="J1093" i="15" s="1"/>
  <c r="K1093" i="15"/>
  <c r="H1094" i="15"/>
  <c r="I1094" i="15"/>
  <c r="J1094" i="15" s="1"/>
  <c r="K1094" i="15"/>
  <c r="H1095" i="15"/>
  <c r="I1095" i="15"/>
  <c r="J1095" i="15" s="1"/>
  <c r="K1095" i="15"/>
  <c r="H1096" i="15"/>
  <c r="I1096" i="15"/>
  <c r="J1096" i="15" s="1"/>
  <c r="K1096" i="15"/>
  <c r="H1097" i="15"/>
  <c r="I1097" i="15"/>
  <c r="J1097" i="15" s="1"/>
  <c r="K1097" i="15"/>
  <c r="H1098" i="15"/>
  <c r="I1098" i="15"/>
  <c r="J1098" i="15" s="1"/>
  <c r="K1098" i="15"/>
  <c r="H1099" i="15"/>
  <c r="I1099" i="15"/>
  <c r="J1099" i="15" s="1"/>
  <c r="K1099" i="15"/>
  <c r="H1100" i="15"/>
  <c r="I1100" i="15"/>
  <c r="J1100" i="15" s="1"/>
  <c r="K1100" i="15"/>
  <c r="H1101" i="15"/>
  <c r="I1101" i="15"/>
  <c r="J1101" i="15" s="1"/>
  <c r="K1101" i="15"/>
  <c r="H1102" i="15"/>
  <c r="I1102" i="15"/>
  <c r="J1102" i="15" s="1"/>
  <c r="K1102" i="15"/>
  <c r="H1103" i="15"/>
  <c r="I1103" i="15"/>
  <c r="J1103" i="15" s="1"/>
  <c r="K1103" i="15"/>
  <c r="H1104" i="15"/>
  <c r="I1104" i="15"/>
  <c r="J1104" i="15" s="1"/>
  <c r="K1104" i="15"/>
  <c r="H1105" i="15"/>
  <c r="I1105" i="15"/>
  <c r="J1105" i="15" s="1"/>
  <c r="K1105" i="15"/>
  <c r="H1106" i="15"/>
  <c r="I1106" i="15"/>
  <c r="J1106" i="15" s="1"/>
  <c r="K1106" i="15"/>
  <c r="H1107" i="15"/>
  <c r="I1107" i="15"/>
  <c r="J1107" i="15" s="1"/>
  <c r="K1107" i="15"/>
  <c r="H1108" i="15"/>
  <c r="I1108" i="15"/>
  <c r="J1108" i="15" s="1"/>
  <c r="K1108" i="15"/>
  <c r="H1109" i="15"/>
  <c r="I1109" i="15"/>
  <c r="J1109" i="15"/>
  <c r="K1109" i="15"/>
  <c r="H1110" i="15"/>
  <c r="I1110" i="15"/>
  <c r="J1110" i="15" s="1"/>
  <c r="K1110" i="15"/>
  <c r="H1111" i="15"/>
  <c r="I1111" i="15"/>
  <c r="J1111" i="15" s="1"/>
  <c r="K1111" i="15"/>
  <c r="H1112" i="15"/>
  <c r="I1112" i="15"/>
  <c r="J1112" i="15" s="1"/>
  <c r="K1112" i="15"/>
  <c r="H1113" i="15"/>
  <c r="I1113" i="15"/>
  <c r="J1113" i="15" s="1"/>
  <c r="K1113" i="15"/>
  <c r="H1114" i="15"/>
  <c r="I1114" i="15"/>
  <c r="J1114" i="15" s="1"/>
  <c r="K1114" i="15"/>
  <c r="H1115" i="15"/>
  <c r="I1115" i="15"/>
  <c r="J1115" i="15" s="1"/>
  <c r="K1115" i="15"/>
  <c r="H1116" i="15"/>
  <c r="I1116" i="15"/>
  <c r="J1116" i="15" s="1"/>
  <c r="K1116" i="15"/>
  <c r="H1117" i="15"/>
  <c r="I1117" i="15"/>
  <c r="J1117" i="15" s="1"/>
  <c r="K1117" i="15"/>
  <c r="H1118" i="15"/>
  <c r="I1118" i="15"/>
  <c r="J1118" i="15" s="1"/>
  <c r="K1118" i="15"/>
  <c r="H1119" i="15"/>
  <c r="I1119" i="15"/>
  <c r="J1119" i="15" s="1"/>
  <c r="K1119" i="15"/>
  <c r="H1120" i="15"/>
  <c r="I1120" i="15"/>
  <c r="J1120" i="15" s="1"/>
  <c r="K1120" i="15"/>
  <c r="H1121" i="15"/>
  <c r="I1121" i="15"/>
  <c r="J1121" i="15" s="1"/>
  <c r="K1121" i="15"/>
  <c r="H1122" i="15"/>
  <c r="I1122" i="15"/>
  <c r="J1122" i="15" s="1"/>
  <c r="K1122" i="15"/>
  <c r="H1123" i="15"/>
  <c r="I1123" i="15"/>
  <c r="J1123" i="15" s="1"/>
  <c r="K1123" i="15"/>
  <c r="H1124" i="15"/>
  <c r="I1124" i="15"/>
  <c r="J1124" i="15" s="1"/>
  <c r="K1124" i="15"/>
  <c r="H1125" i="15"/>
  <c r="I1125" i="15"/>
  <c r="J1125" i="15" s="1"/>
  <c r="K1125" i="15"/>
  <c r="H1126" i="15"/>
  <c r="I1126" i="15"/>
  <c r="J1126" i="15" s="1"/>
  <c r="K1126" i="15"/>
  <c r="H1127" i="15"/>
  <c r="I1127" i="15"/>
  <c r="J1127" i="15" s="1"/>
  <c r="K1127" i="15"/>
  <c r="H1128" i="15"/>
  <c r="I1128" i="15"/>
  <c r="J1128" i="15" s="1"/>
  <c r="K1128" i="15"/>
  <c r="H1129" i="15"/>
  <c r="I1129" i="15"/>
  <c r="J1129" i="15" s="1"/>
  <c r="K1129" i="15"/>
  <c r="H1130" i="15"/>
  <c r="I1130" i="15"/>
  <c r="J1130" i="15" s="1"/>
  <c r="K1130" i="15"/>
  <c r="H1131" i="15"/>
  <c r="I1131" i="15"/>
  <c r="J1131" i="15" s="1"/>
  <c r="K1131" i="15"/>
  <c r="H1132" i="15"/>
  <c r="I1132" i="15"/>
  <c r="J1132" i="15" s="1"/>
  <c r="K1132" i="15"/>
  <c r="H1133" i="15"/>
  <c r="I1133" i="15"/>
  <c r="J1133" i="15" s="1"/>
  <c r="K1133" i="15"/>
  <c r="H1134" i="15"/>
  <c r="I1134" i="15"/>
  <c r="J1134" i="15" s="1"/>
  <c r="K1134" i="15"/>
  <c r="H1135" i="15"/>
  <c r="I1135" i="15"/>
  <c r="J1135" i="15" s="1"/>
  <c r="K1135" i="15"/>
  <c r="H1136" i="15"/>
  <c r="I1136" i="15"/>
  <c r="J1136" i="15" s="1"/>
  <c r="K1136" i="15"/>
  <c r="H1137" i="15"/>
  <c r="I1137" i="15"/>
  <c r="J1137" i="15" s="1"/>
  <c r="K1137" i="15"/>
  <c r="H1138" i="15"/>
  <c r="I1138" i="15"/>
  <c r="J1138" i="15" s="1"/>
  <c r="K1138" i="15"/>
  <c r="H1139" i="15"/>
  <c r="I1139" i="15"/>
  <c r="J1139" i="15" s="1"/>
  <c r="K1139" i="15"/>
  <c r="H1140" i="15"/>
  <c r="I1140" i="15"/>
  <c r="J1140" i="15" s="1"/>
  <c r="K1140" i="15"/>
  <c r="H1141" i="15"/>
  <c r="I1141" i="15"/>
  <c r="J1141" i="15" s="1"/>
  <c r="K1141" i="15"/>
  <c r="H1142" i="15"/>
  <c r="I1142" i="15"/>
  <c r="J1142" i="15" s="1"/>
  <c r="K1142" i="15"/>
  <c r="H1143" i="15"/>
  <c r="I1143" i="15"/>
  <c r="J1143" i="15" s="1"/>
  <c r="K1143" i="15"/>
  <c r="H1144" i="15"/>
  <c r="I1144" i="15"/>
  <c r="J1144" i="15" s="1"/>
  <c r="K1144" i="15"/>
  <c r="H1145" i="15"/>
  <c r="I1145" i="15"/>
  <c r="J1145" i="15" s="1"/>
  <c r="K1145" i="15"/>
  <c r="H1146" i="15"/>
  <c r="I1146" i="15"/>
  <c r="J1146" i="15" s="1"/>
  <c r="K1146" i="15"/>
  <c r="H1147" i="15"/>
  <c r="I1147" i="15"/>
  <c r="J1147" i="15" s="1"/>
  <c r="K1147" i="15"/>
  <c r="H1148" i="15"/>
  <c r="I1148" i="15"/>
  <c r="J1148" i="15" s="1"/>
  <c r="K1148" i="15"/>
  <c r="H1149" i="15"/>
  <c r="I1149" i="15"/>
  <c r="J1149" i="15" s="1"/>
  <c r="K1149" i="15"/>
  <c r="H1150" i="15"/>
  <c r="I1150" i="15"/>
  <c r="J1150" i="15" s="1"/>
  <c r="K1150" i="15"/>
  <c r="H1151" i="15"/>
  <c r="I1151" i="15"/>
  <c r="J1151" i="15" s="1"/>
  <c r="K1151" i="15"/>
  <c r="H1152" i="15"/>
  <c r="I1152" i="15"/>
  <c r="J1152" i="15" s="1"/>
  <c r="K1152" i="15"/>
  <c r="H1153" i="15"/>
  <c r="I1153" i="15"/>
  <c r="J1153" i="15" s="1"/>
  <c r="K1153" i="15"/>
  <c r="H1154" i="15"/>
  <c r="I1154" i="15"/>
  <c r="J1154" i="15" s="1"/>
  <c r="K1154" i="15"/>
  <c r="H1155" i="15"/>
  <c r="I1155" i="15"/>
  <c r="J1155" i="15" s="1"/>
  <c r="K1155" i="15"/>
  <c r="H1156" i="15"/>
  <c r="I1156" i="15"/>
  <c r="J1156" i="15" s="1"/>
  <c r="K1156" i="15"/>
  <c r="H1157" i="15"/>
  <c r="I1157" i="15"/>
  <c r="J1157" i="15" s="1"/>
  <c r="K1157" i="15"/>
  <c r="H1158" i="15"/>
  <c r="I1158" i="15"/>
  <c r="J1158" i="15" s="1"/>
  <c r="K1158" i="15"/>
  <c r="H1159" i="15"/>
  <c r="I1159" i="15"/>
  <c r="J1159" i="15" s="1"/>
  <c r="K1159" i="15"/>
  <c r="H1160" i="15"/>
  <c r="I1160" i="15"/>
  <c r="J1160" i="15" s="1"/>
  <c r="K1160" i="15"/>
  <c r="H1161" i="15"/>
  <c r="I1161" i="15"/>
  <c r="J1161" i="15" s="1"/>
  <c r="K1161" i="15"/>
  <c r="H1162" i="15"/>
  <c r="I1162" i="15"/>
  <c r="J1162" i="15" s="1"/>
  <c r="K1162" i="15"/>
  <c r="H1163" i="15"/>
  <c r="I1163" i="15"/>
  <c r="J1163" i="15" s="1"/>
  <c r="K1163" i="15"/>
  <c r="H1164" i="15"/>
  <c r="I1164" i="15"/>
  <c r="J1164" i="15" s="1"/>
  <c r="K1164" i="15"/>
  <c r="H1165" i="15"/>
  <c r="I1165" i="15"/>
  <c r="J1165" i="15" s="1"/>
  <c r="K1165" i="15"/>
  <c r="H1166" i="15"/>
  <c r="I1166" i="15"/>
  <c r="J1166" i="15"/>
  <c r="K1166" i="15"/>
  <c r="H1167" i="15"/>
  <c r="I1167" i="15"/>
  <c r="J1167" i="15" s="1"/>
  <c r="K1167" i="15"/>
  <c r="H1168" i="15"/>
  <c r="I1168" i="15"/>
  <c r="J1168" i="15" s="1"/>
  <c r="K1168" i="15"/>
  <c r="H1169" i="15"/>
  <c r="I1169" i="15"/>
  <c r="J1169" i="15" s="1"/>
  <c r="K1169" i="15"/>
  <c r="H1170" i="15"/>
  <c r="I1170" i="15"/>
  <c r="J1170" i="15" s="1"/>
  <c r="K1170" i="15"/>
  <c r="H1171" i="15"/>
  <c r="I1171" i="15"/>
  <c r="J1171" i="15" s="1"/>
  <c r="K1171" i="15"/>
  <c r="H1172" i="15"/>
  <c r="I1172" i="15"/>
  <c r="J1172" i="15" s="1"/>
  <c r="K1172" i="15"/>
  <c r="H1173" i="15"/>
  <c r="I1173" i="15"/>
  <c r="J1173" i="15" s="1"/>
  <c r="K1173" i="15"/>
  <c r="H1174" i="15"/>
  <c r="I1174" i="15"/>
  <c r="J1174" i="15" s="1"/>
  <c r="K1174" i="15"/>
  <c r="H1175" i="15"/>
  <c r="I1175" i="15"/>
  <c r="J1175" i="15" s="1"/>
  <c r="K1175" i="15"/>
  <c r="H1176" i="15"/>
  <c r="I1176" i="15"/>
  <c r="J1176" i="15" s="1"/>
  <c r="K1176" i="15"/>
  <c r="H1177" i="15"/>
  <c r="I1177" i="15"/>
  <c r="J1177" i="15" s="1"/>
  <c r="K1177" i="15"/>
  <c r="H1178" i="15"/>
  <c r="I1178" i="15"/>
  <c r="J1178" i="15" s="1"/>
  <c r="K1178" i="15"/>
  <c r="H1179" i="15"/>
  <c r="I1179" i="15"/>
  <c r="J1179" i="15" s="1"/>
  <c r="K1179" i="15"/>
  <c r="H1180" i="15"/>
  <c r="I1180" i="15"/>
  <c r="J1180" i="15" s="1"/>
  <c r="K1180" i="15"/>
  <c r="H1181" i="15"/>
  <c r="I1181" i="15"/>
  <c r="J1181" i="15" s="1"/>
  <c r="K1181" i="15"/>
  <c r="H1182" i="15"/>
  <c r="I1182" i="15"/>
  <c r="J1182" i="15" s="1"/>
  <c r="K1182" i="15"/>
  <c r="H1183" i="15"/>
  <c r="I1183" i="15"/>
  <c r="J1183" i="15" s="1"/>
  <c r="K1183" i="15"/>
  <c r="H1184" i="15"/>
  <c r="I1184" i="15"/>
  <c r="J1184" i="15" s="1"/>
  <c r="K1184" i="15"/>
  <c r="H1185" i="15"/>
  <c r="I1185" i="15"/>
  <c r="J1185" i="15" s="1"/>
  <c r="K1185" i="15"/>
  <c r="H1186" i="15"/>
  <c r="I1186" i="15"/>
  <c r="J1186" i="15" s="1"/>
  <c r="K1186" i="15"/>
  <c r="H1187" i="15"/>
  <c r="I1187" i="15"/>
  <c r="J1187" i="15" s="1"/>
  <c r="K1187" i="15"/>
  <c r="H1188" i="15"/>
  <c r="I1188" i="15"/>
  <c r="J1188" i="15" s="1"/>
  <c r="K1188" i="15"/>
  <c r="H1189" i="15"/>
  <c r="I1189" i="15"/>
  <c r="J1189" i="15" s="1"/>
  <c r="K1189" i="15"/>
  <c r="H1190" i="15"/>
  <c r="I1190" i="15"/>
  <c r="J1190" i="15" s="1"/>
  <c r="K1190" i="15"/>
  <c r="H1191" i="15"/>
  <c r="I1191" i="15"/>
  <c r="J1191" i="15" s="1"/>
  <c r="K1191" i="15"/>
  <c r="H1192" i="15"/>
  <c r="I1192" i="15"/>
  <c r="J1192" i="15" s="1"/>
  <c r="K1192" i="15"/>
  <c r="H1193" i="15"/>
  <c r="I1193" i="15"/>
  <c r="J1193" i="15" s="1"/>
  <c r="K1193" i="15"/>
  <c r="H1194" i="15"/>
  <c r="I1194" i="15"/>
  <c r="J1194" i="15" s="1"/>
  <c r="K1194" i="15"/>
  <c r="H1195" i="15"/>
  <c r="I1195" i="15"/>
  <c r="J1195" i="15" s="1"/>
  <c r="K1195" i="15"/>
  <c r="H1196" i="15"/>
  <c r="I1196" i="15"/>
  <c r="J1196" i="15" s="1"/>
  <c r="K1196" i="15"/>
  <c r="H1197" i="15"/>
  <c r="I1197" i="15"/>
  <c r="J1197" i="15" s="1"/>
  <c r="K1197" i="15"/>
  <c r="H1198" i="15"/>
  <c r="I1198" i="15"/>
  <c r="J1198" i="15" s="1"/>
  <c r="K1198" i="15"/>
  <c r="H1199" i="15"/>
  <c r="I1199" i="15"/>
  <c r="J1199" i="15" s="1"/>
  <c r="K1199" i="15"/>
  <c r="H1200" i="15"/>
  <c r="I1200" i="15"/>
  <c r="J1200" i="15" s="1"/>
  <c r="K1200" i="15"/>
  <c r="H1201" i="15"/>
  <c r="I1201" i="15"/>
  <c r="J1201" i="15" s="1"/>
  <c r="K1201" i="15"/>
  <c r="H1202" i="15"/>
  <c r="I1202" i="15"/>
  <c r="J1202" i="15" s="1"/>
  <c r="K1202" i="15"/>
  <c r="H1203" i="15"/>
  <c r="I1203" i="15"/>
  <c r="J1203" i="15" s="1"/>
  <c r="K1203" i="15"/>
  <c r="H1204" i="15"/>
  <c r="I1204" i="15"/>
  <c r="J1204" i="15" s="1"/>
  <c r="K1204" i="15"/>
  <c r="H1205" i="15"/>
  <c r="I1205" i="15"/>
  <c r="J1205" i="15" s="1"/>
  <c r="K1205" i="15"/>
  <c r="H1206" i="15"/>
  <c r="I1206" i="15"/>
  <c r="J1206" i="15" s="1"/>
  <c r="K1206" i="15"/>
  <c r="H1207" i="15"/>
  <c r="I1207" i="15"/>
  <c r="J1207" i="15" s="1"/>
  <c r="K1207" i="15"/>
  <c r="H1208" i="15"/>
  <c r="I1208" i="15"/>
  <c r="J1208" i="15" s="1"/>
  <c r="K1208" i="15"/>
  <c r="H1209" i="15"/>
  <c r="I1209" i="15"/>
  <c r="J1209" i="15" s="1"/>
  <c r="K1209" i="15"/>
  <c r="H1210" i="15"/>
  <c r="I1210" i="15"/>
  <c r="J1210" i="15" s="1"/>
  <c r="K1210" i="15"/>
  <c r="H1211" i="15"/>
  <c r="I1211" i="15"/>
  <c r="J1211" i="15" s="1"/>
  <c r="K1211" i="15"/>
  <c r="H1212" i="15"/>
  <c r="I1212" i="15"/>
  <c r="J1212" i="15" s="1"/>
  <c r="K1212" i="15"/>
  <c r="H1213" i="15"/>
  <c r="I1213" i="15"/>
  <c r="J1213" i="15" s="1"/>
  <c r="K1213" i="15"/>
  <c r="H1214" i="15"/>
  <c r="I1214" i="15"/>
  <c r="J1214" i="15" s="1"/>
  <c r="K1214" i="15"/>
  <c r="H1215" i="15"/>
  <c r="I1215" i="15"/>
  <c r="J1215" i="15" s="1"/>
  <c r="K1215" i="15"/>
  <c r="H1216" i="15"/>
  <c r="I1216" i="15"/>
  <c r="J1216" i="15" s="1"/>
  <c r="K1216" i="15"/>
  <c r="H1217" i="15"/>
  <c r="I1217" i="15"/>
  <c r="J1217" i="15" s="1"/>
  <c r="K1217" i="15"/>
  <c r="H1218" i="15"/>
  <c r="I1218" i="15"/>
  <c r="J1218" i="15" s="1"/>
  <c r="K1218" i="15"/>
  <c r="H1219" i="15"/>
  <c r="I1219" i="15"/>
  <c r="J1219" i="15" s="1"/>
  <c r="K1219" i="15"/>
  <c r="H1220" i="15"/>
  <c r="I1220" i="15"/>
  <c r="J1220" i="15" s="1"/>
  <c r="K1220" i="15"/>
  <c r="H1221" i="15"/>
  <c r="I1221" i="15"/>
  <c r="J1221" i="15" s="1"/>
  <c r="K1221" i="15"/>
  <c r="H1222" i="15"/>
  <c r="I1222" i="15"/>
  <c r="J1222" i="15" s="1"/>
  <c r="K1222" i="15"/>
  <c r="H1223" i="15"/>
  <c r="I1223" i="15"/>
  <c r="J1223" i="15" s="1"/>
  <c r="K1223" i="15"/>
  <c r="H1224" i="15"/>
  <c r="I1224" i="15"/>
  <c r="J1224" i="15" s="1"/>
  <c r="K1224" i="15"/>
  <c r="H1225" i="15"/>
  <c r="I1225" i="15"/>
  <c r="J1225" i="15" s="1"/>
  <c r="K1225" i="15"/>
  <c r="H1226" i="15"/>
  <c r="I1226" i="15"/>
  <c r="J1226" i="15" s="1"/>
  <c r="K1226" i="15"/>
  <c r="H1227" i="15"/>
  <c r="I1227" i="15"/>
  <c r="J1227" i="15" s="1"/>
  <c r="K1227" i="15"/>
  <c r="H1228" i="15"/>
  <c r="I1228" i="15"/>
  <c r="J1228" i="15" s="1"/>
  <c r="K1228" i="15"/>
  <c r="H1229" i="15"/>
  <c r="I1229" i="15"/>
  <c r="J1229" i="15" s="1"/>
  <c r="K1229" i="15"/>
  <c r="H1230" i="15"/>
  <c r="I1230" i="15"/>
  <c r="J1230" i="15" s="1"/>
  <c r="K1230" i="15"/>
  <c r="H1231" i="15"/>
  <c r="I1231" i="15"/>
  <c r="J1231" i="15" s="1"/>
  <c r="K1231" i="15"/>
  <c r="H1232" i="15"/>
  <c r="I1232" i="15"/>
  <c r="J1232" i="15" s="1"/>
  <c r="K1232" i="15"/>
  <c r="H1233" i="15"/>
  <c r="I1233" i="15"/>
  <c r="J1233" i="15" s="1"/>
  <c r="K1233" i="15"/>
  <c r="H1234" i="15"/>
  <c r="I1234" i="15"/>
  <c r="J1234" i="15" s="1"/>
  <c r="K1234" i="15"/>
  <c r="H1235" i="15"/>
  <c r="I1235" i="15"/>
  <c r="J1235" i="15" s="1"/>
  <c r="K1235" i="15"/>
  <c r="H1236" i="15"/>
  <c r="I1236" i="15"/>
  <c r="J1236" i="15" s="1"/>
  <c r="K1236" i="15"/>
  <c r="H1237" i="15"/>
  <c r="I1237" i="15"/>
  <c r="J1237" i="15" s="1"/>
  <c r="K1237" i="15"/>
  <c r="H1238" i="15"/>
  <c r="I1238" i="15"/>
  <c r="J1238" i="15" s="1"/>
  <c r="K1238" i="15"/>
  <c r="H1239" i="15"/>
  <c r="I1239" i="15"/>
  <c r="J1239" i="15" s="1"/>
  <c r="K1239" i="15"/>
  <c r="H1240" i="15"/>
  <c r="I1240" i="15"/>
  <c r="J1240" i="15" s="1"/>
  <c r="K1240" i="15"/>
  <c r="H1241" i="15"/>
  <c r="I1241" i="15"/>
  <c r="J1241" i="15" s="1"/>
  <c r="K1241" i="15"/>
  <c r="H1242" i="15"/>
  <c r="I1242" i="15"/>
  <c r="J1242" i="15" s="1"/>
  <c r="K1242" i="15"/>
  <c r="H1243" i="15"/>
  <c r="I1243" i="15"/>
  <c r="J1243" i="15" s="1"/>
  <c r="K1243" i="15"/>
  <c r="H1244" i="15"/>
  <c r="I1244" i="15"/>
  <c r="J1244" i="15" s="1"/>
  <c r="K1244" i="15"/>
  <c r="H1245" i="15"/>
  <c r="I1245" i="15"/>
  <c r="J1245" i="15" s="1"/>
  <c r="K1245" i="15"/>
  <c r="H1246" i="15"/>
  <c r="I1246" i="15"/>
  <c r="J1246" i="15" s="1"/>
  <c r="K1246" i="15"/>
  <c r="H1247" i="15"/>
  <c r="I1247" i="15"/>
  <c r="J1247" i="15" s="1"/>
  <c r="K1247" i="15"/>
  <c r="H1248" i="15"/>
  <c r="I1248" i="15"/>
  <c r="J1248" i="15" s="1"/>
  <c r="K1248" i="15"/>
  <c r="H1249" i="15"/>
  <c r="I1249" i="15"/>
  <c r="J1249" i="15" s="1"/>
  <c r="K1249" i="15"/>
  <c r="H1250" i="15"/>
  <c r="I1250" i="15"/>
  <c r="J1250" i="15" s="1"/>
  <c r="K1250" i="15"/>
  <c r="H1251" i="15"/>
  <c r="I1251" i="15"/>
  <c r="J1251" i="15" s="1"/>
  <c r="K1251" i="15"/>
  <c r="H1252" i="15"/>
  <c r="I1252" i="15"/>
  <c r="J1252" i="15" s="1"/>
  <c r="K1252" i="15"/>
  <c r="H1253" i="15"/>
  <c r="I1253" i="15"/>
  <c r="J1253" i="15" s="1"/>
  <c r="K1253" i="15"/>
  <c r="H1254" i="15"/>
  <c r="I1254" i="15"/>
  <c r="J1254" i="15" s="1"/>
  <c r="K1254" i="15"/>
  <c r="H1255" i="15"/>
  <c r="I1255" i="15"/>
  <c r="J1255" i="15" s="1"/>
  <c r="K1255" i="15"/>
  <c r="H1256" i="15"/>
  <c r="I1256" i="15"/>
  <c r="J1256" i="15" s="1"/>
  <c r="K1256" i="15"/>
  <c r="H1257" i="15"/>
  <c r="I1257" i="15"/>
  <c r="J1257" i="15" s="1"/>
  <c r="K1257" i="15"/>
  <c r="H1258" i="15"/>
  <c r="I1258" i="15"/>
  <c r="J1258" i="15" s="1"/>
  <c r="K1258" i="15"/>
  <c r="H1259" i="15"/>
  <c r="I1259" i="15"/>
  <c r="J1259" i="15" s="1"/>
  <c r="K1259" i="15"/>
  <c r="H1260" i="15"/>
  <c r="I1260" i="15"/>
  <c r="J1260" i="15" s="1"/>
  <c r="K1260" i="15"/>
  <c r="H1261" i="15"/>
  <c r="I1261" i="15"/>
  <c r="J1261" i="15" s="1"/>
  <c r="K1261" i="15"/>
  <c r="H1262" i="15"/>
  <c r="I1262" i="15"/>
  <c r="J1262" i="15" s="1"/>
  <c r="K1262" i="15"/>
  <c r="H1263" i="15"/>
  <c r="I1263" i="15"/>
  <c r="J1263" i="15" s="1"/>
  <c r="K1263" i="15"/>
  <c r="H1264" i="15"/>
  <c r="I1264" i="15"/>
  <c r="J1264" i="15" s="1"/>
  <c r="K1264" i="15"/>
  <c r="H1265" i="15"/>
  <c r="I1265" i="15"/>
  <c r="J1265" i="15" s="1"/>
  <c r="K1265" i="15"/>
  <c r="H1266" i="15"/>
  <c r="I1266" i="15"/>
  <c r="J1266" i="15" s="1"/>
  <c r="K1266" i="15"/>
  <c r="H1267" i="15"/>
  <c r="I1267" i="15"/>
  <c r="J1267" i="15" s="1"/>
  <c r="K1267" i="15"/>
  <c r="H1268" i="15"/>
  <c r="I1268" i="15"/>
  <c r="J1268" i="15" s="1"/>
  <c r="K1268" i="15"/>
  <c r="H1269" i="15"/>
  <c r="I1269" i="15"/>
  <c r="J1269" i="15" s="1"/>
  <c r="K1269" i="15"/>
  <c r="H1270" i="15"/>
  <c r="I1270" i="15"/>
  <c r="J1270" i="15" s="1"/>
  <c r="K1270" i="15"/>
  <c r="H1271" i="15"/>
  <c r="I1271" i="15"/>
  <c r="J1271" i="15" s="1"/>
  <c r="K1271" i="15"/>
  <c r="H1272" i="15"/>
  <c r="I1272" i="15"/>
  <c r="J1272" i="15" s="1"/>
  <c r="K1272" i="15"/>
  <c r="H1273" i="15"/>
  <c r="I1273" i="15"/>
  <c r="J1273" i="15" s="1"/>
  <c r="K1273" i="15"/>
  <c r="H1274" i="15"/>
  <c r="I1274" i="15"/>
  <c r="J1274" i="15" s="1"/>
  <c r="K1274" i="15"/>
  <c r="H1275" i="15"/>
  <c r="I1275" i="15"/>
  <c r="J1275" i="15" s="1"/>
  <c r="K1275" i="15"/>
  <c r="H1276" i="15"/>
  <c r="I1276" i="15"/>
  <c r="J1276" i="15" s="1"/>
  <c r="K1276" i="15"/>
  <c r="H1277" i="15"/>
  <c r="I1277" i="15"/>
  <c r="J1277" i="15" s="1"/>
  <c r="K1277" i="15"/>
  <c r="H1278" i="15"/>
  <c r="I1278" i="15"/>
  <c r="J1278" i="15" s="1"/>
  <c r="K1278" i="15"/>
  <c r="H1279" i="15"/>
  <c r="I1279" i="15"/>
  <c r="J1279" i="15" s="1"/>
  <c r="K1279" i="15"/>
  <c r="H1280" i="15"/>
  <c r="I1280" i="15"/>
  <c r="J1280" i="15" s="1"/>
  <c r="K1280" i="15"/>
  <c r="H1281" i="15"/>
  <c r="I1281" i="15"/>
  <c r="J1281" i="15" s="1"/>
  <c r="K1281" i="15"/>
  <c r="H1282" i="15"/>
  <c r="I1282" i="15"/>
  <c r="J1282" i="15" s="1"/>
  <c r="K1282" i="15"/>
  <c r="H1283" i="15"/>
  <c r="I1283" i="15"/>
  <c r="J1283" i="15" s="1"/>
  <c r="K1283" i="15"/>
  <c r="H1284" i="15"/>
  <c r="I1284" i="15"/>
  <c r="J1284" i="15" s="1"/>
  <c r="K1284" i="15"/>
  <c r="H1285" i="15"/>
  <c r="I1285" i="15"/>
  <c r="J1285" i="15" s="1"/>
  <c r="K1285" i="15"/>
  <c r="H1286" i="15"/>
  <c r="I1286" i="15"/>
  <c r="J1286" i="15" s="1"/>
  <c r="K1286" i="15"/>
  <c r="H1287" i="15"/>
  <c r="I1287" i="15"/>
  <c r="J1287" i="15" s="1"/>
  <c r="K1287" i="15"/>
  <c r="H1288" i="15"/>
  <c r="I1288" i="15"/>
  <c r="J1288" i="15" s="1"/>
  <c r="K1288" i="15"/>
  <c r="H1289" i="15"/>
  <c r="I1289" i="15"/>
  <c r="J1289" i="15" s="1"/>
  <c r="K1289" i="15"/>
  <c r="H1290" i="15"/>
  <c r="I1290" i="15"/>
  <c r="J1290" i="15" s="1"/>
  <c r="K1290" i="15"/>
  <c r="H1291" i="15"/>
  <c r="I1291" i="15"/>
  <c r="J1291" i="15" s="1"/>
  <c r="K1291" i="15"/>
  <c r="H1292" i="15"/>
  <c r="I1292" i="15"/>
  <c r="J1292" i="15" s="1"/>
  <c r="K1292" i="15"/>
  <c r="H1293" i="15"/>
  <c r="I1293" i="15"/>
  <c r="J1293" i="15" s="1"/>
  <c r="K1293" i="15"/>
  <c r="H1294" i="15"/>
  <c r="I1294" i="15"/>
  <c r="J1294" i="15" s="1"/>
  <c r="K1294" i="15"/>
  <c r="H1295" i="15"/>
  <c r="I1295" i="15"/>
  <c r="J1295" i="15" s="1"/>
  <c r="K1295" i="15"/>
  <c r="H1296" i="15"/>
  <c r="I1296" i="15"/>
  <c r="J1296" i="15" s="1"/>
  <c r="K1296" i="15"/>
  <c r="H1297" i="15"/>
  <c r="I1297" i="15"/>
  <c r="J1297" i="15" s="1"/>
  <c r="K1297" i="15"/>
  <c r="H1298" i="15"/>
  <c r="I1298" i="15"/>
  <c r="J1298" i="15" s="1"/>
  <c r="K1298" i="15"/>
  <c r="H1299" i="15"/>
  <c r="I1299" i="15"/>
  <c r="J1299" i="15" s="1"/>
  <c r="K1299" i="15"/>
  <c r="H1300" i="15"/>
  <c r="I1300" i="15"/>
  <c r="J1300" i="15" s="1"/>
  <c r="K1300" i="15"/>
  <c r="H1301" i="15"/>
  <c r="I1301" i="15"/>
  <c r="J1301" i="15" s="1"/>
  <c r="K1301" i="15"/>
  <c r="H1302" i="15"/>
  <c r="I1302" i="15"/>
  <c r="J1302" i="15" s="1"/>
  <c r="K1302" i="15"/>
  <c r="H1303" i="15"/>
  <c r="I1303" i="15"/>
  <c r="J1303" i="15" s="1"/>
  <c r="K1303" i="15"/>
  <c r="H1304" i="15"/>
  <c r="I1304" i="15"/>
  <c r="J1304" i="15" s="1"/>
  <c r="K1304" i="15"/>
  <c r="H1305" i="15"/>
  <c r="I1305" i="15"/>
  <c r="J1305" i="15" s="1"/>
  <c r="K1305" i="15"/>
  <c r="H1306" i="15"/>
  <c r="I1306" i="15"/>
  <c r="J1306" i="15" s="1"/>
  <c r="K1306" i="15"/>
  <c r="H1307" i="15"/>
  <c r="I1307" i="15"/>
  <c r="J1307" i="15" s="1"/>
  <c r="K1307" i="15"/>
  <c r="H1308" i="15"/>
  <c r="I1308" i="15"/>
  <c r="J1308" i="15" s="1"/>
  <c r="K1308" i="15"/>
  <c r="H1309" i="15"/>
  <c r="I1309" i="15"/>
  <c r="J1309" i="15" s="1"/>
  <c r="K1309" i="15"/>
  <c r="H1310" i="15"/>
  <c r="I1310" i="15"/>
  <c r="J1310" i="15" s="1"/>
  <c r="K1310" i="15"/>
  <c r="H1311" i="15"/>
  <c r="I1311" i="15"/>
  <c r="J1311" i="15" s="1"/>
  <c r="K1311" i="15"/>
  <c r="H1312" i="15"/>
  <c r="I1312" i="15"/>
  <c r="J1312" i="15" s="1"/>
  <c r="K1312" i="15"/>
  <c r="H1313" i="15"/>
  <c r="I1313" i="15"/>
  <c r="J1313" i="15" s="1"/>
  <c r="K1313" i="15"/>
  <c r="H1314" i="15"/>
  <c r="I1314" i="15"/>
  <c r="J1314" i="15" s="1"/>
  <c r="K1314" i="15"/>
  <c r="H1315" i="15"/>
  <c r="I1315" i="15"/>
  <c r="J1315" i="15" s="1"/>
  <c r="K1315" i="15"/>
  <c r="H1316" i="15"/>
  <c r="I1316" i="15"/>
  <c r="J1316" i="15" s="1"/>
  <c r="K1316" i="15"/>
  <c r="H1317" i="15"/>
  <c r="I1317" i="15"/>
  <c r="J1317" i="15" s="1"/>
  <c r="K1317" i="15"/>
  <c r="H1318" i="15"/>
  <c r="I1318" i="15"/>
  <c r="J1318" i="15" s="1"/>
  <c r="K1318" i="15"/>
  <c r="H1319" i="15"/>
  <c r="I1319" i="15"/>
  <c r="J1319" i="15" s="1"/>
  <c r="K1319" i="15"/>
  <c r="H1320" i="15"/>
  <c r="I1320" i="15"/>
  <c r="J1320" i="15" s="1"/>
  <c r="K1320" i="15"/>
  <c r="H1321" i="15"/>
  <c r="I1321" i="15"/>
  <c r="J1321" i="15" s="1"/>
  <c r="K1321" i="15"/>
  <c r="H1322" i="15"/>
  <c r="I1322" i="15"/>
  <c r="J1322" i="15" s="1"/>
  <c r="K1322" i="15"/>
  <c r="H1323" i="15"/>
  <c r="I1323" i="15"/>
  <c r="J1323" i="15" s="1"/>
  <c r="K1323" i="15"/>
  <c r="H1324" i="15"/>
  <c r="I1324" i="15"/>
  <c r="J1324" i="15" s="1"/>
  <c r="K1324" i="15"/>
  <c r="H1325" i="15"/>
  <c r="I1325" i="15"/>
  <c r="J1325" i="15" s="1"/>
  <c r="K1325" i="15"/>
  <c r="H1326" i="15"/>
  <c r="I1326" i="15"/>
  <c r="J1326" i="15" s="1"/>
  <c r="K1326" i="15"/>
  <c r="H1327" i="15"/>
  <c r="I1327" i="15"/>
  <c r="J1327" i="15" s="1"/>
  <c r="K1327" i="15"/>
  <c r="H1328" i="15"/>
  <c r="I1328" i="15"/>
  <c r="J1328" i="15" s="1"/>
  <c r="K1328" i="15"/>
  <c r="H1329" i="15"/>
  <c r="I1329" i="15"/>
  <c r="J1329" i="15" s="1"/>
  <c r="K1329" i="15"/>
  <c r="H1330" i="15"/>
  <c r="I1330" i="15"/>
  <c r="J1330" i="15" s="1"/>
  <c r="K1330" i="15"/>
  <c r="H1331" i="15"/>
  <c r="I1331" i="15"/>
  <c r="J1331" i="15" s="1"/>
  <c r="K1331" i="15"/>
  <c r="H1332" i="15"/>
  <c r="I1332" i="15"/>
  <c r="J1332" i="15" s="1"/>
  <c r="K1332" i="15"/>
  <c r="H1333" i="15"/>
  <c r="I1333" i="15"/>
  <c r="J1333" i="15" s="1"/>
  <c r="K1333" i="15"/>
  <c r="H1334" i="15"/>
  <c r="I1334" i="15"/>
  <c r="J1334" i="15" s="1"/>
  <c r="K1334" i="15"/>
  <c r="H1335" i="15"/>
  <c r="I1335" i="15"/>
  <c r="J1335" i="15" s="1"/>
  <c r="K1335" i="15"/>
  <c r="H1336" i="15"/>
  <c r="I1336" i="15"/>
  <c r="J1336" i="15" s="1"/>
  <c r="K1336" i="15"/>
  <c r="H1337" i="15"/>
  <c r="I1337" i="15"/>
  <c r="J1337" i="15" s="1"/>
  <c r="K1337" i="15"/>
  <c r="H1338" i="15"/>
  <c r="I1338" i="15"/>
  <c r="J1338" i="15" s="1"/>
  <c r="K1338" i="15"/>
  <c r="H1339" i="15"/>
  <c r="I1339" i="15"/>
  <c r="J1339" i="15" s="1"/>
  <c r="K1339" i="15"/>
  <c r="H1340" i="15"/>
  <c r="I1340" i="15"/>
  <c r="J1340" i="15" s="1"/>
  <c r="K1340" i="15"/>
  <c r="H1341" i="15"/>
  <c r="I1341" i="15"/>
  <c r="J1341" i="15" s="1"/>
  <c r="K1341" i="15"/>
  <c r="H1342" i="15"/>
  <c r="I1342" i="15"/>
  <c r="J1342" i="15" s="1"/>
  <c r="K1342" i="15"/>
  <c r="H1343" i="15"/>
  <c r="I1343" i="15"/>
  <c r="J1343" i="15" s="1"/>
  <c r="K1343" i="15"/>
  <c r="H1344" i="15"/>
  <c r="I1344" i="15"/>
  <c r="J1344" i="15" s="1"/>
  <c r="K1344" i="15"/>
  <c r="H1345" i="15"/>
  <c r="I1345" i="15"/>
  <c r="J1345" i="15" s="1"/>
  <c r="K1345" i="15"/>
  <c r="H1346" i="15"/>
  <c r="I1346" i="15"/>
  <c r="J1346" i="15" s="1"/>
  <c r="K1346" i="15"/>
  <c r="H1347" i="15"/>
  <c r="I1347" i="15"/>
  <c r="J1347" i="15" s="1"/>
  <c r="K1347" i="15"/>
  <c r="H1348" i="15"/>
  <c r="I1348" i="15"/>
  <c r="J1348" i="15" s="1"/>
  <c r="K1348" i="15"/>
  <c r="H1349" i="15"/>
  <c r="I1349" i="15"/>
  <c r="J1349" i="15" s="1"/>
  <c r="K1349" i="15"/>
  <c r="H1350" i="15"/>
  <c r="I1350" i="15"/>
  <c r="J1350" i="15" s="1"/>
  <c r="K1350" i="15"/>
  <c r="H1351" i="15"/>
  <c r="I1351" i="15"/>
  <c r="J1351" i="15" s="1"/>
  <c r="K1351" i="15"/>
  <c r="H1352" i="15"/>
  <c r="I1352" i="15"/>
  <c r="J1352" i="15" s="1"/>
  <c r="K1352" i="15"/>
  <c r="H1353" i="15"/>
  <c r="I1353" i="15"/>
  <c r="J1353" i="15" s="1"/>
  <c r="K1353" i="15"/>
  <c r="H1354" i="15"/>
  <c r="I1354" i="15"/>
  <c r="J1354" i="15" s="1"/>
  <c r="K1354" i="15"/>
  <c r="H1355" i="15"/>
  <c r="I1355" i="15"/>
  <c r="J1355" i="15" s="1"/>
  <c r="K1355" i="15"/>
  <c r="H1356" i="15"/>
  <c r="I1356" i="15"/>
  <c r="J1356" i="15" s="1"/>
  <c r="K1356" i="15"/>
  <c r="H1357" i="15"/>
  <c r="I1357" i="15"/>
  <c r="J1357" i="15" s="1"/>
  <c r="K1357" i="15"/>
  <c r="H1358" i="15"/>
  <c r="I1358" i="15"/>
  <c r="J1358" i="15" s="1"/>
  <c r="K1358" i="15"/>
  <c r="H1359" i="15"/>
  <c r="I1359" i="15"/>
  <c r="J1359" i="15" s="1"/>
  <c r="K1359" i="15"/>
  <c r="H1360" i="15"/>
  <c r="I1360" i="15"/>
  <c r="J1360" i="15" s="1"/>
  <c r="K1360" i="15"/>
  <c r="H1361" i="15"/>
  <c r="I1361" i="15"/>
  <c r="J1361" i="15" s="1"/>
  <c r="K1361" i="15"/>
  <c r="H1362" i="15"/>
  <c r="I1362" i="15"/>
  <c r="J1362" i="15" s="1"/>
  <c r="K1362" i="15"/>
  <c r="H1363" i="15"/>
  <c r="I1363" i="15"/>
  <c r="J1363" i="15" s="1"/>
  <c r="K1363" i="15"/>
  <c r="H1364" i="15"/>
  <c r="I1364" i="15"/>
  <c r="J1364" i="15" s="1"/>
  <c r="K1364" i="15"/>
  <c r="H1365" i="15"/>
  <c r="I1365" i="15"/>
  <c r="J1365" i="15" s="1"/>
  <c r="K1365" i="15"/>
  <c r="H1366" i="15"/>
  <c r="I1366" i="15"/>
  <c r="J1366" i="15" s="1"/>
  <c r="K1366" i="15"/>
  <c r="H1367" i="15"/>
  <c r="I1367" i="15"/>
  <c r="J1367" i="15" s="1"/>
  <c r="K1367" i="15"/>
  <c r="H1368" i="15"/>
  <c r="I1368" i="15"/>
  <c r="J1368" i="15" s="1"/>
  <c r="K1368" i="15"/>
  <c r="H1369" i="15"/>
  <c r="I1369" i="15"/>
  <c r="J1369" i="15" s="1"/>
  <c r="K1369" i="15"/>
  <c r="H1370" i="15"/>
  <c r="I1370" i="15"/>
  <c r="J1370" i="15" s="1"/>
  <c r="K1370" i="15"/>
  <c r="H1371" i="15"/>
  <c r="I1371" i="15"/>
  <c r="J1371" i="15" s="1"/>
  <c r="K1371" i="15"/>
  <c r="H1372" i="15"/>
  <c r="I1372" i="15"/>
  <c r="J1372" i="15" s="1"/>
  <c r="K1372" i="15"/>
  <c r="H1373" i="15"/>
  <c r="I1373" i="15"/>
  <c r="J1373" i="15" s="1"/>
  <c r="K1373" i="15"/>
  <c r="H1374" i="15"/>
  <c r="I1374" i="15"/>
  <c r="J1374" i="15" s="1"/>
  <c r="K1374" i="15"/>
  <c r="H1375" i="15"/>
  <c r="I1375" i="15"/>
  <c r="J1375" i="15" s="1"/>
  <c r="K1375" i="15"/>
  <c r="H1376" i="15"/>
  <c r="I1376" i="15"/>
  <c r="J1376" i="15" s="1"/>
  <c r="K1376" i="15"/>
  <c r="H1377" i="15"/>
  <c r="I1377" i="15"/>
  <c r="J1377" i="15" s="1"/>
  <c r="K1377" i="15"/>
  <c r="H1378" i="15"/>
  <c r="I1378" i="15"/>
  <c r="J1378" i="15" s="1"/>
  <c r="K1378" i="15"/>
  <c r="H1379" i="15"/>
  <c r="I1379" i="15"/>
  <c r="J1379" i="15" s="1"/>
  <c r="K1379" i="15"/>
  <c r="H1380" i="15"/>
  <c r="I1380" i="15"/>
  <c r="J1380" i="15" s="1"/>
  <c r="K1380" i="15"/>
  <c r="H1381" i="15"/>
  <c r="I1381" i="15"/>
  <c r="J1381" i="15" s="1"/>
  <c r="K1381" i="15"/>
  <c r="H1382" i="15"/>
  <c r="I1382" i="15"/>
  <c r="J1382" i="15" s="1"/>
  <c r="K1382" i="15"/>
  <c r="H1383" i="15"/>
  <c r="I1383" i="15"/>
  <c r="J1383" i="15" s="1"/>
  <c r="K1383" i="15"/>
  <c r="H1384" i="15"/>
  <c r="I1384" i="15"/>
  <c r="J1384" i="15" s="1"/>
  <c r="K1384" i="15"/>
  <c r="H1385" i="15"/>
  <c r="I1385" i="15"/>
  <c r="J1385" i="15" s="1"/>
  <c r="K1385" i="15"/>
  <c r="H1386" i="15"/>
  <c r="I1386" i="15"/>
  <c r="J1386" i="15" s="1"/>
  <c r="K1386" i="15"/>
  <c r="H1387" i="15"/>
  <c r="I1387" i="15"/>
  <c r="J1387" i="15" s="1"/>
  <c r="K1387" i="15"/>
  <c r="H1388" i="15"/>
  <c r="I1388" i="15"/>
  <c r="J1388" i="15" s="1"/>
  <c r="K1388" i="15"/>
  <c r="H1389" i="15"/>
  <c r="I1389" i="15"/>
  <c r="J1389" i="15" s="1"/>
  <c r="K1389" i="15"/>
  <c r="H1390" i="15"/>
  <c r="I1390" i="15"/>
  <c r="J1390" i="15" s="1"/>
  <c r="K1390" i="15"/>
  <c r="H1391" i="15"/>
  <c r="I1391" i="15"/>
  <c r="J1391" i="15" s="1"/>
  <c r="K1391" i="15"/>
  <c r="H1392" i="15"/>
  <c r="I1392" i="15"/>
  <c r="J1392" i="15" s="1"/>
  <c r="K1392" i="15"/>
  <c r="H1393" i="15"/>
  <c r="I1393" i="15"/>
  <c r="J1393" i="15" s="1"/>
  <c r="K1393" i="15"/>
  <c r="H1394" i="15"/>
  <c r="I1394" i="15"/>
  <c r="J1394" i="15" s="1"/>
  <c r="K1394" i="15"/>
  <c r="H1395" i="15"/>
  <c r="I1395" i="15"/>
  <c r="J1395" i="15" s="1"/>
  <c r="K1395" i="15"/>
  <c r="H1396" i="15"/>
  <c r="I1396" i="15"/>
  <c r="J1396" i="15" s="1"/>
  <c r="K1396" i="15"/>
  <c r="H1397" i="15"/>
  <c r="I1397" i="15"/>
  <c r="J1397" i="15" s="1"/>
  <c r="K1397" i="15"/>
  <c r="H1398" i="15"/>
  <c r="I1398" i="15"/>
  <c r="J1398" i="15" s="1"/>
  <c r="K1398" i="15"/>
  <c r="H1399" i="15"/>
  <c r="I1399" i="15"/>
  <c r="J1399" i="15" s="1"/>
  <c r="K1399" i="15"/>
  <c r="H1400" i="15"/>
  <c r="I1400" i="15"/>
  <c r="J1400" i="15" s="1"/>
  <c r="K1400" i="15"/>
  <c r="H1401" i="15"/>
  <c r="I1401" i="15"/>
  <c r="J1401" i="15" s="1"/>
  <c r="K1401" i="15"/>
  <c r="H1402" i="15"/>
  <c r="I1402" i="15"/>
  <c r="J1402" i="15" s="1"/>
  <c r="K1402" i="15"/>
  <c r="H1403" i="15"/>
  <c r="I1403" i="15"/>
  <c r="J1403" i="15" s="1"/>
  <c r="K1403" i="15"/>
  <c r="H1404" i="15"/>
  <c r="I1404" i="15"/>
  <c r="J1404" i="15" s="1"/>
  <c r="K1404" i="15"/>
  <c r="H1405" i="15"/>
  <c r="I1405" i="15"/>
  <c r="J1405" i="15" s="1"/>
  <c r="K1405" i="15"/>
  <c r="H1406" i="15"/>
  <c r="I1406" i="15"/>
  <c r="J1406" i="15" s="1"/>
  <c r="K1406" i="15"/>
  <c r="H1407" i="15"/>
  <c r="I1407" i="15"/>
  <c r="J1407" i="15" s="1"/>
  <c r="K1407" i="15"/>
  <c r="H1408" i="15"/>
  <c r="I1408" i="15"/>
  <c r="J1408" i="15" s="1"/>
  <c r="K1408" i="15"/>
  <c r="H1409" i="15"/>
  <c r="I1409" i="15"/>
  <c r="J1409" i="15" s="1"/>
  <c r="K1409" i="15"/>
  <c r="H1410" i="15"/>
  <c r="I1410" i="15"/>
  <c r="J1410" i="15" s="1"/>
  <c r="K1410" i="15"/>
  <c r="H1411" i="15"/>
  <c r="I1411" i="15"/>
  <c r="J1411" i="15" s="1"/>
  <c r="K1411" i="15"/>
  <c r="H1412" i="15"/>
  <c r="I1412" i="15"/>
  <c r="J1412" i="15" s="1"/>
  <c r="K1412" i="15"/>
  <c r="H1413" i="15"/>
  <c r="I1413" i="15"/>
  <c r="J1413" i="15" s="1"/>
  <c r="K1413" i="15"/>
  <c r="H1414" i="15"/>
  <c r="I1414" i="15"/>
  <c r="J1414" i="15" s="1"/>
  <c r="K1414" i="15"/>
  <c r="H1415" i="15"/>
  <c r="I1415" i="15"/>
  <c r="J1415" i="15" s="1"/>
  <c r="K1415" i="15"/>
  <c r="H1416" i="15"/>
  <c r="I1416" i="15"/>
  <c r="J1416" i="15" s="1"/>
  <c r="K1416" i="15"/>
  <c r="H1417" i="15"/>
  <c r="I1417" i="15"/>
  <c r="J1417" i="15" s="1"/>
  <c r="K1417" i="15"/>
  <c r="H1418" i="15"/>
  <c r="I1418" i="15"/>
  <c r="J1418" i="15" s="1"/>
  <c r="K1418" i="15"/>
  <c r="H1419" i="15"/>
  <c r="I1419" i="15"/>
  <c r="J1419" i="15" s="1"/>
  <c r="K1419" i="15"/>
  <c r="H1420" i="15"/>
  <c r="I1420" i="15"/>
  <c r="J1420" i="15" s="1"/>
  <c r="K1420" i="15"/>
  <c r="H1421" i="15"/>
  <c r="I1421" i="15"/>
  <c r="J1421" i="15" s="1"/>
  <c r="K1421" i="15"/>
  <c r="H1422" i="15"/>
  <c r="I1422" i="15"/>
  <c r="J1422" i="15" s="1"/>
  <c r="K1422" i="15"/>
  <c r="H1423" i="15"/>
  <c r="I1423" i="15"/>
  <c r="J1423" i="15" s="1"/>
  <c r="K1423" i="15"/>
  <c r="H1424" i="15"/>
  <c r="I1424" i="15"/>
  <c r="J1424" i="15" s="1"/>
  <c r="K1424" i="15"/>
  <c r="H1425" i="15"/>
  <c r="I1425" i="15"/>
  <c r="J1425" i="15" s="1"/>
  <c r="K1425" i="15"/>
  <c r="H1426" i="15"/>
  <c r="I1426" i="15"/>
  <c r="J1426" i="15" s="1"/>
  <c r="K1426" i="15"/>
  <c r="H1427" i="15"/>
  <c r="I1427" i="15"/>
  <c r="J1427" i="15" s="1"/>
  <c r="K1427" i="15"/>
  <c r="H1428" i="15"/>
  <c r="I1428" i="15"/>
  <c r="J1428" i="15" s="1"/>
  <c r="K1428" i="15"/>
  <c r="H1429" i="15"/>
  <c r="I1429" i="15"/>
  <c r="J1429" i="15" s="1"/>
  <c r="K1429" i="15"/>
  <c r="H1430" i="15"/>
  <c r="I1430" i="15"/>
  <c r="J1430" i="15" s="1"/>
  <c r="K1430" i="15"/>
  <c r="H1431" i="15"/>
  <c r="I1431" i="15"/>
  <c r="J1431" i="15" s="1"/>
  <c r="K1431" i="15"/>
  <c r="H1432" i="15"/>
  <c r="I1432" i="15"/>
  <c r="J1432" i="15" s="1"/>
  <c r="K1432" i="15"/>
  <c r="H1433" i="15"/>
  <c r="I1433" i="15"/>
  <c r="J1433" i="15" s="1"/>
  <c r="K1433" i="15"/>
  <c r="H1434" i="15"/>
  <c r="I1434" i="15"/>
  <c r="J1434" i="15" s="1"/>
  <c r="K1434" i="15"/>
  <c r="H1435" i="15"/>
  <c r="I1435" i="15"/>
  <c r="J1435" i="15" s="1"/>
  <c r="K1435" i="15"/>
  <c r="H1436" i="15"/>
  <c r="I1436" i="15"/>
  <c r="J1436" i="15" s="1"/>
  <c r="K1436" i="15"/>
  <c r="H1437" i="15"/>
  <c r="I1437" i="15"/>
  <c r="J1437" i="15" s="1"/>
  <c r="K1437" i="15"/>
  <c r="H1438" i="15"/>
  <c r="I1438" i="15"/>
  <c r="J1438" i="15" s="1"/>
  <c r="K1438" i="15"/>
  <c r="H1439" i="15"/>
  <c r="I1439" i="15"/>
  <c r="J1439" i="15" s="1"/>
  <c r="K1439" i="15"/>
  <c r="H1440" i="15"/>
  <c r="I1440" i="15"/>
  <c r="J1440" i="15" s="1"/>
  <c r="K1440" i="15"/>
  <c r="H1441" i="15"/>
  <c r="I1441" i="15"/>
  <c r="J1441" i="15" s="1"/>
  <c r="K1441" i="15"/>
  <c r="H1442" i="15"/>
  <c r="I1442" i="15"/>
  <c r="J1442" i="15" s="1"/>
  <c r="K1442" i="15"/>
  <c r="H1443" i="15"/>
  <c r="I1443" i="15"/>
  <c r="J1443" i="15" s="1"/>
  <c r="K1443" i="15"/>
  <c r="H1444" i="15"/>
  <c r="I1444" i="15"/>
  <c r="J1444" i="15" s="1"/>
  <c r="K1444" i="15"/>
  <c r="H1445" i="15"/>
  <c r="I1445" i="15"/>
  <c r="J1445" i="15" s="1"/>
  <c r="K1445" i="15"/>
  <c r="H1446" i="15"/>
  <c r="I1446" i="15"/>
  <c r="J1446" i="15" s="1"/>
  <c r="K1446" i="15"/>
  <c r="H1447" i="15"/>
  <c r="I1447" i="15"/>
  <c r="J1447" i="15" s="1"/>
  <c r="K1447" i="15"/>
  <c r="H1448" i="15"/>
  <c r="I1448" i="15"/>
  <c r="J1448" i="15" s="1"/>
  <c r="K1448" i="15"/>
  <c r="H1449" i="15"/>
  <c r="I1449" i="15"/>
  <c r="J1449" i="15" s="1"/>
  <c r="K1449" i="15"/>
  <c r="H1450" i="15"/>
  <c r="I1450" i="15"/>
  <c r="J1450" i="15" s="1"/>
  <c r="K1450" i="15"/>
  <c r="H1451" i="15"/>
  <c r="I1451" i="15"/>
  <c r="J1451" i="15" s="1"/>
  <c r="K1451" i="15"/>
  <c r="H1452" i="15"/>
  <c r="I1452" i="15"/>
  <c r="J1452" i="15" s="1"/>
  <c r="K1452" i="15"/>
  <c r="H1453" i="15"/>
  <c r="I1453" i="15"/>
  <c r="J1453" i="15" s="1"/>
  <c r="K1453" i="15"/>
  <c r="H1454" i="15"/>
  <c r="I1454" i="15"/>
  <c r="J1454" i="15" s="1"/>
  <c r="K1454" i="15"/>
  <c r="H1455" i="15"/>
  <c r="I1455" i="15"/>
  <c r="J1455" i="15" s="1"/>
  <c r="K1455" i="15"/>
  <c r="H1456" i="15"/>
  <c r="I1456" i="15"/>
  <c r="J1456" i="15" s="1"/>
  <c r="K1456" i="15"/>
  <c r="H1457" i="15"/>
  <c r="I1457" i="15"/>
  <c r="J1457" i="15" s="1"/>
  <c r="K1457" i="15"/>
  <c r="H1458" i="15"/>
  <c r="I1458" i="15"/>
  <c r="J1458" i="15" s="1"/>
  <c r="K1458" i="15"/>
  <c r="H1459" i="15"/>
  <c r="I1459" i="15"/>
  <c r="J1459" i="15" s="1"/>
  <c r="K1459" i="15"/>
  <c r="H1460" i="15"/>
  <c r="I1460" i="15"/>
  <c r="J1460" i="15" s="1"/>
  <c r="K1460" i="15"/>
  <c r="H1461" i="15"/>
  <c r="I1461" i="15"/>
  <c r="J1461" i="15" s="1"/>
  <c r="K1461" i="15"/>
  <c r="H1462" i="15"/>
  <c r="I1462" i="15"/>
  <c r="J1462" i="15" s="1"/>
  <c r="K1462" i="15"/>
  <c r="H1463" i="15"/>
  <c r="I1463" i="15"/>
  <c r="J1463" i="15" s="1"/>
  <c r="K1463" i="15"/>
  <c r="H1464" i="15"/>
  <c r="I1464" i="15"/>
  <c r="J1464" i="15" s="1"/>
  <c r="K1464" i="15"/>
  <c r="H1465" i="15"/>
  <c r="I1465" i="15"/>
  <c r="J1465" i="15" s="1"/>
  <c r="K1465" i="15"/>
  <c r="H1466" i="15"/>
  <c r="I1466" i="15"/>
  <c r="J1466" i="15" s="1"/>
  <c r="K1466" i="15"/>
  <c r="H1467" i="15"/>
  <c r="I1467" i="15"/>
  <c r="J1467" i="15" s="1"/>
  <c r="K1467" i="15"/>
  <c r="H1468" i="15"/>
  <c r="I1468" i="15"/>
  <c r="J1468" i="15" s="1"/>
  <c r="K1468" i="15"/>
  <c r="H1469" i="15"/>
  <c r="I1469" i="15"/>
  <c r="J1469" i="15" s="1"/>
  <c r="K1469" i="15"/>
  <c r="H1470" i="15"/>
  <c r="I1470" i="15"/>
  <c r="J1470" i="15" s="1"/>
  <c r="K1470" i="15"/>
  <c r="H1471" i="15"/>
  <c r="I1471" i="15"/>
  <c r="J1471" i="15" s="1"/>
  <c r="K1471" i="15"/>
  <c r="H1472" i="15"/>
  <c r="I1472" i="15"/>
  <c r="J1472" i="15" s="1"/>
  <c r="K1472" i="15"/>
  <c r="H1473" i="15"/>
  <c r="I1473" i="15"/>
  <c r="J1473" i="15" s="1"/>
  <c r="K1473" i="15"/>
  <c r="H1474" i="15"/>
  <c r="I1474" i="15"/>
  <c r="J1474" i="15" s="1"/>
  <c r="K1474" i="15"/>
  <c r="H1475" i="15"/>
  <c r="I1475" i="15"/>
  <c r="J1475" i="15" s="1"/>
  <c r="K1475" i="15"/>
  <c r="H1476" i="15"/>
  <c r="I1476" i="15"/>
  <c r="J1476" i="15" s="1"/>
  <c r="K1476" i="15"/>
  <c r="H1477" i="15"/>
  <c r="I1477" i="15"/>
  <c r="J1477" i="15" s="1"/>
  <c r="K1477" i="15"/>
  <c r="H1478" i="15"/>
  <c r="I1478" i="15"/>
  <c r="J1478" i="15" s="1"/>
  <c r="K1478" i="15"/>
  <c r="H1479" i="15"/>
  <c r="I1479" i="15"/>
  <c r="J1479" i="15" s="1"/>
  <c r="K1479" i="15"/>
  <c r="H1480" i="15"/>
  <c r="I1480" i="15"/>
  <c r="J1480" i="15" s="1"/>
  <c r="K1480" i="15"/>
  <c r="H1481" i="15"/>
  <c r="I1481" i="15"/>
  <c r="J1481" i="15" s="1"/>
  <c r="K1481" i="15"/>
  <c r="H1482" i="15"/>
  <c r="I1482" i="15"/>
  <c r="J1482" i="15" s="1"/>
  <c r="K1482" i="15"/>
  <c r="H1483" i="15"/>
  <c r="I1483" i="15"/>
  <c r="J1483" i="15" s="1"/>
  <c r="K1483" i="15"/>
  <c r="H1484" i="15"/>
  <c r="I1484" i="15"/>
  <c r="J1484" i="15" s="1"/>
  <c r="K1484" i="15"/>
  <c r="H1485" i="15"/>
  <c r="I1485" i="15"/>
  <c r="J1485" i="15" s="1"/>
  <c r="K1485" i="15"/>
  <c r="H1486" i="15"/>
  <c r="I1486" i="15"/>
  <c r="J1486" i="15" s="1"/>
  <c r="K1486" i="15"/>
  <c r="H1487" i="15"/>
  <c r="I1487" i="15"/>
  <c r="J1487" i="15" s="1"/>
  <c r="K1487" i="15"/>
  <c r="H1488" i="15"/>
  <c r="I1488" i="15"/>
  <c r="J1488" i="15" s="1"/>
  <c r="K1488" i="15"/>
  <c r="H1489" i="15"/>
  <c r="I1489" i="15"/>
  <c r="J1489" i="15" s="1"/>
  <c r="K1489" i="15"/>
  <c r="H1490" i="15"/>
  <c r="I1490" i="15"/>
  <c r="J1490" i="15" s="1"/>
  <c r="K1490" i="15"/>
  <c r="H1491" i="15"/>
  <c r="I1491" i="15"/>
  <c r="J1491" i="15" s="1"/>
  <c r="K1491" i="15"/>
  <c r="H1492" i="15"/>
  <c r="I1492" i="15"/>
  <c r="J1492" i="15" s="1"/>
  <c r="K1492" i="15"/>
  <c r="H1493" i="15"/>
  <c r="I1493" i="15"/>
  <c r="J1493" i="15" s="1"/>
  <c r="K1493" i="15"/>
  <c r="H1494" i="15"/>
  <c r="I1494" i="15"/>
  <c r="J1494" i="15" s="1"/>
  <c r="K1494" i="15"/>
  <c r="H1495" i="15"/>
  <c r="I1495" i="15"/>
  <c r="J1495" i="15" s="1"/>
  <c r="K1495" i="15"/>
  <c r="H1496" i="15"/>
  <c r="I1496" i="15"/>
  <c r="J1496" i="15" s="1"/>
  <c r="K1496" i="15"/>
  <c r="H1497" i="15"/>
  <c r="I1497" i="15"/>
  <c r="J1497" i="15" s="1"/>
  <c r="K1497" i="15"/>
  <c r="H1498" i="15"/>
  <c r="I1498" i="15"/>
  <c r="J1498" i="15" s="1"/>
  <c r="K1498" i="15"/>
  <c r="H1499" i="15"/>
  <c r="I1499" i="15"/>
  <c r="J1499" i="15" s="1"/>
  <c r="K1499" i="15"/>
  <c r="H1500" i="15"/>
  <c r="I1500" i="15"/>
  <c r="J1500" i="15" s="1"/>
  <c r="K1500" i="15"/>
  <c r="H1501" i="15"/>
  <c r="I1501" i="15"/>
  <c r="J1501" i="15" s="1"/>
  <c r="K1501" i="15"/>
  <c r="H1502" i="15"/>
  <c r="I1502" i="15"/>
  <c r="J1502" i="15" s="1"/>
  <c r="K1502" i="15"/>
  <c r="H1503" i="15"/>
  <c r="I1503" i="15"/>
  <c r="J1503" i="15" s="1"/>
  <c r="K1503" i="15"/>
  <c r="H1504" i="15"/>
  <c r="I1504" i="15"/>
  <c r="J1504" i="15" s="1"/>
  <c r="K1504" i="15"/>
  <c r="H1505" i="15"/>
  <c r="I1505" i="15"/>
  <c r="J1505" i="15" s="1"/>
  <c r="K1505" i="15"/>
  <c r="H1506" i="15"/>
  <c r="I1506" i="15"/>
  <c r="J1506" i="15" s="1"/>
  <c r="K1506" i="15"/>
  <c r="H1507" i="15"/>
  <c r="I1507" i="15"/>
  <c r="J1507" i="15" s="1"/>
  <c r="K1507" i="15"/>
  <c r="H1508" i="15"/>
  <c r="I1508" i="15"/>
  <c r="J1508" i="15" s="1"/>
  <c r="K1508" i="15"/>
  <c r="H1509" i="15"/>
  <c r="I1509" i="15"/>
  <c r="J1509" i="15" s="1"/>
  <c r="K1509" i="15"/>
  <c r="H1510" i="15"/>
  <c r="I1510" i="15"/>
  <c r="J1510" i="15" s="1"/>
  <c r="K1510" i="15"/>
  <c r="H1511" i="15"/>
  <c r="I1511" i="15"/>
  <c r="J1511" i="15" s="1"/>
  <c r="K1511" i="15"/>
  <c r="H1512" i="15"/>
  <c r="I1512" i="15"/>
  <c r="J1512" i="15" s="1"/>
  <c r="K1512" i="15"/>
  <c r="H1513" i="15"/>
  <c r="I1513" i="15"/>
  <c r="J1513" i="15" s="1"/>
  <c r="K1513" i="15"/>
  <c r="H1514" i="15"/>
  <c r="I1514" i="15"/>
  <c r="J1514" i="15" s="1"/>
  <c r="K1514" i="15"/>
  <c r="H1515" i="15"/>
  <c r="I1515" i="15"/>
  <c r="J1515" i="15" s="1"/>
  <c r="K1515" i="15"/>
  <c r="H1516" i="15"/>
  <c r="I1516" i="15"/>
  <c r="J1516" i="15" s="1"/>
  <c r="K1516" i="15"/>
  <c r="H1517" i="15"/>
  <c r="I1517" i="15"/>
  <c r="J1517" i="15" s="1"/>
  <c r="K1517" i="15"/>
  <c r="H1518" i="15"/>
  <c r="I1518" i="15"/>
  <c r="J1518" i="15" s="1"/>
  <c r="K1518" i="15"/>
  <c r="H1519" i="15"/>
  <c r="I1519" i="15"/>
  <c r="J1519" i="15" s="1"/>
  <c r="K1519" i="15"/>
  <c r="H1520" i="15"/>
  <c r="I1520" i="15"/>
  <c r="J1520" i="15" s="1"/>
  <c r="K1520" i="15"/>
  <c r="H1521" i="15"/>
  <c r="I1521" i="15"/>
  <c r="J1521" i="15" s="1"/>
  <c r="K1521" i="15"/>
  <c r="H1522" i="15"/>
  <c r="I1522" i="15"/>
  <c r="J1522" i="15" s="1"/>
  <c r="K1522" i="15"/>
  <c r="H1523" i="15"/>
  <c r="I1523" i="15"/>
  <c r="J1523" i="15" s="1"/>
  <c r="K1523" i="15"/>
  <c r="H1524" i="15"/>
  <c r="I1524" i="15"/>
  <c r="J1524" i="15" s="1"/>
  <c r="K1524" i="15"/>
  <c r="H1525" i="15"/>
  <c r="I1525" i="15"/>
  <c r="J1525" i="15" s="1"/>
  <c r="K1525" i="15"/>
  <c r="H1526" i="15"/>
  <c r="I1526" i="15"/>
  <c r="J1526" i="15" s="1"/>
  <c r="K1526" i="15"/>
  <c r="H1527" i="15"/>
  <c r="I1527" i="15"/>
  <c r="J1527" i="15" s="1"/>
  <c r="K1527" i="15"/>
  <c r="H1528" i="15"/>
  <c r="I1528" i="15"/>
  <c r="J1528" i="15" s="1"/>
  <c r="K1528" i="15"/>
  <c r="H1529" i="15"/>
  <c r="I1529" i="15"/>
  <c r="J1529" i="15" s="1"/>
  <c r="K1529" i="15"/>
  <c r="H1530" i="15"/>
  <c r="I1530" i="15"/>
  <c r="J1530" i="15" s="1"/>
  <c r="K1530" i="15"/>
  <c r="H1531" i="15"/>
  <c r="I1531" i="15"/>
  <c r="J1531" i="15" s="1"/>
  <c r="K1531" i="15"/>
  <c r="H1532" i="15"/>
  <c r="I1532" i="15"/>
  <c r="J1532" i="15" s="1"/>
  <c r="K1532" i="15"/>
  <c r="H1533" i="15"/>
  <c r="I1533" i="15"/>
  <c r="J1533" i="15" s="1"/>
  <c r="K1533" i="15"/>
  <c r="H1534" i="15"/>
  <c r="I1534" i="15"/>
  <c r="J1534" i="15" s="1"/>
  <c r="K1534" i="15"/>
  <c r="H1535" i="15"/>
  <c r="I1535" i="15"/>
  <c r="J1535" i="15" s="1"/>
  <c r="K1535" i="15"/>
  <c r="H1536" i="15"/>
  <c r="I1536" i="15"/>
  <c r="J1536" i="15" s="1"/>
  <c r="K1536" i="15"/>
  <c r="H1537" i="15"/>
  <c r="I1537" i="15"/>
  <c r="J1537" i="15" s="1"/>
  <c r="K1537" i="15"/>
  <c r="H1538" i="15"/>
  <c r="I1538" i="15"/>
  <c r="J1538" i="15" s="1"/>
  <c r="K1538" i="15"/>
  <c r="H1539" i="15"/>
  <c r="I1539" i="15"/>
  <c r="J1539" i="15" s="1"/>
  <c r="K1539" i="15"/>
  <c r="H1540" i="15"/>
  <c r="I1540" i="15"/>
  <c r="J1540" i="15" s="1"/>
  <c r="K1540" i="15"/>
  <c r="H1541" i="15"/>
  <c r="I1541" i="15"/>
  <c r="J1541" i="15" s="1"/>
  <c r="K1541" i="15"/>
  <c r="H1542" i="15"/>
  <c r="I1542" i="15"/>
  <c r="J1542" i="15" s="1"/>
  <c r="K1542" i="15"/>
  <c r="H1543" i="15"/>
  <c r="I1543" i="15"/>
  <c r="J1543" i="15" s="1"/>
  <c r="K1543" i="15"/>
  <c r="H1544" i="15"/>
  <c r="I1544" i="15"/>
  <c r="J1544" i="15" s="1"/>
  <c r="K1544" i="15"/>
  <c r="H1545" i="15"/>
  <c r="I1545" i="15"/>
  <c r="J1545" i="15" s="1"/>
  <c r="K1545" i="15"/>
  <c r="H1546" i="15"/>
  <c r="I1546" i="15"/>
  <c r="J1546" i="15" s="1"/>
  <c r="K1546" i="15"/>
  <c r="H1547" i="15"/>
  <c r="I1547" i="15"/>
  <c r="J1547" i="15" s="1"/>
  <c r="K1547" i="15"/>
  <c r="H1548" i="15"/>
  <c r="I1548" i="15"/>
  <c r="J1548" i="15" s="1"/>
  <c r="K1548" i="15"/>
  <c r="H1549" i="15"/>
  <c r="I1549" i="15"/>
  <c r="J1549" i="15" s="1"/>
  <c r="K1549" i="15"/>
  <c r="H1550" i="15"/>
  <c r="I1550" i="15"/>
  <c r="J1550" i="15" s="1"/>
  <c r="K1550" i="15"/>
  <c r="H1551" i="15"/>
  <c r="I1551" i="15"/>
  <c r="J1551" i="15" s="1"/>
  <c r="K1551" i="15"/>
  <c r="H1552" i="15"/>
  <c r="I1552" i="15"/>
  <c r="J1552" i="15" s="1"/>
  <c r="K1552" i="15"/>
  <c r="H1553" i="15"/>
  <c r="I1553" i="15"/>
  <c r="J1553" i="15" s="1"/>
  <c r="K1553" i="15"/>
  <c r="H1554" i="15"/>
  <c r="I1554" i="15"/>
  <c r="J1554" i="15" s="1"/>
  <c r="K1554" i="15"/>
  <c r="H1555" i="15"/>
  <c r="I1555" i="15"/>
  <c r="J1555" i="15" s="1"/>
  <c r="K1555" i="15"/>
  <c r="H1556" i="15"/>
  <c r="I1556" i="15"/>
  <c r="J1556" i="15" s="1"/>
  <c r="K1556" i="15"/>
  <c r="H1557" i="15"/>
  <c r="I1557" i="15"/>
  <c r="J1557" i="15" s="1"/>
  <c r="K1557" i="15"/>
  <c r="H1558" i="15"/>
  <c r="I1558" i="15"/>
  <c r="J1558" i="15" s="1"/>
  <c r="K1558" i="15"/>
  <c r="H1559" i="15"/>
  <c r="I1559" i="15"/>
  <c r="J1559" i="15" s="1"/>
  <c r="K1559" i="15"/>
  <c r="H1560" i="15"/>
  <c r="I1560" i="15"/>
  <c r="J1560" i="15" s="1"/>
  <c r="K1560" i="15"/>
  <c r="H1561" i="15"/>
  <c r="I1561" i="15"/>
  <c r="J1561" i="15" s="1"/>
  <c r="K1561" i="15"/>
  <c r="H1562" i="15"/>
  <c r="I1562" i="15"/>
  <c r="J1562" i="15" s="1"/>
  <c r="K1562" i="15"/>
  <c r="H1563" i="15"/>
  <c r="I1563" i="15"/>
  <c r="J1563" i="15" s="1"/>
  <c r="K1563" i="15"/>
  <c r="H1564" i="15"/>
  <c r="I1564" i="15"/>
  <c r="J1564" i="15" s="1"/>
  <c r="K1564" i="15"/>
  <c r="H1565" i="15"/>
  <c r="I1565" i="15"/>
  <c r="J1565" i="15" s="1"/>
  <c r="K1565" i="15"/>
  <c r="H1566" i="15"/>
  <c r="I1566" i="15"/>
  <c r="J1566" i="15" s="1"/>
  <c r="K1566" i="15"/>
  <c r="H1567" i="15"/>
  <c r="I1567" i="15"/>
  <c r="J1567" i="15" s="1"/>
  <c r="K1567" i="15"/>
  <c r="H1568" i="15"/>
  <c r="I1568" i="15"/>
  <c r="J1568" i="15" s="1"/>
  <c r="K1568" i="15"/>
  <c r="H1569" i="15"/>
  <c r="I1569" i="15"/>
  <c r="J1569" i="15" s="1"/>
  <c r="K1569" i="15"/>
  <c r="H1570" i="15"/>
  <c r="I1570" i="15"/>
  <c r="J1570" i="15" s="1"/>
  <c r="K1570" i="15"/>
  <c r="H1571" i="15"/>
  <c r="I1571" i="15"/>
  <c r="J1571" i="15" s="1"/>
  <c r="K1571" i="15"/>
  <c r="H1572" i="15"/>
  <c r="I1572" i="15"/>
  <c r="J1572" i="15" s="1"/>
  <c r="K1572" i="15"/>
  <c r="H1573" i="15"/>
  <c r="I1573" i="15"/>
  <c r="J1573" i="15" s="1"/>
  <c r="K1573" i="15"/>
  <c r="H1574" i="15"/>
  <c r="I1574" i="15"/>
  <c r="J1574" i="15" s="1"/>
  <c r="K1574" i="15"/>
  <c r="H1575" i="15"/>
  <c r="I1575" i="15"/>
  <c r="J1575" i="15" s="1"/>
  <c r="K1575" i="15"/>
  <c r="H1576" i="15"/>
  <c r="I1576" i="15"/>
  <c r="J1576" i="15" s="1"/>
  <c r="K1576" i="15"/>
  <c r="H1577" i="15"/>
  <c r="I1577" i="15"/>
  <c r="J1577" i="15" s="1"/>
  <c r="K1577" i="15"/>
  <c r="H1578" i="15"/>
  <c r="I1578" i="15"/>
  <c r="J1578" i="15" s="1"/>
  <c r="K1578" i="15"/>
  <c r="H1579" i="15"/>
  <c r="I1579" i="15"/>
  <c r="J1579" i="15" s="1"/>
  <c r="K1579" i="15"/>
  <c r="H1580" i="15"/>
  <c r="I1580" i="15"/>
  <c r="J1580" i="15" s="1"/>
  <c r="K1580" i="15"/>
  <c r="H1581" i="15"/>
  <c r="I1581" i="15"/>
  <c r="J1581" i="15" s="1"/>
  <c r="K1581" i="15"/>
  <c r="H1582" i="15"/>
  <c r="I1582" i="15"/>
  <c r="J1582" i="15" s="1"/>
  <c r="K1582" i="15"/>
  <c r="H1583" i="15"/>
  <c r="I1583" i="15"/>
  <c r="J1583" i="15" s="1"/>
  <c r="K1583" i="15"/>
  <c r="H1584" i="15"/>
  <c r="I1584" i="15"/>
  <c r="J1584" i="15" s="1"/>
  <c r="K1584" i="15"/>
  <c r="H1585" i="15"/>
  <c r="I1585" i="15"/>
  <c r="J1585" i="15" s="1"/>
  <c r="K1585" i="15"/>
  <c r="H1586" i="15"/>
  <c r="I1586" i="15"/>
  <c r="J1586" i="15" s="1"/>
  <c r="K1586" i="15"/>
  <c r="H1587" i="15"/>
  <c r="I1587" i="15"/>
  <c r="J1587" i="15" s="1"/>
  <c r="K1587" i="15"/>
  <c r="H1588" i="15"/>
  <c r="I1588" i="15"/>
  <c r="J1588" i="15" s="1"/>
  <c r="K1588" i="15"/>
  <c r="H1589" i="15"/>
  <c r="I1589" i="15"/>
  <c r="J1589" i="15" s="1"/>
  <c r="K1589" i="15"/>
  <c r="H1590" i="15"/>
  <c r="I1590" i="15"/>
  <c r="J1590" i="15" s="1"/>
  <c r="K1590" i="15"/>
  <c r="H1591" i="15"/>
  <c r="I1591" i="15"/>
  <c r="J1591" i="15" s="1"/>
  <c r="K1591" i="15"/>
  <c r="H1592" i="15"/>
  <c r="I1592" i="15"/>
  <c r="J1592" i="15" s="1"/>
  <c r="K1592" i="15"/>
  <c r="H1593" i="15"/>
  <c r="I1593" i="15"/>
  <c r="J1593" i="15" s="1"/>
  <c r="K1593" i="15"/>
  <c r="H1594" i="15"/>
  <c r="I1594" i="15"/>
  <c r="J1594" i="15" s="1"/>
  <c r="K1594" i="15"/>
  <c r="H1595" i="15"/>
  <c r="I1595" i="15"/>
  <c r="J1595" i="15" s="1"/>
  <c r="K1595" i="15"/>
  <c r="H1596" i="15"/>
  <c r="I1596" i="15"/>
  <c r="J1596" i="15" s="1"/>
  <c r="K1596" i="15"/>
  <c r="H1597" i="15"/>
  <c r="I1597" i="15"/>
  <c r="J1597" i="15" s="1"/>
  <c r="K1597" i="15"/>
  <c r="H1598" i="15"/>
  <c r="I1598" i="15"/>
  <c r="J1598" i="15" s="1"/>
  <c r="K1598" i="15"/>
  <c r="H1599" i="15"/>
  <c r="I1599" i="15"/>
  <c r="J1599" i="15" s="1"/>
  <c r="K1599" i="15"/>
  <c r="H1600" i="15"/>
  <c r="I1600" i="15"/>
  <c r="J1600" i="15" s="1"/>
  <c r="K1600" i="15"/>
  <c r="H1601" i="15"/>
  <c r="I1601" i="15"/>
  <c r="J1601" i="15" s="1"/>
  <c r="K1601" i="15"/>
  <c r="H1602" i="15"/>
  <c r="I1602" i="15"/>
  <c r="J1602" i="15" s="1"/>
  <c r="K1602" i="15"/>
  <c r="H1603" i="15"/>
  <c r="I1603" i="15"/>
  <c r="J1603" i="15" s="1"/>
  <c r="K1603" i="15"/>
  <c r="H1604" i="15"/>
  <c r="I1604" i="15"/>
  <c r="J1604" i="15" s="1"/>
  <c r="K1604" i="15"/>
  <c r="H1605" i="15"/>
  <c r="I1605" i="15"/>
  <c r="J1605" i="15" s="1"/>
  <c r="K1605" i="15"/>
  <c r="H1606" i="15"/>
  <c r="I1606" i="15"/>
  <c r="J1606" i="15" s="1"/>
  <c r="K1606" i="15"/>
  <c r="H1607" i="15"/>
  <c r="I1607" i="15"/>
  <c r="J1607" i="15" s="1"/>
  <c r="K1607" i="15"/>
  <c r="H1608" i="15"/>
  <c r="I1608" i="15"/>
  <c r="J1608" i="15" s="1"/>
  <c r="K1608" i="15"/>
  <c r="H1609" i="15"/>
  <c r="I1609" i="15"/>
  <c r="J1609" i="15" s="1"/>
  <c r="K1609" i="15"/>
  <c r="H1610" i="15"/>
  <c r="I1610" i="15"/>
  <c r="J1610" i="15" s="1"/>
  <c r="K1610" i="15"/>
  <c r="H1611" i="15"/>
  <c r="I1611" i="15"/>
  <c r="J1611" i="15" s="1"/>
  <c r="K1611" i="15"/>
  <c r="H1612" i="15"/>
  <c r="I1612" i="15"/>
  <c r="J1612" i="15" s="1"/>
  <c r="K1612" i="15"/>
  <c r="H1613" i="15"/>
  <c r="I1613" i="15"/>
  <c r="J1613" i="15" s="1"/>
  <c r="K1613" i="15"/>
  <c r="H1614" i="15"/>
  <c r="I1614" i="15"/>
  <c r="J1614" i="15" s="1"/>
  <c r="K1614" i="15"/>
  <c r="H1615" i="15"/>
  <c r="I1615" i="15"/>
  <c r="J1615" i="15" s="1"/>
  <c r="K1615" i="15"/>
  <c r="H1616" i="15"/>
  <c r="I1616" i="15"/>
  <c r="J1616" i="15" s="1"/>
  <c r="K1616" i="15"/>
  <c r="H1617" i="15"/>
  <c r="I1617" i="15"/>
  <c r="J1617" i="15" s="1"/>
  <c r="K1617" i="15"/>
  <c r="H1618" i="15"/>
  <c r="I1618" i="15"/>
  <c r="J1618" i="15" s="1"/>
  <c r="K1618" i="15"/>
  <c r="H1619" i="15"/>
  <c r="I1619" i="15"/>
  <c r="J1619" i="15" s="1"/>
  <c r="K1619" i="15"/>
  <c r="H1620" i="15"/>
  <c r="I1620" i="15"/>
  <c r="J1620" i="15" s="1"/>
  <c r="K1620" i="15"/>
  <c r="H1621" i="15"/>
  <c r="I1621" i="15"/>
  <c r="J1621" i="15" s="1"/>
  <c r="K1621" i="15"/>
  <c r="H1622" i="15"/>
  <c r="I1622" i="15"/>
  <c r="J1622" i="15" s="1"/>
  <c r="K1622" i="15"/>
  <c r="H1623" i="15"/>
  <c r="I1623" i="15"/>
  <c r="J1623" i="15" s="1"/>
  <c r="K1623" i="15"/>
  <c r="H1624" i="15"/>
  <c r="I1624" i="15"/>
  <c r="J1624" i="15" s="1"/>
  <c r="K1624" i="15"/>
  <c r="H1625" i="15"/>
  <c r="I1625" i="15"/>
  <c r="J1625" i="15" s="1"/>
  <c r="K1625" i="15"/>
  <c r="H1626" i="15"/>
  <c r="I1626" i="15"/>
  <c r="J1626" i="15" s="1"/>
  <c r="K1626" i="15"/>
  <c r="H1627" i="15"/>
  <c r="I1627" i="15"/>
  <c r="J1627" i="15" s="1"/>
  <c r="K1627" i="15"/>
  <c r="H1628" i="15"/>
  <c r="I1628" i="15"/>
  <c r="J1628" i="15" s="1"/>
  <c r="K1628" i="15"/>
  <c r="H1629" i="15"/>
  <c r="I1629" i="15"/>
  <c r="J1629" i="15" s="1"/>
  <c r="K1629" i="15"/>
  <c r="H1630" i="15"/>
  <c r="I1630" i="15"/>
  <c r="J1630" i="15" s="1"/>
  <c r="K1630" i="15"/>
  <c r="H1631" i="15"/>
  <c r="I1631" i="15"/>
  <c r="J1631" i="15" s="1"/>
  <c r="K1631" i="15"/>
  <c r="H1632" i="15"/>
  <c r="I1632" i="15"/>
  <c r="J1632" i="15" s="1"/>
  <c r="K1632" i="15"/>
  <c r="H1633" i="15"/>
  <c r="I1633" i="15"/>
  <c r="J1633" i="15" s="1"/>
  <c r="K1633" i="15"/>
  <c r="H1634" i="15"/>
  <c r="I1634" i="15"/>
  <c r="J1634" i="15" s="1"/>
  <c r="K1634" i="15"/>
  <c r="H1635" i="15"/>
  <c r="I1635" i="15"/>
  <c r="J1635" i="15" s="1"/>
  <c r="K1635" i="15"/>
  <c r="H1636" i="15"/>
  <c r="I1636" i="15"/>
  <c r="J1636" i="15" s="1"/>
  <c r="K1636" i="15"/>
  <c r="H1637" i="15"/>
  <c r="I1637" i="15"/>
  <c r="J1637" i="15" s="1"/>
  <c r="K1637" i="15"/>
  <c r="H1638" i="15"/>
  <c r="I1638" i="15"/>
  <c r="J1638" i="15" s="1"/>
  <c r="K1638" i="15"/>
  <c r="H1639" i="15"/>
  <c r="I1639" i="15"/>
  <c r="J1639" i="15" s="1"/>
  <c r="K1639" i="15"/>
  <c r="H1640" i="15"/>
  <c r="I1640" i="15"/>
  <c r="J1640" i="15" s="1"/>
  <c r="K1640" i="15"/>
  <c r="H1641" i="15"/>
  <c r="I1641" i="15"/>
  <c r="J1641" i="15" s="1"/>
  <c r="K1641" i="15"/>
  <c r="H1642" i="15"/>
  <c r="I1642" i="15"/>
  <c r="J1642" i="15" s="1"/>
  <c r="K1642" i="15"/>
  <c r="H1643" i="15"/>
  <c r="I1643" i="15"/>
  <c r="J1643" i="15" s="1"/>
  <c r="K1643" i="15"/>
  <c r="H1644" i="15"/>
  <c r="I1644" i="15"/>
  <c r="J1644" i="15" s="1"/>
  <c r="K1644" i="15"/>
  <c r="H1645" i="15"/>
  <c r="I1645" i="15"/>
  <c r="J1645" i="15" s="1"/>
  <c r="K1645" i="15"/>
  <c r="H1646" i="15"/>
  <c r="I1646" i="15"/>
  <c r="J1646" i="15" s="1"/>
  <c r="K1646" i="15"/>
  <c r="H1647" i="15"/>
  <c r="I1647" i="15"/>
  <c r="J1647" i="15" s="1"/>
  <c r="K1647" i="15"/>
  <c r="H1648" i="15"/>
  <c r="I1648" i="15"/>
  <c r="J1648" i="15" s="1"/>
  <c r="K1648" i="15"/>
  <c r="H1649" i="15"/>
  <c r="I1649" i="15"/>
  <c r="J1649" i="15" s="1"/>
  <c r="K1649" i="15"/>
  <c r="H1650" i="15"/>
  <c r="I1650" i="15"/>
  <c r="J1650" i="15" s="1"/>
  <c r="K1650" i="15"/>
  <c r="H1651" i="15"/>
  <c r="I1651" i="15"/>
  <c r="J1651" i="15" s="1"/>
  <c r="K1651" i="15"/>
  <c r="H1652" i="15"/>
  <c r="I1652" i="15"/>
  <c r="J1652" i="15" s="1"/>
  <c r="K1652" i="15"/>
  <c r="H1653" i="15"/>
  <c r="I1653" i="15"/>
  <c r="J1653" i="15" s="1"/>
  <c r="K1653" i="15"/>
  <c r="H1654" i="15"/>
  <c r="I1654" i="15"/>
  <c r="J1654" i="15" s="1"/>
  <c r="K1654" i="15"/>
  <c r="H1655" i="15"/>
  <c r="I1655" i="15"/>
  <c r="J1655" i="15" s="1"/>
  <c r="K1655" i="15"/>
  <c r="H1656" i="15"/>
  <c r="I1656" i="15"/>
  <c r="J1656" i="15" s="1"/>
  <c r="K1656" i="15"/>
  <c r="H1657" i="15"/>
  <c r="I1657" i="15"/>
  <c r="J1657" i="15" s="1"/>
  <c r="K1657" i="15"/>
  <c r="H1658" i="15"/>
  <c r="I1658" i="15"/>
  <c r="J1658" i="15" s="1"/>
  <c r="K1658" i="15"/>
  <c r="H1659" i="15"/>
  <c r="I1659" i="15"/>
  <c r="J1659" i="15" s="1"/>
  <c r="K1659" i="15"/>
  <c r="H1660" i="15"/>
  <c r="I1660" i="15"/>
  <c r="J1660" i="15" s="1"/>
  <c r="K1660" i="15"/>
  <c r="H1661" i="15"/>
  <c r="I1661" i="15"/>
  <c r="J1661" i="15" s="1"/>
  <c r="K1661" i="15"/>
  <c r="H1662" i="15"/>
  <c r="I1662" i="15"/>
  <c r="J1662" i="15" s="1"/>
  <c r="K1662" i="15"/>
  <c r="H1663" i="15"/>
  <c r="I1663" i="15"/>
  <c r="J1663" i="15" s="1"/>
  <c r="K1663" i="15"/>
  <c r="H1664" i="15"/>
  <c r="I1664" i="15"/>
  <c r="J1664" i="15" s="1"/>
  <c r="K1664" i="15"/>
  <c r="H1665" i="15"/>
  <c r="I1665" i="15"/>
  <c r="J1665" i="15" s="1"/>
  <c r="K1665" i="15"/>
  <c r="H1666" i="15"/>
  <c r="I1666" i="15"/>
  <c r="J1666" i="15" s="1"/>
  <c r="K1666" i="15"/>
  <c r="H1667" i="15"/>
  <c r="I1667" i="15"/>
  <c r="J1667" i="15" s="1"/>
  <c r="K1667" i="15"/>
  <c r="H1668" i="15"/>
  <c r="I1668" i="15"/>
  <c r="J1668" i="15" s="1"/>
  <c r="K1668" i="15"/>
  <c r="H1669" i="15"/>
  <c r="I1669" i="15"/>
  <c r="J1669" i="15" s="1"/>
  <c r="K1669" i="15"/>
  <c r="H1670" i="15"/>
  <c r="I1670" i="15"/>
  <c r="J1670" i="15" s="1"/>
  <c r="K1670" i="15"/>
  <c r="H1671" i="15"/>
  <c r="I1671" i="15"/>
  <c r="J1671" i="15" s="1"/>
  <c r="K1671" i="15"/>
  <c r="H1672" i="15"/>
  <c r="I1672" i="15"/>
  <c r="J1672" i="15" s="1"/>
  <c r="K1672" i="15"/>
  <c r="H1673" i="15"/>
  <c r="I1673" i="15"/>
  <c r="J1673" i="15" s="1"/>
  <c r="K1673" i="15"/>
  <c r="H1674" i="15"/>
  <c r="I1674" i="15"/>
  <c r="J1674" i="15" s="1"/>
  <c r="K1674" i="15"/>
  <c r="H1675" i="15"/>
  <c r="I1675" i="15"/>
  <c r="J1675" i="15" s="1"/>
  <c r="K1675" i="15"/>
  <c r="H1676" i="15"/>
  <c r="I1676" i="15"/>
  <c r="J1676" i="15" s="1"/>
  <c r="K1676" i="15"/>
  <c r="H1677" i="15"/>
  <c r="I1677" i="15"/>
  <c r="J1677" i="15" s="1"/>
  <c r="K1677" i="15"/>
  <c r="H1678" i="15"/>
  <c r="I1678" i="15"/>
  <c r="J1678" i="15" s="1"/>
  <c r="K1678" i="15"/>
  <c r="H1679" i="15"/>
  <c r="I1679" i="15"/>
  <c r="J1679" i="15" s="1"/>
  <c r="K1679" i="15"/>
  <c r="H1680" i="15"/>
  <c r="I1680" i="15"/>
  <c r="J1680" i="15" s="1"/>
  <c r="K1680" i="15"/>
  <c r="H1681" i="15"/>
  <c r="I1681" i="15"/>
  <c r="J1681" i="15" s="1"/>
  <c r="K1681" i="15"/>
  <c r="H1682" i="15"/>
  <c r="I1682" i="15"/>
  <c r="J1682" i="15" s="1"/>
  <c r="K1682" i="15"/>
  <c r="H1683" i="15"/>
  <c r="I1683" i="15"/>
  <c r="J1683" i="15" s="1"/>
  <c r="K1683" i="15"/>
  <c r="H1684" i="15"/>
  <c r="I1684" i="15"/>
  <c r="J1684" i="15" s="1"/>
  <c r="K1684" i="15"/>
  <c r="H1685" i="15"/>
  <c r="I1685" i="15"/>
  <c r="J1685" i="15" s="1"/>
  <c r="K1685" i="15"/>
  <c r="H1686" i="15"/>
  <c r="I1686" i="15"/>
  <c r="J1686" i="15" s="1"/>
  <c r="K1686" i="15"/>
  <c r="H1687" i="15"/>
  <c r="I1687" i="15"/>
  <c r="J1687" i="15" s="1"/>
  <c r="K1687" i="15"/>
  <c r="H1688" i="15"/>
  <c r="I1688" i="15"/>
  <c r="J1688" i="15" s="1"/>
  <c r="K1688" i="15"/>
  <c r="H1689" i="15"/>
  <c r="I1689" i="15"/>
  <c r="J1689" i="15" s="1"/>
  <c r="K1689" i="15"/>
  <c r="H1690" i="15"/>
  <c r="I1690" i="15"/>
  <c r="J1690" i="15" s="1"/>
  <c r="K1690" i="15"/>
  <c r="H1691" i="15"/>
  <c r="I1691" i="15"/>
  <c r="J1691" i="15" s="1"/>
  <c r="K1691" i="15"/>
  <c r="H1692" i="15"/>
  <c r="I1692" i="15"/>
  <c r="J1692" i="15" s="1"/>
  <c r="K1692" i="15"/>
  <c r="H1693" i="15"/>
  <c r="I1693" i="15"/>
  <c r="J1693" i="15" s="1"/>
  <c r="K1693" i="15"/>
  <c r="H1694" i="15"/>
  <c r="I1694" i="15"/>
  <c r="J1694" i="15" s="1"/>
  <c r="K1694" i="15"/>
  <c r="H1695" i="15"/>
  <c r="I1695" i="15"/>
  <c r="J1695" i="15" s="1"/>
  <c r="K1695" i="15"/>
  <c r="H1696" i="15"/>
  <c r="I1696" i="15"/>
  <c r="J1696" i="15" s="1"/>
  <c r="K1696" i="15"/>
  <c r="H1697" i="15"/>
  <c r="I1697" i="15"/>
  <c r="J1697" i="15" s="1"/>
  <c r="K1697" i="15"/>
  <c r="H1698" i="15"/>
  <c r="I1698" i="15"/>
  <c r="J1698" i="15" s="1"/>
  <c r="K1698" i="15"/>
  <c r="H1699" i="15"/>
  <c r="I1699" i="15"/>
  <c r="J1699" i="15" s="1"/>
  <c r="K1699" i="15"/>
  <c r="H1700" i="15"/>
  <c r="I1700" i="15"/>
  <c r="J1700" i="15" s="1"/>
  <c r="K1700" i="15"/>
  <c r="H1701" i="15"/>
  <c r="I1701" i="15"/>
  <c r="J1701" i="15" s="1"/>
  <c r="K1701" i="15"/>
  <c r="H1702" i="15"/>
  <c r="I1702" i="15"/>
  <c r="J1702" i="15" s="1"/>
  <c r="K1702" i="15"/>
  <c r="H1703" i="15"/>
  <c r="I1703" i="15"/>
  <c r="J1703" i="15" s="1"/>
  <c r="K1703" i="15"/>
  <c r="H1704" i="15"/>
  <c r="I1704" i="15"/>
  <c r="J1704" i="15" s="1"/>
  <c r="K1704" i="15"/>
  <c r="H1705" i="15"/>
  <c r="I1705" i="15"/>
  <c r="J1705" i="15" s="1"/>
  <c r="K1705" i="15"/>
  <c r="H1706" i="15"/>
  <c r="I1706" i="15"/>
  <c r="J1706" i="15" s="1"/>
  <c r="K1706" i="15"/>
  <c r="H1707" i="15"/>
  <c r="I1707" i="15"/>
  <c r="J1707" i="15" s="1"/>
  <c r="K1707" i="15"/>
  <c r="H1708" i="15"/>
  <c r="I1708" i="15"/>
  <c r="J1708" i="15" s="1"/>
  <c r="K1708" i="15"/>
  <c r="H1709" i="15"/>
  <c r="I1709" i="15"/>
  <c r="J1709" i="15" s="1"/>
  <c r="K1709" i="15"/>
  <c r="H1710" i="15"/>
  <c r="I1710" i="15"/>
  <c r="J1710" i="15" s="1"/>
  <c r="K1710" i="15"/>
  <c r="H1711" i="15"/>
  <c r="I1711" i="15"/>
  <c r="J1711" i="15" s="1"/>
  <c r="K1711" i="15"/>
  <c r="H1712" i="15"/>
  <c r="I1712" i="15"/>
  <c r="J1712" i="15" s="1"/>
  <c r="K1712" i="15"/>
  <c r="H1713" i="15"/>
  <c r="I1713" i="15"/>
  <c r="J1713" i="15" s="1"/>
  <c r="K1713" i="15"/>
  <c r="H1714" i="15"/>
  <c r="I1714" i="15"/>
  <c r="J1714" i="15" s="1"/>
  <c r="K1714" i="15"/>
  <c r="H1715" i="15"/>
  <c r="I1715" i="15"/>
  <c r="J1715" i="15" s="1"/>
  <c r="K1715" i="15"/>
  <c r="H1716" i="15"/>
  <c r="I1716" i="15"/>
  <c r="J1716" i="15" s="1"/>
  <c r="K1716" i="15"/>
  <c r="H1717" i="15"/>
  <c r="I1717" i="15"/>
  <c r="J1717" i="15" s="1"/>
  <c r="K1717" i="15"/>
  <c r="H1718" i="15"/>
  <c r="I1718" i="15"/>
  <c r="J1718" i="15" s="1"/>
  <c r="K1718" i="15"/>
  <c r="H1719" i="15"/>
  <c r="I1719" i="15"/>
  <c r="J1719" i="15" s="1"/>
  <c r="K1719" i="15"/>
  <c r="H1720" i="15"/>
  <c r="I1720" i="15"/>
  <c r="J1720" i="15" s="1"/>
  <c r="K1720" i="15"/>
  <c r="H1721" i="15"/>
  <c r="I1721" i="15"/>
  <c r="J1721" i="15" s="1"/>
  <c r="K1721" i="15"/>
  <c r="H1722" i="15"/>
  <c r="I1722" i="15"/>
  <c r="J1722" i="15" s="1"/>
  <c r="K1722" i="15"/>
  <c r="H1723" i="15"/>
  <c r="I1723" i="15"/>
  <c r="J1723" i="15" s="1"/>
  <c r="K1723" i="15"/>
  <c r="H1724" i="15"/>
  <c r="I1724" i="15"/>
  <c r="J1724" i="15" s="1"/>
  <c r="K1724" i="15"/>
  <c r="H1725" i="15"/>
  <c r="I1725" i="15"/>
  <c r="J1725" i="15" s="1"/>
  <c r="K1725" i="15"/>
  <c r="H1726" i="15"/>
  <c r="I1726" i="15"/>
  <c r="J1726" i="15" s="1"/>
  <c r="K1726" i="15"/>
  <c r="H1727" i="15"/>
  <c r="I1727" i="15"/>
  <c r="J1727" i="15" s="1"/>
  <c r="K1727" i="15"/>
  <c r="H1728" i="15"/>
  <c r="I1728" i="15"/>
  <c r="J1728" i="15" s="1"/>
  <c r="K1728" i="15"/>
  <c r="H1729" i="15"/>
  <c r="I1729" i="15"/>
  <c r="J1729" i="15" s="1"/>
  <c r="K1729" i="15"/>
  <c r="H1730" i="15"/>
  <c r="I1730" i="15"/>
  <c r="J1730" i="15" s="1"/>
  <c r="K1730" i="15"/>
  <c r="H1731" i="15"/>
  <c r="I1731" i="15"/>
  <c r="J1731" i="15" s="1"/>
  <c r="K1731" i="15"/>
  <c r="H1732" i="15"/>
  <c r="I1732" i="15"/>
  <c r="J1732" i="15" s="1"/>
  <c r="K1732" i="15"/>
  <c r="H1733" i="15"/>
  <c r="I1733" i="15"/>
  <c r="J1733" i="15" s="1"/>
  <c r="K1733" i="15"/>
  <c r="H1734" i="15"/>
  <c r="I1734" i="15"/>
  <c r="J1734" i="15" s="1"/>
  <c r="K1734" i="15"/>
  <c r="H1735" i="15"/>
  <c r="I1735" i="15"/>
  <c r="J1735" i="15" s="1"/>
  <c r="K1735" i="15"/>
  <c r="H1736" i="15"/>
  <c r="I1736" i="15"/>
  <c r="J1736" i="15" s="1"/>
  <c r="K1736" i="15"/>
  <c r="H1737" i="15"/>
  <c r="I1737" i="15"/>
  <c r="J1737" i="15" s="1"/>
  <c r="K1737" i="15"/>
  <c r="H1738" i="15"/>
  <c r="I1738" i="15"/>
  <c r="J1738" i="15" s="1"/>
  <c r="K1738" i="15"/>
  <c r="H1739" i="15"/>
  <c r="I1739" i="15"/>
  <c r="J1739" i="15" s="1"/>
  <c r="K1739" i="15"/>
  <c r="H1740" i="15"/>
  <c r="I1740" i="15"/>
  <c r="J1740" i="15" s="1"/>
  <c r="K1740" i="15"/>
  <c r="H1741" i="15"/>
  <c r="I1741" i="15"/>
  <c r="J1741" i="15" s="1"/>
  <c r="K1741" i="15"/>
  <c r="H1742" i="15"/>
  <c r="I1742" i="15"/>
  <c r="J1742" i="15" s="1"/>
  <c r="K1742" i="15"/>
  <c r="H1743" i="15"/>
  <c r="I1743" i="15"/>
  <c r="J1743" i="15"/>
  <c r="K1743" i="15"/>
  <c r="H1744" i="15"/>
  <c r="I1744" i="15"/>
  <c r="J1744" i="15" s="1"/>
  <c r="K1744" i="15"/>
  <c r="H1745" i="15"/>
  <c r="I1745" i="15"/>
  <c r="J1745" i="15" s="1"/>
  <c r="K1745" i="15"/>
  <c r="H1746" i="15"/>
  <c r="I1746" i="15"/>
  <c r="J1746" i="15" s="1"/>
  <c r="K1746" i="15"/>
  <c r="H1747" i="15"/>
  <c r="I1747" i="15"/>
  <c r="J1747" i="15" s="1"/>
  <c r="K1747" i="15"/>
  <c r="H1748" i="15"/>
  <c r="I1748" i="15"/>
  <c r="J1748" i="15" s="1"/>
  <c r="K1748" i="15"/>
  <c r="H1749" i="15"/>
  <c r="I1749" i="15"/>
  <c r="J1749" i="15" s="1"/>
  <c r="K1749" i="15"/>
  <c r="H1750" i="15"/>
  <c r="I1750" i="15"/>
  <c r="J1750" i="15" s="1"/>
  <c r="K1750" i="15"/>
  <c r="H1751" i="15"/>
  <c r="I1751" i="15"/>
  <c r="J1751" i="15" s="1"/>
  <c r="K1751" i="15"/>
  <c r="H1752" i="15"/>
  <c r="I1752" i="15"/>
  <c r="J1752" i="15" s="1"/>
  <c r="K1752" i="15"/>
  <c r="H1753" i="15"/>
  <c r="I1753" i="15"/>
  <c r="J1753" i="15" s="1"/>
  <c r="K1753" i="15"/>
  <c r="H1754" i="15"/>
  <c r="I1754" i="15"/>
  <c r="J1754" i="15" s="1"/>
  <c r="K1754" i="15"/>
  <c r="H1755" i="15"/>
  <c r="I1755" i="15"/>
  <c r="J1755" i="15" s="1"/>
  <c r="K1755" i="15"/>
  <c r="H1756" i="15"/>
  <c r="I1756" i="15"/>
  <c r="J1756" i="15" s="1"/>
  <c r="K1756" i="15"/>
  <c r="H1757" i="15"/>
  <c r="I1757" i="15"/>
  <c r="J1757" i="15" s="1"/>
  <c r="K1757" i="15"/>
  <c r="H1758" i="15"/>
  <c r="I1758" i="15"/>
  <c r="J1758" i="15" s="1"/>
  <c r="K1758" i="15"/>
  <c r="H1759" i="15"/>
  <c r="I1759" i="15"/>
  <c r="J1759" i="15" s="1"/>
  <c r="K1759" i="15"/>
  <c r="H1760" i="15"/>
  <c r="I1760" i="15"/>
  <c r="J1760" i="15" s="1"/>
  <c r="K1760" i="15"/>
  <c r="H1761" i="15"/>
  <c r="I1761" i="15"/>
  <c r="J1761" i="15" s="1"/>
  <c r="K1761" i="15"/>
  <c r="H1762" i="15"/>
  <c r="I1762" i="15"/>
  <c r="J1762" i="15" s="1"/>
  <c r="K1762" i="15"/>
  <c r="H1763" i="15"/>
  <c r="I1763" i="15"/>
  <c r="J1763" i="15" s="1"/>
  <c r="K1763" i="15"/>
  <c r="H1764" i="15"/>
  <c r="I1764" i="15"/>
  <c r="J1764" i="15" s="1"/>
  <c r="K1764" i="15"/>
  <c r="H1765" i="15"/>
  <c r="I1765" i="15"/>
  <c r="J1765" i="15" s="1"/>
  <c r="K1765" i="15"/>
  <c r="H1766" i="15"/>
  <c r="I1766" i="15"/>
  <c r="J1766" i="15" s="1"/>
  <c r="K1766" i="15"/>
  <c r="H1767" i="15"/>
  <c r="I1767" i="15"/>
  <c r="J1767" i="15" s="1"/>
  <c r="K1767" i="15"/>
  <c r="H1768" i="15"/>
  <c r="I1768" i="15"/>
  <c r="J1768" i="15" s="1"/>
  <c r="K1768" i="15"/>
  <c r="H1769" i="15"/>
  <c r="I1769" i="15"/>
  <c r="J1769" i="15" s="1"/>
  <c r="K1769" i="15"/>
  <c r="H1770" i="15"/>
  <c r="I1770" i="15"/>
  <c r="J1770" i="15" s="1"/>
  <c r="K1770" i="15"/>
  <c r="H1771" i="15"/>
  <c r="I1771" i="15"/>
  <c r="J1771" i="15" s="1"/>
  <c r="K1771" i="15"/>
  <c r="H1772" i="15"/>
  <c r="I1772" i="15"/>
  <c r="J1772" i="15" s="1"/>
  <c r="K1772" i="15"/>
  <c r="H1773" i="15"/>
  <c r="I1773" i="15"/>
  <c r="J1773" i="15" s="1"/>
  <c r="K1773" i="15"/>
  <c r="H1774" i="15"/>
  <c r="I1774" i="15"/>
  <c r="J1774" i="15" s="1"/>
  <c r="K1774" i="15"/>
  <c r="H1775" i="15"/>
  <c r="I1775" i="15"/>
  <c r="J1775" i="15" s="1"/>
  <c r="K1775" i="15"/>
  <c r="H1776" i="15"/>
  <c r="I1776" i="15"/>
  <c r="J1776" i="15" s="1"/>
  <c r="K1776" i="15"/>
  <c r="H1777" i="15"/>
  <c r="I1777" i="15"/>
  <c r="J1777" i="15" s="1"/>
  <c r="K1777" i="15"/>
  <c r="H1778" i="15"/>
  <c r="I1778" i="15"/>
  <c r="J1778" i="15" s="1"/>
  <c r="K1778" i="15"/>
  <c r="H1779" i="15"/>
  <c r="I1779" i="15"/>
  <c r="J1779" i="15" s="1"/>
  <c r="K1779" i="15"/>
  <c r="H1780" i="15"/>
  <c r="I1780" i="15"/>
  <c r="J1780" i="15" s="1"/>
  <c r="K1780" i="15"/>
  <c r="H1781" i="15"/>
  <c r="I1781" i="15"/>
  <c r="J1781" i="15" s="1"/>
  <c r="K1781" i="15"/>
  <c r="H1782" i="15"/>
  <c r="I1782" i="15"/>
  <c r="J1782" i="15" s="1"/>
  <c r="K1782" i="15"/>
  <c r="H1783" i="15"/>
  <c r="I1783" i="15"/>
  <c r="J1783" i="15" s="1"/>
  <c r="K1783" i="15"/>
  <c r="H1784" i="15"/>
  <c r="I1784" i="15"/>
  <c r="J1784" i="15" s="1"/>
  <c r="K1784" i="15"/>
  <c r="H1785" i="15"/>
  <c r="I1785" i="15"/>
  <c r="J1785" i="15" s="1"/>
  <c r="K1785" i="15"/>
  <c r="H1786" i="15"/>
  <c r="I1786" i="15"/>
  <c r="J1786" i="15" s="1"/>
  <c r="K1786" i="15"/>
  <c r="H1787" i="15"/>
  <c r="I1787" i="15"/>
  <c r="J1787" i="15" s="1"/>
  <c r="K1787" i="15"/>
  <c r="H1788" i="15"/>
  <c r="I1788" i="15"/>
  <c r="J1788" i="15" s="1"/>
  <c r="K1788" i="15"/>
  <c r="H1789" i="15"/>
  <c r="I1789" i="15"/>
  <c r="J1789" i="15" s="1"/>
  <c r="K1789" i="15"/>
  <c r="H1790" i="15"/>
  <c r="I1790" i="15"/>
  <c r="J1790" i="15" s="1"/>
  <c r="K1790" i="15"/>
  <c r="H1791" i="15"/>
  <c r="I1791" i="15"/>
  <c r="J1791" i="15" s="1"/>
  <c r="K1791" i="15"/>
  <c r="H1792" i="15"/>
  <c r="I1792" i="15"/>
  <c r="J1792" i="15" s="1"/>
  <c r="K1792" i="15"/>
  <c r="H1793" i="15"/>
  <c r="I1793" i="15"/>
  <c r="J1793" i="15" s="1"/>
  <c r="K1793" i="15"/>
  <c r="H1794" i="15"/>
  <c r="I1794" i="15"/>
  <c r="J1794" i="15" s="1"/>
  <c r="K1794" i="15"/>
  <c r="H1795" i="15"/>
  <c r="I1795" i="15"/>
  <c r="J1795" i="15" s="1"/>
  <c r="K1795" i="15"/>
  <c r="H1796" i="15"/>
  <c r="I1796" i="15"/>
  <c r="J1796" i="15" s="1"/>
  <c r="K1796" i="15"/>
  <c r="H1797" i="15"/>
  <c r="I1797" i="15"/>
  <c r="J1797" i="15" s="1"/>
  <c r="K1797" i="15"/>
  <c r="H1798" i="15"/>
  <c r="I1798" i="15"/>
  <c r="J1798" i="15" s="1"/>
  <c r="K1798" i="15"/>
  <c r="H1799" i="15"/>
  <c r="I1799" i="15"/>
  <c r="J1799" i="15" s="1"/>
  <c r="K1799" i="15"/>
  <c r="H1800" i="15"/>
  <c r="I1800" i="15"/>
  <c r="J1800" i="15" s="1"/>
  <c r="K1800" i="15"/>
  <c r="H1801" i="15"/>
  <c r="I1801" i="15"/>
  <c r="J1801" i="15" s="1"/>
  <c r="K1801" i="15"/>
  <c r="H1802" i="15"/>
  <c r="I1802" i="15"/>
  <c r="J1802" i="15" s="1"/>
  <c r="K1802" i="15"/>
  <c r="H1803" i="15"/>
  <c r="I1803" i="15"/>
  <c r="J1803" i="15" s="1"/>
  <c r="K1803" i="15"/>
  <c r="H1804" i="15"/>
  <c r="I1804" i="15"/>
  <c r="J1804" i="15" s="1"/>
  <c r="K1804" i="15"/>
  <c r="H1805" i="15"/>
  <c r="I1805" i="15"/>
  <c r="J1805" i="15" s="1"/>
  <c r="K1805" i="15"/>
  <c r="H1806" i="15"/>
  <c r="I1806" i="15"/>
  <c r="J1806" i="15" s="1"/>
  <c r="K1806" i="15"/>
  <c r="H1807" i="15"/>
  <c r="I1807" i="15"/>
  <c r="J1807" i="15" s="1"/>
  <c r="K1807" i="15"/>
  <c r="H1808" i="15"/>
  <c r="I1808" i="15"/>
  <c r="J1808" i="15" s="1"/>
  <c r="K1808" i="15"/>
  <c r="H1809" i="15"/>
  <c r="I1809" i="15"/>
  <c r="J1809" i="15" s="1"/>
  <c r="K1809" i="15"/>
  <c r="H1810" i="15"/>
  <c r="I1810" i="15"/>
  <c r="J1810" i="15" s="1"/>
  <c r="K1810" i="15"/>
  <c r="H1811" i="15"/>
  <c r="I1811" i="15"/>
  <c r="J1811" i="15" s="1"/>
  <c r="K1811" i="15"/>
  <c r="H1812" i="15"/>
  <c r="I1812" i="15"/>
  <c r="J1812" i="15" s="1"/>
  <c r="K1812" i="15"/>
  <c r="H1813" i="15"/>
  <c r="I1813" i="15"/>
  <c r="J1813" i="15" s="1"/>
  <c r="K1813" i="15"/>
  <c r="H1814" i="15"/>
  <c r="I1814" i="15"/>
  <c r="J1814" i="15" s="1"/>
  <c r="K1814" i="15"/>
  <c r="H1815" i="15"/>
  <c r="I1815" i="15"/>
  <c r="J1815" i="15" s="1"/>
  <c r="K1815" i="15"/>
  <c r="H1816" i="15"/>
  <c r="I1816" i="15"/>
  <c r="J1816" i="15" s="1"/>
  <c r="K1816" i="15"/>
  <c r="H1817" i="15"/>
  <c r="I1817" i="15"/>
  <c r="J1817" i="15" s="1"/>
  <c r="K1817" i="15"/>
  <c r="H1818" i="15"/>
  <c r="I1818" i="15"/>
  <c r="J1818" i="15" s="1"/>
  <c r="K1818" i="15"/>
  <c r="H1819" i="15"/>
  <c r="I1819" i="15"/>
  <c r="J1819" i="15" s="1"/>
  <c r="K1819" i="15"/>
  <c r="H1820" i="15"/>
  <c r="I1820" i="15"/>
  <c r="J1820" i="15" s="1"/>
  <c r="K1820" i="15"/>
  <c r="H1821" i="15"/>
  <c r="I1821" i="15"/>
  <c r="J1821" i="15" s="1"/>
  <c r="K1821" i="15"/>
  <c r="H1822" i="15"/>
  <c r="I1822" i="15"/>
  <c r="J1822" i="15" s="1"/>
  <c r="K1822" i="15"/>
  <c r="H1823" i="15"/>
  <c r="I1823" i="15"/>
  <c r="J1823" i="15" s="1"/>
  <c r="K1823" i="15"/>
  <c r="H1824" i="15"/>
  <c r="I1824" i="15"/>
  <c r="J1824" i="15" s="1"/>
  <c r="K1824" i="15"/>
  <c r="H1825" i="15"/>
  <c r="I1825" i="15"/>
  <c r="J1825" i="15" s="1"/>
  <c r="K1825" i="15"/>
  <c r="H1826" i="15"/>
  <c r="I1826" i="15"/>
  <c r="J1826" i="15" s="1"/>
  <c r="K1826" i="15"/>
  <c r="H1827" i="15"/>
  <c r="I1827" i="15"/>
  <c r="J1827" i="15" s="1"/>
  <c r="K1827" i="15"/>
  <c r="H1828" i="15"/>
  <c r="I1828" i="15"/>
  <c r="J1828" i="15" s="1"/>
  <c r="K1828" i="15"/>
  <c r="H1829" i="15"/>
  <c r="I1829" i="15"/>
  <c r="J1829" i="15" s="1"/>
  <c r="K1829" i="15"/>
  <c r="H1830" i="15"/>
  <c r="I1830" i="15"/>
  <c r="J1830" i="15" s="1"/>
  <c r="K1830" i="15"/>
  <c r="H1831" i="15"/>
  <c r="I1831" i="15"/>
  <c r="J1831" i="15" s="1"/>
  <c r="K1831" i="15"/>
  <c r="H1832" i="15"/>
  <c r="I1832" i="15"/>
  <c r="J1832" i="15" s="1"/>
  <c r="K1832" i="15"/>
  <c r="H1833" i="15"/>
  <c r="I1833" i="15"/>
  <c r="J1833" i="15" s="1"/>
  <c r="K1833" i="15"/>
  <c r="H1834" i="15"/>
  <c r="I1834" i="15"/>
  <c r="J1834" i="15" s="1"/>
  <c r="K1834" i="15"/>
  <c r="H1835" i="15"/>
  <c r="I1835" i="15"/>
  <c r="J1835" i="15" s="1"/>
  <c r="K1835" i="15"/>
  <c r="H1836" i="15"/>
  <c r="I1836" i="15"/>
  <c r="J1836" i="15" s="1"/>
  <c r="K1836" i="15"/>
  <c r="H1837" i="15"/>
  <c r="I1837" i="15"/>
  <c r="J1837" i="15" s="1"/>
  <c r="K1837" i="15"/>
  <c r="H1838" i="15"/>
  <c r="I1838" i="15"/>
  <c r="J1838" i="15" s="1"/>
  <c r="K1838" i="15"/>
  <c r="H1839" i="15"/>
  <c r="I1839" i="15"/>
  <c r="J1839" i="15" s="1"/>
  <c r="K1839" i="15"/>
  <c r="H1840" i="15"/>
  <c r="I1840" i="15"/>
  <c r="J1840" i="15" s="1"/>
  <c r="K1840" i="15"/>
  <c r="H1841" i="15"/>
  <c r="I1841" i="15"/>
  <c r="J1841" i="15" s="1"/>
  <c r="K1841" i="15"/>
  <c r="H1842" i="15"/>
  <c r="I1842" i="15"/>
  <c r="J1842" i="15" s="1"/>
  <c r="K1842" i="15"/>
  <c r="H1843" i="15"/>
  <c r="I1843" i="15"/>
  <c r="J1843" i="15" s="1"/>
  <c r="K1843" i="15"/>
  <c r="H1844" i="15"/>
  <c r="I1844" i="15"/>
  <c r="J1844" i="15" s="1"/>
  <c r="K1844" i="15"/>
  <c r="H1845" i="15"/>
  <c r="I1845" i="15"/>
  <c r="J1845" i="15" s="1"/>
  <c r="K1845" i="15"/>
  <c r="H1846" i="15"/>
  <c r="I1846" i="15"/>
  <c r="J1846" i="15" s="1"/>
  <c r="K1846" i="15"/>
  <c r="H1847" i="15"/>
  <c r="I1847" i="15"/>
  <c r="J1847" i="15" s="1"/>
  <c r="K1847" i="15"/>
  <c r="H1848" i="15"/>
  <c r="I1848" i="15"/>
  <c r="J1848" i="15" s="1"/>
  <c r="K1848" i="15"/>
  <c r="H1849" i="15"/>
  <c r="I1849" i="15"/>
  <c r="J1849" i="15" s="1"/>
  <c r="K1849" i="15"/>
  <c r="H1850" i="15"/>
  <c r="I1850" i="15"/>
  <c r="J1850" i="15" s="1"/>
  <c r="K1850" i="15"/>
  <c r="H1851" i="15"/>
  <c r="I1851" i="15"/>
  <c r="J1851" i="15" s="1"/>
  <c r="K1851" i="15"/>
  <c r="H1852" i="15"/>
  <c r="I1852" i="15"/>
  <c r="J1852" i="15" s="1"/>
  <c r="K1852" i="15"/>
  <c r="H1853" i="15"/>
  <c r="I1853" i="15"/>
  <c r="J1853" i="15" s="1"/>
  <c r="K1853" i="15"/>
  <c r="H1854" i="15"/>
  <c r="I1854" i="15"/>
  <c r="J1854" i="15" s="1"/>
  <c r="K1854" i="15"/>
  <c r="H1855" i="15"/>
  <c r="I1855" i="15"/>
  <c r="J1855" i="15" s="1"/>
  <c r="K1855" i="15"/>
  <c r="H1856" i="15"/>
  <c r="I1856" i="15"/>
  <c r="J1856" i="15" s="1"/>
  <c r="K1856" i="15"/>
  <c r="H1857" i="15"/>
  <c r="I1857" i="15"/>
  <c r="J1857" i="15" s="1"/>
  <c r="K1857" i="15"/>
  <c r="H1858" i="15"/>
  <c r="I1858" i="15"/>
  <c r="J1858" i="15" s="1"/>
  <c r="K1858" i="15"/>
  <c r="H1859" i="15"/>
  <c r="I1859" i="15"/>
  <c r="J1859" i="15" s="1"/>
  <c r="K1859" i="15"/>
  <c r="H1860" i="15"/>
  <c r="I1860" i="15"/>
  <c r="J1860" i="15" s="1"/>
  <c r="K1860" i="15"/>
  <c r="H1861" i="15"/>
  <c r="I1861" i="15"/>
  <c r="J1861" i="15" s="1"/>
  <c r="K1861" i="15"/>
  <c r="H1862" i="15"/>
  <c r="I1862" i="15"/>
  <c r="J1862" i="15" s="1"/>
  <c r="K1862" i="15"/>
  <c r="H1863" i="15"/>
  <c r="I1863" i="15"/>
  <c r="J1863" i="15" s="1"/>
  <c r="K1863" i="15"/>
  <c r="H1864" i="15"/>
  <c r="I1864" i="15"/>
  <c r="J1864" i="15" s="1"/>
  <c r="K1864" i="15"/>
  <c r="H1865" i="15"/>
  <c r="I1865" i="15"/>
  <c r="J1865" i="15" s="1"/>
  <c r="K1865" i="15"/>
  <c r="H1866" i="15"/>
  <c r="I1866" i="15"/>
  <c r="J1866" i="15" s="1"/>
  <c r="K1866" i="15"/>
  <c r="H1867" i="15"/>
  <c r="I1867" i="15"/>
  <c r="J1867" i="15" s="1"/>
  <c r="K1867" i="15"/>
  <c r="H1868" i="15"/>
  <c r="I1868" i="15"/>
  <c r="J1868" i="15" s="1"/>
  <c r="K1868" i="15"/>
  <c r="H1869" i="15"/>
  <c r="I1869" i="15"/>
  <c r="J1869" i="15" s="1"/>
  <c r="K1869" i="15"/>
  <c r="H1870" i="15"/>
  <c r="I1870" i="15"/>
  <c r="J1870" i="15" s="1"/>
  <c r="K1870" i="15"/>
  <c r="H1871" i="15"/>
  <c r="I1871" i="15"/>
  <c r="J1871" i="15" s="1"/>
  <c r="K1871" i="15"/>
  <c r="H1872" i="15"/>
  <c r="I1872" i="15"/>
  <c r="J1872" i="15" s="1"/>
  <c r="K1872" i="15"/>
  <c r="H1873" i="15"/>
  <c r="I1873" i="15"/>
  <c r="J1873" i="15" s="1"/>
  <c r="K1873" i="15"/>
  <c r="H1874" i="15"/>
  <c r="I1874" i="15"/>
  <c r="J1874" i="15" s="1"/>
  <c r="K1874" i="15"/>
  <c r="H1875" i="15"/>
  <c r="I1875" i="15"/>
  <c r="J1875" i="15" s="1"/>
  <c r="K1875" i="15"/>
  <c r="H1876" i="15"/>
  <c r="I1876" i="15"/>
  <c r="J1876" i="15" s="1"/>
  <c r="K1876" i="15"/>
  <c r="H1877" i="15"/>
  <c r="I1877" i="15"/>
  <c r="J1877" i="15" s="1"/>
  <c r="K1877" i="15"/>
  <c r="H1878" i="15"/>
  <c r="I1878" i="15"/>
  <c r="J1878" i="15" s="1"/>
  <c r="K1878" i="15"/>
  <c r="H1879" i="15"/>
  <c r="I1879" i="15"/>
  <c r="J1879" i="15" s="1"/>
  <c r="K1879" i="15"/>
  <c r="H1880" i="15"/>
  <c r="I1880" i="15"/>
  <c r="J1880" i="15" s="1"/>
  <c r="K1880" i="15"/>
  <c r="H1881" i="15"/>
  <c r="I1881" i="15"/>
  <c r="J1881" i="15" s="1"/>
  <c r="K1881" i="15"/>
  <c r="H1882" i="15"/>
  <c r="I1882" i="15"/>
  <c r="J1882" i="15" s="1"/>
  <c r="K1882" i="15"/>
  <c r="H1883" i="15"/>
  <c r="I1883" i="15"/>
  <c r="J1883" i="15" s="1"/>
  <c r="K1883" i="15"/>
  <c r="H1884" i="15"/>
  <c r="I1884" i="15"/>
  <c r="J1884" i="15" s="1"/>
  <c r="K1884" i="15"/>
  <c r="H1885" i="15"/>
  <c r="I1885" i="15"/>
  <c r="J1885" i="15" s="1"/>
  <c r="K1885" i="15"/>
  <c r="H1886" i="15"/>
  <c r="I1886" i="15"/>
  <c r="J1886" i="15" s="1"/>
  <c r="K1886" i="15"/>
  <c r="H1887" i="15"/>
  <c r="I1887" i="15"/>
  <c r="J1887" i="15" s="1"/>
  <c r="K1887" i="15"/>
  <c r="H1888" i="15"/>
  <c r="I1888" i="15"/>
  <c r="J1888" i="15" s="1"/>
  <c r="K1888" i="15"/>
  <c r="H1889" i="15"/>
  <c r="I1889" i="15"/>
  <c r="J1889" i="15" s="1"/>
  <c r="K1889" i="15"/>
  <c r="H1890" i="15"/>
  <c r="I1890" i="15"/>
  <c r="J1890" i="15" s="1"/>
  <c r="K1890" i="15"/>
  <c r="H1891" i="15"/>
  <c r="I1891" i="15"/>
  <c r="J1891" i="15" s="1"/>
  <c r="K1891" i="15"/>
  <c r="H1892" i="15"/>
  <c r="I1892" i="15"/>
  <c r="J1892" i="15" s="1"/>
  <c r="K1892" i="15"/>
  <c r="H1893" i="15"/>
  <c r="I1893" i="15"/>
  <c r="J1893" i="15" s="1"/>
  <c r="K1893" i="15"/>
  <c r="H1894" i="15"/>
  <c r="I1894" i="15"/>
  <c r="J1894" i="15" s="1"/>
  <c r="K1894" i="15"/>
  <c r="H1895" i="15"/>
  <c r="I1895" i="15"/>
  <c r="J1895" i="15" s="1"/>
  <c r="K1895" i="15"/>
  <c r="H1896" i="15"/>
  <c r="I1896" i="15"/>
  <c r="J1896" i="15" s="1"/>
  <c r="K1896" i="15"/>
  <c r="H1897" i="15"/>
  <c r="I1897" i="15"/>
  <c r="J1897" i="15" s="1"/>
  <c r="K1897" i="15"/>
  <c r="H1898" i="15"/>
  <c r="I1898" i="15"/>
  <c r="J1898" i="15" s="1"/>
  <c r="K1898" i="15"/>
  <c r="H1899" i="15"/>
  <c r="I1899" i="15"/>
  <c r="J1899" i="15" s="1"/>
  <c r="K1899" i="15"/>
  <c r="H1900" i="15"/>
  <c r="I1900" i="15"/>
  <c r="J1900" i="15" s="1"/>
  <c r="K1900" i="15"/>
  <c r="H1901" i="15"/>
  <c r="I1901" i="15"/>
  <c r="J1901" i="15" s="1"/>
  <c r="K1901" i="15"/>
  <c r="H1902" i="15"/>
  <c r="I1902" i="15"/>
  <c r="J1902" i="15" s="1"/>
  <c r="K1902" i="15"/>
  <c r="H1903" i="15"/>
  <c r="I1903" i="15"/>
  <c r="J1903" i="15" s="1"/>
  <c r="K1903" i="15"/>
  <c r="H1904" i="15"/>
  <c r="I1904" i="15"/>
  <c r="J1904" i="15" s="1"/>
  <c r="K1904" i="15"/>
  <c r="H1905" i="15"/>
  <c r="I1905" i="15"/>
  <c r="J1905" i="15" s="1"/>
  <c r="K1905" i="15"/>
  <c r="H1906" i="15"/>
  <c r="I1906" i="15"/>
  <c r="J1906" i="15" s="1"/>
  <c r="K1906" i="15"/>
  <c r="H1907" i="15"/>
  <c r="I1907" i="15"/>
  <c r="J1907" i="15" s="1"/>
  <c r="K1907" i="15"/>
  <c r="H1908" i="15"/>
  <c r="I1908" i="15"/>
  <c r="J1908" i="15" s="1"/>
  <c r="K1908" i="15"/>
  <c r="H1909" i="15"/>
  <c r="I1909" i="15"/>
  <c r="J1909" i="15" s="1"/>
  <c r="K1909" i="15"/>
  <c r="H1910" i="15"/>
  <c r="I1910" i="15"/>
  <c r="J1910" i="15" s="1"/>
  <c r="K1910" i="15"/>
  <c r="H1911" i="15"/>
  <c r="I1911" i="15"/>
  <c r="J1911" i="15" s="1"/>
  <c r="K1911" i="15"/>
  <c r="H1912" i="15"/>
  <c r="I1912" i="15"/>
  <c r="J1912" i="15" s="1"/>
  <c r="K1912" i="15"/>
  <c r="H1913" i="15"/>
  <c r="I1913" i="15"/>
  <c r="J1913" i="15" s="1"/>
  <c r="K1913" i="15"/>
  <c r="H1914" i="15"/>
  <c r="I1914" i="15"/>
  <c r="J1914" i="15" s="1"/>
  <c r="K1914" i="15"/>
  <c r="H1915" i="15"/>
  <c r="I1915" i="15"/>
  <c r="J1915" i="15" s="1"/>
  <c r="K1915" i="15"/>
  <c r="H1916" i="15"/>
  <c r="I1916" i="15"/>
  <c r="J1916" i="15" s="1"/>
  <c r="K1916" i="15"/>
  <c r="H1917" i="15"/>
  <c r="I1917" i="15"/>
  <c r="J1917" i="15" s="1"/>
  <c r="K1917" i="15"/>
  <c r="H1918" i="15"/>
  <c r="I1918" i="15"/>
  <c r="J1918" i="15" s="1"/>
  <c r="K1918" i="15"/>
  <c r="H1919" i="15"/>
  <c r="I1919" i="15"/>
  <c r="J1919" i="15" s="1"/>
  <c r="K1919" i="15"/>
  <c r="H1920" i="15"/>
  <c r="I1920" i="15"/>
  <c r="J1920" i="15" s="1"/>
  <c r="K1920" i="15"/>
  <c r="H1921" i="15"/>
  <c r="I1921" i="15"/>
  <c r="J1921" i="15" s="1"/>
  <c r="K1921" i="15"/>
  <c r="H1922" i="15"/>
  <c r="I1922" i="15"/>
  <c r="J1922" i="15" s="1"/>
  <c r="K1922" i="15"/>
  <c r="H1923" i="15"/>
  <c r="I1923" i="15"/>
  <c r="J1923" i="15" s="1"/>
  <c r="K1923" i="15"/>
  <c r="H1924" i="15"/>
  <c r="I1924" i="15"/>
  <c r="J1924" i="15" s="1"/>
  <c r="K1924" i="15"/>
  <c r="H1925" i="15"/>
  <c r="I1925" i="15"/>
  <c r="J1925" i="15" s="1"/>
  <c r="K1925" i="15"/>
  <c r="H1926" i="15"/>
  <c r="I1926" i="15"/>
  <c r="J1926" i="15" s="1"/>
  <c r="K1926" i="15"/>
  <c r="H1927" i="15"/>
  <c r="I1927" i="15"/>
  <c r="J1927" i="15" s="1"/>
  <c r="K1927" i="15"/>
  <c r="H1928" i="15"/>
  <c r="I1928" i="15"/>
  <c r="J1928" i="15" s="1"/>
  <c r="K1928" i="15"/>
  <c r="H1929" i="15"/>
  <c r="I1929" i="15"/>
  <c r="J1929" i="15" s="1"/>
  <c r="K1929" i="15"/>
  <c r="H1930" i="15"/>
  <c r="I1930" i="15"/>
  <c r="J1930" i="15" s="1"/>
  <c r="K1930" i="15"/>
  <c r="H1931" i="15"/>
  <c r="I1931" i="15"/>
  <c r="J1931" i="15" s="1"/>
  <c r="K1931" i="15"/>
  <c r="H1932" i="15"/>
  <c r="I1932" i="15"/>
  <c r="J1932" i="15" s="1"/>
  <c r="K1932" i="15"/>
  <c r="H1933" i="15"/>
  <c r="I1933" i="15"/>
  <c r="J1933" i="15" s="1"/>
  <c r="K1933" i="15"/>
  <c r="H1934" i="15"/>
  <c r="I1934" i="15"/>
  <c r="J1934" i="15" s="1"/>
  <c r="K1934" i="15"/>
  <c r="H1935" i="15"/>
  <c r="I1935" i="15"/>
  <c r="J1935" i="15" s="1"/>
  <c r="K1935" i="15"/>
  <c r="H1936" i="15"/>
  <c r="I1936" i="15"/>
  <c r="J1936" i="15" s="1"/>
  <c r="K1936" i="15"/>
  <c r="H1937" i="15"/>
  <c r="I1937" i="15"/>
  <c r="J1937" i="15" s="1"/>
  <c r="K1937" i="15"/>
  <c r="H1938" i="15"/>
  <c r="I1938" i="15"/>
  <c r="J1938" i="15" s="1"/>
  <c r="K1938" i="15"/>
  <c r="H1939" i="15"/>
  <c r="I1939" i="15"/>
  <c r="J1939" i="15" s="1"/>
  <c r="K1939" i="15"/>
  <c r="H1940" i="15"/>
  <c r="I1940" i="15"/>
  <c r="J1940" i="15" s="1"/>
  <c r="K1940" i="15"/>
  <c r="H1941" i="15"/>
  <c r="I1941" i="15"/>
  <c r="J1941" i="15" s="1"/>
  <c r="K1941" i="15"/>
  <c r="H1942" i="15"/>
  <c r="I1942" i="15"/>
  <c r="J1942" i="15" s="1"/>
  <c r="K1942" i="15"/>
  <c r="H1943" i="15"/>
  <c r="I1943" i="15"/>
  <c r="J1943" i="15" s="1"/>
  <c r="K1943" i="15"/>
  <c r="H1944" i="15"/>
  <c r="I1944" i="15"/>
  <c r="J1944" i="15" s="1"/>
  <c r="K1944" i="15"/>
  <c r="H1945" i="15"/>
  <c r="I1945" i="15"/>
  <c r="J1945" i="15" s="1"/>
  <c r="K1945" i="15"/>
  <c r="H1946" i="15"/>
  <c r="I1946" i="15"/>
  <c r="J1946" i="15" s="1"/>
  <c r="K1946" i="15"/>
  <c r="H1947" i="15"/>
  <c r="I1947" i="15"/>
  <c r="J1947" i="15" s="1"/>
  <c r="K1947" i="15"/>
  <c r="H1948" i="15"/>
  <c r="I1948" i="15"/>
  <c r="J1948" i="15" s="1"/>
  <c r="K1948" i="15"/>
  <c r="H1949" i="15"/>
  <c r="I1949" i="15"/>
  <c r="J1949" i="15" s="1"/>
  <c r="K1949" i="15"/>
  <c r="H1950" i="15"/>
  <c r="I1950" i="15"/>
  <c r="J1950" i="15" s="1"/>
  <c r="K1950" i="15"/>
  <c r="H1951" i="15"/>
  <c r="I1951" i="15"/>
  <c r="J1951" i="15" s="1"/>
  <c r="K1951" i="15"/>
  <c r="H1952" i="15"/>
  <c r="I1952" i="15"/>
  <c r="J1952" i="15" s="1"/>
  <c r="K1952" i="15"/>
  <c r="H1953" i="15"/>
  <c r="I1953" i="15"/>
  <c r="J1953" i="15" s="1"/>
  <c r="K1953" i="15"/>
  <c r="H1954" i="15"/>
  <c r="I1954" i="15"/>
  <c r="J1954" i="15" s="1"/>
  <c r="K1954" i="15"/>
  <c r="H1955" i="15"/>
  <c r="I1955" i="15"/>
  <c r="J1955" i="15" s="1"/>
  <c r="K1955" i="15"/>
  <c r="H1956" i="15"/>
  <c r="I1956" i="15"/>
  <c r="J1956" i="15" s="1"/>
  <c r="K1956" i="15"/>
  <c r="H1957" i="15"/>
  <c r="I1957" i="15"/>
  <c r="J1957" i="15" s="1"/>
  <c r="K1957" i="15"/>
  <c r="H1958" i="15"/>
  <c r="I1958" i="15"/>
  <c r="J1958" i="15" s="1"/>
  <c r="K1958" i="15"/>
  <c r="H1959" i="15"/>
  <c r="I1959" i="15"/>
  <c r="J1959" i="15" s="1"/>
  <c r="K1959" i="15"/>
  <c r="H1960" i="15"/>
  <c r="I1960" i="15"/>
  <c r="J1960" i="15" s="1"/>
  <c r="K1960" i="15"/>
  <c r="H1961" i="15"/>
  <c r="I1961" i="15"/>
  <c r="J1961" i="15" s="1"/>
  <c r="K1961" i="15"/>
  <c r="H1962" i="15"/>
  <c r="I1962" i="15"/>
  <c r="J1962" i="15" s="1"/>
  <c r="K1962" i="15"/>
  <c r="H1963" i="15"/>
  <c r="I1963" i="15"/>
  <c r="J1963" i="15" s="1"/>
  <c r="K1963" i="15"/>
  <c r="H1964" i="15"/>
  <c r="I1964" i="15"/>
  <c r="J1964" i="15" s="1"/>
  <c r="K1964" i="15"/>
  <c r="H1965" i="15"/>
  <c r="I1965" i="15"/>
  <c r="J1965" i="15" s="1"/>
  <c r="K1965" i="15"/>
  <c r="H1966" i="15"/>
  <c r="I1966" i="15"/>
  <c r="J1966" i="15" s="1"/>
  <c r="K1966" i="15"/>
  <c r="H1967" i="15"/>
  <c r="I1967" i="15"/>
  <c r="J1967" i="15" s="1"/>
  <c r="K1967" i="15"/>
  <c r="H1968" i="15"/>
  <c r="I1968" i="15"/>
  <c r="J1968" i="15" s="1"/>
  <c r="K1968" i="15"/>
  <c r="H1969" i="15"/>
  <c r="I1969" i="15"/>
  <c r="J1969" i="15" s="1"/>
  <c r="K1969" i="15"/>
  <c r="H1970" i="15"/>
  <c r="I1970" i="15"/>
  <c r="J1970" i="15" s="1"/>
  <c r="K1970" i="15"/>
  <c r="H1971" i="15"/>
  <c r="I1971" i="15"/>
  <c r="J1971" i="15" s="1"/>
  <c r="K1971" i="15"/>
  <c r="H1972" i="15"/>
  <c r="I1972" i="15"/>
  <c r="J1972" i="15" s="1"/>
  <c r="K1972" i="15"/>
  <c r="H1973" i="15"/>
  <c r="I1973" i="15"/>
  <c r="J1973" i="15" s="1"/>
  <c r="K1973" i="15"/>
  <c r="H1974" i="15"/>
  <c r="I1974" i="15"/>
  <c r="J1974" i="15" s="1"/>
  <c r="K1974" i="15"/>
  <c r="H1975" i="15"/>
  <c r="I1975" i="15"/>
  <c r="J1975" i="15" s="1"/>
  <c r="K1975" i="15"/>
  <c r="H1976" i="15"/>
  <c r="I1976" i="15"/>
  <c r="J1976" i="15" s="1"/>
  <c r="K1976" i="15"/>
  <c r="H1977" i="15"/>
  <c r="I1977" i="15"/>
  <c r="J1977" i="15" s="1"/>
  <c r="K1977" i="15"/>
  <c r="H1978" i="15"/>
  <c r="I1978" i="15"/>
  <c r="J1978" i="15" s="1"/>
  <c r="K1978" i="15"/>
  <c r="H1979" i="15"/>
  <c r="I1979" i="15"/>
  <c r="J1979" i="15" s="1"/>
  <c r="K1979" i="15"/>
  <c r="H1980" i="15"/>
  <c r="I1980" i="15"/>
  <c r="J1980" i="15" s="1"/>
  <c r="K1980" i="15"/>
  <c r="H1981" i="15"/>
  <c r="I1981" i="15"/>
  <c r="J1981" i="15" s="1"/>
  <c r="K1981" i="15"/>
  <c r="H1982" i="15"/>
  <c r="I1982" i="15"/>
  <c r="J1982" i="15" s="1"/>
  <c r="K1982" i="15"/>
  <c r="H1983" i="15"/>
  <c r="I1983" i="15"/>
  <c r="J1983" i="15" s="1"/>
  <c r="K1983" i="15"/>
  <c r="H1984" i="15"/>
  <c r="I1984" i="15"/>
  <c r="J1984" i="15" s="1"/>
  <c r="K1984" i="15"/>
  <c r="H1985" i="15"/>
  <c r="I1985" i="15"/>
  <c r="J1985" i="15" s="1"/>
  <c r="K1985" i="15"/>
  <c r="H1986" i="15"/>
  <c r="I1986" i="15"/>
  <c r="J1986" i="15" s="1"/>
  <c r="K1986" i="15"/>
  <c r="H1987" i="15"/>
  <c r="I1987" i="15"/>
  <c r="J1987" i="15" s="1"/>
  <c r="K1987" i="15"/>
  <c r="H1988" i="15"/>
  <c r="I1988" i="15"/>
  <c r="J1988" i="15" s="1"/>
  <c r="K1988" i="15"/>
  <c r="H1989" i="15"/>
  <c r="I1989" i="15"/>
  <c r="J1989" i="15" s="1"/>
  <c r="K1989" i="15"/>
  <c r="H1990" i="15"/>
  <c r="I1990" i="15"/>
  <c r="J1990" i="15" s="1"/>
  <c r="K1990" i="15"/>
  <c r="H1991" i="15"/>
  <c r="I1991" i="15"/>
  <c r="J1991" i="15" s="1"/>
  <c r="K1991" i="15"/>
  <c r="H1992" i="15"/>
  <c r="I1992" i="15"/>
  <c r="J1992" i="15" s="1"/>
  <c r="K1992" i="15"/>
  <c r="H1993" i="15"/>
  <c r="I1993" i="15"/>
  <c r="J1993" i="15" s="1"/>
  <c r="K1993" i="15"/>
  <c r="H1994" i="15"/>
  <c r="I1994" i="15"/>
  <c r="J1994" i="15" s="1"/>
  <c r="K1994" i="15"/>
  <c r="H1995" i="15"/>
  <c r="I1995" i="15"/>
  <c r="J1995" i="15" s="1"/>
  <c r="K1995" i="15"/>
  <c r="H1996" i="15"/>
  <c r="I1996" i="15"/>
  <c r="J1996" i="15" s="1"/>
  <c r="K1996" i="15"/>
  <c r="H1997" i="15"/>
  <c r="I1997" i="15"/>
  <c r="J1997" i="15" s="1"/>
  <c r="K1997" i="15"/>
  <c r="H1998" i="15"/>
  <c r="I1998" i="15"/>
  <c r="J1998" i="15" s="1"/>
  <c r="K1998" i="15"/>
  <c r="H1999" i="15"/>
  <c r="I1999" i="15"/>
  <c r="J1999" i="15" s="1"/>
  <c r="K1999" i="15"/>
  <c r="H2000" i="15"/>
  <c r="I2000" i="15"/>
  <c r="J2000" i="15" s="1"/>
  <c r="K2000" i="15"/>
  <c r="H2001" i="15"/>
  <c r="I2001" i="15"/>
  <c r="J2001" i="15" s="1"/>
  <c r="K2001" i="15"/>
  <c r="H2002" i="15"/>
  <c r="I2002" i="15"/>
  <c r="J2002" i="15" s="1"/>
  <c r="K2002" i="15"/>
  <c r="H2003" i="15"/>
  <c r="I2003" i="15"/>
  <c r="J2003" i="15" s="1"/>
  <c r="K2003" i="15"/>
  <c r="H2004" i="15"/>
  <c r="I2004" i="15"/>
  <c r="J2004" i="15" s="1"/>
  <c r="K2004" i="15"/>
  <c r="H2005" i="15"/>
  <c r="I2005" i="15"/>
  <c r="J2005" i="15" s="1"/>
  <c r="K2005" i="15"/>
  <c r="H2006" i="15"/>
  <c r="I2006" i="15"/>
  <c r="J2006" i="15" s="1"/>
  <c r="K2006" i="15"/>
  <c r="H2007" i="15"/>
  <c r="I2007" i="15"/>
  <c r="J2007" i="15" s="1"/>
  <c r="K2007" i="15"/>
  <c r="H2008" i="15"/>
  <c r="I2008" i="15"/>
  <c r="J2008" i="15" s="1"/>
  <c r="K2008" i="15"/>
  <c r="H2009" i="15"/>
  <c r="I2009" i="15"/>
  <c r="J2009" i="15" s="1"/>
  <c r="K2009" i="15"/>
  <c r="H2010" i="15"/>
  <c r="I2010" i="15"/>
  <c r="J2010" i="15" s="1"/>
  <c r="K2010" i="15"/>
  <c r="H2011" i="15"/>
  <c r="I2011" i="15"/>
  <c r="J2011" i="15" s="1"/>
  <c r="K2011" i="15"/>
  <c r="H2012" i="15"/>
  <c r="I2012" i="15"/>
  <c r="J2012" i="15" s="1"/>
  <c r="K2012" i="15"/>
  <c r="H2013" i="15"/>
  <c r="I2013" i="15"/>
  <c r="J2013" i="15" s="1"/>
  <c r="K2013" i="15"/>
  <c r="H2014" i="15"/>
  <c r="I2014" i="15"/>
  <c r="J2014" i="15" s="1"/>
  <c r="K2014" i="15"/>
  <c r="H2015" i="15"/>
  <c r="I2015" i="15"/>
  <c r="J2015" i="15" s="1"/>
  <c r="K2015" i="15"/>
  <c r="H2016" i="15"/>
  <c r="I2016" i="15"/>
  <c r="J2016" i="15" s="1"/>
  <c r="K2016" i="15"/>
  <c r="H2017" i="15"/>
  <c r="I2017" i="15"/>
  <c r="J2017" i="15" s="1"/>
  <c r="K2017" i="15"/>
  <c r="H2018" i="15"/>
  <c r="I2018" i="15"/>
  <c r="J2018" i="15" s="1"/>
  <c r="K2018" i="15"/>
  <c r="H2019" i="15"/>
  <c r="I2019" i="15"/>
  <c r="J2019" i="15" s="1"/>
  <c r="K2019" i="15"/>
  <c r="H2020" i="15"/>
  <c r="I2020" i="15"/>
  <c r="J2020" i="15" s="1"/>
  <c r="K2020" i="15"/>
  <c r="H2021" i="15"/>
  <c r="I2021" i="15"/>
  <c r="J2021" i="15" s="1"/>
  <c r="K2021" i="15"/>
  <c r="H2022" i="15"/>
  <c r="I2022" i="15"/>
  <c r="J2022" i="15" s="1"/>
  <c r="K2022" i="15"/>
  <c r="H2023" i="15"/>
  <c r="I2023" i="15"/>
  <c r="J2023" i="15" s="1"/>
  <c r="K2023" i="15"/>
  <c r="H2024" i="15"/>
  <c r="I2024" i="15"/>
  <c r="J2024" i="15" s="1"/>
  <c r="K2024" i="15"/>
  <c r="H2025" i="15"/>
  <c r="I2025" i="15"/>
  <c r="J2025" i="15" s="1"/>
  <c r="K2025" i="15"/>
  <c r="H2026" i="15"/>
  <c r="I2026" i="15"/>
  <c r="J2026" i="15" s="1"/>
  <c r="K2026" i="15"/>
  <c r="H2027" i="15"/>
  <c r="I2027" i="15"/>
  <c r="J2027" i="15" s="1"/>
  <c r="K2027" i="15"/>
  <c r="H2028" i="15"/>
  <c r="I2028" i="15"/>
  <c r="J2028" i="15" s="1"/>
  <c r="K2028" i="15"/>
  <c r="H2029" i="15"/>
  <c r="I2029" i="15"/>
  <c r="J2029" i="15" s="1"/>
  <c r="K2029" i="15"/>
  <c r="H2030" i="15"/>
  <c r="I2030" i="15"/>
  <c r="J2030" i="15" s="1"/>
  <c r="K2030" i="15"/>
  <c r="H2031" i="15"/>
  <c r="I2031" i="15"/>
  <c r="J2031" i="15" s="1"/>
  <c r="K2031" i="15"/>
  <c r="H2032" i="15"/>
  <c r="I2032" i="15"/>
  <c r="J2032" i="15" s="1"/>
  <c r="K2032" i="15"/>
  <c r="H2033" i="15"/>
  <c r="I2033" i="15"/>
  <c r="J2033" i="15" s="1"/>
  <c r="K2033" i="15"/>
  <c r="H2034" i="15"/>
  <c r="I2034" i="15"/>
  <c r="J2034" i="15" s="1"/>
  <c r="K2034" i="15"/>
  <c r="H2035" i="15"/>
  <c r="I2035" i="15"/>
  <c r="J2035" i="15" s="1"/>
  <c r="K2035" i="15"/>
  <c r="H2036" i="15"/>
  <c r="I2036" i="15"/>
  <c r="J2036" i="15" s="1"/>
  <c r="K2036" i="15"/>
  <c r="H2037" i="15"/>
  <c r="I2037" i="15"/>
  <c r="J2037" i="15" s="1"/>
  <c r="K2037" i="15"/>
  <c r="H2038" i="15"/>
  <c r="I2038" i="15"/>
  <c r="J2038" i="15" s="1"/>
  <c r="K2038" i="15"/>
  <c r="H2039" i="15"/>
  <c r="I2039" i="15"/>
  <c r="J2039" i="15" s="1"/>
  <c r="K2039" i="15"/>
  <c r="H2040" i="15"/>
  <c r="I2040" i="15"/>
  <c r="J2040" i="15" s="1"/>
  <c r="K2040" i="15"/>
  <c r="H2041" i="15"/>
  <c r="I2041" i="15"/>
  <c r="J2041" i="15" s="1"/>
  <c r="K2041" i="15"/>
  <c r="H2042" i="15"/>
  <c r="I2042" i="15"/>
  <c r="J2042" i="15" s="1"/>
  <c r="K2042" i="15"/>
  <c r="H2043" i="15"/>
  <c r="I2043" i="15"/>
  <c r="J2043" i="15" s="1"/>
  <c r="K2043" i="15"/>
  <c r="H2044" i="15"/>
  <c r="I2044" i="15"/>
  <c r="J2044" i="15" s="1"/>
  <c r="K2044" i="15"/>
  <c r="H2045" i="15"/>
  <c r="I2045" i="15"/>
  <c r="J2045" i="15" s="1"/>
  <c r="K2045" i="15"/>
  <c r="H2046" i="15"/>
  <c r="I2046" i="15"/>
  <c r="J2046" i="15" s="1"/>
  <c r="K2046" i="15"/>
  <c r="H2047" i="15"/>
  <c r="I2047" i="15"/>
  <c r="J2047" i="15" s="1"/>
  <c r="K2047" i="15"/>
  <c r="H2048" i="15"/>
  <c r="I2048" i="15"/>
  <c r="J2048" i="15" s="1"/>
  <c r="K2048" i="15"/>
  <c r="H2049" i="15"/>
  <c r="I2049" i="15"/>
  <c r="J2049" i="15" s="1"/>
  <c r="K2049" i="15"/>
  <c r="H2050" i="15"/>
  <c r="I2050" i="15"/>
  <c r="J2050" i="15" s="1"/>
  <c r="K2050" i="15"/>
  <c r="H2051" i="15"/>
  <c r="I2051" i="15"/>
  <c r="J2051" i="15" s="1"/>
  <c r="K2051" i="15"/>
  <c r="H2052" i="15"/>
  <c r="I2052" i="15"/>
  <c r="J2052" i="15" s="1"/>
  <c r="K2052" i="15"/>
  <c r="H2053" i="15"/>
  <c r="I2053" i="15"/>
  <c r="J2053" i="15" s="1"/>
  <c r="K2053" i="15"/>
  <c r="H2054" i="15"/>
  <c r="I2054" i="15"/>
  <c r="J2054" i="15" s="1"/>
  <c r="K2054" i="15"/>
  <c r="H2055" i="15"/>
  <c r="I2055" i="15"/>
  <c r="J2055" i="15" s="1"/>
  <c r="K2055" i="15"/>
  <c r="H2056" i="15"/>
  <c r="I2056" i="15"/>
  <c r="J2056" i="15" s="1"/>
  <c r="K2056" i="15"/>
  <c r="H2057" i="15"/>
  <c r="I2057" i="15"/>
  <c r="J2057" i="15" s="1"/>
  <c r="K2057" i="15"/>
  <c r="H2058" i="15"/>
  <c r="I2058" i="15"/>
  <c r="J2058" i="15" s="1"/>
  <c r="K2058" i="15"/>
  <c r="H2059" i="15"/>
  <c r="I2059" i="15"/>
  <c r="J2059" i="15" s="1"/>
  <c r="K2059" i="15"/>
  <c r="H2060" i="15"/>
  <c r="I2060" i="15"/>
  <c r="J2060" i="15" s="1"/>
  <c r="K2060" i="15"/>
  <c r="H2061" i="15"/>
  <c r="I2061" i="15"/>
  <c r="J2061" i="15" s="1"/>
  <c r="K2061" i="15"/>
  <c r="H2062" i="15"/>
  <c r="I2062" i="15"/>
  <c r="J2062" i="15" s="1"/>
  <c r="K2062" i="15"/>
  <c r="H2063" i="15"/>
  <c r="I2063" i="15"/>
  <c r="J2063" i="15" s="1"/>
  <c r="K2063" i="15"/>
  <c r="H2064" i="15"/>
  <c r="I2064" i="15"/>
  <c r="J2064" i="15" s="1"/>
  <c r="K2064" i="15"/>
  <c r="H2065" i="15"/>
  <c r="I2065" i="15"/>
  <c r="J2065" i="15" s="1"/>
  <c r="K2065" i="15"/>
  <c r="H2066" i="15"/>
  <c r="I2066" i="15"/>
  <c r="J2066" i="15" s="1"/>
  <c r="K2066" i="15"/>
  <c r="H2067" i="15"/>
  <c r="I2067" i="15"/>
  <c r="J2067" i="15" s="1"/>
  <c r="K2067" i="15"/>
  <c r="H2068" i="15"/>
  <c r="I2068" i="15"/>
  <c r="J2068" i="15" s="1"/>
  <c r="K2068" i="15"/>
  <c r="H2069" i="15"/>
  <c r="I2069" i="15"/>
  <c r="J2069" i="15" s="1"/>
  <c r="K2069" i="15"/>
  <c r="H2070" i="15"/>
  <c r="I2070" i="15"/>
  <c r="J2070" i="15" s="1"/>
  <c r="K2070" i="15"/>
  <c r="H2071" i="15"/>
  <c r="I2071" i="15"/>
  <c r="J2071" i="15" s="1"/>
  <c r="K2071" i="15"/>
  <c r="H2072" i="15"/>
  <c r="I2072" i="15"/>
  <c r="J2072" i="15" s="1"/>
  <c r="K2072" i="15"/>
  <c r="H2073" i="15"/>
  <c r="I2073" i="15"/>
  <c r="J2073" i="15" s="1"/>
  <c r="K2073" i="15"/>
  <c r="H2074" i="15"/>
  <c r="I2074" i="15"/>
  <c r="J2074" i="15" s="1"/>
  <c r="K2074" i="15"/>
  <c r="H2075" i="15"/>
  <c r="I2075" i="15"/>
  <c r="J2075" i="15" s="1"/>
  <c r="K2075" i="15"/>
  <c r="H2076" i="15"/>
  <c r="I2076" i="15"/>
  <c r="J2076" i="15" s="1"/>
  <c r="K2076" i="15"/>
  <c r="H2077" i="15"/>
  <c r="I2077" i="15"/>
  <c r="J2077" i="15" s="1"/>
  <c r="K2077" i="15"/>
  <c r="H2078" i="15"/>
  <c r="I2078" i="15"/>
  <c r="J2078" i="15" s="1"/>
  <c r="K2078" i="15"/>
  <c r="H2079" i="15"/>
  <c r="I2079" i="15"/>
  <c r="J2079" i="15" s="1"/>
  <c r="K2079" i="15"/>
  <c r="H2080" i="15"/>
  <c r="I2080" i="15"/>
  <c r="J2080" i="15" s="1"/>
  <c r="K2080" i="15"/>
  <c r="H2081" i="15"/>
  <c r="I2081" i="15"/>
  <c r="J2081" i="15" s="1"/>
  <c r="K2081" i="15"/>
  <c r="H2082" i="15"/>
  <c r="I2082" i="15"/>
  <c r="J2082" i="15" s="1"/>
  <c r="K2082" i="15"/>
  <c r="H2083" i="15"/>
  <c r="I2083" i="15"/>
  <c r="J2083" i="15" s="1"/>
  <c r="K2083" i="15"/>
  <c r="H2084" i="15"/>
  <c r="I2084" i="15"/>
  <c r="J2084" i="15" s="1"/>
  <c r="K2084" i="15"/>
  <c r="H2085" i="15"/>
  <c r="I2085" i="15"/>
  <c r="J2085" i="15" s="1"/>
  <c r="K2085" i="15"/>
  <c r="H2086" i="15"/>
  <c r="I2086" i="15"/>
  <c r="J2086" i="15" s="1"/>
  <c r="K2086" i="15"/>
  <c r="H2087" i="15"/>
  <c r="I2087" i="15"/>
  <c r="J2087" i="15" s="1"/>
  <c r="K2087" i="15"/>
  <c r="H2088" i="15"/>
  <c r="I2088" i="15"/>
  <c r="J2088" i="15" s="1"/>
  <c r="K2088" i="15"/>
  <c r="H2089" i="15"/>
  <c r="I2089" i="15"/>
  <c r="J2089" i="15" s="1"/>
  <c r="K2089" i="15"/>
  <c r="H2090" i="15"/>
  <c r="I2090" i="15"/>
  <c r="J2090" i="15" s="1"/>
  <c r="K2090" i="15"/>
  <c r="H2091" i="15"/>
  <c r="I2091" i="15"/>
  <c r="J2091" i="15" s="1"/>
  <c r="K2091" i="15"/>
  <c r="H2092" i="15"/>
  <c r="I2092" i="15"/>
  <c r="J2092" i="15" s="1"/>
  <c r="K2092" i="15"/>
  <c r="H2093" i="15"/>
  <c r="I2093" i="15"/>
  <c r="J2093" i="15" s="1"/>
  <c r="K2093" i="15"/>
  <c r="H2094" i="15"/>
  <c r="I2094" i="15"/>
  <c r="J2094" i="15" s="1"/>
  <c r="K2094" i="15"/>
  <c r="H2095" i="15"/>
  <c r="I2095" i="15"/>
  <c r="J2095" i="15" s="1"/>
  <c r="K2095" i="15"/>
  <c r="H2096" i="15"/>
  <c r="I2096" i="15"/>
  <c r="J2096" i="15" s="1"/>
  <c r="K2096" i="15"/>
  <c r="H2097" i="15"/>
  <c r="I2097" i="15"/>
  <c r="J2097" i="15" s="1"/>
  <c r="K2097" i="15"/>
  <c r="H2098" i="15"/>
  <c r="I2098" i="15"/>
  <c r="J2098" i="15" s="1"/>
  <c r="K2098" i="15"/>
  <c r="H2099" i="15"/>
  <c r="I2099" i="15"/>
  <c r="J2099" i="15" s="1"/>
  <c r="K2099" i="15"/>
  <c r="H2100" i="15"/>
  <c r="I2100" i="15"/>
  <c r="J2100" i="15" s="1"/>
  <c r="K2100" i="15"/>
  <c r="H2101" i="15"/>
  <c r="I2101" i="15"/>
  <c r="J2101" i="15" s="1"/>
  <c r="K2101" i="15"/>
  <c r="H2102" i="15"/>
  <c r="I2102" i="15"/>
  <c r="J2102" i="15" s="1"/>
  <c r="K2102" i="15"/>
  <c r="H2103" i="15"/>
  <c r="I2103" i="15"/>
  <c r="J2103" i="15" s="1"/>
  <c r="K2103" i="15"/>
  <c r="H2104" i="15"/>
  <c r="I2104" i="15"/>
  <c r="J2104" i="15" s="1"/>
  <c r="K2104" i="15"/>
  <c r="H2105" i="15"/>
  <c r="I2105" i="15"/>
  <c r="J2105" i="15" s="1"/>
  <c r="K2105" i="15"/>
  <c r="H2106" i="15"/>
  <c r="I2106" i="15"/>
  <c r="J2106" i="15" s="1"/>
  <c r="K2106" i="15"/>
  <c r="H2107" i="15"/>
  <c r="I2107" i="15"/>
  <c r="J2107" i="15" s="1"/>
  <c r="K2107" i="15"/>
  <c r="H2108" i="15"/>
  <c r="I2108" i="15"/>
  <c r="J2108" i="15" s="1"/>
  <c r="K2108" i="15"/>
  <c r="H2109" i="15"/>
  <c r="I2109" i="15"/>
  <c r="J2109" i="15" s="1"/>
  <c r="K2109" i="15"/>
  <c r="H2110" i="15"/>
  <c r="I2110" i="15"/>
  <c r="J2110" i="15" s="1"/>
  <c r="K2110" i="15"/>
  <c r="H2111" i="15"/>
  <c r="I2111" i="15"/>
  <c r="J2111" i="15" s="1"/>
  <c r="K2111" i="15"/>
  <c r="H2112" i="15"/>
  <c r="I2112" i="15"/>
  <c r="J2112" i="15" s="1"/>
  <c r="K2112" i="15"/>
  <c r="H2113" i="15"/>
  <c r="I2113" i="15"/>
  <c r="J2113" i="15" s="1"/>
  <c r="K2113" i="15"/>
  <c r="H2114" i="15"/>
  <c r="I2114" i="15"/>
  <c r="J2114" i="15" s="1"/>
  <c r="K2114" i="15"/>
  <c r="H2115" i="15"/>
  <c r="I2115" i="15"/>
  <c r="J2115" i="15" s="1"/>
  <c r="K2115" i="15"/>
  <c r="H2116" i="15"/>
  <c r="I2116" i="15"/>
  <c r="J2116" i="15" s="1"/>
  <c r="K2116" i="15"/>
  <c r="H2117" i="15"/>
  <c r="I2117" i="15"/>
  <c r="J2117" i="15" s="1"/>
  <c r="K2117" i="15"/>
  <c r="H2118" i="15"/>
  <c r="I2118" i="15"/>
  <c r="J2118" i="15" s="1"/>
  <c r="K2118" i="15"/>
  <c r="H2119" i="15"/>
  <c r="I2119" i="15"/>
  <c r="J2119" i="15" s="1"/>
  <c r="K2119" i="15"/>
  <c r="H2120" i="15"/>
  <c r="I2120" i="15"/>
  <c r="J2120" i="15" s="1"/>
  <c r="K2120" i="15"/>
  <c r="H2121" i="15"/>
  <c r="I2121" i="15"/>
  <c r="J2121" i="15" s="1"/>
  <c r="K2121" i="15"/>
  <c r="H2122" i="15"/>
  <c r="I2122" i="15"/>
  <c r="J2122" i="15" s="1"/>
  <c r="K2122" i="15"/>
  <c r="H2123" i="15"/>
  <c r="I2123" i="15"/>
  <c r="J2123" i="15" s="1"/>
  <c r="K2123" i="15"/>
  <c r="H2124" i="15"/>
  <c r="I2124" i="15"/>
  <c r="J2124" i="15" s="1"/>
  <c r="K2124" i="15"/>
  <c r="H2125" i="15"/>
  <c r="I2125" i="15"/>
  <c r="J2125" i="15" s="1"/>
  <c r="K2125" i="15"/>
  <c r="H2126" i="15"/>
  <c r="I2126" i="15"/>
  <c r="J2126" i="15" s="1"/>
  <c r="K2126" i="15"/>
  <c r="H2127" i="15"/>
  <c r="I2127" i="15"/>
  <c r="J2127" i="15" s="1"/>
  <c r="K2127" i="15"/>
  <c r="H2128" i="15"/>
  <c r="I2128" i="15"/>
  <c r="J2128" i="15" s="1"/>
  <c r="K2128" i="15"/>
  <c r="H2129" i="15"/>
  <c r="I2129" i="15"/>
  <c r="J2129" i="15" s="1"/>
  <c r="K2129" i="15"/>
  <c r="H2130" i="15"/>
  <c r="I2130" i="15"/>
  <c r="J2130" i="15" s="1"/>
  <c r="K2130" i="15"/>
  <c r="H2131" i="15"/>
  <c r="I2131" i="15"/>
  <c r="J2131" i="15" s="1"/>
  <c r="K2131" i="15"/>
  <c r="H2132" i="15"/>
  <c r="I2132" i="15"/>
  <c r="J2132" i="15" s="1"/>
  <c r="K2132" i="15"/>
  <c r="H2133" i="15"/>
  <c r="I2133" i="15"/>
  <c r="J2133" i="15" s="1"/>
  <c r="K2133" i="15"/>
  <c r="H2134" i="15"/>
  <c r="I2134" i="15"/>
  <c r="J2134" i="15" s="1"/>
  <c r="K2134" i="15"/>
  <c r="H2135" i="15"/>
  <c r="I2135" i="15"/>
  <c r="J2135" i="15" s="1"/>
  <c r="K2135" i="15"/>
  <c r="H2136" i="15"/>
  <c r="I2136" i="15"/>
  <c r="J2136" i="15" s="1"/>
  <c r="K2136" i="15"/>
  <c r="H2137" i="15"/>
  <c r="I2137" i="15"/>
  <c r="J2137" i="15" s="1"/>
  <c r="K2137" i="15"/>
  <c r="H2138" i="15"/>
  <c r="I2138" i="15"/>
  <c r="J2138" i="15" s="1"/>
  <c r="K2138" i="15"/>
  <c r="H2139" i="15"/>
  <c r="I2139" i="15"/>
  <c r="J2139" i="15" s="1"/>
  <c r="K2139" i="15"/>
  <c r="H2140" i="15"/>
  <c r="I2140" i="15"/>
  <c r="J2140" i="15" s="1"/>
  <c r="K2140" i="15"/>
  <c r="H2141" i="15"/>
  <c r="I2141" i="15"/>
  <c r="J2141" i="15" s="1"/>
  <c r="K2141" i="15"/>
  <c r="H2142" i="15"/>
  <c r="I2142" i="15"/>
  <c r="J2142" i="15" s="1"/>
  <c r="K2142" i="15"/>
  <c r="H2143" i="15"/>
  <c r="I2143" i="15"/>
  <c r="J2143" i="15" s="1"/>
  <c r="K2143" i="15"/>
  <c r="H2144" i="15"/>
  <c r="I2144" i="15"/>
  <c r="J2144" i="15" s="1"/>
  <c r="K2144" i="15"/>
  <c r="H2145" i="15"/>
  <c r="I2145" i="15"/>
  <c r="J2145" i="15" s="1"/>
  <c r="K2145" i="15"/>
  <c r="H2146" i="15"/>
  <c r="I2146" i="15"/>
  <c r="J2146" i="15" s="1"/>
  <c r="K2146" i="15"/>
  <c r="H2147" i="15"/>
  <c r="I2147" i="15"/>
  <c r="J2147" i="15" s="1"/>
  <c r="K2147" i="15"/>
  <c r="H2148" i="15"/>
  <c r="I2148" i="15"/>
  <c r="J2148" i="15" s="1"/>
  <c r="K2148" i="15"/>
  <c r="H2149" i="15"/>
  <c r="I2149" i="15"/>
  <c r="J2149" i="15" s="1"/>
  <c r="K2149" i="15"/>
  <c r="H2150" i="15"/>
  <c r="I2150" i="15"/>
  <c r="J2150" i="15" s="1"/>
  <c r="K2150" i="15"/>
  <c r="H2151" i="15"/>
  <c r="I2151" i="15"/>
  <c r="J2151" i="15" s="1"/>
  <c r="K2151" i="15"/>
  <c r="H2152" i="15"/>
  <c r="I2152" i="15"/>
  <c r="J2152" i="15" s="1"/>
  <c r="K2152" i="15"/>
  <c r="H2153" i="15"/>
  <c r="I2153" i="15"/>
  <c r="J2153" i="15" s="1"/>
  <c r="K2153" i="15"/>
  <c r="H2154" i="15"/>
  <c r="I2154" i="15"/>
  <c r="J2154" i="15" s="1"/>
  <c r="K2154" i="15"/>
  <c r="H2155" i="15"/>
  <c r="I2155" i="15"/>
  <c r="J2155" i="15" s="1"/>
  <c r="K2155" i="15"/>
  <c r="H2156" i="15"/>
  <c r="I2156" i="15"/>
  <c r="J2156" i="15" s="1"/>
  <c r="K2156" i="15"/>
  <c r="H2157" i="15"/>
  <c r="I2157" i="15"/>
  <c r="J2157" i="15" s="1"/>
  <c r="K2157" i="15"/>
  <c r="H2158" i="15"/>
  <c r="I2158" i="15"/>
  <c r="J2158" i="15" s="1"/>
  <c r="K2158" i="15"/>
  <c r="H2159" i="15"/>
  <c r="I2159" i="15"/>
  <c r="J2159" i="15" s="1"/>
  <c r="K2159" i="15"/>
  <c r="H2160" i="15"/>
  <c r="I2160" i="15"/>
  <c r="J2160" i="15" s="1"/>
  <c r="K2160" i="15"/>
  <c r="H2161" i="15"/>
  <c r="I2161" i="15"/>
  <c r="J2161" i="15" s="1"/>
  <c r="K2161" i="15"/>
  <c r="H2162" i="15"/>
  <c r="I2162" i="15"/>
  <c r="J2162" i="15" s="1"/>
  <c r="K2162" i="15"/>
  <c r="H2163" i="15"/>
  <c r="I2163" i="15"/>
  <c r="J2163" i="15" s="1"/>
  <c r="K2163" i="15"/>
  <c r="H2164" i="15"/>
  <c r="I2164" i="15"/>
  <c r="J2164" i="15" s="1"/>
  <c r="K2164" i="15"/>
  <c r="H2165" i="15"/>
  <c r="I2165" i="15"/>
  <c r="J2165" i="15" s="1"/>
  <c r="K2165" i="15"/>
  <c r="H2166" i="15"/>
  <c r="I2166" i="15"/>
  <c r="J2166" i="15" s="1"/>
  <c r="K2166" i="15"/>
  <c r="H2167" i="15"/>
  <c r="I2167" i="15"/>
  <c r="J2167" i="15" s="1"/>
  <c r="K2167" i="15"/>
  <c r="H2168" i="15"/>
  <c r="I2168" i="15"/>
  <c r="J2168" i="15" s="1"/>
  <c r="K2168" i="15"/>
  <c r="H2169" i="15"/>
  <c r="I2169" i="15"/>
  <c r="J2169" i="15" s="1"/>
  <c r="K2169" i="15"/>
  <c r="H2170" i="15"/>
  <c r="I2170" i="15"/>
  <c r="J2170" i="15" s="1"/>
  <c r="K2170" i="15"/>
  <c r="H2171" i="15"/>
  <c r="I2171" i="15"/>
  <c r="J2171" i="15" s="1"/>
  <c r="K2171" i="15"/>
  <c r="H2172" i="15"/>
  <c r="I2172" i="15"/>
  <c r="J2172" i="15"/>
  <c r="K2172" i="15"/>
  <c r="H2173" i="15"/>
  <c r="I2173" i="15"/>
  <c r="J2173" i="15"/>
  <c r="K2173" i="15"/>
  <c r="H2174" i="15"/>
  <c r="I2174" i="15"/>
  <c r="J2174" i="15"/>
  <c r="K2174" i="15"/>
  <c r="H2175" i="15"/>
  <c r="I2175" i="15"/>
  <c r="J2175" i="15" s="1"/>
  <c r="K2175" i="15"/>
  <c r="H2176" i="15"/>
  <c r="I2176" i="15"/>
  <c r="J2176" i="15" s="1"/>
  <c r="K2176" i="15"/>
  <c r="H2177" i="15"/>
  <c r="I2177" i="15"/>
  <c r="J2177" i="15" s="1"/>
  <c r="K2177" i="15"/>
  <c r="H2178" i="15"/>
  <c r="I2178" i="15"/>
  <c r="J2178" i="15" s="1"/>
  <c r="K2178" i="15"/>
  <c r="H2179" i="15"/>
  <c r="I2179" i="15"/>
  <c r="J2179" i="15" s="1"/>
  <c r="K2179" i="15"/>
  <c r="H2180" i="15"/>
  <c r="I2180" i="15"/>
  <c r="J2180" i="15" s="1"/>
  <c r="K2180" i="15"/>
  <c r="H2181" i="15"/>
  <c r="I2181" i="15"/>
  <c r="J2181" i="15" s="1"/>
  <c r="K2181" i="15"/>
  <c r="H2182" i="15"/>
  <c r="I2182" i="15"/>
  <c r="J2182" i="15" s="1"/>
  <c r="K2182" i="15"/>
  <c r="H2183" i="15"/>
  <c r="I2183" i="15"/>
  <c r="J2183" i="15" s="1"/>
  <c r="K2183" i="15"/>
  <c r="H2184" i="15"/>
  <c r="I2184" i="15"/>
  <c r="J2184" i="15" s="1"/>
  <c r="K2184" i="15"/>
  <c r="H2185" i="15"/>
  <c r="I2185" i="15"/>
  <c r="J2185" i="15" s="1"/>
  <c r="K2185" i="15"/>
  <c r="H2186" i="15"/>
  <c r="I2186" i="15"/>
  <c r="J2186" i="15" s="1"/>
  <c r="K2186" i="15"/>
  <c r="H2187" i="15"/>
  <c r="I2187" i="15"/>
  <c r="J2187" i="15" s="1"/>
  <c r="K2187" i="15"/>
  <c r="H2188" i="15"/>
  <c r="I2188" i="15"/>
  <c r="J2188" i="15" s="1"/>
  <c r="K2188" i="15"/>
  <c r="H2189" i="15"/>
  <c r="I2189" i="15"/>
  <c r="J2189" i="15" s="1"/>
  <c r="K2189" i="15"/>
  <c r="H2190" i="15"/>
  <c r="I2190" i="15"/>
  <c r="J2190" i="15" s="1"/>
  <c r="K2190" i="15"/>
  <c r="H2191" i="15"/>
  <c r="I2191" i="15"/>
  <c r="J2191" i="15" s="1"/>
  <c r="K2191" i="15"/>
  <c r="H2192" i="15"/>
  <c r="I2192" i="15"/>
  <c r="J2192" i="15" s="1"/>
  <c r="K2192" i="15"/>
  <c r="H2193" i="15"/>
  <c r="I2193" i="15"/>
  <c r="J2193" i="15" s="1"/>
  <c r="K2193" i="15"/>
  <c r="H2194" i="15"/>
  <c r="I2194" i="15"/>
  <c r="J2194" i="15" s="1"/>
  <c r="K2194" i="15"/>
  <c r="H2195" i="15"/>
  <c r="I2195" i="15"/>
  <c r="J2195" i="15" s="1"/>
  <c r="K2195" i="15"/>
  <c r="H2196" i="15"/>
  <c r="I2196" i="15"/>
  <c r="J2196" i="15" s="1"/>
  <c r="K2196" i="15"/>
  <c r="H2197" i="15"/>
  <c r="I2197" i="15"/>
  <c r="J2197" i="15" s="1"/>
  <c r="K2197" i="15"/>
  <c r="H2198" i="15"/>
  <c r="I2198" i="15"/>
  <c r="J2198" i="15" s="1"/>
  <c r="K2198" i="15"/>
  <c r="H2199" i="15"/>
  <c r="I2199" i="15"/>
  <c r="J2199" i="15" s="1"/>
  <c r="K2199" i="15"/>
  <c r="H2200" i="15"/>
  <c r="I2200" i="15"/>
  <c r="J2200" i="15" s="1"/>
  <c r="K2200" i="15"/>
  <c r="H2201" i="15"/>
  <c r="I2201" i="15"/>
  <c r="J2201" i="15" s="1"/>
  <c r="K2201" i="15"/>
  <c r="H2202" i="15"/>
  <c r="I2202" i="15"/>
  <c r="J2202" i="15" s="1"/>
  <c r="K2202" i="15"/>
  <c r="H2203" i="15"/>
  <c r="I2203" i="15"/>
  <c r="J2203" i="15" s="1"/>
  <c r="K2203" i="15"/>
  <c r="H2204" i="15"/>
  <c r="I2204" i="15"/>
  <c r="J2204" i="15" s="1"/>
  <c r="K2204" i="15"/>
  <c r="H2205" i="15"/>
  <c r="I2205" i="15"/>
  <c r="J2205" i="15" s="1"/>
  <c r="K2205" i="15"/>
  <c r="H2206" i="15"/>
  <c r="I2206" i="15"/>
  <c r="J2206" i="15" s="1"/>
  <c r="K2206" i="15"/>
  <c r="H2207" i="15"/>
  <c r="I2207" i="15"/>
  <c r="J2207" i="15" s="1"/>
  <c r="K2207" i="15"/>
  <c r="H2208" i="15"/>
  <c r="I2208" i="15"/>
  <c r="J2208" i="15" s="1"/>
  <c r="K2208" i="15"/>
  <c r="H2209" i="15"/>
  <c r="I2209" i="15"/>
  <c r="J2209" i="15" s="1"/>
  <c r="K2209" i="15"/>
  <c r="H2210" i="15"/>
  <c r="I2210" i="15"/>
  <c r="J2210" i="15" s="1"/>
  <c r="K2210" i="15"/>
  <c r="H2211" i="15"/>
  <c r="I2211" i="15"/>
  <c r="J2211" i="15" s="1"/>
  <c r="K2211" i="15"/>
  <c r="H2212" i="15"/>
  <c r="I2212" i="15"/>
  <c r="J2212" i="15" s="1"/>
  <c r="K2212" i="15"/>
  <c r="H2213" i="15"/>
  <c r="I2213" i="15"/>
  <c r="J2213" i="15" s="1"/>
  <c r="K2213" i="15"/>
  <c r="H2214" i="15"/>
  <c r="I2214" i="15"/>
  <c r="J2214" i="15" s="1"/>
  <c r="K2214" i="15"/>
  <c r="H2215" i="15"/>
  <c r="I2215" i="15"/>
  <c r="J2215" i="15" s="1"/>
  <c r="K2215" i="15"/>
  <c r="H2216" i="15"/>
  <c r="I2216" i="15"/>
  <c r="J2216" i="15" s="1"/>
  <c r="K2216" i="15"/>
  <c r="H2217" i="15"/>
  <c r="I2217" i="15"/>
  <c r="J2217" i="15" s="1"/>
  <c r="K2217" i="15"/>
  <c r="H2218" i="15"/>
  <c r="I2218" i="15"/>
  <c r="J2218" i="15" s="1"/>
  <c r="K2218" i="15"/>
  <c r="H2219" i="15"/>
  <c r="I2219" i="15"/>
  <c r="J2219" i="15"/>
  <c r="K2219" i="15"/>
  <c r="H2220" i="15"/>
  <c r="I2220" i="15"/>
  <c r="J2220" i="15" s="1"/>
  <c r="K2220" i="15"/>
  <c r="H2221" i="15"/>
  <c r="I2221" i="15"/>
  <c r="J2221" i="15" s="1"/>
  <c r="K2221" i="15"/>
  <c r="H2222" i="15"/>
  <c r="I2222" i="15"/>
  <c r="J2222" i="15" s="1"/>
  <c r="K2222" i="15"/>
  <c r="H2223" i="15"/>
  <c r="I2223" i="15"/>
  <c r="J2223" i="15" s="1"/>
  <c r="K2223" i="15"/>
  <c r="H2224" i="15"/>
  <c r="I2224" i="15"/>
  <c r="J2224" i="15" s="1"/>
  <c r="K2224" i="15"/>
  <c r="H2225" i="15"/>
  <c r="I2225" i="15"/>
  <c r="J2225" i="15" s="1"/>
  <c r="K2225" i="15"/>
  <c r="H2226" i="15"/>
  <c r="I2226" i="15"/>
  <c r="J2226" i="15" s="1"/>
  <c r="K2226" i="15"/>
  <c r="H2227" i="15"/>
  <c r="I2227" i="15"/>
  <c r="J2227" i="15" s="1"/>
  <c r="K2227" i="15"/>
  <c r="H2228" i="15"/>
  <c r="I2228" i="15"/>
  <c r="J2228" i="15" s="1"/>
  <c r="K2228" i="15"/>
  <c r="H2229" i="15"/>
  <c r="I2229" i="15"/>
  <c r="J2229" i="15" s="1"/>
  <c r="K2229" i="15"/>
  <c r="H2230" i="15"/>
  <c r="I2230" i="15"/>
  <c r="J2230" i="15" s="1"/>
  <c r="K2230" i="15"/>
  <c r="H2231" i="15"/>
  <c r="I2231" i="15"/>
  <c r="J2231" i="15" s="1"/>
  <c r="K2231" i="15"/>
  <c r="H2232" i="15"/>
  <c r="I2232" i="15"/>
  <c r="J2232" i="15"/>
  <c r="K2232" i="15"/>
  <c r="H2233" i="15"/>
  <c r="I2233" i="15"/>
  <c r="J2233" i="15" s="1"/>
  <c r="K2233" i="15"/>
  <c r="H2234" i="15"/>
  <c r="I2234" i="15"/>
  <c r="J2234" i="15" s="1"/>
  <c r="K2234" i="15"/>
  <c r="H2235" i="15"/>
  <c r="I2235" i="15"/>
  <c r="J2235" i="15" s="1"/>
  <c r="K2235" i="15"/>
  <c r="H2236" i="15"/>
  <c r="I2236" i="15"/>
  <c r="J2236" i="15" s="1"/>
  <c r="K2236" i="15"/>
  <c r="H2237" i="15"/>
  <c r="I2237" i="15"/>
  <c r="J2237" i="15" s="1"/>
  <c r="K2237" i="15"/>
  <c r="H2238" i="15"/>
  <c r="I2238" i="15"/>
  <c r="J2238" i="15" s="1"/>
  <c r="K2238" i="15"/>
  <c r="H2239" i="15"/>
  <c r="I2239" i="15"/>
  <c r="J2239" i="15" s="1"/>
  <c r="K2239" i="15"/>
  <c r="H2240" i="15"/>
  <c r="I2240" i="15"/>
  <c r="J2240" i="15" s="1"/>
  <c r="K2240" i="15"/>
  <c r="H2241" i="15"/>
  <c r="I2241" i="15"/>
  <c r="J2241" i="15" s="1"/>
  <c r="K2241" i="15"/>
  <c r="H2242" i="15"/>
  <c r="I2242" i="15"/>
  <c r="J2242" i="15" s="1"/>
  <c r="K2242" i="15"/>
  <c r="H2243" i="15"/>
  <c r="I2243" i="15"/>
  <c r="J2243" i="15" s="1"/>
  <c r="K2243" i="15"/>
  <c r="H2244" i="15"/>
  <c r="I2244" i="15"/>
  <c r="J2244" i="15" s="1"/>
  <c r="K2244" i="15"/>
  <c r="H2245" i="15"/>
  <c r="I2245" i="15"/>
  <c r="J2245" i="15"/>
  <c r="K2245" i="15"/>
  <c r="H2246" i="15"/>
  <c r="I2246" i="15"/>
  <c r="J2246" i="15" s="1"/>
  <c r="K2246" i="15"/>
  <c r="H2247" i="15"/>
  <c r="I2247" i="15"/>
  <c r="J2247" i="15" s="1"/>
  <c r="K2247" i="15"/>
  <c r="H2248" i="15"/>
  <c r="I2248" i="15"/>
  <c r="J2248" i="15" s="1"/>
  <c r="K2248" i="15"/>
  <c r="H2249" i="15"/>
  <c r="I2249" i="15"/>
  <c r="J2249" i="15" s="1"/>
  <c r="K2249" i="15"/>
  <c r="H2250" i="15"/>
  <c r="I2250" i="15"/>
  <c r="J2250" i="15" s="1"/>
  <c r="K2250" i="15"/>
  <c r="H2251" i="15"/>
  <c r="I2251" i="15"/>
  <c r="J2251" i="15" s="1"/>
  <c r="K2251" i="15"/>
  <c r="H2252" i="15"/>
  <c r="I2252" i="15"/>
  <c r="J2252" i="15" s="1"/>
  <c r="K2252" i="15"/>
  <c r="H2253" i="15"/>
  <c r="I2253" i="15"/>
  <c r="J2253" i="15" s="1"/>
  <c r="K2253" i="15"/>
  <c r="H2254" i="15"/>
  <c r="I2254" i="15"/>
  <c r="J2254" i="15" s="1"/>
  <c r="K2254" i="15"/>
  <c r="H2255" i="15"/>
  <c r="I2255" i="15"/>
  <c r="J2255" i="15" s="1"/>
  <c r="K2255" i="15"/>
  <c r="H2256" i="15"/>
  <c r="I2256" i="15"/>
  <c r="J2256" i="15" s="1"/>
  <c r="K2256" i="15"/>
  <c r="H2257" i="15"/>
  <c r="I2257" i="15"/>
  <c r="J2257" i="15" s="1"/>
  <c r="K2257" i="15"/>
  <c r="H2258" i="15"/>
  <c r="I2258" i="15"/>
  <c r="J2258" i="15" s="1"/>
  <c r="K2258" i="15"/>
  <c r="H2259" i="15"/>
  <c r="I2259" i="15"/>
  <c r="J2259" i="15" s="1"/>
  <c r="K2259" i="15"/>
  <c r="H2260" i="15"/>
  <c r="I2260" i="15"/>
  <c r="J2260" i="15" s="1"/>
  <c r="K2260" i="15"/>
  <c r="H2261" i="15"/>
  <c r="I2261" i="15"/>
  <c r="J2261" i="15" s="1"/>
  <c r="K2261" i="15"/>
  <c r="H2262" i="15"/>
  <c r="I2262" i="15"/>
  <c r="J2262" i="15" s="1"/>
  <c r="K2262" i="15"/>
  <c r="H2263" i="15"/>
  <c r="I2263" i="15"/>
  <c r="J2263" i="15" s="1"/>
  <c r="K2263" i="15"/>
  <c r="H2264" i="15"/>
  <c r="I2264" i="15"/>
  <c r="J2264" i="15" s="1"/>
  <c r="K2264" i="15"/>
  <c r="H2265" i="15"/>
  <c r="I2265" i="15"/>
  <c r="J2265" i="15" s="1"/>
  <c r="K2265" i="15"/>
  <c r="H2266" i="15"/>
  <c r="I2266" i="15"/>
  <c r="J2266" i="15" s="1"/>
  <c r="K2266" i="15"/>
  <c r="H2267" i="15"/>
  <c r="I2267" i="15"/>
  <c r="J2267" i="15" s="1"/>
  <c r="K2267" i="15"/>
  <c r="H2268" i="15"/>
  <c r="I2268" i="15"/>
  <c r="J2268" i="15" s="1"/>
  <c r="K2268" i="15"/>
  <c r="H2269" i="15"/>
  <c r="I2269" i="15"/>
  <c r="J2269" i="15" s="1"/>
  <c r="K2269" i="15"/>
  <c r="H2270" i="15"/>
  <c r="I2270" i="15"/>
  <c r="J2270" i="15" s="1"/>
  <c r="K2270" i="15"/>
  <c r="H2271" i="15"/>
  <c r="I2271" i="15"/>
  <c r="J2271" i="15" s="1"/>
  <c r="K2271" i="15"/>
  <c r="H2272" i="15"/>
  <c r="I2272" i="15"/>
  <c r="J2272" i="15" s="1"/>
  <c r="K2272" i="15"/>
  <c r="H2273" i="15"/>
  <c r="I2273" i="15"/>
  <c r="J2273" i="15" s="1"/>
  <c r="K2273" i="15"/>
  <c r="H2274" i="15"/>
  <c r="I2274" i="15"/>
  <c r="J2274" i="15" s="1"/>
  <c r="K2274" i="15"/>
  <c r="H2275" i="15"/>
  <c r="I2275" i="15"/>
  <c r="J2275" i="15" s="1"/>
  <c r="K2275" i="15"/>
  <c r="H2276" i="15"/>
  <c r="I2276" i="15"/>
  <c r="J2276" i="15" s="1"/>
  <c r="K2276" i="15"/>
  <c r="H2277" i="15"/>
  <c r="I2277" i="15"/>
  <c r="J2277" i="15" s="1"/>
  <c r="K2277" i="15"/>
  <c r="H2278" i="15"/>
  <c r="I2278" i="15"/>
  <c r="J2278" i="15" s="1"/>
  <c r="K2278" i="15"/>
  <c r="H2279" i="15"/>
  <c r="I2279" i="15"/>
  <c r="J2279" i="15" s="1"/>
  <c r="K2279" i="15"/>
  <c r="H2280" i="15"/>
  <c r="I2280" i="15"/>
  <c r="J2280" i="15" s="1"/>
  <c r="K2280" i="15"/>
  <c r="H2281" i="15"/>
  <c r="I2281" i="15"/>
  <c r="J2281" i="15" s="1"/>
  <c r="K2281" i="15"/>
  <c r="H2282" i="15"/>
  <c r="I2282" i="15"/>
  <c r="J2282" i="15" s="1"/>
  <c r="K2282" i="15"/>
  <c r="H2283" i="15"/>
  <c r="I2283" i="15"/>
  <c r="J2283" i="15" s="1"/>
  <c r="K2283" i="15"/>
  <c r="H2284" i="15"/>
  <c r="I2284" i="15"/>
  <c r="J2284" i="15" s="1"/>
  <c r="K2284" i="15"/>
  <c r="H2285" i="15"/>
  <c r="I2285" i="15"/>
  <c r="J2285" i="15" s="1"/>
  <c r="K2285" i="15"/>
  <c r="H2286" i="15"/>
  <c r="I2286" i="15"/>
  <c r="J2286" i="15" s="1"/>
  <c r="K2286" i="15"/>
  <c r="H2287" i="15"/>
  <c r="I2287" i="15"/>
  <c r="J2287" i="15" s="1"/>
  <c r="K2287" i="15"/>
  <c r="H2288" i="15"/>
  <c r="I2288" i="15"/>
  <c r="J2288" i="15" s="1"/>
  <c r="K2288" i="15"/>
  <c r="H2289" i="15"/>
  <c r="I2289" i="15"/>
  <c r="J2289" i="15" s="1"/>
  <c r="K2289" i="15"/>
  <c r="H2290" i="15"/>
  <c r="I2290" i="15"/>
  <c r="J2290" i="15"/>
  <c r="K2290" i="15"/>
  <c r="H2291" i="15"/>
  <c r="I2291" i="15"/>
  <c r="J2291" i="15" s="1"/>
  <c r="K2291" i="15"/>
  <c r="H2292" i="15"/>
  <c r="I2292" i="15"/>
  <c r="J2292" i="15" s="1"/>
  <c r="K2292" i="15"/>
  <c r="H2293" i="15"/>
  <c r="I2293" i="15"/>
  <c r="J2293" i="15" s="1"/>
  <c r="K2293" i="15"/>
  <c r="H2294" i="15"/>
  <c r="I2294" i="15"/>
  <c r="J2294" i="15" s="1"/>
  <c r="K2294" i="15"/>
  <c r="H2295" i="15"/>
  <c r="I2295" i="15"/>
  <c r="J2295" i="15" s="1"/>
  <c r="K2295" i="15"/>
  <c r="H2296" i="15"/>
  <c r="I2296" i="15"/>
  <c r="J2296" i="15" s="1"/>
  <c r="K2296" i="15"/>
  <c r="H2297" i="15"/>
  <c r="I2297" i="15"/>
  <c r="J2297" i="15" s="1"/>
  <c r="K2297" i="15"/>
  <c r="H2298" i="15"/>
  <c r="I2298" i="15"/>
  <c r="J2298" i="15" s="1"/>
  <c r="K2298" i="15"/>
  <c r="H2299" i="15"/>
  <c r="I2299" i="15"/>
  <c r="J2299" i="15" s="1"/>
  <c r="K2299" i="15"/>
  <c r="H2300" i="15"/>
  <c r="I2300" i="15"/>
  <c r="J2300" i="15" s="1"/>
  <c r="K2300" i="15"/>
  <c r="H2301" i="15"/>
  <c r="I2301" i="15"/>
  <c r="J2301" i="15" s="1"/>
  <c r="K2301" i="15"/>
  <c r="H2302" i="15"/>
  <c r="I2302" i="15"/>
  <c r="J2302" i="15" s="1"/>
  <c r="K2302" i="15"/>
  <c r="H2303" i="15"/>
  <c r="I2303" i="15"/>
  <c r="J2303" i="15" s="1"/>
  <c r="K2303" i="15"/>
  <c r="H2304" i="15"/>
  <c r="I2304" i="15"/>
  <c r="J2304" i="15" s="1"/>
  <c r="K2304" i="15"/>
  <c r="H2305" i="15"/>
  <c r="I2305" i="15"/>
  <c r="J2305" i="15" s="1"/>
  <c r="K2305" i="15"/>
  <c r="H2306" i="15"/>
  <c r="I2306" i="15"/>
  <c r="J2306" i="15" s="1"/>
  <c r="K2306" i="15"/>
  <c r="H2307" i="15"/>
  <c r="I2307" i="15"/>
  <c r="J2307" i="15" s="1"/>
  <c r="K2307" i="15"/>
  <c r="H2308" i="15"/>
  <c r="I2308" i="15"/>
  <c r="J2308" i="15" s="1"/>
  <c r="K2308" i="15"/>
  <c r="H2309" i="15"/>
  <c r="I2309" i="15"/>
  <c r="J2309" i="15" s="1"/>
  <c r="K2309" i="15"/>
  <c r="H2310" i="15"/>
  <c r="I2310" i="15"/>
  <c r="J2310" i="15" s="1"/>
  <c r="K2310" i="15"/>
  <c r="H2311" i="15"/>
  <c r="I2311" i="15"/>
  <c r="J2311" i="15" s="1"/>
  <c r="K2311" i="15"/>
  <c r="H2312" i="15"/>
  <c r="I2312" i="15"/>
  <c r="J2312" i="15" s="1"/>
  <c r="K2312" i="15"/>
  <c r="H2313" i="15"/>
  <c r="I2313" i="15"/>
  <c r="J2313" i="15" s="1"/>
  <c r="K2313" i="15"/>
  <c r="H2314" i="15"/>
  <c r="I2314" i="15"/>
  <c r="J2314" i="15" s="1"/>
  <c r="K2314" i="15"/>
  <c r="H2315" i="15"/>
  <c r="I2315" i="15"/>
  <c r="J2315" i="15" s="1"/>
  <c r="K2315" i="15"/>
  <c r="H2316" i="15"/>
  <c r="I2316" i="15"/>
  <c r="J2316" i="15" s="1"/>
  <c r="K2316" i="15"/>
  <c r="H2317" i="15"/>
  <c r="I2317" i="15"/>
  <c r="J2317" i="15" s="1"/>
  <c r="K2317" i="15"/>
  <c r="H2318" i="15"/>
  <c r="I2318" i="15"/>
  <c r="J2318" i="15" s="1"/>
  <c r="K2318" i="15"/>
  <c r="H2319" i="15"/>
  <c r="I2319" i="15"/>
  <c r="J2319" i="15" s="1"/>
  <c r="K2319" i="15"/>
  <c r="H2320" i="15"/>
  <c r="I2320" i="15"/>
  <c r="J2320" i="15" s="1"/>
  <c r="K2320" i="15"/>
  <c r="H2321" i="15"/>
  <c r="I2321" i="15"/>
  <c r="J2321" i="15" s="1"/>
  <c r="K2321" i="15"/>
  <c r="H2322" i="15"/>
  <c r="I2322" i="15"/>
  <c r="J2322" i="15" s="1"/>
  <c r="K2322" i="15"/>
  <c r="H2323" i="15"/>
  <c r="I2323" i="15"/>
  <c r="J2323" i="15" s="1"/>
  <c r="K2323" i="15"/>
  <c r="H2324" i="15"/>
  <c r="I2324" i="15"/>
  <c r="J2324" i="15" s="1"/>
  <c r="K2324" i="15"/>
  <c r="H2325" i="15"/>
  <c r="I2325" i="15"/>
  <c r="J2325" i="15" s="1"/>
  <c r="K2325" i="15"/>
  <c r="H2326" i="15"/>
  <c r="I2326" i="15"/>
  <c r="J2326" i="15" s="1"/>
  <c r="K2326" i="15"/>
  <c r="H2327" i="15"/>
  <c r="I2327" i="15"/>
  <c r="J2327" i="15" s="1"/>
  <c r="K2327" i="15"/>
  <c r="H2328" i="15"/>
  <c r="I2328" i="15"/>
  <c r="J2328" i="15" s="1"/>
  <c r="K2328" i="15"/>
  <c r="H2329" i="15"/>
  <c r="I2329" i="15"/>
  <c r="J2329" i="15" s="1"/>
  <c r="K2329" i="15"/>
  <c r="H2330" i="15"/>
  <c r="I2330" i="15"/>
  <c r="J2330" i="15" s="1"/>
  <c r="K2330" i="15"/>
  <c r="H2331" i="15"/>
  <c r="I2331" i="15"/>
  <c r="J2331" i="15" s="1"/>
  <c r="K2331" i="15"/>
  <c r="H2332" i="15"/>
  <c r="I2332" i="15"/>
  <c r="J2332" i="15" s="1"/>
  <c r="K2332" i="15"/>
  <c r="H2333" i="15"/>
  <c r="I2333" i="15"/>
  <c r="J2333" i="15" s="1"/>
  <c r="K2333" i="15"/>
  <c r="H2334" i="15"/>
  <c r="I2334" i="15"/>
  <c r="J2334" i="15" s="1"/>
  <c r="K2334" i="15"/>
  <c r="H2335" i="15"/>
  <c r="I2335" i="15"/>
  <c r="J2335" i="15" s="1"/>
  <c r="K2335" i="15"/>
  <c r="H2336" i="15"/>
  <c r="I2336" i="15"/>
  <c r="J2336" i="15" s="1"/>
  <c r="K2336" i="15"/>
  <c r="H2337" i="15"/>
  <c r="I2337" i="15"/>
  <c r="J2337" i="15" s="1"/>
  <c r="K2337" i="15"/>
  <c r="H2338" i="15"/>
  <c r="I2338" i="15"/>
  <c r="J2338" i="15" s="1"/>
  <c r="K2338" i="15"/>
  <c r="H2339" i="15"/>
  <c r="I2339" i="15"/>
  <c r="J2339" i="15" s="1"/>
  <c r="K2339" i="15"/>
  <c r="H2340" i="15"/>
  <c r="I2340" i="15"/>
  <c r="J2340" i="15" s="1"/>
  <c r="K2340" i="15"/>
  <c r="H2341" i="15"/>
  <c r="I2341" i="15"/>
  <c r="J2341" i="15" s="1"/>
  <c r="K2341" i="15"/>
  <c r="H2342" i="15"/>
  <c r="I2342" i="15"/>
  <c r="J2342" i="15"/>
  <c r="K2342" i="15"/>
  <c r="H2343" i="15"/>
  <c r="I2343" i="15"/>
  <c r="J2343" i="15" s="1"/>
  <c r="K2343" i="15"/>
  <c r="H2344" i="15"/>
  <c r="I2344" i="15"/>
  <c r="J2344" i="15" s="1"/>
  <c r="K2344" i="15"/>
  <c r="H2345" i="15"/>
  <c r="I2345" i="15"/>
  <c r="J2345" i="15" s="1"/>
  <c r="K2345" i="15"/>
  <c r="H2346" i="15"/>
  <c r="I2346" i="15"/>
  <c r="J2346" i="15" s="1"/>
  <c r="K2346" i="15"/>
  <c r="H2347" i="15"/>
  <c r="I2347" i="15"/>
  <c r="J2347" i="15" s="1"/>
  <c r="K2347" i="15"/>
  <c r="H2348" i="15"/>
  <c r="I2348" i="15"/>
  <c r="J2348" i="15" s="1"/>
  <c r="K2348" i="15"/>
  <c r="H2349" i="15"/>
  <c r="I2349" i="15"/>
  <c r="J2349" i="15" s="1"/>
  <c r="K2349" i="15"/>
  <c r="H2350" i="15"/>
  <c r="I2350" i="15"/>
  <c r="J2350" i="15" s="1"/>
  <c r="K2350" i="15"/>
  <c r="H2351" i="15"/>
  <c r="I2351" i="15"/>
  <c r="J2351" i="15" s="1"/>
  <c r="K2351" i="15"/>
  <c r="H2352" i="15"/>
  <c r="I2352" i="15"/>
  <c r="J2352" i="15" s="1"/>
  <c r="K2352" i="15"/>
  <c r="H2353" i="15"/>
  <c r="I2353" i="15"/>
  <c r="J2353" i="15" s="1"/>
  <c r="K2353" i="15"/>
  <c r="H2354" i="15"/>
  <c r="I2354" i="15"/>
  <c r="J2354" i="15" s="1"/>
  <c r="K2354" i="15"/>
  <c r="H2355" i="15"/>
  <c r="I2355" i="15"/>
  <c r="J2355" i="15" s="1"/>
  <c r="K2355" i="15"/>
  <c r="H2356" i="15"/>
  <c r="I2356" i="15"/>
  <c r="J2356" i="15" s="1"/>
  <c r="K2356" i="15"/>
  <c r="H2357" i="15"/>
  <c r="I2357" i="15"/>
  <c r="J2357" i="15" s="1"/>
  <c r="K2357" i="15"/>
  <c r="H2358" i="15"/>
  <c r="I2358" i="15"/>
  <c r="J2358" i="15" s="1"/>
  <c r="K2358" i="15"/>
  <c r="H2359" i="15"/>
  <c r="I2359" i="15"/>
  <c r="J2359" i="15" s="1"/>
  <c r="K2359" i="15"/>
  <c r="H2360" i="15"/>
  <c r="I2360" i="15"/>
  <c r="J2360" i="15" s="1"/>
  <c r="K2360" i="15"/>
  <c r="H2361" i="15"/>
  <c r="I2361" i="15"/>
  <c r="J2361" i="15" s="1"/>
  <c r="K2361" i="15"/>
  <c r="H2362" i="15"/>
  <c r="I2362" i="15"/>
  <c r="J2362" i="15" s="1"/>
  <c r="K2362" i="15"/>
  <c r="H2363" i="15"/>
  <c r="I2363" i="15"/>
  <c r="J2363" i="15" s="1"/>
  <c r="K2363" i="15"/>
  <c r="H2364" i="15"/>
  <c r="I2364" i="15"/>
  <c r="J2364" i="15" s="1"/>
  <c r="K2364" i="15"/>
  <c r="H2365" i="15"/>
  <c r="I2365" i="15"/>
  <c r="J2365" i="15" s="1"/>
  <c r="K2365" i="15"/>
  <c r="H2366" i="15"/>
  <c r="I2366" i="15"/>
  <c r="J2366" i="15" s="1"/>
  <c r="K2366" i="15"/>
  <c r="H2367" i="15"/>
  <c r="I2367" i="15"/>
  <c r="J2367" i="15" s="1"/>
  <c r="K2367" i="15"/>
  <c r="H2368" i="15"/>
  <c r="I2368" i="15"/>
  <c r="J2368" i="15" s="1"/>
  <c r="K2368" i="15"/>
  <c r="H2369" i="15"/>
  <c r="I2369" i="15"/>
  <c r="J2369" i="15" s="1"/>
  <c r="K2369" i="15"/>
  <c r="H2370" i="15"/>
  <c r="I2370" i="15"/>
  <c r="J2370" i="15" s="1"/>
  <c r="K2370" i="15"/>
  <c r="H2371" i="15"/>
  <c r="I2371" i="15"/>
  <c r="J2371" i="15" s="1"/>
  <c r="K2371" i="15"/>
  <c r="H2372" i="15"/>
  <c r="I2372" i="15"/>
  <c r="J2372" i="15" s="1"/>
  <c r="K2372" i="15"/>
  <c r="H2373" i="15"/>
  <c r="I2373" i="15"/>
  <c r="J2373" i="15" s="1"/>
  <c r="K2373" i="15"/>
  <c r="H2374" i="15"/>
  <c r="I2374" i="15"/>
  <c r="J2374" i="15" s="1"/>
  <c r="K2374" i="15"/>
  <c r="H2375" i="15"/>
  <c r="I2375" i="15"/>
  <c r="J2375" i="15" s="1"/>
  <c r="K2375" i="15"/>
  <c r="H2376" i="15"/>
  <c r="I2376" i="15"/>
  <c r="J2376" i="15" s="1"/>
  <c r="K2376" i="15"/>
  <c r="H2377" i="15"/>
  <c r="I2377" i="15"/>
  <c r="J2377" i="15" s="1"/>
  <c r="K2377" i="15"/>
  <c r="H2378" i="15"/>
  <c r="I2378" i="15"/>
  <c r="J2378" i="15" s="1"/>
  <c r="K2378" i="15"/>
  <c r="H2379" i="15"/>
  <c r="I2379" i="15"/>
  <c r="J2379" i="15" s="1"/>
  <c r="K2379" i="15"/>
  <c r="H2380" i="15"/>
  <c r="I2380" i="15"/>
  <c r="J2380" i="15" s="1"/>
  <c r="K2380" i="15"/>
  <c r="H2381" i="15"/>
  <c r="I2381" i="15"/>
  <c r="J2381" i="15" s="1"/>
  <c r="K2381" i="15"/>
  <c r="H2382" i="15"/>
  <c r="I2382" i="15"/>
  <c r="J2382" i="15" s="1"/>
  <c r="K2382" i="15"/>
  <c r="H2383" i="15"/>
  <c r="I2383" i="15"/>
  <c r="J2383" i="15" s="1"/>
  <c r="K2383" i="15"/>
  <c r="H2384" i="15"/>
  <c r="I2384" i="15"/>
  <c r="J2384" i="15" s="1"/>
  <c r="K2384" i="15"/>
  <c r="H2385" i="15"/>
  <c r="I2385" i="15"/>
  <c r="J2385" i="15" s="1"/>
  <c r="K2385" i="15"/>
  <c r="H2386" i="15"/>
  <c r="I2386" i="15"/>
  <c r="J2386" i="15" s="1"/>
  <c r="K2386" i="15"/>
  <c r="H2387" i="15"/>
  <c r="I2387" i="15"/>
  <c r="J2387" i="15" s="1"/>
  <c r="K2387" i="15"/>
  <c r="H2388" i="15"/>
  <c r="I2388" i="15"/>
  <c r="J2388" i="15" s="1"/>
  <c r="K2388" i="15"/>
  <c r="H2389" i="15"/>
  <c r="I2389" i="15"/>
  <c r="J2389" i="15" s="1"/>
  <c r="K2389" i="15"/>
  <c r="H2390" i="15"/>
  <c r="I2390" i="15"/>
  <c r="J2390" i="15" s="1"/>
  <c r="K2390" i="15"/>
  <c r="H2391" i="15"/>
  <c r="I2391" i="15"/>
  <c r="J2391" i="15" s="1"/>
  <c r="K2391" i="15"/>
  <c r="H2392" i="15"/>
  <c r="I2392" i="15"/>
  <c r="J2392" i="15" s="1"/>
  <c r="K2392" i="15"/>
  <c r="H2393" i="15"/>
  <c r="I2393" i="15"/>
  <c r="J2393" i="15" s="1"/>
  <c r="K2393" i="15"/>
  <c r="H2394" i="15"/>
  <c r="I2394" i="15"/>
  <c r="J2394" i="15" s="1"/>
  <c r="K2394" i="15"/>
  <c r="H2395" i="15"/>
  <c r="I2395" i="15"/>
  <c r="J2395" i="15" s="1"/>
  <c r="K2395" i="15"/>
  <c r="H2396" i="15"/>
  <c r="I2396" i="15"/>
  <c r="J2396" i="15" s="1"/>
  <c r="K2396" i="15"/>
  <c r="H2397" i="15"/>
  <c r="I2397" i="15"/>
  <c r="J2397" i="15" s="1"/>
  <c r="K2397" i="15"/>
  <c r="H2398" i="15"/>
  <c r="I2398" i="15"/>
  <c r="J2398" i="15" s="1"/>
  <c r="K2398" i="15"/>
  <c r="H2399" i="15"/>
  <c r="I2399" i="15"/>
  <c r="J2399" i="15" s="1"/>
  <c r="K2399" i="15"/>
  <c r="H2400" i="15"/>
  <c r="I2400" i="15"/>
  <c r="J2400" i="15" s="1"/>
  <c r="K2400" i="15"/>
  <c r="H2401" i="15"/>
  <c r="I2401" i="15"/>
  <c r="J2401" i="15" s="1"/>
  <c r="K2401" i="15"/>
  <c r="H2402" i="15"/>
  <c r="I2402" i="15"/>
  <c r="J2402" i="15" s="1"/>
  <c r="K2402" i="15"/>
  <c r="H2403" i="15"/>
  <c r="I2403" i="15"/>
  <c r="J2403" i="15" s="1"/>
  <c r="K2403" i="15"/>
  <c r="H2404" i="15"/>
  <c r="I2404" i="15"/>
  <c r="J2404" i="15" s="1"/>
  <c r="K2404" i="15"/>
  <c r="H2405" i="15"/>
  <c r="I2405" i="15"/>
  <c r="J2405" i="15" s="1"/>
  <c r="K2405" i="15"/>
  <c r="H2406" i="15"/>
  <c r="I2406" i="15"/>
  <c r="J2406" i="15" s="1"/>
  <c r="K2406" i="15"/>
  <c r="H2407" i="15"/>
  <c r="I2407" i="15"/>
  <c r="J2407" i="15" s="1"/>
  <c r="K2407" i="15"/>
  <c r="H2408" i="15"/>
  <c r="I2408" i="15"/>
  <c r="J2408" i="15" s="1"/>
  <c r="K2408" i="15"/>
  <c r="H2409" i="15"/>
  <c r="I2409" i="15"/>
  <c r="J2409" i="15" s="1"/>
  <c r="K2409" i="15"/>
  <c r="H2410" i="15"/>
  <c r="I2410" i="15"/>
  <c r="J2410" i="15" s="1"/>
  <c r="K2410" i="15"/>
  <c r="H2411" i="15"/>
  <c r="I2411" i="15"/>
  <c r="J2411" i="15" s="1"/>
  <c r="K2411" i="15"/>
  <c r="H2412" i="15"/>
  <c r="I2412" i="15"/>
  <c r="J2412" i="15" s="1"/>
  <c r="K2412" i="15"/>
  <c r="H2413" i="15"/>
  <c r="I2413" i="15"/>
  <c r="J2413" i="15" s="1"/>
  <c r="K2413" i="15"/>
  <c r="H2414" i="15"/>
  <c r="I2414" i="15"/>
  <c r="J2414" i="15" s="1"/>
  <c r="K2414" i="15"/>
  <c r="H2415" i="15"/>
  <c r="I2415" i="15"/>
  <c r="J2415" i="15" s="1"/>
  <c r="K2415" i="15"/>
  <c r="H2416" i="15"/>
  <c r="I2416" i="15"/>
  <c r="J2416" i="15" s="1"/>
  <c r="K2416" i="15"/>
  <c r="H2417" i="15"/>
  <c r="I2417" i="15"/>
  <c r="J2417" i="15" s="1"/>
  <c r="K2417" i="15"/>
  <c r="H2418" i="15"/>
  <c r="I2418" i="15"/>
  <c r="J2418" i="15" s="1"/>
  <c r="K2418" i="15"/>
  <c r="H2419" i="15"/>
  <c r="I2419" i="15"/>
  <c r="J2419" i="15" s="1"/>
  <c r="K2419" i="15"/>
  <c r="H2420" i="15"/>
  <c r="I2420" i="15"/>
  <c r="J2420" i="15" s="1"/>
  <c r="K2420" i="15"/>
  <c r="H2421" i="15"/>
  <c r="I2421" i="15"/>
  <c r="J2421" i="15" s="1"/>
  <c r="K2421" i="15"/>
  <c r="H2422" i="15"/>
  <c r="I2422" i="15"/>
  <c r="J2422" i="15" s="1"/>
  <c r="K2422" i="15"/>
  <c r="H2423" i="15"/>
  <c r="I2423" i="15"/>
  <c r="J2423" i="15" s="1"/>
  <c r="K2423" i="15"/>
  <c r="H2424" i="15"/>
  <c r="I2424" i="15"/>
  <c r="J2424" i="15" s="1"/>
  <c r="K2424" i="15"/>
  <c r="H2425" i="15"/>
  <c r="I2425" i="15"/>
  <c r="J2425" i="15" s="1"/>
  <c r="K2425" i="15"/>
  <c r="H2426" i="15"/>
  <c r="I2426" i="15"/>
  <c r="J2426" i="15" s="1"/>
  <c r="K2426" i="15"/>
  <c r="H2427" i="15"/>
  <c r="I2427" i="15"/>
  <c r="J2427" i="15" s="1"/>
  <c r="K2427" i="15"/>
  <c r="H2428" i="15"/>
  <c r="I2428" i="15"/>
  <c r="J2428" i="15" s="1"/>
  <c r="K2428" i="15"/>
  <c r="H2429" i="15"/>
  <c r="I2429" i="15"/>
  <c r="J2429" i="15" s="1"/>
  <c r="K2429" i="15"/>
  <c r="H2430" i="15"/>
  <c r="I2430" i="15"/>
  <c r="J2430" i="15" s="1"/>
  <c r="K2430" i="15"/>
  <c r="H2431" i="15"/>
  <c r="I2431" i="15"/>
  <c r="J2431" i="15" s="1"/>
  <c r="K2431" i="15"/>
  <c r="H2432" i="15"/>
  <c r="I2432" i="15"/>
  <c r="J2432" i="15" s="1"/>
  <c r="K2432" i="15"/>
  <c r="H2433" i="15"/>
  <c r="I2433" i="15"/>
  <c r="J2433" i="15" s="1"/>
  <c r="K2433" i="15"/>
  <c r="H2434" i="15"/>
  <c r="I2434" i="15"/>
  <c r="J2434" i="15" s="1"/>
  <c r="K2434" i="15"/>
  <c r="H2435" i="15"/>
  <c r="I2435" i="15"/>
  <c r="J2435" i="15" s="1"/>
  <c r="K2435" i="15"/>
  <c r="H2436" i="15"/>
  <c r="I2436" i="15"/>
  <c r="J2436" i="15" s="1"/>
  <c r="K2436" i="15"/>
  <c r="H2437" i="15"/>
  <c r="I2437" i="15"/>
  <c r="J2437" i="15" s="1"/>
  <c r="K2437" i="15"/>
  <c r="H2438" i="15"/>
  <c r="I2438" i="15"/>
  <c r="J2438" i="15" s="1"/>
  <c r="K2438" i="15"/>
  <c r="H2439" i="15"/>
  <c r="I2439" i="15"/>
  <c r="J2439" i="15" s="1"/>
  <c r="K2439" i="15"/>
  <c r="H2440" i="15"/>
  <c r="I2440" i="15"/>
  <c r="J2440" i="15" s="1"/>
  <c r="K2440" i="15"/>
  <c r="H2441" i="15"/>
  <c r="I2441" i="15"/>
  <c r="J2441" i="15" s="1"/>
  <c r="K2441" i="15"/>
  <c r="H2442" i="15"/>
  <c r="I2442" i="15"/>
  <c r="J2442" i="15" s="1"/>
  <c r="K2442" i="15"/>
  <c r="H2443" i="15"/>
  <c r="I2443" i="15"/>
  <c r="J2443" i="15" s="1"/>
  <c r="K2443" i="15"/>
  <c r="H2444" i="15"/>
  <c r="I2444" i="15"/>
  <c r="J2444" i="15" s="1"/>
  <c r="K2444" i="15"/>
  <c r="H2445" i="15"/>
  <c r="I2445" i="15"/>
  <c r="J2445" i="15" s="1"/>
  <c r="K2445" i="15"/>
  <c r="H2446" i="15"/>
  <c r="I2446" i="15"/>
  <c r="J2446" i="15" s="1"/>
  <c r="K2446" i="15"/>
  <c r="H2447" i="15"/>
  <c r="I2447" i="15"/>
  <c r="J2447" i="15" s="1"/>
  <c r="K2447" i="15"/>
  <c r="H2448" i="15"/>
  <c r="I2448" i="15"/>
  <c r="J2448" i="15" s="1"/>
  <c r="K2448" i="15"/>
  <c r="H2449" i="15"/>
  <c r="I2449" i="15"/>
  <c r="J2449" i="15" s="1"/>
  <c r="K2449" i="15"/>
  <c r="H2450" i="15"/>
  <c r="I2450" i="15"/>
  <c r="J2450" i="15" s="1"/>
  <c r="K2450" i="15"/>
  <c r="H2451" i="15"/>
  <c r="I2451" i="15"/>
  <c r="J2451" i="15" s="1"/>
  <c r="K2451" i="15"/>
  <c r="H2452" i="15"/>
  <c r="I2452" i="15"/>
  <c r="J2452" i="15" s="1"/>
  <c r="K2452" i="15"/>
  <c r="H2453" i="15"/>
  <c r="I2453" i="15"/>
  <c r="J2453" i="15" s="1"/>
  <c r="K2453" i="15"/>
  <c r="H2454" i="15"/>
  <c r="I2454" i="15"/>
  <c r="J2454" i="15" s="1"/>
  <c r="K2454" i="15"/>
  <c r="H2455" i="15"/>
  <c r="I2455" i="15"/>
  <c r="J2455" i="15" s="1"/>
  <c r="K2455" i="15"/>
  <c r="H2456" i="15"/>
  <c r="I2456" i="15"/>
  <c r="J2456" i="15" s="1"/>
  <c r="K2456" i="15"/>
  <c r="H2457" i="15"/>
  <c r="I2457" i="15"/>
  <c r="J2457" i="15" s="1"/>
  <c r="K2457" i="15"/>
  <c r="H2458" i="15"/>
  <c r="I2458" i="15"/>
  <c r="J2458" i="15" s="1"/>
  <c r="K2458" i="15"/>
  <c r="H2459" i="15"/>
  <c r="I2459" i="15"/>
  <c r="J2459" i="15" s="1"/>
  <c r="K2459" i="15"/>
  <c r="H2460" i="15"/>
  <c r="I2460" i="15"/>
  <c r="J2460" i="15" s="1"/>
  <c r="K2460" i="15"/>
  <c r="H2461" i="15"/>
  <c r="I2461" i="15"/>
  <c r="J2461" i="15" s="1"/>
  <c r="K2461" i="15"/>
  <c r="H2462" i="15"/>
  <c r="I2462" i="15"/>
  <c r="J2462" i="15" s="1"/>
  <c r="K2462" i="15"/>
  <c r="H2463" i="15"/>
  <c r="I2463" i="15"/>
  <c r="J2463" i="15" s="1"/>
  <c r="K2463" i="15"/>
  <c r="H2464" i="15"/>
  <c r="I2464" i="15"/>
  <c r="J2464" i="15" s="1"/>
  <c r="K2464" i="15"/>
  <c r="H2465" i="15"/>
  <c r="I2465" i="15"/>
  <c r="J2465" i="15" s="1"/>
  <c r="K2465" i="15"/>
  <c r="H2466" i="15"/>
  <c r="I2466" i="15"/>
  <c r="J2466" i="15" s="1"/>
  <c r="K2466" i="15"/>
  <c r="H2467" i="15"/>
  <c r="I2467" i="15"/>
  <c r="J2467" i="15" s="1"/>
  <c r="K2467" i="15"/>
  <c r="H2468" i="15"/>
  <c r="I2468" i="15"/>
  <c r="J2468" i="15" s="1"/>
  <c r="K2468" i="15"/>
  <c r="H2469" i="15"/>
  <c r="I2469" i="15"/>
  <c r="J2469" i="15" s="1"/>
  <c r="K2469" i="15"/>
  <c r="H2470" i="15"/>
  <c r="I2470" i="15"/>
  <c r="J2470" i="15" s="1"/>
  <c r="K2470" i="15"/>
  <c r="H2471" i="15"/>
  <c r="I2471" i="15"/>
  <c r="J2471" i="15" s="1"/>
  <c r="K2471" i="15"/>
  <c r="H2472" i="15"/>
  <c r="I2472" i="15"/>
  <c r="J2472" i="15" s="1"/>
  <c r="K2472" i="15"/>
  <c r="H2473" i="15"/>
  <c r="I2473" i="15"/>
  <c r="J2473" i="15" s="1"/>
  <c r="K2473" i="15"/>
  <c r="H2474" i="15"/>
  <c r="I2474" i="15"/>
  <c r="J2474" i="15" s="1"/>
  <c r="K2474" i="15"/>
  <c r="H2475" i="15"/>
  <c r="I2475" i="15"/>
  <c r="J2475" i="15" s="1"/>
  <c r="K2475" i="15"/>
  <c r="H2476" i="15"/>
  <c r="I2476" i="15"/>
  <c r="J2476" i="15" s="1"/>
  <c r="K2476" i="15"/>
  <c r="H2477" i="15"/>
  <c r="I2477" i="15"/>
  <c r="J2477" i="15" s="1"/>
  <c r="K2477" i="15"/>
  <c r="H2478" i="15"/>
  <c r="I2478" i="15"/>
  <c r="J2478" i="15" s="1"/>
  <c r="K2478" i="15"/>
  <c r="H2479" i="15"/>
  <c r="I2479" i="15"/>
  <c r="J2479" i="15" s="1"/>
  <c r="K2479" i="15"/>
  <c r="H2480" i="15"/>
  <c r="I2480" i="15"/>
  <c r="J2480" i="15" s="1"/>
  <c r="K2480" i="15"/>
  <c r="H2481" i="15"/>
  <c r="I2481" i="15"/>
  <c r="J2481" i="15" s="1"/>
  <c r="K2481" i="15"/>
  <c r="H2482" i="15"/>
  <c r="I2482" i="15"/>
  <c r="J2482" i="15" s="1"/>
  <c r="K2482" i="15"/>
  <c r="H2483" i="15"/>
  <c r="I2483" i="15"/>
  <c r="J2483" i="15" s="1"/>
  <c r="K2483" i="15"/>
  <c r="H2484" i="15"/>
  <c r="I2484" i="15"/>
  <c r="J2484" i="15" s="1"/>
  <c r="K2484" i="15"/>
  <c r="H2485" i="15"/>
  <c r="I2485" i="15"/>
  <c r="J2485" i="15" s="1"/>
  <c r="K2485" i="15"/>
  <c r="H2486" i="15"/>
  <c r="I2486" i="15"/>
  <c r="J2486" i="15" s="1"/>
  <c r="K2486" i="15"/>
  <c r="H2487" i="15"/>
  <c r="I2487" i="15"/>
  <c r="J2487" i="15" s="1"/>
  <c r="K2487" i="15"/>
  <c r="H2488" i="15"/>
  <c r="I2488" i="15"/>
  <c r="J2488" i="15" s="1"/>
  <c r="K2488" i="15"/>
  <c r="H2489" i="15"/>
  <c r="I2489" i="15"/>
  <c r="J2489" i="15" s="1"/>
  <c r="K2489" i="15"/>
  <c r="H2490" i="15"/>
  <c r="I2490" i="15"/>
  <c r="J2490" i="15" s="1"/>
  <c r="K2490" i="15"/>
  <c r="H2491" i="15"/>
  <c r="I2491" i="15"/>
  <c r="J2491" i="15" s="1"/>
  <c r="K2491" i="15"/>
  <c r="H2492" i="15"/>
  <c r="I2492" i="15"/>
  <c r="J2492" i="15" s="1"/>
  <c r="K2492" i="15"/>
  <c r="H2493" i="15"/>
  <c r="I2493" i="15"/>
  <c r="J2493" i="15" s="1"/>
  <c r="K2493" i="15"/>
  <c r="H2494" i="15"/>
  <c r="I2494" i="15"/>
  <c r="J2494" i="15" s="1"/>
  <c r="K2494" i="15"/>
  <c r="H2495" i="15"/>
  <c r="I2495" i="15"/>
  <c r="J2495" i="15" s="1"/>
  <c r="K2495" i="15"/>
  <c r="H2496" i="15"/>
  <c r="I2496" i="15"/>
  <c r="J2496" i="15" s="1"/>
  <c r="K2496" i="15"/>
  <c r="H2497" i="15"/>
  <c r="I2497" i="15"/>
  <c r="J2497" i="15" s="1"/>
  <c r="K2497" i="15"/>
  <c r="H2498" i="15"/>
  <c r="I2498" i="15"/>
  <c r="J2498" i="15" s="1"/>
  <c r="K2498" i="15"/>
  <c r="H2499" i="15"/>
  <c r="I2499" i="15"/>
  <c r="J2499" i="15" s="1"/>
  <c r="K2499" i="15"/>
  <c r="H2500" i="15"/>
  <c r="I2500" i="15"/>
  <c r="J2500" i="15" s="1"/>
  <c r="K2500" i="15"/>
  <c r="H2501" i="15"/>
  <c r="I2501" i="15"/>
  <c r="J2501" i="15" s="1"/>
  <c r="K2501" i="15"/>
  <c r="H2502" i="15"/>
  <c r="I2502" i="15"/>
  <c r="J2502" i="15" s="1"/>
  <c r="K2502" i="15"/>
  <c r="H2503" i="15"/>
  <c r="I2503" i="15"/>
  <c r="J2503" i="15" s="1"/>
  <c r="K2503" i="15"/>
  <c r="H2504" i="15"/>
  <c r="I2504" i="15"/>
  <c r="J2504" i="15" s="1"/>
  <c r="K2504" i="15"/>
  <c r="H2505" i="15"/>
  <c r="I2505" i="15"/>
  <c r="J2505" i="15" s="1"/>
  <c r="K2505" i="15"/>
  <c r="H2506" i="15"/>
  <c r="I2506" i="15"/>
  <c r="J2506" i="15" s="1"/>
  <c r="K2506" i="15"/>
  <c r="H2507" i="15"/>
  <c r="I2507" i="15"/>
  <c r="J2507" i="15" s="1"/>
  <c r="K2507" i="15"/>
  <c r="H2508" i="15"/>
  <c r="I2508" i="15"/>
  <c r="J2508" i="15" s="1"/>
  <c r="K2508" i="15"/>
  <c r="H2509" i="15"/>
  <c r="I2509" i="15"/>
  <c r="J2509" i="15" s="1"/>
  <c r="K2509" i="15"/>
  <c r="H2510" i="15"/>
  <c r="I2510" i="15"/>
  <c r="J2510" i="15" s="1"/>
  <c r="K2510" i="15"/>
  <c r="H2511" i="15"/>
  <c r="I2511" i="15"/>
  <c r="J2511" i="15" s="1"/>
  <c r="K2511" i="15"/>
  <c r="H2512" i="15"/>
  <c r="I2512" i="15"/>
  <c r="J2512" i="15" s="1"/>
  <c r="K2512" i="15"/>
  <c r="H2513" i="15"/>
  <c r="I2513" i="15"/>
  <c r="J2513" i="15" s="1"/>
  <c r="K2513" i="15"/>
  <c r="H2514" i="15"/>
  <c r="I2514" i="15"/>
  <c r="J2514" i="15" s="1"/>
  <c r="K2514" i="15"/>
  <c r="H2515" i="15"/>
  <c r="I2515" i="15"/>
  <c r="J2515" i="15" s="1"/>
  <c r="K2515" i="15"/>
  <c r="H2516" i="15"/>
  <c r="I2516" i="15"/>
  <c r="J2516" i="15" s="1"/>
  <c r="K2516" i="15"/>
  <c r="H2517" i="15"/>
  <c r="I2517" i="15"/>
  <c r="J2517" i="15" s="1"/>
  <c r="K2517" i="15"/>
  <c r="H2518" i="15"/>
  <c r="I2518" i="15"/>
  <c r="J2518" i="15" s="1"/>
  <c r="K2518" i="15"/>
  <c r="H2519" i="15"/>
  <c r="I2519" i="15"/>
  <c r="J2519" i="15" s="1"/>
  <c r="K2519" i="15"/>
  <c r="H2520" i="15"/>
  <c r="I2520" i="15"/>
  <c r="J2520" i="15" s="1"/>
  <c r="K2520" i="15"/>
  <c r="H2521" i="15"/>
  <c r="I2521" i="15"/>
  <c r="J2521" i="15" s="1"/>
  <c r="K2521" i="15"/>
  <c r="H2522" i="15"/>
  <c r="I2522" i="15"/>
  <c r="J2522" i="15" s="1"/>
  <c r="K2522" i="15"/>
  <c r="H2523" i="15"/>
  <c r="I2523" i="15"/>
  <c r="J2523" i="15" s="1"/>
  <c r="K2523" i="15"/>
  <c r="H2524" i="15"/>
  <c r="I2524" i="15"/>
  <c r="J2524" i="15" s="1"/>
  <c r="K2524" i="15"/>
  <c r="H2525" i="15"/>
  <c r="I2525" i="15"/>
  <c r="J2525" i="15" s="1"/>
  <c r="K2525" i="15"/>
  <c r="H2526" i="15"/>
  <c r="I2526" i="15"/>
  <c r="J2526" i="15" s="1"/>
  <c r="K2526" i="15"/>
  <c r="H2527" i="15"/>
  <c r="I2527" i="15"/>
  <c r="J2527" i="15" s="1"/>
  <c r="K2527" i="15"/>
  <c r="H2528" i="15"/>
  <c r="I2528" i="15"/>
  <c r="J2528" i="15" s="1"/>
  <c r="K2528" i="15"/>
  <c r="H2529" i="15"/>
  <c r="I2529" i="15"/>
  <c r="J2529" i="15" s="1"/>
  <c r="K2529" i="15"/>
  <c r="H2530" i="15"/>
  <c r="I2530" i="15"/>
  <c r="J2530" i="15" s="1"/>
  <c r="K2530" i="15"/>
  <c r="H2531" i="15"/>
  <c r="I2531" i="15"/>
  <c r="J2531" i="15" s="1"/>
  <c r="K2531" i="15"/>
  <c r="H2532" i="15"/>
  <c r="I2532" i="15"/>
  <c r="J2532" i="15" s="1"/>
  <c r="K2532" i="15"/>
  <c r="H2533" i="15"/>
  <c r="I2533" i="15"/>
  <c r="J2533" i="15" s="1"/>
  <c r="K2533" i="15"/>
  <c r="H2534" i="15"/>
  <c r="I2534" i="15"/>
  <c r="J2534" i="15" s="1"/>
  <c r="K2534" i="15"/>
  <c r="H2535" i="15"/>
  <c r="I2535" i="15"/>
  <c r="J2535" i="15" s="1"/>
  <c r="K2535" i="15"/>
  <c r="H2536" i="15"/>
  <c r="I2536" i="15"/>
  <c r="J2536" i="15" s="1"/>
  <c r="K2536" i="15"/>
  <c r="H2537" i="15"/>
  <c r="I2537" i="15"/>
  <c r="J2537" i="15" s="1"/>
  <c r="K2537" i="15"/>
  <c r="H2538" i="15"/>
  <c r="I2538" i="15"/>
  <c r="J2538" i="15" s="1"/>
  <c r="K2538" i="15"/>
  <c r="H2539" i="15"/>
  <c r="I2539" i="15"/>
  <c r="J2539" i="15" s="1"/>
  <c r="K2539" i="15"/>
  <c r="H2540" i="15"/>
  <c r="I2540" i="15"/>
  <c r="J2540" i="15" s="1"/>
  <c r="K2540" i="15"/>
  <c r="H2541" i="15"/>
  <c r="I2541" i="15"/>
  <c r="J2541" i="15" s="1"/>
  <c r="K2541" i="15"/>
  <c r="H2542" i="15"/>
  <c r="I2542" i="15"/>
  <c r="J2542" i="15" s="1"/>
  <c r="K2542" i="15"/>
  <c r="H2543" i="15"/>
  <c r="I2543" i="15"/>
  <c r="J2543" i="15" s="1"/>
  <c r="K2543" i="15"/>
  <c r="H2544" i="15"/>
  <c r="I2544" i="15"/>
  <c r="J2544" i="15" s="1"/>
  <c r="K2544" i="15"/>
  <c r="H2545" i="15"/>
  <c r="I2545" i="15"/>
  <c r="J2545" i="15" s="1"/>
  <c r="K2545" i="15"/>
  <c r="H2546" i="15"/>
  <c r="I2546" i="15"/>
  <c r="J2546" i="15" s="1"/>
  <c r="K2546" i="15"/>
  <c r="H2547" i="15"/>
  <c r="I2547" i="15"/>
  <c r="J2547" i="15" s="1"/>
  <c r="K2547" i="15"/>
  <c r="H2548" i="15"/>
  <c r="I2548" i="15"/>
  <c r="J2548" i="15" s="1"/>
  <c r="K2548" i="15"/>
  <c r="H2549" i="15"/>
  <c r="I2549" i="15"/>
  <c r="J2549" i="15" s="1"/>
  <c r="K2549" i="15"/>
  <c r="H2550" i="15"/>
  <c r="I2550" i="15"/>
  <c r="J2550" i="15" s="1"/>
  <c r="K2550" i="15"/>
  <c r="H2551" i="15"/>
  <c r="I2551" i="15"/>
  <c r="J2551" i="15" s="1"/>
  <c r="K2551" i="15"/>
  <c r="H2552" i="15"/>
  <c r="I2552" i="15"/>
  <c r="J2552" i="15" s="1"/>
  <c r="K2552" i="15"/>
  <c r="H2553" i="15"/>
  <c r="I2553" i="15"/>
  <c r="J2553" i="15" s="1"/>
  <c r="K2553" i="15"/>
  <c r="H2554" i="15"/>
  <c r="I2554" i="15"/>
  <c r="J2554" i="15" s="1"/>
  <c r="K2554" i="15"/>
  <c r="H2555" i="15"/>
  <c r="I2555" i="15"/>
  <c r="J2555" i="15" s="1"/>
  <c r="K2555" i="15"/>
  <c r="H2556" i="15"/>
  <c r="I2556" i="15"/>
  <c r="J2556" i="15" s="1"/>
  <c r="K2556" i="15"/>
  <c r="H2557" i="15"/>
  <c r="I2557" i="15"/>
  <c r="J2557" i="15" s="1"/>
  <c r="K2557" i="15"/>
  <c r="H2558" i="15"/>
  <c r="I2558" i="15"/>
  <c r="J2558" i="15" s="1"/>
  <c r="K2558" i="15"/>
  <c r="H2559" i="15"/>
  <c r="I2559" i="15"/>
  <c r="J2559" i="15" s="1"/>
  <c r="K2559" i="15"/>
  <c r="H2560" i="15"/>
  <c r="I2560" i="15"/>
  <c r="J2560" i="15" s="1"/>
  <c r="K2560" i="15"/>
  <c r="H2561" i="15"/>
  <c r="I2561" i="15"/>
  <c r="J2561" i="15" s="1"/>
  <c r="K2561" i="15"/>
  <c r="H2562" i="15"/>
  <c r="I2562" i="15"/>
  <c r="J2562" i="15" s="1"/>
  <c r="K2562" i="15"/>
  <c r="H2563" i="15"/>
  <c r="I2563" i="15"/>
  <c r="J2563" i="15" s="1"/>
  <c r="K2563" i="15"/>
  <c r="H2564" i="15"/>
  <c r="I2564" i="15"/>
  <c r="J2564" i="15" s="1"/>
  <c r="K2564" i="15"/>
  <c r="H2565" i="15"/>
  <c r="I2565" i="15"/>
  <c r="J2565" i="15" s="1"/>
  <c r="K2565" i="15"/>
  <c r="H2566" i="15"/>
  <c r="I2566" i="15"/>
  <c r="J2566" i="15" s="1"/>
  <c r="K2566" i="15"/>
  <c r="H2567" i="15"/>
  <c r="I2567" i="15"/>
  <c r="J2567" i="15" s="1"/>
  <c r="K2567" i="15"/>
  <c r="H2568" i="15"/>
  <c r="I2568" i="15"/>
  <c r="J2568" i="15" s="1"/>
  <c r="K2568" i="15"/>
  <c r="H2569" i="15"/>
  <c r="I2569" i="15"/>
  <c r="J2569" i="15" s="1"/>
  <c r="K2569" i="15"/>
  <c r="H2570" i="15"/>
  <c r="I2570" i="15"/>
  <c r="J2570" i="15" s="1"/>
  <c r="K2570" i="15"/>
  <c r="H2571" i="15"/>
  <c r="I2571" i="15"/>
  <c r="J2571" i="15" s="1"/>
  <c r="K2571" i="15"/>
  <c r="H2572" i="15"/>
  <c r="I2572" i="15"/>
  <c r="J2572" i="15" s="1"/>
  <c r="K2572" i="15"/>
  <c r="H2573" i="15"/>
  <c r="I2573" i="15"/>
  <c r="J2573" i="15" s="1"/>
  <c r="K2573" i="15"/>
  <c r="H2574" i="15"/>
  <c r="I2574" i="15"/>
  <c r="J2574" i="15" s="1"/>
  <c r="K2574" i="15"/>
  <c r="H2575" i="15"/>
  <c r="I2575" i="15"/>
  <c r="J2575" i="15" s="1"/>
  <c r="K2575" i="15"/>
  <c r="H2576" i="15"/>
  <c r="I2576" i="15"/>
  <c r="J2576" i="15" s="1"/>
  <c r="K2576" i="15"/>
  <c r="H2577" i="15"/>
  <c r="I2577" i="15"/>
  <c r="J2577" i="15" s="1"/>
  <c r="K2577" i="15"/>
  <c r="H2578" i="15"/>
  <c r="I2578" i="15"/>
  <c r="J2578" i="15" s="1"/>
  <c r="K2578" i="15"/>
  <c r="H2579" i="15"/>
  <c r="I2579" i="15"/>
  <c r="J2579" i="15" s="1"/>
  <c r="K2579" i="15"/>
  <c r="H2580" i="15"/>
  <c r="I2580" i="15"/>
  <c r="J2580" i="15" s="1"/>
  <c r="K2580" i="15"/>
  <c r="H2581" i="15"/>
  <c r="I2581" i="15"/>
  <c r="J2581" i="15" s="1"/>
  <c r="K2581" i="15"/>
  <c r="H2582" i="15"/>
  <c r="I2582" i="15"/>
  <c r="J2582" i="15" s="1"/>
  <c r="K2582" i="15"/>
  <c r="H2583" i="15"/>
  <c r="I2583" i="15"/>
  <c r="J2583" i="15" s="1"/>
  <c r="K2583" i="15"/>
  <c r="H2584" i="15"/>
  <c r="I2584" i="15"/>
  <c r="J2584" i="15" s="1"/>
  <c r="K2584" i="15"/>
  <c r="H2585" i="15"/>
  <c r="I2585" i="15"/>
  <c r="J2585" i="15" s="1"/>
  <c r="K2585" i="15"/>
  <c r="H2586" i="15"/>
  <c r="I2586" i="15"/>
  <c r="J2586" i="15" s="1"/>
  <c r="K2586" i="15"/>
  <c r="H2587" i="15"/>
  <c r="I2587" i="15"/>
  <c r="J2587" i="15" s="1"/>
  <c r="K2587" i="15"/>
  <c r="H2588" i="15"/>
  <c r="I2588" i="15"/>
  <c r="J2588" i="15" s="1"/>
  <c r="K2588" i="15"/>
  <c r="H2589" i="15"/>
  <c r="I2589" i="15"/>
  <c r="J2589" i="15" s="1"/>
  <c r="K2589" i="15"/>
  <c r="H2590" i="15"/>
  <c r="I2590" i="15"/>
  <c r="J2590" i="15" s="1"/>
  <c r="K2590" i="15"/>
  <c r="H2591" i="15"/>
  <c r="I2591" i="15"/>
  <c r="J2591" i="15" s="1"/>
  <c r="K2591" i="15"/>
  <c r="H2592" i="15"/>
  <c r="I2592" i="15"/>
  <c r="J2592" i="15" s="1"/>
  <c r="K2592" i="15"/>
  <c r="H2593" i="15"/>
  <c r="I2593" i="15"/>
  <c r="J2593" i="15" s="1"/>
  <c r="K2593" i="15"/>
  <c r="H2594" i="15"/>
  <c r="I2594" i="15"/>
  <c r="J2594" i="15" s="1"/>
  <c r="K2594" i="15"/>
  <c r="H2595" i="15"/>
  <c r="I2595" i="15"/>
  <c r="J2595" i="15" s="1"/>
  <c r="K2595" i="15"/>
  <c r="H2596" i="15"/>
  <c r="I2596" i="15"/>
  <c r="J2596" i="15" s="1"/>
  <c r="K2596" i="15"/>
  <c r="H2597" i="15"/>
  <c r="I2597" i="15"/>
  <c r="J2597" i="15" s="1"/>
  <c r="K2597" i="15"/>
  <c r="H2598" i="15"/>
  <c r="I2598" i="15"/>
  <c r="J2598" i="15" s="1"/>
  <c r="K2598" i="15"/>
  <c r="H2599" i="15"/>
  <c r="I2599" i="15"/>
  <c r="J2599" i="15" s="1"/>
  <c r="K2599" i="15"/>
  <c r="H2600" i="15"/>
  <c r="I2600" i="15"/>
  <c r="J2600" i="15" s="1"/>
  <c r="K2600" i="15"/>
  <c r="H2601" i="15"/>
  <c r="I2601" i="15"/>
  <c r="J2601" i="15" s="1"/>
  <c r="K2601" i="15"/>
  <c r="H2602" i="15"/>
  <c r="I2602" i="15"/>
  <c r="J2602" i="15" s="1"/>
  <c r="K2602" i="15"/>
  <c r="H2603" i="15"/>
  <c r="I2603" i="15"/>
  <c r="J2603" i="15" s="1"/>
  <c r="K2603" i="15"/>
  <c r="H2604" i="15"/>
  <c r="I2604" i="15"/>
  <c r="J2604" i="15" s="1"/>
  <c r="K2604" i="15"/>
  <c r="H2605" i="15"/>
  <c r="I2605" i="15"/>
  <c r="J2605" i="15" s="1"/>
  <c r="K2605" i="15"/>
  <c r="H2606" i="15"/>
  <c r="I2606" i="15"/>
  <c r="J2606" i="15" s="1"/>
  <c r="K2606" i="15"/>
  <c r="H2607" i="15"/>
  <c r="I2607" i="15"/>
  <c r="J2607" i="15" s="1"/>
  <c r="K2607" i="15"/>
  <c r="H2608" i="15"/>
  <c r="I2608" i="15"/>
  <c r="J2608" i="15" s="1"/>
  <c r="K2608" i="15"/>
  <c r="H2609" i="15"/>
  <c r="I2609" i="15"/>
  <c r="J2609" i="15" s="1"/>
  <c r="K2609" i="15"/>
  <c r="H2610" i="15"/>
  <c r="I2610" i="15"/>
  <c r="J2610" i="15" s="1"/>
  <c r="K2610" i="15"/>
  <c r="H2611" i="15"/>
  <c r="I2611" i="15"/>
  <c r="J2611" i="15" s="1"/>
  <c r="K2611" i="15"/>
  <c r="H2612" i="15"/>
  <c r="I2612" i="15"/>
  <c r="J2612" i="15" s="1"/>
  <c r="K2612" i="15"/>
  <c r="H2613" i="15"/>
  <c r="I2613" i="15"/>
  <c r="J2613" i="15" s="1"/>
  <c r="K2613" i="15"/>
  <c r="H2614" i="15"/>
  <c r="I2614" i="15"/>
  <c r="J2614" i="15" s="1"/>
  <c r="K2614" i="15"/>
  <c r="H2615" i="15"/>
  <c r="I2615" i="15"/>
  <c r="J2615" i="15" s="1"/>
  <c r="K2615" i="15"/>
  <c r="H2616" i="15"/>
  <c r="I2616" i="15"/>
  <c r="J2616" i="15" s="1"/>
  <c r="K2616" i="15"/>
  <c r="H2617" i="15"/>
  <c r="I2617" i="15"/>
  <c r="J2617" i="15" s="1"/>
  <c r="K2617" i="15"/>
  <c r="H2618" i="15"/>
  <c r="I2618" i="15"/>
  <c r="J2618" i="15" s="1"/>
  <c r="K2618" i="15"/>
  <c r="H2619" i="15"/>
  <c r="I2619" i="15"/>
  <c r="J2619" i="15" s="1"/>
  <c r="K2619" i="15"/>
  <c r="H2620" i="15"/>
  <c r="I2620" i="15"/>
  <c r="J2620" i="15" s="1"/>
  <c r="K2620" i="15"/>
  <c r="H2621" i="15"/>
  <c r="I2621" i="15"/>
  <c r="J2621" i="15" s="1"/>
  <c r="K2621" i="15"/>
  <c r="H2622" i="15"/>
  <c r="I2622" i="15"/>
  <c r="J2622" i="15" s="1"/>
  <c r="K2622" i="15"/>
  <c r="H2623" i="15"/>
  <c r="I2623" i="15"/>
  <c r="J2623" i="15" s="1"/>
  <c r="K2623" i="15"/>
  <c r="H2624" i="15"/>
  <c r="I2624" i="15"/>
  <c r="J2624" i="15" s="1"/>
  <c r="K2624" i="15"/>
  <c r="H2625" i="15"/>
  <c r="I2625" i="15"/>
  <c r="J2625" i="15" s="1"/>
  <c r="K2625" i="15"/>
  <c r="H2626" i="15"/>
  <c r="I2626" i="15"/>
  <c r="J2626" i="15" s="1"/>
  <c r="K2626" i="15"/>
  <c r="H2627" i="15"/>
  <c r="I2627" i="15"/>
  <c r="J2627" i="15" s="1"/>
  <c r="K2627" i="15"/>
  <c r="H2628" i="15"/>
  <c r="I2628" i="15"/>
  <c r="J2628" i="15" s="1"/>
  <c r="K2628" i="15"/>
  <c r="H2629" i="15"/>
  <c r="I2629" i="15"/>
  <c r="J2629" i="15" s="1"/>
  <c r="K2629" i="15"/>
  <c r="H2630" i="15"/>
  <c r="I2630" i="15"/>
  <c r="J2630" i="15" s="1"/>
  <c r="K2630" i="15"/>
  <c r="H2631" i="15"/>
  <c r="I2631" i="15"/>
  <c r="J2631" i="15" s="1"/>
  <c r="K2631" i="15"/>
  <c r="H2632" i="15"/>
  <c r="I2632" i="15"/>
  <c r="J2632" i="15" s="1"/>
  <c r="K2632" i="15"/>
  <c r="H2633" i="15"/>
  <c r="I2633" i="15"/>
  <c r="J2633" i="15" s="1"/>
  <c r="K2633" i="15"/>
  <c r="H2634" i="15"/>
  <c r="I2634" i="15"/>
  <c r="J2634" i="15" s="1"/>
  <c r="K2634" i="15"/>
  <c r="H2635" i="15"/>
  <c r="I2635" i="15"/>
  <c r="J2635" i="15" s="1"/>
  <c r="K2635" i="15"/>
  <c r="H2636" i="15"/>
  <c r="I2636" i="15"/>
  <c r="J2636" i="15" s="1"/>
  <c r="K2636" i="15"/>
  <c r="H2637" i="15"/>
  <c r="I2637" i="15"/>
  <c r="J2637" i="15" s="1"/>
  <c r="K2637" i="15"/>
  <c r="H2638" i="15"/>
  <c r="I2638" i="15"/>
  <c r="J2638" i="15" s="1"/>
  <c r="K2638" i="15"/>
  <c r="H2639" i="15"/>
  <c r="I2639" i="15"/>
  <c r="J2639" i="15" s="1"/>
  <c r="K2639" i="15"/>
  <c r="H2640" i="15"/>
  <c r="I2640" i="15"/>
  <c r="J2640" i="15" s="1"/>
  <c r="K2640" i="15"/>
  <c r="H2641" i="15"/>
  <c r="I2641" i="15"/>
  <c r="J2641" i="15" s="1"/>
  <c r="K2641" i="15"/>
  <c r="H2642" i="15"/>
  <c r="I2642" i="15"/>
  <c r="J2642" i="15" s="1"/>
  <c r="K2642" i="15"/>
  <c r="H2643" i="15"/>
  <c r="I2643" i="15"/>
  <c r="J2643" i="15" s="1"/>
  <c r="K2643" i="15"/>
  <c r="H2644" i="15"/>
  <c r="I2644" i="15"/>
  <c r="J2644" i="15" s="1"/>
  <c r="K2644" i="15"/>
  <c r="H2645" i="15"/>
  <c r="I2645" i="15"/>
  <c r="J2645" i="15" s="1"/>
  <c r="K2645" i="15"/>
  <c r="H2646" i="15"/>
  <c r="I2646" i="15"/>
  <c r="J2646" i="15" s="1"/>
  <c r="K2646" i="15"/>
  <c r="H2647" i="15"/>
  <c r="I2647" i="15"/>
  <c r="J2647" i="15" s="1"/>
  <c r="K2647" i="15"/>
  <c r="H2648" i="15"/>
  <c r="I2648" i="15"/>
  <c r="J2648" i="15" s="1"/>
  <c r="K2648" i="15"/>
  <c r="H2649" i="15"/>
  <c r="I2649" i="15"/>
  <c r="J2649" i="15" s="1"/>
  <c r="K2649" i="15"/>
  <c r="H2650" i="15"/>
  <c r="I2650" i="15"/>
  <c r="J2650" i="15" s="1"/>
  <c r="K2650" i="15"/>
  <c r="H2651" i="15"/>
  <c r="I2651" i="15"/>
  <c r="J2651" i="15" s="1"/>
  <c r="K2651" i="15"/>
  <c r="H2652" i="15"/>
  <c r="I2652" i="15"/>
  <c r="J2652" i="15" s="1"/>
  <c r="K2652" i="15"/>
  <c r="H2653" i="15"/>
  <c r="I2653" i="15"/>
  <c r="J2653" i="15" s="1"/>
  <c r="K2653" i="15"/>
  <c r="H2654" i="15"/>
  <c r="I2654" i="15"/>
  <c r="J2654" i="15" s="1"/>
  <c r="K2654" i="15"/>
  <c r="H2655" i="15"/>
  <c r="I2655" i="15"/>
  <c r="J2655" i="15" s="1"/>
  <c r="K2655" i="15"/>
  <c r="H2656" i="15"/>
  <c r="I2656" i="15"/>
  <c r="J2656" i="15" s="1"/>
  <c r="K2656" i="15"/>
  <c r="H2657" i="15"/>
  <c r="I2657" i="15"/>
  <c r="J2657" i="15" s="1"/>
  <c r="K2657" i="15"/>
  <c r="H2658" i="15"/>
  <c r="I2658" i="15"/>
  <c r="J2658" i="15" s="1"/>
  <c r="K2658" i="15"/>
  <c r="H2659" i="15"/>
  <c r="I2659" i="15"/>
  <c r="J2659" i="15" s="1"/>
  <c r="K2659" i="15"/>
  <c r="H2660" i="15"/>
  <c r="I2660" i="15"/>
  <c r="J2660" i="15" s="1"/>
  <c r="K2660" i="15"/>
  <c r="H2661" i="15"/>
  <c r="I2661" i="15"/>
  <c r="J2661" i="15" s="1"/>
  <c r="K2661" i="15"/>
  <c r="H2662" i="15"/>
  <c r="I2662" i="15"/>
  <c r="J2662" i="15" s="1"/>
  <c r="K2662" i="15"/>
  <c r="H2663" i="15"/>
  <c r="I2663" i="15"/>
  <c r="J2663" i="15" s="1"/>
  <c r="K2663" i="15"/>
  <c r="H2664" i="15"/>
  <c r="I2664" i="15"/>
  <c r="J2664" i="15" s="1"/>
  <c r="K2664" i="15"/>
  <c r="H2665" i="15"/>
  <c r="I2665" i="15"/>
  <c r="J2665" i="15" s="1"/>
  <c r="K2665" i="15"/>
  <c r="H2666" i="15"/>
  <c r="I2666" i="15"/>
  <c r="J2666" i="15" s="1"/>
  <c r="K2666" i="15"/>
  <c r="H2667" i="15"/>
  <c r="I2667" i="15"/>
  <c r="J2667" i="15" s="1"/>
  <c r="K2667" i="15"/>
  <c r="H2668" i="15"/>
  <c r="I2668" i="15"/>
  <c r="J2668" i="15" s="1"/>
  <c r="K2668" i="15"/>
  <c r="H2669" i="15"/>
  <c r="I2669" i="15"/>
  <c r="J2669" i="15" s="1"/>
  <c r="K2669" i="15"/>
  <c r="H2670" i="15"/>
  <c r="I2670" i="15"/>
  <c r="J2670" i="15" s="1"/>
  <c r="K2670" i="15"/>
  <c r="H2671" i="15"/>
  <c r="I2671" i="15"/>
  <c r="J2671" i="15" s="1"/>
  <c r="K2671" i="15"/>
  <c r="H2672" i="15"/>
  <c r="I2672" i="15"/>
  <c r="J2672" i="15" s="1"/>
  <c r="K2672" i="15"/>
  <c r="H2673" i="15"/>
  <c r="I2673" i="15"/>
  <c r="J2673" i="15" s="1"/>
  <c r="K2673" i="15"/>
  <c r="H2674" i="15"/>
  <c r="I2674" i="15"/>
  <c r="J2674" i="15" s="1"/>
  <c r="K2674" i="15"/>
  <c r="H2675" i="15"/>
  <c r="I2675" i="15"/>
  <c r="J2675" i="15" s="1"/>
  <c r="K2675" i="15"/>
  <c r="H2676" i="15"/>
  <c r="I2676" i="15"/>
  <c r="J2676" i="15" s="1"/>
  <c r="K2676" i="15"/>
  <c r="H2677" i="15"/>
  <c r="I2677" i="15"/>
  <c r="J2677" i="15" s="1"/>
  <c r="K2677" i="15"/>
  <c r="H2678" i="15"/>
  <c r="I2678" i="15"/>
  <c r="J2678" i="15" s="1"/>
  <c r="K2678" i="15"/>
  <c r="H2679" i="15"/>
  <c r="I2679" i="15"/>
  <c r="J2679" i="15" s="1"/>
  <c r="K2679" i="15"/>
  <c r="H2680" i="15"/>
  <c r="I2680" i="15"/>
  <c r="J2680" i="15" s="1"/>
  <c r="K2680" i="15"/>
  <c r="H2681" i="15"/>
  <c r="I2681" i="15"/>
  <c r="J2681" i="15" s="1"/>
  <c r="K2681" i="15"/>
  <c r="H2682" i="15"/>
  <c r="I2682" i="15"/>
  <c r="J2682" i="15" s="1"/>
  <c r="K2682" i="15"/>
  <c r="H2683" i="15"/>
  <c r="I2683" i="15"/>
  <c r="J2683" i="15" s="1"/>
  <c r="K2683" i="15"/>
  <c r="H2684" i="15"/>
  <c r="I2684" i="15"/>
  <c r="J2684" i="15" s="1"/>
  <c r="K2684" i="15"/>
  <c r="H2685" i="15"/>
  <c r="I2685" i="15"/>
  <c r="J2685" i="15" s="1"/>
  <c r="K2685" i="15"/>
  <c r="H2686" i="15"/>
  <c r="I2686" i="15"/>
  <c r="J2686" i="15" s="1"/>
  <c r="K2686" i="15"/>
  <c r="H2687" i="15"/>
  <c r="I2687" i="15"/>
  <c r="J2687" i="15" s="1"/>
  <c r="K2687" i="15"/>
  <c r="H2688" i="15"/>
  <c r="I2688" i="15"/>
  <c r="J2688" i="15" s="1"/>
  <c r="K2688" i="15"/>
  <c r="H2689" i="15"/>
  <c r="I2689" i="15"/>
  <c r="J2689" i="15" s="1"/>
  <c r="K2689" i="15"/>
  <c r="H2690" i="15"/>
  <c r="I2690" i="15"/>
  <c r="J2690" i="15" s="1"/>
  <c r="K2690" i="15"/>
  <c r="H2691" i="15"/>
  <c r="I2691" i="15"/>
  <c r="J2691" i="15" s="1"/>
  <c r="K2691" i="15"/>
  <c r="H2692" i="15"/>
  <c r="I2692" i="15"/>
  <c r="J2692" i="15" s="1"/>
  <c r="K2692" i="15"/>
  <c r="H2693" i="15"/>
  <c r="I2693" i="15"/>
  <c r="J2693" i="15" s="1"/>
  <c r="K2693" i="15"/>
  <c r="H2694" i="15"/>
  <c r="I2694" i="15"/>
  <c r="J2694" i="15" s="1"/>
  <c r="K2694" i="15"/>
  <c r="H2695" i="15"/>
  <c r="I2695" i="15"/>
  <c r="J2695" i="15" s="1"/>
  <c r="K2695" i="15"/>
  <c r="H2696" i="15"/>
  <c r="I2696" i="15"/>
  <c r="J2696" i="15" s="1"/>
  <c r="K2696" i="15"/>
  <c r="H2697" i="15"/>
  <c r="I2697" i="15"/>
  <c r="J2697" i="15" s="1"/>
  <c r="K2697" i="15"/>
  <c r="H2698" i="15"/>
  <c r="I2698" i="15"/>
  <c r="J2698" i="15" s="1"/>
  <c r="K2698" i="15"/>
  <c r="H2699" i="15"/>
  <c r="I2699" i="15"/>
  <c r="J2699" i="15" s="1"/>
  <c r="K2699" i="15"/>
  <c r="H2700" i="15"/>
  <c r="I2700" i="15"/>
  <c r="J2700" i="15" s="1"/>
  <c r="K2700" i="15"/>
  <c r="H2701" i="15"/>
  <c r="I2701" i="15"/>
  <c r="J2701" i="15" s="1"/>
  <c r="K2701" i="15"/>
  <c r="H2702" i="15"/>
  <c r="I2702" i="15"/>
  <c r="J2702" i="15" s="1"/>
  <c r="K2702" i="15"/>
  <c r="H2703" i="15"/>
  <c r="I2703" i="15"/>
  <c r="J2703" i="15" s="1"/>
  <c r="K2703" i="15"/>
  <c r="H2704" i="15"/>
  <c r="I2704" i="15"/>
  <c r="J2704" i="15" s="1"/>
  <c r="K2704" i="15"/>
  <c r="H2705" i="15"/>
  <c r="I2705" i="15"/>
  <c r="J2705" i="15" s="1"/>
  <c r="K2705" i="15"/>
  <c r="H2706" i="15"/>
  <c r="I2706" i="15"/>
  <c r="J2706" i="15" s="1"/>
  <c r="K2706" i="15"/>
  <c r="H2707" i="15"/>
  <c r="I2707" i="15"/>
  <c r="J2707" i="15" s="1"/>
  <c r="K2707" i="15"/>
  <c r="H2708" i="15"/>
  <c r="I2708" i="15"/>
  <c r="J2708" i="15" s="1"/>
  <c r="K2708" i="15"/>
  <c r="H2709" i="15"/>
  <c r="I2709" i="15"/>
  <c r="J2709" i="15" s="1"/>
  <c r="K2709" i="15"/>
  <c r="H2710" i="15"/>
  <c r="I2710" i="15"/>
  <c r="J2710" i="15" s="1"/>
  <c r="K2710" i="15"/>
  <c r="H2711" i="15"/>
  <c r="I2711" i="15"/>
  <c r="J2711" i="15" s="1"/>
  <c r="K2711" i="15"/>
  <c r="H2712" i="15"/>
  <c r="I2712" i="15"/>
  <c r="J2712" i="15" s="1"/>
  <c r="K2712" i="15"/>
  <c r="H2713" i="15"/>
  <c r="I2713" i="15"/>
  <c r="J2713" i="15" s="1"/>
  <c r="K2713" i="15"/>
  <c r="H2714" i="15"/>
  <c r="I2714" i="15"/>
  <c r="J2714" i="15" s="1"/>
  <c r="K2714" i="15"/>
  <c r="H2715" i="15"/>
  <c r="I2715" i="15"/>
  <c r="J2715" i="15" s="1"/>
  <c r="K2715" i="15"/>
  <c r="H2716" i="15"/>
  <c r="I2716" i="15"/>
  <c r="J2716" i="15" s="1"/>
  <c r="K2716" i="15"/>
  <c r="H2717" i="15"/>
  <c r="I2717" i="15"/>
  <c r="J2717" i="15" s="1"/>
  <c r="K2717" i="15"/>
  <c r="H2718" i="15"/>
  <c r="I2718" i="15"/>
  <c r="J2718" i="15" s="1"/>
  <c r="K2718" i="15"/>
  <c r="H2719" i="15"/>
  <c r="I2719" i="15"/>
  <c r="J2719" i="15" s="1"/>
  <c r="K2719" i="15"/>
  <c r="H2720" i="15"/>
  <c r="I2720" i="15"/>
  <c r="J2720" i="15" s="1"/>
  <c r="K2720" i="15"/>
  <c r="H2721" i="15"/>
  <c r="I2721" i="15"/>
  <c r="J2721" i="15" s="1"/>
  <c r="K2721" i="15"/>
  <c r="H2722" i="15"/>
  <c r="I2722" i="15"/>
  <c r="J2722" i="15" s="1"/>
  <c r="K2722" i="15"/>
  <c r="H2723" i="15"/>
  <c r="I2723" i="15"/>
  <c r="J2723" i="15" s="1"/>
  <c r="K2723" i="15"/>
  <c r="H2724" i="15"/>
  <c r="I2724" i="15"/>
  <c r="J2724" i="15" s="1"/>
  <c r="K2724" i="15"/>
  <c r="H2725" i="15"/>
  <c r="I2725" i="15"/>
  <c r="J2725" i="15" s="1"/>
  <c r="K2725" i="15"/>
  <c r="H2726" i="15"/>
  <c r="I2726" i="15"/>
  <c r="J2726" i="15" s="1"/>
  <c r="K2726" i="15"/>
  <c r="H2727" i="15"/>
  <c r="I2727" i="15"/>
  <c r="J2727" i="15" s="1"/>
  <c r="K2727" i="15"/>
  <c r="H2728" i="15"/>
  <c r="I2728" i="15"/>
  <c r="J2728" i="15" s="1"/>
  <c r="K2728" i="15"/>
  <c r="H2729" i="15"/>
  <c r="I2729" i="15"/>
  <c r="J2729" i="15" s="1"/>
  <c r="K2729" i="15"/>
  <c r="H2730" i="15"/>
  <c r="I2730" i="15"/>
  <c r="J2730" i="15" s="1"/>
  <c r="K2730" i="15"/>
  <c r="H2731" i="15"/>
  <c r="I2731" i="15"/>
  <c r="J2731" i="15" s="1"/>
  <c r="K2731" i="15"/>
  <c r="H2732" i="15"/>
  <c r="I2732" i="15"/>
  <c r="J2732" i="15" s="1"/>
  <c r="K2732" i="15"/>
  <c r="H2733" i="15"/>
  <c r="I2733" i="15"/>
  <c r="J2733" i="15" s="1"/>
  <c r="K2733" i="15"/>
  <c r="H2734" i="15"/>
  <c r="I2734" i="15"/>
  <c r="J2734" i="15" s="1"/>
  <c r="K2734" i="15"/>
  <c r="H2735" i="15"/>
  <c r="I2735" i="15"/>
  <c r="J2735" i="15" s="1"/>
  <c r="K2735" i="15"/>
  <c r="H2736" i="15"/>
  <c r="I2736" i="15"/>
  <c r="J2736" i="15" s="1"/>
  <c r="K2736" i="15"/>
  <c r="H2737" i="15"/>
  <c r="I2737" i="15"/>
  <c r="J2737" i="15" s="1"/>
  <c r="K2737" i="15"/>
  <c r="H2738" i="15"/>
  <c r="I2738" i="15"/>
  <c r="J2738" i="15" s="1"/>
  <c r="K2738" i="15"/>
  <c r="H2739" i="15"/>
  <c r="I2739" i="15"/>
  <c r="J2739" i="15" s="1"/>
  <c r="K2739" i="15"/>
  <c r="H2740" i="15"/>
  <c r="I2740" i="15"/>
  <c r="J2740" i="15" s="1"/>
  <c r="K2740" i="15"/>
  <c r="H2741" i="15"/>
  <c r="I2741" i="15"/>
  <c r="J2741" i="15" s="1"/>
  <c r="K2741" i="15"/>
  <c r="H2742" i="15"/>
  <c r="I2742" i="15"/>
  <c r="J2742" i="15" s="1"/>
  <c r="K2742" i="15"/>
  <c r="H2743" i="15"/>
  <c r="I2743" i="15"/>
  <c r="J2743" i="15" s="1"/>
  <c r="K2743" i="15"/>
  <c r="H2744" i="15"/>
  <c r="I2744" i="15"/>
  <c r="J2744" i="15" s="1"/>
  <c r="K2744" i="15"/>
  <c r="H2745" i="15"/>
  <c r="I2745" i="15"/>
  <c r="J2745" i="15" s="1"/>
  <c r="K2745" i="15"/>
  <c r="H2746" i="15"/>
  <c r="I2746" i="15"/>
  <c r="J2746" i="15" s="1"/>
  <c r="K2746" i="15"/>
  <c r="H2747" i="15"/>
  <c r="I2747" i="15"/>
  <c r="J2747" i="15" s="1"/>
  <c r="K2747" i="15"/>
  <c r="H2748" i="15"/>
  <c r="I2748" i="15"/>
  <c r="J2748" i="15" s="1"/>
  <c r="K2748" i="15"/>
  <c r="H2749" i="15"/>
  <c r="I2749" i="15"/>
  <c r="J2749" i="15" s="1"/>
  <c r="K2749" i="15"/>
  <c r="H2750" i="15"/>
  <c r="I2750" i="15"/>
  <c r="J2750" i="15" s="1"/>
  <c r="K2750" i="15"/>
  <c r="H2751" i="15"/>
  <c r="I2751" i="15"/>
  <c r="J2751" i="15" s="1"/>
  <c r="K2751" i="15"/>
  <c r="H2752" i="15"/>
  <c r="I2752" i="15"/>
  <c r="J2752" i="15" s="1"/>
  <c r="K2752" i="15"/>
  <c r="H2753" i="15"/>
  <c r="I2753" i="15"/>
  <c r="J2753" i="15" s="1"/>
  <c r="K2753" i="15"/>
  <c r="H2754" i="15"/>
  <c r="I2754" i="15"/>
  <c r="J2754" i="15" s="1"/>
  <c r="K2754" i="15"/>
  <c r="H2755" i="15"/>
  <c r="I2755" i="15"/>
  <c r="J2755" i="15" s="1"/>
  <c r="K2755" i="15"/>
  <c r="H2756" i="15"/>
  <c r="I2756" i="15"/>
  <c r="J2756" i="15" s="1"/>
  <c r="K2756" i="15"/>
  <c r="H2757" i="15"/>
  <c r="I2757" i="15"/>
  <c r="J2757" i="15" s="1"/>
  <c r="K2757" i="15"/>
  <c r="H2758" i="15"/>
  <c r="I2758" i="15"/>
  <c r="J2758" i="15" s="1"/>
  <c r="K2758" i="15"/>
  <c r="H2759" i="15"/>
  <c r="I2759" i="15"/>
  <c r="J2759" i="15" s="1"/>
  <c r="K2759" i="15"/>
  <c r="H2760" i="15"/>
  <c r="I2760" i="15"/>
  <c r="J2760" i="15" s="1"/>
  <c r="K2760" i="15"/>
  <c r="H2761" i="15"/>
  <c r="I2761" i="15"/>
  <c r="J2761" i="15" s="1"/>
  <c r="K2761" i="15"/>
  <c r="H2762" i="15"/>
  <c r="I2762" i="15"/>
  <c r="J2762" i="15" s="1"/>
  <c r="K2762" i="15"/>
  <c r="H2763" i="15"/>
  <c r="I2763" i="15"/>
  <c r="J2763" i="15" s="1"/>
  <c r="K2763" i="15"/>
  <c r="H2764" i="15"/>
  <c r="I2764" i="15"/>
  <c r="J2764" i="15" s="1"/>
  <c r="K2764" i="15"/>
  <c r="H2765" i="15"/>
  <c r="I2765" i="15"/>
  <c r="J2765" i="15" s="1"/>
  <c r="K2765" i="15"/>
  <c r="H2766" i="15"/>
  <c r="I2766" i="15"/>
  <c r="J2766" i="15" s="1"/>
  <c r="K2766" i="15"/>
  <c r="H2767" i="15"/>
  <c r="I2767" i="15"/>
  <c r="J2767" i="15" s="1"/>
  <c r="K2767" i="15"/>
  <c r="H2768" i="15"/>
  <c r="I2768" i="15"/>
  <c r="J2768" i="15" s="1"/>
  <c r="K2768" i="15"/>
  <c r="H2769" i="15"/>
  <c r="I2769" i="15"/>
  <c r="J2769" i="15" s="1"/>
  <c r="K2769" i="15"/>
  <c r="H2770" i="15"/>
  <c r="I2770" i="15"/>
  <c r="J2770" i="15" s="1"/>
  <c r="K2770" i="15"/>
  <c r="H2771" i="15"/>
  <c r="I2771" i="15"/>
  <c r="J2771" i="15" s="1"/>
  <c r="K2771" i="15"/>
  <c r="H2772" i="15"/>
  <c r="I2772" i="15"/>
  <c r="J2772" i="15" s="1"/>
  <c r="K2772" i="15"/>
  <c r="H2773" i="15"/>
  <c r="I2773" i="15"/>
  <c r="J2773" i="15" s="1"/>
  <c r="K2773" i="15"/>
  <c r="H2774" i="15"/>
  <c r="I2774" i="15"/>
  <c r="J2774" i="15" s="1"/>
  <c r="K2774" i="15"/>
  <c r="H2775" i="15"/>
  <c r="I2775" i="15"/>
  <c r="J2775" i="15" s="1"/>
  <c r="K2775" i="15"/>
  <c r="H2776" i="15"/>
  <c r="I2776" i="15"/>
  <c r="J2776" i="15" s="1"/>
  <c r="K2776" i="15"/>
  <c r="H2777" i="15"/>
  <c r="I2777" i="15"/>
  <c r="J2777" i="15" s="1"/>
  <c r="K2777" i="15"/>
  <c r="H2778" i="15"/>
  <c r="I2778" i="15"/>
  <c r="J2778" i="15" s="1"/>
  <c r="K2778" i="15"/>
  <c r="H2779" i="15"/>
  <c r="I2779" i="15"/>
  <c r="J2779" i="15" s="1"/>
  <c r="K2779" i="15"/>
  <c r="H2780" i="15"/>
  <c r="I2780" i="15"/>
  <c r="J2780" i="15" s="1"/>
  <c r="K2780" i="15"/>
  <c r="H2781" i="15"/>
  <c r="I2781" i="15"/>
  <c r="J2781" i="15" s="1"/>
  <c r="K2781" i="15"/>
  <c r="H2782" i="15"/>
  <c r="I2782" i="15"/>
  <c r="J2782" i="15" s="1"/>
  <c r="K2782" i="15"/>
  <c r="H2783" i="15"/>
  <c r="I2783" i="15"/>
  <c r="J2783" i="15" s="1"/>
  <c r="K2783" i="15"/>
  <c r="H2784" i="15"/>
  <c r="I2784" i="15"/>
  <c r="J2784" i="15" s="1"/>
  <c r="K2784" i="15"/>
  <c r="H2785" i="15"/>
  <c r="I2785" i="15"/>
  <c r="J2785" i="15" s="1"/>
  <c r="K2785" i="15"/>
  <c r="H2786" i="15"/>
  <c r="I2786" i="15"/>
  <c r="J2786" i="15" s="1"/>
  <c r="K2786" i="15"/>
  <c r="H2787" i="15"/>
  <c r="I2787" i="15"/>
  <c r="J2787" i="15" s="1"/>
  <c r="K2787" i="15"/>
  <c r="H2788" i="15"/>
  <c r="I2788" i="15"/>
  <c r="J2788" i="15" s="1"/>
  <c r="K2788" i="15"/>
  <c r="H2789" i="15"/>
  <c r="I2789" i="15"/>
  <c r="J2789" i="15" s="1"/>
  <c r="K2789" i="15"/>
  <c r="H2790" i="15"/>
  <c r="I2790" i="15"/>
  <c r="J2790" i="15" s="1"/>
  <c r="K2790" i="15"/>
  <c r="H2791" i="15"/>
  <c r="I2791" i="15"/>
  <c r="J2791" i="15" s="1"/>
  <c r="K2791" i="15"/>
  <c r="H2792" i="15"/>
  <c r="I2792" i="15"/>
  <c r="J2792" i="15" s="1"/>
  <c r="K2792" i="15"/>
  <c r="H2793" i="15"/>
  <c r="I2793" i="15"/>
  <c r="J2793" i="15" s="1"/>
  <c r="K2793" i="15"/>
  <c r="H2794" i="15"/>
  <c r="I2794" i="15"/>
  <c r="J2794" i="15" s="1"/>
  <c r="K2794" i="15"/>
  <c r="H2795" i="15"/>
  <c r="I2795" i="15"/>
  <c r="J2795" i="15" s="1"/>
  <c r="K2795" i="15"/>
  <c r="H2796" i="15"/>
  <c r="I2796" i="15"/>
  <c r="J2796" i="15"/>
  <c r="K2796" i="15"/>
  <c r="H2797" i="15"/>
  <c r="I2797" i="15"/>
  <c r="J2797" i="15"/>
  <c r="K2797" i="15"/>
  <c r="H2798" i="15"/>
  <c r="I2798" i="15"/>
  <c r="J2798" i="15" s="1"/>
  <c r="K2798" i="15"/>
  <c r="H2799" i="15"/>
  <c r="I2799" i="15"/>
  <c r="J2799" i="15" s="1"/>
  <c r="K2799" i="15"/>
  <c r="H2800" i="15"/>
  <c r="I2800" i="15"/>
  <c r="J2800" i="15" s="1"/>
  <c r="K2800" i="15"/>
  <c r="H2801" i="15"/>
  <c r="I2801" i="15"/>
  <c r="J2801" i="15" s="1"/>
  <c r="K2801" i="15"/>
  <c r="H2802" i="15"/>
  <c r="I2802" i="15"/>
  <c r="J2802" i="15" s="1"/>
  <c r="K2802" i="15"/>
  <c r="H2803" i="15"/>
  <c r="I2803" i="15"/>
  <c r="J2803" i="15" s="1"/>
  <c r="K2803" i="15"/>
  <c r="H2804" i="15"/>
  <c r="I2804" i="15"/>
  <c r="J2804" i="15" s="1"/>
  <c r="K2804" i="15"/>
  <c r="H2805" i="15"/>
  <c r="I2805" i="15"/>
  <c r="J2805" i="15" s="1"/>
  <c r="K2805" i="15"/>
  <c r="H2806" i="15"/>
  <c r="I2806" i="15"/>
  <c r="J2806" i="15" s="1"/>
  <c r="K2806" i="15"/>
  <c r="H2807" i="15"/>
  <c r="I2807" i="15"/>
  <c r="J2807" i="15" s="1"/>
  <c r="K2807" i="15"/>
  <c r="H2808" i="15"/>
  <c r="I2808" i="15"/>
  <c r="J2808" i="15" s="1"/>
  <c r="K2808" i="15"/>
  <c r="H2809" i="15"/>
  <c r="I2809" i="15"/>
  <c r="J2809" i="15" s="1"/>
  <c r="K2809" i="15"/>
  <c r="H2810" i="15"/>
  <c r="I2810" i="15"/>
  <c r="J2810" i="15" s="1"/>
  <c r="K2810" i="15"/>
  <c r="H2811" i="15"/>
  <c r="I2811" i="15"/>
  <c r="J2811" i="15" s="1"/>
  <c r="K2811" i="15"/>
  <c r="H2812" i="15"/>
  <c r="I2812" i="15"/>
  <c r="J2812" i="15" s="1"/>
  <c r="K2812" i="15"/>
  <c r="H2813" i="15"/>
  <c r="I2813" i="15"/>
  <c r="J2813" i="15" s="1"/>
  <c r="K2813" i="15"/>
  <c r="H2814" i="15"/>
  <c r="I2814" i="15"/>
  <c r="J2814" i="15" s="1"/>
  <c r="K2814" i="15"/>
  <c r="H2815" i="15"/>
  <c r="I2815" i="15"/>
  <c r="J2815" i="15" s="1"/>
  <c r="K2815" i="15"/>
  <c r="H2816" i="15"/>
  <c r="I2816" i="15"/>
  <c r="J2816" i="15" s="1"/>
  <c r="K2816" i="15"/>
  <c r="H2817" i="15"/>
  <c r="I2817" i="15"/>
  <c r="J2817" i="15" s="1"/>
  <c r="K2817" i="15"/>
  <c r="H2818" i="15"/>
  <c r="I2818" i="15"/>
  <c r="J2818" i="15" s="1"/>
  <c r="K2818" i="15"/>
  <c r="H2819" i="15"/>
  <c r="I2819" i="15"/>
  <c r="J2819" i="15" s="1"/>
  <c r="K2819" i="15"/>
  <c r="H2820" i="15"/>
  <c r="I2820" i="15"/>
  <c r="J2820" i="15" s="1"/>
  <c r="K2820" i="15"/>
  <c r="H2821" i="15"/>
  <c r="I2821" i="15"/>
  <c r="J2821" i="15" s="1"/>
  <c r="K2821" i="15"/>
  <c r="H2822" i="15"/>
  <c r="I2822" i="15"/>
  <c r="J2822" i="15" s="1"/>
  <c r="K2822" i="15"/>
  <c r="H2823" i="15"/>
  <c r="I2823" i="15"/>
  <c r="J2823" i="15" s="1"/>
  <c r="K2823" i="15"/>
  <c r="H2824" i="15"/>
  <c r="I2824" i="15"/>
  <c r="J2824" i="15" s="1"/>
  <c r="K2824" i="15"/>
  <c r="H2825" i="15"/>
  <c r="I2825" i="15"/>
  <c r="J2825" i="15" s="1"/>
  <c r="K2825" i="15"/>
  <c r="H2826" i="15"/>
  <c r="I2826" i="15"/>
  <c r="J2826" i="15" s="1"/>
  <c r="K2826" i="15"/>
  <c r="H2827" i="15"/>
  <c r="I2827" i="15"/>
  <c r="J2827" i="15" s="1"/>
  <c r="K2827" i="15"/>
  <c r="H2828" i="15"/>
  <c r="I2828" i="15"/>
  <c r="J2828" i="15" s="1"/>
  <c r="K2828" i="15"/>
  <c r="H2829" i="15"/>
  <c r="I2829" i="15"/>
  <c r="J2829" i="15" s="1"/>
  <c r="K2829" i="15"/>
  <c r="H2830" i="15"/>
  <c r="I2830" i="15"/>
  <c r="J2830" i="15"/>
  <c r="K2830" i="15"/>
  <c r="H2831" i="15"/>
  <c r="I2831" i="15"/>
  <c r="J2831" i="15" s="1"/>
  <c r="K2831" i="15"/>
  <c r="H2832" i="15"/>
  <c r="I2832" i="15"/>
  <c r="J2832" i="15" s="1"/>
  <c r="K2832" i="15"/>
  <c r="H2833" i="15"/>
  <c r="I2833" i="15"/>
  <c r="J2833" i="15" s="1"/>
  <c r="K2833" i="15"/>
  <c r="H2834" i="15"/>
  <c r="I2834" i="15"/>
  <c r="J2834" i="15" s="1"/>
  <c r="K2834" i="15"/>
  <c r="H2835" i="15"/>
  <c r="I2835" i="15"/>
  <c r="J2835" i="15"/>
  <c r="K2835" i="15"/>
  <c r="H2836" i="15"/>
  <c r="I2836" i="15"/>
  <c r="J2836" i="15"/>
  <c r="K2836" i="15"/>
  <c r="H2837" i="15"/>
  <c r="I2837" i="15"/>
  <c r="J2837" i="15" s="1"/>
  <c r="K2837" i="15"/>
  <c r="H2838" i="15"/>
  <c r="I2838" i="15"/>
  <c r="J2838" i="15" s="1"/>
  <c r="K2838" i="15"/>
  <c r="H2839" i="15"/>
  <c r="I2839" i="15"/>
  <c r="J2839" i="15" s="1"/>
  <c r="K2839" i="15"/>
  <c r="H2840" i="15"/>
  <c r="I2840" i="15"/>
  <c r="J2840" i="15" s="1"/>
  <c r="K2840" i="15"/>
  <c r="H2841" i="15"/>
  <c r="I2841" i="15"/>
  <c r="J2841" i="15" s="1"/>
  <c r="K2841" i="15"/>
  <c r="H2842" i="15"/>
  <c r="I2842" i="15"/>
  <c r="J2842" i="15" s="1"/>
  <c r="K2842" i="15"/>
  <c r="H2843" i="15"/>
  <c r="I2843" i="15"/>
  <c r="J2843" i="15" s="1"/>
  <c r="K2843" i="15"/>
  <c r="H2844" i="15"/>
  <c r="I2844" i="15"/>
  <c r="J2844" i="15" s="1"/>
  <c r="K2844" i="15"/>
  <c r="H2845" i="15"/>
  <c r="I2845" i="15"/>
  <c r="J2845" i="15" s="1"/>
  <c r="K2845" i="15"/>
  <c r="H2846" i="15"/>
  <c r="I2846" i="15"/>
  <c r="J2846" i="15" s="1"/>
  <c r="K2846" i="15"/>
  <c r="H2847" i="15"/>
  <c r="I2847" i="15"/>
  <c r="J2847" i="15" s="1"/>
  <c r="K2847" i="15"/>
  <c r="H2848" i="15"/>
  <c r="I2848" i="15"/>
  <c r="J2848" i="15" s="1"/>
  <c r="K2848" i="15"/>
  <c r="H2849" i="15"/>
  <c r="I2849" i="15"/>
  <c r="J2849" i="15" s="1"/>
  <c r="K2849" i="15"/>
  <c r="H2850" i="15"/>
  <c r="I2850" i="15"/>
  <c r="J2850" i="15" s="1"/>
  <c r="K2850" i="15"/>
  <c r="H2851" i="15"/>
  <c r="I2851" i="15"/>
  <c r="J2851" i="15" s="1"/>
  <c r="K2851" i="15"/>
  <c r="H2852" i="15"/>
  <c r="I2852" i="15"/>
  <c r="J2852" i="15" s="1"/>
  <c r="K2852" i="15"/>
  <c r="H2853" i="15"/>
  <c r="I2853" i="15"/>
  <c r="J2853" i="15" s="1"/>
  <c r="K2853" i="15"/>
  <c r="H2854" i="15"/>
  <c r="I2854" i="15"/>
  <c r="J2854" i="15" s="1"/>
  <c r="K2854" i="15"/>
  <c r="H2855" i="15"/>
  <c r="I2855" i="15"/>
  <c r="J2855" i="15" s="1"/>
  <c r="K2855" i="15"/>
  <c r="H2856" i="15"/>
  <c r="I2856" i="15"/>
  <c r="J2856" i="15" s="1"/>
  <c r="K2856" i="15"/>
  <c r="H2857" i="15"/>
  <c r="I2857" i="15"/>
  <c r="J2857" i="15" s="1"/>
  <c r="K2857" i="15"/>
  <c r="H2858" i="15"/>
  <c r="I2858" i="15"/>
  <c r="J2858" i="15" s="1"/>
  <c r="K2858" i="15"/>
  <c r="H2859" i="15"/>
  <c r="I2859" i="15"/>
  <c r="J2859" i="15" s="1"/>
  <c r="K2859" i="15"/>
  <c r="H2860" i="15"/>
  <c r="I2860" i="15"/>
  <c r="J2860" i="15" s="1"/>
  <c r="K2860" i="15"/>
  <c r="H2861" i="15"/>
  <c r="I2861" i="15"/>
  <c r="J2861" i="15" s="1"/>
  <c r="K2861" i="15"/>
  <c r="H2862" i="15"/>
  <c r="I2862" i="15"/>
  <c r="J2862" i="15" s="1"/>
  <c r="K2862" i="15"/>
  <c r="H2863" i="15"/>
  <c r="I2863" i="15"/>
  <c r="J2863" i="15" s="1"/>
  <c r="K2863" i="15"/>
  <c r="H2864" i="15"/>
  <c r="I2864" i="15"/>
  <c r="J2864" i="15" s="1"/>
  <c r="K2864" i="15"/>
  <c r="H2865" i="15"/>
  <c r="I2865" i="15"/>
  <c r="J2865" i="15" s="1"/>
  <c r="K2865" i="15"/>
  <c r="H2866" i="15"/>
  <c r="I2866" i="15"/>
  <c r="J2866" i="15" s="1"/>
  <c r="K2866" i="15"/>
  <c r="H2867" i="15"/>
  <c r="I2867" i="15"/>
  <c r="J2867" i="15" s="1"/>
  <c r="K2867" i="15"/>
  <c r="H2868" i="15"/>
  <c r="I2868" i="15"/>
  <c r="J2868" i="15" s="1"/>
  <c r="K2868" i="15"/>
  <c r="H2869" i="15"/>
  <c r="I2869" i="15"/>
  <c r="J2869" i="15" s="1"/>
  <c r="K2869" i="15"/>
  <c r="H2870" i="15"/>
  <c r="I2870" i="15"/>
  <c r="J2870" i="15" s="1"/>
  <c r="K2870" i="15"/>
  <c r="H2871" i="15"/>
  <c r="I2871" i="15"/>
  <c r="J2871" i="15" s="1"/>
  <c r="K2871" i="15"/>
  <c r="H2872" i="15"/>
  <c r="I2872" i="15"/>
  <c r="J2872" i="15" s="1"/>
  <c r="K2872" i="15"/>
  <c r="H2873" i="15"/>
  <c r="I2873" i="15"/>
  <c r="J2873" i="15" s="1"/>
  <c r="K2873" i="15"/>
  <c r="H2874" i="15"/>
  <c r="I2874" i="15"/>
  <c r="J2874" i="15" s="1"/>
  <c r="K2874" i="15"/>
  <c r="H2875" i="15"/>
  <c r="I2875" i="15"/>
  <c r="J2875" i="15" s="1"/>
  <c r="K2875" i="15"/>
  <c r="H2876" i="15"/>
  <c r="I2876" i="15"/>
  <c r="J2876" i="15" s="1"/>
  <c r="K2876" i="15"/>
  <c r="H2877" i="15"/>
  <c r="I2877" i="15"/>
  <c r="J2877" i="15" s="1"/>
  <c r="K2877" i="15"/>
  <c r="H2878" i="15"/>
  <c r="I2878" i="15"/>
  <c r="J2878" i="15" s="1"/>
  <c r="K2878" i="15"/>
  <c r="H2879" i="15"/>
  <c r="I2879" i="15"/>
  <c r="J2879" i="15" s="1"/>
  <c r="K2879" i="15"/>
  <c r="H2880" i="15"/>
  <c r="I2880" i="15"/>
  <c r="J2880" i="15" s="1"/>
  <c r="K2880" i="15"/>
  <c r="H2881" i="15"/>
  <c r="I2881" i="15"/>
  <c r="J2881" i="15" s="1"/>
  <c r="K2881" i="15"/>
  <c r="H2882" i="15"/>
  <c r="I2882" i="15"/>
  <c r="J2882" i="15" s="1"/>
  <c r="K2882" i="15"/>
  <c r="H2883" i="15"/>
  <c r="I2883" i="15"/>
  <c r="J2883" i="15" s="1"/>
  <c r="K2883" i="15"/>
  <c r="H2884" i="15"/>
  <c r="I2884" i="15"/>
  <c r="J2884" i="15" s="1"/>
  <c r="K2884" i="15"/>
  <c r="H2885" i="15"/>
  <c r="I2885" i="15"/>
  <c r="J2885" i="15" s="1"/>
  <c r="K2885" i="15"/>
  <c r="H2886" i="15"/>
  <c r="I2886" i="15"/>
  <c r="J2886" i="15" s="1"/>
  <c r="K2886" i="15"/>
  <c r="H2887" i="15"/>
  <c r="I2887" i="15"/>
  <c r="J2887" i="15" s="1"/>
  <c r="K2887" i="15"/>
  <c r="H2888" i="15"/>
  <c r="I2888" i="15"/>
  <c r="J2888" i="15" s="1"/>
  <c r="K2888" i="15"/>
  <c r="H2889" i="15"/>
  <c r="I2889" i="15"/>
  <c r="J2889" i="15" s="1"/>
  <c r="K2889" i="15"/>
  <c r="H2890" i="15"/>
  <c r="I2890" i="15"/>
  <c r="J2890" i="15" s="1"/>
  <c r="K2890" i="15"/>
  <c r="H2891" i="15"/>
  <c r="I2891" i="15"/>
  <c r="J2891" i="15" s="1"/>
  <c r="K2891" i="15"/>
  <c r="H2892" i="15"/>
  <c r="I2892" i="15"/>
  <c r="J2892" i="15" s="1"/>
  <c r="K2892" i="15"/>
  <c r="H2893" i="15"/>
  <c r="I2893" i="15"/>
  <c r="J2893" i="15" s="1"/>
  <c r="K2893" i="15"/>
  <c r="H2894" i="15"/>
  <c r="I2894" i="15"/>
  <c r="J2894" i="15" s="1"/>
  <c r="K2894" i="15"/>
  <c r="H2895" i="15"/>
  <c r="I2895" i="15"/>
  <c r="J2895" i="15" s="1"/>
  <c r="K2895" i="15"/>
  <c r="H2896" i="15"/>
  <c r="I2896" i="15"/>
  <c r="J2896" i="15" s="1"/>
  <c r="K2896" i="15"/>
  <c r="H2897" i="15"/>
  <c r="I2897" i="15"/>
  <c r="J2897" i="15" s="1"/>
  <c r="K2897" i="15"/>
  <c r="H2898" i="15"/>
  <c r="I2898" i="15"/>
  <c r="J2898" i="15" s="1"/>
  <c r="K2898" i="15"/>
  <c r="H2899" i="15"/>
  <c r="I2899" i="15"/>
  <c r="J2899" i="15" s="1"/>
  <c r="K2899" i="15"/>
  <c r="H2900" i="15"/>
  <c r="I2900" i="15"/>
  <c r="J2900" i="15" s="1"/>
  <c r="K2900" i="15"/>
  <c r="H2901" i="15"/>
  <c r="I2901" i="15"/>
  <c r="J2901" i="15" s="1"/>
  <c r="K2901" i="15"/>
  <c r="H2902" i="15"/>
  <c r="I2902" i="15"/>
  <c r="J2902" i="15" s="1"/>
  <c r="K2902" i="15"/>
  <c r="H2903" i="15"/>
  <c r="I2903" i="15"/>
  <c r="J2903" i="15" s="1"/>
  <c r="K2903" i="15"/>
  <c r="H2904" i="15"/>
  <c r="I2904" i="15"/>
  <c r="J2904" i="15" s="1"/>
  <c r="K2904" i="15"/>
  <c r="H2905" i="15"/>
  <c r="I2905" i="15"/>
  <c r="J2905" i="15" s="1"/>
  <c r="K2905" i="15"/>
  <c r="H2906" i="15"/>
  <c r="I2906" i="15"/>
  <c r="J2906" i="15" s="1"/>
  <c r="K2906" i="15"/>
  <c r="H2907" i="15"/>
  <c r="I2907" i="15"/>
  <c r="J2907" i="15" s="1"/>
  <c r="K2907" i="15"/>
  <c r="H2908" i="15"/>
  <c r="I2908" i="15"/>
  <c r="J2908" i="15" s="1"/>
  <c r="K2908" i="15"/>
  <c r="H2909" i="15"/>
  <c r="I2909" i="15"/>
  <c r="J2909" i="15" s="1"/>
  <c r="K2909" i="15"/>
  <c r="H2910" i="15"/>
  <c r="I2910" i="15"/>
  <c r="J2910" i="15" s="1"/>
  <c r="K2910" i="15"/>
  <c r="H2911" i="15"/>
  <c r="I2911" i="15"/>
  <c r="J2911" i="15" s="1"/>
  <c r="K2911" i="15"/>
  <c r="H2912" i="15"/>
  <c r="I2912" i="15"/>
  <c r="J2912" i="15" s="1"/>
  <c r="K2912" i="15"/>
  <c r="H2913" i="15"/>
  <c r="I2913" i="15"/>
  <c r="J2913" i="15" s="1"/>
  <c r="K2913" i="15"/>
  <c r="H2914" i="15"/>
  <c r="I2914" i="15"/>
  <c r="J2914" i="15" s="1"/>
  <c r="K2914" i="15"/>
  <c r="H2915" i="15"/>
  <c r="I2915" i="15"/>
  <c r="J2915" i="15" s="1"/>
  <c r="K2915" i="15"/>
  <c r="H2916" i="15"/>
  <c r="I2916" i="15"/>
  <c r="J2916" i="15" s="1"/>
  <c r="K2916" i="15"/>
  <c r="H2917" i="15"/>
  <c r="I2917" i="15"/>
  <c r="J2917" i="15" s="1"/>
  <c r="K2917" i="15"/>
  <c r="H2918" i="15"/>
  <c r="I2918" i="15"/>
  <c r="J2918" i="15" s="1"/>
  <c r="K2918" i="15"/>
  <c r="H2919" i="15"/>
  <c r="I2919" i="15"/>
  <c r="J2919" i="15" s="1"/>
  <c r="K2919" i="15"/>
  <c r="H2920" i="15"/>
  <c r="I2920" i="15"/>
  <c r="J2920" i="15" s="1"/>
  <c r="K2920" i="15"/>
  <c r="H2921" i="15"/>
  <c r="I2921" i="15"/>
  <c r="J2921" i="15" s="1"/>
  <c r="K2921" i="15"/>
  <c r="H2922" i="15"/>
  <c r="I2922" i="15"/>
  <c r="J2922" i="15" s="1"/>
  <c r="K2922" i="15"/>
  <c r="H2923" i="15"/>
  <c r="I2923" i="15"/>
  <c r="J2923" i="15" s="1"/>
  <c r="K2923" i="15"/>
  <c r="H2924" i="15"/>
  <c r="I2924" i="15"/>
  <c r="J2924" i="15" s="1"/>
  <c r="K2924" i="15"/>
  <c r="H2925" i="15"/>
  <c r="I2925" i="15"/>
  <c r="J2925" i="15" s="1"/>
  <c r="K2925" i="15"/>
  <c r="H2926" i="15"/>
  <c r="I2926" i="15"/>
  <c r="J2926" i="15" s="1"/>
  <c r="K2926" i="15"/>
  <c r="H2927" i="15"/>
  <c r="I2927" i="15"/>
  <c r="J2927" i="15" s="1"/>
  <c r="K2927" i="15"/>
  <c r="H2928" i="15"/>
  <c r="I2928" i="15"/>
  <c r="J2928" i="15" s="1"/>
  <c r="K2928" i="15"/>
  <c r="H2929" i="15"/>
  <c r="I2929" i="15"/>
  <c r="J2929" i="15" s="1"/>
  <c r="K2929" i="15"/>
  <c r="H2930" i="15"/>
  <c r="I2930" i="15"/>
  <c r="J2930" i="15" s="1"/>
  <c r="K2930" i="15"/>
  <c r="H2931" i="15"/>
  <c r="I2931" i="15"/>
  <c r="J2931" i="15" s="1"/>
  <c r="K2931" i="15"/>
  <c r="H2932" i="15"/>
  <c r="I2932" i="15"/>
  <c r="J2932" i="15" s="1"/>
  <c r="K2932" i="15"/>
  <c r="H2933" i="15"/>
  <c r="I2933" i="15"/>
  <c r="J2933" i="15" s="1"/>
  <c r="K2933" i="15"/>
  <c r="H2934" i="15"/>
  <c r="I2934" i="15"/>
  <c r="J2934" i="15" s="1"/>
  <c r="K2934" i="15"/>
  <c r="H2935" i="15"/>
  <c r="I2935" i="15"/>
  <c r="J2935" i="15" s="1"/>
  <c r="K2935" i="15"/>
  <c r="H2936" i="15"/>
  <c r="I2936" i="15"/>
  <c r="J2936" i="15" s="1"/>
  <c r="K2936" i="15"/>
  <c r="H2937" i="15"/>
  <c r="I2937" i="15"/>
  <c r="J2937" i="15" s="1"/>
  <c r="K2937" i="15"/>
  <c r="H2938" i="15"/>
  <c r="I2938" i="15"/>
  <c r="J2938" i="15" s="1"/>
  <c r="K2938" i="15"/>
  <c r="H2939" i="15"/>
  <c r="I2939" i="15"/>
  <c r="J2939" i="15" s="1"/>
  <c r="K2939" i="15"/>
  <c r="H2940" i="15"/>
  <c r="I2940" i="15"/>
  <c r="J2940" i="15" s="1"/>
  <c r="K2940" i="15"/>
  <c r="H2941" i="15"/>
  <c r="I2941" i="15"/>
  <c r="J2941" i="15" s="1"/>
  <c r="K2941" i="15"/>
  <c r="H2942" i="15"/>
  <c r="I2942" i="15"/>
  <c r="J2942" i="15" s="1"/>
  <c r="K2942" i="15"/>
  <c r="H2943" i="15"/>
  <c r="I2943" i="15"/>
  <c r="J2943" i="15" s="1"/>
  <c r="K2943" i="15"/>
  <c r="H2944" i="15"/>
  <c r="I2944" i="15"/>
  <c r="J2944" i="15" s="1"/>
  <c r="K2944" i="15"/>
  <c r="H2945" i="15"/>
  <c r="I2945" i="15"/>
  <c r="J2945" i="15" s="1"/>
  <c r="K2945" i="15"/>
  <c r="H2946" i="15"/>
  <c r="I2946" i="15"/>
  <c r="J2946" i="15" s="1"/>
  <c r="K2946" i="15"/>
  <c r="H2947" i="15"/>
  <c r="I2947" i="15"/>
  <c r="J2947" i="15" s="1"/>
  <c r="K2947" i="15"/>
  <c r="H2948" i="15"/>
  <c r="I2948" i="15"/>
  <c r="J2948" i="15" s="1"/>
  <c r="K2948" i="15"/>
  <c r="H2949" i="15"/>
  <c r="I2949" i="15"/>
  <c r="J2949" i="15" s="1"/>
  <c r="K2949" i="15"/>
  <c r="H2950" i="15"/>
  <c r="I2950" i="15"/>
  <c r="J2950" i="15" s="1"/>
  <c r="K2950" i="15"/>
  <c r="H2951" i="15"/>
  <c r="I2951" i="15"/>
  <c r="J2951" i="15" s="1"/>
  <c r="K2951" i="15"/>
  <c r="H2952" i="15"/>
  <c r="I2952" i="15"/>
  <c r="J2952" i="15" s="1"/>
  <c r="K2952" i="15"/>
  <c r="H2953" i="15"/>
  <c r="I2953" i="15"/>
  <c r="J2953" i="15" s="1"/>
  <c r="K2953" i="15"/>
  <c r="H2954" i="15"/>
  <c r="I2954" i="15"/>
  <c r="J2954" i="15" s="1"/>
  <c r="K2954" i="15"/>
  <c r="H2955" i="15"/>
  <c r="I2955" i="15"/>
  <c r="J2955" i="15" s="1"/>
  <c r="K2955" i="15"/>
  <c r="H2956" i="15"/>
  <c r="I2956" i="15"/>
  <c r="J2956" i="15" s="1"/>
  <c r="K2956" i="15"/>
  <c r="H2957" i="15"/>
  <c r="I2957" i="15"/>
  <c r="J2957" i="15"/>
  <c r="K2957" i="15"/>
  <c r="H2958" i="15"/>
  <c r="I2958" i="15"/>
  <c r="J2958" i="15" s="1"/>
  <c r="K2958" i="15"/>
  <c r="H2959" i="15"/>
  <c r="I2959" i="15"/>
  <c r="J2959" i="15" s="1"/>
  <c r="K2959" i="15"/>
  <c r="H2960" i="15"/>
  <c r="I2960" i="15"/>
  <c r="J2960" i="15" s="1"/>
  <c r="K2960" i="15"/>
  <c r="H2961" i="15"/>
  <c r="I2961" i="15"/>
  <c r="J2961" i="15" s="1"/>
  <c r="K2961" i="15"/>
  <c r="H2962" i="15"/>
  <c r="I2962" i="15"/>
  <c r="J2962" i="15" s="1"/>
  <c r="K2962" i="15"/>
  <c r="H2963" i="15"/>
  <c r="I2963" i="15"/>
  <c r="J2963" i="15" s="1"/>
  <c r="K2963" i="15"/>
  <c r="H2964" i="15"/>
  <c r="I2964" i="15"/>
  <c r="J2964" i="15" s="1"/>
  <c r="K2964" i="15"/>
  <c r="H2965" i="15"/>
  <c r="I2965" i="15"/>
  <c r="J2965" i="15" s="1"/>
  <c r="K2965" i="15"/>
  <c r="H2966" i="15"/>
  <c r="I2966" i="15"/>
  <c r="J2966" i="15" s="1"/>
  <c r="K2966" i="15"/>
  <c r="H2967" i="15"/>
  <c r="I2967" i="15"/>
  <c r="J2967" i="15" s="1"/>
  <c r="K2967" i="15"/>
  <c r="H2968" i="15"/>
  <c r="I2968" i="15"/>
  <c r="J2968" i="15" s="1"/>
  <c r="K2968" i="15"/>
  <c r="H2969" i="15"/>
  <c r="I2969" i="15"/>
  <c r="J2969" i="15" s="1"/>
  <c r="K2969" i="15"/>
  <c r="H2970" i="15"/>
  <c r="I2970" i="15"/>
  <c r="J2970" i="15"/>
  <c r="K2970" i="15"/>
  <c r="H2971" i="15"/>
  <c r="I2971" i="15"/>
  <c r="J2971" i="15" s="1"/>
  <c r="K2971" i="15"/>
  <c r="H2972" i="15"/>
  <c r="I2972" i="15"/>
  <c r="J2972" i="15" s="1"/>
  <c r="K2972" i="15"/>
  <c r="H2973" i="15"/>
  <c r="I2973" i="15"/>
  <c r="J2973" i="15" s="1"/>
  <c r="K2973" i="15"/>
  <c r="H2974" i="15"/>
  <c r="I2974" i="15"/>
  <c r="J2974" i="15" s="1"/>
  <c r="K2974" i="15"/>
  <c r="H2975" i="15"/>
  <c r="I2975" i="15"/>
  <c r="J2975" i="15"/>
  <c r="K2975" i="15"/>
  <c r="H2976" i="15"/>
  <c r="I2976" i="15"/>
  <c r="J2976" i="15" s="1"/>
  <c r="K2976" i="15"/>
  <c r="H2977" i="15"/>
  <c r="I2977" i="15"/>
  <c r="J2977" i="15" s="1"/>
  <c r="K2977" i="15"/>
  <c r="H2978" i="15"/>
  <c r="I2978" i="15"/>
  <c r="J2978" i="15" s="1"/>
  <c r="K2978" i="15"/>
  <c r="H2979" i="15"/>
  <c r="I2979" i="15"/>
  <c r="J2979" i="15" s="1"/>
  <c r="K2979" i="15"/>
  <c r="H2980" i="15"/>
  <c r="I2980" i="15"/>
  <c r="J2980" i="15" s="1"/>
  <c r="K2980" i="15"/>
  <c r="H2981" i="15"/>
  <c r="I2981" i="15"/>
  <c r="J2981" i="15" s="1"/>
  <c r="K2981" i="15"/>
  <c r="H2982" i="15"/>
  <c r="I2982" i="15"/>
  <c r="J2982" i="15" s="1"/>
  <c r="K2982" i="15"/>
  <c r="H2983" i="15"/>
  <c r="I2983" i="15"/>
  <c r="J2983" i="15" s="1"/>
  <c r="K2983" i="15"/>
  <c r="H2984" i="15"/>
  <c r="I2984" i="15"/>
  <c r="J2984" i="15" s="1"/>
  <c r="K2984" i="15"/>
  <c r="H2985" i="15"/>
  <c r="I2985" i="15"/>
  <c r="J2985" i="15" s="1"/>
  <c r="K2985" i="15"/>
  <c r="H2986" i="15"/>
  <c r="I2986" i="15"/>
  <c r="J2986" i="15" s="1"/>
  <c r="K2986" i="15"/>
  <c r="H2987" i="15"/>
  <c r="I2987" i="15"/>
  <c r="J2987" i="15" s="1"/>
  <c r="K2987" i="15"/>
  <c r="H2988" i="15"/>
  <c r="I2988" i="15"/>
  <c r="J2988" i="15" s="1"/>
  <c r="K2988" i="15"/>
  <c r="H2989" i="15"/>
  <c r="I2989" i="15"/>
  <c r="J2989" i="15" s="1"/>
  <c r="K2989" i="15"/>
  <c r="H2990" i="15"/>
  <c r="I2990" i="15"/>
  <c r="J2990" i="15" s="1"/>
  <c r="K2990" i="15"/>
  <c r="H2991" i="15"/>
  <c r="I2991" i="15"/>
  <c r="J2991" i="15" s="1"/>
  <c r="K2991" i="15"/>
  <c r="H2992" i="15"/>
  <c r="I2992" i="15"/>
  <c r="J2992" i="15" s="1"/>
  <c r="K2992" i="15"/>
  <c r="H2993" i="15"/>
  <c r="I2993" i="15"/>
  <c r="J2993" i="15" s="1"/>
  <c r="K2993" i="15"/>
  <c r="H2994" i="15"/>
  <c r="I2994" i="15"/>
  <c r="J2994" i="15" s="1"/>
  <c r="K2994" i="15"/>
  <c r="H2995" i="15"/>
  <c r="I2995" i="15"/>
  <c r="J2995" i="15" s="1"/>
  <c r="K2995" i="15"/>
  <c r="H2996" i="15"/>
  <c r="I2996" i="15"/>
  <c r="J2996" i="15" s="1"/>
  <c r="K2996" i="15"/>
  <c r="H2997" i="15"/>
  <c r="I2997" i="15"/>
  <c r="J2997" i="15" s="1"/>
  <c r="K2997" i="15"/>
  <c r="H2998" i="15"/>
  <c r="I2998" i="15"/>
  <c r="J2998" i="15" s="1"/>
  <c r="K2998" i="15"/>
  <c r="H2999" i="15"/>
  <c r="I2999" i="15"/>
  <c r="J2999" i="15" s="1"/>
  <c r="K2999" i="15"/>
  <c r="H3000" i="15"/>
  <c r="I3000" i="15"/>
  <c r="J3000" i="15" s="1"/>
  <c r="K3000" i="15"/>
  <c r="H3001" i="15"/>
  <c r="I3001" i="15"/>
  <c r="J3001" i="15" s="1"/>
  <c r="K3001" i="15"/>
  <c r="H3002" i="15"/>
  <c r="I3002" i="15"/>
  <c r="J3002" i="15" s="1"/>
  <c r="K3002" i="15"/>
  <c r="H3003" i="15"/>
  <c r="I3003" i="15"/>
  <c r="J3003" i="15" s="1"/>
  <c r="K3003" i="15"/>
  <c r="H3004" i="15"/>
  <c r="I3004" i="15"/>
  <c r="J3004" i="15" s="1"/>
  <c r="K3004" i="15"/>
  <c r="H3005" i="15"/>
  <c r="I3005" i="15"/>
  <c r="J3005" i="15" s="1"/>
  <c r="K3005" i="15"/>
  <c r="H3006" i="15"/>
  <c r="I3006" i="15"/>
  <c r="J3006" i="15" s="1"/>
  <c r="K3006" i="15"/>
  <c r="H3007" i="15"/>
  <c r="I3007" i="15"/>
  <c r="J3007" i="15" s="1"/>
  <c r="K3007" i="15"/>
  <c r="H3008" i="15"/>
  <c r="I3008" i="15"/>
  <c r="J3008" i="15" s="1"/>
  <c r="K3008" i="15"/>
  <c r="H3009" i="15"/>
  <c r="I3009" i="15"/>
  <c r="J3009" i="15" s="1"/>
  <c r="K3009" i="15"/>
  <c r="H3010" i="15"/>
  <c r="I3010" i="15"/>
  <c r="J3010" i="15" s="1"/>
  <c r="K3010" i="15"/>
  <c r="H3011" i="15"/>
  <c r="I3011" i="15"/>
  <c r="J3011" i="15" s="1"/>
  <c r="K3011" i="15"/>
  <c r="H3012" i="15"/>
  <c r="I3012" i="15"/>
  <c r="J3012" i="15" s="1"/>
  <c r="K3012" i="15"/>
  <c r="H3013" i="15"/>
  <c r="I3013" i="15"/>
  <c r="J3013" i="15" s="1"/>
  <c r="K3013" i="15"/>
  <c r="H3014" i="15"/>
  <c r="I3014" i="15"/>
  <c r="J3014" i="15" s="1"/>
  <c r="K3014" i="15"/>
  <c r="H3015" i="15"/>
  <c r="I3015" i="15"/>
  <c r="J3015" i="15" s="1"/>
  <c r="K3015" i="15"/>
  <c r="H3016" i="15"/>
  <c r="I3016" i="15"/>
  <c r="J3016" i="15" s="1"/>
  <c r="K3016" i="15"/>
  <c r="H3017" i="15"/>
  <c r="I3017" i="15"/>
  <c r="J3017" i="15" s="1"/>
  <c r="K3017" i="15"/>
  <c r="H3018" i="15"/>
  <c r="I3018" i="15"/>
  <c r="J3018" i="15" s="1"/>
  <c r="K3018" i="15"/>
  <c r="H3019" i="15"/>
  <c r="I3019" i="15"/>
  <c r="J3019" i="15" s="1"/>
  <c r="K3019" i="15"/>
  <c r="H3020" i="15"/>
  <c r="I3020" i="15"/>
  <c r="J3020" i="15" s="1"/>
  <c r="K3020" i="15"/>
  <c r="H3021" i="15"/>
  <c r="I3021" i="15"/>
  <c r="J3021" i="15" s="1"/>
  <c r="K3021" i="15"/>
  <c r="H3022" i="15"/>
  <c r="I3022" i="15"/>
  <c r="J3022" i="15" s="1"/>
  <c r="K3022" i="15"/>
  <c r="H3023" i="15"/>
  <c r="I3023" i="15"/>
  <c r="J3023" i="15" s="1"/>
  <c r="K3023" i="15"/>
  <c r="H3024" i="15"/>
  <c r="I3024" i="15"/>
  <c r="J3024" i="15" s="1"/>
  <c r="K3024" i="15"/>
  <c r="H3025" i="15"/>
  <c r="I3025" i="15"/>
  <c r="J3025" i="15" s="1"/>
  <c r="K3025" i="15"/>
  <c r="H3026" i="15"/>
  <c r="I3026" i="15"/>
  <c r="J3026" i="15" s="1"/>
  <c r="K3026" i="15"/>
  <c r="H3027" i="15"/>
  <c r="I3027" i="15"/>
  <c r="J3027" i="15" s="1"/>
  <c r="K3027" i="15"/>
  <c r="H3028" i="15"/>
  <c r="I3028" i="15"/>
  <c r="J3028" i="15" s="1"/>
  <c r="K3028" i="15"/>
  <c r="H3029" i="15"/>
  <c r="I3029" i="15"/>
  <c r="J3029" i="15" s="1"/>
  <c r="K3029" i="15"/>
  <c r="H3030" i="15"/>
  <c r="I3030" i="15"/>
  <c r="J3030" i="15" s="1"/>
  <c r="K3030" i="15"/>
  <c r="H3031" i="15"/>
  <c r="I3031" i="15"/>
  <c r="J3031" i="15" s="1"/>
  <c r="K3031" i="15"/>
  <c r="H3032" i="15"/>
  <c r="I3032" i="15"/>
  <c r="J3032" i="15" s="1"/>
  <c r="K3032" i="15"/>
  <c r="H3033" i="15"/>
  <c r="I3033" i="15"/>
  <c r="J3033" i="15" s="1"/>
  <c r="K3033" i="15"/>
  <c r="H3034" i="15"/>
  <c r="I3034" i="15"/>
  <c r="J3034" i="15" s="1"/>
  <c r="K3034" i="15"/>
  <c r="H3035" i="15"/>
  <c r="I3035" i="15"/>
  <c r="J3035" i="15" s="1"/>
  <c r="K3035" i="15"/>
  <c r="H3036" i="15"/>
  <c r="I3036" i="15"/>
  <c r="J3036" i="15" s="1"/>
  <c r="K3036" i="15"/>
  <c r="H3037" i="15"/>
  <c r="I3037" i="15"/>
  <c r="J3037" i="15" s="1"/>
  <c r="K3037" i="15"/>
  <c r="H3038" i="15"/>
  <c r="I3038" i="15"/>
  <c r="J3038" i="15" s="1"/>
  <c r="K3038" i="15"/>
  <c r="H3039" i="15"/>
  <c r="I3039" i="15"/>
  <c r="J3039" i="15" s="1"/>
  <c r="K3039" i="15"/>
  <c r="H3040" i="15"/>
  <c r="I3040" i="15"/>
  <c r="J3040" i="15" s="1"/>
  <c r="K3040" i="15"/>
  <c r="H3041" i="15"/>
  <c r="I3041" i="15"/>
  <c r="J3041" i="15" s="1"/>
  <c r="K3041" i="15"/>
  <c r="H3042" i="15"/>
  <c r="I3042" i="15"/>
  <c r="J3042" i="15" s="1"/>
  <c r="K3042" i="15"/>
  <c r="H3043" i="15"/>
  <c r="I3043" i="15"/>
  <c r="J3043" i="15" s="1"/>
  <c r="K3043" i="15"/>
  <c r="H3044" i="15"/>
  <c r="I3044" i="15"/>
  <c r="J3044" i="15" s="1"/>
  <c r="K3044" i="15"/>
  <c r="H3045" i="15"/>
  <c r="I3045" i="15"/>
  <c r="J3045" i="15" s="1"/>
  <c r="K3045" i="15"/>
  <c r="H3046" i="15"/>
  <c r="I3046" i="15"/>
  <c r="J3046" i="15" s="1"/>
  <c r="K3046" i="15"/>
  <c r="H3047" i="15"/>
  <c r="I3047" i="15"/>
  <c r="J3047" i="15" s="1"/>
  <c r="K3047" i="15"/>
  <c r="H3048" i="15"/>
  <c r="I3048" i="15"/>
  <c r="J3048" i="15" s="1"/>
  <c r="K3048" i="15"/>
  <c r="H3049" i="15"/>
  <c r="I3049" i="15"/>
  <c r="J3049" i="15" s="1"/>
  <c r="K3049" i="15"/>
  <c r="H3050" i="15"/>
  <c r="I3050" i="15"/>
  <c r="J3050" i="15" s="1"/>
  <c r="K3050" i="15"/>
  <c r="H3051" i="15"/>
  <c r="I3051" i="15"/>
  <c r="J3051" i="15" s="1"/>
  <c r="K3051" i="15"/>
  <c r="H3052" i="15"/>
  <c r="I3052" i="15"/>
  <c r="J3052" i="15" s="1"/>
  <c r="K3052" i="15"/>
  <c r="H3053" i="15"/>
  <c r="I3053" i="15"/>
  <c r="J3053" i="15" s="1"/>
  <c r="K3053" i="15"/>
  <c r="H3054" i="15"/>
  <c r="I3054" i="15"/>
  <c r="J3054" i="15" s="1"/>
  <c r="K3054" i="15"/>
  <c r="H3055" i="15"/>
  <c r="I3055" i="15"/>
  <c r="J3055" i="15" s="1"/>
  <c r="K3055" i="15"/>
  <c r="H3056" i="15"/>
  <c r="I3056" i="15"/>
  <c r="J3056" i="15" s="1"/>
  <c r="K3056" i="15"/>
  <c r="H3057" i="15"/>
  <c r="I3057" i="15"/>
  <c r="J3057" i="15" s="1"/>
  <c r="K3057" i="15"/>
  <c r="H3058" i="15"/>
  <c r="I3058" i="15"/>
  <c r="J3058" i="15" s="1"/>
  <c r="K3058" i="15"/>
  <c r="H3059" i="15"/>
  <c r="I3059" i="15"/>
  <c r="J3059" i="15" s="1"/>
  <c r="K3059" i="15"/>
  <c r="H3060" i="15"/>
  <c r="I3060" i="15"/>
  <c r="J3060" i="15" s="1"/>
  <c r="K3060" i="15"/>
  <c r="H3061" i="15"/>
  <c r="I3061" i="15"/>
  <c r="J3061" i="15" s="1"/>
  <c r="K3061" i="15"/>
  <c r="H3062" i="15"/>
  <c r="I3062" i="15"/>
  <c r="J3062" i="15" s="1"/>
  <c r="K3062" i="15"/>
  <c r="H3063" i="15"/>
  <c r="I3063" i="15"/>
  <c r="J3063" i="15" s="1"/>
  <c r="K3063" i="15"/>
  <c r="H3064" i="15"/>
  <c r="I3064" i="15"/>
  <c r="J3064" i="15" s="1"/>
  <c r="K3064" i="15"/>
  <c r="H3065" i="15"/>
  <c r="I3065" i="15"/>
  <c r="J3065" i="15" s="1"/>
  <c r="K3065" i="15"/>
  <c r="H3066" i="15"/>
  <c r="I3066" i="15"/>
  <c r="J3066" i="15" s="1"/>
  <c r="K3066" i="15"/>
  <c r="H3067" i="15"/>
  <c r="I3067" i="15"/>
  <c r="J3067" i="15" s="1"/>
  <c r="K3067" i="15"/>
  <c r="H3068" i="15"/>
  <c r="I3068" i="15"/>
  <c r="J3068" i="15" s="1"/>
  <c r="K3068" i="15"/>
  <c r="H3069" i="15"/>
  <c r="I3069" i="15"/>
  <c r="J3069" i="15" s="1"/>
  <c r="K3069" i="15"/>
  <c r="H3070" i="15"/>
  <c r="I3070" i="15"/>
  <c r="J3070" i="15" s="1"/>
  <c r="K3070" i="15"/>
  <c r="H3071" i="15"/>
  <c r="I3071" i="15"/>
  <c r="J3071" i="15" s="1"/>
  <c r="K3071" i="15"/>
  <c r="H3072" i="15"/>
  <c r="I3072" i="15"/>
  <c r="J3072" i="15" s="1"/>
  <c r="K3072" i="15"/>
  <c r="H3073" i="15"/>
  <c r="I3073" i="15"/>
  <c r="J3073" i="15" s="1"/>
  <c r="K3073" i="15"/>
  <c r="H3074" i="15"/>
  <c r="I3074" i="15"/>
  <c r="J3074" i="15" s="1"/>
  <c r="K3074" i="15"/>
  <c r="H3075" i="15"/>
  <c r="I3075" i="15"/>
  <c r="J3075" i="15" s="1"/>
  <c r="K3075" i="15"/>
  <c r="H3076" i="15"/>
  <c r="I3076" i="15"/>
  <c r="J3076" i="15" s="1"/>
  <c r="K3076" i="15"/>
  <c r="H3077" i="15"/>
  <c r="I3077" i="15"/>
  <c r="J3077" i="15" s="1"/>
  <c r="K3077" i="15"/>
  <c r="H3078" i="15"/>
  <c r="I3078" i="15"/>
  <c r="J3078" i="15" s="1"/>
  <c r="K3078" i="15"/>
  <c r="H3079" i="15"/>
  <c r="I3079" i="15"/>
  <c r="J3079" i="15" s="1"/>
  <c r="K3079" i="15"/>
  <c r="H3080" i="15"/>
  <c r="I3080" i="15"/>
  <c r="J3080" i="15" s="1"/>
  <c r="K3080" i="15"/>
  <c r="H3081" i="15"/>
  <c r="I3081" i="15"/>
  <c r="J3081" i="15" s="1"/>
  <c r="K3081" i="15"/>
  <c r="H3082" i="15"/>
  <c r="I3082" i="15"/>
  <c r="J3082" i="15" s="1"/>
  <c r="K3082" i="15"/>
  <c r="H3083" i="15"/>
  <c r="I3083" i="15"/>
  <c r="J3083" i="15" s="1"/>
  <c r="K3083" i="15"/>
  <c r="H3084" i="15"/>
  <c r="I3084" i="15"/>
  <c r="J3084" i="15" s="1"/>
  <c r="K3084" i="15"/>
  <c r="H3085" i="15"/>
  <c r="I3085" i="15"/>
  <c r="J3085" i="15" s="1"/>
  <c r="K3085" i="15"/>
  <c r="H3086" i="15"/>
  <c r="I3086" i="15"/>
  <c r="J3086" i="15" s="1"/>
  <c r="K3086" i="15"/>
  <c r="H3087" i="15"/>
  <c r="I3087" i="15"/>
  <c r="J3087" i="15" s="1"/>
  <c r="K3087" i="15"/>
  <c r="H3088" i="15"/>
  <c r="I3088" i="15"/>
  <c r="J3088" i="15" s="1"/>
  <c r="K3088" i="15"/>
  <c r="H3089" i="15"/>
  <c r="I3089" i="15"/>
  <c r="J3089" i="15" s="1"/>
  <c r="K3089" i="15"/>
  <c r="H3090" i="15"/>
  <c r="I3090" i="15"/>
  <c r="J3090" i="15" s="1"/>
  <c r="K3090" i="15"/>
  <c r="H3091" i="15"/>
  <c r="I3091" i="15"/>
  <c r="J3091" i="15" s="1"/>
  <c r="K3091" i="15"/>
  <c r="H3092" i="15"/>
  <c r="I3092" i="15"/>
  <c r="J3092" i="15" s="1"/>
  <c r="K3092" i="15"/>
  <c r="H3093" i="15"/>
  <c r="I3093" i="15"/>
  <c r="J3093" i="15" s="1"/>
  <c r="K3093" i="15"/>
  <c r="H3094" i="15"/>
  <c r="I3094" i="15"/>
  <c r="J3094" i="15" s="1"/>
  <c r="K3094" i="15"/>
  <c r="H3095" i="15"/>
  <c r="I3095" i="15"/>
  <c r="J3095" i="15" s="1"/>
  <c r="K3095" i="15"/>
  <c r="H3096" i="15"/>
  <c r="I3096" i="15"/>
  <c r="J3096" i="15" s="1"/>
  <c r="K3096" i="15"/>
  <c r="H3097" i="15"/>
  <c r="I3097" i="15"/>
  <c r="J3097" i="15" s="1"/>
  <c r="K3097" i="15"/>
  <c r="H3098" i="15"/>
  <c r="I3098" i="15"/>
  <c r="J3098" i="15" s="1"/>
  <c r="K3098" i="15"/>
  <c r="H3099" i="15"/>
  <c r="I3099" i="15"/>
  <c r="J3099" i="15" s="1"/>
  <c r="K3099" i="15"/>
  <c r="H3100" i="15"/>
  <c r="I3100" i="15"/>
  <c r="J3100" i="15" s="1"/>
  <c r="K3100" i="15"/>
  <c r="H3101" i="15"/>
  <c r="I3101" i="15"/>
  <c r="J3101" i="15" s="1"/>
  <c r="K3101" i="15"/>
  <c r="H3102" i="15"/>
  <c r="I3102" i="15"/>
  <c r="J3102" i="15" s="1"/>
  <c r="K3102" i="15"/>
  <c r="H3103" i="15"/>
  <c r="I3103" i="15"/>
  <c r="J3103" i="15" s="1"/>
  <c r="K3103" i="15"/>
  <c r="H3104" i="15"/>
  <c r="I3104" i="15"/>
  <c r="J3104" i="15" s="1"/>
  <c r="K3104" i="15"/>
  <c r="H3105" i="15"/>
  <c r="I3105" i="15"/>
  <c r="J3105" i="15" s="1"/>
  <c r="K3105" i="15"/>
  <c r="H3106" i="15"/>
  <c r="I3106" i="15"/>
  <c r="J3106" i="15" s="1"/>
  <c r="K3106" i="15"/>
  <c r="H3107" i="15"/>
  <c r="I3107" i="15"/>
  <c r="J3107" i="15" s="1"/>
  <c r="K3107" i="15"/>
  <c r="H3108" i="15"/>
  <c r="I3108" i="15"/>
  <c r="J3108" i="15" s="1"/>
  <c r="K3108" i="15"/>
  <c r="H3109" i="15"/>
  <c r="I3109" i="15"/>
  <c r="J3109" i="15" s="1"/>
  <c r="K3109" i="15"/>
  <c r="H3110" i="15"/>
  <c r="I3110" i="15"/>
  <c r="J3110" i="15" s="1"/>
  <c r="K3110" i="15"/>
  <c r="H3111" i="15"/>
  <c r="I3111" i="15"/>
  <c r="J3111" i="15" s="1"/>
  <c r="K3111" i="15"/>
  <c r="H3112" i="15"/>
  <c r="I3112" i="15"/>
  <c r="J3112" i="15" s="1"/>
  <c r="K3112" i="15"/>
  <c r="H3113" i="15"/>
  <c r="I3113" i="15"/>
  <c r="J3113" i="15" s="1"/>
  <c r="K3113" i="15"/>
  <c r="H3114" i="15"/>
  <c r="I3114" i="15"/>
  <c r="J3114" i="15" s="1"/>
  <c r="K3114" i="15"/>
  <c r="H3115" i="15"/>
  <c r="I3115" i="15"/>
  <c r="J3115" i="15" s="1"/>
  <c r="K3115" i="15"/>
  <c r="H3116" i="15"/>
  <c r="I3116" i="15"/>
  <c r="J3116" i="15" s="1"/>
  <c r="K3116" i="15"/>
  <c r="H3117" i="15"/>
  <c r="I3117" i="15"/>
  <c r="J3117" i="15" s="1"/>
  <c r="K3117" i="15"/>
  <c r="H3118" i="15"/>
  <c r="I3118" i="15"/>
  <c r="J3118" i="15" s="1"/>
  <c r="K3118" i="15"/>
  <c r="H3119" i="15"/>
  <c r="I3119" i="15"/>
  <c r="J3119" i="15" s="1"/>
  <c r="K3119" i="15"/>
  <c r="H3120" i="15"/>
  <c r="I3120" i="15"/>
  <c r="J3120" i="15"/>
  <c r="K3120" i="15"/>
  <c r="H3121" i="15"/>
  <c r="I3121" i="15"/>
  <c r="J3121" i="15" s="1"/>
  <c r="K3121" i="15"/>
  <c r="H3122" i="15"/>
  <c r="I3122" i="15"/>
  <c r="J3122" i="15" s="1"/>
  <c r="K3122" i="15"/>
  <c r="H3123" i="15"/>
  <c r="I3123" i="15"/>
  <c r="J3123" i="15" s="1"/>
  <c r="K3123" i="15"/>
  <c r="H3124" i="15"/>
  <c r="I3124" i="15"/>
  <c r="J3124" i="15" s="1"/>
  <c r="K3124" i="15"/>
  <c r="H3125" i="15"/>
  <c r="I3125" i="15"/>
  <c r="J3125" i="15" s="1"/>
  <c r="K3125" i="15"/>
  <c r="H3126" i="15"/>
  <c r="I3126" i="15"/>
  <c r="J3126" i="15" s="1"/>
  <c r="K3126" i="15"/>
  <c r="H3127" i="15"/>
  <c r="I3127" i="15"/>
  <c r="J3127" i="15" s="1"/>
  <c r="K3127" i="15"/>
  <c r="H3128" i="15"/>
  <c r="I3128" i="15"/>
  <c r="J3128" i="15" s="1"/>
  <c r="K3128" i="15"/>
  <c r="H3129" i="15"/>
  <c r="I3129" i="15"/>
  <c r="J3129" i="15" s="1"/>
  <c r="K3129" i="15"/>
  <c r="H3130" i="15"/>
  <c r="I3130" i="15"/>
  <c r="J3130" i="15" s="1"/>
  <c r="K3130" i="15"/>
  <c r="H3131" i="15"/>
  <c r="I3131" i="15"/>
  <c r="J3131" i="15" s="1"/>
  <c r="K3131" i="15"/>
  <c r="H3132" i="15"/>
  <c r="I3132" i="15"/>
  <c r="J3132" i="15" s="1"/>
  <c r="K3132" i="15"/>
  <c r="H3133" i="15"/>
  <c r="I3133" i="15"/>
  <c r="J3133" i="15" s="1"/>
  <c r="K3133" i="15"/>
  <c r="H3134" i="15"/>
  <c r="I3134" i="15"/>
  <c r="J3134" i="15" s="1"/>
  <c r="K3134" i="15"/>
  <c r="H3135" i="15"/>
  <c r="I3135" i="15"/>
  <c r="J3135" i="15" s="1"/>
  <c r="K3135" i="15"/>
  <c r="H3136" i="15"/>
  <c r="I3136" i="15"/>
  <c r="J3136" i="15" s="1"/>
  <c r="K3136" i="15"/>
  <c r="H3137" i="15"/>
  <c r="I3137" i="15"/>
  <c r="J3137" i="15" s="1"/>
  <c r="K3137" i="15"/>
  <c r="H3138" i="15"/>
  <c r="I3138" i="15"/>
  <c r="J3138" i="15" s="1"/>
  <c r="K3138" i="15"/>
  <c r="H3139" i="15"/>
  <c r="I3139" i="15"/>
  <c r="J3139" i="15" s="1"/>
  <c r="K3139" i="15"/>
  <c r="H3140" i="15"/>
  <c r="I3140" i="15"/>
  <c r="J3140" i="15" s="1"/>
  <c r="K3140" i="15"/>
  <c r="H3141" i="15"/>
  <c r="I3141" i="15"/>
  <c r="J3141" i="15" s="1"/>
  <c r="K3141" i="15"/>
  <c r="H3142" i="15"/>
  <c r="I3142" i="15"/>
  <c r="J3142" i="15" s="1"/>
  <c r="K3142" i="15"/>
  <c r="H3143" i="15"/>
  <c r="I3143" i="15"/>
  <c r="J3143" i="15" s="1"/>
  <c r="K3143" i="15"/>
  <c r="H3144" i="15"/>
  <c r="I3144" i="15"/>
  <c r="J3144" i="15" s="1"/>
  <c r="K3144" i="15"/>
  <c r="H3145" i="15"/>
  <c r="I3145" i="15"/>
  <c r="J3145" i="15" s="1"/>
  <c r="K3145" i="15"/>
  <c r="H3146" i="15"/>
  <c r="I3146" i="15"/>
  <c r="J3146" i="15" s="1"/>
  <c r="K3146" i="15"/>
  <c r="H3147" i="15"/>
  <c r="I3147" i="15"/>
  <c r="J3147" i="15" s="1"/>
  <c r="K3147" i="15"/>
  <c r="H3148" i="15"/>
  <c r="I3148" i="15"/>
  <c r="J3148" i="15" s="1"/>
  <c r="K3148" i="15"/>
  <c r="H3149" i="15"/>
  <c r="I3149" i="15"/>
  <c r="J3149" i="15" s="1"/>
  <c r="K3149" i="15"/>
  <c r="H3150" i="15"/>
  <c r="I3150" i="15"/>
  <c r="J3150" i="15" s="1"/>
  <c r="K3150" i="15"/>
  <c r="H3151" i="15"/>
  <c r="I3151" i="15"/>
  <c r="J3151" i="15" s="1"/>
  <c r="K3151" i="15"/>
  <c r="H3152" i="15"/>
  <c r="I3152" i="15"/>
  <c r="J3152" i="15" s="1"/>
  <c r="K3152" i="15"/>
  <c r="H3153" i="15"/>
  <c r="I3153" i="15"/>
  <c r="J3153" i="15" s="1"/>
  <c r="K3153" i="15"/>
  <c r="H3154" i="15"/>
  <c r="I3154" i="15"/>
  <c r="J3154" i="15" s="1"/>
  <c r="K3154" i="15"/>
  <c r="H3155" i="15"/>
  <c r="I3155" i="15"/>
  <c r="J3155" i="15" s="1"/>
  <c r="K3155" i="15"/>
  <c r="H3156" i="15"/>
  <c r="I3156" i="15"/>
  <c r="J3156" i="15" s="1"/>
  <c r="K3156" i="15"/>
  <c r="H3157" i="15"/>
  <c r="I3157" i="15"/>
  <c r="J3157" i="15" s="1"/>
  <c r="K3157" i="15"/>
  <c r="H3158" i="15"/>
  <c r="I3158" i="15"/>
  <c r="J3158" i="15" s="1"/>
  <c r="K3158" i="15"/>
  <c r="H3159" i="15"/>
  <c r="I3159" i="15"/>
  <c r="J3159" i="15" s="1"/>
  <c r="K3159" i="15"/>
  <c r="H3160" i="15"/>
  <c r="I3160" i="15"/>
  <c r="J3160" i="15" s="1"/>
  <c r="K3160" i="15"/>
  <c r="H3161" i="15"/>
  <c r="I3161" i="15"/>
  <c r="J3161" i="15" s="1"/>
  <c r="K3161" i="15"/>
  <c r="H3162" i="15"/>
  <c r="I3162" i="15"/>
  <c r="J3162" i="15" s="1"/>
  <c r="K3162" i="15"/>
  <c r="H3163" i="15"/>
  <c r="I3163" i="15"/>
  <c r="J3163" i="15" s="1"/>
  <c r="K3163" i="15"/>
  <c r="H3164" i="15"/>
  <c r="I3164" i="15"/>
  <c r="J3164" i="15" s="1"/>
  <c r="K3164" i="15"/>
  <c r="H3165" i="15"/>
  <c r="I3165" i="15"/>
  <c r="J3165" i="15" s="1"/>
  <c r="K3165" i="15"/>
  <c r="H3166" i="15"/>
  <c r="I3166" i="15"/>
  <c r="J3166" i="15" s="1"/>
  <c r="K3166" i="15"/>
  <c r="H3167" i="15"/>
  <c r="I3167" i="15"/>
  <c r="J3167" i="15" s="1"/>
  <c r="K3167" i="15"/>
  <c r="H3168" i="15"/>
  <c r="I3168" i="15"/>
  <c r="J3168" i="15" s="1"/>
  <c r="K3168" i="15"/>
  <c r="H3169" i="15"/>
  <c r="I3169" i="15"/>
  <c r="J3169" i="15" s="1"/>
  <c r="K3169" i="15"/>
  <c r="H3170" i="15"/>
  <c r="I3170" i="15"/>
  <c r="J3170" i="15" s="1"/>
  <c r="K3170" i="15"/>
  <c r="H3171" i="15"/>
  <c r="I3171" i="15"/>
  <c r="J3171" i="15" s="1"/>
  <c r="K3171" i="15"/>
  <c r="H3172" i="15"/>
  <c r="I3172" i="15"/>
  <c r="J3172" i="15" s="1"/>
  <c r="K3172" i="15"/>
  <c r="H3173" i="15"/>
  <c r="I3173" i="15"/>
  <c r="J3173" i="15" s="1"/>
  <c r="K3173" i="15"/>
  <c r="H3174" i="15"/>
  <c r="I3174" i="15"/>
  <c r="J3174" i="15" s="1"/>
  <c r="K3174" i="15"/>
  <c r="H3175" i="15"/>
  <c r="I3175" i="15"/>
  <c r="J3175" i="15" s="1"/>
  <c r="K3175" i="15"/>
  <c r="H3176" i="15"/>
  <c r="I3176" i="15"/>
  <c r="J3176" i="15" s="1"/>
  <c r="K3176" i="15"/>
  <c r="H3177" i="15"/>
  <c r="I3177" i="15"/>
  <c r="J3177" i="15" s="1"/>
  <c r="K3177" i="15"/>
  <c r="H3178" i="15"/>
  <c r="I3178" i="15"/>
  <c r="J3178" i="15" s="1"/>
  <c r="K3178" i="15"/>
  <c r="H3179" i="15"/>
  <c r="I3179" i="15"/>
  <c r="J3179" i="15" s="1"/>
  <c r="K3179" i="15"/>
  <c r="H3180" i="15"/>
  <c r="I3180" i="15"/>
  <c r="J3180" i="15" s="1"/>
  <c r="K3180" i="15"/>
  <c r="H3181" i="15"/>
  <c r="I3181" i="15"/>
  <c r="J3181" i="15" s="1"/>
  <c r="K3181" i="15"/>
  <c r="H3182" i="15"/>
  <c r="I3182" i="15"/>
  <c r="J3182" i="15" s="1"/>
  <c r="K3182" i="15"/>
  <c r="H3183" i="15"/>
  <c r="I3183" i="15"/>
  <c r="J3183" i="15" s="1"/>
  <c r="K3183" i="15"/>
  <c r="H3184" i="15"/>
  <c r="I3184" i="15"/>
  <c r="J3184" i="15" s="1"/>
  <c r="K3184" i="15"/>
  <c r="H3185" i="15"/>
  <c r="I3185" i="15"/>
  <c r="J3185" i="15" s="1"/>
  <c r="K3185" i="15"/>
  <c r="H3186" i="15"/>
  <c r="I3186" i="15"/>
  <c r="J3186" i="15" s="1"/>
  <c r="K3186" i="15"/>
  <c r="H3187" i="15"/>
  <c r="I3187" i="15"/>
  <c r="J3187" i="15" s="1"/>
  <c r="K3187" i="15"/>
  <c r="H3188" i="15"/>
  <c r="I3188" i="15"/>
  <c r="J3188" i="15" s="1"/>
  <c r="K3188" i="15"/>
  <c r="H3189" i="15"/>
  <c r="I3189" i="15"/>
  <c r="J3189" i="15" s="1"/>
  <c r="K3189" i="15"/>
  <c r="H3190" i="15"/>
  <c r="I3190" i="15"/>
  <c r="J3190" i="15" s="1"/>
  <c r="K3190" i="15"/>
  <c r="H3191" i="15"/>
  <c r="I3191" i="15"/>
  <c r="J3191" i="15" s="1"/>
  <c r="K3191" i="15"/>
  <c r="H3192" i="15"/>
  <c r="I3192" i="15"/>
  <c r="J3192" i="15" s="1"/>
  <c r="K3192" i="15"/>
  <c r="H3193" i="15"/>
  <c r="I3193" i="15"/>
  <c r="J3193" i="15" s="1"/>
  <c r="K3193" i="15"/>
  <c r="H3194" i="15"/>
  <c r="I3194" i="15"/>
  <c r="J3194" i="15" s="1"/>
  <c r="K3194" i="15"/>
  <c r="H3195" i="15"/>
  <c r="I3195" i="15"/>
  <c r="J3195" i="15" s="1"/>
  <c r="K3195" i="15"/>
  <c r="H3196" i="15"/>
  <c r="I3196" i="15"/>
  <c r="J3196" i="15" s="1"/>
  <c r="K3196" i="15"/>
  <c r="H3197" i="15"/>
  <c r="I3197" i="15"/>
  <c r="J3197" i="15" s="1"/>
  <c r="K3197" i="15"/>
  <c r="H3198" i="15"/>
  <c r="I3198" i="15"/>
  <c r="J3198" i="15" s="1"/>
  <c r="K3198" i="15"/>
  <c r="H3199" i="15"/>
  <c r="I3199" i="15"/>
  <c r="J3199" i="15" s="1"/>
  <c r="K3199" i="15"/>
  <c r="H3200" i="15"/>
  <c r="I3200" i="15"/>
  <c r="J3200" i="15" s="1"/>
  <c r="K3200" i="15"/>
  <c r="H3201" i="15"/>
  <c r="I3201" i="15"/>
  <c r="J3201" i="15"/>
  <c r="K3201" i="15"/>
  <c r="H3202" i="15"/>
  <c r="I3202" i="15"/>
  <c r="J3202" i="15"/>
  <c r="K3202" i="15"/>
  <c r="H3203" i="15"/>
  <c r="I3203" i="15"/>
  <c r="J3203" i="15" s="1"/>
  <c r="K3203" i="15"/>
  <c r="H3204" i="15"/>
  <c r="I3204" i="15"/>
  <c r="J3204" i="15" s="1"/>
  <c r="K3204" i="15"/>
  <c r="H3205" i="15"/>
  <c r="I3205" i="15"/>
  <c r="J3205" i="15" s="1"/>
  <c r="K3205" i="15"/>
  <c r="H3206" i="15"/>
  <c r="I3206" i="15"/>
  <c r="J3206" i="15" s="1"/>
  <c r="K3206" i="15"/>
  <c r="H3207" i="15"/>
  <c r="I3207" i="15"/>
  <c r="J3207" i="15" s="1"/>
  <c r="K3207" i="15"/>
  <c r="H3208" i="15"/>
  <c r="I3208" i="15"/>
  <c r="J3208" i="15" s="1"/>
  <c r="K3208" i="15"/>
  <c r="H3209" i="15"/>
  <c r="I3209" i="15"/>
  <c r="J3209" i="15" s="1"/>
  <c r="K3209" i="15"/>
  <c r="H3210" i="15"/>
  <c r="I3210" i="15"/>
  <c r="J3210" i="15" s="1"/>
  <c r="K3210" i="15"/>
  <c r="H3211" i="15"/>
  <c r="I3211" i="15"/>
  <c r="J3211" i="15" s="1"/>
  <c r="K3211" i="15"/>
  <c r="H3212" i="15"/>
  <c r="I3212" i="15"/>
  <c r="J3212" i="15" s="1"/>
  <c r="K3212" i="15"/>
  <c r="H3213" i="15"/>
  <c r="I3213" i="15"/>
  <c r="J3213" i="15" s="1"/>
  <c r="K3213" i="15"/>
  <c r="H3214" i="15"/>
  <c r="I3214" i="15"/>
  <c r="J3214" i="15" s="1"/>
  <c r="K3214" i="15"/>
  <c r="H3215" i="15"/>
  <c r="I3215" i="15"/>
  <c r="J3215" i="15" s="1"/>
  <c r="K3215" i="15"/>
  <c r="H3216" i="15"/>
  <c r="I3216" i="15"/>
  <c r="J3216" i="15" s="1"/>
  <c r="K3216" i="15"/>
  <c r="H3217" i="15"/>
  <c r="I3217" i="15"/>
  <c r="J3217" i="15" s="1"/>
  <c r="K3217" i="15"/>
  <c r="H3218" i="15"/>
  <c r="I3218" i="15"/>
  <c r="J3218" i="15" s="1"/>
  <c r="K3218" i="15"/>
  <c r="H3219" i="15"/>
  <c r="I3219" i="15"/>
  <c r="J3219" i="15" s="1"/>
  <c r="K3219" i="15"/>
  <c r="H3220" i="15"/>
  <c r="I3220" i="15"/>
  <c r="J3220" i="15" s="1"/>
  <c r="K3220" i="15"/>
  <c r="H3221" i="15"/>
  <c r="I3221" i="15"/>
  <c r="J3221" i="15" s="1"/>
  <c r="K3221" i="15"/>
  <c r="H3222" i="15"/>
  <c r="I3222" i="15"/>
  <c r="J3222" i="15" s="1"/>
  <c r="K3222" i="15"/>
  <c r="H3223" i="15"/>
  <c r="I3223" i="15"/>
  <c r="J3223" i="15" s="1"/>
  <c r="K3223" i="15"/>
  <c r="H3224" i="15"/>
  <c r="I3224" i="15"/>
  <c r="J3224" i="15" s="1"/>
  <c r="K3224" i="15"/>
  <c r="H3225" i="15"/>
  <c r="I3225" i="15"/>
  <c r="J3225" i="15" s="1"/>
  <c r="K3225" i="15"/>
  <c r="H3226" i="15"/>
  <c r="I3226" i="15"/>
  <c r="J3226" i="15" s="1"/>
  <c r="K3226" i="15"/>
  <c r="H3227" i="15"/>
  <c r="I3227" i="15"/>
  <c r="J3227" i="15" s="1"/>
  <c r="K3227" i="15"/>
  <c r="H3228" i="15"/>
  <c r="I3228" i="15"/>
  <c r="J3228" i="15" s="1"/>
  <c r="K3228" i="15"/>
  <c r="H3229" i="15"/>
  <c r="I3229" i="15"/>
  <c r="J3229" i="15" s="1"/>
  <c r="K3229" i="15"/>
  <c r="H3230" i="15"/>
  <c r="I3230" i="15"/>
  <c r="J3230" i="15" s="1"/>
  <c r="K3230" i="15"/>
  <c r="H3231" i="15"/>
  <c r="I3231" i="15"/>
  <c r="J3231" i="15" s="1"/>
  <c r="K3231" i="15"/>
  <c r="H3232" i="15"/>
  <c r="I3232" i="15"/>
  <c r="J3232" i="15" s="1"/>
  <c r="K3232" i="15"/>
  <c r="H3233" i="15"/>
  <c r="I3233" i="15"/>
  <c r="J3233" i="15" s="1"/>
  <c r="K3233" i="15"/>
  <c r="H3234" i="15"/>
  <c r="I3234" i="15"/>
  <c r="J3234" i="15" s="1"/>
  <c r="K3234" i="15"/>
  <c r="H3235" i="15"/>
  <c r="I3235" i="15"/>
  <c r="J3235" i="15" s="1"/>
  <c r="K3235" i="15"/>
  <c r="H3236" i="15"/>
  <c r="I3236" i="15"/>
  <c r="J3236" i="15" s="1"/>
  <c r="K3236" i="15"/>
  <c r="H3237" i="15"/>
  <c r="I3237" i="15"/>
  <c r="J3237" i="15" s="1"/>
  <c r="K3237" i="15"/>
  <c r="H3238" i="15"/>
  <c r="I3238" i="15"/>
  <c r="J3238" i="15" s="1"/>
  <c r="K3238" i="15"/>
  <c r="H3239" i="15"/>
  <c r="I3239" i="15"/>
  <c r="J3239" i="15" s="1"/>
  <c r="K3239" i="15"/>
  <c r="H3240" i="15"/>
  <c r="I3240" i="15"/>
  <c r="J3240" i="15" s="1"/>
  <c r="K3240" i="15"/>
  <c r="H3241" i="15"/>
  <c r="I3241" i="15"/>
  <c r="J3241" i="15" s="1"/>
  <c r="K3241" i="15"/>
  <c r="H3242" i="15"/>
  <c r="I3242" i="15"/>
  <c r="J3242" i="15" s="1"/>
  <c r="K3242" i="15"/>
  <c r="H3243" i="15"/>
  <c r="I3243" i="15"/>
  <c r="J3243" i="15" s="1"/>
  <c r="K3243" i="15"/>
  <c r="H3244" i="15"/>
  <c r="I3244" i="15"/>
  <c r="J3244" i="15" s="1"/>
  <c r="K3244" i="15"/>
  <c r="H3245" i="15"/>
  <c r="I3245" i="15"/>
  <c r="J3245" i="15" s="1"/>
  <c r="K3245" i="15"/>
  <c r="H3246" i="15"/>
  <c r="I3246" i="15"/>
  <c r="J3246" i="15" s="1"/>
  <c r="K3246" i="15"/>
  <c r="H3247" i="15"/>
  <c r="I3247" i="15"/>
  <c r="J3247" i="15" s="1"/>
  <c r="K3247" i="15"/>
  <c r="H3248" i="15"/>
  <c r="I3248" i="15"/>
  <c r="J3248" i="15" s="1"/>
  <c r="K3248" i="15"/>
  <c r="H3249" i="15"/>
  <c r="I3249" i="15"/>
  <c r="J3249" i="15" s="1"/>
  <c r="K3249" i="15"/>
  <c r="H3250" i="15"/>
  <c r="I3250" i="15"/>
  <c r="J3250" i="15" s="1"/>
  <c r="K3250" i="15"/>
  <c r="H3251" i="15"/>
  <c r="I3251" i="15"/>
  <c r="J3251" i="15" s="1"/>
  <c r="K3251" i="15"/>
  <c r="H3252" i="15"/>
  <c r="I3252" i="15"/>
  <c r="J3252" i="15" s="1"/>
  <c r="K3252" i="15"/>
  <c r="H3253" i="15"/>
  <c r="I3253" i="15"/>
  <c r="J3253" i="15" s="1"/>
  <c r="K3253" i="15"/>
  <c r="H3254" i="15"/>
  <c r="I3254" i="15"/>
  <c r="J3254" i="15" s="1"/>
  <c r="K3254" i="15"/>
  <c r="H3255" i="15"/>
  <c r="I3255" i="15"/>
  <c r="J3255" i="15" s="1"/>
  <c r="K3255" i="15"/>
  <c r="H3256" i="15"/>
  <c r="I3256" i="15"/>
  <c r="J3256" i="15" s="1"/>
  <c r="K3256" i="15"/>
  <c r="H3257" i="15"/>
  <c r="I3257" i="15"/>
  <c r="J3257" i="15" s="1"/>
  <c r="K3257" i="15"/>
  <c r="H3258" i="15"/>
  <c r="I3258" i="15"/>
  <c r="J3258" i="15" s="1"/>
  <c r="K3258" i="15"/>
  <c r="H3259" i="15"/>
  <c r="I3259" i="15"/>
  <c r="J3259" i="15" s="1"/>
  <c r="K3259" i="15"/>
  <c r="H3260" i="15"/>
  <c r="I3260" i="15"/>
  <c r="J3260" i="15" s="1"/>
  <c r="K3260" i="15"/>
  <c r="H3261" i="15"/>
  <c r="I3261" i="15"/>
  <c r="J3261" i="15" s="1"/>
  <c r="K3261" i="15"/>
  <c r="H3262" i="15"/>
  <c r="I3262" i="15"/>
  <c r="J3262" i="15" s="1"/>
  <c r="K3262" i="15"/>
  <c r="H3263" i="15"/>
  <c r="I3263" i="15"/>
  <c r="J3263" i="15" s="1"/>
  <c r="K3263" i="15"/>
  <c r="H3264" i="15"/>
  <c r="I3264" i="15"/>
  <c r="J3264" i="15" s="1"/>
  <c r="K3264" i="15"/>
  <c r="H3265" i="15"/>
  <c r="I3265" i="15"/>
  <c r="J3265" i="15" s="1"/>
  <c r="K3265" i="15"/>
  <c r="H3266" i="15"/>
  <c r="I3266" i="15"/>
  <c r="J3266" i="15" s="1"/>
  <c r="K3266" i="15"/>
  <c r="H3267" i="15"/>
  <c r="I3267" i="15"/>
  <c r="J3267" i="15" s="1"/>
  <c r="K3267" i="15"/>
  <c r="H3268" i="15"/>
  <c r="I3268" i="15"/>
  <c r="J3268" i="15" s="1"/>
  <c r="K3268" i="15"/>
  <c r="H3269" i="15"/>
  <c r="I3269" i="15"/>
  <c r="J3269" i="15" s="1"/>
  <c r="K3269" i="15"/>
  <c r="H3270" i="15"/>
  <c r="I3270" i="15"/>
  <c r="J3270" i="15" s="1"/>
  <c r="K3270" i="15"/>
  <c r="H3271" i="15"/>
  <c r="I3271" i="15"/>
  <c r="J3271" i="15" s="1"/>
  <c r="K3271" i="15"/>
  <c r="H3272" i="15"/>
  <c r="I3272" i="15"/>
  <c r="J3272" i="15" s="1"/>
  <c r="K3272" i="15"/>
  <c r="H3273" i="15"/>
  <c r="I3273" i="15"/>
  <c r="J3273" i="15" s="1"/>
  <c r="K3273" i="15"/>
  <c r="H3274" i="15"/>
  <c r="I3274" i="15"/>
  <c r="J3274" i="15" s="1"/>
  <c r="K3274" i="15"/>
  <c r="H3275" i="15"/>
  <c r="I3275" i="15"/>
  <c r="J3275" i="15" s="1"/>
  <c r="K3275" i="15"/>
  <c r="H3276" i="15"/>
  <c r="I3276" i="15"/>
  <c r="J3276" i="15" s="1"/>
  <c r="K3276" i="15"/>
  <c r="H3277" i="15"/>
  <c r="I3277" i="15"/>
  <c r="J3277" i="15" s="1"/>
  <c r="K3277" i="15"/>
  <c r="H3278" i="15"/>
  <c r="I3278" i="15"/>
  <c r="J3278" i="15" s="1"/>
  <c r="K3278" i="15"/>
  <c r="H3279" i="15"/>
  <c r="I3279" i="15"/>
  <c r="J3279" i="15" s="1"/>
  <c r="K3279" i="15"/>
  <c r="H3280" i="15"/>
  <c r="I3280" i="15"/>
  <c r="J3280" i="15" s="1"/>
  <c r="K3280" i="15"/>
  <c r="H3281" i="15"/>
  <c r="I3281" i="15"/>
  <c r="J3281" i="15" s="1"/>
  <c r="K3281" i="15"/>
  <c r="H3282" i="15"/>
  <c r="I3282" i="15"/>
  <c r="J3282" i="15" s="1"/>
  <c r="K3282" i="15"/>
  <c r="H3283" i="15"/>
  <c r="I3283" i="15"/>
  <c r="J3283" i="15" s="1"/>
  <c r="K3283" i="15"/>
  <c r="H3284" i="15"/>
  <c r="I3284" i="15"/>
  <c r="J3284" i="15" s="1"/>
  <c r="K3284" i="15"/>
  <c r="H3285" i="15"/>
  <c r="I3285" i="15"/>
  <c r="J3285" i="15" s="1"/>
  <c r="K3285" i="15"/>
  <c r="H3286" i="15"/>
  <c r="I3286" i="15"/>
  <c r="J3286" i="15" s="1"/>
  <c r="K3286" i="15"/>
  <c r="H3287" i="15"/>
  <c r="I3287" i="15"/>
  <c r="J3287" i="15" s="1"/>
  <c r="K3287" i="15"/>
  <c r="H3288" i="15"/>
  <c r="I3288" i="15"/>
  <c r="J3288" i="15" s="1"/>
  <c r="K3288" i="15"/>
  <c r="H3289" i="15"/>
  <c r="I3289" i="15"/>
  <c r="J3289" i="15" s="1"/>
  <c r="K3289" i="15"/>
  <c r="H3290" i="15"/>
  <c r="I3290" i="15"/>
  <c r="J3290" i="15" s="1"/>
  <c r="K3290" i="15"/>
  <c r="H3291" i="15"/>
  <c r="I3291" i="15"/>
  <c r="J3291" i="15" s="1"/>
  <c r="K3291" i="15"/>
  <c r="H3292" i="15"/>
  <c r="I3292" i="15"/>
  <c r="J3292" i="15" s="1"/>
  <c r="K3292" i="15"/>
  <c r="H3293" i="15"/>
  <c r="I3293" i="15"/>
  <c r="J3293" i="15" s="1"/>
  <c r="K3293" i="15"/>
  <c r="H3294" i="15"/>
  <c r="I3294" i="15"/>
  <c r="J3294" i="15" s="1"/>
  <c r="K3294" i="15"/>
  <c r="H3295" i="15"/>
  <c r="I3295" i="15"/>
  <c r="J3295" i="15" s="1"/>
  <c r="K3295" i="15"/>
  <c r="H3296" i="15"/>
  <c r="I3296" i="15"/>
  <c r="J3296" i="15" s="1"/>
  <c r="K3296" i="15"/>
  <c r="H3297" i="15"/>
  <c r="I3297" i="15"/>
  <c r="J3297" i="15" s="1"/>
  <c r="K3297" i="15"/>
  <c r="H3298" i="15"/>
  <c r="I3298" i="15"/>
  <c r="J3298" i="15" s="1"/>
  <c r="K3298" i="15"/>
  <c r="H3299" i="15"/>
  <c r="I3299" i="15"/>
  <c r="J3299" i="15" s="1"/>
  <c r="K3299" i="15"/>
  <c r="H3300" i="15"/>
  <c r="I3300" i="15"/>
  <c r="J3300" i="15" s="1"/>
  <c r="K3300" i="15"/>
  <c r="H3301" i="15"/>
  <c r="I3301" i="15"/>
  <c r="J3301" i="15" s="1"/>
  <c r="K3301" i="15"/>
  <c r="H3302" i="15"/>
  <c r="I3302" i="15"/>
  <c r="J3302" i="15" s="1"/>
  <c r="K3302" i="15"/>
  <c r="H3303" i="15"/>
  <c r="I3303" i="15"/>
  <c r="J3303" i="15" s="1"/>
  <c r="K3303" i="15"/>
  <c r="H3304" i="15"/>
  <c r="I3304" i="15"/>
  <c r="J3304" i="15" s="1"/>
  <c r="K3304" i="15"/>
  <c r="H3305" i="15"/>
  <c r="I3305" i="15"/>
  <c r="J3305" i="15" s="1"/>
  <c r="K3305" i="15"/>
  <c r="H3306" i="15"/>
  <c r="I3306" i="15"/>
  <c r="J3306" i="15" s="1"/>
  <c r="K3306" i="15"/>
  <c r="H3307" i="15"/>
  <c r="I3307" i="15"/>
  <c r="J3307" i="15" s="1"/>
  <c r="K3307" i="15"/>
  <c r="H3308" i="15"/>
  <c r="I3308" i="15"/>
  <c r="J3308" i="15" s="1"/>
  <c r="K3308" i="15"/>
  <c r="H3309" i="15"/>
  <c r="I3309" i="15"/>
  <c r="J3309" i="15" s="1"/>
  <c r="K3309" i="15"/>
  <c r="H3310" i="15"/>
  <c r="I3310" i="15"/>
  <c r="J3310" i="15" s="1"/>
  <c r="K3310" i="15"/>
  <c r="H3311" i="15"/>
  <c r="I3311" i="15"/>
  <c r="J3311" i="15" s="1"/>
  <c r="K3311" i="15"/>
  <c r="H3312" i="15"/>
  <c r="I3312" i="15"/>
  <c r="J3312" i="15" s="1"/>
  <c r="K3312" i="15"/>
  <c r="H3313" i="15"/>
  <c r="I3313" i="15"/>
  <c r="J3313" i="15" s="1"/>
  <c r="K3313" i="15"/>
  <c r="H3314" i="15"/>
  <c r="I3314" i="15"/>
  <c r="J3314" i="15" s="1"/>
  <c r="K3314" i="15"/>
  <c r="H3315" i="15"/>
  <c r="I3315" i="15"/>
  <c r="J3315" i="15" s="1"/>
  <c r="K3315" i="15"/>
  <c r="H3316" i="15"/>
  <c r="I3316" i="15"/>
  <c r="J3316" i="15" s="1"/>
  <c r="K3316" i="15"/>
  <c r="H3317" i="15"/>
  <c r="I3317" i="15"/>
  <c r="J3317" i="15" s="1"/>
  <c r="K3317" i="15"/>
  <c r="H3318" i="15"/>
  <c r="I3318" i="15"/>
  <c r="J3318" i="15" s="1"/>
  <c r="K3318" i="15"/>
  <c r="H3319" i="15"/>
  <c r="I3319" i="15"/>
  <c r="J3319" i="15" s="1"/>
  <c r="K3319" i="15"/>
  <c r="H3320" i="15"/>
  <c r="I3320" i="15"/>
  <c r="J3320" i="15" s="1"/>
  <c r="K3320" i="15"/>
  <c r="H3321" i="15"/>
  <c r="I3321" i="15"/>
  <c r="J3321" i="15" s="1"/>
  <c r="K3321" i="15"/>
  <c r="H3322" i="15"/>
  <c r="I3322" i="15"/>
  <c r="J3322" i="15" s="1"/>
  <c r="K3322" i="15"/>
  <c r="H3323" i="15"/>
  <c r="I3323" i="15"/>
  <c r="J3323" i="15" s="1"/>
  <c r="K3323" i="15"/>
  <c r="H3324" i="15"/>
  <c r="I3324" i="15"/>
  <c r="J3324" i="15" s="1"/>
  <c r="K3324" i="15"/>
  <c r="H3325" i="15"/>
  <c r="I3325" i="15"/>
  <c r="J3325" i="15" s="1"/>
  <c r="K3325" i="15"/>
  <c r="H3326" i="15"/>
  <c r="I3326" i="15"/>
  <c r="J3326" i="15" s="1"/>
  <c r="K3326" i="15"/>
  <c r="H3327" i="15"/>
  <c r="I3327" i="15"/>
  <c r="J3327" i="15" s="1"/>
  <c r="K3327" i="15"/>
  <c r="H3328" i="15"/>
  <c r="I3328" i="15"/>
  <c r="J3328" i="15" s="1"/>
  <c r="K3328" i="15"/>
  <c r="H3329" i="15"/>
  <c r="I3329" i="15"/>
  <c r="J3329" i="15" s="1"/>
  <c r="K3329" i="15"/>
  <c r="H3330" i="15"/>
  <c r="I3330" i="15"/>
  <c r="J3330" i="15" s="1"/>
  <c r="K3330" i="15"/>
  <c r="H3331" i="15"/>
  <c r="I3331" i="15"/>
  <c r="J3331" i="15" s="1"/>
  <c r="K3331" i="15"/>
  <c r="H3332" i="15"/>
  <c r="I3332" i="15"/>
  <c r="J3332" i="15" s="1"/>
  <c r="K3332" i="15"/>
  <c r="H3333" i="15"/>
  <c r="I3333" i="15"/>
  <c r="J3333" i="15" s="1"/>
  <c r="K3333" i="15"/>
  <c r="H3334" i="15"/>
  <c r="I3334" i="15"/>
  <c r="J3334" i="15" s="1"/>
  <c r="K3334" i="15"/>
  <c r="H3335" i="15"/>
  <c r="I3335" i="15"/>
  <c r="J3335" i="15" s="1"/>
  <c r="K3335" i="15"/>
  <c r="H3336" i="15"/>
  <c r="I3336" i="15"/>
  <c r="J3336" i="15" s="1"/>
  <c r="K3336" i="15"/>
  <c r="H3337" i="15"/>
  <c r="I3337" i="15"/>
  <c r="J3337" i="15" s="1"/>
  <c r="K3337" i="15"/>
  <c r="H3338" i="15"/>
  <c r="I3338" i="15"/>
  <c r="J3338" i="15"/>
  <c r="K3338" i="15"/>
  <c r="H3339" i="15"/>
  <c r="I3339" i="15"/>
  <c r="J3339" i="15"/>
  <c r="K3339" i="15"/>
  <c r="H3340" i="15"/>
  <c r="I3340" i="15"/>
  <c r="J3340" i="15" s="1"/>
  <c r="K3340" i="15"/>
  <c r="H3341" i="15"/>
  <c r="I3341" i="15"/>
  <c r="J3341" i="15" s="1"/>
  <c r="K3341" i="15"/>
  <c r="H3342" i="15"/>
  <c r="I3342" i="15"/>
  <c r="J3342" i="15" s="1"/>
  <c r="K3342" i="15"/>
  <c r="H3343" i="15"/>
  <c r="I3343" i="15"/>
  <c r="J3343" i="15" s="1"/>
  <c r="K3343" i="15"/>
  <c r="H3344" i="15"/>
  <c r="I3344" i="15"/>
  <c r="J3344" i="15" s="1"/>
  <c r="K3344" i="15"/>
  <c r="H3345" i="15"/>
  <c r="I3345" i="15"/>
  <c r="J3345" i="15" s="1"/>
  <c r="K3345" i="15"/>
  <c r="H3346" i="15"/>
  <c r="I3346" i="15"/>
  <c r="J3346" i="15" s="1"/>
  <c r="K3346" i="15"/>
  <c r="H3347" i="15"/>
  <c r="I3347" i="15"/>
  <c r="J3347" i="15" s="1"/>
  <c r="K3347" i="15"/>
  <c r="H3348" i="15"/>
  <c r="I3348" i="15"/>
  <c r="J3348" i="15"/>
  <c r="K3348" i="15"/>
  <c r="H3349" i="15"/>
  <c r="I3349" i="15"/>
  <c r="J3349" i="15"/>
  <c r="K3349" i="15"/>
  <c r="H3350" i="15"/>
  <c r="I3350" i="15"/>
  <c r="J3350" i="15" s="1"/>
  <c r="K3350" i="15"/>
  <c r="H3351" i="15"/>
  <c r="I3351" i="15"/>
  <c r="J3351" i="15" s="1"/>
  <c r="K3351" i="15"/>
  <c r="H3352" i="15"/>
  <c r="I3352" i="15"/>
  <c r="J3352" i="15" s="1"/>
  <c r="K3352" i="15"/>
  <c r="H3353" i="15"/>
  <c r="I3353" i="15"/>
  <c r="J3353" i="15" s="1"/>
  <c r="K3353" i="15"/>
  <c r="H3354" i="15"/>
  <c r="I3354" i="15"/>
  <c r="J3354" i="15" s="1"/>
  <c r="K3354" i="15"/>
  <c r="H3355" i="15"/>
  <c r="I3355" i="15"/>
  <c r="J3355" i="15" s="1"/>
  <c r="K3355" i="15"/>
  <c r="H3356" i="15"/>
  <c r="I3356" i="15"/>
  <c r="J3356" i="15" s="1"/>
  <c r="K3356" i="15"/>
  <c r="H3357" i="15"/>
  <c r="I3357" i="15"/>
  <c r="J3357" i="15" s="1"/>
  <c r="K3357" i="15"/>
  <c r="H3358" i="15"/>
  <c r="I3358" i="15"/>
  <c r="J3358" i="15" s="1"/>
  <c r="K3358" i="15"/>
  <c r="H3359" i="15"/>
  <c r="I3359" i="15"/>
  <c r="J3359" i="15" s="1"/>
  <c r="K3359" i="15"/>
  <c r="H3360" i="15"/>
  <c r="I3360" i="15"/>
  <c r="J3360" i="15" s="1"/>
  <c r="K3360" i="15"/>
  <c r="H3361" i="15"/>
  <c r="I3361" i="15"/>
  <c r="J3361" i="15" s="1"/>
  <c r="K3361" i="15"/>
  <c r="H3362" i="15"/>
  <c r="I3362" i="15"/>
  <c r="J3362" i="15" s="1"/>
  <c r="K3362" i="15"/>
  <c r="H3363" i="15"/>
  <c r="I3363" i="15"/>
  <c r="J3363" i="15" s="1"/>
  <c r="K3363" i="15"/>
  <c r="H3364" i="15"/>
  <c r="I3364" i="15"/>
  <c r="J3364" i="15" s="1"/>
  <c r="K3364" i="15"/>
  <c r="H3365" i="15"/>
  <c r="I3365" i="15"/>
  <c r="J3365" i="15" s="1"/>
  <c r="K3365" i="15"/>
  <c r="H3366" i="15"/>
  <c r="I3366" i="15"/>
  <c r="J3366" i="15" s="1"/>
  <c r="K3366" i="15"/>
  <c r="H3367" i="15"/>
  <c r="I3367" i="15"/>
  <c r="J3367" i="15" s="1"/>
  <c r="K3367" i="15"/>
  <c r="H3368" i="15"/>
  <c r="I3368" i="15"/>
  <c r="J3368" i="15" s="1"/>
  <c r="K3368" i="15"/>
  <c r="H3369" i="15"/>
  <c r="I3369" i="15"/>
  <c r="J3369" i="15" s="1"/>
  <c r="K3369" i="15"/>
  <c r="H3370" i="15"/>
  <c r="I3370" i="15"/>
  <c r="J3370" i="15" s="1"/>
  <c r="K3370" i="15"/>
  <c r="H3371" i="15"/>
  <c r="I3371" i="15"/>
  <c r="J3371" i="15" s="1"/>
  <c r="K3371" i="15"/>
  <c r="H3372" i="15"/>
  <c r="I3372" i="15"/>
  <c r="J3372" i="15" s="1"/>
  <c r="K3372" i="15"/>
  <c r="H3373" i="15"/>
  <c r="I3373" i="15"/>
  <c r="J3373" i="15" s="1"/>
  <c r="K3373" i="15"/>
  <c r="H3374" i="15"/>
  <c r="I3374" i="15"/>
  <c r="J3374" i="15" s="1"/>
  <c r="K3374" i="15"/>
  <c r="H3375" i="15"/>
  <c r="I3375" i="15"/>
  <c r="J3375" i="15" s="1"/>
  <c r="K3375" i="15"/>
  <c r="H3376" i="15"/>
  <c r="I3376" i="15"/>
  <c r="J3376" i="15" s="1"/>
  <c r="K3376" i="15"/>
  <c r="H3377" i="15"/>
  <c r="I3377" i="15"/>
  <c r="J3377" i="15" s="1"/>
  <c r="K3377" i="15"/>
  <c r="H3378" i="15"/>
  <c r="I3378" i="15"/>
  <c r="J3378" i="15" s="1"/>
  <c r="K3378" i="15"/>
  <c r="H3379" i="15"/>
  <c r="I3379" i="15"/>
  <c r="J3379" i="15" s="1"/>
  <c r="K3379" i="15"/>
  <c r="H3380" i="15"/>
  <c r="I3380" i="15"/>
  <c r="J3380" i="15" s="1"/>
  <c r="K3380" i="15"/>
  <c r="H3381" i="15"/>
  <c r="I3381" i="15"/>
  <c r="J3381" i="15" s="1"/>
  <c r="K3381" i="15"/>
  <c r="H3382" i="15"/>
  <c r="I3382" i="15"/>
  <c r="J3382" i="15" s="1"/>
  <c r="K3382" i="15"/>
  <c r="H3383" i="15"/>
  <c r="I3383" i="15"/>
  <c r="J3383" i="15" s="1"/>
  <c r="K3383" i="15"/>
  <c r="H3384" i="15"/>
  <c r="I3384" i="15"/>
  <c r="J3384" i="15" s="1"/>
  <c r="K3384" i="15"/>
  <c r="H3385" i="15"/>
  <c r="I3385" i="15"/>
  <c r="J3385" i="15" s="1"/>
  <c r="K3385" i="15"/>
  <c r="H3386" i="15"/>
  <c r="I3386" i="15"/>
  <c r="J3386" i="15"/>
  <c r="K3386" i="15"/>
  <c r="H3387" i="15"/>
  <c r="I3387" i="15"/>
  <c r="J3387" i="15" s="1"/>
  <c r="K3387" i="15"/>
  <c r="H3388" i="15"/>
  <c r="I3388" i="15"/>
  <c r="J3388" i="15" s="1"/>
  <c r="K3388" i="15"/>
  <c r="H3389" i="15"/>
  <c r="I3389" i="15"/>
  <c r="J3389" i="15" s="1"/>
  <c r="K3389" i="15"/>
  <c r="H3390" i="15"/>
  <c r="I3390" i="15"/>
  <c r="J3390" i="15" s="1"/>
  <c r="K3390" i="15"/>
  <c r="H3391" i="15"/>
  <c r="I3391" i="15"/>
  <c r="J3391" i="15" s="1"/>
  <c r="K3391" i="15"/>
  <c r="H3392" i="15"/>
  <c r="I3392" i="15"/>
  <c r="J3392" i="15" s="1"/>
  <c r="K3392" i="15"/>
  <c r="H3393" i="15"/>
  <c r="I3393" i="15"/>
  <c r="J3393" i="15" s="1"/>
  <c r="K3393" i="15"/>
  <c r="H3394" i="15"/>
  <c r="I3394" i="15"/>
  <c r="J3394" i="15" s="1"/>
  <c r="K3394" i="15"/>
  <c r="H3395" i="15"/>
  <c r="I3395" i="15"/>
  <c r="J3395" i="15" s="1"/>
  <c r="K3395" i="15"/>
  <c r="H3396" i="15"/>
  <c r="I3396" i="15"/>
  <c r="J3396" i="15" s="1"/>
  <c r="K3396" i="15"/>
  <c r="H3397" i="15"/>
  <c r="I3397" i="15"/>
  <c r="J3397" i="15" s="1"/>
  <c r="K3397" i="15"/>
  <c r="H3398" i="15"/>
  <c r="I3398" i="15"/>
  <c r="J3398" i="15" s="1"/>
  <c r="K3398" i="15"/>
  <c r="H3399" i="15"/>
  <c r="I3399" i="15"/>
  <c r="J3399" i="15" s="1"/>
  <c r="K3399" i="15"/>
  <c r="H3400" i="15"/>
  <c r="I3400" i="15"/>
  <c r="J3400" i="15" s="1"/>
  <c r="K3400" i="15"/>
  <c r="H3401" i="15"/>
  <c r="I3401" i="15"/>
  <c r="J3401" i="15" s="1"/>
  <c r="K3401" i="15"/>
  <c r="H3402" i="15"/>
  <c r="I3402" i="15"/>
  <c r="J3402" i="15" s="1"/>
  <c r="K3402" i="15"/>
  <c r="H3403" i="15"/>
  <c r="I3403" i="15"/>
  <c r="J3403" i="15" s="1"/>
  <c r="K3403" i="15"/>
  <c r="H3404" i="15"/>
  <c r="I3404" i="15"/>
  <c r="J3404" i="15" s="1"/>
  <c r="K3404" i="15"/>
  <c r="H3405" i="15"/>
  <c r="I3405" i="15"/>
  <c r="J3405" i="15" s="1"/>
  <c r="K3405" i="15"/>
  <c r="H3406" i="15"/>
  <c r="I3406" i="15"/>
  <c r="J3406" i="15" s="1"/>
  <c r="K3406" i="15"/>
  <c r="H3407" i="15"/>
  <c r="I3407" i="15"/>
  <c r="J3407" i="15" s="1"/>
  <c r="K3407" i="15"/>
  <c r="H3408" i="15"/>
  <c r="I3408" i="15"/>
  <c r="J3408" i="15" s="1"/>
  <c r="K3408" i="15"/>
  <c r="H3409" i="15"/>
  <c r="I3409" i="15"/>
  <c r="J3409" i="15" s="1"/>
  <c r="K3409" i="15"/>
  <c r="H3410" i="15"/>
  <c r="I3410" i="15"/>
  <c r="J3410" i="15" s="1"/>
  <c r="K3410" i="15"/>
  <c r="H3411" i="15"/>
  <c r="I3411" i="15"/>
  <c r="J3411" i="15" s="1"/>
  <c r="K3411" i="15"/>
  <c r="H3412" i="15"/>
  <c r="I3412" i="15"/>
  <c r="J3412" i="15" s="1"/>
  <c r="K3412" i="15"/>
  <c r="H3413" i="15"/>
  <c r="I3413" i="15"/>
  <c r="J3413" i="15" s="1"/>
  <c r="K3413" i="15"/>
  <c r="H3414" i="15"/>
  <c r="I3414" i="15"/>
  <c r="J3414" i="15" s="1"/>
  <c r="K3414" i="15"/>
  <c r="H3415" i="15"/>
  <c r="I3415" i="15"/>
  <c r="J3415" i="15" s="1"/>
  <c r="K3415" i="15"/>
  <c r="H3416" i="15"/>
  <c r="I3416" i="15"/>
  <c r="J3416" i="15" s="1"/>
  <c r="K3416" i="15"/>
  <c r="H3417" i="15"/>
  <c r="I3417" i="15"/>
  <c r="J3417" i="15" s="1"/>
  <c r="K3417" i="15"/>
  <c r="H3418" i="15"/>
  <c r="I3418" i="15"/>
  <c r="J3418" i="15" s="1"/>
  <c r="K3418" i="15"/>
  <c r="H3419" i="15"/>
  <c r="I3419" i="15"/>
  <c r="J3419" i="15" s="1"/>
  <c r="K3419" i="15"/>
  <c r="H3420" i="15"/>
  <c r="I3420" i="15"/>
  <c r="J3420" i="15" s="1"/>
  <c r="K3420" i="15"/>
  <c r="H3421" i="15"/>
  <c r="I3421" i="15"/>
  <c r="J3421" i="15" s="1"/>
  <c r="K3421" i="15"/>
  <c r="H3422" i="15"/>
  <c r="I3422" i="15"/>
  <c r="J3422" i="15" s="1"/>
  <c r="K3422" i="15"/>
  <c r="H3423" i="15"/>
  <c r="I3423" i="15"/>
  <c r="J3423" i="15" s="1"/>
  <c r="K3423" i="15"/>
  <c r="H3424" i="15"/>
  <c r="I3424" i="15"/>
  <c r="J3424" i="15" s="1"/>
  <c r="K3424" i="15"/>
  <c r="H3425" i="15"/>
  <c r="I3425" i="15"/>
  <c r="J3425" i="15" s="1"/>
  <c r="K3425" i="15"/>
  <c r="H3426" i="15"/>
  <c r="I3426" i="15"/>
  <c r="J3426" i="15" s="1"/>
  <c r="K3426" i="15"/>
  <c r="H3427" i="15"/>
  <c r="I3427" i="15"/>
  <c r="J3427" i="15" s="1"/>
  <c r="K3427" i="15"/>
  <c r="H3428" i="15"/>
  <c r="I3428" i="15"/>
  <c r="J3428" i="15" s="1"/>
  <c r="K3428" i="15"/>
  <c r="H3429" i="15"/>
  <c r="I3429" i="15"/>
  <c r="J3429" i="15" s="1"/>
  <c r="K3429" i="15"/>
  <c r="H3430" i="15"/>
  <c r="I3430" i="15"/>
  <c r="J3430" i="15" s="1"/>
  <c r="K3430" i="15"/>
  <c r="H3431" i="15"/>
  <c r="I3431" i="15"/>
  <c r="J3431" i="15" s="1"/>
  <c r="K3431" i="15"/>
  <c r="H3432" i="15"/>
  <c r="I3432" i="15"/>
  <c r="J3432" i="15" s="1"/>
  <c r="K3432" i="15"/>
  <c r="H3433" i="15"/>
  <c r="I3433" i="15"/>
  <c r="J3433" i="15" s="1"/>
  <c r="K3433" i="15"/>
  <c r="H3434" i="15"/>
  <c r="I3434" i="15"/>
  <c r="J3434" i="15" s="1"/>
  <c r="K3434" i="15"/>
  <c r="H3435" i="15"/>
  <c r="I3435" i="15"/>
  <c r="J3435" i="15" s="1"/>
  <c r="K3435" i="15"/>
  <c r="H3436" i="15"/>
  <c r="I3436" i="15"/>
  <c r="J3436" i="15" s="1"/>
  <c r="K3436" i="15"/>
  <c r="H3437" i="15"/>
  <c r="I3437" i="15"/>
  <c r="J3437" i="15" s="1"/>
  <c r="K3437" i="15"/>
  <c r="H3438" i="15"/>
  <c r="I3438" i="15"/>
  <c r="J3438" i="15" s="1"/>
  <c r="K3438" i="15"/>
  <c r="H3439" i="15"/>
  <c r="I3439" i="15"/>
  <c r="J3439" i="15" s="1"/>
  <c r="K3439" i="15"/>
  <c r="H3440" i="15"/>
  <c r="I3440" i="15"/>
  <c r="J3440" i="15" s="1"/>
  <c r="K3440" i="15"/>
  <c r="H3441" i="15"/>
  <c r="I3441" i="15"/>
  <c r="J3441" i="15" s="1"/>
  <c r="K3441" i="15"/>
  <c r="H3442" i="15"/>
  <c r="I3442" i="15"/>
  <c r="J3442" i="15" s="1"/>
  <c r="K3442" i="15"/>
  <c r="H3443" i="15"/>
  <c r="I3443" i="15"/>
  <c r="J3443" i="15" s="1"/>
  <c r="K3443" i="15"/>
  <c r="H3444" i="15"/>
  <c r="I3444" i="15"/>
  <c r="J3444" i="15" s="1"/>
  <c r="K3444" i="15"/>
  <c r="H3445" i="15"/>
  <c r="I3445" i="15"/>
  <c r="J3445" i="15" s="1"/>
  <c r="K3445" i="15"/>
  <c r="H3446" i="15"/>
  <c r="I3446" i="15"/>
  <c r="J3446" i="15" s="1"/>
  <c r="K3446" i="15"/>
  <c r="H3447" i="15"/>
  <c r="I3447" i="15"/>
  <c r="J3447" i="15" s="1"/>
  <c r="K3447" i="15"/>
  <c r="H3448" i="15"/>
  <c r="I3448" i="15"/>
  <c r="J3448" i="15" s="1"/>
  <c r="K3448" i="15"/>
  <c r="H3449" i="15"/>
  <c r="I3449" i="15"/>
  <c r="J3449" i="15" s="1"/>
  <c r="K3449" i="15"/>
  <c r="H3450" i="15"/>
  <c r="I3450" i="15"/>
  <c r="J3450" i="15" s="1"/>
  <c r="K3450" i="15"/>
  <c r="H3451" i="15"/>
  <c r="I3451" i="15"/>
  <c r="J3451" i="15" s="1"/>
  <c r="K3451" i="15"/>
  <c r="H3452" i="15"/>
  <c r="I3452" i="15"/>
  <c r="J3452" i="15" s="1"/>
  <c r="K3452" i="15"/>
  <c r="H3453" i="15"/>
  <c r="I3453" i="15"/>
  <c r="J3453" i="15" s="1"/>
  <c r="K3453" i="15"/>
  <c r="H3454" i="15"/>
  <c r="I3454" i="15"/>
  <c r="J3454" i="15" s="1"/>
  <c r="K3454" i="15"/>
  <c r="H3455" i="15"/>
  <c r="I3455" i="15"/>
  <c r="J3455" i="15" s="1"/>
  <c r="K3455" i="15"/>
  <c r="H3456" i="15"/>
  <c r="I3456" i="15"/>
  <c r="J3456" i="15" s="1"/>
  <c r="K3456" i="15"/>
  <c r="H3457" i="15"/>
  <c r="I3457" i="15"/>
  <c r="J3457" i="15" s="1"/>
  <c r="K3457" i="15"/>
  <c r="H3458" i="15"/>
  <c r="I3458" i="15"/>
  <c r="J3458" i="15" s="1"/>
  <c r="K3458" i="15"/>
  <c r="H3459" i="15"/>
  <c r="I3459" i="15"/>
  <c r="J3459" i="15" s="1"/>
  <c r="K3459" i="15"/>
  <c r="H3460" i="15"/>
  <c r="I3460" i="15"/>
  <c r="J3460" i="15" s="1"/>
  <c r="K3460" i="15"/>
  <c r="H3461" i="15"/>
  <c r="I3461" i="15"/>
  <c r="J3461" i="15" s="1"/>
  <c r="K3461" i="15"/>
  <c r="H3462" i="15"/>
  <c r="I3462" i="15"/>
  <c r="J3462" i="15" s="1"/>
  <c r="K3462" i="15"/>
  <c r="H3463" i="15"/>
  <c r="I3463" i="15"/>
  <c r="J3463" i="15" s="1"/>
  <c r="K3463" i="15"/>
  <c r="H3464" i="15"/>
  <c r="I3464" i="15"/>
  <c r="J3464" i="15" s="1"/>
  <c r="K3464" i="15"/>
  <c r="H3465" i="15"/>
  <c r="I3465" i="15"/>
  <c r="J3465" i="15" s="1"/>
  <c r="K3465" i="15"/>
  <c r="H3466" i="15"/>
  <c r="I3466" i="15"/>
  <c r="J3466" i="15" s="1"/>
  <c r="K3466" i="15"/>
  <c r="H3467" i="15"/>
  <c r="I3467" i="15"/>
  <c r="J3467" i="15" s="1"/>
  <c r="K3467" i="15"/>
  <c r="H3468" i="15"/>
  <c r="I3468" i="15"/>
  <c r="J3468" i="15" s="1"/>
  <c r="K3468" i="15"/>
  <c r="H3469" i="15"/>
  <c r="I3469" i="15"/>
  <c r="J3469" i="15" s="1"/>
  <c r="K3469" i="15"/>
  <c r="H3470" i="15"/>
  <c r="I3470" i="15"/>
  <c r="J3470" i="15" s="1"/>
  <c r="K3470" i="15"/>
  <c r="H3471" i="15"/>
  <c r="I3471" i="15"/>
  <c r="J3471" i="15" s="1"/>
  <c r="K3471" i="15"/>
  <c r="H3472" i="15"/>
  <c r="I3472" i="15"/>
  <c r="J3472" i="15" s="1"/>
  <c r="K3472" i="15"/>
  <c r="H3473" i="15"/>
  <c r="I3473" i="15"/>
  <c r="J3473" i="15" s="1"/>
  <c r="K3473" i="15"/>
  <c r="H3474" i="15"/>
  <c r="I3474" i="15"/>
  <c r="J3474" i="15" s="1"/>
  <c r="K3474" i="15"/>
  <c r="H3475" i="15"/>
  <c r="I3475" i="15"/>
  <c r="J3475" i="15" s="1"/>
  <c r="K3475" i="15"/>
  <c r="H3476" i="15"/>
  <c r="I3476" i="15"/>
  <c r="J3476" i="15" s="1"/>
  <c r="K3476" i="15"/>
  <c r="H3477" i="15"/>
  <c r="I3477" i="15"/>
  <c r="J3477" i="15" s="1"/>
  <c r="K3477" i="15"/>
  <c r="H3478" i="15"/>
  <c r="I3478" i="15"/>
  <c r="J3478" i="15" s="1"/>
  <c r="K3478" i="15"/>
  <c r="H3479" i="15"/>
  <c r="I3479" i="15"/>
  <c r="J3479" i="15" s="1"/>
  <c r="K3479" i="15"/>
  <c r="H3480" i="15"/>
  <c r="I3480" i="15"/>
  <c r="J3480" i="15" s="1"/>
  <c r="K3480" i="15"/>
  <c r="H3481" i="15"/>
  <c r="I3481" i="15"/>
  <c r="J3481" i="15" s="1"/>
  <c r="K3481" i="15"/>
  <c r="H3482" i="15"/>
  <c r="I3482" i="15"/>
  <c r="J3482" i="15" s="1"/>
  <c r="K3482" i="15"/>
  <c r="H3483" i="15"/>
  <c r="I3483" i="15"/>
  <c r="J3483" i="15" s="1"/>
  <c r="K3483" i="15"/>
  <c r="H3484" i="15"/>
  <c r="I3484" i="15"/>
  <c r="J3484" i="15" s="1"/>
  <c r="K3484" i="15"/>
  <c r="H3485" i="15"/>
  <c r="I3485" i="15"/>
  <c r="J3485" i="15" s="1"/>
  <c r="K3485" i="15"/>
  <c r="H3486" i="15"/>
  <c r="I3486" i="15"/>
  <c r="J3486" i="15" s="1"/>
  <c r="K3486" i="15"/>
  <c r="H3487" i="15"/>
  <c r="I3487" i="15"/>
  <c r="J3487" i="15" s="1"/>
  <c r="K3487" i="15"/>
  <c r="H3488" i="15"/>
  <c r="I3488" i="15"/>
  <c r="J3488" i="15" s="1"/>
  <c r="K3488" i="15"/>
  <c r="H3489" i="15"/>
  <c r="I3489" i="15"/>
  <c r="J3489" i="15" s="1"/>
  <c r="K3489" i="15"/>
  <c r="H3490" i="15"/>
  <c r="I3490" i="15"/>
  <c r="J3490" i="15" s="1"/>
  <c r="K3490" i="15"/>
  <c r="H3491" i="15"/>
  <c r="I3491" i="15"/>
  <c r="J3491" i="15" s="1"/>
  <c r="K3491" i="15"/>
  <c r="H3492" i="15"/>
  <c r="I3492" i="15"/>
  <c r="J3492" i="15" s="1"/>
  <c r="K3492" i="15"/>
  <c r="H3493" i="15"/>
  <c r="I3493" i="15"/>
  <c r="J3493" i="15" s="1"/>
  <c r="K3493" i="15"/>
  <c r="H3494" i="15"/>
  <c r="I3494" i="15"/>
  <c r="J3494" i="15" s="1"/>
  <c r="K3494" i="15"/>
  <c r="H3495" i="15"/>
  <c r="I3495" i="15"/>
  <c r="J3495" i="15" s="1"/>
  <c r="K3495" i="15"/>
  <c r="H3496" i="15"/>
  <c r="I3496" i="15"/>
  <c r="J3496" i="15" s="1"/>
  <c r="K3496" i="15"/>
  <c r="H3497" i="15"/>
  <c r="I3497" i="15"/>
  <c r="J3497" i="15" s="1"/>
  <c r="K3497" i="15"/>
  <c r="H3498" i="15"/>
  <c r="I3498" i="15"/>
  <c r="J3498" i="15" s="1"/>
  <c r="K3498" i="15"/>
  <c r="H3499" i="15"/>
  <c r="I3499" i="15"/>
  <c r="J3499" i="15" s="1"/>
  <c r="K3499" i="15"/>
  <c r="H3500" i="15"/>
  <c r="I3500" i="15"/>
  <c r="J3500" i="15" s="1"/>
  <c r="K3500" i="15"/>
  <c r="H3501" i="15"/>
  <c r="I3501" i="15"/>
  <c r="J3501" i="15" s="1"/>
  <c r="K3501" i="15"/>
  <c r="H3502" i="15"/>
  <c r="I3502" i="15"/>
  <c r="J3502" i="15" s="1"/>
  <c r="K3502" i="15"/>
  <c r="H3503" i="15"/>
  <c r="I3503" i="15"/>
  <c r="J3503" i="15" s="1"/>
  <c r="K3503" i="15"/>
  <c r="H3504" i="15"/>
  <c r="I3504" i="15"/>
  <c r="J3504" i="15" s="1"/>
  <c r="K3504" i="15"/>
  <c r="H3505" i="15"/>
  <c r="I3505" i="15"/>
  <c r="J3505" i="15" s="1"/>
  <c r="K3505" i="15"/>
  <c r="H3506" i="15"/>
  <c r="I3506" i="15"/>
  <c r="J3506" i="15" s="1"/>
  <c r="K3506" i="15"/>
  <c r="H3507" i="15"/>
  <c r="I3507" i="15"/>
  <c r="J3507" i="15" s="1"/>
  <c r="K3507" i="15"/>
  <c r="H3508" i="15"/>
  <c r="I3508" i="15"/>
  <c r="J3508" i="15" s="1"/>
  <c r="K3508" i="15"/>
  <c r="H3509" i="15"/>
  <c r="I3509" i="15"/>
  <c r="J3509" i="15" s="1"/>
  <c r="K3509" i="15"/>
  <c r="H3510" i="15"/>
  <c r="I3510" i="15"/>
  <c r="J3510" i="15" s="1"/>
  <c r="K3510" i="15"/>
  <c r="H3511" i="15"/>
  <c r="I3511" i="15"/>
  <c r="J3511" i="15" s="1"/>
  <c r="K3511" i="15"/>
  <c r="H3512" i="15"/>
  <c r="I3512" i="15"/>
  <c r="J3512" i="15" s="1"/>
  <c r="K3512" i="15"/>
  <c r="H3513" i="15"/>
  <c r="I3513" i="15"/>
  <c r="J3513" i="15" s="1"/>
  <c r="K3513" i="15"/>
  <c r="H3514" i="15"/>
  <c r="I3514" i="15"/>
  <c r="J3514" i="15" s="1"/>
  <c r="K3514" i="15"/>
  <c r="H3515" i="15"/>
  <c r="I3515" i="15"/>
  <c r="J3515" i="15" s="1"/>
  <c r="K3515" i="15"/>
  <c r="H3516" i="15"/>
  <c r="I3516" i="15"/>
  <c r="J3516" i="15" s="1"/>
  <c r="K3516" i="15"/>
  <c r="H3517" i="15"/>
  <c r="I3517" i="15"/>
  <c r="J3517" i="15" s="1"/>
  <c r="K3517" i="15"/>
  <c r="H3518" i="15"/>
  <c r="I3518" i="15"/>
  <c r="J3518" i="15" s="1"/>
  <c r="K3518" i="15"/>
  <c r="H3519" i="15"/>
  <c r="I3519" i="15"/>
  <c r="J3519" i="15" s="1"/>
  <c r="K3519" i="15"/>
  <c r="H3520" i="15"/>
  <c r="I3520" i="15"/>
  <c r="J3520" i="15" s="1"/>
  <c r="K3520" i="15"/>
  <c r="H3521" i="15"/>
  <c r="I3521" i="15"/>
  <c r="J3521" i="15" s="1"/>
  <c r="K3521" i="15"/>
  <c r="H3522" i="15"/>
  <c r="I3522" i="15"/>
  <c r="J3522" i="15" s="1"/>
  <c r="K3522" i="15"/>
  <c r="H3523" i="15"/>
  <c r="I3523" i="15"/>
  <c r="J3523" i="15" s="1"/>
  <c r="K3523" i="15"/>
  <c r="H3524" i="15"/>
  <c r="I3524" i="15"/>
  <c r="J3524" i="15" s="1"/>
  <c r="K3524" i="15"/>
  <c r="H3525" i="15"/>
  <c r="I3525" i="15"/>
  <c r="J3525" i="15" s="1"/>
  <c r="K3525" i="15"/>
  <c r="H3526" i="15"/>
  <c r="I3526" i="15"/>
  <c r="J3526" i="15" s="1"/>
  <c r="K3526" i="15"/>
  <c r="H3527" i="15"/>
  <c r="I3527" i="15"/>
  <c r="J3527" i="15" s="1"/>
  <c r="K3527" i="15"/>
  <c r="H3528" i="15"/>
  <c r="I3528" i="15"/>
  <c r="J3528" i="15" s="1"/>
  <c r="K3528" i="15"/>
  <c r="H3529" i="15"/>
  <c r="I3529" i="15"/>
  <c r="J3529" i="15" s="1"/>
  <c r="K3529" i="15"/>
  <c r="H3530" i="15"/>
  <c r="I3530" i="15"/>
  <c r="J3530" i="15" s="1"/>
  <c r="K3530" i="15"/>
  <c r="H3531" i="15"/>
  <c r="I3531" i="15"/>
  <c r="J3531" i="15" s="1"/>
  <c r="K3531" i="15"/>
  <c r="H3532" i="15"/>
  <c r="I3532" i="15"/>
  <c r="J3532" i="15" s="1"/>
  <c r="K3532" i="15"/>
  <c r="H3533" i="15"/>
  <c r="I3533" i="15"/>
  <c r="J3533" i="15" s="1"/>
  <c r="K3533" i="15"/>
  <c r="H3534" i="15"/>
  <c r="I3534" i="15"/>
  <c r="J3534" i="15" s="1"/>
  <c r="K3534" i="15"/>
  <c r="H3535" i="15"/>
  <c r="I3535" i="15"/>
  <c r="J3535" i="15" s="1"/>
  <c r="K3535" i="15"/>
  <c r="H3536" i="15"/>
  <c r="I3536" i="15"/>
  <c r="J3536" i="15" s="1"/>
  <c r="K3536" i="15"/>
  <c r="H3537" i="15"/>
  <c r="I3537" i="15"/>
  <c r="J3537" i="15" s="1"/>
  <c r="K3537" i="15"/>
  <c r="H3538" i="15"/>
  <c r="I3538" i="15"/>
  <c r="J3538" i="15" s="1"/>
  <c r="K3538" i="15"/>
  <c r="H3539" i="15"/>
  <c r="I3539" i="15"/>
  <c r="J3539" i="15" s="1"/>
  <c r="K3539" i="15"/>
  <c r="H3540" i="15"/>
  <c r="I3540" i="15"/>
  <c r="J3540" i="15" s="1"/>
  <c r="K3540" i="15"/>
  <c r="H3541" i="15"/>
  <c r="I3541" i="15"/>
  <c r="J3541" i="15" s="1"/>
  <c r="K3541" i="15"/>
  <c r="H3542" i="15"/>
  <c r="I3542" i="15"/>
  <c r="J3542" i="15" s="1"/>
  <c r="K3542" i="15"/>
  <c r="H3543" i="15"/>
  <c r="I3543" i="15"/>
  <c r="J3543" i="15" s="1"/>
  <c r="K3543" i="15"/>
  <c r="H3544" i="15"/>
  <c r="I3544" i="15"/>
  <c r="J3544" i="15" s="1"/>
  <c r="K3544" i="15"/>
  <c r="H3545" i="15"/>
  <c r="I3545" i="15"/>
  <c r="J3545" i="15" s="1"/>
  <c r="K3545" i="15"/>
  <c r="H3546" i="15"/>
  <c r="I3546" i="15"/>
  <c r="J3546" i="15" s="1"/>
  <c r="K3546" i="15"/>
  <c r="H3547" i="15"/>
  <c r="I3547" i="15"/>
  <c r="J3547" i="15" s="1"/>
  <c r="K3547" i="15"/>
  <c r="H3548" i="15"/>
  <c r="I3548" i="15"/>
  <c r="J3548" i="15" s="1"/>
  <c r="K3548" i="15"/>
  <c r="H3549" i="15"/>
  <c r="I3549" i="15"/>
  <c r="J3549" i="15" s="1"/>
  <c r="K3549" i="15"/>
  <c r="H3550" i="15"/>
  <c r="I3550" i="15"/>
  <c r="J3550" i="15" s="1"/>
  <c r="K3550" i="15"/>
  <c r="H3551" i="15"/>
  <c r="I3551" i="15"/>
  <c r="J3551" i="15" s="1"/>
  <c r="K3551" i="15"/>
  <c r="H3552" i="15"/>
  <c r="I3552" i="15"/>
  <c r="J3552" i="15" s="1"/>
  <c r="K3552" i="15"/>
  <c r="H3553" i="15"/>
  <c r="I3553" i="15"/>
  <c r="J3553" i="15" s="1"/>
  <c r="K3553" i="15"/>
  <c r="H3554" i="15"/>
  <c r="I3554" i="15"/>
  <c r="J3554" i="15" s="1"/>
  <c r="K3554" i="15"/>
  <c r="H3555" i="15"/>
  <c r="I3555" i="15"/>
  <c r="J3555" i="15" s="1"/>
  <c r="K3555" i="15"/>
  <c r="H3556" i="15"/>
  <c r="I3556" i="15"/>
  <c r="J3556" i="15" s="1"/>
  <c r="K3556" i="15"/>
  <c r="H3557" i="15"/>
  <c r="I3557" i="15"/>
  <c r="J3557" i="15" s="1"/>
  <c r="K3557" i="15"/>
  <c r="H3558" i="15"/>
  <c r="I3558" i="15"/>
  <c r="J3558" i="15" s="1"/>
  <c r="K3558" i="15"/>
  <c r="H3559" i="15"/>
  <c r="I3559" i="15"/>
  <c r="J3559" i="15" s="1"/>
  <c r="K3559" i="15"/>
  <c r="H3560" i="15"/>
  <c r="I3560" i="15"/>
  <c r="J3560" i="15" s="1"/>
  <c r="K3560" i="15"/>
  <c r="H3561" i="15"/>
  <c r="I3561" i="15"/>
  <c r="J3561" i="15" s="1"/>
  <c r="K3561" i="15"/>
  <c r="H3562" i="15"/>
  <c r="I3562" i="15"/>
  <c r="J3562" i="15" s="1"/>
  <c r="K3562" i="15"/>
  <c r="H3563" i="15"/>
  <c r="I3563" i="15"/>
  <c r="J3563" i="15" s="1"/>
  <c r="K3563" i="15"/>
  <c r="H3564" i="15"/>
  <c r="I3564" i="15"/>
  <c r="J3564" i="15" s="1"/>
  <c r="K3564" i="15"/>
  <c r="H3565" i="15"/>
  <c r="I3565" i="15"/>
  <c r="J3565" i="15" s="1"/>
  <c r="K3565" i="15"/>
  <c r="H3566" i="15"/>
  <c r="I3566" i="15"/>
  <c r="J3566" i="15" s="1"/>
  <c r="K3566" i="15"/>
  <c r="H3567" i="15"/>
  <c r="I3567" i="15"/>
  <c r="J3567" i="15" s="1"/>
  <c r="K3567" i="15"/>
  <c r="H3568" i="15"/>
  <c r="I3568" i="15"/>
  <c r="J3568" i="15" s="1"/>
  <c r="K3568" i="15"/>
  <c r="H3569" i="15"/>
  <c r="I3569" i="15"/>
  <c r="J3569" i="15" s="1"/>
  <c r="K3569" i="15"/>
  <c r="H3570" i="15"/>
  <c r="I3570" i="15"/>
  <c r="J3570" i="15" s="1"/>
  <c r="K3570" i="15"/>
  <c r="H3571" i="15"/>
  <c r="I3571" i="15"/>
  <c r="J3571" i="15" s="1"/>
  <c r="K3571" i="15"/>
  <c r="H3572" i="15"/>
  <c r="I3572" i="15"/>
  <c r="J3572" i="15" s="1"/>
  <c r="K3572" i="15"/>
  <c r="H3573" i="15"/>
  <c r="I3573" i="15"/>
  <c r="J3573" i="15" s="1"/>
  <c r="K3573" i="15"/>
  <c r="H3574" i="15"/>
  <c r="I3574" i="15"/>
  <c r="J3574" i="15" s="1"/>
  <c r="K3574" i="15"/>
  <c r="H3575" i="15"/>
  <c r="I3575" i="15"/>
  <c r="J3575" i="15" s="1"/>
  <c r="K3575" i="15"/>
  <c r="H3576" i="15"/>
  <c r="I3576" i="15"/>
  <c r="J3576" i="15" s="1"/>
  <c r="K3576" i="15"/>
  <c r="H3577" i="15"/>
  <c r="I3577" i="15"/>
  <c r="J3577" i="15" s="1"/>
  <c r="K3577" i="15"/>
  <c r="H3578" i="15"/>
  <c r="I3578" i="15"/>
  <c r="J3578" i="15" s="1"/>
  <c r="K3578" i="15"/>
  <c r="H3579" i="15"/>
  <c r="I3579" i="15"/>
  <c r="J3579" i="15" s="1"/>
  <c r="K3579" i="15"/>
  <c r="H3580" i="15"/>
  <c r="I3580" i="15"/>
  <c r="J3580" i="15" s="1"/>
  <c r="K3580" i="15"/>
  <c r="H3581" i="15"/>
  <c r="I3581" i="15"/>
  <c r="J3581" i="15" s="1"/>
  <c r="K3581" i="15"/>
  <c r="H3582" i="15"/>
  <c r="I3582" i="15"/>
  <c r="J3582" i="15" s="1"/>
  <c r="K3582" i="15"/>
  <c r="H3583" i="15"/>
  <c r="I3583" i="15"/>
  <c r="J3583" i="15" s="1"/>
  <c r="K3583" i="15"/>
  <c r="H3584" i="15"/>
  <c r="I3584" i="15"/>
  <c r="J3584" i="15" s="1"/>
  <c r="K3584" i="15"/>
  <c r="H3585" i="15"/>
  <c r="I3585" i="15"/>
  <c r="J3585" i="15" s="1"/>
  <c r="K3585" i="15"/>
  <c r="H3586" i="15"/>
  <c r="I3586" i="15"/>
  <c r="J3586" i="15" s="1"/>
  <c r="K3586" i="15"/>
  <c r="H3587" i="15"/>
  <c r="I3587" i="15"/>
  <c r="J3587" i="15" s="1"/>
  <c r="K3587" i="15"/>
  <c r="H3588" i="15"/>
  <c r="I3588" i="15"/>
  <c r="J3588" i="15" s="1"/>
  <c r="K3588" i="15"/>
  <c r="H3589" i="15"/>
  <c r="I3589" i="15"/>
  <c r="J3589" i="15" s="1"/>
  <c r="K3589" i="15"/>
  <c r="H3590" i="15"/>
  <c r="I3590" i="15"/>
  <c r="J3590" i="15" s="1"/>
  <c r="K3590" i="15"/>
  <c r="H3591" i="15"/>
  <c r="I3591" i="15"/>
  <c r="J3591" i="15" s="1"/>
  <c r="K3591" i="15"/>
  <c r="H3592" i="15"/>
  <c r="I3592" i="15"/>
  <c r="J3592" i="15" s="1"/>
  <c r="K3592" i="15"/>
  <c r="H3593" i="15"/>
  <c r="I3593" i="15"/>
  <c r="J3593" i="15" s="1"/>
  <c r="K3593" i="15"/>
  <c r="H3594" i="15"/>
  <c r="I3594" i="15"/>
  <c r="J3594" i="15" s="1"/>
  <c r="K3594" i="15"/>
  <c r="H3595" i="15"/>
  <c r="I3595" i="15"/>
  <c r="J3595" i="15" s="1"/>
  <c r="K3595" i="15"/>
  <c r="H3596" i="15"/>
  <c r="I3596" i="15"/>
  <c r="J3596" i="15" s="1"/>
  <c r="K3596" i="15"/>
  <c r="H3597" i="15"/>
  <c r="I3597" i="15"/>
  <c r="J3597" i="15" s="1"/>
  <c r="K3597" i="15"/>
  <c r="H3598" i="15"/>
  <c r="I3598" i="15"/>
  <c r="J3598" i="15" s="1"/>
  <c r="K3598" i="15"/>
  <c r="H3599" i="15"/>
  <c r="I3599" i="15"/>
  <c r="J3599" i="15" s="1"/>
  <c r="K3599" i="15"/>
  <c r="H3600" i="15"/>
  <c r="I3600" i="15"/>
  <c r="J3600" i="15" s="1"/>
  <c r="K3600" i="15"/>
  <c r="H3601" i="15"/>
  <c r="I3601" i="15"/>
  <c r="J3601" i="15" s="1"/>
  <c r="K3601" i="15"/>
  <c r="H3602" i="15"/>
  <c r="I3602" i="15"/>
  <c r="J3602" i="15" s="1"/>
  <c r="K3602" i="15"/>
  <c r="H3603" i="15"/>
  <c r="I3603" i="15"/>
  <c r="J3603" i="15" s="1"/>
  <c r="K3603" i="15"/>
  <c r="H3604" i="15"/>
  <c r="I3604" i="15"/>
  <c r="J3604" i="15" s="1"/>
  <c r="K3604" i="15"/>
  <c r="H3605" i="15"/>
  <c r="I3605" i="15"/>
  <c r="J3605" i="15" s="1"/>
  <c r="K3605" i="15"/>
  <c r="H3606" i="15"/>
  <c r="I3606" i="15"/>
  <c r="J3606" i="15" s="1"/>
  <c r="K3606" i="15"/>
  <c r="H3607" i="15"/>
  <c r="I3607" i="15"/>
  <c r="J3607" i="15" s="1"/>
  <c r="K3607" i="15"/>
  <c r="H3608" i="15"/>
  <c r="I3608" i="15"/>
  <c r="J3608" i="15" s="1"/>
  <c r="K3608" i="15"/>
  <c r="H3609" i="15"/>
  <c r="I3609" i="15"/>
  <c r="J3609" i="15" s="1"/>
  <c r="K3609" i="15"/>
  <c r="H3610" i="15"/>
  <c r="I3610" i="15"/>
  <c r="J3610" i="15" s="1"/>
  <c r="K3610" i="15"/>
  <c r="H3611" i="15"/>
  <c r="I3611" i="15"/>
  <c r="J3611" i="15" s="1"/>
  <c r="K3611" i="15"/>
  <c r="H3612" i="15"/>
  <c r="I3612" i="15"/>
  <c r="J3612" i="15" s="1"/>
  <c r="K3612" i="15"/>
  <c r="H3613" i="15"/>
  <c r="I3613" i="15"/>
  <c r="J3613" i="15" s="1"/>
  <c r="K3613" i="15"/>
  <c r="H3614" i="15"/>
  <c r="I3614" i="15"/>
  <c r="J3614" i="15" s="1"/>
  <c r="K3614" i="15"/>
  <c r="H3615" i="15"/>
  <c r="I3615" i="15"/>
  <c r="J3615" i="15" s="1"/>
  <c r="K3615" i="15"/>
  <c r="H3616" i="15"/>
  <c r="I3616" i="15"/>
  <c r="J3616" i="15" s="1"/>
  <c r="K3616" i="15"/>
  <c r="H3617" i="15"/>
  <c r="I3617" i="15"/>
  <c r="J3617" i="15" s="1"/>
  <c r="K3617" i="15"/>
  <c r="H3618" i="15"/>
  <c r="I3618" i="15"/>
  <c r="J3618" i="15" s="1"/>
  <c r="K3618" i="15"/>
  <c r="H3619" i="15"/>
  <c r="I3619" i="15"/>
  <c r="J3619" i="15" s="1"/>
  <c r="K3619" i="15"/>
  <c r="H3620" i="15"/>
  <c r="I3620" i="15"/>
  <c r="J3620" i="15" s="1"/>
  <c r="K3620" i="15"/>
  <c r="H3621" i="15"/>
  <c r="I3621" i="15"/>
  <c r="J3621" i="15" s="1"/>
  <c r="K3621" i="15"/>
  <c r="H3622" i="15"/>
  <c r="I3622" i="15"/>
  <c r="J3622" i="15" s="1"/>
  <c r="K3622" i="15"/>
  <c r="H3623" i="15"/>
  <c r="I3623" i="15"/>
  <c r="J3623" i="15" s="1"/>
  <c r="K3623" i="15"/>
  <c r="H3624" i="15"/>
  <c r="I3624" i="15"/>
  <c r="J3624" i="15" s="1"/>
  <c r="K3624" i="15"/>
  <c r="H3625" i="15"/>
  <c r="I3625" i="15"/>
  <c r="J3625" i="15" s="1"/>
  <c r="K3625" i="15"/>
  <c r="H3626" i="15"/>
  <c r="I3626" i="15"/>
  <c r="J3626" i="15" s="1"/>
  <c r="K3626" i="15"/>
  <c r="H3627" i="15"/>
  <c r="I3627" i="15"/>
  <c r="J3627" i="15" s="1"/>
  <c r="K3627" i="15"/>
  <c r="H3628" i="15"/>
  <c r="I3628" i="15"/>
  <c r="J3628" i="15" s="1"/>
  <c r="K3628" i="15"/>
  <c r="H3629" i="15"/>
  <c r="I3629" i="15"/>
  <c r="J3629" i="15" s="1"/>
  <c r="K3629" i="15"/>
  <c r="H3630" i="15"/>
  <c r="I3630" i="15"/>
  <c r="J3630" i="15" s="1"/>
  <c r="K3630" i="15"/>
  <c r="H3631" i="15"/>
  <c r="I3631" i="15"/>
  <c r="J3631" i="15" s="1"/>
  <c r="K3631" i="15"/>
  <c r="H3632" i="15"/>
  <c r="I3632" i="15"/>
  <c r="J3632" i="15" s="1"/>
  <c r="K3632" i="15"/>
  <c r="H3633" i="15"/>
  <c r="I3633" i="15"/>
  <c r="J3633" i="15" s="1"/>
  <c r="K3633" i="15"/>
  <c r="H3634" i="15"/>
  <c r="I3634" i="15"/>
  <c r="J3634" i="15" s="1"/>
  <c r="K3634" i="15"/>
  <c r="H3635" i="15"/>
  <c r="I3635" i="15"/>
  <c r="J3635" i="15" s="1"/>
  <c r="K3635" i="15"/>
  <c r="H3636" i="15"/>
  <c r="I3636" i="15"/>
  <c r="J3636" i="15" s="1"/>
  <c r="K3636" i="15"/>
  <c r="H3637" i="15"/>
  <c r="I3637" i="15"/>
  <c r="J3637" i="15" s="1"/>
  <c r="K3637" i="15"/>
  <c r="H3638" i="15"/>
  <c r="I3638" i="15"/>
  <c r="J3638" i="15" s="1"/>
  <c r="K3638" i="15"/>
  <c r="H3639" i="15"/>
  <c r="I3639" i="15"/>
  <c r="J3639" i="15" s="1"/>
  <c r="K3639" i="15"/>
  <c r="H3640" i="15"/>
  <c r="I3640" i="15"/>
  <c r="J3640" i="15" s="1"/>
  <c r="K3640" i="15"/>
  <c r="H3641" i="15"/>
  <c r="I3641" i="15"/>
  <c r="J3641" i="15" s="1"/>
  <c r="K3641" i="15"/>
  <c r="H3642" i="15"/>
  <c r="I3642" i="15"/>
  <c r="J3642" i="15" s="1"/>
  <c r="K3642" i="15"/>
  <c r="H3643" i="15"/>
  <c r="I3643" i="15"/>
  <c r="J3643" i="15" s="1"/>
  <c r="K3643" i="15"/>
  <c r="H3644" i="15"/>
  <c r="I3644" i="15"/>
  <c r="J3644" i="15" s="1"/>
  <c r="K3644" i="15"/>
  <c r="H3645" i="15"/>
  <c r="I3645" i="15"/>
  <c r="J3645" i="15" s="1"/>
  <c r="K3645" i="15"/>
  <c r="H3646" i="15"/>
  <c r="I3646" i="15"/>
  <c r="J3646" i="15" s="1"/>
  <c r="K3646" i="15"/>
  <c r="H3647" i="15"/>
  <c r="I3647" i="15"/>
  <c r="J3647" i="15" s="1"/>
  <c r="K3647" i="15"/>
  <c r="H3648" i="15"/>
  <c r="I3648" i="15"/>
  <c r="J3648" i="15" s="1"/>
  <c r="K3648" i="15"/>
  <c r="H3649" i="15"/>
  <c r="I3649" i="15"/>
  <c r="J3649" i="15" s="1"/>
  <c r="K3649" i="15"/>
  <c r="H3650" i="15"/>
  <c r="I3650" i="15"/>
  <c r="J3650" i="15" s="1"/>
  <c r="K3650" i="15"/>
  <c r="H3651" i="15"/>
  <c r="I3651" i="15"/>
  <c r="J3651" i="15" s="1"/>
  <c r="K3651" i="15"/>
  <c r="H3652" i="15"/>
  <c r="I3652" i="15"/>
  <c r="J3652" i="15" s="1"/>
  <c r="K3652" i="15"/>
  <c r="H3653" i="15"/>
  <c r="I3653" i="15"/>
  <c r="J3653" i="15" s="1"/>
  <c r="K3653" i="15"/>
  <c r="H3654" i="15"/>
  <c r="I3654" i="15"/>
  <c r="J3654" i="15" s="1"/>
  <c r="K3654" i="15"/>
  <c r="H3655" i="15"/>
  <c r="I3655" i="15"/>
  <c r="J3655" i="15" s="1"/>
  <c r="K3655" i="15"/>
  <c r="H3656" i="15"/>
  <c r="I3656" i="15"/>
  <c r="J3656" i="15" s="1"/>
  <c r="K3656" i="15"/>
  <c r="H3657" i="15"/>
  <c r="I3657" i="15"/>
  <c r="J3657" i="15" s="1"/>
  <c r="K3657" i="15"/>
  <c r="H3658" i="15"/>
  <c r="I3658" i="15"/>
  <c r="J3658" i="15" s="1"/>
  <c r="K3658" i="15"/>
  <c r="H3659" i="15"/>
  <c r="I3659" i="15"/>
  <c r="J3659" i="15" s="1"/>
  <c r="K3659" i="15"/>
  <c r="H3660" i="15"/>
  <c r="I3660" i="15"/>
  <c r="J3660" i="15" s="1"/>
  <c r="K3660" i="15"/>
  <c r="H3661" i="15"/>
  <c r="I3661" i="15"/>
  <c r="J3661" i="15" s="1"/>
  <c r="K3661" i="15"/>
  <c r="H3662" i="15"/>
  <c r="I3662" i="15"/>
  <c r="J3662" i="15" s="1"/>
  <c r="K3662" i="15"/>
  <c r="H3663" i="15"/>
  <c r="I3663" i="15"/>
  <c r="J3663" i="15" s="1"/>
  <c r="K3663" i="15"/>
  <c r="H3664" i="15"/>
  <c r="I3664" i="15"/>
  <c r="J3664" i="15" s="1"/>
  <c r="K3664" i="15"/>
  <c r="H3665" i="15"/>
  <c r="I3665" i="15"/>
  <c r="J3665" i="15" s="1"/>
  <c r="K3665" i="15"/>
  <c r="H3666" i="15"/>
  <c r="I3666" i="15"/>
  <c r="J3666" i="15" s="1"/>
  <c r="K3666" i="15"/>
  <c r="H3667" i="15"/>
  <c r="I3667" i="15"/>
  <c r="J3667" i="15" s="1"/>
  <c r="K3667" i="15"/>
  <c r="H3668" i="15"/>
  <c r="I3668" i="15"/>
  <c r="J3668" i="15" s="1"/>
  <c r="K3668" i="15"/>
  <c r="H3669" i="15"/>
  <c r="I3669" i="15"/>
  <c r="J3669" i="15" s="1"/>
  <c r="K3669" i="15"/>
  <c r="H3670" i="15"/>
  <c r="I3670" i="15"/>
  <c r="J3670" i="15" s="1"/>
  <c r="K3670" i="15"/>
  <c r="H3671" i="15"/>
  <c r="I3671" i="15"/>
  <c r="J3671" i="15" s="1"/>
  <c r="K3671" i="15"/>
  <c r="H3672" i="15"/>
  <c r="I3672" i="15"/>
  <c r="J3672" i="15" s="1"/>
  <c r="K3672" i="15"/>
  <c r="H3673" i="15"/>
  <c r="I3673" i="15"/>
  <c r="J3673" i="15" s="1"/>
  <c r="K3673" i="15"/>
  <c r="H3674" i="15"/>
  <c r="I3674" i="15"/>
  <c r="J3674" i="15" s="1"/>
  <c r="K3674" i="15"/>
  <c r="H3675" i="15"/>
  <c r="I3675" i="15"/>
  <c r="J3675" i="15" s="1"/>
  <c r="K3675" i="15"/>
  <c r="H3676" i="15"/>
  <c r="I3676" i="15"/>
  <c r="J3676" i="15" s="1"/>
  <c r="K3676" i="15"/>
  <c r="H3677" i="15"/>
  <c r="I3677" i="15"/>
  <c r="J3677" i="15" s="1"/>
  <c r="K3677" i="15"/>
  <c r="H3678" i="15"/>
  <c r="I3678" i="15"/>
  <c r="J3678" i="15" s="1"/>
  <c r="K3678" i="15"/>
  <c r="H3679" i="15"/>
  <c r="I3679" i="15"/>
  <c r="J3679" i="15" s="1"/>
  <c r="K3679" i="15"/>
  <c r="H3680" i="15"/>
  <c r="I3680" i="15"/>
  <c r="J3680" i="15" s="1"/>
  <c r="K3680" i="15"/>
  <c r="H3681" i="15"/>
  <c r="I3681" i="15"/>
  <c r="J3681" i="15" s="1"/>
  <c r="K3681" i="15"/>
  <c r="H3682" i="15"/>
  <c r="I3682" i="15"/>
  <c r="J3682" i="15" s="1"/>
  <c r="K3682" i="15"/>
  <c r="H3683" i="15"/>
  <c r="I3683" i="15"/>
  <c r="J3683" i="15" s="1"/>
  <c r="K3683" i="15"/>
  <c r="H3684" i="15"/>
  <c r="I3684" i="15"/>
  <c r="J3684" i="15" s="1"/>
  <c r="K3684" i="15"/>
  <c r="H3685" i="15"/>
  <c r="I3685" i="15"/>
  <c r="J3685" i="15" s="1"/>
  <c r="K3685" i="15"/>
  <c r="H3686" i="15"/>
  <c r="I3686" i="15"/>
  <c r="J3686" i="15" s="1"/>
  <c r="K3686" i="15"/>
  <c r="H3687" i="15"/>
  <c r="I3687" i="15"/>
  <c r="J3687" i="15" s="1"/>
  <c r="K3687" i="15"/>
  <c r="H3688" i="15"/>
  <c r="I3688" i="15"/>
  <c r="J3688" i="15" s="1"/>
  <c r="K3688" i="15"/>
  <c r="H3689" i="15"/>
  <c r="I3689" i="15"/>
  <c r="J3689" i="15" s="1"/>
  <c r="K3689" i="15"/>
  <c r="H3690" i="15"/>
  <c r="I3690" i="15"/>
  <c r="J3690" i="15" s="1"/>
  <c r="K3690" i="15"/>
  <c r="H3691" i="15"/>
  <c r="I3691" i="15"/>
  <c r="J3691" i="15" s="1"/>
  <c r="K3691" i="15"/>
  <c r="H3692" i="15"/>
  <c r="I3692" i="15"/>
  <c r="J3692" i="15" s="1"/>
  <c r="K3692" i="15"/>
  <c r="H3693" i="15"/>
  <c r="I3693" i="15"/>
  <c r="J3693" i="15" s="1"/>
  <c r="K3693" i="15"/>
  <c r="H3694" i="15"/>
  <c r="I3694" i="15"/>
  <c r="J3694" i="15" s="1"/>
  <c r="K3694" i="15"/>
  <c r="H3695" i="15"/>
  <c r="I3695" i="15"/>
  <c r="J3695" i="15" s="1"/>
  <c r="K3695" i="15"/>
  <c r="H3696" i="15"/>
  <c r="I3696" i="15"/>
  <c r="J3696" i="15" s="1"/>
  <c r="K3696" i="15"/>
  <c r="H3697" i="15"/>
  <c r="I3697" i="15"/>
  <c r="J3697" i="15" s="1"/>
  <c r="K3697" i="15"/>
  <c r="H3698" i="15"/>
  <c r="I3698" i="15"/>
  <c r="J3698" i="15" s="1"/>
  <c r="K3698" i="15"/>
  <c r="H3699" i="15"/>
  <c r="I3699" i="15"/>
  <c r="J3699" i="15" s="1"/>
  <c r="K3699" i="15"/>
  <c r="H3700" i="15"/>
  <c r="I3700" i="15"/>
  <c r="J3700" i="15" s="1"/>
  <c r="K3700" i="15"/>
  <c r="H3701" i="15"/>
  <c r="I3701" i="15"/>
  <c r="J3701" i="15" s="1"/>
  <c r="K3701" i="15"/>
  <c r="H3702" i="15"/>
  <c r="I3702" i="15"/>
  <c r="J3702" i="15" s="1"/>
  <c r="K3702" i="15"/>
  <c r="H3703" i="15"/>
  <c r="I3703" i="15"/>
  <c r="J3703" i="15" s="1"/>
  <c r="K3703" i="15"/>
  <c r="H3704" i="15"/>
  <c r="I3704" i="15"/>
  <c r="J3704" i="15" s="1"/>
  <c r="K3704" i="15"/>
  <c r="H3705" i="15"/>
  <c r="I3705" i="15"/>
  <c r="J3705" i="15" s="1"/>
  <c r="K3705" i="15"/>
  <c r="H3706" i="15"/>
  <c r="I3706" i="15"/>
  <c r="J3706" i="15" s="1"/>
  <c r="K3706" i="15"/>
  <c r="H3707" i="15"/>
  <c r="I3707" i="15"/>
  <c r="J3707" i="15" s="1"/>
  <c r="K3707" i="15"/>
  <c r="H3708" i="15"/>
  <c r="I3708" i="15"/>
  <c r="J3708" i="15" s="1"/>
  <c r="K3708" i="15"/>
  <c r="H3709" i="15"/>
  <c r="I3709" i="15"/>
  <c r="J3709" i="15" s="1"/>
  <c r="K3709" i="15"/>
  <c r="H3710" i="15"/>
  <c r="I3710" i="15"/>
  <c r="J3710" i="15" s="1"/>
  <c r="K3710" i="15"/>
  <c r="H3711" i="15"/>
  <c r="I3711" i="15"/>
  <c r="J3711" i="15" s="1"/>
  <c r="K3711" i="15"/>
  <c r="H3712" i="15"/>
  <c r="I3712" i="15"/>
  <c r="J3712" i="15" s="1"/>
  <c r="K3712" i="15"/>
  <c r="H3713" i="15"/>
  <c r="I3713" i="15"/>
  <c r="J3713" i="15" s="1"/>
  <c r="K3713" i="15"/>
  <c r="H3714" i="15"/>
  <c r="I3714" i="15"/>
  <c r="J3714" i="15" s="1"/>
  <c r="K3714" i="15"/>
  <c r="H3715" i="15"/>
  <c r="I3715" i="15"/>
  <c r="J3715" i="15" s="1"/>
  <c r="K3715" i="15"/>
  <c r="H3716" i="15"/>
  <c r="I3716" i="15"/>
  <c r="J3716" i="15" s="1"/>
  <c r="K3716" i="15"/>
  <c r="H3717" i="15"/>
  <c r="I3717" i="15"/>
  <c r="J3717" i="15" s="1"/>
  <c r="K3717" i="15"/>
  <c r="H3718" i="15"/>
  <c r="I3718" i="15"/>
  <c r="J3718" i="15" s="1"/>
  <c r="K3718" i="15"/>
  <c r="H3719" i="15"/>
  <c r="I3719" i="15"/>
  <c r="J3719" i="15" s="1"/>
  <c r="K3719" i="15"/>
  <c r="H3720" i="15"/>
  <c r="I3720" i="15"/>
  <c r="J3720" i="15" s="1"/>
  <c r="K3720" i="15"/>
  <c r="H3721" i="15"/>
  <c r="I3721" i="15"/>
  <c r="J3721" i="15" s="1"/>
  <c r="K3721" i="15"/>
  <c r="H3722" i="15"/>
  <c r="I3722" i="15"/>
  <c r="J3722" i="15" s="1"/>
  <c r="K3722" i="15"/>
  <c r="H3723" i="15"/>
  <c r="I3723" i="15"/>
  <c r="J3723" i="15" s="1"/>
  <c r="K3723" i="15"/>
  <c r="H3724" i="15"/>
  <c r="I3724" i="15"/>
  <c r="J3724" i="15" s="1"/>
  <c r="K3724" i="15"/>
  <c r="H3725" i="15"/>
  <c r="I3725" i="15"/>
  <c r="J3725" i="15" s="1"/>
  <c r="K3725" i="15"/>
  <c r="H3726" i="15"/>
  <c r="I3726" i="15"/>
  <c r="J3726" i="15" s="1"/>
  <c r="K3726" i="15"/>
  <c r="H3727" i="15"/>
  <c r="I3727" i="15"/>
  <c r="J3727" i="15" s="1"/>
  <c r="K3727" i="15"/>
  <c r="H3728" i="15"/>
  <c r="I3728" i="15"/>
  <c r="J3728" i="15" s="1"/>
  <c r="K3728" i="15"/>
  <c r="H3729" i="15"/>
  <c r="I3729" i="15"/>
  <c r="J3729" i="15" s="1"/>
  <c r="K3729" i="15"/>
  <c r="H3730" i="15"/>
  <c r="I3730" i="15"/>
  <c r="J3730" i="15" s="1"/>
  <c r="K3730" i="15"/>
  <c r="H3731" i="15"/>
  <c r="I3731" i="15"/>
  <c r="J3731" i="15" s="1"/>
  <c r="K3731" i="15"/>
  <c r="H3732" i="15"/>
  <c r="I3732" i="15"/>
  <c r="J3732" i="15" s="1"/>
  <c r="K3732" i="15"/>
  <c r="H3733" i="15"/>
  <c r="I3733" i="15"/>
  <c r="J3733" i="15" s="1"/>
  <c r="K3733" i="15"/>
  <c r="H3734" i="15"/>
  <c r="I3734" i="15"/>
  <c r="J3734" i="15" s="1"/>
  <c r="K3734" i="15"/>
  <c r="H3735" i="15"/>
  <c r="I3735" i="15"/>
  <c r="J3735" i="15" s="1"/>
  <c r="K3735" i="15"/>
  <c r="H3736" i="15"/>
  <c r="I3736" i="15"/>
  <c r="J3736" i="15" s="1"/>
  <c r="K3736" i="15"/>
  <c r="H3737" i="15"/>
  <c r="I3737" i="15"/>
  <c r="J3737" i="15" s="1"/>
  <c r="K3737" i="15"/>
  <c r="H3738" i="15"/>
  <c r="I3738" i="15"/>
  <c r="J3738" i="15" s="1"/>
  <c r="K3738" i="15"/>
  <c r="H3739" i="15"/>
  <c r="I3739" i="15"/>
  <c r="J3739" i="15" s="1"/>
  <c r="K3739" i="15"/>
  <c r="H3740" i="15"/>
  <c r="I3740" i="15"/>
  <c r="J3740" i="15" s="1"/>
  <c r="K3740" i="15"/>
  <c r="H3741" i="15"/>
  <c r="I3741" i="15"/>
  <c r="J3741" i="15" s="1"/>
  <c r="K3741" i="15"/>
  <c r="H3742" i="15"/>
  <c r="I3742" i="15"/>
  <c r="J3742" i="15" s="1"/>
  <c r="K3742" i="15"/>
  <c r="H3743" i="15"/>
  <c r="I3743" i="15"/>
  <c r="J3743" i="15" s="1"/>
  <c r="K3743" i="15"/>
  <c r="H3744" i="15"/>
  <c r="I3744" i="15"/>
  <c r="J3744" i="15" s="1"/>
  <c r="K3744" i="15"/>
  <c r="H3745" i="15"/>
  <c r="I3745" i="15"/>
  <c r="J3745" i="15" s="1"/>
  <c r="K3745" i="15"/>
  <c r="H3746" i="15"/>
  <c r="I3746" i="15"/>
  <c r="J3746" i="15" s="1"/>
  <c r="K3746" i="15"/>
  <c r="H3747" i="15"/>
  <c r="I3747" i="15"/>
  <c r="J3747" i="15" s="1"/>
  <c r="K3747" i="15"/>
  <c r="H3748" i="15"/>
  <c r="I3748" i="15"/>
  <c r="J3748" i="15" s="1"/>
  <c r="K3748" i="15"/>
  <c r="H3749" i="15"/>
  <c r="I3749" i="15"/>
  <c r="J3749" i="15" s="1"/>
  <c r="K3749" i="15"/>
  <c r="H3750" i="15"/>
  <c r="I3750" i="15"/>
  <c r="J3750" i="15" s="1"/>
  <c r="K3750" i="15"/>
  <c r="H3751" i="15"/>
  <c r="I3751" i="15"/>
  <c r="J3751" i="15" s="1"/>
  <c r="K3751" i="15"/>
  <c r="H3752" i="15"/>
  <c r="I3752" i="15"/>
  <c r="J3752" i="15" s="1"/>
  <c r="K3752" i="15"/>
  <c r="H3753" i="15"/>
  <c r="I3753" i="15"/>
  <c r="J3753" i="15" s="1"/>
  <c r="K3753" i="15"/>
  <c r="H3754" i="15"/>
  <c r="I3754" i="15"/>
  <c r="J3754" i="15" s="1"/>
  <c r="K3754" i="15"/>
  <c r="H3755" i="15"/>
  <c r="I3755" i="15"/>
  <c r="J3755" i="15" s="1"/>
  <c r="K3755" i="15"/>
  <c r="H3756" i="15"/>
  <c r="I3756" i="15"/>
  <c r="J3756" i="15" s="1"/>
  <c r="K3756" i="15"/>
  <c r="H3757" i="15"/>
  <c r="I3757" i="15"/>
  <c r="J3757" i="15" s="1"/>
  <c r="K3757" i="15"/>
  <c r="H3758" i="15"/>
  <c r="I3758" i="15"/>
  <c r="J3758" i="15" s="1"/>
  <c r="K3758" i="15"/>
  <c r="H3759" i="15"/>
  <c r="I3759" i="15"/>
  <c r="J3759" i="15" s="1"/>
  <c r="K3759" i="15"/>
  <c r="H3760" i="15"/>
  <c r="I3760" i="15"/>
  <c r="J3760" i="15" s="1"/>
  <c r="K3760" i="15"/>
  <c r="H3761" i="15"/>
  <c r="I3761" i="15"/>
  <c r="J3761" i="15" s="1"/>
  <c r="K3761" i="15"/>
  <c r="H3762" i="15"/>
  <c r="I3762" i="15"/>
  <c r="J3762" i="15" s="1"/>
  <c r="K3762" i="15"/>
  <c r="H3763" i="15"/>
  <c r="I3763" i="15"/>
  <c r="J3763" i="15" s="1"/>
  <c r="K3763" i="15"/>
  <c r="H3764" i="15"/>
  <c r="I3764" i="15"/>
  <c r="J3764" i="15" s="1"/>
  <c r="K3764" i="15"/>
  <c r="H3765" i="15"/>
  <c r="I3765" i="15"/>
  <c r="J3765" i="15" s="1"/>
  <c r="K3765" i="15"/>
  <c r="H3766" i="15"/>
  <c r="I3766" i="15"/>
  <c r="J3766" i="15" s="1"/>
  <c r="K3766" i="15"/>
  <c r="H3767" i="15"/>
  <c r="I3767" i="15"/>
  <c r="J3767" i="15" s="1"/>
  <c r="K3767" i="15"/>
  <c r="H3768" i="15"/>
  <c r="I3768" i="15"/>
  <c r="J3768" i="15" s="1"/>
  <c r="K3768" i="15"/>
  <c r="H3769" i="15"/>
  <c r="I3769" i="15"/>
  <c r="J3769" i="15" s="1"/>
  <c r="K3769" i="15"/>
  <c r="H3770" i="15"/>
  <c r="I3770" i="15"/>
  <c r="J3770" i="15" s="1"/>
  <c r="K3770" i="15"/>
  <c r="H3771" i="15"/>
  <c r="I3771" i="15"/>
  <c r="J3771" i="15" s="1"/>
  <c r="K3771" i="15"/>
  <c r="H3772" i="15"/>
  <c r="I3772" i="15"/>
  <c r="J3772" i="15" s="1"/>
  <c r="K3772" i="15"/>
  <c r="H3773" i="15"/>
  <c r="I3773" i="15"/>
  <c r="J3773" i="15" s="1"/>
  <c r="K3773" i="15"/>
  <c r="H3774" i="15"/>
  <c r="I3774" i="15"/>
  <c r="J3774" i="15" s="1"/>
  <c r="K3774" i="15"/>
  <c r="H3775" i="15"/>
  <c r="I3775" i="15"/>
  <c r="J3775" i="15" s="1"/>
  <c r="K3775" i="15"/>
  <c r="H3776" i="15"/>
  <c r="I3776" i="15"/>
  <c r="J3776" i="15" s="1"/>
  <c r="K3776" i="15"/>
  <c r="H3777" i="15"/>
  <c r="I3777" i="15"/>
  <c r="J3777" i="15" s="1"/>
  <c r="K3777" i="15"/>
  <c r="H3778" i="15"/>
  <c r="I3778" i="15"/>
  <c r="J3778" i="15" s="1"/>
  <c r="K3778" i="15"/>
  <c r="H3779" i="15"/>
  <c r="I3779" i="15"/>
  <c r="J3779" i="15" s="1"/>
  <c r="K3779" i="15"/>
  <c r="H3780" i="15"/>
  <c r="I3780" i="15"/>
  <c r="J3780" i="15" s="1"/>
  <c r="K3780" i="15"/>
  <c r="H3781" i="15"/>
  <c r="I3781" i="15"/>
  <c r="J3781" i="15" s="1"/>
  <c r="K3781" i="15"/>
  <c r="H3782" i="15"/>
  <c r="I3782" i="15"/>
  <c r="J3782" i="15" s="1"/>
  <c r="K3782" i="15"/>
  <c r="H3783" i="15"/>
  <c r="I3783" i="15"/>
  <c r="J3783" i="15" s="1"/>
  <c r="K3783" i="15"/>
  <c r="H3784" i="15"/>
  <c r="I3784" i="15"/>
  <c r="J3784" i="15" s="1"/>
  <c r="K3784" i="15"/>
  <c r="H3785" i="15"/>
  <c r="I3785" i="15"/>
  <c r="J3785" i="15" s="1"/>
  <c r="K3785" i="15"/>
  <c r="H3786" i="15"/>
  <c r="I3786" i="15"/>
  <c r="J3786" i="15" s="1"/>
  <c r="K3786" i="15"/>
  <c r="H3787" i="15"/>
  <c r="I3787" i="15"/>
  <c r="J3787" i="15" s="1"/>
  <c r="K3787" i="15"/>
  <c r="H3788" i="15"/>
  <c r="I3788" i="15"/>
  <c r="J3788" i="15" s="1"/>
  <c r="K3788" i="15"/>
  <c r="H3789" i="15"/>
  <c r="I3789" i="15"/>
  <c r="J3789" i="15" s="1"/>
  <c r="K3789" i="15"/>
  <c r="H3790" i="15"/>
  <c r="I3790" i="15"/>
  <c r="J3790" i="15" s="1"/>
  <c r="K3790" i="15"/>
  <c r="H3791" i="15"/>
  <c r="I3791" i="15"/>
  <c r="J3791" i="15" s="1"/>
  <c r="K3791" i="15"/>
  <c r="H3792" i="15"/>
  <c r="I3792" i="15"/>
  <c r="J3792" i="15" s="1"/>
  <c r="K3792" i="15"/>
  <c r="H3793" i="15"/>
  <c r="I3793" i="15"/>
  <c r="J3793" i="15" s="1"/>
  <c r="K3793" i="15"/>
  <c r="H3794" i="15"/>
  <c r="I3794" i="15"/>
  <c r="J3794" i="15" s="1"/>
  <c r="K3794" i="15"/>
  <c r="H3795" i="15"/>
  <c r="I3795" i="15"/>
  <c r="J3795" i="15" s="1"/>
  <c r="K3795" i="15"/>
  <c r="H3796" i="15"/>
  <c r="I3796" i="15"/>
  <c r="J3796" i="15" s="1"/>
  <c r="K3796" i="15"/>
  <c r="H3797" i="15"/>
  <c r="I3797" i="15"/>
  <c r="J3797" i="15" s="1"/>
  <c r="K3797" i="15"/>
  <c r="H3798" i="15"/>
  <c r="I3798" i="15"/>
  <c r="J3798" i="15" s="1"/>
  <c r="K3798" i="15"/>
  <c r="H3799" i="15"/>
  <c r="I3799" i="15"/>
  <c r="J3799" i="15" s="1"/>
  <c r="K3799" i="15"/>
  <c r="H3800" i="15"/>
  <c r="I3800" i="15"/>
  <c r="J3800" i="15" s="1"/>
  <c r="K3800" i="15"/>
  <c r="H3801" i="15"/>
  <c r="I3801" i="15"/>
  <c r="J3801" i="15" s="1"/>
  <c r="K3801" i="15"/>
  <c r="H3802" i="15"/>
  <c r="I3802" i="15"/>
  <c r="J3802" i="15" s="1"/>
  <c r="K3802" i="15"/>
  <c r="H3803" i="15"/>
  <c r="I3803" i="15"/>
  <c r="J3803" i="15" s="1"/>
  <c r="K3803" i="15"/>
  <c r="H3804" i="15"/>
  <c r="I3804" i="15"/>
  <c r="J3804" i="15" s="1"/>
  <c r="K3804" i="15"/>
  <c r="H3805" i="15"/>
  <c r="I3805" i="15"/>
  <c r="J3805" i="15" s="1"/>
  <c r="K3805" i="15"/>
  <c r="H3806" i="15"/>
  <c r="I3806" i="15"/>
  <c r="J3806" i="15" s="1"/>
  <c r="K3806" i="15"/>
  <c r="H3807" i="15"/>
  <c r="I3807" i="15"/>
  <c r="J3807" i="15" s="1"/>
  <c r="K3807" i="15"/>
  <c r="H3808" i="15"/>
  <c r="I3808" i="15"/>
  <c r="J3808" i="15" s="1"/>
  <c r="K3808" i="15"/>
  <c r="H3809" i="15"/>
  <c r="I3809" i="15"/>
  <c r="J3809" i="15" s="1"/>
  <c r="K3809" i="15"/>
  <c r="H3810" i="15"/>
  <c r="I3810" i="15"/>
  <c r="J3810" i="15" s="1"/>
  <c r="K3810" i="15"/>
  <c r="H3811" i="15"/>
  <c r="I3811" i="15"/>
  <c r="J3811" i="15" s="1"/>
  <c r="K3811" i="15"/>
  <c r="H3812" i="15"/>
  <c r="I3812" i="15"/>
  <c r="J3812" i="15" s="1"/>
  <c r="K3812" i="15"/>
  <c r="H3813" i="15"/>
  <c r="I3813" i="15"/>
  <c r="J3813" i="15" s="1"/>
  <c r="K3813" i="15"/>
  <c r="H3814" i="15"/>
  <c r="I3814" i="15"/>
  <c r="J3814" i="15" s="1"/>
  <c r="K3814" i="15"/>
  <c r="H3815" i="15"/>
  <c r="I3815" i="15"/>
  <c r="J3815" i="15" s="1"/>
  <c r="K3815" i="15"/>
  <c r="H3816" i="15"/>
  <c r="I3816" i="15"/>
  <c r="J3816" i="15" s="1"/>
  <c r="K3816" i="15"/>
  <c r="H3817" i="15"/>
  <c r="I3817" i="15"/>
  <c r="J3817" i="15" s="1"/>
  <c r="K3817" i="15"/>
  <c r="H3818" i="15"/>
  <c r="I3818" i="15"/>
  <c r="J3818" i="15" s="1"/>
  <c r="K3818" i="15"/>
  <c r="H3819" i="15"/>
  <c r="I3819" i="15"/>
  <c r="J3819" i="15" s="1"/>
  <c r="K3819" i="15"/>
  <c r="H3820" i="15"/>
  <c r="I3820" i="15"/>
  <c r="J3820" i="15" s="1"/>
  <c r="K3820" i="15"/>
  <c r="H3821" i="15"/>
  <c r="I3821" i="15"/>
  <c r="J3821" i="15" s="1"/>
  <c r="K3821" i="15"/>
  <c r="H3822" i="15"/>
  <c r="I3822" i="15"/>
  <c r="J3822" i="15" s="1"/>
  <c r="K3822" i="15"/>
  <c r="H3823" i="15"/>
  <c r="I3823" i="15"/>
  <c r="J3823" i="15" s="1"/>
  <c r="K3823" i="15"/>
  <c r="H3824" i="15"/>
  <c r="I3824" i="15"/>
  <c r="J3824" i="15" s="1"/>
  <c r="K3824" i="15"/>
  <c r="H3825" i="15"/>
  <c r="I3825" i="15"/>
  <c r="J3825" i="15" s="1"/>
  <c r="K3825" i="15"/>
  <c r="H3826" i="15"/>
  <c r="I3826" i="15"/>
  <c r="J3826" i="15" s="1"/>
  <c r="K3826" i="15"/>
  <c r="H3827" i="15"/>
  <c r="I3827" i="15"/>
  <c r="J3827" i="15" s="1"/>
  <c r="K3827" i="15"/>
  <c r="H3828" i="15"/>
  <c r="I3828" i="15"/>
  <c r="J3828" i="15" s="1"/>
  <c r="K3828" i="15"/>
  <c r="H3829" i="15"/>
  <c r="I3829" i="15"/>
  <c r="J3829" i="15" s="1"/>
  <c r="K3829" i="15"/>
  <c r="H3830" i="15"/>
  <c r="I3830" i="15"/>
  <c r="J3830" i="15" s="1"/>
  <c r="K3830" i="15"/>
  <c r="H3831" i="15"/>
  <c r="I3831" i="15"/>
  <c r="J3831" i="15" s="1"/>
  <c r="K3831" i="15"/>
  <c r="H3832" i="15"/>
  <c r="I3832" i="15"/>
  <c r="J3832" i="15" s="1"/>
  <c r="K3832" i="15"/>
  <c r="H3833" i="15"/>
  <c r="I3833" i="15"/>
  <c r="J3833" i="15" s="1"/>
  <c r="K3833" i="15"/>
  <c r="H3834" i="15"/>
  <c r="I3834" i="15"/>
  <c r="J3834" i="15" s="1"/>
  <c r="K3834" i="15"/>
  <c r="H3835" i="15"/>
  <c r="I3835" i="15"/>
  <c r="J3835" i="15" s="1"/>
  <c r="K3835" i="15"/>
  <c r="H3836" i="15"/>
  <c r="I3836" i="15"/>
  <c r="J3836" i="15" s="1"/>
  <c r="K3836" i="15"/>
  <c r="H3837" i="15"/>
  <c r="I3837" i="15"/>
  <c r="J3837" i="15" s="1"/>
  <c r="K3837" i="15"/>
  <c r="H3838" i="15"/>
  <c r="I3838" i="15"/>
  <c r="J3838" i="15" s="1"/>
  <c r="K3838" i="15"/>
  <c r="H3839" i="15"/>
  <c r="I3839" i="15"/>
  <c r="J3839" i="15" s="1"/>
  <c r="K3839" i="15"/>
  <c r="H3840" i="15"/>
  <c r="I3840" i="15"/>
  <c r="J3840" i="15" s="1"/>
  <c r="K3840" i="15"/>
  <c r="H3841" i="15"/>
  <c r="I3841" i="15"/>
  <c r="J3841" i="15" s="1"/>
  <c r="K3841" i="15"/>
  <c r="H3842" i="15"/>
  <c r="I3842" i="15"/>
  <c r="J3842" i="15" s="1"/>
  <c r="K3842" i="15"/>
  <c r="H3843" i="15"/>
  <c r="I3843" i="15"/>
  <c r="J3843" i="15" s="1"/>
  <c r="K3843" i="15"/>
  <c r="H3844" i="15"/>
  <c r="I3844" i="15"/>
  <c r="J3844" i="15" s="1"/>
  <c r="K3844" i="15"/>
  <c r="H3845" i="15"/>
  <c r="I3845" i="15"/>
  <c r="J3845" i="15" s="1"/>
  <c r="K3845" i="15"/>
  <c r="H3846" i="15"/>
  <c r="I3846" i="15"/>
  <c r="J3846" i="15" s="1"/>
  <c r="K3846" i="15"/>
  <c r="H3847" i="15"/>
  <c r="I3847" i="15"/>
  <c r="J3847" i="15" s="1"/>
  <c r="K3847" i="15"/>
  <c r="H3848" i="15"/>
  <c r="I3848" i="15"/>
  <c r="J3848" i="15" s="1"/>
  <c r="K3848" i="15"/>
  <c r="H3849" i="15"/>
  <c r="I3849" i="15"/>
  <c r="J3849" i="15" s="1"/>
  <c r="K3849" i="15"/>
  <c r="H3850" i="15"/>
  <c r="I3850" i="15"/>
  <c r="J3850" i="15" s="1"/>
  <c r="K3850" i="15"/>
  <c r="H3851" i="15"/>
  <c r="I3851" i="15"/>
  <c r="J3851" i="15" s="1"/>
  <c r="K3851" i="15"/>
  <c r="H3852" i="15"/>
  <c r="I3852" i="15"/>
  <c r="J3852" i="15" s="1"/>
  <c r="K3852" i="15"/>
  <c r="H3853" i="15"/>
  <c r="I3853" i="15"/>
  <c r="J3853" i="15" s="1"/>
  <c r="K3853" i="15"/>
  <c r="H3854" i="15"/>
  <c r="I3854" i="15"/>
  <c r="J3854" i="15" s="1"/>
  <c r="K3854" i="15"/>
  <c r="H3855" i="15"/>
  <c r="I3855" i="15"/>
  <c r="J3855" i="15" s="1"/>
  <c r="K3855" i="15"/>
  <c r="H3856" i="15"/>
  <c r="I3856" i="15"/>
  <c r="J3856" i="15" s="1"/>
  <c r="K3856" i="15"/>
  <c r="H3857" i="15"/>
  <c r="I3857" i="15"/>
  <c r="J3857" i="15" s="1"/>
  <c r="K3857" i="15"/>
  <c r="H3858" i="15"/>
  <c r="I3858" i="15"/>
  <c r="J3858" i="15" s="1"/>
  <c r="K3858" i="15"/>
  <c r="H3859" i="15"/>
  <c r="I3859" i="15"/>
  <c r="J3859" i="15" s="1"/>
  <c r="K3859" i="15"/>
  <c r="H3860" i="15"/>
  <c r="I3860" i="15"/>
  <c r="J3860" i="15" s="1"/>
  <c r="K3860" i="15"/>
  <c r="H3861" i="15"/>
  <c r="I3861" i="15"/>
  <c r="J3861" i="15" s="1"/>
  <c r="K3861" i="15"/>
  <c r="H3862" i="15"/>
  <c r="I3862" i="15"/>
  <c r="J3862" i="15" s="1"/>
  <c r="K3862" i="15"/>
  <c r="H3863" i="15"/>
  <c r="I3863" i="15"/>
  <c r="J3863" i="15" s="1"/>
  <c r="K3863" i="15"/>
  <c r="H3864" i="15"/>
  <c r="I3864" i="15"/>
  <c r="J3864" i="15" s="1"/>
  <c r="K3864" i="15"/>
  <c r="H3865" i="15"/>
  <c r="I3865" i="15"/>
  <c r="J3865" i="15" s="1"/>
  <c r="K3865" i="15"/>
  <c r="H3866" i="15"/>
  <c r="I3866" i="15"/>
  <c r="J3866" i="15" s="1"/>
  <c r="K3866" i="15"/>
  <c r="H3867" i="15"/>
  <c r="I3867" i="15"/>
  <c r="J3867" i="15" s="1"/>
  <c r="K3867" i="15"/>
  <c r="H3868" i="15"/>
  <c r="I3868" i="15"/>
  <c r="J3868" i="15" s="1"/>
  <c r="K3868" i="15"/>
  <c r="H3869" i="15"/>
  <c r="I3869" i="15"/>
  <c r="J3869" i="15" s="1"/>
  <c r="K3869" i="15"/>
  <c r="H3870" i="15"/>
  <c r="I3870" i="15"/>
  <c r="J3870" i="15" s="1"/>
  <c r="K3870" i="15"/>
  <c r="H3871" i="15"/>
  <c r="I3871" i="15"/>
  <c r="J3871" i="15" s="1"/>
  <c r="K3871" i="15"/>
  <c r="H3872" i="15"/>
  <c r="I3872" i="15"/>
  <c r="J3872" i="15" s="1"/>
  <c r="K3872" i="15"/>
  <c r="H3873" i="15"/>
  <c r="I3873" i="15"/>
  <c r="J3873" i="15" s="1"/>
  <c r="K3873" i="15"/>
  <c r="H3874" i="15"/>
  <c r="I3874" i="15"/>
  <c r="J3874" i="15" s="1"/>
  <c r="K3874" i="15"/>
  <c r="H3875" i="15"/>
  <c r="I3875" i="15"/>
  <c r="J3875" i="15" s="1"/>
  <c r="K3875" i="15"/>
  <c r="H3876" i="15"/>
  <c r="I3876" i="15"/>
  <c r="J3876" i="15" s="1"/>
  <c r="K3876" i="15"/>
  <c r="H3877" i="15"/>
  <c r="I3877" i="15"/>
  <c r="J3877" i="15" s="1"/>
  <c r="K3877" i="15"/>
  <c r="H3878" i="15"/>
  <c r="I3878" i="15"/>
  <c r="J3878" i="15" s="1"/>
  <c r="K3878" i="15"/>
  <c r="H3879" i="15"/>
  <c r="I3879" i="15"/>
  <c r="J3879" i="15" s="1"/>
  <c r="K3879" i="15"/>
  <c r="H3880" i="15"/>
  <c r="I3880" i="15"/>
  <c r="J3880" i="15" s="1"/>
  <c r="K3880" i="15"/>
  <c r="H3881" i="15"/>
  <c r="I3881" i="15"/>
  <c r="J3881" i="15" s="1"/>
  <c r="K3881" i="15"/>
  <c r="H3882" i="15"/>
  <c r="I3882" i="15"/>
  <c r="J3882" i="15" s="1"/>
  <c r="K3882" i="15"/>
  <c r="H3883" i="15"/>
  <c r="I3883" i="15"/>
  <c r="J3883" i="15" s="1"/>
  <c r="K3883" i="15"/>
  <c r="H3884" i="15"/>
  <c r="I3884" i="15"/>
  <c r="J3884" i="15" s="1"/>
  <c r="K3884" i="15"/>
  <c r="H3885" i="15"/>
  <c r="I3885" i="15"/>
  <c r="J3885" i="15" s="1"/>
  <c r="K3885" i="15"/>
  <c r="H3886" i="15"/>
  <c r="I3886" i="15"/>
  <c r="J3886" i="15" s="1"/>
  <c r="K3886" i="15"/>
  <c r="H3887" i="15"/>
  <c r="I3887" i="15"/>
  <c r="J3887" i="15" s="1"/>
  <c r="K3887" i="15"/>
  <c r="H3888" i="15"/>
  <c r="I3888" i="15"/>
  <c r="J3888" i="15" s="1"/>
  <c r="K3888" i="15"/>
  <c r="H3889" i="15"/>
  <c r="I3889" i="15"/>
  <c r="J3889" i="15" s="1"/>
  <c r="K3889" i="15"/>
  <c r="H3890" i="15"/>
  <c r="I3890" i="15"/>
  <c r="J3890" i="15" s="1"/>
  <c r="K3890" i="15"/>
  <c r="H3891" i="15"/>
  <c r="I3891" i="15"/>
  <c r="J3891" i="15" s="1"/>
  <c r="K3891" i="15"/>
  <c r="H3892" i="15"/>
  <c r="I3892" i="15"/>
  <c r="J3892" i="15" s="1"/>
  <c r="K3892" i="15"/>
  <c r="H3893" i="15"/>
  <c r="I3893" i="15"/>
  <c r="J3893" i="15" s="1"/>
  <c r="K3893" i="15"/>
  <c r="H3894" i="15"/>
  <c r="I3894" i="15"/>
  <c r="J3894" i="15" s="1"/>
  <c r="K3894" i="15"/>
  <c r="H3895" i="15"/>
  <c r="I3895" i="15"/>
  <c r="J3895" i="15" s="1"/>
  <c r="K3895" i="15"/>
  <c r="H3896" i="15"/>
  <c r="I3896" i="15"/>
  <c r="J3896" i="15" s="1"/>
  <c r="K3896" i="15"/>
  <c r="H3897" i="15"/>
  <c r="I3897" i="15"/>
  <c r="J3897" i="15" s="1"/>
  <c r="K3897" i="15"/>
  <c r="H3898" i="15"/>
  <c r="I3898" i="15"/>
  <c r="J3898" i="15" s="1"/>
  <c r="K3898" i="15"/>
  <c r="H3899" i="15"/>
  <c r="I3899" i="15"/>
  <c r="J3899" i="15" s="1"/>
  <c r="K3899" i="15"/>
  <c r="H3900" i="15"/>
  <c r="I3900" i="15"/>
  <c r="J3900" i="15" s="1"/>
  <c r="K3900" i="15"/>
  <c r="H3901" i="15"/>
  <c r="I3901" i="15"/>
  <c r="J3901" i="15" s="1"/>
  <c r="K3901" i="15"/>
  <c r="H3902" i="15"/>
  <c r="I3902" i="15"/>
  <c r="J3902" i="15" s="1"/>
  <c r="K3902" i="15"/>
  <c r="H3903" i="15"/>
  <c r="I3903" i="15"/>
  <c r="J3903" i="15" s="1"/>
  <c r="K3903" i="15"/>
  <c r="H3904" i="15"/>
  <c r="I3904" i="15"/>
  <c r="J3904" i="15" s="1"/>
  <c r="K3904" i="15"/>
  <c r="H3905" i="15"/>
  <c r="I3905" i="15"/>
  <c r="J3905" i="15" s="1"/>
  <c r="K3905" i="15"/>
  <c r="H3906" i="15"/>
  <c r="I3906" i="15"/>
  <c r="J3906" i="15" s="1"/>
  <c r="K3906" i="15"/>
  <c r="H3907" i="15"/>
  <c r="I3907" i="15"/>
  <c r="J3907" i="15" s="1"/>
  <c r="K3907" i="15"/>
  <c r="H3908" i="15"/>
  <c r="I3908" i="15"/>
  <c r="J3908" i="15" s="1"/>
  <c r="K3908" i="15"/>
  <c r="H3909" i="15"/>
  <c r="I3909" i="15"/>
  <c r="J3909" i="15" s="1"/>
  <c r="K3909" i="15"/>
  <c r="H3910" i="15"/>
  <c r="I3910" i="15"/>
  <c r="J3910" i="15" s="1"/>
  <c r="K3910" i="15"/>
  <c r="H3911" i="15"/>
  <c r="I3911" i="15"/>
  <c r="J3911" i="15" s="1"/>
  <c r="K3911" i="15"/>
  <c r="H3912" i="15"/>
  <c r="I3912" i="15"/>
  <c r="J3912" i="15" s="1"/>
  <c r="K3912" i="15"/>
  <c r="H3913" i="15"/>
  <c r="I3913" i="15"/>
  <c r="J3913" i="15" s="1"/>
  <c r="K3913" i="15"/>
  <c r="H3914" i="15"/>
  <c r="I3914" i="15"/>
  <c r="J3914" i="15" s="1"/>
  <c r="K3914" i="15"/>
  <c r="H3915" i="15"/>
  <c r="I3915" i="15"/>
  <c r="J3915" i="15" s="1"/>
  <c r="K3915" i="15"/>
  <c r="H3916" i="15"/>
  <c r="I3916" i="15"/>
  <c r="J3916" i="15" s="1"/>
  <c r="K3916" i="15"/>
  <c r="H3917" i="15"/>
  <c r="I3917" i="15"/>
  <c r="J3917" i="15" s="1"/>
  <c r="K3917" i="15"/>
  <c r="H3918" i="15"/>
  <c r="I3918" i="15"/>
  <c r="J3918" i="15" s="1"/>
  <c r="K3918" i="15"/>
  <c r="H3919" i="15"/>
  <c r="I3919" i="15"/>
  <c r="J3919" i="15" s="1"/>
  <c r="K3919" i="15"/>
  <c r="H3920" i="15"/>
  <c r="I3920" i="15"/>
  <c r="J3920" i="15" s="1"/>
  <c r="K3920" i="15"/>
  <c r="H3921" i="15"/>
  <c r="I3921" i="15"/>
  <c r="J3921" i="15" s="1"/>
  <c r="K3921" i="15"/>
  <c r="H3922" i="15"/>
  <c r="I3922" i="15"/>
  <c r="J3922" i="15" s="1"/>
  <c r="K3922" i="15"/>
  <c r="H3923" i="15"/>
  <c r="I3923" i="15"/>
  <c r="J3923" i="15" s="1"/>
  <c r="K3923" i="15"/>
  <c r="H3924" i="15"/>
  <c r="I3924" i="15"/>
  <c r="J3924" i="15" s="1"/>
  <c r="K3924" i="15"/>
  <c r="H3925" i="15"/>
  <c r="I3925" i="15"/>
  <c r="J3925" i="15" s="1"/>
  <c r="K3925" i="15"/>
  <c r="H3926" i="15"/>
  <c r="I3926" i="15"/>
  <c r="J3926" i="15" s="1"/>
  <c r="K3926" i="15"/>
  <c r="H3927" i="15"/>
  <c r="I3927" i="15"/>
  <c r="J3927" i="15" s="1"/>
  <c r="K3927" i="15"/>
  <c r="H3928" i="15"/>
  <c r="I3928" i="15"/>
  <c r="J3928" i="15" s="1"/>
  <c r="K3928" i="15"/>
  <c r="H3929" i="15"/>
  <c r="I3929" i="15"/>
  <c r="J3929" i="15" s="1"/>
  <c r="K3929" i="15"/>
  <c r="H3930" i="15"/>
  <c r="I3930" i="15"/>
  <c r="J3930" i="15" s="1"/>
  <c r="K3930" i="15"/>
  <c r="H3931" i="15"/>
  <c r="I3931" i="15"/>
  <c r="J3931" i="15" s="1"/>
  <c r="K3931" i="15"/>
  <c r="H3932" i="15"/>
  <c r="I3932" i="15"/>
  <c r="J3932" i="15" s="1"/>
  <c r="K3932" i="15"/>
  <c r="H3933" i="15"/>
  <c r="I3933" i="15"/>
  <c r="J3933" i="15" s="1"/>
  <c r="K3933" i="15"/>
  <c r="H3934" i="15"/>
  <c r="I3934" i="15"/>
  <c r="J3934" i="15" s="1"/>
  <c r="K3934" i="15"/>
  <c r="H3935" i="15"/>
  <c r="I3935" i="15"/>
  <c r="J3935" i="15" s="1"/>
  <c r="K3935" i="15"/>
  <c r="H3936" i="15"/>
  <c r="I3936" i="15"/>
  <c r="J3936" i="15" s="1"/>
  <c r="K3936" i="15"/>
  <c r="H3937" i="15"/>
  <c r="I3937" i="15"/>
  <c r="J3937" i="15" s="1"/>
  <c r="K3937" i="15"/>
  <c r="H3938" i="15"/>
  <c r="I3938" i="15"/>
  <c r="J3938" i="15" s="1"/>
  <c r="K3938" i="15"/>
  <c r="H3939" i="15"/>
  <c r="I3939" i="15"/>
  <c r="J3939" i="15" s="1"/>
  <c r="K3939" i="15"/>
  <c r="H3940" i="15"/>
  <c r="I3940" i="15"/>
  <c r="J3940" i="15" s="1"/>
  <c r="K3940" i="15"/>
  <c r="H3941" i="15"/>
  <c r="I3941" i="15"/>
  <c r="J3941" i="15" s="1"/>
  <c r="K3941" i="15"/>
  <c r="H3942" i="15"/>
  <c r="I3942" i="15"/>
  <c r="J3942" i="15" s="1"/>
  <c r="K3942" i="15"/>
  <c r="H3943" i="15"/>
  <c r="I3943" i="15"/>
  <c r="J3943" i="15" s="1"/>
  <c r="K3943" i="15"/>
  <c r="H3944" i="15"/>
  <c r="I3944" i="15"/>
  <c r="J3944" i="15" s="1"/>
  <c r="K3944" i="15"/>
  <c r="H3945" i="15"/>
  <c r="I3945" i="15"/>
  <c r="J3945" i="15" s="1"/>
  <c r="K3945" i="15"/>
  <c r="H3946" i="15"/>
  <c r="I3946" i="15"/>
  <c r="J3946" i="15" s="1"/>
  <c r="K3946" i="15"/>
  <c r="H3947" i="15"/>
  <c r="I3947" i="15"/>
  <c r="J3947" i="15" s="1"/>
  <c r="K3947" i="15"/>
  <c r="H3948" i="15"/>
  <c r="I3948" i="15"/>
  <c r="J3948" i="15" s="1"/>
  <c r="K3948" i="15"/>
  <c r="H3949" i="15"/>
  <c r="I3949" i="15"/>
  <c r="J3949" i="15" s="1"/>
  <c r="K3949" i="15"/>
  <c r="H3950" i="15"/>
  <c r="I3950" i="15"/>
  <c r="J3950" i="15" s="1"/>
  <c r="K3950" i="15"/>
  <c r="H3951" i="15"/>
  <c r="I3951" i="15"/>
  <c r="J3951" i="15" s="1"/>
  <c r="K3951" i="15"/>
  <c r="H3952" i="15"/>
  <c r="I3952" i="15"/>
  <c r="J3952" i="15" s="1"/>
  <c r="K3952" i="15"/>
  <c r="H3953" i="15"/>
  <c r="I3953" i="15"/>
  <c r="J3953" i="15" s="1"/>
  <c r="K3953" i="15"/>
  <c r="H3954" i="15"/>
  <c r="I3954" i="15"/>
  <c r="J3954" i="15" s="1"/>
  <c r="K3954" i="15"/>
  <c r="H3955" i="15"/>
  <c r="I3955" i="15"/>
  <c r="J3955" i="15" s="1"/>
  <c r="K3955" i="15"/>
  <c r="H3956" i="15"/>
  <c r="I3956" i="15"/>
  <c r="J3956" i="15" s="1"/>
  <c r="K3956" i="15"/>
  <c r="H3957" i="15"/>
  <c r="I3957" i="15"/>
  <c r="J3957" i="15" s="1"/>
  <c r="K3957" i="15"/>
  <c r="H3958" i="15"/>
  <c r="I3958" i="15"/>
  <c r="J3958" i="15" s="1"/>
  <c r="K3958" i="15"/>
  <c r="H3959" i="15"/>
  <c r="I3959" i="15"/>
  <c r="J3959" i="15" s="1"/>
  <c r="K3959" i="15"/>
  <c r="H3960" i="15"/>
  <c r="I3960" i="15"/>
  <c r="J3960" i="15" s="1"/>
  <c r="K3960" i="15"/>
  <c r="H3961" i="15"/>
  <c r="I3961" i="15"/>
  <c r="J3961" i="15" s="1"/>
  <c r="K3961" i="15"/>
  <c r="H3962" i="15"/>
  <c r="I3962" i="15"/>
  <c r="J3962" i="15" s="1"/>
  <c r="K3962" i="15"/>
  <c r="H3963" i="15"/>
  <c r="I3963" i="15"/>
  <c r="J3963" i="15" s="1"/>
  <c r="K3963" i="15"/>
  <c r="H3964" i="15"/>
  <c r="I3964" i="15"/>
  <c r="J3964" i="15" s="1"/>
  <c r="K3964" i="15"/>
  <c r="H3965" i="15"/>
  <c r="I3965" i="15"/>
  <c r="J3965" i="15" s="1"/>
  <c r="K3965" i="15"/>
  <c r="H3966" i="15"/>
  <c r="I3966" i="15"/>
  <c r="J3966" i="15" s="1"/>
  <c r="K3966" i="15"/>
  <c r="H3967" i="15"/>
  <c r="I3967" i="15"/>
  <c r="J3967" i="15" s="1"/>
  <c r="K3967" i="15"/>
  <c r="H3968" i="15"/>
  <c r="I3968" i="15"/>
  <c r="J3968" i="15" s="1"/>
  <c r="K3968" i="15"/>
  <c r="H3969" i="15"/>
  <c r="I3969" i="15"/>
  <c r="J3969" i="15" s="1"/>
  <c r="K3969" i="15"/>
  <c r="H3970" i="15"/>
  <c r="I3970" i="15"/>
  <c r="J3970" i="15" s="1"/>
  <c r="K3970" i="15"/>
  <c r="H3971" i="15"/>
  <c r="I3971" i="15"/>
  <c r="J3971" i="15" s="1"/>
  <c r="K3971" i="15"/>
  <c r="H3972" i="15"/>
  <c r="I3972" i="15"/>
  <c r="J3972" i="15" s="1"/>
  <c r="K3972" i="15"/>
  <c r="H3973" i="15"/>
  <c r="I3973" i="15"/>
  <c r="J3973" i="15" s="1"/>
  <c r="K3973" i="15"/>
  <c r="H3974" i="15"/>
  <c r="I3974" i="15"/>
  <c r="J3974" i="15" s="1"/>
  <c r="K3974" i="15"/>
  <c r="H3975" i="15"/>
  <c r="I3975" i="15"/>
  <c r="J3975" i="15" s="1"/>
  <c r="K3975" i="15"/>
  <c r="H3976" i="15"/>
  <c r="I3976" i="15"/>
  <c r="J3976" i="15" s="1"/>
  <c r="K3976" i="15"/>
  <c r="H3977" i="15"/>
  <c r="I3977" i="15"/>
  <c r="J3977" i="15" s="1"/>
  <c r="K3977" i="15"/>
  <c r="H3978" i="15"/>
  <c r="I3978" i="15"/>
  <c r="J3978" i="15" s="1"/>
  <c r="K3978" i="15"/>
  <c r="H3979" i="15"/>
  <c r="I3979" i="15"/>
  <c r="J3979" i="15" s="1"/>
  <c r="K3979" i="15"/>
  <c r="H3980" i="15"/>
  <c r="I3980" i="15"/>
  <c r="J3980" i="15" s="1"/>
  <c r="K3980" i="15"/>
  <c r="H3981" i="15"/>
  <c r="I3981" i="15"/>
  <c r="J3981" i="15" s="1"/>
  <c r="K3981" i="15"/>
  <c r="H3982" i="15"/>
  <c r="I3982" i="15"/>
  <c r="J3982" i="15" s="1"/>
  <c r="K3982" i="15"/>
  <c r="H3983" i="15"/>
  <c r="I3983" i="15"/>
  <c r="J3983" i="15" s="1"/>
  <c r="K3983" i="15"/>
  <c r="H3984" i="15"/>
  <c r="I3984" i="15"/>
  <c r="J3984" i="15" s="1"/>
  <c r="K3984" i="15"/>
  <c r="H3985" i="15"/>
  <c r="I3985" i="15"/>
  <c r="J3985" i="15" s="1"/>
  <c r="K3985" i="15"/>
  <c r="H3986" i="15"/>
  <c r="I3986" i="15"/>
  <c r="J3986" i="15" s="1"/>
  <c r="K3986" i="15"/>
  <c r="H3987" i="15"/>
  <c r="I3987" i="15"/>
  <c r="J3987" i="15" s="1"/>
  <c r="K3987" i="15"/>
  <c r="H3988" i="15"/>
  <c r="I3988" i="15"/>
  <c r="J3988" i="15" s="1"/>
  <c r="K3988" i="15"/>
  <c r="H3989" i="15"/>
  <c r="I3989" i="15"/>
  <c r="J3989" i="15" s="1"/>
  <c r="K3989" i="15"/>
  <c r="H3990" i="15"/>
  <c r="I3990" i="15"/>
  <c r="J3990" i="15" s="1"/>
  <c r="K3990" i="15"/>
  <c r="H3991" i="15"/>
  <c r="I3991" i="15"/>
  <c r="J3991" i="15" s="1"/>
  <c r="K3991" i="15"/>
  <c r="H3992" i="15"/>
  <c r="I3992" i="15"/>
  <c r="J3992" i="15" s="1"/>
  <c r="K3992" i="15"/>
  <c r="H3993" i="15"/>
  <c r="I3993" i="15"/>
  <c r="J3993" i="15" s="1"/>
  <c r="K3993" i="15"/>
  <c r="H3994" i="15"/>
  <c r="I3994" i="15"/>
  <c r="J3994" i="15" s="1"/>
  <c r="K3994" i="15"/>
  <c r="H3995" i="15"/>
  <c r="I3995" i="15"/>
  <c r="J3995" i="15" s="1"/>
  <c r="K3995" i="15"/>
  <c r="H3996" i="15"/>
  <c r="I3996" i="15"/>
  <c r="J3996" i="15" s="1"/>
  <c r="K3996" i="15"/>
  <c r="H3997" i="15"/>
  <c r="I3997" i="15"/>
  <c r="J3997" i="15" s="1"/>
  <c r="K3997" i="15"/>
  <c r="H3998" i="15"/>
  <c r="I3998" i="15"/>
  <c r="J3998" i="15" s="1"/>
  <c r="K3998" i="15"/>
  <c r="H3999" i="15"/>
  <c r="I3999" i="15"/>
  <c r="J3999" i="15" s="1"/>
  <c r="K3999" i="15"/>
  <c r="H4000" i="15"/>
  <c r="I4000" i="15"/>
  <c r="J4000" i="15" s="1"/>
  <c r="K4000" i="15"/>
  <c r="H4001" i="15"/>
  <c r="I4001" i="15"/>
  <c r="J4001" i="15" s="1"/>
  <c r="K4001" i="15"/>
  <c r="H4002" i="15"/>
  <c r="I4002" i="15"/>
  <c r="J4002" i="15" s="1"/>
  <c r="K4002" i="15"/>
  <c r="H4003" i="15"/>
  <c r="I4003" i="15"/>
  <c r="J4003" i="15" s="1"/>
  <c r="K4003" i="15"/>
  <c r="H4004" i="15"/>
  <c r="I4004" i="15"/>
  <c r="J4004" i="15" s="1"/>
  <c r="K4004" i="15"/>
  <c r="H4005" i="15"/>
  <c r="I4005" i="15"/>
  <c r="J4005" i="15" s="1"/>
  <c r="K4005" i="15"/>
  <c r="H4006" i="15"/>
  <c r="I4006" i="15"/>
  <c r="J4006" i="15" s="1"/>
  <c r="K4006" i="15"/>
  <c r="H4007" i="15"/>
  <c r="I4007" i="15"/>
  <c r="J4007" i="15" s="1"/>
  <c r="K4007" i="15"/>
  <c r="H4008" i="15"/>
  <c r="I4008" i="15"/>
  <c r="J4008" i="15" s="1"/>
  <c r="K4008" i="15"/>
  <c r="H4009" i="15"/>
  <c r="I4009" i="15"/>
  <c r="J4009" i="15" s="1"/>
  <c r="K4009" i="15"/>
  <c r="H4010" i="15"/>
  <c r="I4010" i="15"/>
  <c r="J4010" i="15" s="1"/>
  <c r="K4010" i="15"/>
  <c r="H4011" i="15"/>
  <c r="I4011" i="15"/>
  <c r="J4011" i="15" s="1"/>
  <c r="K4011" i="15"/>
  <c r="H4012" i="15"/>
  <c r="I4012" i="15"/>
  <c r="J4012" i="15" s="1"/>
  <c r="K4012" i="15"/>
  <c r="H4013" i="15"/>
  <c r="I4013" i="15"/>
  <c r="J4013" i="15" s="1"/>
  <c r="K4013" i="15"/>
  <c r="H4014" i="15"/>
  <c r="I4014" i="15"/>
  <c r="J4014" i="15" s="1"/>
  <c r="K4014" i="15"/>
  <c r="H4015" i="15"/>
  <c r="I4015" i="15"/>
  <c r="J4015" i="15" s="1"/>
  <c r="K4015" i="15"/>
  <c r="H4016" i="15"/>
  <c r="I4016" i="15"/>
  <c r="J4016" i="15" s="1"/>
  <c r="K4016" i="15"/>
  <c r="H4017" i="15"/>
  <c r="I4017" i="15"/>
  <c r="J4017" i="15" s="1"/>
  <c r="K4017" i="15"/>
  <c r="H4018" i="15"/>
  <c r="I4018" i="15"/>
  <c r="J4018" i="15" s="1"/>
  <c r="K4018" i="15"/>
  <c r="H4019" i="15"/>
  <c r="I4019" i="15"/>
  <c r="J4019" i="15" s="1"/>
  <c r="K4019" i="15"/>
  <c r="H4020" i="15"/>
  <c r="I4020" i="15"/>
  <c r="J4020" i="15" s="1"/>
  <c r="K4020" i="15"/>
  <c r="H4021" i="15"/>
  <c r="I4021" i="15"/>
  <c r="J4021" i="15" s="1"/>
  <c r="K4021" i="15"/>
  <c r="H4022" i="15"/>
  <c r="I4022" i="15"/>
  <c r="J4022" i="15" s="1"/>
  <c r="K4022" i="15"/>
  <c r="H4023" i="15"/>
  <c r="I4023" i="15"/>
  <c r="J4023" i="15" s="1"/>
  <c r="K4023" i="15"/>
  <c r="H4024" i="15"/>
  <c r="I4024" i="15"/>
  <c r="J4024" i="15" s="1"/>
  <c r="K4024" i="15"/>
  <c r="H4025" i="15"/>
  <c r="I4025" i="15"/>
  <c r="J4025" i="15" s="1"/>
  <c r="K4025" i="15"/>
  <c r="H4026" i="15"/>
  <c r="I4026" i="15"/>
  <c r="J4026" i="15" s="1"/>
  <c r="K4026" i="15"/>
  <c r="H4027" i="15"/>
  <c r="I4027" i="15"/>
  <c r="J4027" i="15" s="1"/>
  <c r="K4027" i="15"/>
  <c r="H4028" i="15"/>
  <c r="I4028" i="15"/>
  <c r="J4028" i="15" s="1"/>
  <c r="K4028" i="15"/>
  <c r="H4029" i="15"/>
  <c r="I4029" i="15"/>
  <c r="J4029" i="15" s="1"/>
  <c r="K4029" i="15"/>
  <c r="H4030" i="15"/>
  <c r="I4030" i="15"/>
  <c r="J4030" i="15" s="1"/>
  <c r="K4030" i="15"/>
  <c r="H4031" i="15"/>
  <c r="I4031" i="15"/>
  <c r="J4031" i="15" s="1"/>
  <c r="K4031" i="15"/>
  <c r="H4032" i="15"/>
  <c r="I4032" i="15"/>
  <c r="J4032" i="15" s="1"/>
  <c r="K4032" i="15"/>
  <c r="H4033" i="15"/>
  <c r="I4033" i="15"/>
  <c r="J4033" i="15" s="1"/>
  <c r="K4033" i="15"/>
  <c r="H4034" i="15"/>
  <c r="I4034" i="15"/>
  <c r="J4034" i="15" s="1"/>
  <c r="K4034" i="15"/>
  <c r="H4035" i="15"/>
  <c r="I4035" i="15"/>
  <c r="J4035" i="15" s="1"/>
  <c r="K4035" i="15"/>
  <c r="H4036" i="15"/>
  <c r="I4036" i="15"/>
  <c r="J4036" i="15" s="1"/>
  <c r="K4036" i="15"/>
  <c r="H4037" i="15"/>
  <c r="I4037" i="15"/>
  <c r="J4037" i="15" s="1"/>
  <c r="K4037" i="15"/>
  <c r="H4038" i="15"/>
  <c r="I4038" i="15"/>
  <c r="J4038" i="15" s="1"/>
  <c r="K4038" i="15"/>
  <c r="H4039" i="15"/>
  <c r="I4039" i="15"/>
  <c r="J4039" i="15" s="1"/>
  <c r="K4039" i="15"/>
  <c r="H4040" i="15"/>
  <c r="I4040" i="15"/>
  <c r="J4040" i="15" s="1"/>
  <c r="K4040" i="15"/>
  <c r="H4041" i="15"/>
  <c r="I4041" i="15"/>
  <c r="J4041" i="15" s="1"/>
  <c r="K4041" i="15"/>
  <c r="H4042" i="15"/>
  <c r="I4042" i="15"/>
  <c r="J4042" i="15" s="1"/>
  <c r="K4042" i="15"/>
  <c r="H4043" i="15"/>
  <c r="I4043" i="15"/>
  <c r="J4043" i="15" s="1"/>
  <c r="K4043" i="15"/>
  <c r="H4044" i="15"/>
  <c r="I4044" i="15"/>
  <c r="J4044" i="15" s="1"/>
  <c r="K4044" i="15"/>
  <c r="H4045" i="15"/>
  <c r="I4045" i="15"/>
  <c r="J4045" i="15" s="1"/>
  <c r="K4045" i="15"/>
  <c r="H4046" i="15"/>
  <c r="I4046" i="15"/>
  <c r="J4046" i="15" s="1"/>
  <c r="K4046" i="15"/>
  <c r="H4047" i="15"/>
  <c r="I4047" i="15"/>
  <c r="J4047" i="15" s="1"/>
  <c r="K4047" i="15"/>
  <c r="H4048" i="15"/>
  <c r="I4048" i="15"/>
  <c r="J4048" i="15" s="1"/>
  <c r="K4048" i="15"/>
  <c r="H4049" i="15"/>
  <c r="I4049" i="15"/>
  <c r="J4049" i="15" s="1"/>
  <c r="K4049" i="15"/>
  <c r="H4050" i="15"/>
  <c r="I4050" i="15"/>
  <c r="J4050" i="15" s="1"/>
  <c r="K4050" i="15"/>
  <c r="H4051" i="15"/>
  <c r="I4051" i="15"/>
  <c r="J4051" i="15" s="1"/>
  <c r="K4051" i="15"/>
  <c r="H4052" i="15"/>
  <c r="I4052" i="15"/>
  <c r="J4052" i="15" s="1"/>
  <c r="K4052" i="15"/>
  <c r="H4053" i="15"/>
  <c r="I4053" i="15"/>
  <c r="J4053" i="15" s="1"/>
  <c r="K4053" i="15"/>
  <c r="H4054" i="15"/>
  <c r="I4054" i="15"/>
  <c r="J4054" i="15" s="1"/>
  <c r="K4054" i="15"/>
  <c r="H4055" i="15"/>
  <c r="I4055" i="15"/>
  <c r="J4055" i="15" s="1"/>
  <c r="K4055" i="15"/>
  <c r="H4056" i="15"/>
  <c r="I4056" i="15"/>
  <c r="J4056" i="15" s="1"/>
  <c r="K4056" i="15"/>
  <c r="H4057" i="15"/>
  <c r="I4057" i="15"/>
  <c r="J4057" i="15" s="1"/>
  <c r="K4057" i="15"/>
  <c r="H4058" i="15"/>
  <c r="I4058" i="15"/>
  <c r="J4058" i="15" s="1"/>
  <c r="K4058" i="15"/>
  <c r="H4059" i="15"/>
  <c r="I4059" i="15"/>
  <c r="J4059" i="15" s="1"/>
  <c r="K4059" i="15"/>
  <c r="H4060" i="15"/>
  <c r="I4060" i="15"/>
  <c r="J4060" i="15" s="1"/>
  <c r="K4060" i="15"/>
  <c r="H4061" i="15"/>
  <c r="I4061" i="15"/>
  <c r="J4061" i="15" s="1"/>
  <c r="K4061" i="15"/>
  <c r="H4062" i="15"/>
  <c r="I4062" i="15"/>
  <c r="J4062" i="15" s="1"/>
  <c r="K4062" i="15"/>
  <c r="H4063" i="15"/>
  <c r="I4063" i="15"/>
  <c r="J4063" i="15" s="1"/>
  <c r="K4063" i="15"/>
  <c r="H4064" i="15"/>
  <c r="I4064" i="15"/>
  <c r="J4064" i="15" s="1"/>
  <c r="K4064" i="15"/>
  <c r="H4065" i="15"/>
  <c r="I4065" i="15"/>
  <c r="J4065" i="15" s="1"/>
  <c r="K4065" i="15"/>
  <c r="H4066" i="15"/>
  <c r="I4066" i="15"/>
  <c r="J4066" i="15" s="1"/>
  <c r="K4066" i="15"/>
  <c r="H4067" i="15"/>
  <c r="I4067" i="15"/>
  <c r="J4067" i="15" s="1"/>
  <c r="K4067" i="15"/>
  <c r="H4068" i="15"/>
  <c r="I4068" i="15"/>
  <c r="J4068" i="15" s="1"/>
  <c r="K4068" i="15"/>
  <c r="H4069" i="15"/>
  <c r="I4069" i="15"/>
  <c r="J4069" i="15" s="1"/>
  <c r="K4069" i="15"/>
  <c r="H4070" i="15"/>
  <c r="I4070" i="15"/>
  <c r="J4070" i="15" s="1"/>
  <c r="K4070" i="15"/>
  <c r="H4071" i="15"/>
  <c r="I4071" i="15"/>
  <c r="J4071" i="15" s="1"/>
  <c r="K4071" i="15"/>
  <c r="H4072" i="15"/>
  <c r="I4072" i="15"/>
  <c r="J4072" i="15" s="1"/>
  <c r="K4072" i="15"/>
  <c r="H4073" i="15"/>
  <c r="I4073" i="15"/>
  <c r="J4073" i="15" s="1"/>
  <c r="K4073" i="15"/>
  <c r="H4074" i="15"/>
  <c r="I4074" i="15"/>
  <c r="J4074" i="15" s="1"/>
  <c r="K4074" i="15"/>
  <c r="H4075" i="15"/>
  <c r="I4075" i="15"/>
  <c r="J4075" i="15" s="1"/>
  <c r="K4075" i="15"/>
  <c r="H4076" i="15"/>
  <c r="I4076" i="15"/>
  <c r="J4076" i="15" s="1"/>
  <c r="K4076" i="15"/>
  <c r="H4077" i="15"/>
  <c r="I4077" i="15"/>
  <c r="J4077" i="15" s="1"/>
  <c r="K4077" i="15"/>
  <c r="H4078" i="15"/>
  <c r="I4078" i="15"/>
  <c r="J4078" i="15" s="1"/>
  <c r="K4078" i="15"/>
  <c r="H4079" i="15"/>
  <c r="I4079" i="15"/>
  <c r="J4079" i="15" s="1"/>
  <c r="K4079" i="15"/>
  <c r="H4080" i="15"/>
  <c r="I4080" i="15"/>
  <c r="J4080" i="15" s="1"/>
  <c r="K4080" i="15"/>
  <c r="H4081" i="15"/>
  <c r="I4081" i="15"/>
  <c r="J4081" i="15" s="1"/>
  <c r="K4081" i="15"/>
  <c r="H4082" i="15"/>
  <c r="I4082" i="15"/>
  <c r="J4082" i="15" s="1"/>
  <c r="K4082" i="15"/>
  <c r="H4083" i="15"/>
  <c r="I4083" i="15"/>
  <c r="J4083" i="15" s="1"/>
  <c r="K4083" i="15"/>
  <c r="H4084" i="15"/>
  <c r="I4084" i="15"/>
  <c r="J4084" i="15" s="1"/>
  <c r="K4084" i="15"/>
  <c r="H4085" i="15"/>
  <c r="I4085" i="15"/>
  <c r="J4085" i="15" s="1"/>
  <c r="K4085" i="15"/>
  <c r="H4086" i="15"/>
  <c r="I4086" i="15"/>
  <c r="J4086" i="15" s="1"/>
  <c r="K4086" i="15"/>
  <c r="H4087" i="15"/>
  <c r="I4087" i="15"/>
  <c r="J4087" i="15" s="1"/>
  <c r="K4087" i="15"/>
  <c r="H4088" i="15"/>
  <c r="I4088" i="15"/>
  <c r="J4088" i="15" s="1"/>
  <c r="K4088" i="15"/>
  <c r="H4089" i="15"/>
  <c r="I4089" i="15"/>
  <c r="J4089" i="15" s="1"/>
  <c r="K4089" i="15"/>
  <c r="H4090" i="15"/>
  <c r="I4090" i="15"/>
  <c r="J4090" i="15" s="1"/>
  <c r="K4090" i="15"/>
  <c r="H4091" i="15"/>
  <c r="I4091" i="15"/>
  <c r="J4091" i="15" s="1"/>
  <c r="K4091" i="15"/>
  <c r="H4092" i="15"/>
  <c r="I4092" i="15"/>
  <c r="J4092" i="15" s="1"/>
  <c r="K4092" i="15"/>
  <c r="H4093" i="15"/>
  <c r="I4093" i="15"/>
  <c r="J4093" i="15" s="1"/>
  <c r="K4093" i="15"/>
  <c r="H4094" i="15"/>
  <c r="I4094" i="15"/>
  <c r="J4094" i="15" s="1"/>
  <c r="K4094" i="15"/>
  <c r="H4095" i="15"/>
  <c r="I4095" i="15"/>
  <c r="J4095" i="15" s="1"/>
  <c r="K4095" i="15"/>
  <c r="H4096" i="15"/>
  <c r="I4096" i="15"/>
  <c r="J4096" i="15" s="1"/>
  <c r="K4096" i="15"/>
  <c r="H4097" i="15"/>
  <c r="I4097" i="15"/>
  <c r="J4097" i="15" s="1"/>
  <c r="K4097" i="15"/>
  <c r="H4098" i="15"/>
  <c r="I4098" i="15"/>
  <c r="J4098" i="15" s="1"/>
  <c r="K4098" i="15"/>
  <c r="H4099" i="15"/>
  <c r="I4099" i="15"/>
  <c r="J4099" i="15" s="1"/>
  <c r="K4099" i="15"/>
  <c r="H4100" i="15"/>
  <c r="I4100" i="15"/>
  <c r="J4100" i="15" s="1"/>
  <c r="K4100" i="15"/>
  <c r="H4101" i="15"/>
  <c r="I4101" i="15"/>
  <c r="J4101" i="15" s="1"/>
  <c r="K4101" i="15"/>
  <c r="H4102" i="15"/>
  <c r="I4102" i="15"/>
  <c r="J4102" i="15" s="1"/>
  <c r="K4102" i="15"/>
  <c r="H4103" i="15"/>
  <c r="I4103" i="15"/>
  <c r="J4103" i="15" s="1"/>
  <c r="K4103" i="15"/>
  <c r="H4104" i="15"/>
  <c r="I4104" i="15"/>
  <c r="J4104" i="15" s="1"/>
  <c r="K4104" i="15"/>
  <c r="H4105" i="15"/>
  <c r="I4105" i="15"/>
  <c r="J4105" i="15" s="1"/>
  <c r="K4105" i="15"/>
  <c r="H4106" i="15"/>
  <c r="I4106" i="15"/>
  <c r="J4106" i="15" s="1"/>
  <c r="K4106" i="15"/>
  <c r="H4107" i="15"/>
  <c r="I4107" i="15"/>
  <c r="J4107" i="15" s="1"/>
  <c r="K4107" i="15"/>
  <c r="H4108" i="15"/>
  <c r="I4108" i="15"/>
  <c r="J4108" i="15" s="1"/>
  <c r="K4108" i="15"/>
  <c r="H4109" i="15"/>
  <c r="I4109" i="15"/>
  <c r="J4109" i="15" s="1"/>
  <c r="K4109" i="15"/>
  <c r="H4110" i="15"/>
  <c r="I4110" i="15"/>
  <c r="J4110" i="15" s="1"/>
  <c r="K4110" i="15"/>
  <c r="H4111" i="15"/>
  <c r="I4111" i="15"/>
  <c r="J4111" i="15" s="1"/>
  <c r="K4111" i="15"/>
  <c r="H4112" i="15"/>
  <c r="I4112" i="15"/>
  <c r="J4112" i="15" s="1"/>
  <c r="K4112" i="15"/>
  <c r="H4113" i="15"/>
  <c r="I4113" i="15"/>
  <c r="J4113" i="15" s="1"/>
  <c r="K4113" i="15"/>
  <c r="H4114" i="15"/>
  <c r="I4114" i="15"/>
  <c r="J4114" i="15" s="1"/>
  <c r="K4114" i="15"/>
  <c r="H4115" i="15"/>
  <c r="I4115" i="15"/>
  <c r="J4115" i="15" s="1"/>
  <c r="K4115" i="15"/>
  <c r="H4116" i="15"/>
  <c r="I4116" i="15"/>
  <c r="J4116" i="15" s="1"/>
  <c r="K4116" i="15"/>
  <c r="H4117" i="15"/>
  <c r="I4117" i="15"/>
  <c r="J4117" i="15" s="1"/>
  <c r="K4117" i="15"/>
  <c r="H4118" i="15"/>
  <c r="I4118" i="15"/>
  <c r="J4118" i="15" s="1"/>
  <c r="K4118" i="15"/>
  <c r="H4119" i="15"/>
  <c r="I4119" i="15"/>
  <c r="J4119" i="15" s="1"/>
  <c r="K4119" i="15"/>
  <c r="H4120" i="15"/>
  <c r="I4120" i="15"/>
  <c r="J4120" i="15" s="1"/>
  <c r="K4120" i="15"/>
  <c r="H4121" i="15"/>
  <c r="I4121" i="15"/>
  <c r="J4121" i="15" s="1"/>
  <c r="K4121" i="15"/>
  <c r="H4122" i="15"/>
  <c r="I4122" i="15"/>
  <c r="J4122" i="15" s="1"/>
  <c r="K4122" i="15"/>
  <c r="H4123" i="15"/>
  <c r="I4123" i="15"/>
  <c r="J4123" i="15" s="1"/>
  <c r="K4123" i="15"/>
  <c r="H4124" i="15"/>
  <c r="I4124" i="15"/>
  <c r="J4124" i="15" s="1"/>
  <c r="K4124" i="15"/>
  <c r="H4125" i="15"/>
  <c r="I4125" i="15"/>
  <c r="J4125" i="15" s="1"/>
  <c r="K4125" i="15"/>
  <c r="H4126" i="15"/>
  <c r="I4126" i="15"/>
  <c r="J4126" i="15" s="1"/>
  <c r="K4126" i="15"/>
  <c r="H4127" i="15"/>
  <c r="I4127" i="15"/>
  <c r="J4127" i="15" s="1"/>
  <c r="K4127" i="15"/>
  <c r="H4128" i="15"/>
  <c r="I4128" i="15"/>
  <c r="J4128" i="15" s="1"/>
  <c r="K4128" i="15"/>
  <c r="H4129" i="15"/>
  <c r="I4129" i="15"/>
  <c r="J4129" i="15" s="1"/>
  <c r="K4129" i="15"/>
  <c r="H4130" i="15"/>
  <c r="I4130" i="15"/>
  <c r="J4130" i="15" s="1"/>
  <c r="K4130" i="15"/>
  <c r="H4131" i="15"/>
  <c r="I4131" i="15"/>
  <c r="J4131" i="15" s="1"/>
  <c r="K4131" i="15"/>
  <c r="H4132" i="15"/>
  <c r="I4132" i="15"/>
  <c r="J4132" i="15" s="1"/>
  <c r="K4132" i="15"/>
  <c r="H4133" i="15"/>
  <c r="I4133" i="15"/>
  <c r="J4133" i="15" s="1"/>
  <c r="K4133" i="15"/>
  <c r="H4134" i="15"/>
  <c r="I4134" i="15"/>
  <c r="J4134" i="15" s="1"/>
  <c r="K4134" i="15"/>
  <c r="H4135" i="15"/>
  <c r="I4135" i="15"/>
  <c r="J4135" i="15" s="1"/>
  <c r="K4135" i="15"/>
  <c r="H4136" i="15"/>
  <c r="I4136" i="15"/>
  <c r="J4136" i="15" s="1"/>
  <c r="K4136" i="15"/>
  <c r="H4137" i="15"/>
  <c r="I4137" i="15"/>
  <c r="J4137" i="15" s="1"/>
  <c r="K4137" i="15"/>
  <c r="H4138" i="15"/>
  <c r="I4138" i="15"/>
  <c r="J4138" i="15" s="1"/>
  <c r="K4138" i="15"/>
  <c r="H4139" i="15"/>
  <c r="I4139" i="15"/>
  <c r="J4139" i="15" s="1"/>
  <c r="K4139" i="15"/>
  <c r="H4140" i="15"/>
  <c r="I4140" i="15"/>
  <c r="J4140" i="15" s="1"/>
  <c r="K4140" i="15"/>
  <c r="H4141" i="15"/>
  <c r="I4141" i="15"/>
  <c r="J4141" i="15" s="1"/>
  <c r="K4141" i="15"/>
  <c r="H4142" i="15"/>
  <c r="I4142" i="15"/>
  <c r="J4142" i="15" s="1"/>
  <c r="K4142" i="15"/>
  <c r="H4143" i="15"/>
  <c r="I4143" i="15"/>
  <c r="J4143" i="15" s="1"/>
  <c r="K4143" i="15"/>
  <c r="H4144" i="15"/>
  <c r="I4144" i="15"/>
  <c r="J4144" i="15" s="1"/>
  <c r="K4144" i="15"/>
  <c r="H4145" i="15"/>
  <c r="I4145" i="15"/>
  <c r="J4145" i="15" s="1"/>
  <c r="K4145" i="15"/>
  <c r="H4146" i="15"/>
  <c r="I4146" i="15"/>
  <c r="J4146" i="15" s="1"/>
  <c r="K4146" i="15"/>
  <c r="H4147" i="15"/>
  <c r="I4147" i="15"/>
  <c r="J4147" i="15" s="1"/>
  <c r="K4147" i="15"/>
  <c r="H4148" i="15"/>
  <c r="I4148" i="15"/>
  <c r="J4148" i="15" s="1"/>
  <c r="K4148" i="15"/>
  <c r="H4149" i="15"/>
  <c r="I4149" i="15"/>
  <c r="J4149" i="15" s="1"/>
  <c r="K4149" i="15"/>
  <c r="H4150" i="15"/>
  <c r="I4150" i="15"/>
  <c r="J4150" i="15" s="1"/>
  <c r="K4150" i="15"/>
  <c r="H4151" i="15"/>
  <c r="I4151" i="15"/>
  <c r="J4151" i="15" s="1"/>
  <c r="K4151" i="15"/>
  <c r="H4152" i="15"/>
  <c r="I4152" i="15"/>
  <c r="J4152" i="15" s="1"/>
  <c r="K4152" i="15"/>
  <c r="H4153" i="15"/>
  <c r="I4153" i="15"/>
  <c r="J4153" i="15" s="1"/>
  <c r="K4153" i="15"/>
  <c r="H4154" i="15"/>
  <c r="I4154" i="15"/>
  <c r="J4154" i="15" s="1"/>
  <c r="K4154" i="15"/>
  <c r="H4155" i="15"/>
  <c r="I4155" i="15"/>
  <c r="J4155" i="15" s="1"/>
  <c r="K4155" i="15"/>
  <c r="H4156" i="15"/>
  <c r="I4156" i="15"/>
  <c r="J4156" i="15" s="1"/>
  <c r="K4156" i="15"/>
  <c r="H4157" i="15"/>
  <c r="I4157" i="15"/>
  <c r="J4157" i="15" s="1"/>
  <c r="K4157" i="15"/>
  <c r="H4158" i="15"/>
  <c r="I4158" i="15"/>
  <c r="J4158" i="15" s="1"/>
  <c r="K4158" i="15"/>
  <c r="H4159" i="15"/>
  <c r="I4159" i="15"/>
  <c r="J4159" i="15" s="1"/>
  <c r="K4159" i="15"/>
  <c r="H4160" i="15"/>
  <c r="I4160" i="15"/>
  <c r="J4160" i="15" s="1"/>
  <c r="K4160" i="15"/>
  <c r="H4161" i="15"/>
  <c r="I4161" i="15"/>
  <c r="J4161" i="15" s="1"/>
  <c r="K4161" i="15"/>
  <c r="H4162" i="15"/>
  <c r="I4162" i="15"/>
  <c r="J4162" i="15" s="1"/>
  <c r="K4162" i="15"/>
  <c r="H4163" i="15"/>
  <c r="I4163" i="15"/>
  <c r="J4163" i="15" s="1"/>
  <c r="K4163" i="15"/>
  <c r="H4164" i="15"/>
  <c r="I4164" i="15"/>
  <c r="J4164" i="15" s="1"/>
  <c r="K4164" i="15"/>
  <c r="H4165" i="15"/>
  <c r="I4165" i="15"/>
  <c r="J4165" i="15" s="1"/>
  <c r="K4165" i="15"/>
  <c r="H4166" i="15"/>
  <c r="I4166" i="15"/>
  <c r="J4166" i="15" s="1"/>
  <c r="K4166" i="15"/>
  <c r="H4167" i="15"/>
  <c r="I4167" i="15"/>
  <c r="J4167" i="15" s="1"/>
  <c r="K4167" i="15"/>
  <c r="H4168" i="15"/>
  <c r="I4168" i="15"/>
  <c r="J4168" i="15" s="1"/>
  <c r="K4168" i="15"/>
  <c r="H4169" i="15"/>
  <c r="I4169" i="15"/>
  <c r="J4169" i="15" s="1"/>
  <c r="K4169" i="15"/>
  <c r="H4170" i="15"/>
  <c r="I4170" i="15"/>
  <c r="J4170" i="15" s="1"/>
  <c r="K4170" i="15"/>
  <c r="H4171" i="15"/>
  <c r="I4171" i="15"/>
  <c r="J4171" i="15" s="1"/>
  <c r="K4171" i="15"/>
  <c r="H4172" i="15"/>
  <c r="I4172" i="15"/>
  <c r="J4172" i="15" s="1"/>
  <c r="K4172" i="15"/>
  <c r="H4173" i="15"/>
  <c r="I4173" i="15"/>
  <c r="J4173" i="15" s="1"/>
  <c r="K4173" i="15"/>
  <c r="H4174" i="15"/>
  <c r="I4174" i="15"/>
  <c r="J4174" i="15" s="1"/>
  <c r="K4174" i="15"/>
  <c r="H4175" i="15"/>
  <c r="I4175" i="15"/>
  <c r="J4175" i="15" s="1"/>
  <c r="K4175" i="15"/>
  <c r="H4176" i="15"/>
  <c r="I4176" i="15"/>
  <c r="J4176" i="15" s="1"/>
  <c r="K4176" i="15"/>
  <c r="H4177" i="15"/>
  <c r="I4177" i="15"/>
  <c r="J4177" i="15" s="1"/>
  <c r="K4177" i="15"/>
  <c r="H4178" i="15"/>
  <c r="I4178" i="15"/>
  <c r="J4178" i="15" s="1"/>
  <c r="K4178" i="15"/>
  <c r="H4179" i="15"/>
  <c r="I4179" i="15"/>
  <c r="J4179" i="15" s="1"/>
  <c r="K4179" i="15"/>
  <c r="H4180" i="15"/>
  <c r="I4180" i="15"/>
  <c r="J4180" i="15" s="1"/>
  <c r="K4180" i="15"/>
  <c r="H4181" i="15"/>
  <c r="I4181" i="15"/>
  <c r="J4181" i="15" s="1"/>
  <c r="K4181" i="15"/>
  <c r="H4182" i="15"/>
  <c r="I4182" i="15"/>
  <c r="J4182" i="15" s="1"/>
  <c r="K4182" i="15"/>
  <c r="H4183" i="15"/>
  <c r="I4183" i="15"/>
  <c r="J4183" i="15" s="1"/>
  <c r="K4183" i="15"/>
  <c r="H4184" i="15"/>
  <c r="I4184" i="15"/>
  <c r="J4184" i="15" s="1"/>
  <c r="K4184" i="15"/>
  <c r="H4185" i="15"/>
  <c r="I4185" i="15"/>
  <c r="J4185" i="15" s="1"/>
  <c r="K4185" i="15"/>
  <c r="H4186" i="15"/>
  <c r="I4186" i="15"/>
  <c r="J4186" i="15" s="1"/>
  <c r="K4186" i="15"/>
  <c r="H4187" i="15"/>
  <c r="I4187" i="15"/>
  <c r="J4187" i="15" s="1"/>
  <c r="K4187" i="15"/>
  <c r="H4188" i="15"/>
  <c r="I4188" i="15"/>
  <c r="J4188" i="15" s="1"/>
  <c r="K4188" i="15"/>
  <c r="H4189" i="15"/>
  <c r="I4189" i="15"/>
  <c r="J4189" i="15" s="1"/>
  <c r="K4189" i="15"/>
  <c r="H4190" i="15"/>
  <c r="I4190" i="15"/>
  <c r="J4190" i="15" s="1"/>
  <c r="K4190" i="15"/>
  <c r="H4191" i="15"/>
  <c r="I4191" i="15"/>
  <c r="J4191" i="15" s="1"/>
  <c r="K4191" i="15"/>
  <c r="H4192" i="15"/>
  <c r="I4192" i="15"/>
  <c r="J4192" i="15" s="1"/>
  <c r="K4192" i="15"/>
  <c r="H4193" i="15"/>
  <c r="I4193" i="15"/>
  <c r="J4193" i="15" s="1"/>
  <c r="K4193" i="15"/>
  <c r="H4194" i="15"/>
  <c r="I4194" i="15"/>
  <c r="J4194" i="15" s="1"/>
  <c r="K4194" i="15"/>
  <c r="H4195" i="15"/>
  <c r="I4195" i="15"/>
  <c r="J4195" i="15" s="1"/>
  <c r="K4195" i="15"/>
  <c r="H4196" i="15"/>
  <c r="I4196" i="15"/>
  <c r="J4196" i="15" s="1"/>
  <c r="K4196" i="15"/>
  <c r="H4197" i="15"/>
  <c r="I4197" i="15"/>
  <c r="J4197" i="15" s="1"/>
  <c r="K4197" i="15"/>
  <c r="H4198" i="15"/>
  <c r="I4198" i="15"/>
  <c r="J4198" i="15" s="1"/>
  <c r="K4198" i="15"/>
  <c r="H4199" i="15"/>
  <c r="I4199" i="15"/>
  <c r="J4199" i="15" s="1"/>
  <c r="K4199" i="15"/>
  <c r="H4200" i="15"/>
  <c r="I4200" i="15"/>
  <c r="J4200" i="15" s="1"/>
  <c r="K4200" i="15"/>
  <c r="H4201" i="15"/>
  <c r="I4201" i="15"/>
  <c r="J4201" i="15" s="1"/>
  <c r="K4201" i="15"/>
  <c r="H4202" i="15"/>
  <c r="I4202" i="15"/>
  <c r="J4202" i="15" s="1"/>
  <c r="K4202" i="15"/>
  <c r="H4203" i="15"/>
  <c r="I4203" i="15"/>
  <c r="J4203" i="15" s="1"/>
  <c r="K4203" i="15"/>
  <c r="H4204" i="15"/>
  <c r="I4204" i="15"/>
  <c r="J4204" i="15" s="1"/>
  <c r="K4204" i="15"/>
  <c r="H4205" i="15"/>
  <c r="I4205" i="15"/>
  <c r="J4205" i="15" s="1"/>
  <c r="K4205" i="15"/>
  <c r="H4206" i="15"/>
  <c r="I4206" i="15"/>
  <c r="J4206" i="15" s="1"/>
  <c r="K4206" i="15"/>
  <c r="H4207" i="15"/>
  <c r="I4207" i="15"/>
  <c r="J4207" i="15" s="1"/>
  <c r="K4207" i="15"/>
  <c r="H4208" i="15"/>
  <c r="I4208" i="15"/>
  <c r="J4208" i="15" s="1"/>
  <c r="K4208" i="15"/>
  <c r="H4209" i="15"/>
  <c r="I4209" i="15"/>
  <c r="J4209" i="15" s="1"/>
  <c r="K4209" i="15"/>
  <c r="H4210" i="15"/>
  <c r="I4210" i="15"/>
  <c r="J4210" i="15" s="1"/>
  <c r="K4210" i="15"/>
  <c r="H4211" i="15"/>
  <c r="I4211" i="15"/>
  <c r="J4211" i="15" s="1"/>
  <c r="K4211" i="15"/>
  <c r="H4212" i="15"/>
  <c r="I4212" i="15"/>
  <c r="J4212" i="15" s="1"/>
  <c r="K4212" i="15"/>
  <c r="H4213" i="15"/>
  <c r="I4213" i="15"/>
  <c r="J4213" i="15" s="1"/>
  <c r="K4213" i="15"/>
  <c r="H4214" i="15"/>
  <c r="I4214" i="15"/>
  <c r="J4214" i="15" s="1"/>
  <c r="K4214" i="15"/>
  <c r="H4215" i="15"/>
  <c r="I4215" i="15"/>
  <c r="J4215" i="15" s="1"/>
  <c r="K4215" i="15"/>
  <c r="H4216" i="15"/>
  <c r="I4216" i="15"/>
  <c r="J4216" i="15" s="1"/>
  <c r="K4216" i="15"/>
  <c r="H4217" i="15"/>
  <c r="I4217" i="15"/>
  <c r="J4217" i="15" s="1"/>
  <c r="K4217" i="15"/>
  <c r="H4218" i="15"/>
  <c r="I4218" i="15"/>
  <c r="J4218" i="15" s="1"/>
  <c r="K4218" i="15"/>
  <c r="H4219" i="15"/>
  <c r="I4219" i="15"/>
  <c r="J4219" i="15" s="1"/>
  <c r="K4219" i="15"/>
  <c r="H4220" i="15"/>
  <c r="I4220" i="15"/>
  <c r="J4220" i="15" s="1"/>
  <c r="K4220" i="15"/>
  <c r="H4221" i="15"/>
  <c r="I4221" i="15"/>
  <c r="J4221" i="15" s="1"/>
  <c r="K4221" i="15"/>
  <c r="H4222" i="15"/>
  <c r="I4222" i="15"/>
  <c r="J4222" i="15" s="1"/>
  <c r="K4222" i="15"/>
  <c r="H4223" i="15"/>
  <c r="I4223" i="15"/>
  <c r="J4223" i="15" s="1"/>
  <c r="K4223" i="15"/>
  <c r="H4224" i="15"/>
  <c r="I4224" i="15"/>
  <c r="J4224" i="15" s="1"/>
  <c r="K4224" i="15"/>
  <c r="H4225" i="15"/>
  <c r="I4225" i="15"/>
  <c r="J4225" i="15" s="1"/>
  <c r="K4225" i="15"/>
  <c r="H4226" i="15"/>
  <c r="I4226" i="15"/>
  <c r="J4226" i="15" s="1"/>
  <c r="K4226" i="15"/>
  <c r="H4227" i="15"/>
  <c r="I4227" i="15"/>
  <c r="J4227" i="15" s="1"/>
  <c r="K4227" i="15"/>
  <c r="H4228" i="15"/>
  <c r="I4228" i="15"/>
  <c r="J4228" i="15" s="1"/>
  <c r="K4228" i="15"/>
  <c r="H4229" i="15"/>
  <c r="I4229" i="15"/>
  <c r="J4229" i="15" s="1"/>
  <c r="K4229" i="15"/>
  <c r="H4230" i="15"/>
  <c r="I4230" i="15"/>
  <c r="J4230" i="15" s="1"/>
  <c r="K4230" i="15"/>
  <c r="H4231" i="15"/>
  <c r="I4231" i="15"/>
  <c r="J4231" i="15" s="1"/>
  <c r="K4231" i="15"/>
  <c r="H4232" i="15"/>
  <c r="I4232" i="15"/>
  <c r="J4232" i="15" s="1"/>
  <c r="K4232" i="15"/>
  <c r="H4233" i="15"/>
  <c r="I4233" i="15"/>
  <c r="J4233" i="15" s="1"/>
  <c r="K4233" i="15"/>
  <c r="H4234" i="15"/>
  <c r="I4234" i="15"/>
  <c r="J4234" i="15" s="1"/>
  <c r="K4234" i="15"/>
  <c r="H4235" i="15"/>
  <c r="I4235" i="15"/>
  <c r="J4235" i="15" s="1"/>
  <c r="K4235" i="15"/>
  <c r="H4236" i="15"/>
  <c r="I4236" i="15"/>
  <c r="J4236" i="15" s="1"/>
  <c r="K4236" i="15"/>
  <c r="H4237" i="15"/>
  <c r="I4237" i="15"/>
  <c r="J4237" i="15" s="1"/>
  <c r="K4237" i="15"/>
  <c r="H4238" i="15"/>
  <c r="I4238" i="15"/>
  <c r="J4238" i="15" s="1"/>
  <c r="K4238" i="15"/>
  <c r="H4239" i="15"/>
  <c r="I4239" i="15"/>
  <c r="J4239" i="15" s="1"/>
  <c r="K4239" i="15"/>
  <c r="H4240" i="15"/>
  <c r="I4240" i="15"/>
  <c r="J4240" i="15" s="1"/>
  <c r="K4240" i="15"/>
  <c r="H4241" i="15"/>
  <c r="I4241" i="15"/>
  <c r="J4241" i="15" s="1"/>
  <c r="K4241" i="15"/>
  <c r="H4242" i="15"/>
  <c r="I4242" i="15"/>
  <c r="J4242" i="15" s="1"/>
  <c r="K4242" i="15"/>
  <c r="H4243" i="15"/>
  <c r="I4243" i="15"/>
  <c r="J4243" i="15" s="1"/>
  <c r="K4243" i="15"/>
  <c r="H4244" i="15"/>
  <c r="I4244" i="15"/>
  <c r="J4244" i="15" s="1"/>
  <c r="K4244" i="15"/>
  <c r="H4245" i="15"/>
  <c r="I4245" i="15"/>
  <c r="J4245" i="15" s="1"/>
  <c r="K4245" i="15"/>
  <c r="H4246" i="15"/>
  <c r="I4246" i="15"/>
  <c r="J4246" i="15" s="1"/>
  <c r="K4246" i="15"/>
  <c r="H4247" i="15"/>
  <c r="I4247" i="15"/>
  <c r="J4247" i="15" s="1"/>
  <c r="K4247" i="15"/>
  <c r="H4248" i="15"/>
  <c r="I4248" i="15"/>
  <c r="J4248" i="15" s="1"/>
  <c r="K4248" i="15"/>
  <c r="H4249" i="15"/>
  <c r="I4249" i="15"/>
  <c r="J4249" i="15" s="1"/>
  <c r="K4249" i="15"/>
  <c r="H4250" i="15"/>
  <c r="I4250" i="15"/>
  <c r="J4250" i="15" s="1"/>
  <c r="K4250" i="15"/>
  <c r="H4251" i="15"/>
  <c r="I4251" i="15"/>
  <c r="J4251" i="15" s="1"/>
  <c r="K4251" i="15"/>
  <c r="H4252" i="15"/>
  <c r="I4252" i="15"/>
  <c r="J4252" i="15" s="1"/>
  <c r="K4252" i="15"/>
  <c r="H4253" i="15"/>
  <c r="I4253" i="15"/>
  <c r="J4253" i="15" s="1"/>
  <c r="K4253" i="15"/>
  <c r="H4254" i="15"/>
  <c r="I4254" i="15"/>
  <c r="J4254" i="15" s="1"/>
  <c r="K4254" i="15"/>
  <c r="H4255" i="15"/>
  <c r="I4255" i="15"/>
  <c r="J4255" i="15" s="1"/>
  <c r="K4255" i="15"/>
  <c r="H4256" i="15"/>
  <c r="I4256" i="15"/>
  <c r="J4256" i="15" s="1"/>
  <c r="K4256" i="15"/>
  <c r="H4257" i="15"/>
  <c r="I4257" i="15"/>
  <c r="J4257" i="15" s="1"/>
  <c r="K4257" i="15"/>
  <c r="H4258" i="15"/>
  <c r="I4258" i="15"/>
  <c r="J4258" i="15" s="1"/>
  <c r="K4258" i="15"/>
  <c r="H4259" i="15"/>
  <c r="I4259" i="15"/>
  <c r="J4259" i="15" s="1"/>
  <c r="K4259" i="15"/>
  <c r="H4260" i="15"/>
  <c r="I4260" i="15"/>
  <c r="J4260" i="15" s="1"/>
  <c r="K4260" i="15"/>
  <c r="H4261" i="15"/>
  <c r="I4261" i="15"/>
  <c r="J4261" i="15" s="1"/>
  <c r="K4261" i="15"/>
  <c r="H4262" i="15"/>
  <c r="I4262" i="15"/>
  <c r="J4262" i="15" s="1"/>
  <c r="K4262" i="15"/>
  <c r="H4263" i="15"/>
  <c r="I4263" i="15"/>
  <c r="J4263" i="15" s="1"/>
  <c r="K4263" i="15"/>
  <c r="H4264" i="15"/>
  <c r="I4264" i="15"/>
  <c r="J4264" i="15" s="1"/>
  <c r="K4264" i="15"/>
  <c r="H4265" i="15"/>
  <c r="I4265" i="15"/>
  <c r="J4265" i="15" s="1"/>
  <c r="K4265" i="15"/>
  <c r="H4266" i="15"/>
  <c r="I4266" i="15"/>
  <c r="J4266" i="15" s="1"/>
  <c r="K4266" i="15"/>
  <c r="H4267" i="15"/>
  <c r="I4267" i="15"/>
  <c r="J4267" i="15" s="1"/>
  <c r="K4267" i="15"/>
  <c r="H4268" i="15"/>
  <c r="I4268" i="15"/>
  <c r="J4268" i="15" s="1"/>
  <c r="K4268" i="15"/>
  <c r="H4269" i="15"/>
  <c r="I4269" i="15"/>
  <c r="J4269" i="15" s="1"/>
  <c r="K4269" i="15"/>
  <c r="H4270" i="15"/>
  <c r="I4270" i="15"/>
  <c r="J4270" i="15" s="1"/>
  <c r="K4270" i="15"/>
  <c r="H4271" i="15"/>
  <c r="I4271" i="15"/>
  <c r="J4271" i="15" s="1"/>
  <c r="K4271" i="15"/>
  <c r="H4272" i="15"/>
  <c r="I4272" i="15"/>
  <c r="J4272" i="15" s="1"/>
  <c r="K4272" i="15"/>
  <c r="H4273" i="15"/>
  <c r="I4273" i="15"/>
  <c r="J4273" i="15" s="1"/>
  <c r="K4273" i="15"/>
  <c r="H4274" i="15"/>
  <c r="I4274" i="15"/>
  <c r="J4274" i="15" s="1"/>
  <c r="K4274" i="15"/>
  <c r="H4275" i="15"/>
  <c r="I4275" i="15"/>
  <c r="J4275" i="15" s="1"/>
  <c r="K4275" i="15"/>
  <c r="H4276" i="15"/>
  <c r="I4276" i="15"/>
  <c r="J4276" i="15" s="1"/>
  <c r="K4276" i="15"/>
  <c r="H4277" i="15"/>
  <c r="I4277" i="15"/>
  <c r="J4277" i="15" s="1"/>
  <c r="K4277" i="15"/>
  <c r="H4278" i="15"/>
  <c r="I4278" i="15"/>
  <c r="J4278" i="15" s="1"/>
  <c r="K4278" i="15"/>
  <c r="H4279" i="15"/>
  <c r="I4279" i="15"/>
  <c r="J4279" i="15" s="1"/>
  <c r="K4279" i="15"/>
  <c r="H4280" i="15"/>
  <c r="I4280" i="15"/>
  <c r="J4280" i="15" s="1"/>
  <c r="K4280" i="15"/>
  <c r="H4281" i="15"/>
  <c r="I4281" i="15"/>
  <c r="J4281" i="15" s="1"/>
  <c r="K4281" i="15"/>
  <c r="H4282" i="15"/>
  <c r="I4282" i="15"/>
  <c r="J4282" i="15" s="1"/>
  <c r="K4282" i="15"/>
  <c r="H4283" i="15"/>
  <c r="I4283" i="15"/>
  <c r="J4283" i="15" s="1"/>
  <c r="K4283" i="15"/>
  <c r="H4284" i="15"/>
  <c r="I4284" i="15"/>
  <c r="J4284" i="15" s="1"/>
  <c r="K4284" i="15"/>
  <c r="H4285" i="15"/>
  <c r="I4285" i="15"/>
  <c r="J4285" i="15" s="1"/>
  <c r="K4285" i="15"/>
  <c r="H4286" i="15"/>
  <c r="I4286" i="15"/>
  <c r="J4286" i="15" s="1"/>
  <c r="K4286" i="15"/>
  <c r="H4287" i="15"/>
  <c r="I4287" i="15"/>
  <c r="J4287" i="15" s="1"/>
  <c r="K4287" i="15"/>
  <c r="H4288" i="15"/>
  <c r="I4288" i="15"/>
  <c r="J4288" i="15" s="1"/>
  <c r="K4288" i="15"/>
  <c r="H4289" i="15"/>
  <c r="I4289" i="15"/>
  <c r="J4289" i="15" s="1"/>
  <c r="K4289" i="15"/>
  <c r="H4290" i="15"/>
  <c r="I4290" i="15"/>
  <c r="J4290" i="15" s="1"/>
  <c r="K4290" i="15"/>
  <c r="H4291" i="15"/>
  <c r="I4291" i="15"/>
  <c r="J4291" i="15" s="1"/>
  <c r="K4291" i="15"/>
  <c r="H4292" i="15"/>
  <c r="I4292" i="15"/>
  <c r="J4292" i="15" s="1"/>
  <c r="K4292" i="15"/>
  <c r="H4293" i="15"/>
  <c r="I4293" i="15"/>
  <c r="J4293" i="15" s="1"/>
  <c r="K4293" i="15"/>
  <c r="H4294" i="15"/>
  <c r="I4294" i="15"/>
  <c r="J4294" i="15" s="1"/>
  <c r="K4294" i="15"/>
  <c r="H4295" i="15"/>
  <c r="I4295" i="15"/>
  <c r="J4295" i="15" s="1"/>
  <c r="K4295" i="15"/>
  <c r="H4296" i="15"/>
  <c r="I4296" i="15"/>
  <c r="J4296" i="15" s="1"/>
  <c r="K4296" i="15"/>
  <c r="H4297" i="15"/>
  <c r="I4297" i="15"/>
  <c r="J4297" i="15" s="1"/>
  <c r="K4297" i="15"/>
  <c r="H4298" i="15"/>
  <c r="I4298" i="15"/>
  <c r="J4298" i="15" s="1"/>
  <c r="K4298" i="15"/>
  <c r="H4299" i="15"/>
  <c r="I4299" i="15"/>
  <c r="J4299" i="15" s="1"/>
  <c r="K4299" i="15"/>
  <c r="H4300" i="15"/>
  <c r="I4300" i="15"/>
  <c r="J4300" i="15" s="1"/>
  <c r="K4300" i="15"/>
  <c r="H4301" i="15"/>
  <c r="I4301" i="15"/>
  <c r="J4301" i="15" s="1"/>
  <c r="K4301" i="15"/>
  <c r="H4302" i="15"/>
  <c r="I4302" i="15"/>
  <c r="J4302" i="15" s="1"/>
  <c r="K4302" i="15"/>
  <c r="H4303" i="15"/>
  <c r="I4303" i="15"/>
  <c r="J4303" i="15" s="1"/>
  <c r="K4303" i="15"/>
  <c r="H4304" i="15"/>
  <c r="I4304" i="15"/>
  <c r="J4304" i="15" s="1"/>
  <c r="K4304" i="15"/>
  <c r="H4305" i="15"/>
  <c r="I4305" i="15"/>
  <c r="J4305" i="15" s="1"/>
  <c r="K4305" i="15"/>
  <c r="H4306" i="15"/>
  <c r="I4306" i="15"/>
  <c r="J4306" i="15" s="1"/>
  <c r="K4306" i="15"/>
  <c r="H4307" i="15"/>
  <c r="I4307" i="15"/>
  <c r="J4307" i="15" s="1"/>
  <c r="K4307" i="15"/>
  <c r="H4308" i="15"/>
  <c r="I4308" i="15"/>
  <c r="J4308" i="15" s="1"/>
  <c r="K4308" i="15"/>
  <c r="H4309" i="15"/>
  <c r="I4309" i="15"/>
  <c r="J4309" i="15" s="1"/>
  <c r="K4309" i="15"/>
  <c r="H4310" i="15"/>
  <c r="I4310" i="15"/>
  <c r="J4310" i="15" s="1"/>
  <c r="K4310" i="15"/>
  <c r="H4311" i="15"/>
  <c r="I4311" i="15"/>
  <c r="J4311" i="15" s="1"/>
  <c r="K4311" i="15"/>
  <c r="H4312" i="15"/>
  <c r="I4312" i="15"/>
  <c r="J4312" i="15" s="1"/>
  <c r="K4312" i="15"/>
  <c r="H4313" i="15"/>
  <c r="I4313" i="15"/>
  <c r="J4313" i="15" s="1"/>
  <c r="K4313" i="15"/>
  <c r="H4314" i="15"/>
  <c r="I4314" i="15"/>
  <c r="J4314" i="15" s="1"/>
  <c r="K4314" i="15"/>
  <c r="H4315" i="15"/>
  <c r="I4315" i="15"/>
  <c r="J4315" i="15" s="1"/>
  <c r="K4315" i="15"/>
  <c r="H4316" i="15"/>
  <c r="I4316" i="15"/>
  <c r="J4316" i="15" s="1"/>
  <c r="K4316" i="15"/>
  <c r="H4317" i="15"/>
  <c r="I4317" i="15"/>
  <c r="J4317" i="15" s="1"/>
  <c r="K4317" i="15"/>
  <c r="H4318" i="15"/>
  <c r="I4318" i="15"/>
  <c r="J4318" i="15" s="1"/>
  <c r="K4318" i="15"/>
  <c r="H4319" i="15"/>
  <c r="I4319" i="15"/>
  <c r="J4319" i="15" s="1"/>
  <c r="K4319" i="15"/>
  <c r="H4320" i="15"/>
  <c r="I4320" i="15"/>
  <c r="J4320" i="15" s="1"/>
  <c r="K4320" i="15"/>
  <c r="H4321" i="15"/>
  <c r="I4321" i="15"/>
  <c r="J4321" i="15" s="1"/>
  <c r="K4321" i="15"/>
  <c r="H4322" i="15"/>
  <c r="I4322" i="15"/>
  <c r="J4322" i="15" s="1"/>
  <c r="K4322" i="15"/>
  <c r="H4323" i="15"/>
  <c r="I4323" i="15"/>
  <c r="J4323" i="15" s="1"/>
  <c r="K4323" i="15"/>
  <c r="H4324" i="15"/>
  <c r="I4324" i="15"/>
  <c r="J4324" i="15" s="1"/>
  <c r="K4324" i="15"/>
  <c r="H4325" i="15"/>
  <c r="I4325" i="15"/>
  <c r="J4325" i="15" s="1"/>
  <c r="K4325" i="15"/>
  <c r="H4326" i="15"/>
  <c r="I4326" i="15"/>
  <c r="J4326" i="15" s="1"/>
  <c r="K4326" i="15"/>
  <c r="H4327" i="15"/>
  <c r="I4327" i="15"/>
  <c r="J4327" i="15" s="1"/>
  <c r="K4327" i="15"/>
  <c r="H4328" i="15"/>
  <c r="I4328" i="15"/>
  <c r="J4328" i="15" s="1"/>
  <c r="K4328" i="15"/>
  <c r="H4329" i="15"/>
  <c r="I4329" i="15"/>
  <c r="J4329" i="15" s="1"/>
  <c r="K4329" i="15"/>
  <c r="H4330" i="15"/>
  <c r="I4330" i="15"/>
  <c r="J4330" i="15" s="1"/>
  <c r="K4330" i="15"/>
  <c r="H4331" i="15"/>
  <c r="I4331" i="15"/>
  <c r="J4331" i="15" s="1"/>
  <c r="K4331" i="15"/>
  <c r="H4332" i="15"/>
  <c r="I4332" i="15"/>
  <c r="J4332" i="15" s="1"/>
  <c r="K4332" i="15"/>
  <c r="H4333" i="15"/>
  <c r="I4333" i="15"/>
  <c r="J4333" i="15" s="1"/>
  <c r="K4333" i="15"/>
  <c r="H4334" i="15"/>
  <c r="I4334" i="15"/>
  <c r="J4334" i="15" s="1"/>
  <c r="K4334" i="15"/>
  <c r="H4335" i="15"/>
  <c r="I4335" i="15"/>
  <c r="J4335" i="15" s="1"/>
  <c r="K4335" i="15"/>
  <c r="H4336" i="15"/>
  <c r="I4336" i="15"/>
  <c r="J4336" i="15"/>
  <c r="K4336" i="15"/>
  <c r="H4337" i="15"/>
  <c r="I4337" i="15"/>
  <c r="J4337" i="15" s="1"/>
  <c r="K4337" i="15"/>
  <c r="H4338" i="15"/>
  <c r="I4338" i="15"/>
  <c r="J4338" i="15" s="1"/>
  <c r="K4338" i="15"/>
  <c r="H4339" i="15"/>
  <c r="I4339" i="15"/>
  <c r="J4339" i="15" s="1"/>
  <c r="K4339" i="15"/>
  <c r="H4340" i="15"/>
  <c r="I4340" i="15"/>
  <c r="J4340" i="15" s="1"/>
  <c r="K4340" i="15"/>
  <c r="H4341" i="15"/>
  <c r="I4341" i="15"/>
  <c r="J4341" i="15" s="1"/>
  <c r="K4341" i="15"/>
  <c r="H4342" i="15"/>
  <c r="I4342" i="15"/>
  <c r="J4342" i="15" s="1"/>
  <c r="K4342" i="15"/>
  <c r="H4343" i="15"/>
  <c r="I4343" i="15"/>
  <c r="J4343" i="15" s="1"/>
  <c r="K4343" i="15"/>
  <c r="H4344" i="15"/>
  <c r="I4344" i="15"/>
  <c r="J4344" i="15" s="1"/>
  <c r="K4344" i="15"/>
  <c r="H4345" i="15"/>
  <c r="I4345" i="15"/>
  <c r="J4345" i="15" s="1"/>
  <c r="K4345" i="15"/>
  <c r="H4346" i="15"/>
  <c r="I4346" i="15"/>
  <c r="J4346" i="15" s="1"/>
  <c r="K4346" i="15"/>
  <c r="H4347" i="15"/>
  <c r="I4347" i="15"/>
  <c r="J4347" i="15" s="1"/>
  <c r="K4347" i="15"/>
  <c r="H4348" i="15"/>
  <c r="I4348" i="15"/>
  <c r="J4348" i="15" s="1"/>
  <c r="K4348" i="15"/>
  <c r="H4349" i="15"/>
  <c r="I4349" i="15"/>
  <c r="J4349" i="15" s="1"/>
  <c r="K4349" i="15"/>
  <c r="H4350" i="15"/>
  <c r="I4350" i="15"/>
  <c r="J4350" i="15" s="1"/>
  <c r="K4350" i="15"/>
  <c r="H4351" i="15"/>
  <c r="I4351" i="15"/>
  <c r="J4351" i="15" s="1"/>
  <c r="K4351" i="15"/>
  <c r="H4352" i="15"/>
  <c r="I4352" i="15"/>
  <c r="J4352" i="15" s="1"/>
  <c r="K4352" i="15"/>
  <c r="H4353" i="15"/>
  <c r="I4353" i="15"/>
  <c r="J4353" i="15" s="1"/>
  <c r="K4353" i="15"/>
  <c r="H4354" i="15"/>
  <c r="I4354" i="15"/>
  <c r="J4354" i="15" s="1"/>
  <c r="K4354" i="15"/>
  <c r="H4355" i="15"/>
  <c r="I4355" i="15"/>
  <c r="J4355" i="15" s="1"/>
  <c r="K4355" i="15"/>
  <c r="H4356" i="15"/>
  <c r="I4356" i="15"/>
  <c r="J4356" i="15" s="1"/>
  <c r="K4356" i="15"/>
  <c r="H4357" i="15"/>
  <c r="I4357" i="15"/>
  <c r="J4357" i="15" s="1"/>
  <c r="K4357" i="15"/>
  <c r="H4358" i="15"/>
  <c r="I4358" i="15"/>
  <c r="J4358" i="15" s="1"/>
  <c r="K4358" i="15"/>
  <c r="H4359" i="15"/>
  <c r="I4359" i="15"/>
  <c r="J4359" i="15" s="1"/>
  <c r="K4359" i="15"/>
  <c r="H4360" i="15"/>
  <c r="I4360" i="15"/>
  <c r="J4360" i="15" s="1"/>
  <c r="K4360" i="15"/>
  <c r="H4361" i="15"/>
  <c r="I4361" i="15"/>
  <c r="J4361" i="15" s="1"/>
  <c r="K4361" i="15"/>
  <c r="H4362" i="15"/>
  <c r="I4362" i="15"/>
  <c r="J4362" i="15" s="1"/>
  <c r="K4362" i="15"/>
  <c r="H4363" i="15"/>
  <c r="I4363" i="15"/>
  <c r="J4363" i="15" s="1"/>
  <c r="K4363" i="15"/>
  <c r="H4364" i="15"/>
  <c r="I4364" i="15"/>
  <c r="J4364" i="15" s="1"/>
  <c r="K4364" i="15"/>
  <c r="H4365" i="15"/>
  <c r="I4365" i="15"/>
  <c r="J4365" i="15" s="1"/>
  <c r="K4365" i="15"/>
  <c r="H4366" i="15"/>
  <c r="I4366" i="15"/>
  <c r="J4366" i="15" s="1"/>
  <c r="K4366" i="15"/>
  <c r="H4367" i="15"/>
  <c r="I4367" i="15"/>
  <c r="J4367" i="15" s="1"/>
  <c r="K4367" i="15"/>
  <c r="H4368" i="15"/>
  <c r="I4368" i="15"/>
  <c r="J4368" i="15" s="1"/>
  <c r="K4368" i="15"/>
  <c r="H4369" i="15"/>
  <c r="I4369" i="15"/>
  <c r="J4369" i="15"/>
  <c r="K4369" i="15"/>
  <c r="H4370" i="15"/>
  <c r="I4370" i="15"/>
  <c r="J4370" i="15"/>
  <c r="K4370" i="15"/>
  <c r="H4371" i="15"/>
  <c r="I4371" i="15"/>
  <c r="J4371" i="15"/>
  <c r="K4371" i="15"/>
  <c r="H4372" i="15"/>
  <c r="I4372" i="15"/>
  <c r="J4372" i="15" s="1"/>
  <c r="K4372" i="15"/>
  <c r="H4373" i="15"/>
  <c r="I4373" i="15"/>
  <c r="J4373" i="15" s="1"/>
  <c r="K4373" i="15"/>
  <c r="H4374" i="15"/>
  <c r="I4374" i="15"/>
  <c r="J4374" i="15" s="1"/>
  <c r="K4374" i="15"/>
  <c r="H4375" i="15"/>
  <c r="I4375" i="15"/>
  <c r="J4375" i="15" s="1"/>
  <c r="K4375" i="15"/>
  <c r="H4376" i="15"/>
  <c r="I4376" i="15"/>
  <c r="J4376" i="15"/>
  <c r="K4376" i="15"/>
  <c r="H4377" i="15"/>
  <c r="I4377" i="15"/>
  <c r="J4377" i="15" s="1"/>
  <c r="K4377" i="15"/>
  <c r="H4378" i="15"/>
  <c r="I4378" i="15"/>
  <c r="J4378" i="15" s="1"/>
  <c r="K4378" i="15"/>
  <c r="H4379" i="15"/>
  <c r="I4379" i="15"/>
  <c r="J4379" i="15" s="1"/>
  <c r="K4379" i="15"/>
  <c r="H4380" i="15"/>
  <c r="I4380" i="15"/>
  <c r="J4380" i="15" s="1"/>
  <c r="K4380" i="15"/>
  <c r="H4381" i="15"/>
  <c r="I4381" i="15"/>
  <c r="J4381" i="15" s="1"/>
  <c r="K4381" i="15"/>
  <c r="H4382" i="15"/>
  <c r="I4382" i="15"/>
  <c r="J4382" i="15" s="1"/>
  <c r="K4382" i="15"/>
  <c r="H4383" i="15"/>
  <c r="I4383" i="15"/>
  <c r="J4383" i="15" s="1"/>
  <c r="K4383" i="15"/>
  <c r="H4384" i="15"/>
  <c r="I4384" i="15"/>
  <c r="J4384" i="15" s="1"/>
  <c r="K4384" i="15"/>
  <c r="H4385" i="15"/>
  <c r="I4385" i="15"/>
  <c r="J4385" i="15" s="1"/>
  <c r="K4385" i="15"/>
  <c r="H4386" i="15"/>
  <c r="I4386" i="15"/>
  <c r="J4386" i="15" s="1"/>
  <c r="K4386" i="15"/>
  <c r="H4387" i="15"/>
  <c r="I4387" i="15"/>
  <c r="J4387" i="15" s="1"/>
  <c r="K4387" i="15"/>
  <c r="H4388" i="15"/>
  <c r="I4388" i="15"/>
  <c r="J4388" i="15" s="1"/>
  <c r="K4388" i="15"/>
  <c r="H4389" i="15"/>
  <c r="I4389" i="15"/>
  <c r="J4389" i="15" s="1"/>
  <c r="K4389" i="15"/>
  <c r="H4390" i="15"/>
  <c r="I4390" i="15"/>
  <c r="J4390" i="15" s="1"/>
  <c r="K4390" i="15"/>
  <c r="H4391" i="15"/>
  <c r="I4391" i="15"/>
  <c r="J4391" i="15" s="1"/>
  <c r="K4391" i="15"/>
  <c r="H4392" i="15"/>
  <c r="I4392" i="15"/>
  <c r="J4392" i="15" s="1"/>
  <c r="K4392" i="15"/>
  <c r="H4393" i="15"/>
  <c r="I4393" i="15"/>
  <c r="J4393" i="15" s="1"/>
  <c r="K4393" i="15"/>
  <c r="H4394" i="15"/>
  <c r="I4394" i="15"/>
  <c r="J4394" i="15" s="1"/>
  <c r="K4394" i="15"/>
  <c r="H4395" i="15"/>
  <c r="I4395" i="15"/>
  <c r="J4395" i="15" s="1"/>
  <c r="K4395" i="15"/>
  <c r="H4396" i="15"/>
  <c r="I4396" i="15"/>
  <c r="J4396" i="15" s="1"/>
  <c r="K4396" i="15"/>
  <c r="H4397" i="15"/>
  <c r="I4397" i="15"/>
  <c r="J4397" i="15" s="1"/>
  <c r="K4397" i="15"/>
  <c r="H4398" i="15"/>
  <c r="I4398" i="15"/>
  <c r="J4398" i="15" s="1"/>
  <c r="K4398" i="15"/>
  <c r="H4399" i="15"/>
  <c r="I4399" i="15"/>
  <c r="J4399" i="15" s="1"/>
  <c r="K4399" i="15"/>
  <c r="H4400" i="15"/>
  <c r="I4400" i="15"/>
  <c r="J4400" i="15" s="1"/>
  <c r="K4400" i="15"/>
  <c r="H4401" i="15"/>
  <c r="I4401" i="15"/>
  <c r="J4401" i="15" s="1"/>
  <c r="K4401" i="15"/>
  <c r="H4402" i="15"/>
  <c r="I4402" i="15"/>
  <c r="J4402" i="15" s="1"/>
  <c r="K4402" i="15"/>
  <c r="H4403" i="15"/>
  <c r="I4403" i="15"/>
  <c r="J4403" i="15" s="1"/>
  <c r="K4403" i="15"/>
  <c r="H4404" i="15"/>
  <c r="I4404" i="15"/>
  <c r="J4404" i="15" s="1"/>
  <c r="K4404" i="15"/>
  <c r="H4405" i="15"/>
  <c r="I4405" i="15"/>
  <c r="J4405" i="15" s="1"/>
  <c r="K4405" i="15"/>
  <c r="H4406" i="15"/>
  <c r="I4406" i="15"/>
  <c r="J4406" i="15" s="1"/>
  <c r="K4406" i="15"/>
  <c r="H4407" i="15"/>
  <c r="I4407" i="15"/>
  <c r="J4407" i="15" s="1"/>
  <c r="K4407" i="15"/>
  <c r="H4408" i="15"/>
  <c r="I4408" i="15"/>
  <c r="J4408" i="15" s="1"/>
  <c r="K4408" i="15"/>
  <c r="H4409" i="15"/>
  <c r="I4409" i="15"/>
  <c r="J4409" i="15"/>
  <c r="K4409" i="15"/>
  <c r="H4410" i="15"/>
  <c r="I4410" i="15"/>
  <c r="J4410" i="15" s="1"/>
  <c r="K4410" i="15"/>
  <c r="H4411" i="15"/>
  <c r="I4411" i="15"/>
  <c r="J4411" i="15" s="1"/>
  <c r="K4411" i="15"/>
  <c r="H4412" i="15"/>
  <c r="I4412" i="15"/>
  <c r="J4412" i="15" s="1"/>
  <c r="K4412" i="15"/>
  <c r="H4413" i="15"/>
  <c r="I4413" i="15"/>
  <c r="J4413" i="15" s="1"/>
  <c r="K4413" i="15"/>
  <c r="H4414" i="15"/>
  <c r="I4414" i="15"/>
  <c r="J4414" i="15"/>
  <c r="K4414" i="15"/>
  <c r="H4415" i="15"/>
  <c r="I4415" i="15"/>
  <c r="J4415" i="15"/>
  <c r="K4415" i="15"/>
  <c r="H4416" i="15"/>
  <c r="I4416" i="15"/>
  <c r="J4416" i="15"/>
  <c r="K4416" i="15"/>
  <c r="H4417" i="15"/>
  <c r="I4417" i="15"/>
  <c r="J4417" i="15" s="1"/>
  <c r="K4417" i="15"/>
  <c r="H4418" i="15"/>
  <c r="I4418" i="15"/>
  <c r="J4418" i="15" s="1"/>
  <c r="K4418" i="15"/>
  <c r="H4419" i="15"/>
  <c r="I4419" i="15"/>
  <c r="J4419" i="15" s="1"/>
  <c r="K4419" i="15"/>
  <c r="H4420" i="15"/>
  <c r="I4420" i="15"/>
  <c r="J4420" i="15" s="1"/>
  <c r="K4420" i="15"/>
  <c r="H4421" i="15"/>
  <c r="I4421" i="15"/>
  <c r="J4421" i="15" s="1"/>
  <c r="K4421" i="15"/>
  <c r="H4422" i="15"/>
  <c r="I4422" i="15"/>
  <c r="J4422" i="15" s="1"/>
  <c r="K4422" i="15"/>
  <c r="H4423" i="15"/>
  <c r="I4423" i="15"/>
  <c r="J4423" i="15" s="1"/>
  <c r="K4423" i="15"/>
  <c r="H4424" i="15"/>
  <c r="I4424" i="15"/>
  <c r="J4424" i="15" s="1"/>
  <c r="K4424" i="15"/>
  <c r="H4425" i="15"/>
  <c r="I4425" i="15"/>
  <c r="J4425" i="15" s="1"/>
  <c r="K4425" i="15"/>
  <c r="H4426" i="15"/>
  <c r="I4426" i="15"/>
  <c r="J4426" i="15" s="1"/>
  <c r="K4426" i="15"/>
  <c r="H4427" i="15"/>
  <c r="I4427" i="15"/>
  <c r="J4427" i="15" s="1"/>
  <c r="K4427" i="15"/>
  <c r="H4428" i="15"/>
  <c r="I4428" i="15"/>
  <c r="J4428" i="15" s="1"/>
  <c r="K4428" i="15"/>
  <c r="H4429" i="15"/>
  <c r="I4429" i="15"/>
  <c r="J4429" i="15"/>
  <c r="K4429" i="15"/>
  <c r="H4430" i="15"/>
  <c r="I4430" i="15"/>
  <c r="J4430" i="15"/>
  <c r="K4430" i="15"/>
  <c r="H4431" i="15"/>
  <c r="I4431" i="15"/>
  <c r="J4431" i="15" s="1"/>
  <c r="K4431" i="15"/>
  <c r="H4432" i="15"/>
  <c r="I4432" i="15"/>
  <c r="J4432" i="15" s="1"/>
  <c r="K4432" i="15"/>
  <c r="H4433" i="15"/>
  <c r="I4433" i="15"/>
  <c r="J4433" i="15" s="1"/>
  <c r="K4433" i="15"/>
  <c r="H4434" i="15"/>
  <c r="I4434" i="15"/>
  <c r="J4434" i="15" s="1"/>
  <c r="K4434" i="15"/>
  <c r="H4435" i="15"/>
  <c r="I4435" i="15"/>
  <c r="J4435" i="15" s="1"/>
  <c r="K4435" i="15"/>
  <c r="H4436" i="15"/>
  <c r="I4436" i="15"/>
  <c r="J4436" i="15" s="1"/>
  <c r="K4436" i="15"/>
  <c r="H4437" i="15"/>
  <c r="I4437" i="15"/>
  <c r="J4437" i="15" s="1"/>
  <c r="K4437" i="15"/>
  <c r="H4438" i="15"/>
  <c r="I4438" i="15"/>
  <c r="J4438" i="15" s="1"/>
  <c r="K4438" i="15"/>
  <c r="H4439" i="15"/>
  <c r="I4439" i="15"/>
  <c r="J4439" i="15" s="1"/>
  <c r="K4439" i="15"/>
  <c r="H4440" i="15"/>
  <c r="I4440" i="15"/>
  <c r="J4440" i="15" s="1"/>
  <c r="K4440" i="15"/>
  <c r="H4441" i="15"/>
  <c r="I4441" i="15"/>
  <c r="J4441" i="15" s="1"/>
  <c r="K4441" i="15"/>
  <c r="H4442" i="15"/>
  <c r="I4442" i="15"/>
  <c r="J4442" i="15" s="1"/>
  <c r="K4442" i="15"/>
  <c r="H4443" i="15"/>
  <c r="I4443" i="15"/>
  <c r="J4443" i="15" s="1"/>
  <c r="K4443" i="15"/>
  <c r="H4444" i="15"/>
  <c r="I4444" i="15"/>
  <c r="J4444" i="15" s="1"/>
  <c r="K4444" i="15"/>
  <c r="H4445" i="15"/>
  <c r="I4445" i="15"/>
  <c r="J4445" i="15" s="1"/>
  <c r="K4445" i="15"/>
  <c r="H4446" i="15"/>
  <c r="I4446" i="15"/>
  <c r="J4446" i="15" s="1"/>
  <c r="K4446" i="15"/>
  <c r="H4447" i="15"/>
  <c r="I4447" i="15"/>
  <c r="J4447" i="15" s="1"/>
  <c r="K4447" i="15"/>
  <c r="H4448" i="15"/>
  <c r="I4448" i="15"/>
  <c r="J4448" i="15" s="1"/>
  <c r="K4448" i="15"/>
  <c r="H4449" i="15"/>
  <c r="I4449" i="15"/>
  <c r="J4449" i="15" s="1"/>
  <c r="K4449" i="15"/>
  <c r="H4450" i="15"/>
  <c r="I4450" i="15"/>
  <c r="J4450" i="15" s="1"/>
  <c r="K4450" i="15"/>
  <c r="H4451" i="15"/>
  <c r="I4451" i="15"/>
  <c r="J4451" i="15" s="1"/>
  <c r="K4451" i="15"/>
  <c r="H4452" i="15"/>
  <c r="I4452" i="15"/>
  <c r="J4452" i="15" s="1"/>
  <c r="K4452" i="15"/>
  <c r="H4453" i="15"/>
  <c r="I4453" i="15"/>
  <c r="J4453" i="15" s="1"/>
  <c r="K4453" i="15"/>
  <c r="H4454" i="15"/>
  <c r="I4454" i="15"/>
  <c r="J4454" i="15" s="1"/>
  <c r="K4454" i="15"/>
  <c r="H4455" i="15"/>
  <c r="I4455" i="15"/>
  <c r="J4455" i="15" s="1"/>
  <c r="K4455" i="15"/>
  <c r="H4456" i="15"/>
  <c r="I4456" i="15"/>
  <c r="J4456" i="15" s="1"/>
  <c r="K4456" i="15"/>
  <c r="H4457" i="15"/>
  <c r="I4457" i="15"/>
  <c r="J4457" i="15" s="1"/>
  <c r="K4457" i="15"/>
  <c r="H4458" i="15"/>
  <c r="I4458" i="15"/>
  <c r="J4458" i="15" s="1"/>
  <c r="K4458" i="15"/>
  <c r="H4459" i="15"/>
  <c r="I4459" i="15"/>
  <c r="J4459" i="15" s="1"/>
  <c r="K4459" i="15"/>
  <c r="H4460" i="15"/>
  <c r="I4460" i="15"/>
  <c r="J4460" i="15" s="1"/>
  <c r="K4460" i="15"/>
  <c r="H4461" i="15"/>
  <c r="I4461" i="15"/>
  <c r="J4461" i="15" s="1"/>
  <c r="K4461" i="15"/>
  <c r="H4462" i="15"/>
  <c r="I4462" i="15"/>
  <c r="J4462" i="15" s="1"/>
  <c r="K4462" i="15"/>
  <c r="H4463" i="15"/>
  <c r="I4463" i="15"/>
  <c r="J4463" i="15" s="1"/>
  <c r="K4463" i="15"/>
  <c r="H4464" i="15"/>
  <c r="I4464" i="15"/>
  <c r="J4464" i="15" s="1"/>
  <c r="K4464" i="15"/>
  <c r="H4465" i="15"/>
  <c r="I4465" i="15"/>
  <c r="J4465" i="15" s="1"/>
  <c r="K4465" i="15"/>
  <c r="H4466" i="15"/>
  <c r="I4466" i="15"/>
  <c r="J4466" i="15" s="1"/>
  <c r="K4466" i="15"/>
  <c r="H4467" i="15"/>
  <c r="I4467" i="15"/>
  <c r="J4467" i="15" s="1"/>
  <c r="K4467" i="15"/>
  <c r="H4468" i="15"/>
  <c r="I4468" i="15"/>
  <c r="J4468" i="15" s="1"/>
  <c r="K4468" i="15"/>
  <c r="H4469" i="15"/>
  <c r="I4469" i="15"/>
  <c r="J4469" i="15" s="1"/>
  <c r="K4469" i="15"/>
  <c r="H4470" i="15"/>
  <c r="I4470" i="15"/>
  <c r="J4470" i="15" s="1"/>
  <c r="K4470" i="15"/>
  <c r="H4471" i="15"/>
  <c r="I4471" i="15"/>
  <c r="J4471" i="15" s="1"/>
  <c r="K4471" i="15"/>
  <c r="H4472" i="15"/>
  <c r="I4472" i="15"/>
  <c r="J4472" i="15" s="1"/>
  <c r="K4472" i="15"/>
  <c r="H4473" i="15"/>
  <c r="I4473" i="15"/>
  <c r="J4473" i="15" s="1"/>
  <c r="K4473" i="15"/>
  <c r="H4474" i="15"/>
  <c r="I4474" i="15"/>
  <c r="J4474" i="15" s="1"/>
  <c r="K4474" i="15"/>
  <c r="H4475" i="15"/>
  <c r="I4475" i="15"/>
  <c r="J4475" i="15" s="1"/>
  <c r="K4475" i="15"/>
  <c r="H4476" i="15"/>
  <c r="I4476" i="15"/>
  <c r="J4476" i="15" s="1"/>
  <c r="K4476" i="15"/>
  <c r="H4477" i="15"/>
  <c r="I4477" i="15"/>
  <c r="J4477" i="15" s="1"/>
  <c r="K4477" i="15"/>
  <c r="H4478" i="15"/>
  <c r="I4478" i="15"/>
  <c r="J4478" i="15" s="1"/>
  <c r="K4478" i="15"/>
  <c r="H4479" i="15"/>
  <c r="I4479" i="15"/>
  <c r="J4479" i="15" s="1"/>
  <c r="K4479" i="15"/>
  <c r="H4480" i="15"/>
  <c r="I4480" i="15"/>
  <c r="J4480" i="15" s="1"/>
  <c r="K4480" i="15"/>
  <c r="H4481" i="15"/>
  <c r="I4481" i="15"/>
  <c r="J4481" i="15" s="1"/>
  <c r="K4481" i="15"/>
  <c r="H4482" i="15"/>
  <c r="I4482" i="15"/>
  <c r="J4482" i="15" s="1"/>
  <c r="K4482" i="15"/>
  <c r="H4483" i="15"/>
  <c r="I4483" i="15"/>
  <c r="J4483" i="15" s="1"/>
  <c r="K4483" i="15"/>
  <c r="H4484" i="15"/>
  <c r="I4484" i="15"/>
  <c r="J4484" i="15" s="1"/>
  <c r="K4484" i="15"/>
  <c r="H4485" i="15"/>
  <c r="I4485" i="15"/>
  <c r="J4485" i="15" s="1"/>
  <c r="K4485" i="15"/>
  <c r="H4486" i="15"/>
  <c r="I4486" i="15"/>
  <c r="J4486" i="15" s="1"/>
  <c r="K4486" i="15"/>
  <c r="H4487" i="15"/>
  <c r="I4487" i="15"/>
  <c r="J4487" i="15" s="1"/>
  <c r="K4487" i="15"/>
  <c r="H4488" i="15"/>
  <c r="I4488" i="15"/>
  <c r="J4488" i="15" s="1"/>
  <c r="K4488" i="15"/>
  <c r="H4489" i="15"/>
  <c r="I4489" i="15"/>
  <c r="J4489" i="15" s="1"/>
  <c r="K4489" i="15"/>
  <c r="H4490" i="15"/>
  <c r="I4490" i="15"/>
  <c r="J4490" i="15" s="1"/>
  <c r="K4490" i="15"/>
  <c r="H4491" i="15"/>
  <c r="I4491" i="15"/>
  <c r="J4491" i="15" s="1"/>
  <c r="K4491" i="15"/>
  <c r="H4492" i="15"/>
  <c r="I4492" i="15"/>
  <c r="J4492" i="15" s="1"/>
  <c r="K4492" i="15"/>
  <c r="H4493" i="15"/>
  <c r="I4493" i="15"/>
  <c r="J4493" i="15" s="1"/>
  <c r="K4493" i="15"/>
  <c r="H4494" i="15"/>
  <c r="I4494" i="15"/>
  <c r="J4494" i="15" s="1"/>
  <c r="K4494" i="15"/>
  <c r="H4495" i="15"/>
  <c r="I4495" i="15"/>
  <c r="J4495" i="15" s="1"/>
  <c r="K4495" i="15"/>
  <c r="H4496" i="15"/>
  <c r="I4496" i="15"/>
  <c r="J4496" i="15" s="1"/>
  <c r="K4496" i="15"/>
  <c r="H4497" i="15"/>
  <c r="I4497" i="15"/>
  <c r="J4497" i="15" s="1"/>
  <c r="K4497" i="15"/>
  <c r="H4498" i="15"/>
  <c r="I4498" i="15"/>
  <c r="J4498" i="15" s="1"/>
  <c r="K4498" i="15"/>
  <c r="H4499" i="15"/>
  <c r="I4499" i="15"/>
  <c r="J4499" i="15" s="1"/>
  <c r="K4499" i="15"/>
  <c r="H4500" i="15"/>
  <c r="I4500" i="15"/>
  <c r="J4500" i="15" s="1"/>
  <c r="K4500" i="15"/>
  <c r="H4501" i="15"/>
  <c r="I4501" i="15"/>
  <c r="J4501" i="15" s="1"/>
  <c r="K4501" i="15"/>
  <c r="H4502" i="15"/>
  <c r="I4502" i="15"/>
  <c r="J4502" i="15" s="1"/>
  <c r="K4502" i="15"/>
  <c r="H4503" i="15"/>
  <c r="I4503" i="15"/>
  <c r="J4503" i="15" s="1"/>
  <c r="K4503" i="15"/>
  <c r="H4504" i="15"/>
  <c r="I4504" i="15"/>
  <c r="J4504" i="15" s="1"/>
  <c r="K4504" i="15"/>
  <c r="H4505" i="15"/>
  <c r="I4505" i="15"/>
  <c r="J4505" i="15" s="1"/>
  <c r="K4505" i="15"/>
  <c r="H4506" i="15"/>
  <c r="I4506" i="15"/>
  <c r="J4506" i="15" s="1"/>
  <c r="K4506" i="15"/>
  <c r="H4507" i="15"/>
  <c r="I4507" i="15"/>
  <c r="J4507" i="15" s="1"/>
  <c r="K4507" i="15"/>
  <c r="H4508" i="15"/>
  <c r="I4508" i="15"/>
  <c r="J4508" i="15" s="1"/>
  <c r="K4508" i="15"/>
  <c r="H4509" i="15"/>
  <c r="I4509" i="15"/>
  <c r="J4509" i="15" s="1"/>
  <c r="K4509" i="15"/>
  <c r="H4510" i="15"/>
  <c r="I4510" i="15"/>
  <c r="J4510" i="15" s="1"/>
  <c r="K4510" i="15"/>
  <c r="H4511" i="15"/>
  <c r="I4511" i="15"/>
  <c r="J4511" i="15" s="1"/>
  <c r="K4511" i="15"/>
  <c r="H4512" i="15"/>
  <c r="I4512" i="15"/>
  <c r="J4512" i="15" s="1"/>
  <c r="K4512" i="15"/>
  <c r="H4513" i="15"/>
  <c r="I4513" i="15"/>
  <c r="J4513" i="15" s="1"/>
  <c r="K4513" i="15"/>
  <c r="H4514" i="15"/>
  <c r="I4514" i="15"/>
  <c r="J4514" i="15" s="1"/>
  <c r="K4514" i="15"/>
  <c r="H4515" i="15"/>
  <c r="I4515" i="15"/>
  <c r="J4515" i="15" s="1"/>
  <c r="K4515" i="15"/>
  <c r="H4516" i="15"/>
  <c r="I4516" i="15"/>
  <c r="J4516" i="15" s="1"/>
  <c r="K4516" i="15"/>
  <c r="H4517" i="15"/>
  <c r="I4517" i="15"/>
  <c r="J4517" i="15" s="1"/>
  <c r="K4517" i="15"/>
  <c r="H4518" i="15"/>
  <c r="I4518" i="15"/>
  <c r="J4518" i="15" s="1"/>
  <c r="K4518" i="15"/>
  <c r="H4519" i="15"/>
  <c r="I4519" i="15"/>
  <c r="J4519" i="15" s="1"/>
  <c r="K4519" i="15"/>
  <c r="H4520" i="15"/>
  <c r="I4520" i="15"/>
  <c r="J4520" i="15" s="1"/>
  <c r="K4520" i="15"/>
  <c r="H4521" i="15"/>
  <c r="I4521" i="15"/>
  <c r="J4521" i="15" s="1"/>
  <c r="K4521" i="15"/>
  <c r="H4522" i="15"/>
  <c r="I4522" i="15"/>
  <c r="J4522" i="15" s="1"/>
  <c r="K4522" i="15"/>
  <c r="H4523" i="15"/>
  <c r="I4523" i="15"/>
  <c r="J4523" i="15" s="1"/>
  <c r="K4523" i="15"/>
  <c r="H4524" i="15"/>
  <c r="I4524" i="15"/>
  <c r="J4524" i="15" s="1"/>
  <c r="K4524" i="15"/>
  <c r="H4525" i="15"/>
  <c r="I4525" i="15"/>
  <c r="J4525" i="15" s="1"/>
  <c r="K4525" i="15"/>
  <c r="H4526" i="15"/>
  <c r="I4526" i="15"/>
  <c r="J4526" i="15" s="1"/>
  <c r="K4526" i="15"/>
  <c r="H4527" i="15"/>
  <c r="I4527" i="15"/>
  <c r="J4527" i="15" s="1"/>
  <c r="K4527" i="15"/>
  <c r="H4528" i="15"/>
  <c r="I4528" i="15"/>
  <c r="J4528" i="15" s="1"/>
  <c r="K4528" i="15"/>
  <c r="H4529" i="15"/>
  <c r="I4529" i="15"/>
  <c r="J4529" i="15" s="1"/>
  <c r="K4529" i="15"/>
  <c r="H4530" i="15"/>
  <c r="I4530" i="15"/>
  <c r="J4530" i="15" s="1"/>
  <c r="K4530" i="15"/>
  <c r="H4531" i="15"/>
  <c r="I4531" i="15"/>
  <c r="J4531" i="15" s="1"/>
  <c r="K4531" i="15"/>
  <c r="H4532" i="15"/>
  <c r="I4532" i="15"/>
  <c r="J4532" i="15" s="1"/>
  <c r="K4532" i="15"/>
  <c r="H4533" i="15"/>
  <c r="I4533" i="15"/>
  <c r="J4533" i="15" s="1"/>
  <c r="K4533" i="15"/>
  <c r="H4534" i="15"/>
  <c r="I4534" i="15"/>
  <c r="J4534" i="15" s="1"/>
  <c r="K4534" i="15"/>
  <c r="H4535" i="15"/>
  <c r="I4535" i="15"/>
  <c r="J4535" i="15" s="1"/>
  <c r="K4535" i="15"/>
  <c r="H4536" i="15"/>
  <c r="I4536" i="15"/>
  <c r="J4536" i="15" s="1"/>
  <c r="K4536" i="15"/>
  <c r="H4537" i="15"/>
  <c r="I4537" i="15"/>
  <c r="J4537" i="15" s="1"/>
  <c r="K4537" i="15"/>
  <c r="H4538" i="15"/>
  <c r="I4538" i="15"/>
  <c r="J4538" i="15" s="1"/>
  <c r="K4538" i="15"/>
  <c r="H4539" i="15"/>
  <c r="I4539" i="15"/>
  <c r="J4539" i="15"/>
  <c r="K4539" i="15"/>
  <c r="H4540" i="15"/>
  <c r="I4540" i="15"/>
  <c r="J4540" i="15"/>
  <c r="K4540" i="15"/>
  <c r="H4541" i="15"/>
  <c r="I4541" i="15"/>
  <c r="J4541" i="15"/>
  <c r="K4541" i="15"/>
  <c r="H4542" i="15"/>
  <c r="I4542" i="15"/>
  <c r="J4542" i="15" s="1"/>
  <c r="K4542" i="15"/>
  <c r="H4543" i="15"/>
  <c r="I4543" i="15"/>
  <c r="J4543" i="15" s="1"/>
  <c r="K4543" i="15"/>
  <c r="H4544" i="15"/>
  <c r="I4544" i="15"/>
  <c r="J4544" i="15" s="1"/>
  <c r="K4544" i="15"/>
  <c r="H4545" i="15"/>
  <c r="I4545" i="15"/>
  <c r="J4545" i="15" s="1"/>
  <c r="K4545" i="15"/>
  <c r="H4546" i="15"/>
  <c r="I4546" i="15"/>
  <c r="J4546" i="15" s="1"/>
  <c r="K4546" i="15"/>
  <c r="H4547" i="15"/>
  <c r="I4547" i="15"/>
  <c r="J4547" i="15" s="1"/>
  <c r="K4547" i="15"/>
  <c r="H4548" i="15"/>
  <c r="I4548" i="15"/>
  <c r="J4548" i="15" s="1"/>
  <c r="K4548" i="15"/>
  <c r="H4549" i="15"/>
  <c r="I4549" i="15"/>
  <c r="J4549" i="15" s="1"/>
  <c r="K4549" i="15"/>
  <c r="H4550" i="15"/>
  <c r="I4550" i="15"/>
  <c r="J4550" i="15" s="1"/>
  <c r="K4550" i="15"/>
  <c r="H4551" i="15"/>
  <c r="I4551" i="15"/>
  <c r="J4551" i="15" s="1"/>
  <c r="K4551" i="15"/>
  <c r="H4552" i="15"/>
  <c r="I4552" i="15"/>
  <c r="J4552" i="15" s="1"/>
  <c r="K4552" i="15"/>
  <c r="H4553" i="15"/>
  <c r="I4553" i="15"/>
  <c r="J4553" i="15" s="1"/>
  <c r="K4553" i="15"/>
  <c r="H4554" i="15"/>
  <c r="I4554" i="15"/>
  <c r="J4554" i="15" s="1"/>
  <c r="K4554" i="15"/>
  <c r="H4555" i="15"/>
  <c r="I4555" i="15"/>
  <c r="J4555" i="15" s="1"/>
  <c r="K4555" i="15"/>
  <c r="H4556" i="15"/>
  <c r="I4556" i="15"/>
  <c r="J4556" i="15" s="1"/>
  <c r="K4556" i="15"/>
  <c r="H4557" i="15"/>
  <c r="I4557" i="15"/>
  <c r="J4557" i="15" s="1"/>
  <c r="K4557" i="15"/>
  <c r="H4558" i="15"/>
  <c r="I4558" i="15"/>
  <c r="J4558" i="15" s="1"/>
  <c r="K4558" i="15"/>
  <c r="H4559" i="15"/>
  <c r="I4559" i="15"/>
  <c r="J4559" i="15" s="1"/>
  <c r="K4559" i="15"/>
  <c r="H4560" i="15"/>
  <c r="I4560" i="15"/>
  <c r="J4560" i="15" s="1"/>
  <c r="K4560" i="15"/>
  <c r="H4561" i="15"/>
  <c r="I4561" i="15"/>
  <c r="J4561" i="15" s="1"/>
  <c r="K4561" i="15"/>
  <c r="H4562" i="15"/>
  <c r="I4562" i="15"/>
  <c r="J4562" i="15" s="1"/>
  <c r="K4562" i="15"/>
  <c r="H4563" i="15"/>
  <c r="I4563" i="15"/>
  <c r="J4563" i="15" s="1"/>
  <c r="K4563" i="15"/>
  <c r="H4564" i="15"/>
  <c r="I4564" i="15"/>
  <c r="J4564" i="15" s="1"/>
  <c r="K4564" i="15"/>
  <c r="H4565" i="15"/>
  <c r="I4565" i="15"/>
  <c r="J4565" i="15" s="1"/>
  <c r="K4565" i="15"/>
  <c r="H4566" i="15"/>
  <c r="I4566" i="15"/>
  <c r="J4566" i="15" s="1"/>
  <c r="K4566" i="15"/>
  <c r="H4567" i="15"/>
  <c r="I4567" i="15"/>
  <c r="J4567" i="15" s="1"/>
  <c r="K4567" i="15"/>
  <c r="H4568" i="15"/>
  <c r="I4568" i="15"/>
  <c r="J4568" i="15" s="1"/>
  <c r="K4568" i="15"/>
  <c r="H4569" i="15"/>
  <c r="I4569" i="15"/>
  <c r="J4569" i="15" s="1"/>
  <c r="K4569" i="15"/>
  <c r="H4570" i="15"/>
  <c r="I4570" i="15"/>
  <c r="J4570" i="15" s="1"/>
  <c r="K4570" i="15"/>
  <c r="H4571" i="15"/>
  <c r="I4571" i="15"/>
  <c r="J4571" i="15" s="1"/>
  <c r="K4571" i="15"/>
  <c r="H4572" i="15"/>
  <c r="I4572" i="15"/>
  <c r="J4572" i="15" s="1"/>
  <c r="K4572" i="15"/>
  <c r="H4573" i="15"/>
  <c r="I4573" i="15"/>
  <c r="J4573" i="15" s="1"/>
  <c r="K4573" i="15"/>
  <c r="H4574" i="15"/>
  <c r="I4574" i="15"/>
  <c r="J4574" i="15" s="1"/>
  <c r="K4574" i="15"/>
  <c r="H4575" i="15"/>
  <c r="I4575" i="15"/>
  <c r="J4575" i="15" s="1"/>
  <c r="K4575" i="15"/>
  <c r="H4576" i="15"/>
  <c r="I4576" i="15"/>
  <c r="J4576" i="15" s="1"/>
  <c r="K4576" i="15"/>
  <c r="H4577" i="15"/>
  <c r="I4577" i="15"/>
  <c r="J4577" i="15" s="1"/>
  <c r="K4577" i="15"/>
  <c r="H4578" i="15"/>
  <c r="I4578" i="15"/>
  <c r="J4578" i="15" s="1"/>
  <c r="K4578" i="15"/>
  <c r="H4579" i="15"/>
  <c r="I4579" i="15"/>
  <c r="J4579" i="15" s="1"/>
  <c r="K4579" i="15"/>
  <c r="H4580" i="15"/>
  <c r="I4580" i="15"/>
  <c r="J4580" i="15" s="1"/>
  <c r="K4580" i="15"/>
  <c r="H4581" i="15"/>
  <c r="I4581" i="15"/>
  <c r="J4581" i="15" s="1"/>
  <c r="K4581" i="15"/>
  <c r="H4582" i="15"/>
  <c r="I4582" i="15"/>
  <c r="J4582" i="15" s="1"/>
  <c r="K4582" i="15"/>
  <c r="H4583" i="15"/>
  <c r="I4583" i="15"/>
  <c r="J4583" i="15" s="1"/>
  <c r="K4583" i="15"/>
  <c r="H4584" i="15"/>
  <c r="I4584" i="15"/>
  <c r="J4584" i="15" s="1"/>
  <c r="K4584" i="15"/>
  <c r="H4585" i="15"/>
  <c r="I4585" i="15"/>
  <c r="J4585" i="15" s="1"/>
  <c r="K4585" i="15"/>
  <c r="H4586" i="15"/>
  <c r="I4586" i="15"/>
  <c r="J4586" i="15" s="1"/>
  <c r="K4586" i="15"/>
  <c r="H4587" i="15"/>
  <c r="I4587" i="15"/>
  <c r="J4587" i="15" s="1"/>
  <c r="K4587" i="15"/>
  <c r="H4588" i="15"/>
  <c r="I4588" i="15"/>
  <c r="J4588" i="15" s="1"/>
  <c r="K4588" i="15"/>
  <c r="H4589" i="15"/>
  <c r="I4589" i="15"/>
  <c r="J4589" i="15" s="1"/>
  <c r="K4589" i="15"/>
  <c r="H4590" i="15"/>
  <c r="I4590" i="15"/>
  <c r="J4590" i="15" s="1"/>
  <c r="K4590" i="15"/>
  <c r="H4591" i="15"/>
  <c r="I4591" i="15"/>
  <c r="J4591" i="15" s="1"/>
  <c r="K4591" i="15"/>
  <c r="H4592" i="15"/>
  <c r="I4592" i="15"/>
  <c r="J4592" i="15" s="1"/>
  <c r="K4592" i="15"/>
  <c r="H4593" i="15"/>
  <c r="I4593" i="15"/>
  <c r="J4593" i="15" s="1"/>
  <c r="K4593" i="15"/>
  <c r="H4594" i="15"/>
  <c r="I4594" i="15"/>
  <c r="J4594" i="15" s="1"/>
  <c r="K4594" i="15"/>
  <c r="H4595" i="15"/>
  <c r="I4595" i="15"/>
  <c r="J4595" i="15" s="1"/>
  <c r="K4595" i="15"/>
  <c r="H4596" i="15"/>
  <c r="I4596" i="15"/>
  <c r="J4596" i="15" s="1"/>
  <c r="K4596" i="15"/>
  <c r="H4597" i="15"/>
  <c r="I4597" i="15"/>
  <c r="J4597" i="15" s="1"/>
  <c r="K4597" i="15"/>
  <c r="H4598" i="15"/>
  <c r="I4598" i="15"/>
  <c r="J4598" i="15" s="1"/>
  <c r="K4598" i="15"/>
  <c r="H4599" i="15"/>
  <c r="I4599" i="15"/>
  <c r="J4599" i="15" s="1"/>
  <c r="K4599" i="15"/>
  <c r="H4600" i="15"/>
  <c r="I4600" i="15"/>
  <c r="J4600" i="15" s="1"/>
  <c r="K4600" i="15"/>
  <c r="H4601" i="15"/>
  <c r="I4601" i="15"/>
  <c r="J4601" i="15" s="1"/>
  <c r="K4601" i="15"/>
  <c r="H4602" i="15"/>
  <c r="I4602" i="15"/>
  <c r="J4602" i="15" s="1"/>
  <c r="K4602" i="15"/>
  <c r="H4603" i="15"/>
  <c r="I4603" i="15"/>
  <c r="J4603" i="15" s="1"/>
  <c r="K4603" i="15"/>
  <c r="H4604" i="15"/>
  <c r="I4604" i="15"/>
  <c r="J4604" i="15" s="1"/>
  <c r="K4604" i="15"/>
  <c r="H4605" i="15"/>
  <c r="I4605" i="15"/>
  <c r="J4605" i="15" s="1"/>
  <c r="K4605" i="15"/>
  <c r="H4606" i="15"/>
  <c r="I4606" i="15"/>
  <c r="J4606" i="15" s="1"/>
  <c r="K4606" i="15"/>
  <c r="H4607" i="15"/>
  <c r="I4607" i="15"/>
  <c r="J4607" i="15" s="1"/>
  <c r="K4607" i="15"/>
  <c r="H4608" i="15"/>
  <c r="I4608" i="15"/>
  <c r="J4608" i="15" s="1"/>
  <c r="K4608" i="15"/>
  <c r="H4609" i="15"/>
  <c r="I4609" i="15"/>
  <c r="J4609" i="15" s="1"/>
  <c r="K4609" i="15"/>
  <c r="H4610" i="15"/>
  <c r="I4610" i="15"/>
  <c r="J4610" i="15" s="1"/>
  <c r="K4610" i="15"/>
  <c r="H4611" i="15"/>
  <c r="I4611" i="15"/>
  <c r="J4611" i="15" s="1"/>
  <c r="K4611" i="15"/>
  <c r="H4612" i="15"/>
  <c r="I4612" i="15"/>
  <c r="J4612" i="15" s="1"/>
  <c r="K4612" i="15"/>
  <c r="H4613" i="15"/>
  <c r="I4613" i="15"/>
  <c r="J4613" i="15" s="1"/>
  <c r="K4613" i="15"/>
  <c r="H4614" i="15"/>
  <c r="I4614" i="15"/>
  <c r="J4614" i="15" s="1"/>
  <c r="K4614" i="15"/>
  <c r="H4615" i="15"/>
  <c r="I4615" i="15"/>
  <c r="J4615" i="15" s="1"/>
  <c r="K4615" i="15"/>
  <c r="H4616" i="15"/>
  <c r="I4616" i="15"/>
  <c r="J4616" i="15" s="1"/>
  <c r="K4616" i="15"/>
  <c r="H4617" i="15"/>
  <c r="I4617" i="15"/>
  <c r="J4617" i="15" s="1"/>
  <c r="K4617" i="15"/>
  <c r="H4618" i="15"/>
  <c r="I4618" i="15"/>
  <c r="J4618" i="15" s="1"/>
  <c r="K4618" i="15"/>
  <c r="H4619" i="15"/>
  <c r="I4619" i="15"/>
  <c r="J4619" i="15" s="1"/>
  <c r="K4619" i="15"/>
  <c r="H4620" i="15"/>
  <c r="I4620" i="15"/>
  <c r="J4620" i="15" s="1"/>
  <c r="K4620" i="15"/>
  <c r="H4621" i="15"/>
  <c r="I4621" i="15"/>
  <c r="J4621" i="15" s="1"/>
  <c r="K4621" i="15"/>
  <c r="H4622" i="15"/>
  <c r="I4622" i="15"/>
  <c r="J4622" i="15" s="1"/>
  <c r="K4622" i="15"/>
  <c r="H4623" i="15"/>
  <c r="I4623" i="15"/>
  <c r="J4623" i="15" s="1"/>
  <c r="K4623" i="15"/>
  <c r="H4624" i="15"/>
  <c r="I4624" i="15"/>
  <c r="J4624" i="15" s="1"/>
  <c r="K4624" i="15"/>
  <c r="H4625" i="15"/>
  <c r="I4625" i="15"/>
  <c r="J4625" i="15" s="1"/>
  <c r="K4625" i="15"/>
  <c r="H4626" i="15"/>
  <c r="I4626" i="15"/>
  <c r="J4626" i="15" s="1"/>
  <c r="K4626" i="15"/>
  <c r="H4627" i="15"/>
  <c r="I4627" i="15"/>
  <c r="J4627" i="15" s="1"/>
  <c r="K4627" i="15"/>
  <c r="H4628" i="15"/>
  <c r="I4628" i="15"/>
  <c r="J4628" i="15" s="1"/>
  <c r="K4628" i="15"/>
  <c r="H4629" i="15"/>
  <c r="I4629" i="15"/>
  <c r="J4629" i="15" s="1"/>
  <c r="K4629" i="15"/>
  <c r="H4630" i="15"/>
  <c r="I4630" i="15"/>
  <c r="J4630" i="15" s="1"/>
  <c r="K4630" i="15"/>
  <c r="H4631" i="15"/>
  <c r="I4631" i="15"/>
  <c r="J4631" i="15" s="1"/>
  <c r="K4631" i="15"/>
  <c r="H4632" i="15"/>
  <c r="I4632" i="15"/>
  <c r="J4632" i="15" s="1"/>
  <c r="K4632" i="15"/>
  <c r="H4633" i="15"/>
  <c r="I4633" i="15"/>
  <c r="J4633" i="15" s="1"/>
  <c r="K4633" i="15"/>
  <c r="H4634" i="15"/>
  <c r="I4634" i="15"/>
  <c r="J4634" i="15" s="1"/>
  <c r="K4634" i="15"/>
  <c r="H4635" i="15"/>
  <c r="I4635" i="15"/>
  <c r="J4635" i="15" s="1"/>
  <c r="K4635" i="15"/>
  <c r="H4636" i="15"/>
  <c r="I4636" i="15"/>
  <c r="J4636" i="15" s="1"/>
  <c r="K4636" i="15"/>
  <c r="H4637" i="15"/>
  <c r="I4637" i="15"/>
  <c r="J4637" i="15" s="1"/>
  <c r="K4637" i="15"/>
  <c r="H4638" i="15"/>
  <c r="I4638" i="15"/>
  <c r="J4638" i="15" s="1"/>
  <c r="K4638" i="15"/>
  <c r="H4639" i="15"/>
  <c r="I4639" i="15"/>
  <c r="J4639" i="15" s="1"/>
  <c r="K4639" i="15"/>
  <c r="H4640" i="15"/>
  <c r="I4640" i="15"/>
  <c r="J4640" i="15" s="1"/>
  <c r="K4640" i="15"/>
  <c r="H4641" i="15"/>
  <c r="I4641" i="15"/>
  <c r="J4641" i="15" s="1"/>
  <c r="K4641" i="15"/>
  <c r="H4642" i="15"/>
  <c r="I4642" i="15"/>
  <c r="J4642" i="15" s="1"/>
  <c r="K4642" i="15"/>
  <c r="H4643" i="15"/>
  <c r="I4643" i="15"/>
  <c r="J4643" i="15" s="1"/>
  <c r="K4643" i="15"/>
  <c r="H4644" i="15"/>
  <c r="I4644" i="15"/>
  <c r="J4644" i="15" s="1"/>
  <c r="K4644" i="15"/>
  <c r="H4645" i="15"/>
  <c r="I4645" i="15"/>
  <c r="J4645" i="15" s="1"/>
  <c r="K4645" i="15"/>
  <c r="H4646" i="15"/>
  <c r="I4646" i="15"/>
  <c r="J4646" i="15" s="1"/>
  <c r="K4646" i="15"/>
  <c r="H4647" i="15"/>
  <c r="I4647" i="15"/>
  <c r="J4647" i="15" s="1"/>
  <c r="K4647" i="15"/>
  <c r="H4648" i="15"/>
  <c r="I4648" i="15"/>
  <c r="J4648" i="15" s="1"/>
  <c r="K4648" i="15"/>
  <c r="H4649" i="15"/>
  <c r="I4649" i="15"/>
  <c r="J4649" i="15" s="1"/>
  <c r="K4649" i="15"/>
  <c r="H4650" i="15"/>
  <c r="I4650" i="15"/>
  <c r="J4650" i="15" s="1"/>
  <c r="K4650" i="15"/>
  <c r="H4651" i="15"/>
  <c r="I4651" i="15"/>
  <c r="J4651" i="15" s="1"/>
  <c r="K4651" i="15"/>
  <c r="H4652" i="15"/>
  <c r="I4652" i="15"/>
  <c r="J4652" i="15" s="1"/>
  <c r="K4652" i="15"/>
  <c r="H4653" i="15"/>
  <c r="I4653" i="15"/>
  <c r="J4653" i="15" s="1"/>
  <c r="K4653" i="15"/>
  <c r="H4654" i="15"/>
  <c r="I4654" i="15"/>
  <c r="J4654" i="15" s="1"/>
  <c r="K4654" i="15"/>
  <c r="H4655" i="15"/>
  <c r="I4655" i="15"/>
  <c r="J4655" i="15" s="1"/>
  <c r="K4655" i="15"/>
  <c r="H4656" i="15"/>
  <c r="I4656" i="15"/>
  <c r="J4656" i="15" s="1"/>
  <c r="K4656" i="15"/>
  <c r="H4657" i="15"/>
  <c r="I4657" i="15"/>
  <c r="J4657" i="15" s="1"/>
  <c r="K4657" i="15"/>
  <c r="H4658" i="15"/>
  <c r="I4658" i="15"/>
  <c r="J4658" i="15" s="1"/>
  <c r="K4658" i="15"/>
  <c r="H4659" i="15"/>
  <c r="I4659" i="15"/>
  <c r="J4659" i="15" s="1"/>
  <c r="K4659" i="15"/>
  <c r="H4660" i="15"/>
  <c r="I4660" i="15"/>
  <c r="J4660" i="15" s="1"/>
  <c r="K4660" i="15"/>
  <c r="H4661" i="15"/>
  <c r="I4661" i="15"/>
  <c r="J4661" i="15" s="1"/>
  <c r="K4661" i="15"/>
  <c r="H4662" i="15"/>
  <c r="I4662" i="15"/>
  <c r="J4662" i="15" s="1"/>
  <c r="K4662" i="15"/>
  <c r="H4663" i="15"/>
  <c r="I4663" i="15"/>
  <c r="J4663" i="15" s="1"/>
  <c r="K4663" i="15"/>
  <c r="H4664" i="15"/>
  <c r="I4664" i="15"/>
  <c r="J4664" i="15" s="1"/>
  <c r="K4664" i="15"/>
  <c r="H4665" i="15"/>
  <c r="I4665" i="15"/>
  <c r="J4665" i="15" s="1"/>
  <c r="K4665" i="15"/>
  <c r="H4666" i="15"/>
  <c r="I4666" i="15"/>
  <c r="J4666" i="15" s="1"/>
  <c r="K4666" i="15"/>
  <c r="H4667" i="15"/>
  <c r="I4667" i="15"/>
  <c r="J4667" i="15" s="1"/>
  <c r="K4667" i="15"/>
  <c r="H4668" i="15"/>
  <c r="I4668" i="15"/>
  <c r="J4668" i="15" s="1"/>
  <c r="K4668" i="15"/>
  <c r="H4669" i="15"/>
  <c r="I4669" i="15"/>
  <c r="J4669" i="15" s="1"/>
  <c r="K4669" i="15"/>
  <c r="H4670" i="15"/>
  <c r="I4670" i="15"/>
  <c r="J4670" i="15" s="1"/>
  <c r="K4670" i="15"/>
  <c r="H4671" i="15"/>
  <c r="I4671" i="15"/>
  <c r="J4671" i="15" s="1"/>
  <c r="K4671" i="15"/>
  <c r="H4672" i="15"/>
  <c r="I4672" i="15"/>
  <c r="J4672" i="15" s="1"/>
  <c r="K4672" i="15"/>
  <c r="H4673" i="15"/>
  <c r="I4673" i="15"/>
  <c r="J4673" i="15" s="1"/>
  <c r="K4673" i="15"/>
  <c r="H4674" i="15"/>
  <c r="I4674" i="15"/>
  <c r="J4674" i="15" s="1"/>
  <c r="K4674" i="15"/>
  <c r="H4675" i="15"/>
  <c r="I4675" i="15"/>
  <c r="J4675" i="15" s="1"/>
  <c r="K4675" i="15"/>
  <c r="H4676" i="15"/>
  <c r="I4676" i="15"/>
  <c r="J4676" i="15" s="1"/>
  <c r="K4676" i="15"/>
  <c r="H4677" i="15"/>
  <c r="I4677" i="15"/>
  <c r="J4677" i="15" s="1"/>
  <c r="K4677" i="15"/>
  <c r="H4678" i="15"/>
  <c r="I4678" i="15"/>
  <c r="J4678" i="15" s="1"/>
  <c r="K4678" i="15"/>
  <c r="H4679" i="15"/>
  <c r="I4679" i="15"/>
  <c r="J4679" i="15" s="1"/>
  <c r="K4679" i="15"/>
  <c r="H4680" i="15"/>
  <c r="I4680" i="15"/>
  <c r="J4680" i="15" s="1"/>
  <c r="K4680" i="15"/>
  <c r="H4681" i="15"/>
  <c r="I4681" i="15"/>
  <c r="J4681" i="15" s="1"/>
  <c r="K4681" i="15"/>
  <c r="H4682" i="15"/>
  <c r="I4682" i="15"/>
  <c r="J4682" i="15" s="1"/>
  <c r="K4682" i="15"/>
  <c r="H4683" i="15"/>
  <c r="I4683" i="15"/>
  <c r="J4683" i="15" s="1"/>
  <c r="K4683" i="15"/>
  <c r="H4684" i="15"/>
  <c r="I4684" i="15"/>
  <c r="J4684" i="15" s="1"/>
  <c r="K4684" i="15"/>
  <c r="H4685" i="15"/>
  <c r="I4685" i="15"/>
  <c r="J4685" i="15" s="1"/>
  <c r="K4685" i="15"/>
  <c r="H4686" i="15"/>
  <c r="I4686" i="15"/>
  <c r="J4686" i="15" s="1"/>
  <c r="K4686" i="15"/>
  <c r="H4687" i="15"/>
  <c r="I4687" i="15"/>
  <c r="J4687" i="15" s="1"/>
  <c r="K4687" i="15"/>
  <c r="H4688" i="15"/>
  <c r="I4688" i="15"/>
  <c r="J4688" i="15" s="1"/>
  <c r="K4688" i="15"/>
  <c r="H4689" i="15"/>
  <c r="I4689" i="15"/>
  <c r="J4689" i="15" s="1"/>
  <c r="K4689" i="15"/>
  <c r="H4690" i="15"/>
  <c r="I4690" i="15"/>
  <c r="J4690" i="15" s="1"/>
  <c r="K4690" i="15"/>
  <c r="H4691" i="15"/>
  <c r="I4691" i="15"/>
  <c r="J4691" i="15" s="1"/>
  <c r="K4691" i="15"/>
  <c r="H4692" i="15"/>
  <c r="I4692" i="15"/>
  <c r="J4692" i="15" s="1"/>
  <c r="K4692" i="15"/>
  <c r="H4693" i="15"/>
  <c r="I4693" i="15"/>
  <c r="J4693" i="15" s="1"/>
  <c r="K4693" i="15"/>
  <c r="H4694" i="15"/>
  <c r="I4694" i="15"/>
  <c r="J4694" i="15" s="1"/>
  <c r="K4694" i="15"/>
  <c r="H4695" i="15"/>
  <c r="I4695" i="15"/>
  <c r="J4695" i="15" s="1"/>
  <c r="K4695" i="15"/>
  <c r="H4696" i="15"/>
  <c r="I4696" i="15"/>
  <c r="J4696" i="15" s="1"/>
  <c r="K4696" i="15"/>
  <c r="H4697" i="15"/>
  <c r="I4697" i="15"/>
  <c r="J4697" i="15" s="1"/>
  <c r="K4697" i="15"/>
  <c r="H4698" i="15"/>
  <c r="I4698" i="15"/>
  <c r="J4698" i="15" s="1"/>
  <c r="K4698" i="15"/>
  <c r="H4699" i="15"/>
  <c r="I4699" i="15"/>
  <c r="J4699" i="15" s="1"/>
  <c r="K4699" i="15"/>
  <c r="H4700" i="15"/>
  <c r="I4700" i="15"/>
  <c r="J4700" i="15" s="1"/>
  <c r="K4700" i="15"/>
  <c r="H4701" i="15"/>
  <c r="I4701" i="15"/>
  <c r="J4701" i="15" s="1"/>
  <c r="K4701" i="15"/>
  <c r="H4702" i="15"/>
  <c r="I4702" i="15"/>
  <c r="J4702" i="15" s="1"/>
  <c r="K4702" i="15"/>
  <c r="H4703" i="15"/>
  <c r="I4703" i="15"/>
  <c r="J4703" i="15" s="1"/>
  <c r="K4703" i="15"/>
  <c r="H4704" i="15"/>
  <c r="I4704" i="15"/>
  <c r="J4704" i="15" s="1"/>
  <c r="K4704" i="15"/>
  <c r="H4705" i="15"/>
  <c r="I4705" i="15"/>
  <c r="J4705" i="15" s="1"/>
  <c r="K4705" i="15"/>
  <c r="H4706" i="15"/>
  <c r="I4706" i="15"/>
  <c r="J4706" i="15" s="1"/>
  <c r="K4706" i="15"/>
  <c r="H4707" i="15"/>
  <c r="I4707" i="15"/>
  <c r="J4707" i="15" s="1"/>
  <c r="K4707" i="15"/>
  <c r="H4708" i="15"/>
  <c r="I4708" i="15"/>
  <c r="J4708" i="15" s="1"/>
  <c r="K4708" i="15"/>
  <c r="H4709" i="15"/>
  <c r="I4709" i="15"/>
  <c r="J4709" i="15" s="1"/>
  <c r="K4709" i="15"/>
  <c r="H4710" i="15"/>
  <c r="I4710" i="15"/>
  <c r="J4710" i="15" s="1"/>
  <c r="K4710" i="15"/>
  <c r="H4711" i="15"/>
  <c r="I4711" i="15"/>
  <c r="J4711" i="15" s="1"/>
  <c r="K4711" i="15"/>
  <c r="H4712" i="15"/>
  <c r="I4712" i="15"/>
  <c r="J4712" i="15" s="1"/>
  <c r="K4712" i="15"/>
  <c r="H4713" i="15"/>
  <c r="I4713" i="15"/>
  <c r="J4713" i="15" s="1"/>
  <c r="K4713" i="15"/>
  <c r="H4714" i="15"/>
  <c r="I4714" i="15"/>
  <c r="J4714" i="15" s="1"/>
  <c r="K4714" i="15"/>
  <c r="H4715" i="15"/>
  <c r="I4715" i="15"/>
  <c r="J4715" i="15" s="1"/>
  <c r="K4715" i="15"/>
  <c r="H4716" i="15"/>
  <c r="I4716" i="15"/>
  <c r="J4716" i="15" s="1"/>
  <c r="K4716" i="15"/>
  <c r="H4717" i="15"/>
  <c r="I4717" i="15"/>
  <c r="J4717" i="15" s="1"/>
  <c r="K4717" i="15"/>
  <c r="H4718" i="15"/>
  <c r="I4718" i="15"/>
  <c r="J4718" i="15" s="1"/>
  <c r="K4718" i="15"/>
  <c r="H4719" i="15"/>
  <c r="I4719" i="15"/>
  <c r="J4719" i="15" s="1"/>
  <c r="K4719" i="15"/>
  <c r="H4720" i="15"/>
  <c r="I4720" i="15"/>
  <c r="J4720" i="15" s="1"/>
  <c r="K4720" i="15"/>
  <c r="H4721" i="15"/>
  <c r="I4721" i="15"/>
  <c r="J4721" i="15" s="1"/>
  <c r="K4721" i="15"/>
  <c r="H4722" i="15"/>
  <c r="I4722" i="15"/>
  <c r="J4722" i="15" s="1"/>
  <c r="K4722" i="15"/>
  <c r="H4723" i="15"/>
  <c r="I4723" i="15"/>
  <c r="J4723" i="15" s="1"/>
  <c r="K4723" i="15"/>
  <c r="H4724" i="15"/>
  <c r="I4724" i="15"/>
  <c r="J4724" i="15" s="1"/>
  <c r="K4724" i="15"/>
  <c r="H4725" i="15"/>
  <c r="I4725" i="15"/>
  <c r="J4725" i="15" s="1"/>
  <c r="K4725" i="15"/>
  <c r="H4726" i="15"/>
  <c r="I4726" i="15"/>
  <c r="J4726" i="15" s="1"/>
  <c r="K4726" i="15"/>
  <c r="H4727" i="15"/>
  <c r="I4727" i="15"/>
  <c r="J4727" i="15" s="1"/>
  <c r="K4727" i="15"/>
  <c r="H4728" i="15"/>
  <c r="I4728" i="15"/>
  <c r="J4728" i="15" s="1"/>
  <c r="K4728" i="15"/>
  <c r="H4729" i="15"/>
  <c r="I4729" i="15"/>
  <c r="J4729" i="15" s="1"/>
  <c r="K4729" i="15"/>
  <c r="H4730" i="15"/>
  <c r="I4730" i="15"/>
  <c r="J4730" i="15" s="1"/>
  <c r="K4730" i="15"/>
  <c r="H4731" i="15"/>
  <c r="I4731" i="15"/>
  <c r="J4731" i="15" s="1"/>
  <c r="K4731" i="15"/>
  <c r="H4732" i="15"/>
  <c r="I4732" i="15"/>
  <c r="J4732" i="15" s="1"/>
  <c r="K4732" i="15"/>
  <c r="H4733" i="15"/>
  <c r="I4733" i="15"/>
  <c r="J4733" i="15" s="1"/>
  <c r="K4733" i="15"/>
  <c r="H4734" i="15"/>
  <c r="I4734" i="15"/>
  <c r="J4734" i="15" s="1"/>
  <c r="K4734" i="15"/>
  <c r="H4735" i="15"/>
  <c r="I4735" i="15"/>
  <c r="J4735" i="15" s="1"/>
  <c r="K4735" i="15"/>
  <c r="H4736" i="15"/>
  <c r="I4736" i="15"/>
  <c r="J4736" i="15" s="1"/>
  <c r="K4736" i="15"/>
  <c r="H4737" i="15"/>
  <c r="I4737" i="15"/>
  <c r="J4737" i="15" s="1"/>
  <c r="K4737" i="15"/>
  <c r="H4738" i="15"/>
  <c r="I4738" i="15"/>
  <c r="J4738" i="15" s="1"/>
  <c r="K4738" i="15"/>
  <c r="H4739" i="15"/>
  <c r="I4739" i="15"/>
  <c r="J4739" i="15" s="1"/>
  <c r="K4739" i="15"/>
  <c r="H4740" i="15"/>
  <c r="I4740" i="15"/>
  <c r="J4740" i="15" s="1"/>
  <c r="K4740" i="15"/>
  <c r="H4741" i="15"/>
  <c r="I4741" i="15"/>
  <c r="J4741" i="15" s="1"/>
  <c r="K4741" i="15"/>
  <c r="H4742" i="15"/>
  <c r="I4742" i="15"/>
  <c r="J4742" i="15" s="1"/>
  <c r="K4742" i="15"/>
  <c r="H4743" i="15"/>
  <c r="I4743" i="15"/>
  <c r="J4743" i="15" s="1"/>
  <c r="K4743" i="15"/>
  <c r="H4744" i="15"/>
  <c r="I4744" i="15"/>
  <c r="J4744" i="15" s="1"/>
  <c r="K4744" i="15"/>
  <c r="H4745" i="15"/>
  <c r="I4745" i="15"/>
  <c r="J4745" i="15" s="1"/>
  <c r="K4745" i="15"/>
  <c r="H4746" i="15"/>
  <c r="I4746" i="15"/>
  <c r="J4746" i="15" s="1"/>
  <c r="K4746" i="15"/>
  <c r="H4747" i="15"/>
  <c r="I4747" i="15"/>
  <c r="J4747" i="15" s="1"/>
  <c r="K4747" i="15"/>
  <c r="H4748" i="15"/>
  <c r="I4748" i="15"/>
  <c r="J4748" i="15" s="1"/>
  <c r="K4748" i="15"/>
  <c r="H4749" i="15"/>
  <c r="I4749" i="15"/>
  <c r="J4749" i="15" s="1"/>
  <c r="K4749" i="15"/>
  <c r="H4750" i="15"/>
  <c r="I4750" i="15"/>
  <c r="J4750" i="15" s="1"/>
  <c r="K4750" i="15"/>
  <c r="H4751" i="15"/>
  <c r="I4751" i="15"/>
  <c r="J4751" i="15" s="1"/>
  <c r="K4751" i="15"/>
  <c r="H4752" i="15"/>
  <c r="I4752" i="15"/>
  <c r="J4752" i="15" s="1"/>
  <c r="K4752" i="15"/>
  <c r="H4753" i="15"/>
  <c r="I4753" i="15"/>
  <c r="J4753" i="15" s="1"/>
  <c r="K4753" i="15"/>
  <c r="H4754" i="15"/>
  <c r="I4754" i="15"/>
  <c r="J4754" i="15" s="1"/>
  <c r="K4754" i="15"/>
  <c r="H4755" i="15"/>
  <c r="I4755" i="15"/>
  <c r="J4755" i="15" s="1"/>
  <c r="K4755" i="15"/>
  <c r="H4756" i="15"/>
  <c r="I4756" i="15"/>
  <c r="J4756" i="15" s="1"/>
  <c r="K4756" i="15"/>
  <c r="H4757" i="15"/>
  <c r="I4757" i="15"/>
  <c r="J4757" i="15" s="1"/>
  <c r="K4757" i="15"/>
  <c r="H4758" i="15"/>
  <c r="I4758" i="15"/>
  <c r="J4758" i="15" s="1"/>
  <c r="K4758" i="15"/>
  <c r="H4759" i="15"/>
  <c r="I4759" i="15"/>
  <c r="J4759" i="15" s="1"/>
  <c r="K4759" i="15"/>
  <c r="H4760" i="15"/>
  <c r="I4760" i="15"/>
  <c r="J4760" i="15" s="1"/>
  <c r="K4760" i="15"/>
  <c r="H4761" i="15"/>
  <c r="I4761" i="15"/>
  <c r="J4761" i="15" s="1"/>
  <c r="K4761" i="15"/>
  <c r="H4762" i="15"/>
  <c r="I4762" i="15"/>
  <c r="J4762" i="15" s="1"/>
  <c r="K4762" i="15"/>
  <c r="H4763" i="15"/>
  <c r="I4763" i="15"/>
  <c r="J4763" i="15" s="1"/>
  <c r="K4763" i="15"/>
  <c r="H4764" i="15"/>
  <c r="I4764" i="15"/>
  <c r="J4764" i="15" s="1"/>
  <c r="K4764" i="15"/>
  <c r="H4765" i="15"/>
  <c r="I4765" i="15"/>
  <c r="J4765" i="15" s="1"/>
  <c r="K4765" i="15"/>
  <c r="H4766" i="15"/>
  <c r="I4766" i="15"/>
  <c r="J4766" i="15" s="1"/>
  <c r="K4766" i="15"/>
  <c r="H4767" i="15"/>
  <c r="I4767" i="15"/>
  <c r="J4767" i="15" s="1"/>
  <c r="K4767" i="15"/>
  <c r="H4768" i="15"/>
  <c r="I4768" i="15"/>
  <c r="J4768" i="15" s="1"/>
  <c r="K4768" i="15"/>
  <c r="H4769" i="15"/>
  <c r="I4769" i="15"/>
  <c r="J4769" i="15" s="1"/>
  <c r="K4769" i="15"/>
  <c r="H4770" i="15"/>
  <c r="I4770" i="15"/>
  <c r="J4770" i="15" s="1"/>
  <c r="K4770" i="15"/>
  <c r="H4771" i="15"/>
  <c r="I4771" i="15"/>
  <c r="J4771" i="15" s="1"/>
  <c r="K4771" i="15"/>
  <c r="H4772" i="15"/>
  <c r="I4772" i="15"/>
  <c r="J4772" i="15" s="1"/>
  <c r="K4772" i="15"/>
  <c r="H4773" i="15"/>
  <c r="I4773" i="15"/>
  <c r="J4773" i="15" s="1"/>
  <c r="K4773" i="15"/>
  <c r="H4774" i="15"/>
  <c r="I4774" i="15"/>
  <c r="J4774" i="15" s="1"/>
  <c r="K4774" i="15"/>
  <c r="H4775" i="15"/>
  <c r="I4775" i="15"/>
  <c r="J4775" i="15" s="1"/>
  <c r="K4775" i="15"/>
  <c r="H4776" i="15"/>
  <c r="I4776" i="15"/>
  <c r="J4776" i="15" s="1"/>
  <c r="K4776" i="15"/>
  <c r="H4777" i="15"/>
  <c r="I4777" i="15"/>
  <c r="J4777" i="15" s="1"/>
  <c r="K4777" i="15"/>
  <c r="H4778" i="15"/>
  <c r="I4778" i="15"/>
  <c r="J4778" i="15" s="1"/>
  <c r="K4778" i="15"/>
  <c r="H4779" i="15"/>
  <c r="I4779" i="15"/>
  <c r="J4779" i="15" s="1"/>
  <c r="K4779" i="15"/>
  <c r="H4780" i="15"/>
  <c r="I4780" i="15"/>
  <c r="J4780" i="15" s="1"/>
  <c r="K4780" i="15"/>
  <c r="H4781" i="15"/>
  <c r="I4781" i="15"/>
  <c r="J4781" i="15" s="1"/>
  <c r="K4781" i="15"/>
  <c r="H4782" i="15"/>
  <c r="I4782" i="15"/>
  <c r="J4782" i="15" s="1"/>
  <c r="K4782" i="15"/>
  <c r="H4783" i="15"/>
  <c r="I4783" i="15"/>
  <c r="J4783" i="15" s="1"/>
  <c r="K4783" i="15"/>
  <c r="H4784" i="15"/>
  <c r="I4784" i="15"/>
  <c r="J4784" i="15" s="1"/>
  <c r="K4784" i="15"/>
  <c r="H4785" i="15"/>
  <c r="I4785" i="15"/>
  <c r="J4785" i="15" s="1"/>
  <c r="K4785" i="15"/>
  <c r="H4786" i="15"/>
  <c r="I4786" i="15"/>
  <c r="J4786" i="15" s="1"/>
  <c r="K4786" i="15"/>
  <c r="H4787" i="15"/>
  <c r="I4787" i="15"/>
  <c r="J4787" i="15" s="1"/>
  <c r="K4787" i="15"/>
  <c r="H4788" i="15"/>
  <c r="I4788" i="15"/>
  <c r="J4788" i="15" s="1"/>
  <c r="K4788" i="15"/>
  <c r="H4789" i="15"/>
  <c r="I4789" i="15"/>
  <c r="J4789" i="15" s="1"/>
  <c r="K4789" i="15"/>
  <c r="H4790" i="15"/>
  <c r="I4790" i="15"/>
  <c r="J4790" i="15" s="1"/>
  <c r="K4790" i="15"/>
  <c r="H4791" i="15"/>
  <c r="I4791" i="15"/>
  <c r="J4791" i="15" s="1"/>
  <c r="K4791" i="15"/>
  <c r="H4792" i="15"/>
  <c r="I4792" i="15"/>
  <c r="J4792" i="15" s="1"/>
  <c r="K4792" i="15"/>
  <c r="H4793" i="15"/>
  <c r="I4793" i="15"/>
  <c r="J4793" i="15" s="1"/>
  <c r="K4793" i="15"/>
  <c r="H4794" i="15"/>
  <c r="I4794" i="15"/>
  <c r="J4794" i="15" s="1"/>
  <c r="K4794" i="15"/>
  <c r="H4795" i="15"/>
  <c r="I4795" i="15"/>
  <c r="J4795" i="15" s="1"/>
  <c r="K4795" i="15"/>
  <c r="H4796" i="15"/>
  <c r="I4796" i="15"/>
  <c r="J4796" i="15" s="1"/>
  <c r="K4796" i="15"/>
  <c r="H4797" i="15"/>
  <c r="I4797" i="15"/>
  <c r="J4797" i="15" s="1"/>
  <c r="K4797" i="15"/>
  <c r="H4798" i="15"/>
  <c r="I4798" i="15"/>
  <c r="J4798" i="15" s="1"/>
  <c r="K4798" i="15"/>
  <c r="H4799" i="15"/>
  <c r="I4799" i="15"/>
  <c r="J4799" i="15" s="1"/>
  <c r="K4799" i="15"/>
  <c r="H4800" i="15"/>
  <c r="I4800" i="15"/>
  <c r="J4800" i="15" s="1"/>
  <c r="K4800" i="15"/>
  <c r="H4801" i="15"/>
  <c r="I4801" i="15"/>
  <c r="J4801" i="15" s="1"/>
  <c r="K4801" i="15"/>
  <c r="H4802" i="15"/>
  <c r="I4802" i="15"/>
  <c r="J4802" i="15" s="1"/>
  <c r="K4802" i="15"/>
  <c r="H4803" i="15"/>
  <c r="I4803" i="15"/>
  <c r="J4803" i="15" s="1"/>
  <c r="K4803" i="15"/>
  <c r="H4804" i="15"/>
  <c r="I4804" i="15"/>
  <c r="J4804" i="15" s="1"/>
  <c r="K4804" i="15"/>
  <c r="H4805" i="15"/>
  <c r="I4805" i="15"/>
  <c r="J4805" i="15" s="1"/>
  <c r="K4805" i="15"/>
  <c r="H4806" i="15"/>
  <c r="I4806" i="15"/>
  <c r="J4806" i="15" s="1"/>
  <c r="K4806" i="15"/>
  <c r="H4807" i="15"/>
  <c r="I4807" i="15"/>
  <c r="J4807" i="15" s="1"/>
  <c r="K4807" i="15"/>
  <c r="H4808" i="15"/>
  <c r="I4808" i="15"/>
  <c r="J4808" i="15" s="1"/>
  <c r="K4808" i="15"/>
  <c r="H4809" i="15"/>
  <c r="I4809" i="15"/>
  <c r="J4809" i="15" s="1"/>
  <c r="K4809" i="15"/>
  <c r="H4810" i="15"/>
  <c r="I4810" i="15"/>
  <c r="J4810" i="15" s="1"/>
  <c r="K4810" i="15"/>
  <c r="H4811" i="15"/>
  <c r="I4811" i="15"/>
  <c r="J4811" i="15" s="1"/>
  <c r="K4811" i="15"/>
  <c r="H4812" i="15"/>
  <c r="I4812" i="15"/>
  <c r="J4812" i="15" s="1"/>
  <c r="K4812" i="15"/>
  <c r="H4813" i="15"/>
  <c r="I4813" i="15"/>
  <c r="J4813" i="15" s="1"/>
  <c r="K4813" i="15"/>
  <c r="H4814" i="15"/>
  <c r="I4814" i="15"/>
  <c r="J4814" i="15" s="1"/>
  <c r="K4814" i="15"/>
  <c r="H4815" i="15"/>
  <c r="I4815" i="15"/>
  <c r="J4815" i="15" s="1"/>
  <c r="K4815" i="15"/>
  <c r="H4816" i="15"/>
  <c r="I4816" i="15"/>
  <c r="J4816" i="15" s="1"/>
  <c r="K4816" i="15"/>
  <c r="H4817" i="15"/>
  <c r="I4817" i="15"/>
  <c r="J4817" i="15" s="1"/>
  <c r="K4817" i="15"/>
  <c r="H4818" i="15"/>
  <c r="I4818" i="15"/>
  <c r="J4818" i="15" s="1"/>
  <c r="K4818" i="15"/>
  <c r="H4819" i="15"/>
  <c r="I4819" i="15"/>
  <c r="J4819" i="15" s="1"/>
  <c r="K4819" i="15"/>
  <c r="H4820" i="15"/>
  <c r="I4820" i="15"/>
  <c r="J4820" i="15" s="1"/>
  <c r="K4820" i="15"/>
  <c r="H4821" i="15"/>
  <c r="I4821" i="15"/>
  <c r="J4821" i="15" s="1"/>
  <c r="K4821" i="15"/>
  <c r="H4822" i="15"/>
  <c r="I4822" i="15"/>
  <c r="J4822" i="15" s="1"/>
  <c r="K4822" i="15"/>
  <c r="H4823" i="15"/>
  <c r="I4823" i="15"/>
  <c r="J4823" i="15" s="1"/>
  <c r="K4823" i="15"/>
  <c r="H4824" i="15"/>
  <c r="I4824" i="15"/>
  <c r="J4824" i="15" s="1"/>
  <c r="K4824" i="15"/>
  <c r="H4825" i="15"/>
  <c r="I4825" i="15"/>
  <c r="J4825" i="15"/>
  <c r="K4825" i="15"/>
  <c r="H4826" i="15"/>
  <c r="I4826" i="15"/>
  <c r="J4826" i="15"/>
  <c r="K4826" i="15"/>
  <c r="H4827" i="15"/>
  <c r="I4827" i="15"/>
  <c r="J4827" i="15" s="1"/>
  <c r="K4827" i="15"/>
  <c r="H4828" i="15"/>
  <c r="I4828" i="15"/>
  <c r="J4828" i="15" s="1"/>
  <c r="K4828" i="15"/>
  <c r="H4829" i="15"/>
  <c r="I4829" i="15"/>
  <c r="J4829" i="15" s="1"/>
  <c r="K4829" i="15"/>
  <c r="H4830" i="15"/>
  <c r="I4830" i="15"/>
  <c r="J4830" i="15" s="1"/>
  <c r="K4830" i="15"/>
  <c r="H4831" i="15"/>
  <c r="I4831" i="15"/>
  <c r="J4831" i="15" s="1"/>
  <c r="K4831" i="15"/>
  <c r="H4832" i="15"/>
  <c r="I4832" i="15"/>
  <c r="J4832" i="15" s="1"/>
  <c r="K4832" i="15"/>
  <c r="H4833" i="15"/>
  <c r="I4833" i="15"/>
  <c r="J4833" i="15" s="1"/>
  <c r="K4833" i="15"/>
  <c r="H4834" i="15"/>
  <c r="I4834" i="15"/>
  <c r="J4834" i="15" s="1"/>
  <c r="K4834" i="15"/>
  <c r="H4835" i="15"/>
  <c r="I4835" i="15"/>
  <c r="J4835" i="15" s="1"/>
  <c r="K4835" i="15"/>
  <c r="H4836" i="15"/>
  <c r="I4836" i="15"/>
  <c r="J4836" i="15" s="1"/>
  <c r="K4836" i="15"/>
  <c r="H4837" i="15"/>
  <c r="I4837" i="15"/>
  <c r="J4837" i="15" s="1"/>
  <c r="K4837" i="15"/>
  <c r="H4838" i="15"/>
  <c r="I4838" i="15"/>
  <c r="J4838" i="15" s="1"/>
  <c r="K4838" i="15"/>
  <c r="H4839" i="15"/>
  <c r="I4839" i="15"/>
  <c r="J4839" i="15" s="1"/>
  <c r="K4839" i="15"/>
  <c r="H4840" i="15"/>
  <c r="I4840" i="15"/>
  <c r="J4840" i="15" s="1"/>
  <c r="K4840" i="15"/>
  <c r="H4841" i="15"/>
  <c r="I4841" i="15"/>
  <c r="J4841" i="15" s="1"/>
  <c r="K4841" i="15"/>
  <c r="H4842" i="15"/>
  <c r="I4842" i="15"/>
  <c r="J4842" i="15" s="1"/>
  <c r="K4842" i="15"/>
  <c r="H4843" i="15"/>
  <c r="I4843" i="15"/>
  <c r="J4843" i="15" s="1"/>
  <c r="K4843" i="15"/>
  <c r="H4844" i="15"/>
  <c r="I4844" i="15"/>
  <c r="J4844" i="15" s="1"/>
  <c r="K4844" i="15"/>
  <c r="H4845" i="15"/>
  <c r="I4845" i="15"/>
  <c r="J4845" i="15" s="1"/>
  <c r="K4845" i="15"/>
  <c r="H4846" i="15"/>
  <c r="I4846" i="15"/>
  <c r="J4846" i="15" s="1"/>
  <c r="K4846" i="15"/>
  <c r="H4847" i="15"/>
  <c r="I4847" i="15"/>
  <c r="J4847" i="15" s="1"/>
  <c r="K4847" i="15"/>
  <c r="H4848" i="15"/>
  <c r="I4848" i="15"/>
  <c r="J4848" i="15" s="1"/>
  <c r="K4848" i="15"/>
  <c r="H4849" i="15"/>
  <c r="I4849" i="15"/>
  <c r="J4849" i="15" s="1"/>
  <c r="K4849" i="15"/>
  <c r="H4850" i="15"/>
  <c r="I4850" i="15"/>
  <c r="J4850" i="15" s="1"/>
  <c r="K4850" i="15"/>
  <c r="H4851" i="15"/>
  <c r="I4851" i="15"/>
  <c r="J4851" i="15" s="1"/>
  <c r="K4851" i="15"/>
  <c r="H4852" i="15"/>
  <c r="I4852" i="15"/>
  <c r="J4852" i="15" s="1"/>
  <c r="K4852" i="15"/>
  <c r="H4853" i="15"/>
  <c r="I4853" i="15"/>
  <c r="J4853" i="15" s="1"/>
  <c r="K4853" i="15"/>
  <c r="H4854" i="15"/>
  <c r="I4854" i="15"/>
  <c r="J4854" i="15" s="1"/>
  <c r="K4854" i="15"/>
  <c r="H4855" i="15"/>
  <c r="I4855" i="15"/>
  <c r="J4855" i="15" s="1"/>
  <c r="K4855" i="15"/>
  <c r="H4856" i="15"/>
  <c r="I4856" i="15"/>
  <c r="J4856" i="15" s="1"/>
  <c r="K4856" i="15"/>
  <c r="H4857" i="15"/>
  <c r="I4857" i="15"/>
  <c r="J4857" i="15" s="1"/>
  <c r="K4857" i="15"/>
  <c r="H4858" i="15"/>
  <c r="I4858" i="15"/>
  <c r="J4858" i="15" s="1"/>
  <c r="K4858" i="15"/>
  <c r="H4859" i="15"/>
  <c r="I4859" i="15"/>
  <c r="J4859" i="15" s="1"/>
  <c r="K4859" i="15"/>
  <c r="H4860" i="15"/>
  <c r="I4860" i="15"/>
  <c r="J4860" i="15" s="1"/>
  <c r="K4860" i="15"/>
  <c r="H4861" i="15"/>
  <c r="I4861" i="15"/>
  <c r="J4861" i="15" s="1"/>
  <c r="K4861" i="15"/>
  <c r="H4862" i="15"/>
  <c r="I4862" i="15"/>
  <c r="J4862" i="15" s="1"/>
  <c r="K4862" i="15"/>
  <c r="H4863" i="15"/>
  <c r="I4863" i="15"/>
  <c r="J4863" i="15" s="1"/>
  <c r="K4863" i="15"/>
  <c r="H4864" i="15"/>
  <c r="I4864" i="15"/>
  <c r="J4864" i="15" s="1"/>
  <c r="K4864" i="15"/>
  <c r="H4865" i="15"/>
  <c r="I4865" i="15"/>
  <c r="J4865" i="15" s="1"/>
  <c r="K4865" i="15"/>
  <c r="H4866" i="15"/>
  <c r="I4866" i="15"/>
  <c r="J4866" i="15" s="1"/>
  <c r="K4866" i="15"/>
  <c r="H4867" i="15"/>
  <c r="I4867" i="15"/>
  <c r="J4867" i="15" s="1"/>
  <c r="K4867" i="15"/>
  <c r="H4868" i="15"/>
  <c r="I4868" i="15"/>
  <c r="J4868" i="15" s="1"/>
  <c r="K4868" i="15"/>
  <c r="H4869" i="15"/>
  <c r="I4869" i="15"/>
  <c r="J4869" i="15" s="1"/>
  <c r="K4869" i="15"/>
  <c r="H4870" i="15"/>
  <c r="I4870" i="15"/>
  <c r="J4870" i="15" s="1"/>
  <c r="K4870" i="15"/>
  <c r="H4871" i="15"/>
  <c r="I4871" i="15"/>
  <c r="J4871" i="15" s="1"/>
  <c r="K4871" i="15"/>
  <c r="H4872" i="15"/>
  <c r="I4872" i="15"/>
  <c r="J4872" i="15" s="1"/>
  <c r="K4872" i="15"/>
  <c r="H4873" i="15"/>
  <c r="I4873" i="15"/>
  <c r="J4873" i="15" s="1"/>
  <c r="K4873" i="15"/>
  <c r="H4874" i="15"/>
  <c r="I4874" i="15"/>
  <c r="J4874" i="15" s="1"/>
  <c r="K4874" i="15"/>
  <c r="H4875" i="15"/>
  <c r="I4875" i="15"/>
  <c r="J4875" i="15" s="1"/>
  <c r="K4875" i="15"/>
  <c r="H4876" i="15"/>
  <c r="I4876" i="15"/>
  <c r="J4876" i="15" s="1"/>
  <c r="K4876" i="15"/>
  <c r="H4877" i="15"/>
  <c r="I4877" i="15"/>
  <c r="J4877" i="15" s="1"/>
  <c r="K4877" i="15"/>
  <c r="H4878" i="15"/>
  <c r="I4878" i="15"/>
  <c r="J4878" i="15" s="1"/>
  <c r="K4878" i="15"/>
  <c r="H4879" i="15"/>
  <c r="I4879" i="15"/>
  <c r="J4879" i="15" s="1"/>
  <c r="K4879" i="15"/>
  <c r="H4880" i="15"/>
  <c r="I4880" i="15"/>
  <c r="J4880" i="15" s="1"/>
  <c r="K4880" i="15"/>
  <c r="H4881" i="15"/>
  <c r="I4881" i="15"/>
  <c r="J4881" i="15" s="1"/>
  <c r="K4881" i="15"/>
  <c r="H4882" i="15"/>
  <c r="I4882" i="15"/>
  <c r="J4882" i="15" s="1"/>
  <c r="K4882" i="15"/>
  <c r="H4883" i="15"/>
  <c r="I4883" i="15"/>
  <c r="J4883" i="15" s="1"/>
  <c r="K4883" i="15"/>
  <c r="H4884" i="15"/>
  <c r="I4884" i="15"/>
  <c r="J4884" i="15" s="1"/>
  <c r="K4884" i="15"/>
  <c r="H4885" i="15"/>
  <c r="I4885" i="15"/>
  <c r="J4885" i="15" s="1"/>
  <c r="K4885" i="15"/>
  <c r="H4886" i="15"/>
  <c r="I4886" i="15"/>
  <c r="J4886" i="15" s="1"/>
  <c r="K4886" i="15"/>
  <c r="H4887" i="15"/>
  <c r="I4887" i="15"/>
  <c r="J4887" i="15" s="1"/>
  <c r="K4887" i="15"/>
  <c r="H4888" i="15"/>
  <c r="I4888" i="15"/>
  <c r="J4888" i="15" s="1"/>
  <c r="K4888" i="15"/>
  <c r="H4889" i="15"/>
  <c r="I4889" i="15"/>
  <c r="J4889" i="15" s="1"/>
  <c r="K4889" i="15"/>
  <c r="H4890" i="15"/>
  <c r="I4890" i="15"/>
  <c r="J4890" i="15" s="1"/>
  <c r="K4890" i="15"/>
  <c r="H4891" i="15"/>
  <c r="I4891" i="15"/>
  <c r="J4891" i="15" s="1"/>
  <c r="K4891" i="15"/>
  <c r="H4892" i="15"/>
  <c r="I4892" i="15"/>
  <c r="J4892" i="15" s="1"/>
  <c r="K4892" i="15"/>
  <c r="H4893" i="15"/>
  <c r="I4893" i="15"/>
  <c r="J4893" i="15" s="1"/>
  <c r="K4893" i="15"/>
  <c r="H4894" i="15"/>
  <c r="I4894" i="15"/>
  <c r="J4894" i="15" s="1"/>
  <c r="K4894" i="15"/>
  <c r="H4895" i="15"/>
  <c r="I4895" i="15"/>
  <c r="J4895" i="15" s="1"/>
  <c r="K4895" i="15"/>
  <c r="H4896" i="15"/>
  <c r="I4896" i="15"/>
  <c r="J4896" i="15" s="1"/>
  <c r="K4896" i="15"/>
  <c r="H4897" i="15"/>
  <c r="I4897" i="15"/>
  <c r="J4897" i="15" s="1"/>
  <c r="K4897" i="15"/>
  <c r="H4898" i="15"/>
  <c r="I4898" i="15"/>
  <c r="J4898" i="15" s="1"/>
  <c r="K4898" i="15"/>
  <c r="H4899" i="15"/>
  <c r="I4899" i="15"/>
  <c r="J4899" i="15" s="1"/>
  <c r="K4899" i="15"/>
  <c r="H4900" i="15"/>
  <c r="I4900" i="15"/>
  <c r="J4900" i="15" s="1"/>
  <c r="K4900" i="15"/>
  <c r="H4901" i="15"/>
  <c r="I4901" i="15"/>
  <c r="J4901" i="15" s="1"/>
  <c r="K4901" i="15"/>
  <c r="H4902" i="15"/>
  <c r="I4902" i="15"/>
  <c r="J4902" i="15" s="1"/>
  <c r="K4902" i="15"/>
  <c r="H4903" i="15"/>
  <c r="I4903" i="15"/>
  <c r="J4903" i="15" s="1"/>
  <c r="K4903" i="15"/>
  <c r="H4904" i="15"/>
  <c r="I4904" i="15"/>
  <c r="J4904" i="15" s="1"/>
  <c r="K4904" i="15"/>
  <c r="H4905" i="15"/>
  <c r="I4905" i="15"/>
  <c r="J4905" i="15" s="1"/>
  <c r="K4905" i="15"/>
  <c r="H4906" i="15"/>
  <c r="I4906" i="15"/>
  <c r="J4906" i="15" s="1"/>
  <c r="K4906" i="15"/>
  <c r="H4907" i="15"/>
  <c r="I4907" i="15"/>
  <c r="J4907" i="15" s="1"/>
  <c r="K4907" i="15"/>
  <c r="H4908" i="15"/>
  <c r="I4908" i="15"/>
  <c r="J4908" i="15" s="1"/>
  <c r="K4908" i="15"/>
  <c r="H4909" i="15"/>
  <c r="I4909" i="15"/>
  <c r="J4909" i="15" s="1"/>
  <c r="K4909" i="15"/>
  <c r="H4910" i="15"/>
  <c r="I4910" i="15"/>
  <c r="J4910" i="15" s="1"/>
  <c r="K4910" i="15"/>
  <c r="H4911" i="15"/>
  <c r="I4911" i="15"/>
  <c r="J4911" i="15" s="1"/>
  <c r="K4911" i="15"/>
  <c r="H4912" i="15"/>
  <c r="I4912" i="15"/>
  <c r="J4912" i="15" s="1"/>
  <c r="K4912" i="15"/>
  <c r="H4913" i="15"/>
  <c r="I4913" i="15"/>
  <c r="J4913" i="15" s="1"/>
  <c r="K4913" i="15"/>
  <c r="H4914" i="15"/>
  <c r="I4914" i="15"/>
  <c r="J4914" i="15" s="1"/>
  <c r="K4914" i="15"/>
  <c r="H4915" i="15"/>
  <c r="I4915" i="15"/>
  <c r="J4915" i="15" s="1"/>
  <c r="K4915" i="15"/>
  <c r="H4916" i="15"/>
  <c r="I4916" i="15"/>
  <c r="J4916" i="15" s="1"/>
  <c r="K4916" i="15"/>
  <c r="H4917" i="15"/>
  <c r="I4917" i="15"/>
  <c r="J4917" i="15" s="1"/>
  <c r="K4917" i="15"/>
  <c r="H4918" i="15"/>
  <c r="I4918" i="15"/>
  <c r="J4918" i="15" s="1"/>
  <c r="K4918" i="15"/>
  <c r="H4919" i="15"/>
  <c r="I4919" i="15"/>
  <c r="J4919" i="15" s="1"/>
  <c r="K4919" i="15"/>
  <c r="H4920" i="15"/>
  <c r="I4920" i="15"/>
  <c r="J4920" i="15" s="1"/>
  <c r="K4920" i="15"/>
  <c r="H4921" i="15"/>
  <c r="I4921" i="15"/>
  <c r="J4921" i="15" s="1"/>
  <c r="K4921" i="15"/>
  <c r="H4922" i="15"/>
  <c r="I4922" i="15"/>
  <c r="J4922" i="15" s="1"/>
  <c r="K4922" i="15"/>
  <c r="H4923" i="15"/>
  <c r="I4923" i="15"/>
  <c r="J4923" i="15" s="1"/>
  <c r="K4923" i="15"/>
  <c r="H4924" i="15"/>
  <c r="I4924" i="15"/>
  <c r="J4924" i="15" s="1"/>
  <c r="K4924" i="15"/>
  <c r="H4925" i="15"/>
  <c r="I4925" i="15"/>
  <c r="J4925" i="15" s="1"/>
  <c r="K4925" i="15"/>
  <c r="H4926" i="15"/>
  <c r="I4926" i="15"/>
  <c r="J4926" i="15" s="1"/>
  <c r="K4926" i="15"/>
  <c r="H4927" i="15"/>
  <c r="I4927" i="15"/>
  <c r="J4927" i="15" s="1"/>
  <c r="K4927" i="15"/>
  <c r="H4928" i="15"/>
  <c r="I4928" i="15"/>
  <c r="J4928" i="15" s="1"/>
  <c r="K4928" i="15"/>
  <c r="H4929" i="15"/>
  <c r="I4929" i="15"/>
  <c r="J4929" i="15" s="1"/>
  <c r="K4929" i="15"/>
  <c r="H4930" i="15"/>
  <c r="I4930" i="15"/>
  <c r="J4930" i="15" s="1"/>
  <c r="K4930" i="15"/>
  <c r="H4931" i="15"/>
  <c r="I4931" i="15"/>
  <c r="J4931" i="15" s="1"/>
  <c r="K4931" i="15"/>
  <c r="H4932" i="15"/>
  <c r="I4932" i="15"/>
  <c r="J4932" i="15" s="1"/>
  <c r="K4932" i="15"/>
  <c r="H4933" i="15"/>
  <c r="I4933" i="15"/>
  <c r="J4933" i="15" s="1"/>
  <c r="K4933" i="15"/>
  <c r="H4934" i="15"/>
  <c r="I4934" i="15"/>
  <c r="J4934" i="15" s="1"/>
  <c r="K4934" i="15"/>
  <c r="H4935" i="15"/>
  <c r="I4935" i="15"/>
  <c r="J4935" i="15" s="1"/>
  <c r="K4935" i="15"/>
  <c r="H4936" i="15"/>
  <c r="I4936" i="15"/>
  <c r="J4936" i="15" s="1"/>
  <c r="K4936" i="15"/>
  <c r="H4937" i="15"/>
  <c r="I4937" i="15"/>
  <c r="J4937" i="15" s="1"/>
  <c r="K4937" i="15"/>
  <c r="H4938" i="15"/>
  <c r="I4938" i="15"/>
  <c r="J4938" i="15" s="1"/>
  <c r="K4938" i="15"/>
  <c r="H4939" i="15"/>
  <c r="I4939" i="15"/>
  <c r="J4939" i="15" s="1"/>
  <c r="K4939" i="15"/>
  <c r="H4940" i="15"/>
  <c r="I4940" i="15"/>
  <c r="J4940" i="15" s="1"/>
  <c r="K4940" i="15"/>
  <c r="H4941" i="15"/>
  <c r="I4941" i="15"/>
  <c r="J4941" i="15" s="1"/>
  <c r="K4941" i="15"/>
  <c r="H4942" i="15"/>
  <c r="I4942" i="15"/>
  <c r="J4942" i="15" s="1"/>
  <c r="K4942" i="15"/>
  <c r="H4943" i="15"/>
  <c r="I4943" i="15"/>
  <c r="J4943" i="15" s="1"/>
  <c r="K4943" i="15"/>
  <c r="H4944" i="15"/>
  <c r="I4944" i="15"/>
  <c r="J4944" i="15" s="1"/>
  <c r="K4944" i="15"/>
  <c r="H4945" i="15"/>
  <c r="I4945" i="15"/>
  <c r="J4945" i="15" s="1"/>
  <c r="K4945" i="15"/>
  <c r="H4946" i="15"/>
  <c r="I4946" i="15"/>
  <c r="J4946" i="15" s="1"/>
  <c r="K4946" i="15"/>
  <c r="H4947" i="15"/>
  <c r="I4947" i="15"/>
  <c r="J4947" i="15" s="1"/>
  <c r="K4947" i="15"/>
  <c r="H4948" i="15"/>
  <c r="I4948" i="15"/>
  <c r="J4948" i="15" s="1"/>
  <c r="K4948" i="15"/>
  <c r="H4949" i="15"/>
  <c r="I4949" i="15"/>
  <c r="J4949" i="15" s="1"/>
  <c r="K4949" i="15"/>
  <c r="H4950" i="15"/>
  <c r="I4950" i="15"/>
  <c r="J4950" i="15" s="1"/>
  <c r="K4950" i="15"/>
  <c r="H4951" i="15"/>
  <c r="I4951" i="15"/>
  <c r="J4951" i="15" s="1"/>
  <c r="K4951" i="15"/>
  <c r="H4952" i="15"/>
  <c r="I4952" i="15"/>
  <c r="J4952" i="15" s="1"/>
  <c r="K4952" i="15"/>
  <c r="H4953" i="15"/>
  <c r="I4953" i="15"/>
  <c r="J4953" i="15" s="1"/>
  <c r="K4953" i="15"/>
  <c r="H4954" i="15"/>
  <c r="I4954" i="15"/>
  <c r="J4954" i="15" s="1"/>
  <c r="K4954" i="15"/>
  <c r="H4955" i="15"/>
  <c r="I4955" i="15"/>
  <c r="J4955" i="15" s="1"/>
  <c r="K4955" i="15"/>
  <c r="H4956" i="15"/>
  <c r="I4956" i="15"/>
  <c r="J4956" i="15" s="1"/>
  <c r="K4956" i="15"/>
  <c r="H4957" i="15"/>
  <c r="I4957" i="15"/>
  <c r="J4957" i="15" s="1"/>
  <c r="K4957" i="15"/>
  <c r="H4958" i="15"/>
  <c r="I4958" i="15"/>
  <c r="J4958" i="15" s="1"/>
  <c r="K4958" i="15"/>
  <c r="H4959" i="15"/>
  <c r="I4959" i="15"/>
  <c r="J4959" i="15" s="1"/>
  <c r="K4959" i="15"/>
  <c r="H4960" i="15"/>
  <c r="I4960" i="15"/>
  <c r="J4960" i="15" s="1"/>
  <c r="K4960" i="15"/>
  <c r="H4961" i="15"/>
  <c r="I4961" i="15"/>
  <c r="J4961" i="15" s="1"/>
  <c r="K4961" i="15"/>
  <c r="H4962" i="15"/>
  <c r="I4962" i="15"/>
  <c r="J4962" i="15" s="1"/>
  <c r="K4962" i="15"/>
  <c r="H4963" i="15"/>
  <c r="I4963" i="15"/>
  <c r="J4963" i="15" s="1"/>
  <c r="K4963" i="15"/>
  <c r="H4964" i="15"/>
  <c r="I4964" i="15"/>
  <c r="J4964" i="15" s="1"/>
  <c r="K4964" i="15"/>
  <c r="H4965" i="15"/>
  <c r="I4965" i="15"/>
  <c r="J4965" i="15" s="1"/>
  <c r="K4965" i="15"/>
  <c r="H4966" i="15"/>
  <c r="I4966" i="15"/>
  <c r="J4966" i="15" s="1"/>
  <c r="K4966" i="15"/>
  <c r="H4967" i="15"/>
  <c r="I4967" i="15"/>
  <c r="J4967" i="15" s="1"/>
  <c r="K4967" i="15"/>
  <c r="H4968" i="15"/>
  <c r="I4968" i="15"/>
  <c r="J4968" i="15" s="1"/>
  <c r="K4968" i="15"/>
  <c r="H4969" i="15"/>
  <c r="I4969" i="15"/>
  <c r="J4969" i="15" s="1"/>
  <c r="K4969" i="15"/>
  <c r="H4970" i="15"/>
  <c r="I4970" i="15"/>
  <c r="J4970" i="15" s="1"/>
  <c r="K4970" i="15"/>
  <c r="H4971" i="15"/>
  <c r="I4971" i="15"/>
  <c r="J4971" i="15" s="1"/>
  <c r="K4971" i="15"/>
  <c r="H4972" i="15"/>
  <c r="I4972" i="15"/>
  <c r="J4972" i="15" s="1"/>
  <c r="K4972" i="15"/>
  <c r="H4973" i="15"/>
  <c r="I4973" i="15"/>
  <c r="J4973" i="15" s="1"/>
  <c r="K4973" i="15"/>
  <c r="H4974" i="15"/>
  <c r="I4974" i="15"/>
  <c r="J4974" i="15" s="1"/>
  <c r="K4974" i="15"/>
  <c r="H4975" i="15"/>
  <c r="I4975" i="15"/>
  <c r="J4975" i="15" s="1"/>
  <c r="K4975" i="15"/>
  <c r="H4976" i="15"/>
  <c r="I4976" i="15"/>
  <c r="J4976" i="15" s="1"/>
  <c r="K4976" i="15"/>
  <c r="H4977" i="15"/>
  <c r="I4977" i="15"/>
  <c r="J4977" i="15" s="1"/>
  <c r="K4977" i="15"/>
  <c r="H4978" i="15"/>
  <c r="I4978" i="15"/>
  <c r="J4978" i="15" s="1"/>
  <c r="K4978" i="15"/>
  <c r="H4979" i="15"/>
  <c r="I4979" i="15"/>
  <c r="J4979" i="15" s="1"/>
  <c r="K4979" i="15"/>
  <c r="H4980" i="15"/>
  <c r="I4980" i="15"/>
  <c r="J4980" i="15" s="1"/>
  <c r="K4980" i="15"/>
  <c r="H4981" i="15"/>
  <c r="I4981" i="15"/>
  <c r="J4981" i="15" s="1"/>
  <c r="K4981" i="15"/>
  <c r="H4982" i="15"/>
  <c r="I4982" i="15"/>
  <c r="J4982" i="15" s="1"/>
  <c r="K4982" i="15"/>
  <c r="H4983" i="15"/>
  <c r="I4983" i="15"/>
  <c r="J4983" i="15" s="1"/>
  <c r="K4983" i="15"/>
  <c r="H4984" i="15"/>
  <c r="I4984" i="15"/>
  <c r="J4984" i="15" s="1"/>
  <c r="K4984" i="15"/>
  <c r="H4985" i="15"/>
  <c r="I4985" i="15"/>
  <c r="J4985" i="15" s="1"/>
  <c r="K4985" i="15"/>
  <c r="H4986" i="15"/>
  <c r="I4986" i="15"/>
  <c r="J4986" i="15" s="1"/>
  <c r="K4986" i="15"/>
  <c r="H4987" i="15"/>
  <c r="I4987" i="15"/>
  <c r="J4987" i="15" s="1"/>
  <c r="K4987" i="15"/>
  <c r="H4988" i="15"/>
  <c r="I4988" i="15"/>
  <c r="J4988" i="15" s="1"/>
  <c r="K4988" i="15"/>
  <c r="H4989" i="15"/>
  <c r="I4989" i="15"/>
  <c r="J4989" i="15" s="1"/>
  <c r="K4989" i="15"/>
  <c r="H4990" i="15"/>
  <c r="I4990" i="15"/>
  <c r="J4990" i="15" s="1"/>
  <c r="K4990" i="15"/>
  <c r="H4991" i="15"/>
  <c r="I4991" i="15"/>
  <c r="J4991" i="15" s="1"/>
  <c r="K4991" i="15"/>
  <c r="H4992" i="15"/>
  <c r="I4992" i="15"/>
  <c r="J4992" i="15" s="1"/>
  <c r="K4992" i="15"/>
  <c r="H4993" i="15"/>
  <c r="I4993" i="15"/>
  <c r="J4993" i="15" s="1"/>
  <c r="K4993" i="15"/>
  <c r="H4994" i="15"/>
  <c r="I4994" i="15"/>
  <c r="J4994" i="15" s="1"/>
  <c r="K4994" i="15"/>
  <c r="H4995" i="15"/>
  <c r="I4995" i="15"/>
  <c r="J4995" i="15" s="1"/>
  <c r="K4995" i="15"/>
  <c r="H4996" i="15"/>
  <c r="I4996" i="15"/>
  <c r="J4996" i="15" s="1"/>
  <c r="K4996" i="15"/>
  <c r="H4997" i="15"/>
  <c r="I4997" i="15"/>
  <c r="J4997" i="15" s="1"/>
  <c r="K4997" i="15"/>
  <c r="H4998" i="15"/>
  <c r="I4998" i="15"/>
  <c r="J4998" i="15" s="1"/>
  <c r="K4998" i="15"/>
  <c r="H4999" i="15"/>
  <c r="I4999" i="15"/>
  <c r="J4999" i="15" s="1"/>
  <c r="K4999" i="15"/>
  <c r="H5000" i="15"/>
  <c r="I5000" i="15"/>
  <c r="J5000" i="15" s="1"/>
  <c r="K5000" i="15"/>
  <c r="H5001" i="15"/>
  <c r="I5001" i="15"/>
  <c r="J5001" i="15" s="1"/>
  <c r="K5001" i="15"/>
  <c r="H5002" i="15"/>
  <c r="I5002" i="15"/>
  <c r="J5002" i="15" s="1"/>
  <c r="K5002" i="15"/>
  <c r="H5003" i="15"/>
  <c r="I5003" i="15"/>
  <c r="J5003" i="15" s="1"/>
  <c r="K5003" i="15"/>
  <c r="H5004" i="15"/>
  <c r="I5004" i="15"/>
  <c r="J5004" i="15" s="1"/>
  <c r="K5004" i="15"/>
  <c r="H5005" i="15"/>
  <c r="I5005" i="15"/>
  <c r="J5005" i="15" s="1"/>
  <c r="K5005" i="15"/>
  <c r="H5006" i="15"/>
  <c r="I5006" i="15"/>
  <c r="J5006" i="15" s="1"/>
  <c r="K5006" i="15"/>
  <c r="H5007" i="15"/>
  <c r="I5007" i="15"/>
  <c r="J5007" i="15" s="1"/>
  <c r="K5007" i="15"/>
  <c r="H5008" i="15"/>
  <c r="I5008" i="15"/>
  <c r="J5008" i="15" s="1"/>
  <c r="K5008" i="15"/>
  <c r="H5009" i="15"/>
  <c r="I5009" i="15"/>
  <c r="J5009" i="15" s="1"/>
  <c r="K5009" i="15"/>
  <c r="H5010" i="15"/>
  <c r="I5010" i="15"/>
  <c r="J5010" i="15" s="1"/>
  <c r="K5010" i="15"/>
  <c r="H5011" i="15"/>
  <c r="I5011" i="15"/>
  <c r="J5011" i="15" s="1"/>
  <c r="K5011" i="15"/>
  <c r="H5012" i="15"/>
  <c r="I5012" i="15"/>
  <c r="J5012" i="15" s="1"/>
  <c r="K5012" i="15"/>
  <c r="H5013" i="15"/>
  <c r="I5013" i="15"/>
  <c r="J5013" i="15" s="1"/>
  <c r="K5013" i="15"/>
  <c r="H5014" i="15"/>
  <c r="I5014" i="15"/>
  <c r="J5014" i="15" s="1"/>
  <c r="K5014" i="15"/>
  <c r="H5015" i="15"/>
  <c r="I5015" i="15"/>
  <c r="J5015" i="15" s="1"/>
  <c r="K5015" i="15"/>
  <c r="H5016" i="15"/>
  <c r="I5016" i="15"/>
  <c r="J5016" i="15" s="1"/>
  <c r="K5016" i="15"/>
  <c r="H5017" i="15"/>
  <c r="I5017" i="15"/>
  <c r="J5017" i="15" s="1"/>
  <c r="K5017" i="15"/>
  <c r="H5018" i="15"/>
  <c r="I5018" i="15"/>
  <c r="J5018" i="15" s="1"/>
  <c r="K5018" i="15"/>
  <c r="H5019" i="15"/>
  <c r="I5019" i="15"/>
  <c r="J5019" i="15" s="1"/>
  <c r="K5019" i="15"/>
  <c r="H5020" i="15"/>
  <c r="I5020" i="15"/>
  <c r="J5020" i="15" s="1"/>
  <c r="K5020" i="15"/>
  <c r="H5021" i="15"/>
  <c r="I5021" i="15"/>
  <c r="J5021" i="15" s="1"/>
  <c r="K5021" i="15"/>
  <c r="H5022" i="15"/>
  <c r="I5022" i="15"/>
  <c r="J5022" i="15" s="1"/>
  <c r="K5022" i="15"/>
  <c r="H5023" i="15"/>
  <c r="I5023" i="15"/>
  <c r="J5023" i="15" s="1"/>
  <c r="K5023" i="15"/>
  <c r="H5024" i="15"/>
  <c r="I5024" i="15"/>
  <c r="J5024" i="15" s="1"/>
  <c r="K5024" i="15"/>
  <c r="H5025" i="15"/>
  <c r="I5025" i="15"/>
  <c r="J5025" i="15" s="1"/>
  <c r="K5025" i="15"/>
  <c r="H5026" i="15"/>
  <c r="I5026" i="15"/>
  <c r="J5026" i="15" s="1"/>
  <c r="K5026" i="15"/>
  <c r="H5027" i="15"/>
  <c r="I5027" i="15"/>
  <c r="J5027" i="15" s="1"/>
  <c r="K5027" i="15"/>
  <c r="H5028" i="15"/>
  <c r="I5028" i="15"/>
  <c r="J5028" i="15" s="1"/>
  <c r="K5028" i="15"/>
  <c r="H5029" i="15"/>
  <c r="I5029" i="15"/>
  <c r="J5029" i="15" s="1"/>
  <c r="K5029" i="15"/>
  <c r="H5030" i="15"/>
  <c r="I5030" i="15"/>
  <c r="J5030" i="15" s="1"/>
  <c r="K5030" i="15"/>
  <c r="H5031" i="15"/>
  <c r="I5031" i="15"/>
  <c r="J5031" i="15" s="1"/>
  <c r="K5031" i="15"/>
  <c r="H5032" i="15"/>
  <c r="I5032" i="15"/>
  <c r="J5032" i="15" s="1"/>
  <c r="K5032" i="15"/>
  <c r="H5033" i="15"/>
  <c r="I5033" i="15"/>
  <c r="J5033" i="15" s="1"/>
  <c r="K5033" i="15"/>
  <c r="H5034" i="15"/>
  <c r="I5034" i="15"/>
  <c r="J5034" i="15" s="1"/>
  <c r="K5034" i="15"/>
  <c r="H5035" i="15"/>
  <c r="I5035" i="15"/>
  <c r="J5035" i="15" s="1"/>
  <c r="K5035" i="15"/>
  <c r="H5036" i="15"/>
  <c r="I5036" i="15"/>
  <c r="J5036" i="15" s="1"/>
  <c r="K5036" i="15"/>
  <c r="H5037" i="15"/>
  <c r="I5037" i="15"/>
  <c r="J5037" i="15" s="1"/>
  <c r="K5037" i="15"/>
  <c r="H5038" i="15"/>
  <c r="I5038" i="15"/>
  <c r="J5038" i="15" s="1"/>
  <c r="K5038" i="15"/>
  <c r="H5039" i="15"/>
  <c r="I5039" i="15"/>
  <c r="J5039" i="15" s="1"/>
  <c r="K5039" i="15"/>
  <c r="H5040" i="15"/>
  <c r="I5040" i="15"/>
  <c r="J5040" i="15" s="1"/>
  <c r="K5040" i="15"/>
  <c r="H5041" i="15"/>
  <c r="I5041" i="15"/>
  <c r="J5041" i="15" s="1"/>
  <c r="K5041" i="15"/>
  <c r="H5042" i="15"/>
  <c r="I5042" i="15"/>
  <c r="J5042" i="15" s="1"/>
  <c r="K5042" i="15"/>
  <c r="H5043" i="15"/>
  <c r="I5043" i="15"/>
  <c r="J5043" i="15" s="1"/>
  <c r="K5043" i="15"/>
  <c r="H5044" i="15"/>
  <c r="I5044" i="15"/>
  <c r="J5044" i="15" s="1"/>
  <c r="K5044" i="15"/>
  <c r="H5045" i="15"/>
  <c r="I5045" i="15"/>
  <c r="J5045" i="15" s="1"/>
  <c r="K5045" i="15"/>
  <c r="H5046" i="15"/>
  <c r="I5046" i="15"/>
  <c r="J5046" i="15" s="1"/>
  <c r="K5046" i="15"/>
  <c r="H5047" i="15"/>
  <c r="I5047" i="15"/>
  <c r="J5047" i="15" s="1"/>
  <c r="K5047" i="15"/>
  <c r="H5048" i="15"/>
  <c r="I5048" i="15"/>
  <c r="J5048" i="15" s="1"/>
  <c r="K5048" i="15"/>
  <c r="H5049" i="15"/>
  <c r="I5049" i="15"/>
  <c r="J5049" i="15" s="1"/>
  <c r="K5049" i="15"/>
  <c r="H5050" i="15"/>
  <c r="I5050" i="15"/>
  <c r="J5050" i="15" s="1"/>
  <c r="K5050" i="15"/>
  <c r="H5051" i="15"/>
  <c r="I5051" i="15"/>
  <c r="J5051" i="15" s="1"/>
  <c r="K5051" i="15"/>
  <c r="H5052" i="15"/>
  <c r="I5052" i="15"/>
  <c r="J5052" i="15" s="1"/>
  <c r="K5052" i="15"/>
  <c r="H5053" i="15"/>
  <c r="I5053" i="15"/>
  <c r="J5053" i="15" s="1"/>
  <c r="K5053" i="15"/>
  <c r="H5054" i="15"/>
  <c r="I5054" i="15"/>
  <c r="J5054" i="15" s="1"/>
  <c r="K5054" i="15"/>
  <c r="H5055" i="15"/>
  <c r="I5055" i="15"/>
  <c r="J5055" i="15" s="1"/>
  <c r="K5055" i="15"/>
  <c r="H5056" i="15"/>
  <c r="I5056" i="15"/>
  <c r="J5056" i="15" s="1"/>
  <c r="K5056" i="15"/>
  <c r="H5057" i="15"/>
  <c r="I5057" i="15"/>
  <c r="J5057" i="15" s="1"/>
  <c r="K5057" i="15"/>
  <c r="H5058" i="15"/>
  <c r="I5058" i="15"/>
  <c r="J5058" i="15" s="1"/>
  <c r="K5058" i="15"/>
  <c r="H5059" i="15"/>
  <c r="I5059" i="15"/>
  <c r="J5059" i="15" s="1"/>
  <c r="K5059" i="15"/>
  <c r="H5060" i="15"/>
  <c r="I5060" i="15"/>
  <c r="J5060" i="15" s="1"/>
  <c r="K5060" i="15"/>
  <c r="H5061" i="15"/>
  <c r="I5061" i="15"/>
  <c r="J5061" i="15" s="1"/>
  <c r="K5061" i="15"/>
  <c r="H5062" i="15"/>
  <c r="I5062" i="15"/>
  <c r="J5062" i="15" s="1"/>
  <c r="K5062" i="15"/>
  <c r="H5063" i="15"/>
  <c r="I5063" i="15"/>
  <c r="J5063" i="15" s="1"/>
  <c r="K5063" i="15"/>
  <c r="H5064" i="15"/>
  <c r="I5064" i="15"/>
  <c r="J5064" i="15" s="1"/>
  <c r="K5064" i="15"/>
  <c r="H5065" i="15"/>
  <c r="I5065" i="15"/>
  <c r="J5065" i="15" s="1"/>
  <c r="K5065" i="15"/>
  <c r="H5066" i="15"/>
  <c r="I5066" i="15"/>
  <c r="J5066" i="15" s="1"/>
  <c r="K5066" i="15"/>
  <c r="H5067" i="15"/>
  <c r="I5067" i="15"/>
  <c r="J5067" i="15" s="1"/>
  <c r="K5067" i="15"/>
  <c r="H5068" i="15"/>
  <c r="I5068" i="15"/>
  <c r="J5068" i="15" s="1"/>
  <c r="K5068" i="15"/>
  <c r="H5069" i="15"/>
  <c r="I5069" i="15"/>
  <c r="J5069" i="15" s="1"/>
  <c r="K5069" i="15"/>
  <c r="H5070" i="15"/>
  <c r="I5070" i="15"/>
  <c r="J5070" i="15" s="1"/>
  <c r="K5070" i="15"/>
  <c r="H5071" i="15"/>
  <c r="I5071" i="15"/>
  <c r="J5071" i="15" s="1"/>
  <c r="K5071" i="15"/>
  <c r="H5072" i="15"/>
  <c r="I5072" i="15"/>
  <c r="J5072" i="15" s="1"/>
  <c r="K5072" i="15"/>
  <c r="H5073" i="15"/>
  <c r="I5073" i="15"/>
  <c r="J5073" i="15" s="1"/>
  <c r="K5073" i="15"/>
  <c r="H5074" i="15"/>
  <c r="I5074" i="15"/>
  <c r="J5074" i="15" s="1"/>
  <c r="K5074" i="15"/>
  <c r="H5075" i="15"/>
  <c r="I5075" i="15"/>
  <c r="J5075" i="15" s="1"/>
  <c r="K5075" i="15"/>
  <c r="H5076" i="15"/>
  <c r="I5076" i="15"/>
  <c r="J5076" i="15" s="1"/>
  <c r="K5076" i="15"/>
  <c r="H5077" i="15"/>
  <c r="I5077" i="15"/>
  <c r="J5077" i="15" s="1"/>
  <c r="K5077" i="15"/>
  <c r="H5078" i="15"/>
  <c r="I5078" i="15"/>
  <c r="J5078" i="15" s="1"/>
  <c r="K5078" i="15"/>
  <c r="H5079" i="15"/>
  <c r="I5079" i="15"/>
  <c r="J5079" i="15" s="1"/>
  <c r="K5079" i="15"/>
  <c r="H5080" i="15"/>
  <c r="I5080" i="15"/>
  <c r="J5080" i="15" s="1"/>
  <c r="K5080" i="15"/>
  <c r="H5081" i="15"/>
  <c r="I5081" i="15"/>
  <c r="J5081" i="15" s="1"/>
  <c r="K5081" i="15"/>
  <c r="H5082" i="15"/>
  <c r="I5082" i="15"/>
  <c r="J5082" i="15" s="1"/>
  <c r="K5082" i="15"/>
  <c r="H5083" i="15"/>
  <c r="I5083" i="15"/>
  <c r="J5083" i="15" s="1"/>
  <c r="K5083" i="15"/>
  <c r="H5084" i="15"/>
  <c r="I5084" i="15"/>
  <c r="J5084" i="15" s="1"/>
  <c r="K5084" i="15"/>
  <c r="H5085" i="15"/>
  <c r="I5085" i="15"/>
  <c r="J5085" i="15" s="1"/>
  <c r="K5085" i="15"/>
  <c r="H5086" i="15"/>
  <c r="I5086" i="15"/>
  <c r="J5086" i="15" s="1"/>
  <c r="K5086" i="15"/>
  <c r="H5087" i="15"/>
  <c r="I5087" i="15"/>
  <c r="J5087" i="15" s="1"/>
  <c r="K5087" i="15"/>
  <c r="H5088" i="15"/>
  <c r="I5088" i="15"/>
  <c r="J5088" i="15" s="1"/>
  <c r="K5088" i="15"/>
  <c r="H5089" i="15"/>
  <c r="I5089" i="15"/>
  <c r="J5089" i="15" s="1"/>
  <c r="K5089" i="15"/>
  <c r="H5090" i="15"/>
  <c r="I5090" i="15"/>
  <c r="J5090" i="15" s="1"/>
  <c r="K5090" i="15"/>
  <c r="H5091" i="15"/>
  <c r="I5091" i="15"/>
  <c r="J5091" i="15" s="1"/>
  <c r="K5091" i="15"/>
  <c r="H5092" i="15"/>
  <c r="I5092" i="15"/>
  <c r="J5092" i="15" s="1"/>
  <c r="K5092" i="15"/>
  <c r="H5093" i="15"/>
  <c r="I5093" i="15"/>
  <c r="J5093" i="15" s="1"/>
  <c r="K5093" i="15"/>
  <c r="H5094" i="15"/>
  <c r="I5094" i="15"/>
  <c r="J5094" i="15" s="1"/>
  <c r="K5094" i="15"/>
  <c r="H5095" i="15"/>
  <c r="I5095" i="15"/>
  <c r="J5095" i="15" s="1"/>
  <c r="K5095" i="15"/>
  <c r="H5096" i="15"/>
  <c r="I5096" i="15"/>
  <c r="J5096" i="15" s="1"/>
  <c r="K5096" i="15"/>
  <c r="H5097" i="15"/>
  <c r="I5097" i="15"/>
  <c r="J5097" i="15" s="1"/>
  <c r="K5097" i="15"/>
  <c r="H5098" i="15"/>
  <c r="I5098" i="15"/>
  <c r="J5098" i="15" s="1"/>
  <c r="K5098" i="15"/>
  <c r="H5099" i="15"/>
  <c r="I5099" i="15"/>
  <c r="J5099" i="15" s="1"/>
  <c r="K5099" i="15"/>
  <c r="H5100" i="15"/>
  <c r="I5100" i="15"/>
  <c r="J5100" i="15" s="1"/>
  <c r="K5100" i="15"/>
  <c r="H5101" i="15"/>
  <c r="I5101" i="15"/>
  <c r="J5101" i="15"/>
  <c r="K5101" i="15"/>
  <c r="H5102" i="15"/>
  <c r="I5102" i="15"/>
  <c r="J5102" i="15" s="1"/>
  <c r="K5102" i="15"/>
  <c r="H5103" i="15"/>
  <c r="I5103" i="15"/>
  <c r="J5103" i="15" s="1"/>
  <c r="K5103" i="15"/>
  <c r="H5104" i="15"/>
  <c r="I5104" i="15"/>
  <c r="J5104" i="15" s="1"/>
  <c r="K5104" i="15"/>
  <c r="H5105" i="15"/>
  <c r="I5105" i="15"/>
  <c r="J5105" i="15" s="1"/>
  <c r="K5105" i="15"/>
  <c r="H5106" i="15"/>
  <c r="I5106" i="15"/>
  <c r="J5106" i="15" s="1"/>
  <c r="K5106" i="15"/>
  <c r="H5107" i="15"/>
  <c r="I5107" i="15"/>
  <c r="J5107" i="15" s="1"/>
  <c r="K5107" i="15"/>
  <c r="H5108" i="15"/>
  <c r="I5108" i="15"/>
  <c r="J5108" i="15" s="1"/>
  <c r="K5108" i="15"/>
  <c r="H5109" i="15"/>
  <c r="I5109" i="15"/>
  <c r="J5109" i="15" s="1"/>
  <c r="K5109" i="15"/>
  <c r="H5110" i="15"/>
  <c r="I5110" i="15"/>
  <c r="J5110" i="15" s="1"/>
  <c r="K5110" i="15"/>
  <c r="H5111" i="15"/>
  <c r="I5111" i="15"/>
  <c r="J5111" i="15" s="1"/>
  <c r="K5111" i="15"/>
  <c r="H5112" i="15"/>
  <c r="I5112" i="15"/>
  <c r="J5112" i="15" s="1"/>
  <c r="K5112" i="15"/>
  <c r="H5113" i="15"/>
  <c r="I5113" i="15"/>
  <c r="J5113" i="15" s="1"/>
  <c r="K5113" i="15"/>
  <c r="H5114" i="15"/>
  <c r="I5114" i="15"/>
  <c r="J5114" i="15"/>
  <c r="K5114" i="15"/>
  <c r="H5115" i="15"/>
  <c r="I5115" i="15"/>
  <c r="J5115" i="15"/>
  <c r="K5115" i="15"/>
  <c r="H5116" i="15"/>
  <c r="I5116" i="15"/>
  <c r="J5116" i="15" s="1"/>
  <c r="K5116" i="15"/>
  <c r="H5117" i="15"/>
  <c r="I5117" i="15"/>
  <c r="J5117" i="15" s="1"/>
  <c r="K5117" i="15"/>
  <c r="H5118" i="15"/>
  <c r="I5118" i="15"/>
  <c r="J5118" i="15" s="1"/>
  <c r="K5118" i="15"/>
  <c r="H5119" i="15"/>
  <c r="I5119" i="15"/>
  <c r="J5119" i="15" s="1"/>
  <c r="K5119" i="15"/>
  <c r="H5120" i="15"/>
  <c r="I5120" i="15"/>
  <c r="J5120" i="15" s="1"/>
  <c r="K5120" i="15"/>
  <c r="H5121" i="15"/>
  <c r="I5121" i="15"/>
  <c r="J5121" i="15" s="1"/>
  <c r="K5121" i="15"/>
  <c r="H5122" i="15"/>
  <c r="I5122" i="15"/>
  <c r="J5122" i="15" s="1"/>
  <c r="K5122" i="15"/>
  <c r="H5123" i="15"/>
  <c r="I5123" i="15"/>
  <c r="J5123" i="15" s="1"/>
  <c r="K5123" i="15"/>
  <c r="H5124" i="15"/>
  <c r="I5124" i="15"/>
  <c r="J5124" i="15" s="1"/>
  <c r="K5124" i="15"/>
  <c r="H5125" i="15"/>
  <c r="I5125" i="15"/>
  <c r="J5125" i="15" s="1"/>
  <c r="K5125" i="15"/>
  <c r="H5126" i="15"/>
  <c r="I5126" i="15"/>
  <c r="J5126" i="15" s="1"/>
  <c r="K5126" i="15"/>
  <c r="H5127" i="15"/>
  <c r="I5127" i="15"/>
  <c r="J5127" i="15" s="1"/>
  <c r="K5127" i="15"/>
  <c r="H5128" i="15"/>
  <c r="I5128" i="15"/>
  <c r="J5128" i="15" s="1"/>
  <c r="K5128" i="15"/>
  <c r="H5129" i="15"/>
  <c r="I5129" i="15"/>
  <c r="J5129" i="15" s="1"/>
  <c r="K5129" i="15"/>
  <c r="H5130" i="15"/>
  <c r="I5130" i="15"/>
  <c r="J5130" i="15" s="1"/>
  <c r="K5130" i="15"/>
  <c r="H5131" i="15"/>
  <c r="I5131" i="15"/>
  <c r="J5131" i="15" s="1"/>
  <c r="K5131" i="15"/>
  <c r="H5132" i="15"/>
  <c r="I5132" i="15"/>
  <c r="J5132" i="15" s="1"/>
  <c r="K5132" i="15"/>
  <c r="H5133" i="15"/>
  <c r="I5133" i="15"/>
  <c r="J5133" i="15" s="1"/>
  <c r="K5133" i="15"/>
  <c r="H5134" i="15"/>
  <c r="I5134" i="15"/>
  <c r="J5134" i="15" s="1"/>
  <c r="K5134" i="15"/>
  <c r="H5135" i="15"/>
  <c r="I5135" i="15"/>
  <c r="J5135" i="15" s="1"/>
  <c r="K5135" i="15"/>
  <c r="H5136" i="15"/>
  <c r="I5136" i="15"/>
  <c r="J5136" i="15" s="1"/>
  <c r="K5136" i="15"/>
  <c r="H5137" i="15"/>
  <c r="I5137" i="15"/>
  <c r="J5137" i="15" s="1"/>
  <c r="K5137" i="15"/>
  <c r="H5138" i="15"/>
  <c r="I5138" i="15"/>
  <c r="J5138" i="15" s="1"/>
  <c r="K5138" i="15"/>
  <c r="H5139" i="15"/>
  <c r="I5139" i="15"/>
  <c r="J5139" i="15" s="1"/>
  <c r="K5139" i="15"/>
  <c r="H5140" i="15"/>
  <c r="I5140" i="15"/>
  <c r="J5140" i="15" s="1"/>
  <c r="K5140" i="15"/>
  <c r="H5141" i="15"/>
  <c r="I5141" i="15"/>
  <c r="J5141" i="15" s="1"/>
  <c r="K5141" i="15"/>
  <c r="H5142" i="15"/>
  <c r="I5142" i="15"/>
  <c r="J5142" i="15" s="1"/>
  <c r="K5142" i="15"/>
  <c r="H5143" i="15"/>
  <c r="I5143" i="15"/>
  <c r="J5143" i="15" s="1"/>
  <c r="K5143" i="15"/>
  <c r="H5144" i="15"/>
  <c r="I5144" i="15"/>
  <c r="J5144" i="15" s="1"/>
  <c r="K5144" i="15"/>
  <c r="H5145" i="15"/>
  <c r="I5145" i="15"/>
  <c r="J5145" i="15" s="1"/>
  <c r="K5145" i="15"/>
  <c r="H5146" i="15"/>
  <c r="I5146" i="15"/>
  <c r="J5146" i="15" s="1"/>
  <c r="K5146" i="15"/>
  <c r="H5147" i="15"/>
  <c r="I5147" i="15"/>
  <c r="J5147" i="15" s="1"/>
  <c r="K5147" i="15"/>
  <c r="H5148" i="15"/>
  <c r="I5148" i="15"/>
  <c r="J5148" i="15" s="1"/>
  <c r="K5148" i="15"/>
  <c r="H5149" i="15"/>
  <c r="I5149" i="15"/>
  <c r="J5149" i="15" s="1"/>
  <c r="K5149" i="15"/>
  <c r="H5150" i="15"/>
  <c r="I5150" i="15"/>
  <c r="J5150" i="15" s="1"/>
  <c r="K5150" i="15"/>
  <c r="H5151" i="15"/>
  <c r="I5151" i="15"/>
  <c r="J5151" i="15" s="1"/>
  <c r="K5151" i="15"/>
  <c r="H5152" i="15"/>
  <c r="I5152" i="15"/>
  <c r="J5152" i="15" s="1"/>
  <c r="K5152" i="15"/>
  <c r="H5153" i="15"/>
  <c r="I5153" i="15"/>
  <c r="J5153" i="15" s="1"/>
  <c r="K5153" i="15"/>
  <c r="H5154" i="15"/>
  <c r="I5154" i="15"/>
  <c r="J5154" i="15" s="1"/>
  <c r="K5154" i="15"/>
  <c r="H5155" i="15"/>
  <c r="I5155" i="15"/>
  <c r="J5155" i="15" s="1"/>
  <c r="K5155" i="15"/>
  <c r="H5156" i="15"/>
  <c r="I5156" i="15"/>
  <c r="J5156" i="15" s="1"/>
  <c r="K5156" i="15"/>
  <c r="H5157" i="15"/>
  <c r="I5157" i="15"/>
  <c r="J5157" i="15" s="1"/>
  <c r="K5157" i="15"/>
  <c r="H5158" i="15"/>
  <c r="I5158" i="15"/>
  <c r="J5158" i="15" s="1"/>
  <c r="K5158" i="15"/>
  <c r="H5159" i="15"/>
  <c r="I5159" i="15"/>
  <c r="J5159" i="15" s="1"/>
  <c r="K5159" i="15"/>
  <c r="H5160" i="15"/>
  <c r="I5160" i="15"/>
  <c r="J5160" i="15" s="1"/>
  <c r="K5160" i="15"/>
  <c r="H5161" i="15"/>
  <c r="I5161" i="15"/>
  <c r="J5161" i="15" s="1"/>
  <c r="K5161" i="15"/>
  <c r="H5162" i="15"/>
  <c r="I5162" i="15"/>
  <c r="J5162" i="15" s="1"/>
  <c r="K5162" i="15"/>
  <c r="H5163" i="15"/>
  <c r="I5163" i="15"/>
  <c r="J5163" i="15" s="1"/>
  <c r="K5163" i="15"/>
  <c r="H5164" i="15"/>
  <c r="I5164" i="15"/>
  <c r="J5164" i="15" s="1"/>
  <c r="K5164" i="15"/>
  <c r="H5165" i="15"/>
  <c r="I5165" i="15"/>
  <c r="J5165" i="15" s="1"/>
  <c r="K5165" i="15"/>
  <c r="H5166" i="15"/>
  <c r="I5166" i="15"/>
  <c r="J5166" i="15" s="1"/>
  <c r="K5166" i="15"/>
  <c r="H5167" i="15"/>
  <c r="I5167" i="15"/>
  <c r="J5167" i="15" s="1"/>
  <c r="K5167" i="15"/>
  <c r="H5168" i="15"/>
  <c r="I5168" i="15"/>
  <c r="J5168" i="15" s="1"/>
  <c r="K5168" i="15"/>
  <c r="H5169" i="15"/>
  <c r="I5169" i="15"/>
  <c r="J5169" i="15" s="1"/>
  <c r="K5169" i="15"/>
  <c r="H5170" i="15"/>
  <c r="I5170" i="15"/>
  <c r="J5170" i="15" s="1"/>
  <c r="K5170" i="15"/>
  <c r="H5171" i="15"/>
  <c r="I5171" i="15"/>
  <c r="J5171" i="15" s="1"/>
  <c r="K5171" i="15"/>
  <c r="H5172" i="15"/>
  <c r="I5172" i="15"/>
  <c r="J5172" i="15" s="1"/>
  <c r="K5172" i="15"/>
  <c r="H5173" i="15"/>
  <c r="I5173" i="15"/>
  <c r="J5173" i="15" s="1"/>
  <c r="K5173" i="15"/>
  <c r="H5174" i="15"/>
  <c r="I5174" i="15"/>
  <c r="J5174" i="15" s="1"/>
  <c r="K5174" i="15"/>
  <c r="H5175" i="15"/>
  <c r="I5175" i="15"/>
  <c r="J5175" i="15"/>
  <c r="K5175" i="15"/>
  <c r="H5176" i="15"/>
  <c r="I5176" i="15"/>
  <c r="J5176" i="15"/>
  <c r="K5176" i="15"/>
  <c r="H5177" i="15"/>
  <c r="I5177" i="15"/>
  <c r="J5177" i="15" s="1"/>
  <c r="K5177" i="15"/>
  <c r="H5178" i="15"/>
  <c r="I5178" i="15"/>
  <c r="J5178" i="15" s="1"/>
  <c r="K5178" i="15"/>
  <c r="H5179" i="15"/>
  <c r="I5179" i="15"/>
  <c r="J5179" i="15" s="1"/>
  <c r="K5179" i="15"/>
  <c r="H5180" i="15"/>
  <c r="I5180" i="15"/>
  <c r="J5180" i="15" s="1"/>
  <c r="K5180" i="15"/>
  <c r="H5181" i="15"/>
  <c r="I5181" i="15"/>
  <c r="J5181" i="15"/>
  <c r="K5181" i="15"/>
  <c r="H5182" i="15"/>
  <c r="I5182" i="15"/>
  <c r="J5182" i="15" s="1"/>
  <c r="K5182" i="15"/>
  <c r="H5183" i="15"/>
  <c r="I5183" i="15"/>
  <c r="J5183" i="15" s="1"/>
  <c r="K5183" i="15"/>
  <c r="H5184" i="15"/>
  <c r="I5184" i="15"/>
  <c r="J5184" i="15" s="1"/>
  <c r="K5184" i="15"/>
  <c r="H5185" i="15"/>
  <c r="I5185" i="15"/>
  <c r="J5185" i="15" s="1"/>
  <c r="K5185" i="15"/>
  <c r="H5186" i="15"/>
  <c r="I5186" i="15"/>
  <c r="J5186" i="15" s="1"/>
  <c r="K5186" i="15"/>
  <c r="H5187" i="15"/>
  <c r="I5187" i="15"/>
  <c r="J5187" i="15" s="1"/>
  <c r="K5187" i="15"/>
  <c r="H5188" i="15"/>
  <c r="I5188" i="15"/>
  <c r="J5188" i="15" s="1"/>
  <c r="K5188" i="15"/>
  <c r="H5189" i="15"/>
  <c r="I5189" i="15"/>
  <c r="J5189" i="15" s="1"/>
  <c r="K5189" i="15"/>
  <c r="H5190" i="15"/>
  <c r="I5190" i="15"/>
  <c r="J5190" i="15" s="1"/>
  <c r="K5190" i="15"/>
  <c r="H5191" i="15"/>
  <c r="I5191" i="15"/>
  <c r="J5191" i="15" s="1"/>
  <c r="K5191" i="15"/>
  <c r="H5192" i="15"/>
  <c r="I5192" i="15"/>
  <c r="J5192" i="15" s="1"/>
  <c r="K5192" i="15"/>
  <c r="H5193" i="15"/>
  <c r="I5193" i="15"/>
  <c r="J5193" i="15" s="1"/>
  <c r="K5193" i="15"/>
  <c r="H5194" i="15"/>
  <c r="I5194" i="15"/>
  <c r="J5194" i="15" s="1"/>
  <c r="K5194" i="15"/>
  <c r="H5195" i="15"/>
  <c r="I5195" i="15"/>
  <c r="J5195" i="15" s="1"/>
  <c r="K5195" i="15"/>
  <c r="H5196" i="15"/>
  <c r="I5196" i="15"/>
  <c r="J5196" i="15" s="1"/>
  <c r="K5196" i="15"/>
  <c r="H5197" i="15"/>
  <c r="I5197" i="15"/>
  <c r="J5197" i="15" s="1"/>
  <c r="K5197" i="15"/>
  <c r="H5198" i="15"/>
  <c r="I5198" i="15"/>
  <c r="J5198" i="15" s="1"/>
  <c r="K5198" i="15"/>
  <c r="H5199" i="15"/>
  <c r="I5199" i="15"/>
  <c r="J5199" i="15" s="1"/>
  <c r="K5199" i="15"/>
  <c r="H5200" i="15"/>
  <c r="I5200" i="15"/>
  <c r="J5200" i="15" s="1"/>
  <c r="K5200" i="15"/>
  <c r="H5201" i="15"/>
  <c r="I5201" i="15"/>
  <c r="J5201" i="15" s="1"/>
  <c r="K5201" i="15"/>
  <c r="H5202" i="15"/>
  <c r="I5202" i="15"/>
  <c r="J5202" i="15" s="1"/>
  <c r="K5202" i="15"/>
  <c r="H5203" i="15"/>
  <c r="I5203" i="15"/>
  <c r="J5203" i="15" s="1"/>
  <c r="K5203" i="15"/>
  <c r="H5204" i="15"/>
  <c r="I5204" i="15"/>
  <c r="J5204" i="15" s="1"/>
  <c r="K5204" i="15"/>
  <c r="H5205" i="15"/>
  <c r="I5205" i="15"/>
  <c r="J5205" i="15" s="1"/>
  <c r="K5205" i="15"/>
  <c r="H5206" i="15"/>
  <c r="I5206" i="15"/>
  <c r="J5206" i="15" s="1"/>
  <c r="K5206" i="15"/>
  <c r="H5207" i="15"/>
  <c r="I5207" i="15"/>
  <c r="J5207" i="15" s="1"/>
  <c r="K5207" i="15"/>
  <c r="H5208" i="15"/>
  <c r="I5208" i="15"/>
  <c r="J5208" i="15" s="1"/>
  <c r="K5208" i="15"/>
  <c r="H5209" i="15"/>
  <c r="I5209" i="15"/>
  <c r="J5209" i="15" s="1"/>
  <c r="K5209" i="15"/>
  <c r="H5210" i="15"/>
  <c r="I5210" i="15"/>
  <c r="J5210" i="15"/>
  <c r="K5210" i="15"/>
  <c r="H5211" i="15"/>
  <c r="I5211" i="15"/>
  <c r="J5211" i="15"/>
  <c r="K5211" i="15"/>
  <c r="H5212" i="15"/>
  <c r="I5212" i="15"/>
  <c r="J5212" i="15" s="1"/>
  <c r="K5212" i="15"/>
  <c r="H5213" i="15"/>
  <c r="I5213" i="15"/>
  <c r="J5213" i="15" s="1"/>
  <c r="K5213" i="15"/>
  <c r="H5214" i="15"/>
  <c r="I5214" i="15"/>
  <c r="J5214" i="15" s="1"/>
  <c r="K5214" i="15"/>
  <c r="H5215" i="15"/>
  <c r="I5215" i="15"/>
  <c r="J5215" i="15" s="1"/>
  <c r="K5215" i="15"/>
  <c r="H5216" i="15"/>
  <c r="I5216" i="15"/>
  <c r="J5216" i="15" s="1"/>
  <c r="K5216" i="15"/>
  <c r="H5217" i="15"/>
  <c r="I5217" i="15"/>
  <c r="J5217" i="15" s="1"/>
  <c r="K5217" i="15"/>
  <c r="H5218" i="15"/>
  <c r="I5218" i="15"/>
  <c r="J5218" i="15" s="1"/>
  <c r="K5218" i="15"/>
  <c r="H5219" i="15"/>
  <c r="I5219" i="15"/>
  <c r="J5219" i="15" s="1"/>
  <c r="K5219" i="15"/>
  <c r="H5220" i="15"/>
  <c r="I5220" i="15"/>
  <c r="J5220" i="15" s="1"/>
  <c r="K5220" i="15"/>
  <c r="H5221" i="15"/>
  <c r="I5221" i="15"/>
  <c r="J5221" i="15" s="1"/>
  <c r="K5221" i="15"/>
  <c r="H5222" i="15"/>
  <c r="I5222" i="15"/>
  <c r="J5222" i="15" s="1"/>
  <c r="K5222" i="15"/>
  <c r="H5223" i="15"/>
  <c r="I5223" i="15"/>
  <c r="J5223" i="15" s="1"/>
  <c r="K5223" i="15"/>
  <c r="H5224" i="15"/>
  <c r="I5224" i="15"/>
  <c r="J5224" i="15" s="1"/>
  <c r="K5224" i="15"/>
  <c r="H5225" i="15"/>
  <c r="I5225" i="15"/>
  <c r="J5225" i="15" s="1"/>
  <c r="K5225" i="15"/>
  <c r="H5226" i="15"/>
  <c r="I5226" i="15"/>
  <c r="J5226" i="15" s="1"/>
  <c r="K5226" i="15"/>
  <c r="H5227" i="15"/>
  <c r="I5227" i="15"/>
  <c r="J5227" i="15" s="1"/>
  <c r="K5227" i="15"/>
  <c r="H5228" i="15"/>
  <c r="I5228" i="15"/>
  <c r="J5228" i="15" s="1"/>
  <c r="K5228" i="15"/>
  <c r="H5229" i="15"/>
  <c r="I5229" i="15"/>
  <c r="J5229" i="15" s="1"/>
  <c r="K5229" i="15"/>
  <c r="H5230" i="15"/>
  <c r="I5230" i="15"/>
  <c r="J5230" i="15" s="1"/>
  <c r="K5230" i="15"/>
  <c r="H5231" i="15"/>
  <c r="I5231" i="15"/>
  <c r="J5231" i="15" s="1"/>
  <c r="K5231" i="15"/>
  <c r="H5232" i="15"/>
  <c r="I5232" i="15"/>
  <c r="J5232" i="15" s="1"/>
  <c r="K5232" i="15"/>
  <c r="H5233" i="15"/>
  <c r="I5233" i="15"/>
  <c r="J5233" i="15" s="1"/>
  <c r="K5233" i="15"/>
  <c r="H5234" i="15"/>
  <c r="I5234" i="15"/>
  <c r="J5234" i="15" s="1"/>
  <c r="K5234" i="15"/>
  <c r="H5235" i="15"/>
  <c r="I5235" i="15"/>
  <c r="J5235" i="15" s="1"/>
  <c r="K5235" i="15"/>
  <c r="H5236" i="15"/>
  <c r="I5236" i="15"/>
  <c r="J5236" i="15" s="1"/>
  <c r="K5236" i="15"/>
  <c r="H5237" i="15"/>
  <c r="I5237" i="15"/>
  <c r="J5237" i="15" s="1"/>
  <c r="K5237" i="15"/>
  <c r="H5238" i="15"/>
  <c r="I5238" i="15"/>
  <c r="J5238" i="15" s="1"/>
  <c r="K5238" i="15"/>
  <c r="H5239" i="15"/>
  <c r="I5239" i="15"/>
  <c r="J5239" i="15" s="1"/>
  <c r="K5239" i="15"/>
  <c r="H5240" i="15"/>
  <c r="I5240" i="15"/>
  <c r="J5240" i="15" s="1"/>
  <c r="K5240" i="15"/>
  <c r="H5241" i="15"/>
  <c r="I5241" i="15"/>
  <c r="J5241" i="15" s="1"/>
  <c r="K5241" i="15"/>
  <c r="H5242" i="15"/>
  <c r="I5242" i="15"/>
  <c r="J5242" i="15" s="1"/>
  <c r="K5242" i="15"/>
  <c r="H5243" i="15"/>
  <c r="I5243" i="15"/>
  <c r="J5243" i="15" s="1"/>
  <c r="K5243" i="15"/>
  <c r="H5244" i="15"/>
  <c r="I5244" i="15"/>
  <c r="J5244" i="15" s="1"/>
  <c r="K5244" i="15"/>
  <c r="H5245" i="15"/>
  <c r="I5245" i="15"/>
  <c r="J5245" i="15" s="1"/>
  <c r="K5245" i="15"/>
  <c r="H5246" i="15"/>
  <c r="I5246" i="15"/>
  <c r="J5246" i="15" s="1"/>
  <c r="K5246" i="15"/>
  <c r="H5247" i="15"/>
  <c r="I5247" i="15"/>
  <c r="J5247" i="15" s="1"/>
  <c r="K5247" i="15"/>
  <c r="H5248" i="15"/>
  <c r="I5248" i="15"/>
  <c r="J5248" i="15" s="1"/>
  <c r="K5248" i="15"/>
  <c r="H5249" i="15"/>
  <c r="I5249" i="15"/>
  <c r="J5249" i="15" s="1"/>
  <c r="K5249" i="15"/>
  <c r="H5250" i="15"/>
  <c r="I5250" i="15"/>
  <c r="J5250" i="15" s="1"/>
  <c r="K5250" i="15"/>
  <c r="H5251" i="15"/>
  <c r="I5251" i="15"/>
  <c r="J5251" i="15" s="1"/>
  <c r="K5251" i="15"/>
  <c r="H5252" i="15"/>
  <c r="I5252" i="15"/>
  <c r="J5252" i="15" s="1"/>
  <c r="K5252" i="15"/>
  <c r="H5253" i="15"/>
  <c r="I5253" i="15"/>
  <c r="J5253" i="15" s="1"/>
  <c r="K5253" i="15"/>
  <c r="H5254" i="15"/>
  <c r="I5254" i="15"/>
  <c r="J5254" i="15" s="1"/>
  <c r="K5254" i="15"/>
  <c r="H5255" i="15"/>
  <c r="I5255" i="15"/>
  <c r="J5255" i="15" s="1"/>
  <c r="K5255" i="15"/>
  <c r="H5256" i="15"/>
  <c r="I5256" i="15"/>
  <c r="J5256" i="15" s="1"/>
  <c r="K5256" i="15"/>
  <c r="H5257" i="15"/>
  <c r="I5257" i="15"/>
  <c r="J5257" i="15" s="1"/>
  <c r="K5257" i="15"/>
  <c r="H5258" i="15"/>
  <c r="I5258" i="15"/>
  <c r="J5258" i="15" s="1"/>
  <c r="K5258" i="15"/>
  <c r="H5259" i="15"/>
  <c r="I5259" i="15"/>
  <c r="J5259" i="15" s="1"/>
  <c r="K5259" i="15"/>
  <c r="H5260" i="15"/>
  <c r="I5260" i="15"/>
  <c r="J5260" i="15" s="1"/>
  <c r="K5260" i="15"/>
  <c r="H5261" i="15"/>
  <c r="I5261" i="15"/>
  <c r="J5261" i="15" s="1"/>
  <c r="K5261" i="15"/>
  <c r="H5262" i="15"/>
  <c r="I5262" i="15"/>
  <c r="J5262" i="15" s="1"/>
  <c r="K5262" i="15"/>
  <c r="H5263" i="15"/>
  <c r="I5263" i="15"/>
  <c r="J5263" i="15" s="1"/>
  <c r="K5263" i="15"/>
  <c r="H5264" i="15"/>
  <c r="I5264" i="15"/>
  <c r="J5264" i="15"/>
  <c r="K5264" i="15"/>
  <c r="H5265" i="15"/>
  <c r="I5265" i="15"/>
  <c r="J5265" i="15"/>
  <c r="K5265" i="15"/>
  <c r="H5266" i="15"/>
  <c r="I5266" i="15"/>
  <c r="J5266" i="15" s="1"/>
  <c r="K5266" i="15"/>
  <c r="H5267" i="15"/>
  <c r="I5267" i="15"/>
  <c r="J5267" i="15" s="1"/>
  <c r="K5267" i="15"/>
  <c r="H5268" i="15"/>
  <c r="I5268" i="15"/>
  <c r="J5268" i="15" s="1"/>
  <c r="K5268" i="15"/>
  <c r="H5269" i="15"/>
  <c r="I5269" i="15"/>
  <c r="J5269" i="15" s="1"/>
  <c r="K5269" i="15"/>
  <c r="H5270" i="15"/>
  <c r="I5270" i="15"/>
  <c r="J5270" i="15" s="1"/>
  <c r="K5270" i="15"/>
  <c r="H5271" i="15"/>
  <c r="I5271" i="15"/>
  <c r="J5271" i="15" s="1"/>
  <c r="K5271" i="15"/>
  <c r="H5272" i="15"/>
  <c r="I5272" i="15"/>
  <c r="J5272" i="15" s="1"/>
  <c r="K5272" i="15"/>
  <c r="H5273" i="15"/>
  <c r="I5273" i="15"/>
  <c r="J5273" i="15" s="1"/>
  <c r="K5273" i="15"/>
  <c r="H5274" i="15"/>
  <c r="I5274" i="15"/>
  <c r="J5274" i="15" s="1"/>
  <c r="K5274" i="15"/>
  <c r="H5275" i="15"/>
  <c r="I5275" i="15"/>
  <c r="J5275" i="15" s="1"/>
  <c r="K5275" i="15"/>
  <c r="H5276" i="15"/>
  <c r="I5276" i="15"/>
  <c r="J5276" i="15" s="1"/>
  <c r="K5276" i="15"/>
  <c r="H5277" i="15"/>
  <c r="I5277" i="15"/>
  <c r="J5277" i="15" s="1"/>
  <c r="K5277" i="15"/>
  <c r="H5278" i="15"/>
  <c r="I5278" i="15"/>
  <c r="J5278" i="15" s="1"/>
  <c r="K5278" i="15"/>
  <c r="H5279" i="15"/>
  <c r="I5279" i="15"/>
  <c r="J5279" i="15" s="1"/>
  <c r="K5279" i="15"/>
  <c r="H5280" i="15"/>
  <c r="I5280" i="15"/>
  <c r="J5280" i="15" s="1"/>
  <c r="K5280" i="15"/>
  <c r="H5281" i="15"/>
  <c r="I5281" i="15"/>
  <c r="J5281" i="15" s="1"/>
  <c r="K5281" i="15"/>
  <c r="H5282" i="15"/>
  <c r="I5282" i="15"/>
  <c r="J5282" i="15" s="1"/>
  <c r="K5282" i="15"/>
  <c r="H5283" i="15"/>
  <c r="I5283" i="15"/>
  <c r="J5283" i="15" s="1"/>
  <c r="K5283" i="15"/>
  <c r="H5284" i="15"/>
  <c r="I5284" i="15"/>
  <c r="J5284" i="15" s="1"/>
  <c r="K5284" i="15"/>
  <c r="H5285" i="15"/>
  <c r="I5285" i="15"/>
  <c r="J5285" i="15" s="1"/>
  <c r="K5285" i="15"/>
  <c r="H5286" i="15"/>
  <c r="I5286" i="15"/>
  <c r="J5286" i="15" s="1"/>
  <c r="K5286" i="15"/>
  <c r="H5287" i="15"/>
  <c r="I5287" i="15"/>
  <c r="J5287" i="15" s="1"/>
  <c r="K5287" i="15"/>
  <c r="H5288" i="15"/>
  <c r="I5288" i="15"/>
  <c r="J5288" i="15" s="1"/>
  <c r="K5288" i="15"/>
  <c r="H5289" i="15"/>
  <c r="I5289" i="15"/>
  <c r="J5289" i="15" s="1"/>
  <c r="K5289" i="15"/>
  <c r="H5290" i="15"/>
  <c r="I5290" i="15"/>
  <c r="J5290" i="15"/>
  <c r="K5290" i="15"/>
  <c r="H5291" i="15"/>
  <c r="I5291" i="15"/>
  <c r="J5291" i="15" s="1"/>
  <c r="K5291" i="15"/>
  <c r="H5292" i="15"/>
  <c r="I5292" i="15"/>
  <c r="J5292" i="15" s="1"/>
  <c r="K5292" i="15"/>
  <c r="H5293" i="15"/>
  <c r="I5293" i="15"/>
  <c r="J5293" i="15" s="1"/>
  <c r="K5293" i="15"/>
  <c r="H5294" i="15"/>
  <c r="I5294" i="15"/>
  <c r="J5294" i="15" s="1"/>
  <c r="K5294" i="15"/>
  <c r="H5295" i="15"/>
  <c r="I5295" i="15"/>
  <c r="J5295" i="15" s="1"/>
  <c r="K5295" i="15"/>
  <c r="H5296" i="15"/>
  <c r="I5296" i="15"/>
  <c r="J5296" i="15" s="1"/>
  <c r="K5296" i="15"/>
  <c r="H5297" i="15"/>
  <c r="I5297" i="15"/>
  <c r="J5297" i="15" s="1"/>
  <c r="K5297" i="15"/>
  <c r="H5298" i="15"/>
  <c r="I5298" i="15"/>
  <c r="J5298" i="15" s="1"/>
  <c r="K5298" i="15"/>
  <c r="H5299" i="15"/>
  <c r="I5299" i="15"/>
  <c r="J5299" i="15"/>
  <c r="K5299" i="15"/>
  <c r="H5300" i="15"/>
  <c r="I5300" i="15"/>
  <c r="J5300" i="15" s="1"/>
  <c r="K5300" i="15"/>
  <c r="H5301" i="15"/>
  <c r="I5301" i="15"/>
  <c r="J5301" i="15" s="1"/>
  <c r="K5301" i="15"/>
  <c r="H5302" i="15"/>
  <c r="I5302" i="15"/>
  <c r="J5302" i="15" s="1"/>
  <c r="K5302" i="15"/>
  <c r="H5303" i="15"/>
  <c r="I5303" i="15"/>
  <c r="J5303" i="15" s="1"/>
  <c r="K5303" i="15"/>
  <c r="H5304" i="15"/>
  <c r="I5304" i="15"/>
  <c r="J5304" i="15"/>
  <c r="K5304" i="15"/>
  <c r="H5305" i="15"/>
  <c r="I5305" i="15"/>
  <c r="J5305" i="15" s="1"/>
  <c r="K5305" i="15"/>
  <c r="H5306" i="15"/>
  <c r="I5306" i="15"/>
  <c r="J5306" i="15" s="1"/>
  <c r="K5306" i="15"/>
  <c r="H5307" i="15"/>
  <c r="I5307" i="15"/>
  <c r="J5307" i="15" s="1"/>
  <c r="K5307" i="15"/>
  <c r="H5308" i="15"/>
  <c r="I5308" i="15"/>
  <c r="J5308" i="15" s="1"/>
  <c r="K5308" i="15"/>
  <c r="H5309" i="15"/>
  <c r="I5309" i="15"/>
  <c r="J5309" i="15"/>
  <c r="K5309" i="15"/>
  <c r="H5310" i="15"/>
  <c r="I5310" i="15"/>
  <c r="J5310" i="15"/>
  <c r="K5310" i="15"/>
  <c r="H5311" i="15"/>
  <c r="I5311" i="15"/>
  <c r="J5311" i="15" s="1"/>
  <c r="K5311" i="15"/>
  <c r="H5312" i="15"/>
  <c r="I5312" i="15"/>
  <c r="J5312" i="15" s="1"/>
  <c r="K5312" i="15"/>
  <c r="H5313" i="15"/>
  <c r="I5313" i="15"/>
  <c r="J5313" i="15" s="1"/>
  <c r="K5313" i="15"/>
  <c r="H5314" i="15"/>
  <c r="I5314" i="15"/>
  <c r="J5314" i="15" s="1"/>
  <c r="K5314" i="15"/>
  <c r="H5315" i="15"/>
  <c r="I5315" i="15"/>
  <c r="J5315" i="15"/>
  <c r="K5315" i="15"/>
  <c r="H5316" i="15"/>
  <c r="I5316" i="15"/>
  <c r="J5316" i="15" s="1"/>
  <c r="K5316" i="15"/>
  <c r="H5317" i="15"/>
  <c r="I5317" i="15"/>
  <c r="J5317" i="15" s="1"/>
  <c r="K5317" i="15"/>
  <c r="H5318" i="15"/>
  <c r="I5318" i="15"/>
  <c r="J5318" i="15" s="1"/>
  <c r="K5318" i="15"/>
  <c r="H5319" i="15"/>
  <c r="I5319" i="15"/>
  <c r="J5319" i="15" s="1"/>
  <c r="K5319" i="15"/>
  <c r="H5320" i="15"/>
  <c r="I5320" i="15"/>
  <c r="J5320" i="15" s="1"/>
  <c r="K5320" i="15"/>
  <c r="H5321" i="15"/>
  <c r="I5321" i="15"/>
  <c r="J5321" i="15" s="1"/>
  <c r="K5321" i="15"/>
  <c r="H5322" i="15"/>
  <c r="I5322" i="15"/>
  <c r="J5322" i="15" s="1"/>
  <c r="K5322" i="15"/>
  <c r="H5323" i="15"/>
  <c r="I5323" i="15"/>
  <c r="J5323" i="15" s="1"/>
  <c r="K5323" i="15"/>
  <c r="H5324" i="15"/>
  <c r="I5324" i="15"/>
  <c r="J5324" i="15" s="1"/>
  <c r="K5324" i="15"/>
  <c r="H5325" i="15"/>
  <c r="I5325" i="15"/>
  <c r="J5325" i="15" s="1"/>
  <c r="K5325" i="15"/>
  <c r="H5326" i="15"/>
  <c r="I5326" i="15"/>
  <c r="J5326" i="15" s="1"/>
  <c r="K5326" i="15"/>
  <c r="H5327" i="15"/>
  <c r="I5327" i="15"/>
  <c r="J5327" i="15" s="1"/>
  <c r="K5327" i="15"/>
  <c r="H5328" i="15"/>
  <c r="I5328" i="15"/>
  <c r="J5328" i="15" s="1"/>
  <c r="K5328" i="15"/>
  <c r="H5329" i="15"/>
  <c r="I5329" i="15"/>
  <c r="J5329" i="15" s="1"/>
  <c r="K5329" i="15"/>
  <c r="H5330" i="15"/>
  <c r="I5330" i="15"/>
  <c r="J5330" i="15" s="1"/>
  <c r="K5330" i="15"/>
  <c r="H5331" i="15"/>
  <c r="I5331" i="15"/>
  <c r="J5331" i="15" s="1"/>
  <c r="K5331" i="15"/>
  <c r="H5332" i="15"/>
  <c r="I5332" i="15"/>
  <c r="J5332" i="15" s="1"/>
  <c r="K5332" i="15"/>
  <c r="H5333" i="15"/>
  <c r="I5333" i="15"/>
  <c r="J5333" i="15" s="1"/>
  <c r="K5333" i="15"/>
  <c r="H5334" i="15"/>
  <c r="I5334" i="15"/>
  <c r="J5334" i="15" s="1"/>
  <c r="K5334" i="15"/>
  <c r="H5335" i="15"/>
  <c r="I5335" i="15"/>
  <c r="J5335" i="15" s="1"/>
  <c r="K5335" i="15"/>
  <c r="H5336" i="15"/>
  <c r="I5336" i="15"/>
  <c r="J5336" i="15" s="1"/>
  <c r="K5336" i="15"/>
  <c r="H5337" i="15"/>
  <c r="I5337" i="15"/>
  <c r="J5337" i="15" s="1"/>
  <c r="K5337" i="15"/>
  <c r="H5338" i="15"/>
  <c r="I5338" i="15"/>
  <c r="J5338" i="15" s="1"/>
  <c r="K5338" i="15"/>
  <c r="H5339" i="15"/>
  <c r="I5339" i="15"/>
  <c r="J5339" i="15" s="1"/>
  <c r="K5339" i="15"/>
  <c r="H5340" i="15"/>
  <c r="I5340" i="15"/>
  <c r="J5340" i="15" s="1"/>
  <c r="K5340" i="15"/>
  <c r="H5341" i="15"/>
  <c r="I5341" i="15"/>
  <c r="J5341" i="15" s="1"/>
  <c r="K5341" i="15"/>
  <c r="H5342" i="15"/>
  <c r="I5342" i="15"/>
  <c r="J5342" i="15" s="1"/>
  <c r="K5342" i="15"/>
  <c r="H5343" i="15"/>
  <c r="I5343" i="15"/>
  <c r="J5343" i="15" s="1"/>
  <c r="K5343" i="15"/>
  <c r="H5344" i="15"/>
  <c r="I5344" i="15"/>
  <c r="J5344" i="15" s="1"/>
  <c r="K5344" i="15"/>
  <c r="H5345" i="15"/>
  <c r="I5345" i="15"/>
  <c r="J5345" i="15" s="1"/>
  <c r="K5345" i="15"/>
  <c r="H5346" i="15"/>
  <c r="I5346" i="15"/>
  <c r="J5346" i="15" s="1"/>
  <c r="K5346" i="15"/>
  <c r="H5347" i="15"/>
  <c r="I5347" i="15"/>
  <c r="J5347" i="15" s="1"/>
  <c r="K5347" i="15"/>
  <c r="H5348" i="15"/>
  <c r="I5348" i="15"/>
  <c r="J5348" i="15" s="1"/>
  <c r="K5348" i="15"/>
  <c r="H5349" i="15"/>
  <c r="I5349" i="15"/>
  <c r="J5349" i="15" s="1"/>
  <c r="K5349" i="15"/>
  <c r="H5350" i="15"/>
  <c r="I5350" i="15"/>
  <c r="J5350" i="15" s="1"/>
  <c r="K5350" i="15"/>
  <c r="H5351" i="15"/>
  <c r="I5351" i="15"/>
  <c r="J5351" i="15" s="1"/>
  <c r="K5351" i="15"/>
  <c r="H5352" i="15"/>
  <c r="I5352" i="15"/>
  <c r="J5352" i="15" s="1"/>
  <c r="K5352" i="15"/>
  <c r="H5353" i="15"/>
  <c r="I5353" i="15"/>
  <c r="J5353" i="15" s="1"/>
  <c r="K5353" i="15"/>
  <c r="H5354" i="15"/>
  <c r="I5354" i="15"/>
  <c r="J5354" i="15" s="1"/>
  <c r="K5354" i="15"/>
  <c r="H5355" i="15"/>
  <c r="I5355" i="15"/>
  <c r="J5355" i="15" s="1"/>
  <c r="K5355" i="15"/>
  <c r="H5356" i="15"/>
  <c r="I5356" i="15"/>
  <c r="J5356" i="15" s="1"/>
  <c r="K5356" i="15"/>
  <c r="H5357" i="15"/>
  <c r="I5357" i="15"/>
  <c r="J5357" i="15" s="1"/>
  <c r="K5357" i="15"/>
  <c r="H5358" i="15"/>
  <c r="I5358" i="15"/>
  <c r="J5358" i="15" s="1"/>
  <c r="K5358" i="15"/>
  <c r="H5359" i="15"/>
  <c r="I5359" i="15"/>
  <c r="J5359" i="15" s="1"/>
  <c r="K5359" i="15"/>
  <c r="H5360" i="15"/>
  <c r="I5360" i="15"/>
  <c r="J5360" i="15" s="1"/>
  <c r="K5360" i="15"/>
  <c r="H5361" i="15"/>
  <c r="I5361" i="15"/>
  <c r="J5361" i="15" s="1"/>
  <c r="K5361" i="15"/>
  <c r="H5362" i="15"/>
  <c r="I5362" i="15"/>
  <c r="J5362" i="15" s="1"/>
  <c r="K5362" i="15"/>
  <c r="H5363" i="15"/>
  <c r="I5363" i="15"/>
  <c r="J5363" i="15" s="1"/>
  <c r="K5363" i="15"/>
  <c r="H5364" i="15"/>
  <c r="I5364" i="15"/>
  <c r="J5364" i="15" s="1"/>
  <c r="K5364" i="15"/>
  <c r="H5365" i="15"/>
  <c r="I5365" i="15"/>
  <c r="J5365" i="15" s="1"/>
  <c r="K5365" i="15"/>
  <c r="H5366" i="15"/>
  <c r="I5366" i="15"/>
  <c r="J5366" i="15" s="1"/>
  <c r="K5366" i="15"/>
  <c r="H5367" i="15"/>
  <c r="I5367" i="15"/>
  <c r="J5367" i="15" s="1"/>
  <c r="K5367" i="15"/>
  <c r="H5368" i="15"/>
  <c r="I5368" i="15"/>
  <c r="J5368" i="15" s="1"/>
  <c r="K5368" i="15"/>
  <c r="H5369" i="15"/>
  <c r="I5369" i="15"/>
  <c r="J5369" i="15" s="1"/>
  <c r="K5369" i="15"/>
  <c r="H5370" i="15"/>
  <c r="I5370" i="15"/>
  <c r="J5370" i="15" s="1"/>
  <c r="K5370" i="15"/>
  <c r="H5371" i="15"/>
  <c r="I5371" i="15"/>
  <c r="J5371" i="15" s="1"/>
  <c r="K5371" i="15"/>
  <c r="H5372" i="15"/>
  <c r="I5372" i="15"/>
  <c r="J5372" i="15" s="1"/>
  <c r="K5372" i="15"/>
  <c r="H5373" i="15"/>
  <c r="I5373" i="15"/>
  <c r="J5373" i="15" s="1"/>
  <c r="K5373" i="15"/>
  <c r="H5374" i="15"/>
  <c r="I5374" i="15"/>
  <c r="J5374" i="15" s="1"/>
  <c r="K5374" i="15"/>
  <c r="H5375" i="15"/>
  <c r="I5375" i="15"/>
  <c r="J5375" i="15" s="1"/>
  <c r="K5375" i="15"/>
  <c r="H5376" i="15"/>
  <c r="I5376" i="15"/>
  <c r="J5376" i="15" s="1"/>
  <c r="K5376" i="15"/>
  <c r="H5377" i="15"/>
  <c r="I5377" i="15"/>
  <c r="J5377" i="15" s="1"/>
  <c r="K5377" i="15"/>
  <c r="H5378" i="15"/>
  <c r="I5378" i="15"/>
  <c r="J5378" i="15" s="1"/>
  <c r="K5378" i="15"/>
  <c r="H5379" i="15"/>
  <c r="I5379" i="15"/>
  <c r="J5379" i="15" s="1"/>
  <c r="K5379" i="15"/>
  <c r="H5380" i="15"/>
  <c r="I5380" i="15"/>
  <c r="J5380" i="15" s="1"/>
  <c r="K5380" i="15"/>
  <c r="H5381" i="15"/>
  <c r="I5381" i="15"/>
  <c r="J5381" i="15" s="1"/>
  <c r="K5381" i="15"/>
  <c r="H5382" i="15"/>
  <c r="I5382" i="15"/>
  <c r="J5382" i="15" s="1"/>
  <c r="K5382" i="15"/>
  <c r="H5383" i="15"/>
  <c r="I5383" i="15"/>
  <c r="J5383" i="15" s="1"/>
  <c r="K5383" i="15"/>
  <c r="H5384" i="15"/>
  <c r="I5384" i="15"/>
  <c r="J5384" i="15" s="1"/>
  <c r="K5384" i="15"/>
  <c r="H5385" i="15"/>
  <c r="I5385" i="15"/>
  <c r="J5385" i="15" s="1"/>
  <c r="K5385" i="15"/>
  <c r="H5386" i="15"/>
  <c r="I5386" i="15"/>
  <c r="J5386" i="15" s="1"/>
  <c r="K5386" i="15"/>
  <c r="H5387" i="15"/>
  <c r="I5387" i="15"/>
  <c r="J5387" i="15" s="1"/>
  <c r="K5387" i="15"/>
  <c r="H5388" i="15"/>
  <c r="I5388" i="15"/>
  <c r="J5388" i="15" s="1"/>
  <c r="K5388" i="15"/>
  <c r="H5389" i="15"/>
  <c r="I5389" i="15"/>
  <c r="J5389" i="15" s="1"/>
  <c r="K5389" i="15"/>
  <c r="H5390" i="15"/>
  <c r="I5390" i="15"/>
  <c r="J5390" i="15" s="1"/>
  <c r="K5390" i="15"/>
  <c r="H5391" i="15"/>
  <c r="I5391" i="15"/>
  <c r="J5391" i="15" s="1"/>
  <c r="K5391" i="15"/>
  <c r="H5392" i="15"/>
  <c r="I5392" i="15"/>
  <c r="J5392" i="15" s="1"/>
  <c r="K5392" i="15"/>
  <c r="H5393" i="15"/>
  <c r="I5393" i="15"/>
  <c r="J5393" i="15" s="1"/>
  <c r="K5393" i="15"/>
  <c r="H5394" i="15"/>
  <c r="I5394" i="15"/>
  <c r="J5394" i="15" s="1"/>
  <c r="K5394" i="15"/>
  <c r="H5395" i="15"/>
  <c r="I5395" i="15"/>
  <c r="J5395" i="15" s="1"/>
  <c r="K5395" i="15"/>
  <c r="H5396" i="15"/>
  <c r="I5396" i="15"/>
  <c r="J5396" i="15" s="1"/>
  <c r="K5396" i="15"/>
  <c r="H5397" i="15"/>
  <c r="I5397" i="15"/>
  <c r="J5397" i="15" s="1"/>
  <c r="K5397" i="15"/>
  <c r="H5398" i="15"/>
  <c r="I5398" i="15"/>
  <c r="J5398" i="15" s="1"/>
  <c r="K5398" i="15"/>
  <c r="H5399" i="15"/>
  <c r="I5399" i="15"/>
  <c r="J5399" i="15" s="1"/>
  <c r="K5399" i="15"/>
  <c r="H5400" i="15"/>
  <c r="I5400" i="15"/>
  <c r="J5400" i="15" s="1"/>
  <c r="K5400" i="15"/>
  <c r="H5401" i="15"/>
  <c r="I5401" i="15"/>
  <c r="J5401" i="15" s="1"/>
  <c r="K5401" i="15"/>
  <c r="H5402" i="15"/>
  <c r="I5402" i="15"/>
  <c r="J5402" i="15" s="1"/>
  <c r="K5402" i="15"/>
  <c r="H5403" i="15"/>
  <c r="I5403" i="15"/>
  <c r="J5403" i="15" s="1"/>
  <c r="K5403" i="15"/>
  <c r="H5404" i="15"/>
  <c r="I5404" i="15"/>
  <c r="J5404" i="15" s="1"/>
  <c r="K5404" i="15"/>
  <c r="H5405" i="15"/>
  <c r="I5405" i="15"/>
  <c r="J5405" i="15" s="1"/>
  <c r="K5405" i="15"/>
  <c r="H5406" i="15"/>
  <c r="I5406" i="15"/>
  <c r="J5406" i="15" s="1"/>
  <c r="K5406" i="15"/>
  <c r="H5407" i="15"/>
  <c r="I5407" i="15"/>
  <c r="J5407" i="15" s="1"/>
  <c r="K5407" i="15"/>
  <c r="H5408" i="15"/>
  <c r="I5408" i="15"/>
  <c r="J5408" i="15" s="1"/>
  <c r="K5408" i="15"/>
  <c r="H5409" i="15"/>
  <c r="I5409" i="15"/>
  <c r="J5409" i="15" s="1"/>
  <c r="K5409" i="15"/>
  <c r="H5410" i="15"/>
  <c r="I5410" i="15"/>
  <c r="J5410" i="15" s="1"/>
  <c r="K5410" i="15"/>
  <c r="H5411" i="15"/>
  <c r="I5411" i="15"/>
  <c r="J5411" i="15" s="1"/>
  <c r="K5411" i="15"/>
  <c r="H5412" i="15"/>
  <c r="I5412" i="15"/>
  <c r="J5412" i="15" s="1"/>
  <c r="K5412" i="15"/>
  <c r="H5413" i="15"/>
  <c r="I5413" i="15"/>
  <c r="J5413" i="15" s="1"/>
  <c r="K5413" i="15"/>
  <c r="H5414" i="15"/>
  <c r="I5414" i="15"/>
  <c r="J5414" i="15" s="1"/>
  <c r="K5414" i="15"/>
  <c r="H5415" i="15"/>
  <c r="I5415" i="15"/>
  <c r="J5415" i="15"/>
  <c r="K5415" i="15"/>
  <c r="H5416" i="15"/>
  <c r="I5416" i="15"/>
  <c r="J5416" i="15"/>
  <c r="K5416" i="15"/>
  <c r="H5417" i="15"/>
  <c r="I5417" i="15"/>
  <c r="J5417" i="15" s="1"/>
  <c r="K5417" i="15"/>
  <c r="H5418" i="15"/>
  <c r="I5418" i="15"/>
  <c r="J5418" i="15" s="1"/>
  <c r="K5418" i="15"/>
  <c r="H5419" i="15"/>
  <c r="I5419" i="15"/>
  <c r="J5419" i="15" s="1"/>
  <c r="K5419" i="15"/>
  <c r="H5420" i="15"/>
  <c r="I5420" i="15"/>
  <c r="J5420" i="15" s="1"/>
  <c r="K5420" i="15"/>
  <c r="H5421" i="15"/>
  <c r="I5421" i="15"/>
  <c r="J5421" i="15" s="1"/>
  <c r="K5421" i="15"/>
  <c r="H5422" i="15"/>
  <c r="I5422" i="15"/>
  <c r="J5422" i="15" s="1"/>
  <c r="K5422" i="15"/>
  <c r="H5423" i="15"/>
  <c r="I5423" i="15"/>
  <c r="J5423" i="15" s="1"/>
  <c r="K5423" i="15"/>
  <c r="H5424" i="15"/>
  <c r="I5424" i="15"/>
  <c r="J5424" i="15" s="1"/>
  <c r="K5424" i="15"/>
  <c r="H5425" i="15"/>
  <c r="I5425" i="15"/>
  <c r="J5425" i="15" s="1"/>
  <c r="K5425" i="15"/>
  <c r="H5426" i="15"/>
  <c r="I5426" i="15"/>
  <c r="J5426" i="15" s="1"/>
  <c r="K5426" i="15"/>
  <c r="H5427" i="15"/>
  <c r="I5427" i="15"/>
  <c r="J5427" i="15" s="1"/>
  <c r="K5427" i="15"/>
  <c r="H5428" i="15"/>
  <c r="I5428" i="15"/>
  <c r="J5428" i="15" s="1"/>
  <c r="K5428" i="15"/>
  <c r="H5429" i="15"/>
  <c r="I5429" i="15"/>
  <c r="J5429" i="15" s="1"/>
  <c r="K5429" i="15"/>
  <c r="H5430" i="15"/>
  <c r="I5430" i="15"/>
  <c r="J5430" i="15" s="1"/>
  <c r="K5430" i="15"/>
  <c r="H5431" i="15"/>
  <c r="I5431" i="15"/>
  <c r="J5431" i="15" s="1"/>
  <c r="K5431" i="15"/>
  <c r="H5432" i="15"/>
  <c r="I5432" i="15"/>
  <c r="J5432" i="15" s="1"/>
  <c r="K5432" i="15"/>
  <c r="H5433" i="15"/>
  <c r="I5433" i="15"/>
  <c r="J5433" i="15" s="1"/>
  <c r="K5433" i="15"/>
  <c r="H5434" i="15"/>
  <c r="I5434" i="15"/>
  <c r="J5434" i="15" s="1"/>
  <c r="K5434" i="15"/>
  <c r="H5435" i="15"/>
  <c r="I5435" i="15"/>
  <c r="J5435" i="15" s="1"/>
  <c r="K5435" i="15"/>
  <c r="H5436" i="15"/>
  <c r="I5436" i="15"/>
  <c r="J5436" i="15" s="1"/>
  <c r="K5436" i="15"/>
  <c r="H5437" i="15"/>
  <c r="I5437" i="15"/>
  <c r="J5437" i="15" s="1"/>
  <c r="K5437" i="15"/>
  <c r="H5438" i="15"/>
  <c r="I5438" i="15"/>
  <c r="J5438" i="15" s="1"/>
  <c r="K5438" i="15"/>
  <c r="H5439" i="15"/>
  <c r="I5439" i="15"/>
  <c r="J5439" i="15" s="1"/>
  <c r="K5439" i="15"/>
  <c r="H5440" i="15"/>
  <c r="I5440" i="15"/>
  <c r="J5440" i="15" s="1"/>
  <c r="K5440" i="15"/>
  <c r="H5441" i="15"/>
  <c r="I5441" i="15"/>
  <c r="J5441" i="15" s="1"/>
  <c r="K5441" i="15"/>
  <c r="H5442" i="15"/>
  <c r="I5442" i="15"/>
  <c r="J5442" i="15" s="1"/>
  <c r="K5442" i="15"/>
  <c r="H5443" i="15"/>
  <c r="I5443" i="15"/>
  <c r="J5443" i="15" s="1"/>
  <c r="K5443" i="15"/>
  <c r="H5444" i="15"/>
  <c r="I5444" i="15"/>
  <c r="J5444" i="15" s="1"/>
  <c r="K5444" i="15"/>
  <c r="H5445" i="15"/>
  <c r="I5445" i="15"/>
  <c r="J5445" i="15" s="1"/>
  <c r="K5445" i="15"/>
  <c r="H5446" i="15"/>
  <c r="I5446" i="15"/>
  <c r="J5446" i="15" s="1"/>
  <c r="K5446" i="15"/>
  <c r="H5447" i="15"/>
  <c r="I5447" i="15"/>
  <c r="J5447" i="15" s="1"/>
  <c r="K5447" i="15"/>
  <c r="H5448" i="15"/>
  <c r="I5448" i="15"/>
  <c r="J5448" i="15" s="1"/>
  <c r="K5448" i="15"/>
  <c r="H5449" i="15"/>
  <c r="I5449" i="15"/>
  <c r="J5449" i="15" s="1"/>
  <c r="K5449" i="15"/>
  <c r="H5450" i="15"/>
  <c r="I5450" i="15"/>
  <c r="J5450" i="15" s="1"/>
  <c r="K5450" i="15"/>
  <c r="H5451" i="15"/>
  <c r="I5451" i="15"/>
  <c r="J5451" i="15" s="1"/>
  <c r="K5451" i="15"/>
  <c r="H5452" i="15"/>
  <c r="I5452" i="15"/>
  <c r="J5452" i="15" s="1"/>
  <c r="K5452" i="15"/>
  <c r="H5453" i="15"/>
  <c r="I5453" i="15"/>
  <c r="J5453" i="15" s="1"/>
  <c r="K5453" i="15"/>
  <c r="H5454" i="15"/>
  <c r="I5454" i="15"/>
  <c r="J5454" i="15" s="1"/>
  <c r="K5454" i="15"/>
  <c r="H5455" i="15"/>
  <c r="I5455" i="15"/>
  <c r="J5455" i="15" s="1"/>
  <c r="K5455" i="15"/>
  <c r="H5456" i="15"/>
  <c r="I5456" i="15"/>
  <c r="J5456" i="15" s="1"/>
  <c r="K5456" i="15"/>
  <c r="H5457" i="15"/>
  <c r="I5457" i="15"/>
  <c r="J5457" i="15" s="1"/>
  <c r="K5457" i="15"/>
  <c r="H5458" i="15"/>
  <c r="I5458" i="15"/>
  <c r="J5458" i="15" s="1"/>
  <c r="K5458" i="15"/>
  <c r="H5459" i="15"/>
  <c r="I5459" i="15"/>
  <c r="J5459" i="15" s="1"/>
  <c r="K5459" i="15"/>
  <c r="H5460" i="15"/>
  <c r="I5460" i="15"/>
  <c r="J5460" i="15" s="1"/>
  <c r="K5460" i="15"/>
  <c r="H5461" i="15"/>
  <c r="I5461" i="15"/>
  <c r="J5461" i="15" s="1"/>
  <c r="K5461" i="15"/>
  <c r="H5462" i="15"/>
  <c r="I5462" i="15"/>
  <c r="J5462" i="15" s="1"/>
  <c r="K5462" i="15"/>
  <c r="H5463" i="15"/>
  <c r="I5463" i="15"/>
  <c r="J5463" i="15" s="1"/>
  <c r="K5463" i="15"/>
  <c r="H5464" i="15"/>
  <c r="I5464" i="15"/>
  <c r="J5464" i="15" s="1"/>
  <c r="K5464" i="15"/>
  <c r="H5465" i="15"/>
  <c r="I5465" i="15"/>
  <c r="J5465" i="15" s="1"/>
  <c r="K5465" i="15"/>
  <c r="H5466" i="15"/>
  <c r="I5466" i="15"/>
  <c r="J5466" i="15" s="1"/>
  <c r="K5466" i="15"/>
  <c r="H5467" i="15"/>
  <c r="I5467" i="15"/>
  <c r="J5467" i="15" s="1"/>
  <c r="K5467" i="15"/>
  <c r="H5468" i="15"/>
  <c r="I5468" i="15"/>
  <c r="J5468" i="15" s="1"/>
  <c r="K5468" i="15"/>
  <c r="H5469" i="15"/>
  <c r="I5469" i="15"/>
  <c r="J5469" i="15" s="1"/>
  <c r="K5469" i="15"/>
  <c r="H5470" i="15"/>
  <c r="I5470" i="15"/>
  <c r="J5470" i="15" s="1"/>
  <c r="K5470" i="15"/>
  <c r="H5471" i="15"/>
  <c r="I5471" i="15"/>
  <c r="J5471" i="15" s="1"/>
  <c r="K5471" i="15"/>
  <c r="H5472" i="15"/>
  <c r="I5472" i="15"/>
  <c r="J5472" i="15" s="1"/>
  <c r="K5472" i="15"/>
  <c r="H5473" i="15"/>
  <c r="I5473" i="15"/>
  <c r="J5473" i="15" s="1"/>
  <c r="K5473" i="15"/>
  <c r="H5474" i="15"/>
  <c r="I5474" i="15"/>
  <c r="J5474" i="15" s="1"/>
  <c r="K5474" i="15"/>
  <c r="H5475" i="15"/>
  <c r="I5475" i="15"/>
  <c r="J5475" i="15" s="1"/>
  <c r="K5475" i="15"/>
  <c r="H5476" i="15"/>
  <c r="I5476" i="15"/>
  <c r="J5476" i="15" s="1"/>
  <c r="K5476" i="15"/>
  <c r="H5477" i="15"/>
  <c r="I5477" i="15"/>
  <c r="J5477" i="15" s="1"/>
  <c r="K5477" i="15"/>
  <c r="H5478" i="15"/>
  <c r="I5478" i="15"/>
  <c r="J5478" i="15" s="1"/>
  <c r="K5478" i="15"/>
  <c r="H5479" i="15"/>
  <c r="I5479" i="15"/>
  <c r="J5479" i="15" s="1"/>
  <c r="K5479" i="15"/>
  <c r="H5480" i="15"/>
  <c r="I5480" i="15"/>
  <c r="J5480" i="15" s="1"/>
  <c r="K5480" i="15"/>
  <c r="H5481" i="15"/>
  <c r="I5481" i="15"/>
  <c r="J5481" i="15" s="1"/>
  <c r="K5481" i="15"/>
  <c r="H5482" i="15"/>
  <c r="I5482" i="15"/>
  <c r="J5482" i="15" s="1"/>
  <c r="K5482" i="15"/>
  <c r="H5483" i="15"/>
  <c r="I5483" i="15"/>
  <c r="J5483" i="15" s="1"/>
  <c r="K5483" i="15"/>
  <c r="H5484" i="15"/>
  <c r="I5484" i="15"/>
  <c r="J5484" i="15" s="1"/>
  <c r="K5484" i="15"/>
  <c r="H5485" i="15"/>
  <c r="I5485" i="15"/>
  <c r="J5485" i="15" s="1"/>
  <c r="K5485" i="15"/>
  <c r="H5486" i="15"/>
  <c r="I5486" i="15"/>
  <c r="J5486" i="15" s="1"/>
  <c r="K5486" i="15"/>
  <c r="H5487" i="15"/>
  <c r="I5487" i="15"/>
  <c r="J5487" i="15" s="1"/>
  <c r="K5487" i="15"/>
  <c r="H5488" i="15"/>
  <c r="I5488" i="15"/>
  <c r="J5488" i="15" s="1"/>
  <c r="K5488" i="15"/>
  <c r="H5489" i="15"/>
  <c r="I5489" i="15"/>
  <c r="J5489" i="15" s="1"/>
  <c r="K5489" i="15"/>
  <c r="H5490" i="15"/>
  <c r="I5490" i="15"/>
  <c r="J5490" i="15" s="1"/>
  <c r="K5490" i="15"/>
  <c r="H5491" i="15"/>
  <c r="I5491" i="15"/>
  <c r="J5491" i="15" s="1"/>
  <c r="K5491" i="15"/>
  <c r="H5492" i="15"/>
  <c r="I5492" i="15"/>
  <c r="J5492" i="15" s="1"/>
  <c r="K5492" i="15"/>
  <c r="H5493" i="15"/>
  <c r="I5493" i="15"/>
  <c r="J5493" i="15" s="1"/>
  <c r="K5493" i="15"/>
  <c r="H5494" i="15"/>
  <c r="I5494" i="15"/>
  <c r="J5494" i="15" s="1"/>
  <c r="K5494" i="15"/>
  <c r="H5495" i="15"/>
  <c r="I5495" i="15"/>
  <c r="J5495" i="15" s="1"/>
  <c r="K5495" i="15"/>
  <c r="H5496" i="15"/>
  <c r="I5496" i="15"/>
  <c r="J5496" i="15" s="1"/>
  <c r="K5496" i="15"/>
  <c r="H5497" i="15"/>
  <c r="I5497" i="15"/>
  <c r="J5497" i="15" s="1"/>
  <c r="K5497" i="15"/>
  <c r="H5498" i="15"/>
  <c r="I5498" i="15"/>
  <c r="J5498" i="15" s="1"/>
  <c r="K5498" i="15"/>
  <c r="H5499" i="15"/>
  <c r="I5499" i="15"/>
  <c r="J5499" i="15" s="1"/>
  <c r="K5499" i="15"/>
  <c r="H5500" i="15"/>
  <c r="I5500" i="15"/>
  <c r="J5500" i="15" s="1"/>
  <c r="K5500" i="15"/>
  <c r="H5501" i="15"/>
  <c r="I5501" i="15"/>
  <c r="J5501" i="15" s="1"/>
  <c r="K5501" i="15"/>
  <c r="H5502" i="15"/>
  <c r="I5502" i="15"/>
  <c r="J5502" i="15" s="1"/>
  <c r="K5502" i="15"/>
  <c r="H5503" i="15"/>
  <c r="I5503" i="15"/>
  <c r="J5503" i="15" s="1"/>
  <c r="K5503" i="15"/>
  <c r="H5504" i="15"/>
  <c r="I5504" i="15"/>
  <c r="J5504" i="15" s="1"/>
  <c r="K5504" i="15"/>
  <c r="H5505" i="15"/>
  <c r="I5505" i="15"/>
  <c r="J5505" i="15" s="1"/>
  <c r="K5505" i="15"/>
  <c r="H5506" i="15"/>
  <c r="I5506" i="15"/>
  <c r="J5506" i="15" s="1"/>
  <c r="K5506" i="15"/>
  <c r="H5507" i="15"/>
  <c r="I5507" i="15"/>
  <c r="J5507" i="15" s="1"/>
  <c r="K5507" i="15"/>
  <c r="H5508" i="15"/>
  <c r="I5508" i="15"/>
  <c r="J5508" i="15" s="1"/>
  <c r="K5508" i="15"/>
  <c r="H5509" i="15"/>
  <c r="I5509" i="15"/>
  <c r="J5509" i="15" s="1"/>
  <c r="K5509" i="15"/>
  <c r="H5510" i="15"/>
  <c r="I5510" i="15"/>
  <c r="J5510" i="15" s="1"/>
  <c r="K5510" i="15"/>
  <c r="H5511" i="15"/>
  <c r="I5511" i="15"/>
  <c r="J5511" i="15" s="1"/>
  <c r="K5511" i="15"/>
  <c r="H5512" i="15"/>
  <c r="I5512" i="15"/>
  <c r="J5512" i="15" s="1"/>
  <c r="K5512" i="15"/>
  <c r="H5513" i="15"/>
  <c r="I5513" i="15"/>
  <c r="J5513" i="15" s="1"/>
  <c r="K5513" i="15"/>
  <c r="H5514" i="15"/>
  <c r="I5514" i="15"/>
  <c r="J5514" i="15" s="1"/>
  <c r="K5514" i="15"/>
  <c r="H5515" i="15"/>
  <c r="I5515" i="15"/>
  <c r="J5515" i="15" s="1"/>
  <c r="K5515" i="15"/>
  <c r="H5516" i="15"/>
  <c r="I5516" i="15"/>
  <c r="J5516" i="15" s="1"/>
  <c r="K5516" i="15"/>
  <c r="H5517" i="15"/>
  <c r="I5517" i="15"/>
  <c r="J5517" i="15" s="1"/>
  <c r="K5517" i="15"/>
  <c r="H5518" i="15"/>
  <c r="I5518" i="15"/>
  <c r="J5518" i="15" s="1"/>
  <c r="K5518" i="15"/>
  <c r="H5519" i="15"/>
  <c r="I5519" i="15"/>
  <c r="J5519" i="15" s="1"/>
  <c r="K5519" i="15"/>
  <c r="H5520" i="15"/>
  <c r="I5520" i="15"/>
  <c r="J5520" i="15" s="1"/>
  <c r="K5520" i="15"/>
  <c r="H5521" i="15"/>
  <c r="I5521" i="15"/>
  <c r="J5521" i="15" s="1"/>
  <c r="K5521" i="15"/>
  <c r="H5522" i="15"/>
  <c r="I5522" i="15"/>
  <c r="J5522" i="15" s="1"/>
  <c r="K5522" i="15"/>
  <c r="H5523" i="15"/>
  <c r="I5523" i="15"/>
  <c r="J5523" i="15" s="1"/>
  <c r="K5523" i="15"/>
  <c r="H5524" i="15"/>
  <c r="I5524" i="15"/>
  <c r="J5524" i="15" s="1"/>
  <c r="K5524" i="15"/>
  <c r="H5525" i="15"/>
  <c r="I5525" i="15"/>
  <c r="J5525" i="15" s="1"/>
  <c r="K5525" i="15"/>
  <c r="H5526" i="15"/>
  <c r="I5526" i="15"/>
  <c r="J5526" i="15" s="1"/>
  <c r="K5526" i="15"/>
  <c r="H5527" i="15"/>
  <c r="I5527" i="15"/>
  <c r="J5527" i="15" s="1"/>
  <c r="K5527" i="15"/>
  <c r="H5528" i="15"/>
  <c r="I5528" i="15"/>
  <c r="J5528" i="15" s="1"/>
  <c r="K5528" i="15"/>
  <c r="H5529" i="15"/>
  <c r="I5529" i="15"/>
  <c r="J5529" i="15" s="1"/>
  <c r="K5529" i="15"/>
  <c r="H5530" i="15"/>
  <c r="I5530" i="15"/>
  <c r="J5530" i="15" s="1"/>
  <c r="K5530" i="15"/>
  <c r="H5531" i="15"/>
  <c r="I5531" i="15"/>
  <c r="J5531" i="15" s="1"/>
  <c r="K5531" i="15"/>
  <c r="H5532" i="15"/>
  <c r="I5532" i="15"/>
  <c r="J5532" i="15" s="1"/>
  <c r="K5532" i="15"/>
  <c r="H5533" i="15"/>
  <c r="I5533" i="15"/>
  <c r="J5533" i="15" s="1"/>
  <c r="K5533" i="15"/>
  <c r="H5534" i="15"/>
  <c r="I5534" i="15"/>
  <c r="J5534" i="15" s="1"/>
  <c r="K5534" i="15"/>
  <c r="H5535" i="15"/>
  <c r="I5535" i="15"/>
  <c r="J5535" i="15" s="1"/>
  <c r="K5535" i="15"/>
  <c r="H5536" i="15"/>
  <c r="I5536" i="15"/>
  <c r="J5536" i="15" s="1"/>
  <c r="K5536" i="15"/>
  <c r="H5537" i="15"/>
  <c r="I5537" i="15"/>
  <c r="J5537" i="15" s="1"/>
  <c r="K5537" i="15"/>
  <c r="H5538" i="15"/>
  <c r="I5538" i="15"/>
  <c r="J5538" i="15" s="1"/>
  <c r="K5538" i="15"/>
  <c r="H5539" i="15"/>
  <c r="I5539" i="15"/>
  <c r="J5539" i="15" s="1"/>
  <c r="K5539" i="15"/>
  <c r="H5540" i="15"/>
  <c r="I5540" i="15"/>
  <c r="J5540" i="15" s="1"/>
  <c r="K5540" i="15"/>
  <c r="H5541" i="15"/>
  <c r="I5541" i="15"/>
  <c r="J5541" i="15"/>
  <c r="K5541" i="15"/>
  <c r="H5542" i="15"/>
  <c r="I5542" i="15"/>
  <c r="J5542" i="15"/>
  <c r="K5542" i="15"/>
  <c r="H5543" i="15"/>
  <c r="I5543" i="15"/>
  <c r="J5543" i="15" s="1"/>
  <c r="K5543" i="15"/>
  <c r="H5544" i="15"/>
  <c r="I5544" i="15"/>
  <c r="J5544" i="15" s="1"/>
  <c r="K5544" i="15"/>
  <c r="H5545" i="15"/>
  <c r="I5545" i="15"/>
  <c r="J5545" i="15" s="1"/>
  <c r="K5545" i="15"/>
  <c r="H5546" i="15"/>
  <c r="I5546" i="15"/>
  <c r="J5546" i="15" s="1"/>
  <c r="K5546" i="15"/>
  <c r="H5547" i="15"/>
  <c r="I5547" i="15"/>
  <c r="J5547" i="15" s="1"/>
  <c r="K5547" i="15"/>
  <c r="H5548" i="15"/>
  <c r="I5548" i="15"/>
  <c r="J5548" i="15" s="1"/>
  <c r="K5548" i="15"/>
  <c r="H5549" i="15"/>
  <c r="I5549" i="15"/>
  <c r="J5549" i="15" s="1"/>
  <c r="K5549" i="15"/>
  <c r="H5550" i="15"/>
  <c r="I5550" i="15"/>
  <c r="J5550" i="15" s="1"/>
  <c r="K5550" i="15"/>
  <c r="H5551" i="15"/>
  <c r="I5551" i="15"/>
  <c r="J5551" i="15" s="1"/>
  <c r="K5551" i="15"/>
  <c r="H5552" i="15"/>
  <c r="I5552" i="15"/>
  <c r="J5552" i="15" s="1"/>
  <c r="K5552" i="15"/>
  <c r="H5553" i="15"/>
  <c r="I5553" i="15"/>
  <c r="J5553" i="15" s="1"/>
  <c r="K5553" i="15"/>
  <c r="H5554" i="15"/>
  <c r="I5554" i="15"/>
  <c r="J5554" i="15" s="1"/>
  <c r="K5554" i="15"/>
  <c r="H5555" i="15"/>
  <c r="I5555" i="15"/>
  <c r="J5555" i="15" s="1"/>
  <c r="K5555" i="15"/>
  <c r="H5556" i="15"/>
  <c r="I5556" i="15"/>
  <c r="J5556" i="15" s="1"/>
  <c r="K5556" i="15"/>
  <c r="H5557" i="15"/>
  <c r="I5557" i="15"/>
  <c r="J5557" i="15" s="1"/>
  <c r="K5557" i="15"/>
  <c r="H5558" i="15"/>
  <c r="I5558" i="15"/>
  <c r="J5558" i="15" s="1"/>
  <c r="K5558" i="15"/>
  <c r="H5559" i="15"/>
  <c r="I5559" i="15"/>
  <c r="J5559" i="15" s="1"/>
  <c r="K5559" i="15"/>
  <c r="H5560" i="15"/>
  <c r="I5560" i="15"/>
  <c r="J5560" i="15" s="1"/>
  <c r="K5560" i="15"/>
  <c r="H5561" i="15"/>
  <c r="I5561" i="15"/>
  <c r="J5561" i="15" s="1"/>
  <c r="K5561" i="15"/>
  <c r="H5562" i="15"/>
  <c r="I5562" i="15"/>
  <c r="J5562" i="15" s="1"/>
  <c r="K5562" i="15"/>
  <c r="H5563" i="15"/>
  <c r="I5563" i="15"/>
  <c r="J5563" i="15" s="1"/>
  <c r="K5563" i="15"/>
  <c r="H5564" i="15"/>
  <c r="I5564" i="15"/>
  <c r="J5564" i="15" s="1"/>
  <c r="K5564" i="15"/>
  <c r="H5565" i="15"/>
  <c r="I5565" i="15"/>
  <c r="J5565" i="15" s="1"/>
  <c r="K5565" i="15"/>
  <c r="H5566" i="15"/>
  <c r="I5566" i="15"/>
  <c r="J5566" i="15" s="1"/>
  <c r="K5566" i="15"/>
  <c r="H5567" i="15"/>
  <c r="I5567" i="15"/>
  <c r="J5567" i="15" s="1"/>
  <c r="K5567" i="15"/>
  <c r="H5568" i="15"/>
  <c r="I5568" i="15"/>
  <c r="J5568" i="15" s="1"/>
  <c r="K5568" i="15"/>
  <c r="H5569" i="15"/>
  <c r="I5569" i="15"/>
  <c r="J5569" i="15" s="1"/>
  <c r="K5569" i="15"/>
  <c r="H5570" i="15"/>
  <c r="I5570" i="15"/>
  <c r="J5570" i="15" s="1"/>
  <c r="K5570" i="15"/>
  <c r="H5571" i="15"/>
  <c r="I5571" i="15"/>
  <c r="J5571" i="15" s="1"/>
  <c r="K5571" i="15"/>
  <c r="H5572" i="15"/>
  <c r="I5572" i="15"/>
  <c r="J5572" i="15" s="1"/>
  <c r="K5572" i="15"/>
  <c r="H5573" i="15"/>
  <c r="I5573" i="15"/>
  <c r="J5573" i="15" s="1"/>
  <c r="K5573" i="15"/>
  <c r="H5574" i="15"/>
  <c r="I5574" i="15"/>
  <c r="J5574" i="15" s="1"/>
  <c r="K5574" i="15"/>
  <c r="H5575" i="15"/>
  <c r="I5575" i="15"/>
  <c r="J5575" i="15" s="1"/>
  <c r="K5575" i="15"/>
  <c r="H5576" i="15"/>
  <c r="I5576" i="15"/>
  <c r="J5576" i="15" s="1"/>
  <c r="K5576" i="15"/>
  <c r="H5577" i="15"/>
  <c r="I5577" i="15"/>
  <c r="J5577" i="15" s="1"/>
  <c r="K5577" i="15"/>
  <c r="H5578" i="15"/>
  <c r="I5578" i="15"/>
  <c r="J5578" i="15" s="1"/>
  <c r="K5578" i="15"/>
  <c r="H5579" i="15"/>
  <c r="I5579" i="15"/>
  <c r="J5579" i="15" s="1"/>
  <c r="K5579" i="15"/>
  <c r="H5580" i="15"/>
  <c r="I5580" i="15"/>
  <c r="J5580" i="15" s="1"/>
  <c r="K5580" i="15"/>
  <c r="H5581" i="15"/>
  <c r="I5581" i="15"/>
  <c r="J5581" i="15" s="1"/>
  <c r="K5581" i="15"/>
  <c r="H5582" i="15"/>
  <c r="I5582" i="15"/>
  <c r="J5582" i="15" s="1"/>
  <c r="K5582" i="15"/>
  <c r="H5583" i="15"/>
  <c r="I5583" i="15"/>
  <c r="J5583" i="15" s="1"/>
  <c r="K5583" i="15"/>
  <c r="H5584" i="15"/>
  <c r="I5584" i="15"/>
  <c r="J5584" i="15" s="1"/>
  <c r="K5584" i="15"/>
  <c r="H5585" i="15"/>
  <c r="I5585" i="15"/>
  <c r="J5585" i="15" s="1"/>
  <c r="K5585" i="15"/>
  <c r="H5586" i="15"/>
  <c r="I5586" i="15"/>
  <c r="J5586" i="15" s="1"/>
  <c r="K5586" i="15"/>
  <c r="H5587" i="15"/>
  <c r="I5587" i="15"/>
  <c r="J5587" i="15" s="1"/>
  <c r="K5587" i="15"/>
  <c r="H5588" i="15"/>
  <c r="I5588" i="15"/>
  <c r="J5588" i="15" s="1"/>
  <c r="K5588" i="15"/>
  <c r="H5589" i="15"/>
  <c r="I5589" i="15"/>
  <c r="J5589" i="15" s="1"/>
  <c r="K5589" i="15"/>
  <c r="H5590" i="15"/>
  <c r="I5590" i="15"/>
  <c r="J5590" i="15" s="1"/>
  <c r="K5590" i="15"/>
  <c r="H5591" i="15"/>
  <c r="I5591" i="15"/>
  <c r="J5591" i="15" s="1"/>
  <c r="K5591" i="15"/>
  <c r="H5592" i="15"/>
  <c r="I5592" i="15"/>
  <c r="J5592" i="15" s="1"/>
  <c r="K5592" i="15"/>
  <c r="H5593" i="15"/>
  <c r="I5593" i="15"/>
  <c r="J5593" i="15" s="1"/>
  <c r="K5593" i="15"/>
  <c r="H5594" i="15"/>
  <c r="I5594" i="15"/>
  <c r="J5594" i="15" s="1"/>
  <c r="K5594" i="15"/>
  <c r="H5595" i="15"/>
  <c r="I5595" i="15"/>
  <c r="J5595" i="15" s="1"/>
  <c r="K5595" i="15"/>
  <c r="H5596" i="15"/>
  <c r="I5596" i="15"/>
  <c r="J5596" i="15" s="1"/>
  <c r="K5596" i="15"/>
  <c r="H5597" i="15"/>
  <c r="I5597" i="15"/>
  <c r="J5597" i="15" s="1"/>
  <c r="K5597" i="15"/>
  <c r="H5598" i="15"/>
  <c r="I5598" i="15"/>
  <c r="J5598" i="15" s="1"/>
  <c r="K5598" i="15"/>
  <c r="H5599" i="15"/>
  <c r="I5599" i="15"/>
  <c r="J5599" i="15" s="1"/>
  <c r="K5599" i="15"/>
  <c r="H5600" i="15"/>
  <c r="I5600" i="15"/>
  <c r="J5600" i="15" s="1"/>
  <c r="K5600" i="15"/>
  <c r="H5601" i="15"/>
  <c r="I5601" i="15"/>
  <c r="J5601" i="15" s="1"/>
  <c r="K5601" i="15"/>
  <c r="H5602" i="15"/>
  <c r="I5602" i="15"/>
  <c r="J5602" i="15" s="1"/>
  <c r="K5602" i="15"/>
  <c r="H5603" i="15"/>
  <c r="I5603" i="15"/>
  <c r="J5603" i="15" s="1"/>
  <c r="K5603" i="15"/>
  <c r="H5604" i="15"/>
  <c r="I5604" i="15"/>
  <c r="J5604" i="15" s="1"/>
  <c r="K5604" i="15"/>
  <c r="H5605" i="15"/>
  <c r="I5605" i="15"/>
  <c r="J5605" i="15" s="1"/>
  <c r="K5605" i="15"/>
  <c r="H5606" i="15"/>
  <c r="I5606" i="15"/>
  <c r="J5606" i="15" s="1"/>
  <c r="K5606" i="15"/>
  <c r="H5607" i="15"/>
  <c r="I5607" i="15"/>
  <c r="J5607" i="15" s="1"/>
  <c r="K5607" i="15"/>
  <c r="H5608" i="15"/>
  <c r="I5608" i="15"/>
  <c r="J5608" i="15" s="1"/>
  <c r="K5608" i="15"/>
  <c r="H5609" i="15"/>
  <c r="I5609" i="15"/>
  <c r="J5609" i="15" s="1"/>
  <c r="K5609" i="15"/>
  <c r="H5610" i="15"/>
  <c r="I5610" i="15"/>
  <c r="J5610" i="15" s="1"/>
  <c r="K5610" i="15"/>
  <c r="H5611" i="15"/>
  <c r="I5611" i="15"/>
  <c r="J5611" i="15" s="1"/>
  <c r="K5611" i="15"/>
  <c r="H5612" i="15"/>
  <c r="I5612" i="15"/>
  <c r="J5612" i="15" s="1"/>
  <c r="K5612" i="15"/>
  <c r="H5613" i="15"/>
  <c r="I5613" i="15"/>
  <c r="J5613" i="15" s="1"/>
  <c r="K5613" i="15"/>
  <c r="H5614" i="15"/>
  <c r="I5614" i="15"/>
  <c r="J5614" i="15" s="1"/>
  <c r="K5614" i="15"/>
  <c r="H5615" i="15"/>
  <c r="I5615" i="15"/>
  <c r="J5615" i="15" s="1"/>
  <c r="K5615" i="15"/>
  <c r="H5616" i="15"/>
  <c r="I5616" i="15"/>
  <c r="J5616" i="15"/>
  <c r="K5616" i="15"/>
  <c r="H5617" i="15"/>
  <c r="I5617" i="15"/>
  <c r="J5617" i="15" s="1"/>
  <c r="K5617" i="15"/>
  <c r="H5618" i="15"/>
  <c r="I5618" i="15"/>
  <c r="J5618" i="15" s="1"/>
  <c r="K5618" i="15"/>
  <c r="H5619" i="15"/>
  <c r="I5619" i="15"/>
  <c r="J5619" i="15" s="1"/>
  <c r="K5619" i="15"/>
  <c r="H5620" i="15"/>
  <c r="I5620" i="15"/>
  <c r="J5620" i="15" s="1"/>
  <c r="K5620" i="15"/>
  <c r="H5621" i="15"/>
  <c r="I5621" i="15"/>
  <c r="J5621" i="15" s="1"/>
  <c r="K5621" i="15"/>
  <c r="H5622" i="15"/>
  <c r="I5622" i="15"/>
  <c r="J5622" i="15" s="1"/>
  <c r="K5622" i="15"/>
  <c r="H5623" i="15"/>
  <c r="I5623" i="15"/>
  <c r="J5623" i="15" s="1"/>
  <c r="K5623" i="15"/>
  <c r="H5624" i="15"/>
  <c r="I5624" i="15"/>
  <c r="J5624" i="15" s="1"/>
  <c r="K5624" i="15"/>
  <c r="H5625" i="15"/>
  <c r="I5625" i="15"/>
  <c r="J5625" i="15" s="1"/>
  <c r="K5625" i="15"/>
  <c r="H5626" i="15"/>
  <c r="I5626" i="15"/>
  <c r="J5626" i="15" s="1"/>
  <c r="K5626" i="15"/>
  <c r="H5627" i="15"/>
  <c r="I5627" i="15"/>
  <c r="J5627" i="15" s="1"/>
  <c r="K5627" i="15"/>
  <c r="H5628" i="15"/>
  <c r="I5628" i="15"/>
  <c r="J5628" i="15" s="1"/>
  <c r="K5628" i="15"/>
  <c r="H5629" i="15"/>
  <c r="I5629" i="15"/>
  <c r="J5629" i="15" s="1"/>
  <c r="K5629" i="15"/>
  <c r="H5630" i="15"/>
  <c r="I5630" i="15"/>
  <c r="J5630" i="15" s="1"/>
  <c r="K5630" i="15"/>
  <c r="H5631" i="15"/>
  <c r="I5631" i="15"/>
  <c r="J5631" i="15" s="1"/>
  <c r="K5631" i="15"/>
  <c r="H5632" i="15"/>
  <c r="I5632" i="15"/>
  <c r="J5632" i="15" s="1"/>
  <c r="K5632" i="15"/>
  <c r="H5633" i="15"/>
  <c r="I5633" i="15"/>
  <c r="J5633" i="15" s="1"/>
  <c r="K5633" i="15"/>
  <c r="H5634" i="15"/>
  <c r="I5634" i="15"/>
  <c r="J5634" i="15" s="1"/>
  <c r="K5634" i="15"/>
  <c r="H5635" i="15"/>
  <c r="I5635" i="15"/>
  <c r="J5635" i="15" s="1"/>
  <c r="K5635" i="15"/>
  <c r="H5636" i="15"/>
  <c r="I5636" i="15"/>
  <c r="J5636" i="15" s="1"/>
  <c r="K5636" i="15"/>
  <c r="H5637" i="15"/>
  <c r="I5637" i="15"/>
  <c r="J5637" i="15" s="1"/>
  <c r="K5637" i="15"/>
  <c r="H5638" i="15"/>
  <c r="I5638" i="15"/>
  <c r="J5638" i="15" s="1"/>
  <c r="K5638" i="15"/>
  <c r="H5639" i="15"/>
  <c r="I5639" i="15"/>
  <c r="J5639" i="15" s="1"/>
  <c r="K5639" i="15"/>
  <c r="H5640" i="15"/>
  <c r="I5640" i="15"/>
  <c r="J5640" i="15" s="1"/>
  <c r="K5640" i="15"/>
  <c r="H5641" i="15"/>
  <c r="I5641" i="15"/>
  <c r="J5641" i="15" s="1"/>
  <c r="K5641" i="15"/>
  <c r="H5642" i="15"/>
  <c r="I5642" i="15"/>
  <c r="J5642" i="15" s="1"/>
  <c r="K5642" i="15"/>
  <c r="H5643" i="15"/>
  <c r="I5643" i="15"/>
  <c r="J5643" i="15" s="1"/>
  <c r="K5643" i="15"/>
  <c r="H5644" i="15"/>
  <c r="I5644" i="15"/>
  <c r="J5644" i="15" s="1"/>
  <c r="K5644" i="15"/>
  <c r="H5645" i="15"/>
  <c r="I5645" i="15"/>
  <c r="J5645" i="15" s="1"/>
  <c r="K5645" i="15"/>
  <c r="H5646" i="15"/>
  <c r="I5646" i="15"/>
  <c r="J5646" i="15" s="1"/>
  <c r="K5646" i="15"/>
  <c r="H5647" i="15"/>
  <c r="I5647" i="15"/>
  <c r="J5647" i="15" s="1"/>
  <c r="K5647" i="15"/>
  <c r="H5648" i="15"/>
  <c r="I5648" i="15"/>
  <c r="J5648" i="15" s="1"/>
  <c r="K5648" i="15"/>
  <c r="H5649" i="15"/>
  <c r="I5649" i="15"/>
  <c r="J5649" i="15" s="1"/>
  <c r="K5649" i="15"/>
  <c r="H5650" i="15"/>
  <c r="I5650" i="15"/>
  <c r="J5650" i="15" s="1"/>
  <c r="K5650" i="15"/>
  <c r="H5651" i="15"/>
  <c r="I5651" i="15"/>
  <c r="J5651" i="15" s="1"/>
  <c r="K5651" i="15"/>
  <c r="H5652" i="15"/>
  <c r="I5652" i="15"/>
  <c r="J5652" i="15" s="1"/>
  <c r="K5652" i="15"/>
  <c r="H5653" i="15"/>
  <c r="I5653" i="15"/>
  <c r="J5653" i="15" s="1"/>
  <c r="K5653" i="15"/>
  <c r="H5654" i="15"/>
  <c r="I5654" i="15"/>
  <c r="J5654" i="15" s="1"/>
  <c r="K5654" i="15"/>
  <c r="H5655" i="15"/>
  <c r="I5655" i="15"/>
  <c r="J5655" i="15" s="1"/>
  <c r="K5655" i="15"/>
  <c r="H5656" i="15"/>
  <c r="I5656" i="15"/>
  <c r="J5656" i="15" s="1"/>
  <c r="K5656" i="15"/>
  <c r="H5657" i="15"/>
  <c r="I5657" i="15"/>
  <c r="J5657" i="15" s="1"/>
  <c r="K5657" i="15"/>
  <c r="H5658" i="15"/>
  <c r="I5658" i="15"/>
  <c r="J5658" i="15" s="1"/>
  <c r="K5658" i="15"/>
  <c r="H5659" i="15"/>
  <c r="I5659" i="15"/>
  <c r="J5659" i="15" s="1"/>
  <c r="K5659" i="15"/>
  <c r="H5660" i="15"/>
  <c r="I5660" i="15"/>
  <c r="J5660" i="15" s="1"/>
  <c r="K5660" i="15"/>
  <c r="H5661" i="15"/>
  <c r="I5661" i="15"/>
  <c r="J5661" i="15" s="1"/>
  <c r="K5661" i="15"/>
  <c r="H5662" i="15"/>
  <c r="I5662" i="15"/>
  <c r="J5662" i="15" s="1"/>
  <c r="K5662" i="15"/>
  <c r="H5663" i="15"/>
  <c r="I5663" i="15"/>
  <c r="J5663" i="15" s="1"/>
  <c r="K5663" i="15"/>
  <c r="H5664" i="15"/>
  <c r="I5664" i="15"/>
  <c r="J5664" i="15" s="1"/>
  <c r="K5664" i="15"/>
  <c r="H5665" i="15"/>
  <c r="I5665" i="15"/>
  <c r="J5665" i="15" s="1"/>
  <c r="K5665" i="15"/>
  <c r="H5666" i="15"/>
  <c r="I5666" i="15"/>
  <c r="J5666" i="15" s="1"/>
  <c r="K5666" i="15"/>
  <c r="H5667" i="15"/>
  <c r="I5667" i="15"/>
  <c r="J5667" i="15" s="1"/>
  <c r="K5667" i="15"/>
  <c r="H5668" i="15"/>
  <c r="I5668" i="15"/>
  <c r="J5668" i="15" s="1"/>
  <c r="K5668" i="15"/>
  <c r="H5669" i="15"/>
  <c r="I5669" i="15"/>
  <c r="J5669" i="15" s="1"/>
  <c r="K5669" i="15"/>
  <c r="H5670" i="15"/>
  <c r="I5670" i="15"/>
  <c r="J5670" i="15" s="1"/>
  <c r="K5670" i="15"/>
  <c r="H5671" i="15"/>
  <c r="I5671" i="15"/>
  <c r="J5671" i="15" s="1"/>
  <c r="K5671" i="15"/>
  <c r="H5672" i="15"/>
  <c r="I5672" i="15"/>
  <c r="J5672" i="15" s="1"/>
  <c r="K5672" i="15"/>
  <c r="H5673" i="15"/>
  <c r="I5673" i="15"/>
  <c r="J5673" i="15" s="1"/>
  <c r="K5673" i="15"/>
  <c r="H5674" i="15"/>
  <c r="I5674" i="15"/>
  <c r="J5674" i="15" s="1"/>
  <c r="K5674" i="15"/>
  <c r="H5675" i="15"/>
  <c r="I5675" i="15"/>
  <c r="J5675" i="15" s="1"/>
  <c r="K5675" i="15"/>
  <c r="H5676" i="15"/>
  <c r="I5676" i="15"/>
  <c r="J5676" i="15" s="1"/>
  <c r="K5676" i="15"/>
  <c r="H5677" i="15"/>
  <c r="I5677" i="15"/>
  <c r="J5677" i="15" s="1"/>
  <c r="K5677" i="15"/>
  <c r="H5678" i="15"/>
  <c r="I5678" i="15"/>
  <c r="J5678" i="15" s="1"/>
  <c r="K5678" i="15"/>
  <c r="H5679" i="15"/>
  <c r="I5679" i="15"/>
  <c r="J5679" i="15" s="1"/>
  <c r="K5679" i="15"/>
  <c r="H5680" i="15"/>
  <c r="I5680" i="15"/>
  <c r="J5680" i="15" s="1"/>
  <c r="K5680" i="15"/>
  <c r="H5681" i="15"/>
  <c r="I5681" i="15"/>
  <c r="J5681" i="15" s="1"/>
  <c r="K5681" i="15"/>
  <c r="H5682" i="15"/>
  <c r="I5682" i="15"/>
  <c r="J5682" i="15" s="1"/>
  <c r="K5682" i="15"/>
  <c r="H5683" i="15"/>
  <c r="I5683" i="15"/>
  <c r="J5683" i="15" s="1"/>
  <c r="K5683" i="15"/>
  <c r="H5684" i="15"/>
  <c r="I5684" i="15"/>
  <c r="J5684" i="15" s="1"/>
  <c r="K5684" i="15"/>
  <c r="H5685" i="15"/>
  <c r="I5685" i="15"/>
  <c r="J5685" i="15" s="1"/>
  <c r="K5685" i="15"/>
  <c r="H5686" i="15"/>
  <c r="I5686" i="15"/>
  <c r="J5686" i="15" s="1"/>
  <c r="K5686" i="15"/>
  <c r="H5687" i="15"/>
  <c r="I5687" i="15"/>
  <c r="J5687" i="15" s="1"/>
  <c r="K5687" i="15"/>
  <c r="H5688" i="15"/>
  <c r="I5688" i="15"/>
  <c r="J5688" i="15" s="1"/>
  <c r="K5688" i="15"/>
  <c r="H5689" i="15"/>
  <c r="I5689" i="15"/>
  <c r="J5689" i="15" s="1"/>
  <c r="K5689" i="15"/>
  <c r="H5690" i="15"/>
  <c r="I5690" i="15"/>
  <c r="J5690" i="15" s="1"/>
  <c r="K5690" i="15"/>
  <c r="H5691" i="15"/>
  <c r="I5691" i="15"/>
  <c r="J5691" i="15" s="1"/>
  <c r="K5691" i="15"/>
  <c r="H5692" i="15"/>
  <c r="I5692" i="15"/>
  <c r="J5692" i="15" s="1"/>
  <c r="K5692" i="15"/>
  <c r="H5693" i="15"/>
  <c r="I5693" i="15"/>
  <c r="J5693" i="15" s="1"/>
  <c r="K5693" i="15"/>
  <c r="H5694" i="15"/>
  <c r="I5694" i="15"/>
  <c r="J5694" i="15" s="1"/>
  <c r="K5694" i="15"/>
  <c r="H5695" i="15"/>
  <c r="I5695" i="15"/>
  <c r="J5695" i="15" s="1"/>
  <c r="K5695" i="15"/>
  <c r="H5696" i="15"/>
  <c r="I5696" i="15"/>
  <c r="J5696" i="15" s="1"/>
  <c r="K5696" i="15"/>
  <c r="H5697" i="15"/>
  <c r="I5697" i="15"/>
  <c r="J5697" i="15" s="1"/>
  <c r="K5697" i="15"/>
  <c r="H5698" i="15"/>
  <c r="I5698" i="15"/>
  <c r="J5698" i="15" s="1"/>
  <c r="K5698" i="15"/>
  <c r="H5699" i="15"/>
  <c r="I5699" i="15"/>
  <c r="J5699" i="15" s="1"/>
  <c r="K5699" i="15"/>
  <c r="H5700" i="15"/>
  <c r="I5700" i="15"/>
  <c r="J5700" i="15" s="1"/>
  <c r="K5700" i="15"/>
  <c r="H5701" i="15"/>
  <c r="I5701" i="15"/>
  <c r="J5701" i="15" s="1"/>
  <c r="K5701" i="15"/>
  <c r="H5702" i="15"/>
  <c r="I5702" i="15"/>
  <c r="J5702" i="15" s="1"/>
  <c r="K5702" i="15"/>
  <c r="H5703" i="15"/>
  <c r="I5703" i="15"/>
  <c r="J5703" i="15" s="1"/>
  <c r="K5703" i="15"/>
  <c r="H5704" i="15"/>
  <c r="I5704" i="15"/>
  <c r="J5704" i="15" s="1"/>
  <c r="K5704" i="15"/>
  <c r="H5705" i="15"/>
  <c r="I5705" i="15"/>
  <c r="J5705" i="15" s="1"/>
  <c r="K5705" i="15"/>
  <c r="H5706" i="15"/>
  <c r="I5706" i="15"/>
  <c r="J5706" i="15" s="1"/>
  <c r="K5706" i="15"/>
  <c r="H5707" i="15"/>
  <c r="I5707" i="15"/>
  <c r="J5707" i="15" s="1"/>
  <c r="K5707" i="15"/>
  <c r="H5708" i="15"/>
  <c r="I5708" i="15"/>
  <c r="J5708" i="15" s="1"/>
  <c r="K5708" i="15"/>
  <c r="H5709" i="15"/>
  <c r="I5709" i="15"/>
  <c r="J5709" i="15" s="1"/>
  <c r="K5709" i="15"/>
  <c r="H5710" i="15"/>
  <c r="I5710" i="15"/>
  <c r="J5710" i="15" s="1"/>
  <c r="K5710" i="15"/>
  <c r="H5711" i="15"/>
  <c r="I5711" i="15"/>
  <c r="J5711" i="15" s="1"/>
  <c r="K5711" i="15"/>
  <c r="H5712" i="15"/>
  <c r="I5712" i="15"/>
  <c r="J5712" i="15" s="1"/>
  <c r="K5712" i="15"/>
  <c r="H5713" i="15"/>
  <c r="I5713" i="15"/>
  <c r="J5713" i="15" s="1"/>
  <c r="K5713" i="15"/>
  <c r="H5714" i="15"/>
  <c r="I5714" i="15"/>
  <c r="J5714" i="15" s="1"/>
  <c r="K5714" i="15"/>
  <c r="H5715" i="15"/>
  <c r="I5715" i="15"/>
  <c r="J5715" i="15" s="1"/>
  <c r="K5715" i="15"/>
  <c r="H5716" i="15"/>
  <c r="I5716" i="15"/>
  <c r="J5716" i="15" s="1"/>
  <c r="K5716" i="15"/>
  <c r="H5717" i="15"/>
  <c r="I5717" i="15"/>
  <c r="J5717" i="15" s="1"/>
  <c r="K5717" i="15"/>
  <c r="H5718" i="15"/>
  <c r="I5718" i="15"/>
  <c r="J5718" i="15" s="1"/>
  <c r="K5718" i="15"/>
  <c r="H5719" i="15"/>
  <c r="I5719" i="15"/>
  <c r="J5719" i="15" s="1"/>
  <c r="K5719" i="15"/>
  <c r="H5720" i="15"/>
  <c r="I5720" i="15"/>
  <c r="J5720" i="15" s="1"/>
  <c r="K5720" i="15"/>
  <c r="H5721" i="15"/>
  <c r="I5721" i="15"/>
  <c r="J5721" i="15" s="1"/>
  <c r="K5721" i="15"/>
  <c r="H5722" i="15"/>
  <c r="I5722" i="15"/>
  <c r="J5722" i="15" s="1"/>
  <c r="K5722" i="15"/>
  <c r="H5723" i="15"/>
  <c r="I5723" i="15"/>
  <c r="J5723" i="15" s="1"/>
  <c r="K5723" i="15"/>
  <c r="H5724" i="15"/>
  <c r="I5724" i="15"/>
  <c r="J5724" i="15" s="1"/>
  <c r="K5724" i="15"/>
  <c r="H5725" i="15"/>
  <c r="I5725" i="15"/>
  <c r="J5725" i="15" s="1"/>
  <c r="K5725" i="15"/>
  <c r="H5726" i="15"/>
  <c r="I5726" i="15"/>
  <c r="J5726" i="15" s="1"/>
  <c r="K5726" i="15"/>
  <c r="H5727" i="15"/>
  <c r="I5727" i="15"/>
  <c r="J5727" i="15" s="1"/>
  <c r="K5727" i="15"/>
  <c r="H5728" i="15"/>
  <c r="I5728" i="15"/>
  <c r="J5728" i="15" s="1"/>
  <c r="K5728" i="15"/>
  <c r="H5729" i="15"/>
  <c r="I5729" i="15"/>
  <c r="J5729" i="15" s="1"/>
  <c r="K5729" i="15"/>
  <c r="H5730" i="15"/>
  <c r="I5730" i="15"/>
  <c r="J5730" i="15" s="1"/>
  <c r="K5730" i="15"/>
  <c r="H5731" i="15"/>
  <c r="I5731" i="15"/>
  <c r="J5731" i="15" s="1"/>
  <c r="K5731" i="15"/>
  <c r="H5732" i="15"/>
  <c r="I5732" i="15"/>
  <c r="J5732" i="15" s="1"/>
  <c r="K5732" i="15"/>
  <c r="H5733" i="15"/>
  <c r="I5733" i="15"/>
  <c r="J5733" i="15" s="1"/>
  <c r="K5733" i="15"/>
  <c r="H5734" i="15"/>
  <c r="I5734" i="15"/>
  <c r="J5734" i="15" s="1"/>
  <c r="K5734" i="15"/>
  <c r="H5735" i="15"/>
  <c r="I5735" i="15"/>
  <c r="J5735" i="15" s="1"/>
  <c r="K5735" i="15"/>
  <c r="H5736" i="15"/>
  <c r="I5736" i="15"/>
  <c r="J5736" i="15" s="1"/>
  <c r="K5736" i="15"/>
  <c r="H5737" i="15"/>
  <c r="I5737" i="15"/>
  <c r="J5737" i="15" s="1"/>
  <c r="K5737" i="15"/>
  <c r="H5738" i="15"/>
  <c r="I5738" i="15"/>
  <c r="J5738" i="15" s="1"/>
  <c r="K5738" i="15"/>
  <c r="H5739" i="15"/>
  <c r="I5739" i="15"/>
  <c r="J5739" i="15" s="1"/>
  <c r="K5739" i="15"/>
  <c r="H5740" i="15"/>
  <c r="I5740" i="15"/>
  <c r="J5740" i="15" s="1"/>
  <c r="K5740" i="15"/>
  <c r="H5741" i="15"/>
  <c r="I5741" i="15"/>
  <c r="J5741" i="15" s="1"/>
  <c r="K5741" i="15"/>
  <c r="H5742" i="15"/>
  <c r="I5742" i="15"/>
  <c r="J5742" i="15" s="1"/>
  <c r="K5742" i="15"/>
  <c r="H5743" i="15"/>
  <c r="I5743" i="15"/>
  <c r="J5743" i="15" s="1"/>
  <c r="K5743" i="15"/>
  <c r="H5744" i="15"/>
  <c r="I5744" i="15"/>
  <c r="J5744" i="15" s="1"/>
  <c r="K5744" i="15"/>
  <c r="H5745" i="15"/>
  <c r="I5745" i="15"/>
  <c r="J5745" i="15" s="1"/>
  <c r="K5745" i="15"/>
  <c r="H5746" i="15"/>
  <c r="I5746" i="15"/>
  <c r="J5746" i="15" s="1"/>
  <c r="K5746" i="15"/>
  <c r="H5747" i="15"/>
  <c r="I5747" i="15"/>
  <c r="J5747" i="15" s="1"/>
  <c r="K5747" i="15"/>
  <c r="H5748" i="15"/>
  <c r="I5748" i="15"/>
  <c r="J5748" i="15" s="1"/>
  <c r="K5748" i="15"/>
  <c r="H5749" i="15"/>
  <c r="I5749" i="15"/>
  <c r="J5749" i="15" s="1"/>
  <c r="K5749" i="15"/>
  <c r="H5750" i="15"/>
  <c r="I5750" i="15"/>
  <c r="J5750" i="15" s="1"/>
  <c r="K5750" i="15"/>
  <c r="H5751" i="15"/>
  <c r="I5751" i="15"/>
  <c r="J5751" i="15" s="1"/>
  <c r="K5751" i="15"/>
  <c r="H5752" i="15"/>
  <c r="I5752" i="15"/>
  <c r="J5752" i="15" s="1"/>
  <c r="K5752" i="15"/>
  <c r="H5753" i="15"/>
  <c r="I5753" i="15"/>
  <c r="J5753" i="15" s="1"/>
  <c r="K5753" i="15"/>
  <c r="H5754" i="15"/>
  <c r="I5754" i="15"/>
  <c r="J5754" i="15" s="1"/>
  <c r="K5754" i="15"/>
  <c r="H5755" i="15"/>
  <c r="I5755" i="15"/>
  <c r="J5755" i="15" s="1"/>
  <c r="K5755" i="15"/>
  <c r="H5756" i="15"/>
  <c r="I5756" i="15"/>
  <c r="J5756" i="15" s="1"/>
  <c r="K5756" i="15"/>
  <c r="H5757" i="15"/>
  <c r="I5757" i="15"/>
  <c r="J5757" i="15" s="1"/>
  <c r="K5757" i="15"/>
  <c r="H5758" i="15"/>
  <c r="I5758" i="15"/>
  <c r="J5758" i="15" s="1"/>
  <c r="K5758" i="15"/>
  <c r="H5759" i="15"/>
  <c r="I5759" i="15"/>
  <c r="J5759" i="15" s="1"/>
  <c r="K5759" i="15"/>
  <c r="H5760" i="15"/>
  <c r="I5760" i="15"/>
  <c r="J5760" i="15" s="1"/>
  <c r="K5760" i="15"/>
  <c r="H5761" i="15"/>
  <c r="I5761" i="15"/>
  <c r="J5761" i="15" s="1"/>
  <c r="K5761" i="15"/>
  <c r="H5762" i="15"/>
  <c r="I5762" i="15"/>
  <c r="J5762" i="15" s="1"/>
  <c r="K5762" i="15"/>
  <c r="H5763" i="15"/>
  <c r="I5763" i="15"/>
  <c r="J5763" i="15" s="1"/>
  <c r="K5763" i="15"/>
  <c r="H5764" i="15"/>
  <c r="I5764" i="15"/>
  <c r="J5764" i="15" s="1"/>
  <c r="K5764" i="15"/>
  <c r="H5765" i="15"/>
  <c r="I5765" i="15"/>
  <c r="J5765" i="15" s="1"/>
  <c r="K5765" i="15"/>
  <c r="H5766" i="15"/>
  <c r="I5766" i="15"/>
  <c r="J5766" i="15" s="1"/>
  <c r="K5766" i="15"/>
  <c r="H5767" i="15"/>
  <c r="I5767" i="15"/>
  <c r="J5767" i="15" s="1"/>
  <c r="K5767" i="15"/>
  <c r="H5768" i="15"/>
  <c r="I5768" i="15"/>
  <c r="J5768" i="15" s="1"/>
  <c r="K5768" i="15"/>
  <c r="H5769" i="15"/>
  <c r="I5769" i="15"/>
  <c r="J5769" i="15" s="1"/>
  <c r="K5769" i="15"/>
  <c r="H5770" i="15"/>
  <c r="I5770" i="15"/>
  <c r="J5770" i="15" s="1"/>
  <c r="K5770" i="15"/>
  <c r="H5771" i="15"/>
  <c r="I5771" i="15"/>
  <c r="J5771" i="15" s="1"/>
  <c r="K5771" i="15"/>
  <c r="H5772" i="15"/>
  <c r="I5772" i="15"/>
  <c r="J5772" i="15" s="1"/>
  <c r="K5772" i="15"/>
  <c r="H5773" i="15"/>
  <c r="I5773" i="15"/>
  <c r="J5773" i="15" s="1"/>
  <c r="K5773" i="15"/>
  <c r="H5774" i="15"/>
  <c r="I5774" i="15"/>
  <c r="J5774" i="15" s="1"/>
  <c r="K5774" i="15"/>
  <c r="H5775" i="15"/>
  <c r="I5775" i="15"/>
  <c r="J5775" i="15" s="1"/>
  <c r="K5775" i="15"/>
  <c r="H5776" i="15"/>
  <c r="I5776" i="15"/>
  <c r="J5776" i="15" s="1"/>
  <c r="K5776" i="15"/>
  <c r="H5777" i="15"/>
  <c r="I5777" i="15"/>
  <c r="J5777" i="15" s="1"/>
  <c r="K5777" i="15"/>
  <c r="H5778" i="15"/>
  <c r="I5778" i="15"/>
  <c r="J5778" i="15" s="1"/>
  <c r="K5778" i="15"/>
  <c r="H5779" i="15"/>
  <c r="I5779" i="15"/>
  <c r="J5779" i="15" s="1"/>
  <c r="K5779" i="15"/>
  <c r="H5780" i="15"/>
  <c r="I5780" i="15"/>
  <c r="J5780" i="15" s="1"/>
  <c r="K5780" i="15"/>
  <c r="H5781" i="15"/>
  <c r="I5781" i="15"/>
  <c r="J5781" i="15" s="1"/>
  <c r="K5781" i="15"/>
  <c r="H5782" i="15"/>
  <c r="I5782" i="15"/>
  <c r="J5782" i="15" s="1"/>
  <c r="K5782" i="15"/>
  <c r="H5783" i="15"/>
  <c r="I5783" i="15"/>
  <c r="J5783" i="15" s="1"/>
  <c r="K5783" i="15"/>
  <c r="H5784" i="15"/>
  <c r="I5784" i="15"/>
  <c r="J5784" i="15" s="1"/>
  <c r="K5784" i="15"/>
  <c r="H5785" i="15"/>
  <c r="I5785" i="15"/>
  <c r="J5785" i="15" s="1"/>
  <c r="K5785" i="15"/>
  <c r="H5786" i="15"/>
  <c r="I5786" i="15"/>
  <c r="J5786" i="15" s="1"/>
  <c r="K5786" i="15"/>
  <c r="H5787" i="15"/>
  <c r="I5787" i="15"/>
  <c r="J5787" i="15" s="1"/>
  <c r="K5787" i="15"/>
  <c r="H5788" i="15"/>
  <c r="I5788" i="15"/>
  <c r="J5788" i="15" s="1"/>
  <c r="K5788" i="15"/>
  <c r="H5789" i="15"/>
  <c r="I5789" i="15"/>
  <c r="J5789" i="15" s="1"/>
  <c r="K5789" i="15"/>
  <c r="H5790" i="15"/>
  <c r="I5790" i="15"/>
  <c r="J5790" i="15" s="1"/>
  <c r="K5790" i="15"/>
  <c r="H5791" i="15"/>
  <c r="I5791" i="15"/>
  <c r="J5791" i="15" s="1"/>
  <c r="K5791" i="15"/>
  <c r="H5792" i="15"/>
  <c r="I5792" i="15"/>
  <c r="J5792" i="15" s="1"/>
  <c r="K5792" i="15"/>
  <c r="H5793" i="15"/>
  <c r="I5793" i="15"/>
  <c r="J5793" i="15" s="1"/>
  <c r="K5793" i="15"/>
  <c r="H5794" i="15"/>
  <c r="I5794" i="15"/>
  <c r="J5794" i="15" s="1"/>
  <c r="K5794" i="15"/>
  <c r="H5795" i="15"/>
  <c r="I5795" i="15"/>
  <c r="J5795" i="15" s="1"/>
  <c r="K5795" i="15"/>
  <c r="H5796" i="15"/>
  <c r="I5796" i="15"/>
  <c r="J5796" i="15" s="1"/>
  <c r="K5796" i="15"/>
  <c r="H5797" i="15"/>
  <c r="I5797" i="15"/>
  <c r="J5797" i="15" s="1"/>
  <c r="K5797" i="15"/>
  <c r="H5798" i="15"/>
  <c r="I5798" i="15"/>
  <c r="J5798" i="15" s="1"/>
  <c r="K5798" i="15"/>
  <c r="H5799" i="15"/>
  <c r="I5799" i="15"/>
  <c r="J5799" i="15" s="1"/>
  <c r="K5799" i="15"/>
  <c r="H5800" i="15"/>
  <c r="I5800" i="15"/>
  <c r="J5800" i="15" s="1"/>
  <c r="K5800" i="15"/>
  <c r="H5801" i="15"/>
  <c r="I5801" i="15"/>
  <c r="J5801" i="15" s="1"/>
  <c r="K5801" i="15"/>
  <c r="H5802" i="15"/>
  <c r="I5802" i="15"/>
  <c r="J5802" i="15" s="1"/>
  <c r="K5802" i="15"/>
  <c r="H5803" i="15"/>
  <c r="I5803" i="15"/>
  <c r="J5803" i="15" s="1"/>
  <c r="K5803" i="15"/>
  <c r="H5804" i="15"/>
  <c r="I5804" i="15"/>
  <c r="J5804" i="15" s="1"/>
  <c r="K5804" i="15"/>
  <c r="H5805" i="15"/>
  <c r="I5805" i="15"/>
  <c r="J5805" i="15" s="1"/>
  <c r="K5805" i="15"/>
  <c r="H5806" i="15"/>
  <c r="I5806" i="15"/>
  <c r="J5806" i="15" s="1"/>
  <c r="K5806" i="15"/>
  <c r="H5807" i="15"/>
  <c r="I5807" i="15"/>
  <c r="J5807" i="15" s="1"/>
  <c r="K5807" i="15"/>
  <c r="H5808" i="15"/>
  <c r="I5808" i="15"/>
  <c r="J5808" i="15" s="1"/>
  <c r="K5808" i="15"/>
  <c r="H5809" i="15"/>
  <c r="I5809" i="15"/>
  <c r="J5809" i="15" s="1"/>
  <c r="K5809" i="15"/>
  <c r="H5810" i="15"/>
  <c r="I5810" i="15"/>
  <c r="J5810" i="15" s="1"/>
  <c r="K5810" i="15"/>
  <c r="H5811" i="15"/>
  <c r="I5811" i="15"/>
  <c r="J5811" i="15" s="1"/>
  <c r="K5811" i="15"/>
  <c r="H5812" i="15"/>
  <c r="I5812" i="15"/>
  <c r="J5812" i="15" s="1"/>
  <c r="K5812" i="15"/>
  <c r="H5813" i="15"/>
  <c r="I5813" i="15"/>
  <c r="J5813" i="15" s="1"/>
  <c r="K5813" i="15"/>
  <c r="H5814" i="15"/>
  <c r="I5814" i="15"/>
  <c r="J5814" i="15" s="1"/>
  <c r="K5814" i="15"/>
  <c r="H5815" i="15"/>
  <c r="I5815" i="15"/>
  <c r="J5815" i="15" s="1"/>
  <c r="K5815" i="15"/>
  <c r="H5816" i="15"/>
  <c r="I5816" i="15"/>
  <c r="J5816" i="15" s="1"/>
  <c r="K5816" i="15"/>
  <c r="H5817" i="15"/>
  <c r="I5817" i="15"/>
  <c r="J5817" i="15" s="1"/>
  <c r="K5817" i="15"/>
  <c r="H5818" i="15"/>
  <c r="I5818" i="15"/>
  <c r="J5818" i="15" s="1"/>
  <c r="K5818" i="15"/>
  <c r="H5819" i="15"/>
  <c r="I5819" i="15"/>
  <c r="J5819" i="15" s="1"/>
  <c r="K5819" i="15"/>
  <c r="H5820" i="15"/>
  <c r="I5820" i="15"/>
  <c r="J5820" i="15" s="1"/>
  <c r="K5820" i="15"/>
  <c r="H5821" i="15"/>
  <c r="I5821" i="15"/>
  <c r="J5821" i="15" s="1"/>
  <c r="K5821" i="15"/>
  <c r="H5822" i="15"/>
  <c r="I5822" i="15"/>
  <c r="J5822" i="15" s="1"/>
  <c r="K5822" i="15"/>
  <c r="H5823" i="15"/>
  <c r="I5823" i="15"/>
  <c r="J5823" i="15" s="1"/>
  <c r="K5823" i="15"/>
  <c r="H5824" i="15"/>
  <c r="I5824" i="15"/>
  <c r="J5824" i="15" s="1"/>
  <c r="K5824" i="15"/>
  <c r="H5825" i="15"/>
  <c r="I5825" i="15"/>
  <c r="J5825" i="15" s="1"/>
  <c r="K5825" i="15"/>
  <c r="H5826" i="15"/>
  <c r="I5826" i="15"/>
  <c r="J5826" i="15" s="1"/>
  <c r="K5826" i="15"/>
  <c r="H5827" i="15"/>
  <c r="I5827" i="15"/>
  <c r="J5827" i="15" s="1"/>
  <c r="K5827" i="15"/>
  <c r="H5828" i="15"/>
  <c r="I5828" i="15"/>
  <c r="J5828" i="15" s="1"/>
  <c r="K5828" i="15"/>
  <c r="H5829" i="15"/>
  <c r="I5829" i="15"/>
  <c r="J5829" i="15" s="1"/>
  <c r="K5829" i="15"/>
  <c r="H5830" i="15"/>
  <c r="I5830" i="15"/>
  <c r="J5830" i="15" s="1"/>
  <c r="K5830" i="15"/>
  <c r="H5831" i="15"/>
  <c r="I5831" i="15"/>
  <c r="J5831" i="15" s="1"/>
  <c r="K5831" i="15"/>
  <c r="H5832" i="15"/>
  <c r="I5832" i="15"/>
  <c r="J5832" i="15" s="1"/>
  <c r="K5832" i="15"/>
  <c r="H5833" i="15"/>
  <c r="I5833" i="15"/>
  <c r="J5833" i="15" s="1"/>
  <c r="K5833" i="15"/>
  <c r="H5834" i="15"/>
  <c r="I5834" i="15"/>
  <c r="J5834" i="15" s="1"/>
  <c r="K5834" i="15"/>
  <c r="H5835" i="15"/>
  <c r="I5835" i="15"/>
  <c r="J5835" i="15" s="1"/>
  <c r="K5835" i="15"/>
  <c r="H5836" i="15"/>
  <c r="I5836" i="15"/>
  <c r="J5836" i="15" s="1"/>
  <c r="K5836" i="15"/>
  <c r="H5837" i="15"/>
  <c r="I5837" i="15"/>
  <c r="J5837" i="15" s="1"/>
  <c r="K5837" i="15"/>
  <c r="H5838" i="15"/>
  <c r="I5838" i="15"/>
  <c r="J5838" i="15" s="1"/>
  <c r="K5838" i="15"/>
  <c r="H5839" i="15"/>
  <c r="I5839" i="15"/>
  <c r="J5839" i="15" s="1"/>
  <c r="K5839" i="15"/>
  <c r="H5840" i="15"/>
  <c r="I5840" i="15"/>
  <c r="J5840" i="15" s="1"/>
  <c r="K5840" i="15"/>
  <c r="H5841" i="15"/>
  <c r="I5841" i="15"/>
  <c r="J5841" i="15" s="1"/>
  <c r="K5841" i="15"/>
  <c r="H5842" i="15"/>
  <c r="I5842" i="15"/>
  <c r="J5842" i="15" s="1"/>
  <c r="K5842" i="15"/>
  <c r="H5843" i="15"/>
  <c r="I5843" i="15"/>
  <c r="J5843" i="15" s="1"/>
  <c r="K5843" i="15"/>
  <c r="H5844" i="15"/>
  <c r="I5844" i="15"/>
  <c r="J5844" i="15" s="1"/>
  <c r="K5844" i="15"/>
  <c r="H5845" i="15"/>
  <c r="I5845" i="15"/>
  <c r="J5845" i="15" s="1"/>
  <c r="K5845" i="15"/>
  <c r="H5846" i="15"/>
  <c r="I5846" i="15"/>
  <c r="J5846" i="15" s="1"/>
  <c r="K5846" i="15"/>
  <c r="H5847" i="15"/>
  <c r="I5847" i="15"/>
  <c r="J5847" i="15" s="1"/>
  <c r="K5847" i="15"/>
  <c r="H5848" i="15"/>
  <c r="I5848" i="15"/>
  <c r="J5848" i="15" s="1"/>
  <c r="K5848" i="15"/>
  <c r="H5849" i="15"/>
  <c r="I5849" i="15"/>
  <c r="J5849" i="15" s="1"/>
  <c r="K5849" i="15"/>
  <c r="H5850" i="15"/>
  <c r="I5850" i="15"/>
  <c r="J5850" i="15" s="1"/>
  <c r="K5850" i="15"/>
  <c r="H5851" i="15"/>
  <c r="I5851" i="15"/>
  <c r="J5851" i="15" s="1"/>
  <c r="K5851" i="15"/>
  <c r="H5852" i="15"/>
  <c r="I5852" i="15"/>
  <c r="J5852" i="15" s="1"/>
  <c r="K5852" i="15"/>
  <c r="H5853" i="15"/>
  <c r="I5853" i="15"/>
  <c r="J5853" i="15" s="1"/>
  <c r="K5853" i="15"/>
  <c r="H5854" i="15"/>
  <c r="I5854" i="15"/>
  <c r="J5854" i="15" s="1"/>
  <c r="K5854" i="15"/>
  <c r="H5855" i="15"/>
  <c r="I5855" i="15"/>
  <c r="J5855" i="15" s="1"/>
  <c r="K5855" i="15"/>
  <c r="H5856" i="15"/>
  <c r="I5856" i="15"/>
  <c r="J5856" i="15" s="1"/>
  <c r="K5856" i="15"/>
  <c r="H5857" i="15"/>
  <c r="I5857" i="15"/>
  <c r="J5857" i="15" s="1"/>
  <c r="K5857" i="15"/>
  <c r="H5858" i="15"/>
  <c r="I5858" i="15"/>
  <c r="J5858" i="15" s="1"/>
  <c r="K5858" i="15"/>
  <c r="H5859" i="15"/>
  <c r="I5859" i="15"/>
  <c r="J5859" i="15" s="1"/>
  <c r="K5859" i="15"/>
  <c r="H5860" i="15"/>
  <c r="I5860" i="15"/>
  <c r="J5860" i="15" s="1"/>
  <c r="K5860" i="15"/>
  <c r="H5861" i="15"/>
  <c r="I5861" i="15"/>
  <c r="J5861" i="15" s="1"/>
  <c r="K5861" i="15"/>
  <c r="H5862" i="15"/>
  <c r="I5862" i="15"/>
  <c r="J5862" i="15" s="1"/>
  <c r="K5862" i="15"/>
  <c r="H5863" i="15"/>
  <c r="I5863" i="15"/>
  <c r="J5863" i="15" s="1"/>
  <c r="K5863" i="15"/>
  <c r="H5864" i="15"/>
  <c r="I5864" i="15"/>
  <c r="J5864" i="15" s="1"/>
  <c r="K5864" i="15"/>
  <c r="H5865" i="15"/>
  <c r="I5865" i="15"/>
  <c r="J5865" i="15" s="1"/>
  <c r="K5865" i="15"/>
  <c r="H5866" i="15"/>
  <c r="I5866" i="15"/>
  <c r="J5866" i="15" s="1"/>
  <c r="K5866" i="15"/>
  <c r="H5867" i="15"/>
  <c r="I5867" i="15"/>
  <c r="J5867" i="15" s="1"/>
  <c r="K5867" i="15"/>
  <c r="H5868" i="15"/>
  <c r="I5868" i="15"/>
  <c r="J5868" i="15" s="1"/>
  <c r="K5868" i="15"/>
  <c r="H5869" i="15"/>
  <c r="I5869" i="15"/>
  <c r="J5869" i="15" s="1"/>
  <c r="K5869" i="15"/>
  <c r="H5870" i="15"/>
  <c r="I5870" i="15"/>
  <c r="J5870" i="15" s="1"/>
  <c r="K5870" i="15"/>
  <c r="H5871" i="15"/>
  <c r="I5871" i="15"/>
  <c r="J5871" i="15" s="1"/>
  <c r="K5871" i="15"/>
  <c r="H5872" i="15"/>
  <c r="I5872" i="15"/>
  <c r="J5872" i="15" s="1"/>
  <c r="K5872" i="15"/>
  <c r="H5873" i="15"/>
  <c r="I5873" i="15"/>
  <c r="J5873" i="15" s="1"/>
  <c r="K5873" i="15"/>
  <c r="H5874" i="15"/>
  <c r="I5874" i="15"/>
  <c r="J5874" i="15" s="1"/>
  <c r="K5874" i="15"/>
  <c r="H5875" i="15"/>
  <c r="I5875" i="15"/>
  <c r="J5875" i="15" s="1"/>
  <c r="K5875" i="15"/>
  <c r="H5876" i="15"/>
  <c r="I5876" i="15"/>
  <c r="J5876" i="15" s="1"/>
  <c r="K5876" i="15"/>
  <c r="H5877" i="15"/>
  <c r="I5877" i="15"/>
  <c r="J5877" i="15" s="1"/>
  <c r="K5877" i="15"/>
  <c r="H5878" i="15"/>
  <c r="I5878" i="15"/>
  <c r="J5878" i="15" s="1"/>
  <c r="K5878" i="15"/>
  <c r="H5879" i="15"/>
  <c r="I5879" i="15"/>
  <c r="J5879" i="15" s="1"/>
  <c r="K5879" i="15"/>
  <c r="H5880" i="15"/>
  <c r="I5880" i="15"/>
  <c r="J5880" i="15" s="1"/>
  <c r="K5880" i="15"/>
  <c r="H5881" i="15"/>
  <c r="I5881" i="15"/>
  <c r="J5881" i="15" s="1"/>
  <c r="K5881" i="15"/>
  <c r="H5882" i="15"/>
  <c r="I5882" i="15"/>
  <c r="J5882" i="15" s="1"/>
  <c r="K5882" i="15"/>
  <c r="H5883" i="15"/>
  <c r="I5883" i="15"/>
  <c r="J5883" i="15" s="1"/>
  <c r="K5883" i="15"/>
  <c r="H5884" i="15"/>
  <c r="I5884" i="15"/>
  <c r="J5884" i="15" s="1"/>
  <c r="K5884" i="15"/>
  <c r="H5885" i="15"/>
  <c r="I5885" i="15"/>
  <c r="J5885" i="15" s="1"/>
  <c r="K5885" i="15"/>
  <c r="H5886" i="15"/>
  <c r="I5886" i="15"/>
  <c r="J5886" i="15" s="1"/>
  <c r="K5886" i="15"/>
  <c r="H5887" i="15"/>
  <c r="I5887" i="15"/>
  <c r="J5887" i="15" s="1"/>
  <c r="K5887" i="15"/>
  <c r="H5888" i="15"/>
  <c r="I5888" i="15"/>
  <c r="J5888" i="15" s="1"/>
  <c r="K5888" i="15"/>
  <c r="H5889" i="15"/>
  <c r="I5889" i="15"/>
  <c r="J5889" i="15" s="1"/>
  <c r="K5889" i="15"/>
  <c r="H5890" i="15"/>
  <c r="I5890" i="15"/>
  <c r="J5890" i="15" s="1"/>
  <c r="K5890" i="15"/>
  <c r="H5891" i="15"/>
  <c r="I5891" i="15"/>
  <c r="J5891" i="15" s="1"/>
  <c r="K5891" i="15"/>
  <c r="H5892" i="15"/>
  <c r="I5892" i="15"/>
  <c r="J5892" i="15" s="1"/>
  <c r="K5892" i="15"/>
  <c r="H5893" i="15"/>
  <c r="I5893" i="15"/>
  <c r="J5893" i="15" s="1"/>
  <c r="K5893" i="15"/>
  <c r="H5894" i="15"/>
  <c r="I5894" i="15"/>
  <c r="J5894" i="15" s="1"/>
  <c r="K5894" i="15"/>
  <c r="H5895" i="15"/>
  <c r="I5895" i="15"/>
  <c r="J5895" i="15" s="1"/>
  <c r="K5895" i="15"/>
  <c r="H5896" i="15"/>
  <c r="I5896" i="15"/>
  <c r="J5896" i="15" s="1"/>
  <c r="K5896" i="15"/>
  <c r="H5897" i="15"/>
  <c r="I5897" i="15"/>
  <c r="J5897" i="15" s="1"/>
  <c r="K5897" i="15"/>
  <c r="H5898" i="15"/>
  <c r="I5898" i="15"/>
  <c r="J5898" i="15" s="1"/>
  <c r="K5898" i="15"/>
  <c r="H5899" i="15"/>
  <c r="I5899" i="15"/>
  <c r="J5899" i="15" s="1"/>
  <c r="K5899" i="15"/>
  <c r="H5900" i="15"/>
  <c r="I5900" i="15"/>
  <c r="J5900" i="15" s="1"/>
  <c r="K5900" i="15"/>
  <c r="H5901" i="15"/>
  <c r="I5901" i="15"/>
  <c r="J5901" i="15" s="1"/>
  <c r="K5901" i="15"/>
  <c r="H5902" i="15"/>
  <c r="I5902" i="15"/>
  <c r="J5902" i="15" s="1"/>
  <c r="K5902" i="15"/>
  <c r="H5903" i="15"/>
  <c r="I5903" i="15"/>
  <c r="J5903" i="15" s="1"/>
  <c r="K5903" i="15"/>
  <c r="H5904" i="15"/>
  <c r="I5904" i="15"/>
  <c r="J5904" i="15" s="1"/>
  <c r="K5904" i="15"/>
  <c r="H5905" i="15"/>
  <c r="I5905" i="15"/>
  <c r="J5905" i="15" s="1"/>
  <c r="K5905" i="15"/>
  <c r="H5906" i="15"/>
  <c r="I5906" i="15"/>
  <c r="J5906" i="15" s="1"/>
  <c r="K5906" i="15"/>
  <c r="H5907" i="15"/>
  <c r="I5907" i="15"/>
  <c r="J5907" i="15" s="1"/>
  <c r="K5907" i="15"/>
  <c r="H5908" i="15"/>
  <c r="I5908" i="15"/>
  <c r="J5908" i="15" s="1"/>
  <c r="K5908" i="15"/>
  <c r="H5909" i="15"/>
  <c r="I5909" i="15"/>
  <c r="J5909" i="15" s="1"/>
  <c r="K5909" i="15"/>
  <c r="H5910" i="15"/>
  <c r="I5910" i="15"/>
  <c r="J5910" i="15" s="1"/>
  <c r="K5910" i="15"/>
  <c r="H5911" i="15"/>
  <c r="I5911" i="15"/>
  <c r="J5911" i="15" s="1"/>
  <c r="K5911" i="15"/>
  <c r="H5912" i="15"/>
  <c r="I5912" i="15"/>
  <c r="J5912" i="15" s="1"/>
  <c r="K5912" i="15"/>
  <c r="H5913" i="15"/>
  <c r="I5913" i="15"/>
  <c r="J5913" i="15" s="1"/>
  <c r="K5913" i="15"/>
  <c r="H5914" i="15"/>
  <c r="I5914" i="15"/>
  <c r="J5914" i="15" s="1"/>
  <c r="K5914" i="15"/>
  <c r="H5915" i="15"/>
  <c r="I5915" i="15"/>
  <c r="J5915" i="15" s="1"/>
  <c r="K5915" i="15"/>
  <c r="H5916" i="15"/>
  <c r="I5916" i="15"/>
  <c r="J5916" i="15" s="1"/>
  <c r="K5916" i="15"/>
  <c r="H5917" i="15"/>
  <c r="I5917" i="15"/>
  <c r="J5917" i="15" s="1"/>
  <c r="K5917" i="15"/>
  <c r="H5918" i="15"/>
  <c r="I5918" i="15"/>
  <c r="J5918" i="15" s="1"/>
  <c r="K5918" i="15"/>
  <c r="H5919" i="15"/>
  <c r="I5919" i="15"/>
  <c r="J5919" i="15" s="1"/>
  <c r="K5919" i="15"/>
  <c r="H5920" i="15"/>
  <c r="I5920" i="15"/>
  <c r="J5920" i="15" s="1"/>
  <c r="K5920" i="15"/>
  <c r="H5921" i="15"/>
  <c r="I5921" i="15"/>
  <c r="J5921" i="15" s="1"/>
  <c r="K5921" i="15"/>
  <c r="H5922" i="15"/>
  <c r="I5922" i="15"/>
  <c r="J5922" i="15" s="1"/>
  <c r="K5922" i="15"/>
  <c r="H5923" i="15"/>
  <c r="I5923" i="15"/>
  <c r="J5923" i="15" s="1"/>
  <c r="K5923" i="15"/>
  <c r="H5924" i="15"/>
  <c r="I5924" i="15"/>
  <c r="J5924" i="15" s="1"/>
  <c r="K5924" i="15"/>
  <c r="H5925" i="15"/>
  <c r="I5925" i="15"/>
  <c r="J5925" i="15" s="1"/>
  <c r="K5925" i="15"/>
  <c r="H5926" i="15"/>
  <c r="I5926" i="15"/>
  <c r="J5926" i="15" s="1"/>
  <c r="K5926" i="15"/>
  <c r="H5927" i="15"/>
  <c r="I5927" i="15"/>
  <c r="J5927" i="15" s="1"/>
  <c r="K5927" i="15"/>
  <c r="H5928" i="15"/>
  <c r="I5928" i="15"/>
  <c r="J5928" i="15" s="1"/>
  <c r="K5928" i="15"/>
  <c r="H5929" i="15"/>
  <c r="I5929" i="15"/>
  <c r="J5929" i="15" s="1"/>
  <c r="K5929" i="15"/>
  <c r="H5930" i="15"/>
  <c r="I5930" i="15"/>
  <c r="J5930" i="15" s="1"/>
  <c r="K5930" i="15"/>
  <c r="H5931" i="15"/>
  <c r="I5931" i="15"/>
  <c r="J5931" i="15" s="1"/>
  <c r="K5931" i="15"/>
  <c r="H5932" i="15"/>
  <c r="I5932" i="15"/>
  <c r="J5932" i="15" s="1"/>
  <c r="K5932" i="15"/>
  <c r="H5933" i="15"/>
  <c r="I5933" i="15"/>
  <c r="J5933" i="15" s="1"/>
  <c r="K5933" i="15"/>
  <c r="H5934" i="15"/>
  <c r="I5934" i="15"/>
  <c r="J5934" i="15" s="1"/>
  <c r="K5934" i="15"/>
  <c r="H5935" i="15"/>
  <c r="I5935" i="15"/>
  <c r="J5935" i="15" s="1"/>
  <c r="K5935" i="15"/>
  <c r="H5936" i="15"/>
  <c r="I5936" i="15"/>
  <c r="J5936" i="15" s="1"/>
  <c r="K5936" i="15"/>
  <c r="H5937" i="15"/>
  <c r="I5937" i="15"/>
  <c r="J5937" i="15" s="1"/>
  <c r="K5937" i="15"/>
  <c r="H5938" i="15"/>
  <c r="I5938" i="15"/>
  <c r="J5938" i="15" s="1"/>
  <c r="K5938" i="15"/>
  <c r="H5939" i="15"/>
  <c r="I5939" i="15"/>
  <c r="J5939" i="15" s="1"/>
  <c r="K5939" i="15"/>
  <c r="H5940" i="15"/>
  <c r="I5940" i="15"/>
  <c r="J5940" i="15" s="1"/>
  <c r="K5940" i="15"/>
  <c r="H5941" i="15"/>
  <c r="I5941" i="15"/>
  <c r="J5941" i="15" s="1"/>
  <c r="K5941" i="15"/>
  <c r="H5942" i="15"/>
  <c r="I5942" i="15"/>
  <c r="J5942" i="15" s="1"/>
  <c r="K5942" i="15"/>
  <c r="H5943" i="15"/>
  <c r="I5943" i="15"/>
  <c r="J5943" i="15" s="1"/>
  <c r="K5943" i="15"/>
  <c r="H5944" i="15"/>
  <c r="I5944" i="15"/>
  <c r="J5944" i="15" s="1"/>
  <c r="K5944" i="15"/>
  <c r="H5945" i="15"/>
  <c r="I5945" i="15"/>
  <c r="J5945" i="15" s="1"/>
  <c r="K5945" i="15"/>
  <c r="H5946" i="15"/>
  <c r="I5946" i="15"/>
  <c r="J5946" i="15" s="1"/>
  <c r="K5946" i="15"/>
  <c r="H5947" i="15"/>
  <c r="I5947" i="15"/>
  <c r="J5947" i="15" s="1"/>
  <c r="K5947" i="15"/>
  <c r="H5948" i="15"/>
  <c r="I5948" i="15"/>
  <c r="J5948" i="15" s="1"/>
  <c r="K5948" i="15"/>
  <c r="H5949" i="15"/>
  <c r="I5949" i="15"/>
  <c r="J5949" i="15" s="1"/>
  <c r="K5949" i="15"/>
  <c r="H5950" i="15"/>
  <c r="I5950" i="15"/>
  <c r="J5950" i="15" s="1"/>
  <c r="K5950" i="15"/>
  <c r="H5951" i="15"/>
  <c r="I5951" i="15"/>
  <c r="J5951" i="15" s="1"/>
  <c r="K5951" i="15"/>
  <c r="H5952" i="15"/>
  <c r="I5952" i="15"/>
  <c r="J5952" i="15" s="1"/>
  <c r="K5952" i="15"/>
  <c r="H5953" i="15"/>
  <c r="I5953" i="15"/>
  <c r="J5953" i="15" s="1"/>
  <c r="K5953" i="15"/>
  <c r="H5954" i="15"/>
  <c r="I5954" i="15"/>
  <c r="J5954" i="15" s="1"/>
  <c r="K5954" i="15"/>
  <c r="H5955" i="15"/>
  <c r="I5955" i="15"/>
  <c r="J5955" i="15" s="1"/>
  <c r="K5955" i="15"/>
  <c r="H5956" i="15"/>
  <c r="I5956" i="15"/>
  <c r="J5956" i="15" s="1"/>
  <c r="K5956" i="15"/>
  <c r="H5957" i="15"/>
  <c r="I5957" i="15"/>
  <c r="J5957" i="15" s="1"/>
  <c r="K5957" i="15"/>
  <c r="H5958" i="15"/>
  <c r="I5958" i="15"/>
  <c r="J5958" i="15" s="1"/>
  <c r="K5958" i="15"/>
  <c r="H5959" i="15"/>
  <c r="I5959" i="15"/>
  <c r="J5959" i="15" s="1"/>
  <c r="K5959" i="15"/>
  <c r="H5960" i="15"/>
  <c r="I5960" i="15"/>
  <c r="J5960" i="15" s="1"/>
  <c r="K5960" i="15"/>
  <c r="H5961" i="15"/>
  <c r="I5961" i="15"/>
  <c r="J5961" i="15" s="1"/>
  <c r="K5961" i="15"/>
  <c r="H5962" i="15"/>
  <c r="I5962" i="15"/>
  <c r="J5962" i="15" s="1"/>
  <c r="K5962" i="15"/>
  <c r="H5963" i="15"/>
  <c r="I5963" i="15"/>
  <c r="J5963" i="15" s="1"/>
  <c r="K5963" i="15"/>
  <c r="H5964" i="15"/>
  <c r="I5964" i="15"/>
  <c r="J5964" i="15" s="1"/>
  <c r="K5964" i="15"/>
  <c r="H5965" i="15"/>
  <c r="I5965" i="15"/>
  <c r="J5965" i="15" s="1"/>
  <c r="K5965" i="15"/>
  <c r="H5966" i="15"/>
  <c r="I5966" i="15"/>
  <c r="J5966" i="15" s="1"/>
  <c r="K5966" i="15"/>
  <c r="H5967" i="15"/>
  <c r="I5967" i="15"/>
  <c r="J5967" i="15" s="1"/>
  <c r="K5967" i="15"/>
  <c r="H5968" i="15"/>
  <c r="I5968" i="15"/>
  <c r="J5968" i="15" s="1"/>
  <c r="K5968" i="15"/>
  <c r="H5969" i="15"/>
  <c r="I5969" i="15"/>
  <c r="J5969" i="15" s="1"/>
  <c r="K5969" i="15"/>
  <c r="H5970" i="15"/>
  <c r="I5970" i="15"/>
  <c r="J5970" i="15" s="1"/>
  <c r="K5970" i="15"/>
  <c r="H5971" i="15"/>
  <c r="I5971" i="15"/>
  <c r="J5971" i="15" s="1"/>
  <c r="K5971" i="15"/>
  <c r="H5972" i="15"/>
  <c r="I5972" i="15"/>
  <c r="J5972" i="15" s="1"/>
  <c r="K5972" i="15"/>
  <c r="H5973" i="15"/>
  <c r="I5973" i="15"/>
  <c r="J5973" i="15" s="1"/>
  <c r="K5973" i="15"/>
  <c r="H5974" i="15"/>
  <c r="I5974" i="15"/>
  <c r="J5974" i="15" s="1"/>
  <c r="K5974" i="15"/>
  <c r="H5975" i="15"/>
  <c r="I5975" i="15"/>
  <c r="J5975" i="15" s="1"/>
  <c r="K5975" i="15"/>
  <c r="H5976" i="15"/>
  <c r="I5976" i="15"/>
  <c r="J5976" i="15" s="1"/>
  <c r="K5976" i="15"/>
  <c r="H5977" i="15"/>
  <c r="I5977" i="15"/>
  <c r="J5977" i="15" s="1"/>
  <c r="K5977" i="15"/>
  <c r="H5978" i="15"/>
  <c r="I5978" i="15"/>
  <c r="J5978" i="15" s="1"/>
  <c r="K5978" i="15"/>
  <c r="H5979" i="15"/>
  <c r="I5979" i="15"/>
  <c r="J5979" i="15" s="1"/>
  <c r="K5979" i="15"/>
  <c r="H5980" i="15"/>
  <c r="I5980" i="15"/>
  <c r="J5980" i="15" s="1"/>
  <c r="K5980" i="15"/>
  <c r="H5981" i="15"/>
  <c r="I5981" i="15"/>
  <c r="J5981" i="15" s="1"/>
  <c r="K5981" i="15"/>
  <c r="H5982" i="15"/>
  <c r="I5982" i="15"/>
  <c r="J5982" i="15" s="1"/>
  <c r="K5982" i="15"/>
  <c r="H5983" i="15"/>
  <c r="I5983" i="15"/>
  <c r="J5983" i="15" s="1"/>
  <c r="K5983" i="15"/>
  <c r="H5984" i="15"/>
  <c r="I5984" i="15"/>
  <c r="J5984" i="15" s="1"/>
  <c r="K5984" i="15"/>
  <c r="H5985" i="15"/>
  <c r="I5985" i="15"/>
  <c r="J5985" i="15" s="1"/>
  <c r="K5985" i="15"/>
  <c r="H5986" i="15"/>
  <c r="I5986" i="15"/>
  <c r="J5986" i="15" s="1"/>
  <c r="K5986" i="15"/>
  <c r="H5987" i="15"/>
  <c r="I5987" i="15"/>
  <c r="J5987" i="15" s="1"/>
  <c r="K5987" i="15"/>
  <c r="H5988" i="15"/>
  <c r="I5988" i="15"/>
  <c r="J5988" i="15" s="1"/>
  <c r="K5988" i="15"/>
  <c r="H5989" i="15"/>
  <c r="I5989" i="15"/>
  <c r="J5989" i="15" s="1"/>
  <c r="K5989" i="15"/>
  <c r="H5990" i="15"/>
  <c r="I5990" i="15"/>
  <c r="J5990" i="15" s="1"/>
  <c r="K5990" i="15"/>
  <c r="H5991" i="15"/>
  <c r="I5991" i="15"/>
  <c r="J5991" i="15" s="1"/>
  <c r="K5991" i="15"/>
  <c r="H5992" i="15"/>
  <c r="I5992" i="15"/>
  <c r="J5992" i="15" s="1"/>
  <c r="K5992" i="15"/>
  <c r="H5993" i="15"/>
  <c r="I5993" i="15"/>
  <c r="J5993" i="15" s="1"/>
  <c r="K5993" i="15"/>
  <c r="H5994" i="15"/>
  <c r="I5994" i="15"/>
  <c r="J5994" i="15" s="1"/>
  <c r="K5994" i="15"/>
  <c r="H5995" i="15"/>
  <c r="I5995" i="15"/>
  <c r="J5995" i="15" s="1"/>
  <c r="K5995" i="15"/>
  <c r="H5996" i="15"/>
  <c r="I5996" i="15"/>
  <c r="J5996" i="15" s="1"/>
  <c r="K5996" i="15"/>
  <c r="H5997" i="15"/>
  <c r="I5997" i="15"/>
  <c r="J5997" i="15" s="1"/>
  <c r="K5997" i="15"/>
  <c r="H5998" i="15"/>
  <c r="I5998" i="15"/>
  <c r="J5998" i="15" s="1"/>
  <c r="K5998" i="15"/>
  <c r="H5999" i="15"/>
  <c r="I5999" i="15"/>
  <c r="J5999" i="15" s="1"/>
  <c r="K5999" i="15"/>
  <c r="H6000" i="15"/>
  <c r="I6000" i="15"/>
  <c r="J6000" i="15" s="1"/>
  <c r="K6000" i="15"/>
  <c r="H6001" i="15"/>
  <c r="I6001" i="15"/>
  <c r="J6001" i="15" s="1"/>
  <c r="K6001" i="15"/>
  <c r="H6002" i="15"/>
  <c r="I6002" i="15"/>
  <c r="J6002" i="15" s="1"/>
  <c r="K6002" i="15"/>
  <c r="H6003" i="15"/>
  <c r="I6003" i="15"/>
  <c r="J6003" i="15" s="1"/>
  <c r="K6003" i="15"/>
  <c r="H6004" i="15"/>
  <c r="I6004" i="15"/>
  <c r="J6004" i="15" s="1"/>
  <c r="K6004" i="15"/>
  <c r="H6005" i="15"/>
  <c r="I6005" i="15"/>
  <c r="J6005" i="15" s="1"/>
  <c r="K6005" i="15"/>
  <c r="H6006" i="15"/>
  <c r="I6006" i="15"/>
  <c r="J6006" i="15" s="1"/>
  <c r="K6006" i="15"/>
  <c r="H6007" i="15"/>
  <c r="I6007" i="15"/>
  <c r="J6007" i="15" s="1"/>
  <c r="K6007" i="15"/>
  <c r="H6008" i="15"/>
  <c r="I6008" i="15"/>
  <c r="J6008" i="15" s="1"/>
  <c r="K6008" i="15"/>
  <c r="H6009" i="15"/>
  <c r="I6009" i="15"/>
  <c r="J6009" i="15" s="1"/>
  <c r="K6009" i="15"/>
  <c r="H6010" i="15"/>
  <c r="I6010" i="15"/>
  <c r="J6010" i="15" s="1"/>
  <c r="K6010" i="15"/>
  <c r="H6011" i="15"/>
  <c r="I6011" i="15"/>
  <c r="J6011" i="15" s="1"/>
  <c r="K6011" i="15"/>
  <c r="H6012" i="15"/>
  <c r="I6012" i="15"/>
  <c r="J6012" i="15" s="1"/>
  <c r="K6012" i="15"/>
  <c r="H6013" i="15"/>
  <c r="I6013" i="15"/>
  <c r="J6013" i="15" s="1"/>
  <c r="K6013" i="15"/>
  <c r="H6014" i="15"/>
  <c r="I6014" i="15"/>
  <c r="J6014" i="15" s="1"/>
  <c r="K6014" i="15"/>
  <c r="H6015" i="15"/>
  <c r="I6015" i="15"/>
  <c r="J6015" i="15" s="1"/>
  <c r="K6015" i="15"/>
  <c r="H6016" i="15"/>
  <c r="I6016" i="15"/>
  <c r="J6016" i="15" s="1"/>
  <c r="K6016" i="15"/>
  <c r="H6017" i="15"/>
  <c r="I6017" i="15"/>
  <c r="J6017" i="15" s="1"/>
  <c r="K6017" i="15"/>
  <c r="H6018" i="15"/>
  <c r="I6018" i="15"/>
  <c r="J6018" i="15" s="1"/>
  <c r="K6018" i="15"/>
  <c r="H6019" i="15"/>
  <c r="I6019" i="15"/>
  <c r="J6019" i="15" s="1"/>
  <c r="K6019" i="15"/>
  <c r="H6020" i="15"/>
  <c r="I6020" i="15"/>
  <c r="J6020" i="15" s="1"/>
  <c r="K6020" i="15"/>
  <c r="H6021" i="15"/>
  <c r="I6021" i="15"/>
  <c r="J6021" i="15" s="1"/>
  <c r="K6021" i="15"/>
  <c r="H6022" i="15"/>
  <c r="I6022" i="15"/>
  <c r="J6022" i="15" s="1"/>
  <c r="K6022" i="15"/>
  <c r="H6023" i="15"/>
  <c r="I6023" i="15"/>
  <c r="J6023" i="15" s="1"/>
  <c r="K6023" i="15"/>
  <c r="H6024" i="15"/>
  <c r="I6024" i="15"/>
  <c r="J6024" i="15" s="1"/>
  <c r="K6024" i="15"/>
  <c r="H6025" i="15"/>
  <c r="I6025" i="15"/>
  <c r="J6025" i="15" s="1"/>
  <c r="K6025" i="15"/>
  <c r="H6026" i="15"/>
  <c r="I6026" i="15"/>
  <c r="J6026" i="15" s="1"/>
  <c r="K6026" i="15"/>
  <c r="H6027" i="15"/>
  <c r="I6027" i="15"/>
  <c r="J6027" i="15" s="1"/>
  <c r="K6027" i="15"/>
  <c r="H6028" i="15"/>
  <c r="I6028" i="15"/>
  <c r="J6028" i="15" s="1"/>
  <c r="K6028" i="15"/>
  <c r="H6029" i="15"/>
  <c r="I6029" i="15"/>
  <c r="J6029" i="15" s="1"/>
  <c r="K6029" i="15"/>
  <c r="H6030" i="15"/>
  <c r="I6030" i="15"/>
  <c r="J6030" i="15" s="1"/>
  <c r="K6030" i="15"/>
  <c r="H6031" i="15"/>
  <c r="I6031" i="15"/>
  <c r="J6031" i="15" s="1"/>
  <c r="K6031" i="15"/>
  <c r="H6032" i="15"/>
  <c r="I6032" i="15"/>
  <c r="J6032" i="15" s="1"/>
  <c r="K6032" i="15"/>
  <c r="H6033" i="15"/>
  <c r="I6033" i="15"/>
  <c r="J6033" i="15" s="1"/>
  <c r="K6033" i="15"/>
  <c r="H6034" i="15"/>
  <c r="I6034" i="15"/>
  <c r="J6034" i="15" s="1"/>
  <c r="K6034" i="15"/>
  <c r="H6035" i="15"/>
  <c r="I6035" i="15"/>
  <c r="J6035" i="15" s="1"/>
  <c r="K6035" i="15"/>
  <c r="H6036" i="15"/>
  <c r="I6036" i="15"/>
  <c r="J6036" i="15" s="1"/>
  <c r="K6036" i="15"/>
  <c r="H6037" i="15"/>
  <c r="I6037" i="15"/>
  <c r="J6037" i="15" s="1"/>
  <c r="K6037" i="15"/>
  <c r="H6038" i="15"/>
  <c r="I6038" i="15"/>
  <c r="J6038" i="15" s="1"/>
  <c r="K6038" i="15"/>
  <c r="H6039" i="15"/>
  <c r="I6039" i="15"/>
  <c r="J6039" i="15" s="1"/>
  <c r="K6039" i="15"/>
  <c r="H6040" i="15"/>
  <c r="I6040" i="15"/>
  <c r="J6040" i="15" s="1"/>
  <c r="K6040" i="15"/>
  <c r="H6041" i="15"/>
  <c r="I6041" i="15"/>
  <c r="J6041" i="15" s="1"/>
  <c r="K6041" i="15"/>
  <c r="H6042" i="15"/>
  <c r="I6042" i="15"/>
  <c r="J6042" i="15" s="1"/>
  <c r="K6042" i="15"/>
  <c r="H6043" i="15"/>
  <c r="I6043" i="15"/>
  <c r="J6043" i="15" s="1"/>
  <c r="K6043" i="15"/>
  <c r="H6044" i="15"/>
  <c r="I6044" i="15"/>
  <c r="J6044" i="15" s="1"/>
  <c r="K6044" i="15"/>
  <c r="H6045" i="15"/>
  <c r="I6045" i="15"/>
  <c r="J6045" i="15" s="1"/>
  <c r="K6045" i="15"/>
  <c r="H6046" i="15"/>
  <c r="I6046" i="15"/>
  <c r="J6046" i="15" s="1"/>
  <c r="K6046" i="15"/>
  <c r="H6047" i="15"/>
  <c r="I6047" i="15"/>
  <c r="J6047" i="15" s="1"/>
  <c r="K6047" i="15"/>
  <c r="H6048" i="15"/>
  <c r="I6048" i="15"/>
  <c r="J6048" i="15" s="1"/>
  <c r="K6048" i="15"/>
  <c r="H6049" i="15"/>
  <c r="I6049" i="15"/>
  <c r="J6049" i="15" s="1"/>
  <c r="K6049" i="15"/>
  <c r="H6050" i="15"/>
  <c r="I6050" i="15"/>
  <c r="J6050" i="15" s="1"/>
  <c r="K6050" i="15"/>
  <c r="H6051" i="15"/>
  <c r="I6051" i="15"/>
  <c r="J6051" i="15" s="1"/>
  <c r="K6051" i="15"/>
  <c r="H6052" i="15"/>
  <c r="I6052" i="15"/>
  <c r="J6052" i="15" s="1"/>
  <c r="K6052" i="15"/>
  <c r="H6053" i="15"/>
  <c r="I6053" i="15"/>
  <c r="J6053" i="15" s="1"/>
  <c r="K6053" i="15"/>
  <c r="H6054" i="15"/>
  <c r="I6054" i="15"/>
  <c r="J6054" i="15" s="1"/>
  <c r="K6054" i="15"/>
  <c r="H6055" i="15"/>
  <c r="I6055" i="15"/>
  <c r="J6055" i="15" s="1"/>
  <c r="K6055" i="15"/>
  <c r="H6056" i="15"/>
  <c r="I6056" i="15"/>
  <c r="J6056" i="15" s="1"/>
  <c r="K6056" i="15"/>
  <c r="H6057" i="15"/>
  <c r="I6057" i="15"/>
  <c r="J6057" i="15" s="1"/>
  <c r="K6057" i="15"/>
  <c r="H6058" i="15"/>
  <c r="I6058" i="15"/>
  <c r="J6058" i="15" s="1"/>
  <c r="K6058" i="15"/>
  <c r="H6059" i="15"/>
  <c r="I6059" i="15"/>
  <c r="J6059" i="15" s="1"/>
  <c r="K6059" i="15"/>
  <c r="H6060" i="15"/>
  <c r="I6060" i="15"/>
  <c r="J6060" i="15" s="1"/>
  <c r="K6060" i="15"/>
  <c r="H6061" i="15"/>
  <c r="I6061" i="15"/>
  <c r="J6061" i="15" s="1"/>
  <c r="K6061" i="15"/>
  <c r="H6062" i="15"/>
  <c r="I6062" i="15"/>
  <c r="J6062" i="15" s="1"/>
  <c r="K6062" i="15"/>
  <c r="H6063" i="15"/>
  <c r="I6063" i="15"/>
  <c r="J6063" i="15" s="1"/>
  <c r="K6063" i="15"/>
  <c r="H6064" i="15"/>
  <c r="I6064" i="15"/>
  <c r="J6064" i="15" s="1"/>
  <c r="K6064" i="15"/>
  <c r="H6065" i="15"/>
  <c r="I6065" i="15"/>
  <c r="J6065" i="15" s="1"/>
  <c r="K6065" i="15"/>
  <c r="H6066" i="15"/>
  <c r="I6066" i="15"/>
  <c r="J6066" i="15" s="1"/>
  <c r="K6066" i="15"/>
  <c r="H6067" i="15"/>
  <c r="I6067" i="15"/>
  <c r="J6067" i="15" s="1"/>
  <c r="K6067" i="15"/>
  <c r="H6068" i="15"/>
  <c r="I6068" i="15"/>
  <c r="J6068" i="15" s="1"/>
  <c r="K6068" i="15"/>
  <c r="H6069" i="15"/>
  <c r="I6069" i="15"/>
  <c r="J6069" i="15" s="1"/>
  <c r="K6069" i="15"/>
  <c r="H6070" i="15"/>
  <c r="I6070" i="15"/>
  <c r="J6070" i="15" s="1"/>
  <c r="K6070" i="15"/>
  <c r="H6071" i="15"/>
  <c r="I6071" i="15"/>
  <c r="J6071" i="15" s="1"/>
  <c r="K6071" i="15"/>
  <c r="H6072" i="15"/>
  <c r="I6072" i="15"/>
  <c r="J6072" i="15" s="1"/>
  <c r="K6072" i="15"/>
  <c r="H6073" i="15"/>
  <c r="I6073" i="15"/>
  <c r="J6073" i="15" s="1"/>
  <c r="K6073" i="15"/>
  <c r="H6074" i="15"/>
  <c r="I6074" i="15"/>
  <c r="J6074" i="15" s="1"/>
  <c r="K6074" i="15"/>
  <c r="H6075" i="15"/>
  <c r="I6075" i="15"/>
  <c r="J6075" i="15" s="1"/>
  <c r="K6075" i="15"/>
  <c r="H6076" i="15"/>
  <c r="I6076" i="15"/>
  <c r="J6076" i="15" s="1"/>
  <c r="K6076" i="15"/>
  <c r="H6077" i="15"/>
  <c r="I6077" i="15"/>
  <c r="J6077" i="15" s="1"/>
  <c r="K6077" i="15"/>
  <c r="H6078" i="15"/>
  <c r="I6078" i="15"/>
  <c r="J6078" i="15" s="1"/>
  <c r="K6078" i="15"/>
  <c r="H6079" i="15"/>
  <c r="I6079" i="15"/>
  <c r="J6079" i="15" s="1"/>
  <c r="K6079" i="15"/>
  <c r="H6080" i="15"/>
  <c r="I6080" i="15"/>
  <c r="J6080" i="15" s="1"/>
  <c r="K6080" i="15"/>
  <c r="H6081" i="15"/>
  <c r="I6081" i="15"/>
  <c r="J6081" i="15" s="1"/>
  <c r="K6081" i="15"/>
  <c r="H6082" i="15"/>
  <c r="I6082" i="15"/>
  <c r="J6082" i="15" s="1"/>
  <c r="K6082" i="15"/>
  <c r="H6083" i="15"/>
  <c r="I6083" i="15"/>
  <c r="J6083" i="15" s="1"/>
  <c r="K6083" i="15"/>
  <c r="H6084" i="15"/>
  <c r="I6084" i="15"/>
  <c r="J6084" i="15" s="1"/>
  <c r="K6084" i="15"/>
  <c r="H6085" i="15"/>
  <c r="I6085" i="15"/>
  <c r="J6085" i="15" s="1"/>
  <c r="K6085" i="15"/>
  <c r="H6086" i="15"/>
  <c r="I6086" i="15"/>
  <c r="J6086" i="15" s="1"/>
  <c r="K6086" i="15"/>
  <c r="H6087" i="15"/>
  <c r="I6087" i="15"/>
  <c r="J6087" i="15" s="1"/>
  <c r="K6087" i="15"/>
  <c r="H6088" i="15"/>
  <c r="I6088" i="15"/>
  <c r="J6088" i="15" s="1"/>
  <c r="K6088" i="15"/>
  <c r="H6089" i="15"/>
  <c r="I6089" i="15"/>
  <c r="J6089" i="15" s="1"/>
  <c r="K6089" i="15"/>
  <c r="H6090" i="15"/>
  <c r="I6090" i="15"/>
  <c r="J6090" i="15" s="1"/>
  <c r="K6090" i="15"/>
  <c r="H6091" i="15"/>
  <c r="I6091" i="15"/>
  <c r="J6091" i="15" s="1"/>
  <c r="K6091" i="15"/>
  <c r="H6092" i="15"/>
  <c r="I6092" i="15"/>
  <c r="J6092" i="15" s="1"/>
  <c r="K6092" i="15"/>
  <c r="H6093" i="15"/>
  <c r="I6093" i="15"/>
  <c r="J6093" i="15" s="1"/>
  <c r="K6093" i="15"/>
  <c r="H6094" i="15"/>
  <c r="I6094" i="15"/>
  <c r="J6094" i="15" s="1"/>
  <c r="K6094" i="15"/>
  <c r="H6095" i="15"/>
  <c r="I6095" i="15"/>
  <c r="J6095" i="15" s="1"/>
  <c r="K6095" i="15"/>
  <c r="H6096" i="15"/>
  <c r="I6096" i="15"/>
  <c r="J6096" i="15" s="1"/>
  <c r="K6096" i="15"/>
  <c r="H6097" i="15"/>
  <c r="I6097" i="15"/>
  <c r="J6097" i="15" s="1"/>
  <c r="K6097" i="15"/>
  <c r="H6098" i="15"/>
  <c r="I6098" i="15"/>
  <c r="J6098" i="15" s="1"/>
  <c r="K6098" i="15"/>
  <c r="H6099" i="15"/>
  <c r="I6099" i="15"/>
  <c r="J6099" i="15" s="1"/>
  <c r="K6099" i="15"/>
  <c r="H6100" i="15"/>
  <c r="I6100" i="15"/>
  <c r="J6100" i="15" s="1"/>
  <c r="K6100" i="15"/>
  <c r="H6101" i="15"/>
  <c r="I6101" i="15"/>
  <c r="J6101" i="15" s="1"/>
  <c r="K6101" i="15"/>
  <c r="H6102" i="15"/>
  <c r="I6102" i="15"/>
  <c r="J6102" i="15" s="1"/>
  <c r="K6102" i="15"/>
  <c r="H6103" i="15"/>
  <c r="I6103" i="15"/>
  <c r="J6103" i="15" s="1"/>
  <c r="K6103" i="15"/>
  <c r="H6104" i="15"/>
  <c r="I6104" i="15"/>
  <c r="J6104" i="15" s="1"/>
  <c r="K6104" i="15"/>
  <c r="H6105" i="15"/>
  <c r="I6105" i="15"/>
  <c r="J6105" i="15" s="1"/>
  <c r="K6105" i="15"/>
  <c r="H6106" i="15"/>
  <c r="I6106" i="15"/>
  <c r="J6106" i="15" s="1"/>
  <c r="K6106" i="15"/>
  <c r="H6107" i="15"/>
  <c r="I6107" i="15"/>
  <c r="J6107" i="15" s="1"/>
  <c r="K6107" i="15"/>
  <c r="H6108" i="15"/>
  <c r="I6108" i="15"/>
  <c r="J6108" i="15" s="1"/>
  <c r="K6108" i="15"/>
  <c r="H6109" i="15"/>
  <c r="I6109" i="15"/>
  <c r="J6109" i="15" s="1"/>
  <c r="K6109" i="15"/>
  <c r="H6110" i="15"/>
  <c r="I6110" i="15"/>
  <c r="J6110" i="15" s="1"/>
  <c r="K6110" i="15"/>
  <c r="H6111" i="15"/>
  <c r="I6111" i="15"/>
  <c r="J6111" i="15" s="1"/>
  <c r="K6111" i="15"/>
  <c r="H6112" i="15"/>
  <c r="I6112" i="15"/>
  <c r="J6112" i="15" s="1"/>
  <c r="K6112" i="15"/>
  <c r="H6113" i="15"/>
  <c r="I6113" i="15"/>
  <c r="J6113" i="15" s="1"/>
  <c r="K6113" i="15"/>
  <c r="H6114" i="15"/>
  <c r="I6114" i="15"/>
  <c r="J6114" i="15" s="1"/>
  <c r="K6114" i="15"/>
  <c r="H6115" i="15"/>
  <c r="I6115" i="15"/>
  <c r="J6115" i="15" s="1"/>
  <c r="K6115" i="15"/>
  <c r="H6116" i="15"/>
  <c r="I6116" i="15"/>
  <c r="J6116" i="15" s="1"/>
  <c r="K6116" i="15"/>
  <c r="H6117" i="15"/>
  <c r="I6117" i="15"/>
  <c r="J6117" i="15" s="1"/>
  <c r="K6117" i="15"/>
  <c r="H6118" i="15"/>
  <c r="I6118" i="15"/>
  <c r="J6118" i="15" s="1"/>
  <c r="K6118" i="15"/>
  <c r="H6119" i="15"/>
  <c r="I6119" i="15"/>
  <c r="J6119" i="15" s="1"/>
  <c r="K6119" i="15"/>
  <c r="H6120" i="15"/>
  <c r="I6120" i="15"/>
  <c r="J6120" i="15" s="1"/>
  <c r="K6120" i="15"/>
  <c r="H6121" i="15"/>
  <c r="I6121" i="15"/>
  <c r="J6121" i="15" s="1"/>
  <c r="K6121" i="15"/>
  <c r="H6122" i="15"/>
  <c r="I6122" i="15"/>
  <c r="J6122" i="15" s="1"/>
  <c r="K6122" i="15"/>
  <c r="H6123" i="15"/>
  <c r="I6123" i="15"/>
  <c r="J6123" i="15" s="1"/>
  <c r="K6123" i="15"/>
  <c r="H6124" i="15"/>
  <c r="I6124" i="15"/>
  <c r="J6124" i="15" s="1"/>
  <c r="K6124" i="15"/>
  <c r="H6125" i="15"/>
  <c r="I6125" i="15"/>
  <c r="J6125" i="15" s="1"/>
  <c r="K6125" i="15"/>
  <c r="H6126" i="15"/>
  <c r="I6126" i="15"/>
  <c r="J6126" i="15" s="1"/>
  <c r="K6126" i="15"/>
  <c r="H6127" i="15"/>
  <c r="I6127" i="15"/>
  <c r="J6127" i="15" s="1"/>
  <c r="K6127" i="15"/>
  <c r="H6128" i="15"/>
  <c r="I6128" i="15"/>
  <c r="J6128" i="15" s="1"/>
  <c r="K6128" i="15"/>
  <c r="H6129" i="15"/>
  <c r="I6129" i="15"/>
  <c r="J6129" i="15" s="1"/>
  <c r="K6129" i="15"/>
  <c r="H6130" i="15"/>
  <c r="I6130" i="15"/>
  <c r="J6130" i="15" s="1"/>
  <c r="K6130" i="15"/>
  <c r="H6131" i="15"/>
  <c r="I6131" i="15"/>
  <c r="J6131" i="15" s="1"/>
  <c r="K6131" i="15"/>
  <c r="H6132" i="15"/>
  <c r="I6132" i="15"/>
  <c r="J6132" i="15" s="1"/>
  <c r="K6132" i="15"/>
  <c r="H6133" i="15"/>
  <c r="I6133" i="15"/>
  <c r="J6133" i="15" s="1"/>
  <c r="K6133" i="15"/>
  <c r="H6134" i="15"/>
  <c r="I6134" i="15"/>
  <c r="J6134" i="15" s="1"/>
  <c r="K6134" i="15"/>
  <c r="H6135" i="15"/>
  <c r="I6135" i="15"/>
  <c r="J6135" i="15" s="1"/>
  <c r="K6135" i="15"/>
  <c r="H6136" i="15"/>
  <c r="I6136" i="15"/>
  <c r="J6136" i="15" s="1"/>
  <c r="K6136" i="15"/>
  <c r="H6137" i="15"/>
  <c r="I6137" i="15"/>
  <c r="J6137" i="15" s="1"/>
  <c r="K6137" i="15"/>
  <c r="H6138" i="15"/>
  <c r="I6138" i="15"/>
  <c r="J6138" i="15" s="1"/>
  <c r="K6138" i="15"/>
  <c r="H6139" i="15"/>
  <c r="I6139" i="15"/>
  <c r="J6139" i="15" s="1"/>
  <c r="K6139" i="15"/>
  <c r="H6140" i="15"/>
  <c r="I6140" i="15"/>
  <c r="J6140" i="15" s="1"/>
  <c r="K6140" i="15"/>
  <c r="H6141" i="15"/>
  <c r="I6141" i="15"/>
  <c r="J6141" i="15" s="1"/>
  <c r="K6141" i="15"/>
  <c r="H6142" i="15"/>
  <c r="I6142" i="15"/>
  <c r="J6142" i="15" s="1"/>
  <c r="K6142" i="15"/>
  <c r="H6143" i="15"/>
  <c r="I6143" i="15"/>
  <c r="J6143" i="15" s="1"/>
  <c r="K6143" i="15"/>
  <c r="H6144" i="15"/>
  <c r="I6144" i="15"/>
  <c r="J6144" i="15" s="1"/>
  <c r="K6144" i="15"/>
  <c r="H6145" i="15"/>
  <c r="I6145" i="15"/>
  <c r="J6145" i="15" s="1"/>
  <c r="K6145" i="15"/>
  <c r="H6146" i="15"/>
  <c r="I6146" i="15"/>
  <c r="J6146" i="15" s="1"/>
  <c r="K6146" i="15"/>
  <c r="H6147" i="15"/>
  <c r="I6147" i="15"/>
  <c r="J6147" i="15" s="1"/>
  <c r="K6147" i="15"/>
  <c r="H6148" i="15"/>
  <c r="I6148" i="15"/>
  <c r="J6148" i="15" s="1"/>
  <c r="K6148" i="15"/>
  <c r="H6149" i="15"/>
  <c r="I6149" i="15"/>
  <c r="J6149" i="15" s="1"/>
  <c r="K6149" i="15"/>
  <c r="H6150" i="15"/>
  <c r="I6150" i="15"/>
  <c r="J6150" i="15" s="1"/>
  <c r="K6150" i="15"/>
  <c r="H6151" i="15"/>
  <c r="I6151" i="15"/>
  <c r="J6151" i="15" s="1"/>
  <c r="K6151" i="15"/>
  <c r="H6152" i="15"/>
  <c r="I6152" i="15"/>
  <c r="J6152" i="15" s="1"/>
  <c r="K6152" i="15"/>
  <c r="H6153" i="15"/>
  <c r="I6153" i="15"/>
  <c r="J6153" i="15" s="1"/>
  <c r="K6153" i="15"/>
  <c r="H6154" i="15"/>
  <c r="I6154" i="15"/>
  <c r="J6154" i="15" s="1"/>
  <c r="K6154" i="15"/>
  <c r="H6155" i="15"/>
  <c r="I6155" i="15"/>
  <c r="J6155" i="15" s="1"/>
  <c r="K6155" i="15"/>
  <c r="H6156" i="15"/>
  <c r="I6156" i="15"/>
  <c r="J6156" i="15" s="1"/>
  <c r="K6156" i="15"/>
  <c r="H6157" i="15"/>
  <c r="I6157" i="15"/>
  <c r="J6157" i="15" s="1"/>
  <c r="K6157" i="15"/>
  <c r="H6158" i="15"/>
  <c r="I6158" i="15"/>
  <c r="J6158" i="15" s="1"/>
  <c r="K6158" i="15"/>
  <c r="H6159" i="15"/>
  <c r="I6159" i="15"/>
  <c r="J6159" i="15" s="1"/>
  <c r="K6159" i="15"/>
  <c r="H6160" i="15"/>
  <c r="I6160" i="15"/>
  <c r="J6160" i="15" s="1"/>
  <c r="K6160" i="15"/>
  <c r="H6161" i="15"/>
  <c r="I6161" i="15"/>
  <c r="J6161" i="15" s="1"/>
  <c r="K6161" i="15"/>
  <c r="H6162" i="15"/>
  <c r="I6162" i="15"/>
  <c r="J6162" i="15" s="1"/>
  <c r="K6162" i="15"/>
  <c r="H6163" i="15"/>
  <c r="I6163" i="15"/>
  <c r="J6163" i="15" s="1"/>
  <c r="K6163" i="15"/>
  <c r="H6164" i="15"/>
  <c r="I6164" i="15"/>
  <c r="J6164" i="15" s="1"/>
  <c r="K6164" i="15"/>
  <c r="H6165" i="15"/>
  <c r="I6165" i="15"/>
  <c r="J6165" i="15" s="1"/>
  <c r="K6165" i="15"/>
  <c r="H6166" i="15"/>
  <c r="I6166" i="15"/>
  <c r="J6166" i="15" s="1"/>
  <c r="K6166" i="15"/>
  <c r="H6167" i="15"/>
  <c r="I6167" i="15"/>
  <c r="J6167" i="15" s="1"/>
  <c r="K6167" i="15"/>
  <c r="H6168" i="15"/>
  <c r="I6168" i="15"/>
  <c r="J6168" i="15" s="1"/>
  <c r="K6168" i="15"/>
  <c r="H6169" i="15"/>
  <c r="I6169" i="15"/>
  <c r="J6169" i="15" s="1"/>
  <c r="K6169" i="15"/>
  <c r="H6170" i="15"/>
  <c r="I6170" i="15"/>
  <c r="J6170" i="15" s="1"/>
  <c r="K6170" i="15"/>
  <c r="H6171" i="15"/>
  <c r="I6171" i="15"/>
  <c r="J6171" i="15" s="1"/>
  <c r="K6171" i="15"/>
  <c r="H6172" i="15"/>
  <c r="I6172" i="15"/>
  <c r="J6172" i="15" s="1"/>
  <c r="K6172" i="15"/>
  <c r="H6173" i="15"/>
  <c r="I6173" i="15"/>
  <c r="J6173" i="15" s="1"/>
  <c r="K6173" i="15"/>
  <c r="H6174" i="15"/>
  <c r="I6174" i="15"/>
  <c r="J6174" i="15" s="1"/>
  <c r="K6174" i="15"/>
  <c r="H6175" i="15"/>
  <c r="I6175" i="15"/>
  <c r="J6175" i="15" s="1"/>
  <c r="K6175" i="15"/>
  <c r="H6176" i="15"/>
  <c r="I6176" i="15"/>
  <c r="J6176" i="15" s="1"/>
  <c r="K6176" i="15"/>
  <c r="H6177" i="15"/>
  <c r="I6177" i="15"/>
  <c r="J6177" i="15" s="1"/>
  <c r="K6177" i="15"/>
  <c r="H6178" i="15"/>
  <c r="I6178" i="15"/>
  <c r="J6178" i="15" s="1"/>
  <c r="K6178" i="15"/>
  <c r="H6179" i="15"/>
  <c r="I6179" i="15"/>
  <c r="J6179" i="15" s="1"/>
  <c r="K6179" i="15"/>
  <c r="H6180" i="15"/>
  <c r="I6180" i="15"/>
  <c r="J6180" i="15" s="1"/>
  <c r="K6180" i="15"/>
  <c r="H6181" i="15"/>
  <c r="I6181" i="15"/>
  <c r="J6181" i="15" s="1"/>
  <c r="K6181" i="15"/>
  <c r="H6182" i="15"/>
  <c r="I6182" i="15"/>
  <c r="J6182" i="15" s="1"/>
  <c r="K6182" i="15"/>
  <c r="H6183" i="15"/>
  <c r="I6183" i="15"/>
  <c r="J6183" i="15" s="1"/>
  <c r="K6183" i="15"/>
  <c r="H6184" i="15"/>
  <c r="I6184" i="15"/>
  <c r="J6184" i="15" s="1"/>
  <c r="K6184" i="15"/>
  <c r="H6185" i="15"/>
  <c r="I6185" i="15"/>
  <c r="J6185" i="15" s="1"/>
  <c r="K6185" i="15"/>
  <c r="H6186" i="15"/>
  <c r="I6186" i="15"/>
  <c r="J6186" i="15" s="1"/>
  <c r="K6186" i="15"/>
  <c r="H6187" i="15"/>
  <c r="I6187" i="15"/>
  <c r="J6187" i="15" s="1"/>
  <c r="K6187" i="15"/>
  <c r="H6188" i="15"/>
  <c r="I6188" i="15"/>
  <c r="J6188" i="15" s="1"/>
  <c r="K6188" i="15"/>
  <c r="H6189" i="15"/>
  <c r="I6189" i="15"/>
  <c r="J6189" i="15" s="1"/>
  <c r="K6189" i="15"/>
  <c r="H6190" i="15"/>
  <c r="I6190" i="15"/>
  <c r="J6190" i="15" s="1"/>
  <c r="K6190" i="15"/>
  <c r="H6191" i="15"/>
  <c r="I6191" i="15"/>
  <c r="J6191" i="15" s="1"/>
  <c r="K6191" i="15"/>
  <c r="H6192" i="15"/>
  <c r="I6192" i="15"/>
  <c r="J6192" i="15" s="1"/>
  <c r="K6192" i="15"/>
  <c r="H6193" i="15"/>
  <c r="I6193" i="15"/>
  <c r="J6193" i="15" s="1"/>
  <c r="K6193" i="15"/>
  <c r="H6194" i="15"/>
  <c r="I6194" i="15"/>
  <c r="J6194" i="15" s="1"/>
  <c r="K6194" i="15"/>
  <c r="H6195" i="15"/>
  <c r="I6195" i="15"/>
  <c r="J6195" i="15" s="1"/>
  <c r="K6195" i="15"/>
  <c r="H6196" i="15"/>
  <c r="I6196" i="15"/>
  <c r="J6196" i="15" s="1"/>
  <c r="K6196" i="15"/>
  <c r="H6197" i="15"/>
  <c r="I6197" i="15"/>
  <c r="J6197" i="15" s="1"/>
  <c r="K6197" i="15"/>
  <c r="H6198" i="15"/>
  <c r="I6198" i="15"/>
  <c r="J6198" i="15" s="1"/>
  <c r="K6198" i="15"/>
  <c r="H6199" i="15"/>
  <c r="I6199" i="15"/>
  <c r="J6199" i="15" s="1"/>
  <c r="K6199" i="15"/>
  <c r="H6200" i="15"/>
  <c r="I6200" i="15"/>
  <c r="J6200" i="15" s="1"/>
  <c r="K6200" i="15"/>
  <c r="H6201" i="15"/>
  <c r="I6201" i="15"/>
  <c r="J6201" i="15" s="1"/>
  <c r="K6201" i="15"/>
  <c r="H6202" i="15"/>
  <c r="I6202" i="15"/>
  <c r="J6202" i="15" s="1"/>
  <c r="K6202" i="15"/>
  <c r="H6203" i="15"/>
  <c r="I6203" i="15"/>
  <c r="J6203" i="15" s="1"/>
  <c r="K6203" i="15"/>
  <c r="H6204" i="15"/>
  <c r="I6204" i="15"/>
  <c r="J6204" i="15" s="1"/>
  <c r="K6204" i="15"/>
  <c r="H6205" i="15"/>
  <c r="I6205" i="15"/>
  <c r="J6205" i="15" s="1"/>
  <c r="K6205" i="15"/>
  <c r="H6206" i="15"/>
  <c r="I6206" i="15"/>
  <c r="J6206" i="15" s="1"/>
  <c r="K6206" i="15"/>
  <c r="H6207" i="15"/>
  <c r="I6207" i="15"/>
  <c r="J6207" i="15" s="1"/>
  <c r="K6207" i="15"/>
  <c r="H6208" i="15"/>
  <c r="I6208" i="15"/>
  <c r="J6208" i="15" s="1"/>
  <c r="K6208" i="15"/>
  <c r="H6209" i="15"/>
  <c r="I6209" i="15"/>
  <c r="J6209" i="15" s="1"/>
  <c r="K6209" i="15"/>
  <c r="H6210" i="15"/>
  <c r="I6210" i="15"/>
  <c r="J6210" i="15" s="1"/>
  <c r="K6210" i="15"/>
  <c r="H6211" i="15"/>
  <c r="I6211" i="15"/>
  <c r="J6211" i="15" s="1"/>
  <c r="K6211" i="15"/>
  <c r="H6212" i="15"/>
  <c r="I6212" i="15"/>
  <c r="J6212" i="15" s="1"/>
  <c r="K6212" i="15"/>
  <c r="H6213" i="15"/>
  <c r="I6213" i="15"/>
  <c r="J6213" i="15" s="1"/>
  <c r="K6213" i="15"/>
  <c r="H6214" i="15"/>
  <c r="I6214" i="15"/>
  <c r="J6214" i="15" s="1"/>
  <c r="K6214" i="15"/>
  <c r="H6215" i="15"/>
  <c r="I6215" i="15"/>
  <c r="J6215" i="15" s="1"/>
  <c r="K6215" i="15"/>
  <c r="H6216" i="15"/>
  <c r="I6216" i="15"/>
  <c r="J6216" i="15" s="1"/>
  <c r="K6216" i="15"/>
  <c r="H6217" i="15"/>
  <c r="I6217" i="15"/>
  <c r="J6217" i="15" s="1"/>
  <c r="K6217" i="15"/>
  <c r="H6218" i="15"/>
  <c r="I6218" i="15"/>
  <c r="J6218" i="15" s="1"/>
  <c r="K6218" i="15"/>
  <c r="H6219" i="15"/>
  <c r="I6219" i="15"/>
  <c r="J6219" i="15" s="1"/>
  <c r="K6219" i="15"/>
  <c r="H6220" i="15"/>
  <c r="I6220" i="15"/>
  <c r="J6220" i="15" s="1"/>
  <c r="K6220" i="15"/>
  <c r="H6221" i="15"/>
  <c r="I6221" i="15"/>
  <c r="J6221" i="15" s="1"/>
  <c r="K6221" i="15"/>
  <c r="H6222" i="15"/>
  <c r="I6222" i="15"/>
  <c r="J6222" i="15" s="1"/>
  <c r="K6222" i="15"/>
  <c r="H6223" i="15"/>
  <c r="I6223" i="15"/>
  <c r="J6223" i="15" s="1"/>
  <c r="K6223" i="15"/>
  <c r="H6224" i="15"/>
  <c r="I6224" i="15"/>
  <c r="J6224" i="15" s="1"/>
  <c r="K6224" i="15"/>
  <c r="H6225" i="15"/>
  <c r="I6225" i="15"/>
  <c r="J6225" i="15" s="1"/>
  <c r="K6225" i="15"/>
  <c r="H6226" i="15"/>
  <c r="I6226" i="15"/>
  <c r="J6226" i="15" s="1"/>
  <c r="K6226" i="15"/>
  <c r="H6227" i="15"/>
  <c r="I6227" i="15"/>
  <c r="J6227" i="15" s="1"/>
  <c r="K6227" i="15"/>
  <c r="H6228" i="15"/>
  <c r="I6228" i="15"/>
  <c r="J6228" i="15" s="1"/>
  <c r="K6228" i="15"/>
  <c r="H6229" i="15"/>
  <c r="I6229" i="15"/>
  <c r="J6229" i="15" s="1"/>
  <c r="K6229" i="15"/>
  <c r="H6230" i="15"/>
  <c r="I6230" i="15"/>
  <c r="J6230" i="15" s="1"/>
  <c r="K6230" i="15"/>
  <c r="H6231" i="15"/>
  <c r="I6231" i="15"/>
  <c r="J6231" i="15" s="1"/>
  <c r="K6231" i="15"/>
  <c r="H6232" i="15"/>
  <c r="I6232" i="15"/>
  <c r="J6232" i="15" s="1"/>
  <c r="K6232" i="15"/>
  <c r="H6233" i="15"/>
  <c r="I6233" i="15"/>
  <c r="J6233" i="15" s="1"/>
  <c r="K6233" i="15"/>
  <c r="H6234" i="15"/>
  <c r="I6234" i="15"/>
  <c r="J6234" i="15" s="1"/>
  <c r="K6234" i="15"/>
  <c r="H6235" i="15"/>
  <c r="I6235" i="15"/>
  <c r="J6235" i="15" s="1"/>
  <c r="K6235" i="15"/>
  <c r="H6236" i="15"/>
  <c r="I6236" i="15"/>
  <c r="J6236" i="15" s="1"/>
  <c r="K6236" i="15"/>
  <c r="H6237" i="15"/>
  <c r="I6237" i="15"/>
  <c r="J6237" i="15" s="1"/>
  <c r="K6237" i="15"/>
  <c r="H6238" i="15"/>
  <c r="I6238" i="15"/>
  <c r="J6238" i="15" s="1"/>
  <c r="K6238" i="15"/>
  <c r="H6239" i="15"/>
  <c r="I6239" i="15"/>
  <c r="J6239" i="15" s="1"/>
  <c r="K6239" i="15"/>
  <c r="H6240" i="15"/>
  <c r="I6240" i="15"/>
  <c r="J6240" i="15" s="1"/>
  <c r="K6240" i="15"/>
  <c r="H6241" i="15"/>
  <c r="I6241" i="15"/>
  <c r="J6241" i="15" s="1"/>
  <c r="K6241" i="15"/>
  <c r="H6242" i="15"/>
  <c r="I6242" i="15"/>
  <c r="J6242" i="15" s="1"/>
  <c r="K6242" i="15"/>
  <c r="H6243" i="15"/>
  <c r="I6243" i="15"/>
  <c r="J6243" i="15" s="1"/>
  <c r="K6243" i="15"/>
  <c r="H6244" i="15"/>
  <c r="I6244" i="15"/>
  <c r="J6244" i="15" s="1"/>
  <c r="K6244" i="15"/>
  <c r="H6245" i="15"/>
  <c r="I6245" i="15"/>
  <c r="J6245" i="15" s="1"/>
  <c r="K6245" i="15"/>
  <c r="H6246" i="15"/>
  <c r="I6246" i="15"/>
  <c r="J6246" i="15" s="1"/>
  <c r="K6246" i="15"/>
  <c r="H6247" i="15"/>
  <c r="I6247" i="15"/>
  <c r="J6247" i="15" s="1"/>
  <c r="K6247" i="15"/>
  <c r="H6248" i="15"/>
  <c r="I6248" i="15"/>
  <c r="J6248" i="15" s="1"/>
  <c r="K6248" i="15"/>
  <c r="H6249" i="15"/>
  <c r="I6249" i="15"/>
  <c r="J6249" i="15" s="1"/>
  <c r="K6249" i="15"/>
  <c r="H6250" i="15"/>
  <c r="I6250" i="15"/>
  <c r="J6250" i="15" s="1"/>
  <c r="K6250" i="15"/>
  <c r="H6251" i="15"/>
  <c r="I6251" i="15"/>
  <c r="J6251" i="15" s="1"/>
  <c r="K6251" i="15"/>
  <c r="H6252" i="15"/>
  <c r="I6252" i="15"/>
  <c r="J6252" i="15" s="1"/>
  <c r="K6252" i="15"/>
  <c r="H6253" i="15"/>
  <c r="I6253" i="15"/>
  <c r="J6253" i="15" s="1"/>
  <c r="K6253" i="15"/>
  <c r="H6254" i="15"/>
  <c r="I6254" i="15"/>
  <c r="J6254" i="15" s="1"/>
  <c r="K6254" i="15"/>
  <c r="H6255" i="15"/>
  <c r="I6255" i="15"/>
  <c r="J6255" i="15" s="1"/>
  <c r="K6255" i="15"/>
  <c r="H6256" i="15"/>
  <c r="I6256" i="15"/>
  <c r="J6256" i="15" s="1"/>
  <c r="K6256" i="15"/>
  <c r="H6257" i="15"/>
  <c r="I6257" i="15"/>
  <c r="J6257" i="15" s="1"/>
  <c r="K6257" i="15"/>
  <c r="H6258" i="15"/>
  <c r="I6258" i="15"/>
  <c r="J6258" i="15" s="1"/>
  <c r="K6258" i="15"/>
  <c r="H6259" i="15"/>
  <c r="I6259" i="15"/>
  <c r="J6259" i="15" s="1"/>
  <c r="K6259" i="15"/>
  <c r="H6260" i="15"/>
  <c r="I6260" i="15"/>
  <c r="J6260" i="15" s="1"/>
  <c r="K6260" i="15"/>
  <c r="H6261" i="15"/>
  <c r="I6261" i="15"/>
  <c r="J6261" i="15" s="1"/>
  <c r="K6261" i="15"/>
  <c r="H6262" i="15"/>
  <c r="I6262" i="15"/>
  <c r="J6262" i="15" s="1"/>
  <c r="K6262" i="15"/>
  <c r="H6263" i="15"/>
  <c r="I6263" i="15"/>
  <c r="J6263" i="15" s="1"/>
  <c r="K6263" i="15"/>
  <c r="H6264" i="15"/>
  <c r="I6264" i="15"/>
  <c r="J6264" i="15" s="1"/>
  <c r="K6264" i="15"/>
  <c r="H6265" i="15"/>
  <c r="I6265" i="15"/>
  <c r="J6265" i="15" s="1"/>
  <c r="K6265" i="15"/>
  <c r="H6266" i="15"/>
  <c r="I6266" i="15"/>
  <c r="J6266" i="15" s="1"/>
  <c r="K6266" i="15"/>
  <c r="H6267" i="15"/>
  <c r="I6267" i="15"/>
  <c r="J6267" i="15" s="1"/>
  <c r="K6267" i="15"/>
  <c r="H6268" i="15"/>
  <c r="I6268" i="15"/>
  <c r="J6268" i="15" s="1"/>
  <c r="K6268" i="15"/>
  <c r="H6269" i="15"/>
  <c r="I6269" i="15"/>
  <c r="J6269" i="15" s="1"/>
  <c r="K6269" i="15"/>
  <c r="H6270" i="15"/>
  <c r="I6270" i="15"/>
  <c r="J6270" i="15" s="1"/>
  <c r="K6270" i="15"/>
  <c r="H6271" i="15"/>
  <c r="I6271" i="15"/>
  <c r="J6271" i="15" s="1"/>
  <c r="K6271" i="15"/>
  <c r="H6272" i="15"/>
  <c r="I6272" i="15"/>
  <c r="J6272" i="15" s="1"/>
  <c r="K6272" i="15"/>
  <c r="H6273" i="15"/>
  <c r="I6273" i="15"/>
  <c r="J6273" i="15" s="1"/>
  <c r="K6273" i="15"/>
  <c r="H6274" i="15"/>
  <c r="I6274" i="15"/>
  <c r="J6274" i="15" s="1"/>
  <c r="K6274" i="15"/>
  <c r="H6275" i="15"/>
  <c r="I6275" i="15"/>
  <c r="J6275" i="15" s="1"/>
  <c r="K6275" i="15"/>
  <c r="H6276" i="15"/>
  <c r="I6276" i="15"/>
  <c r="J6276" i="15" s="1"/>
  <c r="K6276" i="15"/>
  <c r="H6277" i="15"/>
  <c r="I6277" i="15"/>
  <c r="J6277" i="15" s="1"/>
  <c r="K6277" i="15"/>
  <c r="H6278" i="15"/>
  <c r="I6278" i="15"/>
  <c r="J6278" i="15" s="1"/>
  <c r="K6278" i="15"/>
  <c r="H6279" i="15"/>
  <c r="I6279" i="15"/>
  <c r="J6279" i="15" s="1"/>
  <c r="K6279" i="15"/>
  <c r="H6280" i="15"/>
  <c r="I6280" i="15"/>
  <c r="J6280" i="15" s="1"/>
  <c r="K6280" i="15"/>
  <c r="H6281" i="15"/>
  <c r="I6281" i="15"/>
  <c r="J6281" i="15" s="1"/>
  <c r="K6281" i="15"/>
  <c r="H6282" i="15"/>
  <c r="I6282" i="15"/>
  <c r="J6282" i="15" s="1"/>
  <c r="K6282" i="15"/>
  <c r="H6283" i="15"/>
  <c r="I6283" i="15"/>
  <c r="J6283" i="15" s="1"/>
  <c r="K6283" i="15"/>
  <c r="H6284" i="15"/>
  <c r="I6284" i="15"/>
  <c r="J6284" i="15" s="1"/>
  <c r="K6284" i="15"/>
  <c r="H6285" i="15"/>
  <c r="I6285" i="15"/>
  <c r="J6285" i="15" s="1"/>
  <c r="K6285" i="15"/>
  <c r="H6286" i="15"/>
  <c r="I6286" i="15"/>
  <c r="J6286" i="15" s="1"/>
  <c r="K6286" i="15"/>
  <c r="H6287" i="15"/>
  <c r="I6287" i="15"/>
  <c r="J6287" i="15" s="1"/>
  <c r="K6287" i="15"/>
  <c r="H6288" i="15"/>
  <c r="I6288" i="15"/>
  <c r="J6288" i="15" s="1"/>
  <c r="K6288" i="15"/>
  <c r="H6289" i="15"/>
  <c r="I6289" i="15"/>
  <c r="J6289" i="15" s="1"/>
  <c r="K6289" i="15"/>
  <c r="H6290" i="15"/>
  <c r="I6290" i="15"/>
  <c r="J6290" i="15" s="1"/>
  <c r="K6290" i="15"/>
  <c r="H6291" i="15"/>
  <c r="I6291" i="15"/>
  <c r="J6291" i="15" s="1"/>
  <c r="K6291" i="15"/>
  <c r="H6292" i="15"/>
  <c r="I6292" i="15"/>
  <c r="J6292" i="15" s="1"/>
  <c r="K6292" i="15"/>
  <c r="H6293" i="15"/>
  <c r="I6293" i="15"/>
  <c r="J6293" i="15" s="1"/>
  <c r="K6293" i="15"/>
  <c r="H6294" i="15"/>
  <c r="I6294" i="15"/>
  <c r="J6294" i="15" s="1"/>
  <c r="K6294" i="15"/>
  <c r="H6295" i="15"/>
  <c r="I6295" i="15"/>
  <c r="J6295" i="15" s="1"/>
  <c r="K6295" i="15"/>
  <c r="H6296" i="15"/>
  <c r="I6296" i="15"/>
  <c r="J6296" i="15" s="1"/>
  <c r="K6296" i="15"/>
  <c r="H6297" i="15"/>
  <c r="I6297" i="15"/>
  <c r="J6297" i="15" s="1"/>
  <c r="K6297" i="15"/>
  <c r="H6298" i="15"/>
  <c r="I6298" i="15"/>
  <c r="J6298" i="15" s="1"/>
  <c r="K6298" i="15"/>
  <c r="H6299" i="15"/>
  <c r="I6299" i="15"/>
  <c r="J6299" i="15" s="1"/>
  <c r="K6299" i="15"/>
  <c r="H6300" i="15"/>
  <c r="I6300" i="15"/>
  <c r="J6300" i="15" s="1"/>
  <c r="K6300" i="15"/>
  <c r="H6301" i="15"/>
  <c r="I6301" i="15"/>
  <c r="J6301" i="15" s="1"/>
  <c r="K6301" i="15"/>
  <c r="H6302" i="15"/>
  <c r="I6302" i="15"/>
  <c r="J6302" i="15" s="1"/>
  <c r="K6302" i="15"/>
  <c r="H6303" i="15"/>
  <c r="I6303" i="15"/>
  <c r="J6303" i="15" s="1"/>
  <c r="K6303" i="15"/>
  <c r="H6304" i="15"/>
  <c r="I6304" i="15"/>
  <c r="J6304" i="15" s="1"/>
  <c r="K6304" i="15"/>
  <c r="H6305" i="15"/>
  <c r="I6305" i="15"/>
  <c r="J6305" i="15" s="1"/>
  <c r="K6305" i="15"/>
  <c r="H6306" i="15"/>
  <c r="I6306" i="15"/>
  <c r="J6306" i="15" s="1"/>
  <c r="K6306" i="15"/>
  <c r="H6307" i="15"/>
  <c r="I6307" i="15"/>
  <c r="J6307" i="15" s="1"/>
  <c r="K6307" i="15"/>
  <c r="H6308" i="15"/>
  <c r="I6308" i="15"/>
  <c r="J6308" i="15" s="1"/>
  <c r="K6308" i="15"/>
  <c r="H6309" i="15"/>
  <c r="I6309" i="15"/>
  <c r="J6309" i="15" s="1"/>
  <c r="K6309" i="15"/>
  <c r="H6310" i="15"/>
  <c r="I6310" i="15"/>
  <c r="J6310" i="15" s="1"/>
  <c r="K6310" i="15"/>
  <c r="H6311" i="15"/>
  <c r="I6311" i="15"/>
  <c r="J6311" i="15" s="1"/>
  <c r="K6311" i="15"/>
  <c r="H6312" i="15"/>
  <c r="I6312" i="15"/>
  <c r="J6312" i="15" s="1"/>
  <c r="K6312" i="15"/>
  <c r="H6313" i="15"/>
  <c r="I6313" i="15"/>
  <c r="J6313" i="15" s="1"/>
  <c r="K6313" i="15"/>
  <c r="H6314" i="15"/>
  <c r="I6314" i="15"/>
  <c r="J6314" i="15" s="1"/>
  <c r="K6314" i="15"/>
  <c r="H6315" i="15"/>
  <c r="I6315" i="15"/>
  <c r="J6315" i="15" s="1"/>
  <c r="K6315" i="15"/>
  <c r="H6316" i="15"/>
  <c r="I6316" i="15"/>
  <c r="J6316" i="15" s="1"/>
  <c r="K6316" i="15"/>
  <c r="H6317" i="15"/>
  <c r="I6317" i="15"/>
  <c r="J6317" i="15" s="1"/>
  <c r="K6317" i="15"/>
  <c r="H6318" i="15"/>
  <c r="I6318" i="15"/>
  <c r="J6318" i="15" s="1"/>
  <c r="K6318" i="15"/>
  <c r="H6319" i="15"/>
  <c r="I6319" i="15"/>
  <c r="J6319" i="15" s="1"/>
  <c r="K6319" i="15"/>
  <c r="H6320" i="15"/>
  <c r="I6320" i="15"/>
  <c r="J6320" i="15" s="1"/>
  <c r="K6320" i="15"/>
  <c r="H6321" i="15"/>
  <c r="I6321" i="15"/>
  <c r="J6321" i="15" s="1"/>
  <c r="K6321" i="15"/>
  <c r="H6322" i="15"/>
  <c r="I6322" i="15"/>
  <c r="J6322" i="15" s="1"/>
  <c r="K6322" i="15"/>
  <c r="H6323" i="15"/>
  <c r="I6323" i="15"/>
  <c r="J6323" i="15" s="1"/>
  <c r="K6323" i="15"/>
  <c r="H6324" i="15"/>
  <c r="I6324" i="15"/>
  <c r="J6324" i="15" s="1"/>
  <c r="K6324" i="15"/>
  <c r="H6325" i="15"/>
  <c r="I6325" i="15"/>
  <c r="J6325" i="15" s="1"/>
  <c r="K6325" i="15"/>
  <c r="H6326" i="15"/>
  <c r="I6326" i="15"/>
  <c r="J6326" i="15" s="1"/>
  <c r="K6326" i="15"/>
  <c r="H6327" i="15"/>
  <c r="I6327" i="15"/>
  <c r="J6327" i="15" s="1"/>
  <c r="K6327" i="15"/>
  <c r="H6328" i="15"/>
  <c r="I6328" i="15"/>
  <c r="J6328" i="15" s="1"/>
  <c r="K6328" i="15"/>
  <c r="H6329" i="15"/>
  <c r="I6329" i="15"/>
  <c r="J6329" i="15" s="1"/>
  <c r="K6329" i="15"/>
  <c r="H6330" i="15"/>
  <c r="I6330" i="15"/>
  <c r="J6330" i="15" s="1"/>
  <c r="K6330" i="15"/>
  <c r="H6331" i="15"/>
  <c r="I6331" i="15"/>
  <c r="J6331" i="15" s="1"/>
  <c r="K6331" i="15"/>
  <c r="H6332" i="15"/>
  <c r="I6332" i="15"/>
  <c r="J6332" i="15" s="1"/>
  <c r="K6332" i="15"/>
  <c r="H6333" i="15"/>
  <c r="I6333" i="15"/>
  <c r="J6333" i="15" s="1"/>
  <c r="K6333" i="15"/>
  <c r="H6334" i="15"/>
  <c r="I6334" i="15"/>
  <c r="J6334" i="15" s="1"/>
  <c r="K6334" i="15"/>
  <c r="H6335" i="15"/>
  <c r="I6335" i="15"/>
  <c r="J6335" i="15" s="1"/>
  <c r="K6335" i="15"/>
  <c r="H6336" i="15"/>
  <c r="I6336" i="15"/>
  <c r="J6336" i="15" s="1"/>
  <c r="K6336" i="15"/>
  <c r="H6337" i="15"/>
  <c r="I6337" i="15"/>
  <c r="J6337" i="15" s="1"/>
  <c r="K6337" i="15"/>
  <c r="H6338" i="15"/>
  <c r="I6338" i="15"/>
  <c r="J6338" i="15" s="1"/>
  <c r="K6338" i="15"/>
  <c r="H6339" i="15"/>
  <c r="I6339" i="15"/>
  <c r="J6339" i="15" s="1"/>
  <c r="K6339" i="15"/>
  <c r="H6340" i="15"/>
  <c r="I6340" i="15"/>
  <c r="J6340" i="15" s="1"/>
  <c r="K6340" i="15"/>
  <c r="H6341" i="15"/>
  <c r="I6341" i="15"/>
  <c r="J6341" i="15" s="1"/>
  <c r="K6341" i="15"/>
  <c r="H6342" i="15"/>
  <c r="I6342" i="15"/>
  <c r="J6342" i="15" s="1"/>
  <c r="K6342" i="15"/>
  <c r="H6343" i="15"/>
  <c r="I6343" i="15"/>
  <c r="J6343" i="15" s="1"/>
  <c r="K6343" i="15"/>
  <c r="H6344" i="15"/>
  <c r="I6344" i="15"/>
  <c r="J6344" i="15" s="1"/>
  <c r="K6344" i="15"/>
  <c r="H6345" i="15"/>
  <c r="I6345" i="15"/>
  <c r="J6345" i="15" s="1"/>
  <c r="K6345" i="15"/>
  <c r="H6346" i="15"/>
  <c r="I6346" i="15"/>
  <c r="J6346" i="15" s="1"/>
  <c r="K6346" i="15"/>
  <c r="H6347" i="15"/>
  <c r="I6347" i="15"/>
  <c r="J6347" i="15" s="1"/>
  <c r="K6347" i="15"/>
  <c r="H6348" i="15"/>
  <c r="I6348" i="15"/>
  <c r="J6348" i="15" s="1"/>
  <c r="K6348" i="15"/>
  <c r="H6349" i="15"/>
  <c r="I6349" i="15"/>
  <c r="J6349" i="15" s="1"/>
  <c r="K6349" i="15"/>
  <c r="H6350" i="15"/>
  <c r="I6350" i="15"/>
  <c r="J6350" i="15" s="1"/>
  <c r="K6350" i="15"/>
  <c r="H6351" i="15"/>
  <c r="I6351" i="15"/>
  <c r="J6351" i="15" s="1"/>
  <c r="K6351" i="15"/>
  <c r="H6352" i="15"/>
  <c r="I6352" i="15"/>
  <c r="J6352" i="15" s="1"/>
  <c r="K6352" i="15"/>
  <c r="H6353" i="15"/>
  <c r="I6353" i="15"/>
  <c r="J6353" i="15" s="1"/>
  <c r="K6353" i="15"/>
  <c r="H6354" i="15"/>
  <c r="I6354" i="15"/>
  <c r="J6354" i="15" s="1"/>
  <c r="K6354" i="15"/>
  <c r="H6355" i="15"/>
  <c r="I6355" i="15"/>
  <c r="J6355" i="15" s="1"/>
  <c r="K6355" i="15"/>
  <c r="H6356" i="15"/>
  <c r="I6356" i="15"/>
  <c r="J6356" i="15" s="1"/>
  <c r="K6356" i="15"/>
  <c r="H6357" i="15"/>
  <c r="I6357" i="15"/>
  <c r="J6357" i="15" s="1"/>
  <c r="K6357" i="15"/>
  <c r="H6358" i="15"/>
  <c r="I6358" i="15"/>
  <c r="J6358" i="15" s="1"/>
  <c r="K6358" i="15"/>
  <c r="H6359" i="15"/>
  <c r="I6359" i="15"/>
  <c r="J6359" i="15" s="1"/>
  <c r="K6359" i="15"/>
  <c r="H6360" i="15"/>
  <c r="I6360" i="15"/>
  <c r="J6360" i="15" s="1"/>
  <c r="K6360" i="15"/>
  <c r="H6361" i="15"/>
  <c r="I6361" i="15"/>
  <c r="J6361" i="15" s="1"/>
  <c r="K6361" i="15"/>
  <c r="H6362" i="15"/>
  <c r="I6362" i="15"/>
  <c r="J6362" i="15" s="1"/>
  <c r="K6362" i="15"/>
  <c r="H6363" i="15"/>
  <c r="I6363" i="15"/>
  <c r="J6363" i="15" s="1"/>
  <c r="K6363" i="15"/>
  <c r="H6364" i="15"/>
  <c r="I6364" i="15"/>
  <c r="J6364" i="15" s="1"/>
  <c r="K6364" i="15"/>
  <c r="H6365" i="15"/>
  <c r="I6365" i="15"/>
  <c r="J6365" i="15" s="1"/>
  <c r="K6365" i="15"/>
  <c r="H6366" i="15"/>
  <c r="I6366" i="15"/>
  <c r="J6366" i="15" s="1"/>
  <c r="K6366" i="15"/>
  <c r="H6367" i="15"/>
  <c r="I6367" i="15"/>
  <c r="J6367" i="15" s="1"/>
  <c r="K6367" i="15"/>
  <c r="H6368" i="15"/>
  <c r="I6368" i="15"/>
  <c r="J6368" i="15" s="1"/>
  <c r="K6368" i="15"/>
  <c r="H6369" i="15"/>
  <c r="I6369" i="15"/>
  <c r="J6369" i="15" s="1"/>
  <c r="K6369" i="15"/>
  <c r="H6370" i="15"/>
  <c r="I6370" i="15"/>
  <c r="J6370" i="15" s="1"/>
  <c r="K6370" i="15"/>
  <c r="H6371" i="15"/>
  <c r="I6371" i="15"/>
  <c r="J6371" i="15" s="1"/>
  <c r="K6371" i="15"/>
  <c r="H6372" i="15"/>
  <c r="I6372" i="15"/>
  <c r="J6372" i="15" s="1"/>
  <c r="K6372" i="15"/>
  <c r="H6373" i="15"/>
  <c r="I6373" i="15"/>
  <c r="J6373" i="15" s="1"/>
  <c r="K6373" i="15"/>
  <c r="H6374" i="15"/>
  <c r="I6374" i="15"/>
  <c r="J6374" i="15" s="1"/>
  <c r="K6374" i="15"/>
  <c r="H6375" i="15"/>
  <c r="I6375" i="15"/>
  <c r="J6375" i="15" s="1"/>
  <c r="K6375" i="15"/>
  <c r="H6376" i="15"/>
  <c r="I6376" i="15"/>
  <c r="J6376" i="15" s="1"/>
  <c r="K6376" i="15"/>
  <c r="H6377" i="15"/>
  <c r="I6377" i="15"/>
  <c r="J6377" i="15" s="1"/>
  <c r="K6377" i="15"/>
  <c r="H6378" i="15"/>
  <c r="I6378" i="15"/>
  <c r="J6378" i="15" s="1"/>
  <c r="K6378" i="15"/>
  <c r="H6379" i="15"/>
  <c r="I6379" i="15"/>
  <c r="J6379" i="15" s="1"/>
  <c r="K6379" i="15"/>
  <c r="H6380" i="15"/>
  <c r="I6380" i="15"/>
  <c r="J6380" i="15" s="1"/>
  <c r="K6380" i="15"/>
  <c r="H6381" i="15"/>
  <c r="I6381" i="15"/>
  <c r="J6381" i="15" s="1"/>
  <c r="K6381" i="15"/>
  <c r="H6382" i="15"/>
  <c r="I6382" i="15"/>
  <c r="J6382" i="15" s="1"/>
  <c r="K6382" i="15"/>
  <c r="H6383" i="15"/>
  <c r="I6383" i="15"/>
  <c r="J6383" i="15" s="1"/>
  <c r="K6383" i="15"/>
  <c r="H6384" i="15"/>
  <c r="I6384" i="15"/>
  <c r="J6384" i="15" s="1"/>
  <c r="K6384" i="15"/>
  <c r="H6385" i="15"/>
  <c r="I6385" i="15"/>
  <c r="J6385" i="15" s="1"/>
  <c r="K6385" i="15"/>
  <c r="H6386" i="15"/>
  <c r="I6386" i="15"/>
  <c r="J6386" i="15" s="1"/>
  <c r="K6386" i="15"/>
  <c r="H6387" i="15"/>
  <c r="I6387" i="15"/>
  <c r="J6387" i="15" s="1"/>
  <c r="K6387" i="15"/>
  <c r="H6388" i="15"/>
  <c r="I6388" i="15"/>
  <c r="J6388" i="15" s="1"/>
  <c r="K6388" i="15"/>
  <c r="H6389" i="15"/>
  <c r="I6389" i="15"/>
  <c r="J6389" i="15" s="1"/>
  <c r="K6389" i="15"/>
  <c r="H6390" i="15"/>
  <c r="I6390" i="15"/>
  <c r="J6390" i="15" s="1"/>
  <c r="K6390" i="15"/>
  <c r="H6391" i="15"/>
  <c r="I6391" i="15"/>
  <c r="J6391" i="15" s="1"/>
  <c r="K6391" i="15"/>
  <c r="H6392" i="15"/>
  <c r="I6392" i="15"/>
  <c r="J6392" i="15" s="1"/>
  <c r="K6392" i="15"/>
  <c r="H6393" i="15"/>
  <c r="I6393" i="15"/>
  <c r="J6393" i="15" s="1"/>
  <c r="K6393" i="15"/>
  <c r="H6394" i="15"/>
  <c r="I6394" i="15"/>
  <c r="J6394" i="15" s="1"/>
  <c r="K6394" i="15"/>
  <c r="H6395" i="15"/>
  <c r="I6395" i="15"/>
  <c r="J6395" i="15" s="1"/>
  <c r="K6395" i="15"/>
  <c r="H6396" i="15"/>
  <c r="I6396" i="15"/>
  <c r="J6396" i="15" s="1"/>
  <c r="K6396" i="15"/>
  <c r="H6397" i="15"/>
  <c r="I6397" i="15"/>
  <c r="J6397" i="15" s="1"/>
  <c r="K6397" i="15"/>
  <c r="H6398" i="15"/>
  <c r="I6398" i="15"/>
  <c r="J6398" i="15" s="1"/>
  <c r="K6398" i="15"/>
  <c r="H6399" i="15"/>
  <c r="I6399" i="15"/>
  <c r="J6399" i="15" s="1"/>
  <c r="K6399" i="15"/>
  <c r="H6400" i="15"/>
  <c r="I6400" i="15"/>
  <c r="J6400" i="15" s="1"/>
  <c r="K6400" i="15"/>
  <c r="H6401" i="15"/>
  <c r="I6401" i="15"/>
  <c r="J6401" i="15" s="1"/>
  <c r="K6401" i="15"/>
  <c r="H6402" i="15"/>
  <c r="I6402" i="15"/>
  <c r="J6402" i="15" s="1"/>
  <c r="K6402" i="15"/>
  <c r="H6403" i="15"/>
  <c r="I6403" i="15"/>
  <c r="J6403" i="15" s="1"/>
  <c r="K6403" i="15"/>
  <c r="H6404" i="15"/>
  <c r="I6404" i="15"/>
  <c r="J6404" i="15" s="1"/>
  <c r="K6404" i="15"/>
  <c r="H6405" i="15"/>
  <c r="I6405" i="15"/>
  <c r="J6405" i="15" s="1"/>
  <c r="K6405" i="15"/>
  <c r="H6406" i="15"/>
  <c r="I6406" i="15"/>
  <c r="J6406" i="15" s="1"/>
  <c r="K6406" i="15"/>
  <c r="H6407" i="15"/>
  <c r="I6407" i="15"/>
  <c r="J6407" i="15" s="1"/>
  <c r="K6407" i="15"/>
  <c r="H6408" i="15"/>
  <c r="I6408" i="15"/>
  <c r="J6408" i="15" s="1"/>
  <c r="K6408" i="15"/>
  <c r="H6409" i="15"/>
  <c r="I6409" i="15"/>
  <c r="J6409" i="15" s="1"/>
  <c r="K6409" i="15"/>
  <c r="H6410" i="15"/>
  <c r="I6410" i="15"/>
  <c r="J6410" i="15" s="1"/>
  <c r="K6410" i="15"/>
  <c r="H6411" i="15"/>
  <c r="I6411" i="15"/>
  <c r="J6411" i="15" s="1"/>
  <c r="K6411" i="15"/>
  <c r="H6412" i="15"/>
  <c r="I6412" i="15"/>
  <c r="J6412" i="15" s="1"/>
  <c r="K6412" i="15"/>
  <c r="H6413" i="15"/>
  <c r="I6413" i="15"/>
  <c r="J6413" i="15" s="1"/>
  <c r="K6413" i="15"/>
  <c r="H6414" i="15"/>
  <c r="I6414" i="15"/>
  <c r="J6414" i="15" s="1"/>
  <c r="K6414" i="15"/>
  <c r="H6415" i="15"/>
  <c r="I6415" i="15"/>
  <c r="J6415" i="15" s="1"/>
  <c r="K6415" i="15"/>
  <c r="H6416" i="15"/>
  <c r="I6416" i="15"/>
  <c r="J6416" i="15" s="1"/>
  <c r="K6416" i="15"/>
  <c r="H6417" i="15"/>
  <c r="I6417" i="15"/>
  <c r="J6417" i="15" s="1"/>
  <c r="K6417" i="15"/>
  <c r="H6418" i="15"/>
  <c r="I6418" i="15"/>
  <c r="J6418" i="15" s="1"/>
  <c r="K6418" i="15"/>
  <c r="H6419" i="15"/>
  <c r="I6419" i="15"/>
  <c r="J6419" i="15" s="1"/>
  <c r="K6419" i="15"/>
  <c r="H6420" i="15"/>
  <c r="I6420" i="15"/>
  <c r="J6420" i="15" s="1"/>
  <c r="K6420" i="15"/>
  <c r="H6421" i="15"/>
  <c r="I6421" i="15"/>
  <c r="J6421" i="15" s="1"/>
  <c r="K6421" i="15"/>
  <c r="H6422" i="15"/>
  <c r="I6422" i="15"/>
  <c r="J6422" i="15" s="1"/>
  <c r="K6422" i="15"/>
  <c r="H6423" i="15"/>
  <c r="I6423" i="15"/>
  <c r="J6423" i="15" s="1"/>
  <c r="K6423" i="15"/>
  <c r="H6424" i="15"/>
  <c r="I6424" i="15"/>
  <c r="J6424" i="15" s="1"/>
  <c r="K6424" i="15"/>
  <c r="H6425" i="15"/>
  <c r="I6425" i="15"/>
  <c r="J6425" i="15" s="1"/>
  <c r="K6425" i="15"/>
  <c r="H6426" i="15"/>
  <c r="I6426" i="15"/>
  <c r="J6426" i="15" s="1"/>
  <c r="K6426" i="15"/>
  <c r="H6427" i="15"/>
  <c r="I6427" i="15"/>
  <c r="J6427" i="15" s="1"/>
  <c r="K6427" i="15"/>
  <c r="H6428" i="15"/>
  <c r="I6428" i="15"/>
  <c r="J6428" i="15" s="1"/>
  <c r="K6428" i="15"/>
  <c r="H6429" i="15"/>
  <c r="I6429" i="15"/>
  <c r="J6429" i="15" s="1"/>
  <c r="K6429" i="15"/>
  <c r="H6430" i="15"/>
  <c r="I6430" i="15"/>
  <c r="J6430" i="15" s="1"/>
  <c r="K6430" i="15"/>
  <c r="H6431" i="15"/>
  <c r="I6431" i="15"/>
  <c r="J6431" i="15" s="1"/>
  <c r="K6431" i="15"/>
  <c r="H6432" i="15"/>
  <c r="I6432" i="15"/>
  <c r="J6432" i="15" s="1"/>
  <c r="K6432" i="15"/>
  <c r="H6433" i="15"/>
  <c r="I6433" i="15"/>
  <c r="J6433" i="15" s="1"/>
  <c r="K6433" i="15"/>
  <c r="H6434" i="15"/>
  <c r="I6434" i="15"/>
  <c r="J6434" i="15" s="1"/>
  <c r="K6434" i="15"/>
  <c r="H6435" i="15"/>
  <c r="I6435" i="15"/>
  <c r="J6435" i="15" s="1"/>
  <c r="K6435" i="15"/>
  <c r="H6436" i="15"/>
  <c r="I6436" i="15"/>
  <c r="J6436" i="15" s="1"/>
  <c r="K6436" i="15"/>
  <c r="H6437" i="15"/>
  <c r="I6437" i="15"/>
  <c r="J6437" i="15" s="1"/>
  <c r="K6437" i="15"/>
  <c r="H6438" i="15"/>
  <c r="I6438" i="15"/>
  <c r="J6438" i="15" s="1"/>
  <c r="K6438" i="15"/>
  <c r="H6439" i="15"/>
  <c r="I6439" i="15"/>
  <c r="J6439" i="15" s="1"/>
  <c r="K6439" i="15"/>
  <c r="H6440" i="15"/>
  <c r="I6440" i="15"/>
  <c r="J6440" i="15" s="1"/>
  <c r="K6440" i="15"/>
  <c r="H6441" i="15"/>
  <c r="I6441" i="15"/>
  <c r="J6441" i="15" s="1"/>
  <c r="K6441" i="15"/>
  <c r="H6442" i="15"/>
  <c r="I6442" i="15"/>
  <c r="J6442" i="15" s="1"/>
  <c r="K6442" i="15"/>
  <c r="H6443" i="15"/>
  <c r="I6443" i="15"/>
  <c r="J6443" i="15" s="1"/>
  <c r="K6443" i="15"/>
  <c r="H6444" i="15"/>
  <c r="I6444" i="15"/>
  <c r="J6444" i="15" s="1"/>
  <c r="K6444" i="15"/>
  <c r="H6445" i="15"/>
  <c r="I6445" i="15"/>
  <c r="J6445" i="15" s="1"/>
  <c r="K6445" i="15"/>
  <c r="H6446" i="15"/>
  <c r="I6446" i="15"/>
  <c r="J6446" i="15" s="1"/>
  <c r="K6446" i="15"/>
  <c r="H6447" i="15"/>
  <c r="I6447" i="15"/>
  <c r="J6447" i="15" s="1"/>
  <c r="K6447" i="15"/>
  <c r="H6448" i="15"/>
  <c r="I6448" i="15"/>
  <c r="J6448" i="15" s="1"/>
  <c r="K6448" i="15"/>
  <c r="H6449" i="15"/>
  <c r="I6449" i="15"/>
  <c r="J6449" i="15" s="1"/>
  <c r="K6449" i="15"/>
  <c r="H6450" i="15"/>
  <c r="I6450" i="15"/>
  <c r="J6450" i="15" s="1"/>
  <c r="K6450" i="15"/>
  <c r="H6451" i="15"/>
  <c r="I6451" i="15"/>
  <c r="J6451" i="15" s="1"/>
  <c r="K6451" i="15"/>
  <c r="H6452" i="15"/>
  <c r="I6452" i="15"/>
  <c r="J6452" i="15" s="1"/>
  <c r="K6452" i="15"/>
  <c r="H6453" i="15"/>
  <c r="I6453" i="15"/>
  <c r="J6453" i="15" s="1"/>
  <c r="K6453" i="15"/>
  <c r="H6454" i="15"/>
  <c r="I6454" i="15"/>
  <c r="J6454" i="15" s="1"/>
  <c r="K6454" i="15"/>
  <c r="H6455" i="15"/>
  <c r="I6455" i="15"/>
  <c r="J6455" i="15" s="1"/>
  <c r="K6455" i="15"/>
  <c r="H6456" i="15"/>
  <c r="I6456" i="15"/>
  <c r="J6456" i="15" s="1"/>
  <c r="K6456" i="15"/>
  <c r="H6457" i="15"/>
  <c r="I6457" i="15"/>
  <c r="J6457" i="15" s="1"/>
  <c r="K6457" i="15"/>
  <c r="H6458" i="15"/>
  <c r="I6458" i="15"/>
  <c r="J6458" i="15" s="1"/>
  <c r="K6458" i="15"/>
  <c r="H6459" i="15"/>
  <c r="I6459" i="15"/>
  <c r="J6459" i="15" s="1"/>
  <c r="K6459" i="15"/>
  <c r="H6460" i="15"/>
  <c r="I6460" i="15"/>
  <c r="J6460" i="15" s="1"/>
  <c r="K6460" i="15"/>
  <c r="H6461" i="15"/>
  <c r="I6461" i="15"/>
  <c r="J6461" i="15" s="1"/>
  <c r="K6461" i="15"/>
  <c r="H6462" i="15"/>
  <c r="I6462" i="15"/>
  <c r="J6462" i="15" s="1"/>
  <c r="K6462" i="15"/>
  <c r="H6463" i="15"/>
  <c r="I6463" i="15"/>
  <c r="J6463" i="15" s="1"/>
  <c r="K6463" i="15"/>
  <c r="H6464" i="15"/>
  <c r="I6464" i="15"/>
  <c r="J6464" i="15" s="1"/>
  <c r="K6464" i="15"/>
  <c r="H6465" i="15"/>
  <c r="I6465" i="15"/>
  <c r="J6465" i="15" s="1"/>
  <c r="K6465" i="15"/>
  <c r="H6466" i="15"/>
  <c r="I6466" i="15"/>
  <c r="J6466" i="15" s="1"/>
  <c r="K6466" i="15"/>
  <c r="H6467" i="15"/>
  <c r="I6467" i="15"/>
  <c r="J6467" i="15" s="1"/>
  <c r="K6467" i="15"/>
  <c r="H6468" i="15"/>
  <c r="I6468" i="15"/>
  <c r="J6468" i="15" s="1"/>
  <c r="K6468" i="15"/>
  <c r="H6469" i="15"/>
  <c r="I6469" i="15"/>
  <c r="J6469" i="15" s="1"/>
  <c r="K6469" i="15"/>
  <c r="H6470" i="15"/>
  <c r="I6470" i="15"/>
  <c r="J6470" i="15" s="1"/>
  <c r="K6470" i="15"/>
  <c r="H6471" i="15"/>
  <c r="I6471" i="15"/>
  <c r="J6471" i="15" s="1"/>
  <c r="K6471" i="15"/>
  <c r="H6472" i="15"/>
  <c r="I6472" i="15"/>
  <c r="J6472" i="15" s="1"/>
  <c r="K6472" i="15"/>
  <c r="H6473" i="15"/>
  <c r="I6473" i="15"/>
  <c r="J6473" i="15" s="1"/>
  <c r="K6473" i="15"/>
  <c r="H6474" i="15"/>
  <c r="I6474" i="15"/>
  <c r="J6474" i="15" s="1"/>
  <c r="K6474" i="15"/>
  <c r="H6475" i="15"/>
  <c r="I6475" i="15"/>
  <c r="J6475" i="15" s="1"/>
  <c r="K6475" i="15"/>
  <c r="H6476" i="15"/>
  <c r="I6476" i="15"/>
  <c r="J6476" i="15" s="1"/>
  <c r="K6476" i="15"/>
  <c r="H6477" i="15"/>
  <c r="I6477" i="15"/>
  <c r="J6477" i="15" s="1"/>
  <c r="K6477" i="15"/>
  <c r="H6478" i="15"/>
  <c r="I6478" i="15"/>
  <c r="J6478" i="15" s="1"/>
  <c r="K6478" i="15"/>
  <c r="H6479" i="15"/>
  <c r="I6479" i="15"/>
  <c r="J6479" i="15" s="1"/>
  <c r="K6479" i="15"/>
  <c r="H6480" i="15"/>
  <c r="I6480" i="15"/>
  <c r="J6480" i="15" s="1"/>
  <c r="K6480" i="15"/>
  <c r="H6481" i="15"/>
  <c r="I6481" i="15"/>
  <c r="J6481" i="15" s="1"/>
  <c r="K6481" i="15"/>
  <c r="H6482" i="15"/>
  <c r="I6482" i="15"/>
  <c r="J6482" i="15" s="1"/>
  <c r="K6482" i="15"/>
  <c r="H6483" i="15"/>
  <c r="I6483" i="15"/>
  <c r="J6483" i="15" s="1"/>
  <c r="K6483" i="15"/>
  <c r="H6484" i="15"/>
  <c r="I6484" i="15"/>
  <c r="J6484" i="15" s="1"/>
  <c r="K6484" i="15"/>
  <c r="H6485" i="15"/>
  <c r="I6485" i="15"/>
  <c r="J6485" i="15" s="1"/>
  <c r="K6485" i="15"/>
  <c r="H6486" i="15"/>
  <c r="I6486" i="15"/>
  <c r="J6486" i="15" s="1"/>
  <c r="K6486" i="15"/>
  <c r="H6487" i="15"/>
  <c r="I6487" i="15"/>
  <c r="J6487" i="15" s="1"/>
  <c r="K6487" i="15"/>
  <c r="H6488" i="15"/>
  <c r="I6488" i="15"/>
  <c r="J6488" i="15" s="1"/>
  <c r="K6488" i="15"/>
  <c r="H6489" i="15"/>
  <c r="I6489" i="15"/>
  <c r="J6489" i="15" s="1"/>
  <c r="K6489" i="15"/>
  <c r="H6490" i="15"/>
  <c r="I6490" i="15"/>
  <c r="J6490" i="15" s="1"/>
  <c r="K6490" i="15"/>
  <c r="H6491" i="15"/>
  <c r="I6491" i="15"/>
  <c r="J6491" i="15" s="1"/>
  <c r="K6491" i="15"/>
  <c r="H6492" i="15"/>
  <c r="I6492" i="15"/>
  <c r="J6492" i="15" s="1"/>
  <c r="K6492" i="15"/>
  <c r="H6493" i="15"/>
  <c r="I6493" i="15"/>
  <c r="J6493" i="15" s="1"/>
  <c r="K6493" i="15"/>
  <c r="H6494" i="15"/>
  <c r="I6494" i="15"/>
  <c r="J6494" i="15" s="1"/>
  <c r="K6494" i="15"/>
  <c r="H6495" i="15"/>
  <c r="I6495" i="15"/>
  <c r="J6495" i="15" s="1"/>
  <c r="K6495" i="15"/>
  <c r="H6496" i="15"/>
  <c r="I6496" i="15"/>
  <c r="J6496" i="15" s="1"/>
  <c r="K6496" i="15"/>
  <c r="H6497" i="15"/>
  <c r="I6497" i="15"/>
  <c r="J6497" i="15" s="1"/>
  <c r="K6497" i="15"/>
  <c r="H6498" i="15"/>
  <c r="I6498" i="15"/>
  <c r="J6498" i="15" s="1"/>
  <c r="K6498" i="15"/>
  <c r="H6499" i="15"/>
  <c r="I6499" i="15"/>
  <c r="J6499" i="15" s="1"/>
  <c r="K6499" i="15"/>
  <c r="H6500" i="15"/>
  <c r="I6500" i="15"/>
  <c r="J6500" i="15" s="1"/>
  <c r="K6500" i="15"/>
  <c r="H6501" i="15"/>
  <c r="I6501" i="15"/>
  <c r="J6501" i="15" s="1"/>
  <c r="K6501" i="15"/>
  <c r="H6502" i="15"/>
  <c r="I6502" i="15"/>
  <c r="J6502" i="15" s="1"/>
  <c r="K6502" i="15"/>
  <c r="H6503" i="15"/>
  <c r="I6503" i="15"/>
  <c r="J6503" i="15" s="1"/>
  <c r="K6503" i="15"/>
  <c r="H6504" i="15"/>
  <c r="I6504" i="15"/>
  <c r="J6504" i="15" s="1"/>
  <c r="K6504" i="15"/>
  <c r="H6505" i="15"/>
  <c r="I6505" i="15"/>
  <c r="J6505" i="15" s="1"/>
  <c r="K6505" i="15"/>
  <c r="H6506" i="15"/>
  <c r="I6506" i="15"/>
  <c r="J6506" i="15" s="1"/>
  <c r="K6506" i="15"/>
  <c r="H6507" i="15"/>
  <c r="I6507" i="15"/>
  <c r="J6507" i="15" s="1"/>
  <c r="K6507" i="15"/>
  <c r="H6508" i="15"/>
  <c r="I6508" i="15"/>
  <c r="J6508" i="15" s="1"/>
  <c r="K6508" i="15"/>
  <c r="H6509" i="15"/>
  <c r="I6509" i="15"/>
  <c r="J6509" i="15" s="1"/>
  <c r="K6509" i="15"/>
  <c r="H6510" i="15"/>
  <c r="I6510" i="15"/>
  <c r="J6510" i="15" s="1"/>
  <c r="K6510" i="15"/>
  <c r="H6511" i="15"/>
  <c r="I6511" i="15"/>
  <c r="J6511" i="15" s="1"/>
  <c r="K6511" i="15"/>
  <c r="H6512" i="15"/>
  <c r="I6512" i="15"/>
  <c r="J6512" i="15" s="1"/>
  <c r="K6512" i="15"/>
  <c r="H6513" i="15"/>
  <c r="I6513" i="15"/>
  <c r="J6513" i="15" s="1"/>
  <c r="K6513" i="15"/>
  <c r="H6514" i="15"/>
  <c r="I6514" i="15"/>
  <c r="J6514" i="15" s="1"/>
  <c r="K6514" i="15"/>
  <c r="H6515" i="15"/>
  <c r="I6515" i="15"/>
  <c r="J6515" i="15" s="1"/>
  <c r="K6515" i="15"/>
  <c r="H6516" i="15"/>
  <c r="I6516" i="15"/>
  <c r="J6516" i="15" s="1"/>
  <c r="K6516" i="15"/>
  <c r="H6517" i="15"/>
  <c r="I6517" i="15"/>
  <c r="J6517" i="15" s="1"/>
  <c r="K6517" i="15"/>
  <c r="H6518" i="15"/>
  <c r="I6518" i="15"/>
  <c r="J6518" i="15" s="1"/>
  <c r="K6518" i="15"/>
  <c r="H6519" i="15"/>
  <c r="I6519" i="15"/>
  <c r="J6519" i="15" s="1"/>
  <c r="K6519" i="15"/>
  <c r="H6520" i="15"/>
  <c r="I6520" i="15"/>
  <c r="J6520" i="15" s="1"/>
  <c r="K6520" i="15"/>
  <c r="H6521" i="15"/>
  <c r="I6521" i="15"/>
  <c r="J6521" i="15" s="1"/>
  <c r="K6521" i="15"/>
  <c r="H6522" i="15"/>
  <c r="I6522" i="15"/>
  <c r="J6522" i="15" s="1"/>
  <c r="K6522" i="15"/>
  <c r="H6523" i="15"/>
  <c r="I6523" i="15"/>
  <c r="J6523" i="15" s="1"/>
  <c r="K6523" i="15"/>
  <c r="H6524" i="15"/>
  <c r="I6524" i="15"/>
  <c r="J6524" i="15" s="1"/>
  <c r="K6524" i="15"/>
  <c r="H6525" i="15"/>
  <c r="I6525" i="15"/>
  <c r="J6525" i="15" s="1"/>
  <c r="K6525" i="15"/>
  <c r="H6526" i="15"/>
  <c r="I6526" i="15"/>
  <c r="J6526" i="15" s="1"/>
  <c r="K6526" i="15"/>
  <c r="H6527" i="15"/>
  <c r="I6527" i="15"/>
  <c r="J6527" i="15" s="1"/>
  <c r="K6527" i="15"/>
  <c r="H6528" i="15"/>
  <c r="I6528" i="15"/>
  <c r="J6528" i="15" s="1"/>
  <c r="K6528" i="15"/>
  <c r="H6529" i="15"/>
  <c r="I6529" i="15"/>
  <c r="J6529" i="15" s="1"/>
  <c r="K6529" i="15"/>
  <c r="H6530" i="15"/>
  <c r="I6530" i="15"/>
  <c r="J6530" i="15" s="1"/>
  <c r="K6530" i="15"/>
  <c r="H6531" i="15"/>
  <c r="I6531" i="15"/>
  <c r="J6531" i="15" s="1"/>
  <c r="K6531" i="15"/>
  <c r="H6532" i="15"/>
  <c r="I6532" i="15"/>
  <c r="J6532" i="15" s="1"/>
  <c r="K6532" i="15"/>
  <c r="H6533" i="15"/>
  <c r="I6533" i="15"/>
  <c r="J6533" i="15" s="1"/>
  <c r="K6533" i="15"/>
  <c r="H6534" i="15"/>
  <c r="I6534" i="15"/>
  <c r="J6534" i="15" s="1"/>
  <c r="K6534" i="15"/>
  <c r="H6535" i="15"/>
  <c r="I6535" i="15"/>
  <c r="J6535" i="15" s="1"/>
  <c r="K6535" i="15"/>
  <c r="H6536" i="15"/>
  <c r="I6536" i="15"/>
  <c r="J6536" i="15" s="1"/>
  <c r="K6536" i="15"/>
  <c r="H6537" i="15"/>
  <c r="I6537" i="15"/>
  <c r="J6537" i="15" s="1"/>
  <c r="K6537" i="15"/>
  <c r="H6538" i="15"/>
  <c r="I6538" i="15"/>
  <c r="J6538" i="15" s="1"/>
  <c r="K6538" i="15"/>
  <c r="H6539" i="15"/>
  <c r="I6539" i="15"/>
  <c r="J6539" i="15" s="1"/>
  <c r="K6539" i="15"/>
  <c r="H6540" i="15"/>
  <c r="I6540" i="15"/>
  <c r="J6540" i="15" s="1"/>
  <c r="K6540" i="15"/>
  <c r="H6541" i="15"/>
  <c r="I6541" i="15"/>
  <c r="J6541" i="15" s="1"/>
  <c r="K6541" i="15"/>
  <c r="H6542" i="15"/>
  <c r="I6542" i="15"/>
  <c r="J6542" i="15" s="1"/>
  <c r="K6542" i="15"/>
  <c r="H6543" i="15"/>
  <c r="I6543" i="15"/>
  <c r="J6543" i="15" s="1"/>
  <c r="K6543" i="15"/>
  <c r="H6544" i="15"/>
  <c r="I6544" i="15"/>
  <c r="J6544" i="15" s="1"/>
  <c r="K6544" i="15"/>
  <c r="H6545" i="15"/>
  <c r="I6545" i="15"/>
  <c r="J6545" i="15" s="1"/>
  <c r="K6545" i="15"/>
  <c r="H6546" i="15"/>
  <c r="I6546" i="15"/>
  <c r="J6546" i="15" s="1"/>
  <c r="K6546" i="15"/>
  <c r="H6547" i="15"/>
  <c r="I6547" i="15"/>
  <c r="J6547" i="15" s="1"/>
  <c r="K6547" i="15"/>
  <c r="H6548" i="15"/>
  <c r="I6548" i="15"/>
  <c r="J6548" i="15" s="1"/>
  <c r="K6548" i="15"/>
  <c r="H6549" i="15"/>
  <c r="I6549" i="15"/>
  <c r="J6549" i="15" s="1"/>
  <c r="K6549" i="15"/>
  <c r="H6550" i="15"/>
  <c r="I6550" i="15"/>
  <c r="J6550" i="15" s="1"/>
  <c r="K6550" i="15"/>
  <c r="H6551" i="15"/>
  <c r="I6551" i="15"/>
  <c r="J6551" i="15" s="1"/>
  <c r="K6551" i="15"/>
  <c r="H6552" i="15"/>
  <c r="I6552" i="15"/>
  <c r="J6552" i="15" s="1"/>
  <c r="K6552" i="15"/>
  <c r="H6553" i="15"/>
  <c r="I6553" i="15"/>
  <c r="J6553" i="15" s="1"/>
  <c r="K6553" i="15"/>
  <c r="H6554" i="15"/>
  <c r="I6554" i="15"/>
  <c r="J6554" i="15" s="1"/>
  <c r="K6554" i="15"/>
  <c r="H6555" i="15"/>
  <c r="I6555" i="15"/>
  <c r="J6555" i="15" s="1"/>
  <c r="K6555" i="15"/>
  <c r="H6556" i="15"/>
  <c r="I6556" i="15"/>
  <c r="J6556" i="15" s="1"/>
  <c r="K6556" i="15"/>
  <c r="H6557" i="15"/>
  <c r="I6557" i="15"/>
  <c r="J6557" i="15" s="1"/>
  <c r="K6557" i="15"/>
  <c r="H6558" i="15"/>
  <c r="I6558" i="15"/>
  <c r="J6558" i="15" s="1"/>
  <c r="K6558" i="15"/>
  <c r="H6559" i="15"/>
  <c r="I6559" i="15"/>
  <c r="J6559" i="15" s="1"/>
  <c r="K6559" i="15"/>
  <c r="H6560" i="15"/>
  <c r="I6560" i="15"/>
  <c r="J6560" i="15" s="1"/>
  <c r="K6560" i="15"/>
  <c r="H6561" i="15"/>
  <c r="I6561" i="15"/>
  <c r="J6561" i="15" s="1"/>
  <c r="K6561" i="15"/>
  <c r="H6562" i="15"/>
  <c r="I6562" i="15"/>
  <c r="J6562" i="15" s="1"/>
  <c r="K6562" i="15"/>
  <c r="H6563" i="15"/>
  <c r="I6563" i="15"/>
  <c r="J6563" i="15" s="1"/>
  <c r="K6563" i="15"/>
  <c r="H6564" i="15"/>
  <c r="I6564" i="15"/>
  <c r="J6564" i="15" s="1"/>
  <c r="K6564" i="15"/>
  <c r="H6565" i="15"/>
  <c r="I6565" i="15"/>
  <c r="J6565" i="15" s="1"/>
  <c r="K6565" i="15"/>
  <c r="H6566" i="15"/>
  <c r="I6566" i="15"/>
  <c r="J6566" i="15" s="1"/>
  <c r="K6566" i="15"/>
  <c r="H6567" i="15"/>
  <c r="I6567" i="15"/>
  <c r="J6567" i="15" s="1"/>
  <c r="K6567" i="15"/>
  <c r="H6568" i="15"/>
  <c r="I6568" i="15"/>
  <c r="J6568" i="15" s="1"/>
  <c r="K6568" i="15"/>
  <c r="H6569" i="15"/>
  <c r="I6569" i="15"/>
  <c r="J6569" i="15" s="1"/>
  <c r="K6569" i="15"/>
  <c r="H6570" i="15"/>
  <c r="I6570" i="15"/>
  <c r="J6570" i="15" s="1"/>
  <c r="K6570" i="15"/>
  <c r="H6571" i="15"/>
  <c r="I6571" i="15"/>
  <c r="J6571" i="15" s="1"/>
  <c r="K6571" i="15"/>
  <c r="H6572" i="15"/>
  <c r="I6572" i="15"/>
  <c r="J6572" i="15" s="1"/>
  <c r="K6572" i="15"/>
  <c r="H6573" i="15"/>
  <c r="I6573" i="15"/>
  <c r="J6573" i="15" s="1"/>
  <c r="K6573" i="15"/>
  <c r="H6574" i="15"/>
  <c r="I6574" i="15"/>
  <c r="J6574" i="15" s="1"/>
  <c r="K6574" i="15"/>
  <c r="H6575" i="15"/>
  <c r="I6575" i="15"/>
  <c r="J6575" i="15" s="1"/>
  <c r="K6575" i="15"/>
  <c r="H6576" i="15"/>
  <c r="I6576" i="15"/>
  <c r="J6576" i="15" s="1"/>
  <c r="K6576" i="15"/>
  <c r="H6577" i="15"/>
  <c r="I6577" i="15"/>
  <c r="J6577" i="15" s="1"/>
  <c r="K6577" i="15"/>
  <c r="H6578" i="15"/>
  <c r="I6578" i="15"/>
  <c r="J6578" i="15" s="1"/>
  <c r="K6578" i="15"/>
  <c r="H6579" i="15"/>
  <c r="I6579" i="15"/>
  <c r="J6579" i="15" s="1"/>
  <c r="K6579" i="15"/>
  <c r="H6580" i="15"/>
  <c r="I6580" i="15"/>
  <c r="J6580" i="15" s="1"/>
  <c r="K6580" i="15"/>
  <c r="H6581" i="15"/>
  <c r="I6581" i="15"/>
  <c r="J6581" i="15" s="1"/>
  <c r="K6581" i="15"/>
  <c r="H6582" i="15"/>
  <c r="I6582" i="15"/>
  <c r="J6582" i="15" s="1"/>
  <c r="K6582" i="15"/>
  <c r="H6583" i="15"/>
  <c r="I6583" i="15"/>
  <c r="J6583" i="15" s="1"/>
  <c r="K6583" i="15"/>
  <c r="H6584" i="15"/>
  <c r="I6584" i="15"/>
  <c r="J6584" i="15" s="1"/>
  <c r="K6584" i="15"/>
  <c r="H6585" i="15"/>
  <c r="I6585" i="15"/>
  <c r="J6585" i="15" s="1"/>
  <c r="K6585" i="15"/>
  <c r="H6586" i="15"/>
  <c r="I6586" i="15"/>
  <c r="J6586" i="15" s="1"/>
  <c r="K6586" i="15"/>
  <c r="H6587" i="15"/>
  <c r="I6587" i="15"/>
  <c r="J6587" i="15" s="1"/>
  <c r="K6587" i="15"/>
  <c r="H6588" i="15"/>
  <c r="I6588" i="15"/>
  <c r="J6588" i="15" s="1"/>
  <c r="K6588" i="15"/>
  <c r="H6589" i="15"/>
  <c r="I6589" i="15"/>
  <c r="J6589" i="15" s="1"/>
  <c r="K6589" i="15"/>
  <c r="H6590" i="15"/>
  <c r="I6590" i="15"/>
  <c r="J6590" i="15" s="1"/>
  <c r="K6590" i="15"/>
  <c r="H6591" i="15"/>
  <c r="I6591" i="15"/>
  <c r="J6591" i="15" s="1"/>
  <c r="K6591" i="15"/>
  <c r="H6592" i="15"/>
  <c r="I6592" i="15"/>
  <c r="J6592" i="15" s="1"/>
  <c r="K6592" i="15"/>
  <c r="H6593" i="15"/>
  <c r="I6593" i="15"/>
  <c r="J6593" i="15" s="1"/>
  <c r="K6593" i="15"/>
  <c r="H6594" i="15"/>
  <c r="I6594" i="15"/>
  <c r="J6594" i="15" s="1"/>
  <c r="K6594" i="15"/>
  <c r="H6595" i="15"/>
  <c r="I6595" i="15"/>
  <c r="J6595" i="15" s="1"/>
  <c r="K6595" i="15"/>
  <c r="H6596" i="15"/>
  <c r="I6596" i="15"/>
  <c r="J6596" i="15" s="1"/>
  <c r="K6596" i="15"/>
  <c r="H6597" i="15"/>
  <c r="I6597" i="15"/>
  <c r="J6597" i="15" s="1"/>
  <c r="K6597" i="15"/>
  <c r="H6598" i="15"/>
  <c r="I6598" i="15"/>
  <c r="J6598" i="15" s="1"/>
  <c r="K6598" i="15"/>
  <c r="H6599" i="15"/>
  <c r="I6599" i="15"/>
  <c r="J6599" i="15" s="1"/>
  <c r="K6599" i="15"/>
  <c r="H6600" i="15"/>
  <c r="I6600" i="15"/>
  <c r="J6600" i="15" s="1"/>
  <c r="K6600" i="15"/>
  <c r="H6601" i="15"/>
  <c r="I6601" i="15"/>
  <c r="J6601" i="15" s="1"/>
  <c r="K6601" i="15"/>
  <c r="H6602" i="15"/>
  <c r="I6602" i="15"/>
  <c r="J6602" i="15" s="1"/>
  <c r="K6602" i="15"/>
  <c r="H6603" i="15"/>
  <c r="I6603" i="15"/>
  <c r="J6603" i="15" s="1"/>
  <c r="K6603" i="15"/>
  <c r="H6604" i="15"/>
  <c r="I6604" i="15"/>
  <c r="J6604" i="15" s="1"/>
  <c r="K6604" i="15"/>
  <c r="H6605" i="15"/>
  <c r="I6605" i="15"/>
  <c r="J6605" i="15" s="1"/>
  <c r="K6605" i="15"/>
  <c r="H6606" i="15"/>
  <c r="I6606" i="15"/>
  <c r="J6606" i="15" s="1"/>
  <c r="K6606" i="15"/>
  <c r="H6607" i="15"/>
  <c r="I6607" i="15"/>
  <c r="J6607" i="15" s="1"/>
  <c r="K6607" i="15"/>
  <c r="H6608" i="15"/>
  <c r="I6608" i="15"/>
  <c r="J6608" i="15" s="1"/>
  <c r="K6608" i="15"/>
  <c r="H6609" i="15"/>
  <c r="I6609" i="15"/>
  <c r="J6609" i="15" s="1"/>
  <c r="K6609" i="15"/>
  <c r="H6610" i="15"/>
  <c r="I6610" i="15"/>
  <c r="J6610" i="15" s="1"/>
  <c r="K6610" i="15"/>
  <c r="H6611" i="15"/>
  <c r="I6611" i="15"/>
  <c r="J6611" i="15" s="1"/>
  <c r="K6611" i="15"/>
  <c r="H6612" i="15"/>
  <c r="I6612" i="15"/>
  <c r="J6612" i="15" s="1"/>
  <c r="K6612" i="15"/>
  <c r="H6613" i="15"/>
  <c r="I6613" i="15"/>
  <c r="J6613" i="15" s="1"/>
  <c r="K6613" i="15"/>
  <c r="H6614" i="15"/>
  <c r="I6614" i="15"/>
  <c r="J6614" i="15" s="1"/>
  <c r="K6614" i="15"/>
  <c r="H6615" i="15"/>
  <c r="I6615" i="15"/>
  <c r="J6615" i="15" s="1"/>
  <c r="K6615" i="15"/>
  <c r="H6616" i="15"/>
  <c r="I6616" i="15"/>
  <c r="J6616" i="15" s="1"/>
  <c r="K6616" i="15"/>
  <c r="H6617" i="15"/>
  <c r="I6617" i="15"/>
  <c r="J6617" i="15" s="1"/>
  <c r="K6617" i="15"/>
  <c r="H6618" i="15"/>
  <c r="I6618" i="15"/>
  <c r="J6618" i="15" s="1"/>
  <c r="K6618" i="15"/>
  <c r="H6619" i="15"/>
  <c r="I6619" i="15"/>
  <c r="J6619" i="15" s="1"/>
  <c r="K6619" i="15"/>
  <c r="H6620" i="15"/>
  <c r="I6620" i="15"/>
  <c r="J6620" i="15" s="1"/>
  <c r="K6620" i="15"/>
  <c r="H6621" i="15"/>
  <c r="I6621" i="15"/>
  <c r="J6621" i="15" s="1"/>
  <c r="K6621" i="15"/>
  <c r="H6622" i="15"/>
  <c r="I6622" i="15"/>
  <c r="J6622" i="15" s="1"/>
  <c r="K6622" i="15"/>
  <c r="H6623" i="15"/>
  <c r="I6623" i="15"/>
  <c r="J6623" i="15" s="1"/>
  <c r="K6623" i="15"/>
  <c r="H6624" i="15"/>
  <c r="I6624" i="15"/>
  <c r="J6624" i="15" s="1"/>
  <c r="K6624" i="15"/>
  <c r="H6625" i="15"/>
  <c r="I6625" i="15"/>
  <c r="J6625" i="15" s="1"/>
  <c r="K6625" i="15"/>
  <c r="H6626" i="15"/>
  <c r="I6626" i="15"/>
  <c r="J6626" i="15" s="1"/>
  <c r="K6626" i="15"/>
  <c r="H6627" i="15"/>
  <c r="I6627" i="15"/>
  <c r="J6627" i="15" s="1"/>
  <c r="K6627" i="15"/>
  <c r="H6628" i="15"/>
  <c r="I6628" i="15"/>
  <c r="J6628" i="15" s="1"/>
  <c r="K6628" i="15"/>
  <c r="H6629" i="15"/>
  <c r="I6629" i="15"/>
  <c r="J6629" i="15" s="1"/>
  <c r="K6629" i="15"/>
  <c r="H6630" i="15"/>
  <c r="I6630" i="15"/>
  <c r="J6630" i="15" s="1"/>
  <c r="K6630" i="15"/>
  <c r="H6631" i="15"/>
  <c r="I6631" i="15"/>
  <c r="J6631" i="15" s="1"/>
  <c r="K6631" i="15"/>
  <c r="H6632" i="15"/>
  <c r="I6632" i="15"/>
  <c r="J6632" i="15" s="1"/>
  <c r="K6632" i="15"/>
  <c r="H6633" i="15"/>
  <c r="I6633" i="15"/>
  <c r="J6633" i="15" s="1"/>
  <c r="K6633" i="15"/>
  <c r="H6634" i="15"/>
  <c r="I6634" i="15"/>
  <c r="J6634" i="15" s="1"/>
  <c r="K6634" i="15"/>
  <c r="H6635" i="15"/>
  <c r="I6635" i="15"/>
  <c r="J6635" i="15" s="1"/>
  <c r="K6635" i="15"/>
  <c r="H6636" i="15"/>
  <c r="I6636" i="15"/>
  <c r="J6636" i="15" s="1"/>
  <c r="K6636" i="15"/>
  <c r="H6637" i="15"/>
  <c r="I6637" i="15"/>
  <c r="J6637" i="15" s="1"/>
  <c r="K6637" i="15"/>
  <c r="H6638" i="15"/>
  <c r="I6638" i="15"/>
  <c r="J6638" i="15" s="1"/>
  <c r="K6638" i="15"/>
  <c r="H6639" i="15"/>
  <c r="I6639" i="15"/>
  <c r="J6639" i="15" s="1"/>
  <c r="K6639" i="15"/>
  <c r="H6640" i="15"/>
  <c r="I6640" i="15"/>
  <c r="J6640" i="15" s="1"/>
  <c r="K6640" i="15"/>
  <c r="H6641" i="15"/>
  <c r="I6641" i="15"/>
  <c r="J6641" i="15" s="1"/>
  <c r="K6641" i="15"/>
  <c r="H6642" i="15"/>
  <c r="I6642" i="15"/>
  <c r="J6642" i="15" s="1"/>
  <c r="K6642" i="15"/>
  <c r="H6643" i="15"/>
  <c r="I6643" i="15"/>
  <c r="J6643" i="15" s="1"/>
  <c r="K6643" i="15"/>
  <c r="H6644" i="15"/>
  <c r="I6644" i="15"/>
  <c r="J6644" i="15" s="1"/>
  <c r="K6644" i="15"/>
  <c r="H6645" i="15"/>
  <c r="I6645" i="15"/>
  <c r="J6645" i="15" s="1"/>
  <c r="K6645" i="15"/>
  <c r="H6646" i="15"/>
  <c r="I6646" i="15"/>
  <c r="J6646" i="15" s="1"/>
  <c r="K6646" i="15"/>
  <c r="H6647" i="15"/>
  <c r="I6647" i="15"/>
  <c r="J6647" i="15" s="1"/>
  <c r="K6647" i="15"/>
  <c r="H6648" i="15"/>
  <c r="I6648" i="15"/>
  <c r="J6648" i="15" s="1"/>
  <c r="K6648" i="15"/>
  <c r="H6649" i="15"/>
  <c r="I6649" i="15"/>
  <c r="J6649" i="15" s="1"/>
  <c r="K6649" i="15"/>
  <c r="H6650" i="15"/>
  <c r="I6650" i="15"/>
  <c r="J6650" i="15" s="1"/>
  <c r="K6650" i="15"/>
  <c r="H6651" i="15"/>
  <c r="I6651" i="15"/>
  <c r="J6651" i="15" s="1"/>
  <c r="K6651" i="15"/>
  <c r="H6652" i="15"/>
  <c r="I6652" i="15"/>
  <c r="J6652" i="15" s="1"/>
  <c r="K6652" i="15"/>
  <c r="H6653" i="15"/>
  <c r="I6653" i="15"/>
  <c r="J6653" i="15" s="1"/>
  <c r="K6653" i="15"/>
  <c r="H6654" i="15"/>
  <c r="I6654" i="15"/>
  <c r="J6654" i="15" s="1"/>
  <c r="K6654" i="15"/>
  <c r="H6655" i="15"/>
  <c r="I6655" i="15"/>
  <c r="J6655" i="15" s="1"/>
  <c r="K6655" i="15"/>
  <c r="H6656" i="15"/>
  <c r="I6656" i="15"/>
  <c r="J6656" i="15" s="1"/>
  <c r="K6656" i="15"/>
  <c r="H6657" i="15"/>
  <c r="I6657" i="15"/>
  <c r="J6657" i="15" s="1"/>
  <c r="K6657" i="15"/>
  <c r="H6658" i="15"/>
  <c r="I6658" i="15"/>
  <c r="J6658" i="15" s="1"/>
  <c r="K6658" i="15"/>
  <c r="H6659" i="15"/>
  <c r="I6659" i="15"/>
  <c r="J6659" i="15" s="1"/>
  <c r="K6659" i="15"/>
  <c r="H6660" i="15"/>
  <c r="I6660" i="15"/>
  <c r="J6660" i="15" s="1"/>
  <c r="K6660" i="15"/>
  <c r="H6661" i="15"/>
  <c r="I6661" i="15"/>
  <c r="J6661" i="15" s="1"/>
  <c r="K6661" i="15"/>
  <c r="H6662" i="15"/>
  <c r="I6662" i="15"/>
  <c r="J6662" i="15" s="1"/>
  <c r="K6662" i="15"/>
  <c r="H6663" i="15"/>
  <c r="I6663" i="15"/>
  <c r="J6663" i="15" s="1"/>
  <c r="K6663" i="15"/>
  <c r="H6664" i="15"/>
  <c r="I6664" i="15"/>
  <c r="J6664" i="15" s="1"/>
  <c r="K6664" i="15"/>
  <c r="H6665" i="15"/>
  <c r="I6665" i="15"/>
  <c r="J6665" i="15" s="1"/>
  <c r="K6665" i="15"/>
  <c r="H6666" i="15"/>
  <c r="I6666" i="15"/>
  <c r="J6666" i="15" s="1"/>
  <c r="K6666" i="15"/>
  <c r="H6667" i="15"/>
  <c r="I6667" i="15"/>
  <c r="J6667" i="15" s="1"/>
  <c r="K6667" i="15"/>
  <c r="H6668" i="15"/>
  <c r="I6668" i="15"/>
  <c r="J6668" i="15" s="1"/>
  <c r="K6668" i="15"/>
  <c r="H6669" i="15"/>
  <c r="I6669" i="15"/>
  <c r="J6669" i="15" s="1"/>
  <c r="K6669" i="15"/>
  <c r="H6670" i="15"/>
  <c r="I6670" i="15"/>
  <c r="J6670" i="15" s="1"/>
  <c r="K6670" i="15"/>
  <c r="H6671" i="15"/>
  <c r="I6671" i="15"/>
  <c r="J6671" i="15" s="1"/>
  <c r="K6671" i="15"/>
  <c r="H6672" i="15"/>
  <c r="I6672" i="15"/>
  <c r="J6672" i="15" s="1"/>
  <c r="K6672" i="15"/>
  <c r="H6673" i="15"/>
  <c r="I6673" i="15"/>
  <c r="J6673" i="15" s="1"/>
  <c r="K6673" i="15"/>
  <c r="H6674" i="15"/>
  <c r="I6674" i="15"/>
  <c r="J6674" i="15" s="1"/>
  <c r="K6674" i="15"/>
  <c r="H6675" i="15"/>
  <c r="I6675" i="15"/>
  <c r="J6675" i="15" s="1"/>
  <c r="K6675" i="15"/>
  <c r="H6676" i="15"/>
  <c r="I6676" i="15"/>
  <c r="J6676" i="15" s="1"/>
  <c r="K6676" i="15"/>
  <c r="H6677" i="15"/>
  <c r="I6677" i="15"/>
  <c r="J6677" i="15" s="1"/>
  <c r="K6677" i="15"/>
  <c r="H6678" i="15"/>
  <c r="I6678" i="15"/>
  <c r="J6678" i="15" s="1"/>
  <c r="K6678" i="15"/>
  <c r="H6679" i="15"/>
  <c r="I6679" i="15"/>
  <c r="J6679" i="15" s="1"/>
  <c r="K6679" i="15"/>
  <c r="H6680" i="15"/>
  <c r="I6680" i="15"/>
  <c r="J6680" i="15" s="1"/>
  <c r="K6680" i="15"/>
  <c r="H6681" i="15"/>
  <c r="I6681" i="15"/>
  <c r="J6681" i="15" s="1"/>
  <c r="K6681" i="15"/>
  <c r="H6682" i="15"/>
  <c r="I6682" i="15"/>
  <c r="J6682" i="15" s="1"/>
  <c r="K6682" i="15"/>
  <c r="H6683" i="15"/>
  <c r="I6683" i="15"/>
  <c r="J6683" i="15" s="1"/>
  <c r="K6683" i="15"/>
  <c r="H6684" i="15"/>
  <c r="I6684" i="15"/>
  <c r="J6684" i="15" s="1"/>
  <c r="K6684" i="15"/>
  <c r="H6685" i="15"/>
  <c r="I6685" i="15"/>
  <c r="J6685" i="15" s="1"/>
  <c r="K6685" i="15"/>
  <c r="H6686" i="15"/>
  <c r="I6686" i="15"/>
  <c r="J6686" i="15" s="1"/>
  <c r="K6686" i="15"/>
  <c r="H6687" i="15"/>
  <c r="I6687" i="15"/>
  <c r="J6687" i="15" s="1"/>
  <c r="K6687" i="15"/>
  <c r="H6688" i="15"/>
  <c r="I6688" i="15"/>
  <c r="J6688" i="15" s="1"/>
  <c r="K6688" i="15"/>
  <c r="H6689" i="15"/>
  <c r="I6689" i="15"/>
  <c r="J6689" i="15" s="1"/>
  <c r="K6689" i="15"/>
  <c r="H6690" i="15"/>
  <c r="I6690" i="15"/>
  <c r="J6690" i="15" s="1"/>
  <c r="K6690" i="15"/>
  <c r="H6691" i="15"/>
  <c r="I6691" i="15"/>
  <c r="J6691" i="15" s="1"/>
  <c r="K6691" i="15"/>
  <c r="H6692" i="15"/>
  <c r="I6692" i="15"/>
  <c r="J6692" i="15" s="1"/>
  <c r="K6692" i="15"/>
  <c r="H6693" i="15"/>
  <c r="I6693" i="15"/>
  <c r="J6693" i="15" s="1"/>
  <c r="K6693" i="15"/>
  <c r="H6694" i="15"/>
  <c r="I6694" i="15"/>
  <c r="J6694" i="15" s="1"/>
  <c r="K6694" i="15"/>
  <c r="H6695" i="15"/>
  <c r="I6695" i="15"/>
  <c r="J6695" i="15" s="1"/>
  <c r="K6695" i="15"/>
  <c r="H6696" i="15"/>
  <c r="I6696" i="15"/>
  <c r="J6696" i="15" s="1"/>
  <c r="K6696" i="15"/>
  <c r="H6697" i="15"/>
  <c r="I6697" i="15"/>
  <c r="J6697" i="15" s="1"/>
  <c r="K6697" i="15"/>
  <c r="H6698" i="15"/>
  <c r="I6698" i="15"/>
  <c r="J6698" i="15" s="1"/>
  <c r="K6698" i="15"/>
  <c r="H6699" i="15"/>
  <c r="I6699" i="15"/>
  <c r="J6699" i="15" s="1"/>
  <c r="K6699" i="15"/>
  <c r="H6700" i="15"/>
  <c r="I6700" i="15"/>
  <c r="J6700" i="15" s="1"/>
  <c r="K6700" i="15"/>
  <c r="H6701" i="15"/>
  <c r="I6701" i="15"/>
  <c r="J6701" i="15" s="1"/>
  <c r="K6701" i="15"/>
  <c r="H6702" i="15"/>
  <c r="I6702" i="15"/>
  <c r="J6702" i="15" s="1"/>
  <c r="K6702" i="15"/>
  <c r="H6703" i="15"/>
  <c r="I6703" i="15"/>
  <c r="J6703" i="15" s="1"/>
  <c r="K6703" i="15"/>
  <c r="H6704" i="15"/>
  <c r="I6704" i="15"/>
  <c r="J6704" i="15" s="1"/>
  <c r="K6704" i="15"/>
  <c r="H6705" i="15"/>
  <c r="I6705" i="15"/>
  <c r="J6705" i="15" s="1"/>
  <c r="K6705" i="15"/>
  <c r="H6706" i="15"/>
  <c r="I6706" i="15"/>
  <c r="J6706" i="15" s="1"/>
  <c r="K6706" i="15"/>
  <c r="H6707" i="15"/>
  <c r="I6707" i="15"/>
  <c r="J6707" i="15" s="1"/>
  <c r="K6707" i="15"/>
  <c r="H6708" i="15"/>
  <c r="I6708" i="15"/>
  <c r="J6708" i="15" s="1"/>
  <c r="K6708" i="15"/>
  <c r="H6709" i="15"/>
  <c r="I6709" i="15"/>
  <c r="J6709" i="15" s="1"/>
  <c r="K6709" i="15"/>
  <c r="H6710" i="15"/>
  <c r="I6710" i="15"/>
  <c r="J6710" i="15" s="1"/>
  <c r="K6710" i="15"/>
  <c r="H6711" i="15"/>
  <c r="I6711" i="15"/>
  <c r="J6711" i="15" s="1"/>
  <c r="K6711" i="15"/>
  <c r="H6712" i="15"/>
  <c r="I6712" i="15"/>
  <c r="J6712" i="15" s="1"/>
  <c r="K6712" i="15"/>
  <c r="H6713" i="15"/>
  <c r="I6713" i="15"/>
  <c r="J6713" i="15" s="1"/>
  <c r="K6713" i="15"/>
  <c r="H6714" i="15"/>
  <c r="I6714" i="15"/>
  <c r="J6714" i="15" s="1"/>
  <c r="K6714" i="15"/>
  <c r="H6715" i="15"/>
  <c r="I6715" i="15"/>
  <c r="J6715" i="15" s="1"/>
  <c r="K6715" i="15"/>
  <c r="H6716" i="15"/>
  <c r="I6716" i="15"/>
  <c r="J6716" i="15" s="1"/>
  <c r="K6716" i="15"/>
  <c r="H6717" i="15"/>
  <c r="I6717" i="15"/>
  <c r="J6717" i="15" s="1"/>
  <c r="K6717" i="15"/>
  <c r="H6718" i="15"/>
  <c r="I6718" i="15"/>
  <c r="J6718" i="15" s="1"/>
  <c r="K6718" i="15"/>
  <c r="H6719" i="15"/>
  <c r="I6719" i="15"/>
  <c r="J6719" i="15" s="1"/>
  <c r="K6719" i="15"/>
  <c r="H6720" i="15"/>
  <c r="I6720" i="15"/>
  <c r="J6720" i="15" s="1"/>
  <c r="K6720" i="15"/>
  <c r="H6721" i="15"/>
  <c r="I6721" i="15"/>
  <c r="J6721" i="15" s="1"/>
  <c r="K6721" i="15"/>
  <c r="H6722" i="15"/>
  <c r="I6722" i="15"/>
  <c r="J6722" i="15" s="1"/>
  <c r="K6722" i="15"/>
  <c r="H6723" i="15"/>
  <c r="I6723" i="15"/>
  <c r="J6723" i="15" s="1"/>
  <c r="K6723" i="15"/>
  <c r="H6724" i="15"/>
  <c r="I6724" i="15"/>
  <c r="J6724" i="15" s="1"/>
  <c r="K6724" i="15"/>
  <c r="H6725" i="15"/>
  <c r="I6725" i="15"/>
  <c r="J6725" i="15" s="1"/>
  <c r="K6725" i="15"/>
  <c r="H6726" i="15"/>
  <c r="I6726" i="15"/>
  <c r="J6726" i="15" s="1"/>
  <c r="K6726" i="15"/>
  <c r="H6727" i="15"/>
  <c r="I6727" i="15"/>
  <c r="J6727" i="15" s="1"/>
  <c r="K6727" i="15"/>
  <c r="H6728" i="15"/>
  <c r="I6728" i="15"/>
  <c r="J6728" i="15" s="1"/>
  <c r="K6728" i="15"/>
  <c r="H6729" i="15"/>
  <c r="I6729" i="15"/>
  <c r="J6729" i="15" s="1"/>
  <c r="K6729" i="15"/>
  <c r="H6730" i="15"/>
  <c r="I6730" i="15"/>
  <c r="J6730" i="15" s="1"/>
  <c r="K6730" i="15"/>
  <c r="H6731" i="15"/>
  <c r="I6731" i="15"/>
  <c r="J6731" i="15" s="1"/>
  <c r="K6731" i="15"/>
  <c r="H6732" i="15"/>
  <c r="I6732" i="15"/>
  <c r="J6732" i="15" s="1"/>
  <c r="K6732" i="15"/>
  <c r="H6733" i="15"/>
  <c r="I6733" i="15"/>
  <c r="J6733" i="15" s="1"/>
  <c r="K6733" i="15"/>
  <c r="H6734" i="15"/>
  <c r="I6734" i="15"/>
  <c r="J6734" i="15" s="1"/>
  <c r="K6734" i="15"/>
  <c r="H6735" i="15"/>
  <c r="I6735" i="15"/>
  <c r="J6735" i="15" s="1"/>
  <c r="K6735" i="15"/>
  <c r="H6736" i="15"/>
  <c r="I6736" i="15"/>
  <c r="J6736" i="15" s="1"/>
  <c r="K6736" i="15"/>
  <c r="H6737" i="15"/>
  <c r="I6737" i="15"/>
  <c r="J6737" i="15" s="1"/>
  <c r="K6737" i="15"/>
  <c r="H6738" i="15"/>
  <c r="I6738" i="15"/>
  <c r="J6738" i="15" s="1"/>
  <c r="K6738" i="15"/>
  <c r="H6739" i="15"/>
  <c r="I6739" i="15"/>
  <c r="J6739" i="15" s="1"/>
  <c r="K6739" i="15"/>
  <c r="H6740" i="15"/>
  <c r="I6740" i="15"/>
  <c r="J6740" i="15" s="1"/>
  <c r="K6740" i="15"/>
  <c r="H6741" i="15"/>
  <c r="I6741" i="15"/>
  <c r="J6741" i="15" s="1"/>
  <c r="K6741" i="15"/>
  <c r="H6742" i="15"/>
  <c r="I6742" i="15"/>
  <c r="J6742" i="15" s="1"/>
  <c r="K6742" i="15"/>
  <c r="H6743" i="15"/>
  <c r="I6743" i="15"/>
  <c r="J6743" i="15" s="1"/>
  <c r="K6743" i="15"/>
  <c r="H6744" i="15"/>
  <c r="I6744" i="15"/>
  <c r="J6744" i="15" s="1"/>
  <c r="K6744" i="15"/>
  <c r="H6745" i="15"/>
  <c r="I6745" i="15"/>
  <c r="J6745" i="15" s="1"/>
  <c r="K6745" i="15"/>
  <c r="H6746" i="15"/>
  <c r="I6746" i="15"/>
  <c r="J6746" i="15" s="1"/>
  <c r="K6746" i="15"/>
  <c r="H6747" i="15"/>
  <c r="I6747" i="15"/>
  <c r="J6747" i="15" s="1"/>
  <c r="K6747" i="15"/>
  <c r="H6748" i="15"/>
  <c r="I6748" i="15"/>
  <c r="J6748" i="15" s="1"/>
  <c r="K6748" i="15"/>
  <c r="H6749" i="15"/>
  <c r="I6749" i="15"/>
  <c r="J6749" i="15" s="1"/>
  <c r="K6749" i="15"/>
  <c r="H6750" i="15"/>
  <c r="I6750" i="15"/>
  <c r="J6750" i="15" s="1"/>
  <c r="K6750" i="15"/>
  <c r="H6751" i="15"/>
  <c r="I6751" i="15"/>
  <c r="J6751" i="15" s="1"/>
  <c r="K6751" i="15"/>
  <c r="H6752" i="15"/>
  <c r="I6752" i="15"/>
  <c r="J6752" i="15" s="1"/>
  <c r="K6752" i="15"/>
  <c r="H6753" i="15"/>
  <c r="I6753" i="15"/>
  <c r="J6753" i="15" s="1"/>
  <c r="K6753" i="15"/>
  <c r="H6754" i="15"/>
  <c r="I6754" i="15"/>
  <c r="J6754" i="15" s="1"/>
  <c r="K6754" i="15"/>
  <c r="H6755" i="15"/>
  <c r="I6755" i="15"/>
  <c r="J6755" i="15" s="1"/>
  <c r="K6755" i="15"/>
  <c r="H6756" i="15"/>
  <c r="I6756" i="15"/>
  <c r="J6756" i="15" s="1"/>
  <c r="K6756" i="15"/>
  <c r="H6757" i="15"/>
  <c r="I6757" i="15"/>
  <c r="J6757" i="15" s="1"/>
  <c r="K6757" i="15"/>
  <c r="H6758" i="15"/>
  <c r="I6758" i="15"/>
  <c r="J6758" i="15" s="1"/>
  <c r="K6758" i="15"/>
  <c r="H6759" i="15"/>
  <c r="I6759" i="15"/>
  <c r="J6759" i="15" s="1"/>
  <c r="K6759" i="15"/>
  <c r="H6760" i="15"/>
  <c r="I6760" i="15"/>
  <c r="J6760" i="15" s="1"/>
  <c r="K6760" i="15"/>
  <c r="H6761" i="15"/>
  <c r="I6761" i="15"/>
  <c r="J6761" i="15" s="1"/>
  <c r="K6761" i="15"/>
  <c r="H6762" i="15"/>
  <c r="I6762" i="15"/>
  <c r="J6762" i="15" s="1"/>
  <c r="K6762" i="15"/>
  <c r="H6763" i="15"/>
  <c r="I6763" i="15"/>
  <c r="J6763" i="15" s="1"/>
  <c r="K6763" i="15"/>
  <c r="H6764" i="15"/>
  <c r="I6764" i="15"/>
  <c r="J6764" i="15" s="1"/>
  <c r="K6764" i="15"/>
  <c r="H6765" i="15"/>
  <c r="I6765" i="15"/>
  <c r="J6765" i="15" s="1"/>
  <c r="K6765" i="15"/>
  <c r="H6766" i="15"/>
  <c r="I6766" i="15"/>
  <c r="J6766" i="15" s="1"/>
  <c r="K6766" i="15"/>
  <c r="H6767" i="15"/>
  <c r="I6767" i="15"/>
  <c r="J6767" i="15" s="1"/>
  <c r="K6767" i="15"/>
  <c r="H6768" i="15"/>
  <c r="I6768" i="15"/>
  <c r="J6768" i="15" s="1"/>
  <c r="K6768" i="15"/>
  <c r="H6769" i="15"/>
  <c r="I6769" i="15"/>
  <c r="J6769" i="15" s="1"/>
  <c r="K6769" i="15"/>
  <c r="H6770" i="15"/>
  <c r="I6770" i="15"/>
  <c r="J6770" i="15" s="1"/>
  <c r="K6770" i="15"/>
  <c r="H6771" i="15"/>
  <c r="I6771" i="15"/>
  <c r="J6771" i="15" s="1"/>
  <c r="K6771" i="15"/>
  <c r="H6772" i="15"/>
  <c r="I6772" i="15"/>
  <c r="J6772" i="15" s="1"/>
  <c r="K6772" i="15"/>
  <c r="H6773" i="15"/>
  <c r="I6773" i="15"/>
  <c r="J6773" i="15" s="1"/>
  <c r="K6773" i="15"/>
  <c r="H6774" i="15"/>
  <c r="I6774" i="15"/>
  <c r="J6774" i="15" s="1"/>
  <c r="K6774" i="15"/>
  <c r="H6775" i="15"/>
  <c r="I6775" i="15"/>
  <c r="J6775" i="15" s="1"/>
  <c r="K6775" i="15"/>
  <c r="H6776" i="15"/>
  <c r="I6776" i="15"/>
  <c r="J6776" i="15" s="1"/>
  <c r="K6776" i="15"/>
  <c r="H6777" i="15"/>
  <c r="I6777" i="15"/>
  <c r="J6777" i="15" s="1"/>
  <c r="K6777" i="15"/>
  <c r="H6778" i="15"/>
  <c r="I6778" i="15"/>
  <c r="J6778" i="15" s="1"/>
  <c r="K6778" i="15"/>
  <c r="H6779" i="15"/>
  <c r="I6779" i="15"/>
  <c r="J6779" i="15" s="1"/>
  <c r="K6779" i="15"/>
  <c r="H6780" i="15"/>
  <c r="I6780" i="15"/>
  <c r="J6780" i="15" s="1"/>
  <c r="K6780" i="15"/>
  <c r="H6781" i="15"/>
  <c r="I6781" i="15"/>
  <c r="J6781" i="15" s="1"/>
  <c r="K6781" i="15"/>
  <c r="H6782" i="15"/>
  <c r="I6782" i="15"/>
  <c r="J6782" i="15" s="1"/>
  <c r="K6782" i="15"/>
  <c r="H6783" i="15"/>
  <c r="I6783" i="15"/>
  <c r="J6783" i="15" s="1"/>
  <c r="K6783" i="15"/>
  <c r="H6784" i="15"/>
  <c r="I6784" i="15"/>
  <c r="J6784" i="15" s="1"/>
  <c r="K6784" i="15"/>
  <c r="H6785" i="15"/>
  <c r="I6785" i="15"/>
  <c r="J6785" i="15" s="1"/>
  <c r="K6785" i="15"/>
  <c r="H6786" i="15"/>
  <c r="I6786" i="15"/>
  <c r="J6786" i="15" s="1"/>
  <c r="K6786" i="15"/>
  <c r="H6787" i="15"/>
  <c r="I6787" i="15"/>
  <c r="J6787" i="15" s="1"/>
  <c r="K6787" i="15"/>
  <c r="H6788" i="15"/>
  <c r="I6788" i="15"/>
  <c r="J6788" i="15" s="1"/>
  <c r="K6788" i="15"/>
  <c r="H6789" i="15"/>
  <c r="I6789" i="15"/>
  <c r="J6789" i="15" s="1"/>
  <c r="K6789" i="15"/>
  <c r="H6790" i="15"/>
  <c r="I6790" i="15"/>
  <c r="J6790" i="15" s="1"/>
  <c r="K6790" i="15"/>
  <c r="H6791" i="15"/>
  <c r="I6791" i="15"/>
  <c r="J6791" i="15" s="1"/>
  <c r="K6791" i="15"/>
  <c r="H6792" i="15"/>
  <c r="I6792" i="15"/>
  <c r="J6792" i="15" s="1"/>
  <c r="K6792" i="15"/>
  <c r="H6793" i="15"/>
  <c r="I6793" i="15"/>
  <c r="J6793" i="15" s="1"/>
  <c r="K6793" i="15"/>
  <c r="H6794" i="15"/>
  <c r="I6794" i="15"/>
  <c r="J6794" i="15" s="1"/>
  <c r="K6794" i="15"/>
  <c r="H6795" i="15"/>
  <c r="I6795" i="15"/>
  <c r="J6795" i="15" s="1"/>
  <c r="K6795" i="15"/>
  <c r="H6796" i="15"/>
  <c r="I6796" i="15"/>
  <c r="J6796" i="15" s="1"/>
  <c r="K6796" i="15"/>
  <c r="H6797" i="15"/>
  <c r="I6797" i="15"/>
  <c r="J6797" i="15" s="1"/>
  <c r="K6797" i="15"/>
  <c r="H6798" i="15"/>
  <c r="I6798" i="15"/>
  <c r="J6798" i="15" s="1"/>
  <c r="K6798" i="15"/>
  <c r="H6799" i="15"/>
  <c r="I6799" i="15"/>
  <c r="J6799" i="15" s="1"/>
  <c r="K6799" i="15"/>
  <c r="H6800" i="15"/>
  <c r="I6800" i="15"/>
  <c r="J6800" i="15" s="1"/>
  <c r="K6800" i="15"/>
  <c r="H6801" i="15"/>
  <c r="I6801" i="15"/>
  <c r="J6801" i="15" s="1"/>
  <c r="K6801" i="15"/>
  <c r="H6802" i="15"/>
  <c r="I6802" i="15"/>
  <c r="J6802" i="15" s="1"/>
  <c r="K6802" i="15"/>
  <c r="H6803" i="15"/>
  <c r="I6803" i="15"/>
  <c r="J6803" i="15" s="1"/>
  <c r="K6803" i="15"/>
  <c r="H6804" i="15"/>
  <c r="I6804" i="15"/>
  <c r="J6804" i="15" s="1"/>
  <c r="K6804" i="15"/>
  <c r="H6805" i="15"/>
  <c r="I6805" i="15"/>
  <c r="J6805" i="15" s="1"/>
  <c r="K6805" i="15"/>
  <c r="H6806" i="15"/>
  <c r="I6806" i="15"/>
  <c r="J6806" i="15" s="1"/>
  <c r="K6806" i="15"/>
  <c r="H6807" i="15"/>
  <c r="I6807" i="15"/>
  <c r="J6807" i="15" s="1"/>
  <c r="K6807" i="15"/>
  <c r="H6808" i="15"/>
  <c r="I6808" i="15"/>
  <c r="J6808" i="15" s="1"/>
  <c r="K6808" i="15"/>
  <c r="H6809" i="15"/>
  <c r="I6809" i="15"/>
  <c r="J6809" i="15" s="1"/>
  <c r="K6809" i="15"/>
  <c r="H6810" i="15"/>
  <c r="I6810" i="15"/>
  <c r="J6810" i="15" s="1"/>
  <c r="K6810" i="15"/>
  <c r="H6811" i="15"/>
  <c r="I6811" i="15"/>
  <c r="J6811" i="15" s="1"/>
  <c r="K6811" i="15"/>
  <c r="H6812" i="15"/>
  <c r="I6812" i="15"/>
  <c r="J6812" i="15" s="1"/>
  <c r="K6812" i="15"/>
  <c r="H6813" i="15"/>
  <c r="I6813" i="15"/>
  <c r="J6813" i="15" s="1"/>
  <c r="K6813" i="15"/>
  <c r="H6814" i="15"/>
  <c r="I6814" i="15"/>
  <c r="J6814" i="15" s="1"/>
  <c r="K6814" i="15"/>
  <c r="H6815" i="15"/>
  <c r="I6815" i="15"/>
  <c r="J6815" i="15" s="1"/>
  <c r="K6815" i="15"/>
  <c r="H6816" i="15"/>
  <c r="I6816" i="15"/>
  <c r="J6816" i="15" s="1"/>
  <c r="K6816" i="15"/>
  <c r="H6817" i="15"/>
  <c r="I6817" i="15"/>
  <c r="J6817" i="15" s="1"/>
  <c r="K6817" i="15"/>
  <c r="H6818" i="15"/>
  <c r="I6818" i="15"/>
  <c r="J6818" i="15" s="1"/>
  <c r="K6818" i="15"/>
  <c r="H6819" i="15"/>
  <c r="I6819" i="15"/>
  <c r="J6819" i="15" s="1"/>
  <c r="K6819" i="15"/>
  <c r="H6820" i="15"/>
  <c r="I6820" i="15"/>
  <c r="J6820" i="15" s="1"/>
  <c r="K6820" i="15"/>
  <c r="H6821" i="15"/>
  <c r="I6821" i="15"/>
  <c r="J6821" i="15" s="1"/>
  <c r="K6821" i="15"/>
  <c r="H6822" i="15"/>
  <c r="I6822" i="15"/>
  <c r="J6822" i="15" s="1"/>
  <c r="K6822" i="15"/>
  <c r="H6823" i="15"/>
  <c r="I6823" i="15"/>
  <c r="J6823" i="15" s="1"/>
  <c r="K6823" i="15"/>
  <c r="H6824" i="15"/>
  <c r="I6824" i="15"/>
  <c r="J6824" i="15" s="1"/>
  <c r="K6824" i="15"/>
  <c r="H6825" i="15"/>
  <c r="I6825" i="15"/>
  <c r="J6825" i="15" s="1"/>
  <c r="K6825" i="15"/>
  <c r="H6826" i="15"/>
  <c r="I6826" i="15"/>
  <c r="J6826" i="15" s="1"/>
  <c r="K6826" i="15"/>
  <c r="H6827" i="15"/>
  <c r="I6827" i="15"/>
  <c r="J6827" i="15" s="1"/>
  <c r="K6827" i="15"/>
  <c r="H6828" i="15"/>
  <c r="I6828" i="15"/>
  <c r="J6828" i="15" s="1"/>
  <c r="K6828" i="15"/>
  <c r="H6829" i="15"/>
  <c r="I6829" i="15"/>
  <c r="J6829" i="15" s="1"/>
  <c r="K6829" i="15"/>
  <c r="H6830" i="15"/>
  <c r="I6830" i="15"/>
  <c r="J6830" i="15" s="1"/>
  <c r="K6830" i="15"/>
  <c r="H6831" i="15"/>
  <c r="I6831" i="15"/>
  <c r="J6831" i="15" s="1"/>
  <c r="K6831" i="15"/>
  <c r="H6832" i="15"/>
  <c r="I6832" i="15"/>
  <c r="J6832" i="15" s="1"/>
  <c r="K6832" i="15"/>
  <c r="H6833" i="15"/>
  <c r="I6833" i="15"/>
  <c r="J6833" i="15" s="1"/>
  <c r="K6833" i="15"/>
  <c r="H6834" i="15"/>
  <c r="I6834" i="15"/>
  <c r="J6834" i="15" s="1"/>
  <c r="K6834" i="15"/>
  <c r="H6835" i="15"/>
  <c r="I6835" i="15"/>
  <c r="J6835" i="15" s="1"/>
  <c r="K6835" i="15"/>
  <c r="H6836" i="15"/>
  <c r="I6836" i="15"/>
  <c r="J6836" i="15" s="1"/>
  <c r="K6836" i="15"/>
  <c r="H6837" i="15"/>
  <c r="I6837" i="15"/>
  <c r="J6837" i="15" s="1"/>
  <c r="K6837" i="15"/>
  <c r="H6838" i="15"/>
  <c r="I6838" i="15"/>
  <c r="J6838" i="15" s="1"/>
  <c r="K6838" i="15"/>
  <c r="H6839" i="15"/>
  <c r="I6839" i="15"/>
  <c r="J6839" i="15" s="1"/>
  <c r="K6839" i="15"/>
  <c r="H6840" i="15"/>
  <c r="I6840" i="15"/>
  <c r="J6840" i="15" s="1"/>
  <c r="K6840" i="15"/>
  <c r="H6841" i="15"/>
  <c r="I6841" i="15"/>
  <c r="J6841" i="15" s="1"/>
  <c r="K6841" i="15"/>
  <c r="H6842" i="15"/>
  <c r="I6842" i="15"/>
  <c r="J6842" i="15" s="1"/>
  <c r="K6842" i="15"/>
  <c r="H6843" i="15"/>
  <c r="I6843" i="15"/>
  <c r="J6843" i="15" s="1"/>
  <c r="K6843" i="15"/>
  <c r="H6844" i="15"/>
  <c r="I6844" i="15"/>
  <c r="J6844" i="15" s="1"/>
  <c r="K6844" i="15"/>
  <c r="H6845" i="15"/>
  <c r="I6845" i="15"/>
  <c r="J6845" i="15" s="1"/>
  <c r="K6845" i="15"/>
  <c r="H6846" i="15"/>
  <c r="I6846" i="15"/>
  <c r="J6846" i="15" s="1"/>
  <c r="K6846" i="15"/>
  <c r="H6847" i="15"/>
  <c r="I6847" i="15"/>
  <c r="J6847" i="15" s="1"/>
  <c r="K6847" i="15"/>
  <c r="H6848" i="15"/>
  <c r="I6848" i="15"/>
  <c r="J6848" i="15" s="1"/>
  <c r="K6848" i="15"/>
  <c r="H6849" i="15"/>
  <c r="I6849" i="15"/>
  <c r="J6849" i="15" s="1"/>
  <c r="K6849" i="15"/>
  <c r="H6850" i="15"/>
  <c r="I6850" i="15"/>
  <c r="J6850" i="15" s="1"/>
  <c r="K6850" i="15"/>
  <c r="H6851" i="15"/>
  <c r="I6851" i="15"/>
  <c r="J6851" i="15" s="1"/>
  <c r="K6851" i="15"/>
  <c r="H6852" i="15"/>
  <c r="I6852" i="15"/>
  <c r="J6852" i="15" s="1"/>
  <c r="K6852" i="15"/>
  <c r="H6853" i="15"/>
  <c r="I6853" i="15"/>
  <c r="J6853" i="15" s="1"/>
  <c r="K6853" i="15"/>
  <c r="H6854" i="15"/>
  <c r="I6854" i="15"/>
  <c r="J6854" i="15" s="1"/>
  <c r="K6854" i="15"/>
  <c r="H6855" i="15"/>
  <c r="I6855" i="15"/>
  <c r="J6855" i="15" s="1"/>
  <c r="K6855" i="15"/>
  <c r="H6856" i="15"/>
  <c r="I6856" i="15"/>
  <c r="J6856" i="15" s="1"/>
  <c r="K6856" i="15"/>
  <c r="H6857" i="15"/>
  <c r="I6857" i="15"/>
  <c r="J6857" i="15" s="1"/>
  <c r="K6857" i="15"/>
  <c r="H6858" i="15"/>
  <c r="I6858" i="15"/>
  <c r="J6858" i="15" s="1"/>
  <c r="K6858" i="15"/>
  <c r="H6859" i="15"/>
  <c r="I6859" i="15"/>
  <c r="J6859" i="15" s="1"/>
  <c r="K6859" i="15"/>
  <c r="H6860" i="15"/>
  <c r="I6860" i="15"/>
  <c r="J6860" i="15" s="1"/>
  <c r="K6860" i="15"/>
  <c r="H6861" i="15"/>
  <c r="I6861" i="15"/>
  <c r="J6861" i="15" s="1"/>
  <c r="K6861" i="15"/>
  <c r="H6862" i="15"/>
  <c r="I6862" i="15"/>
  <c r="J6862" i="15" s="1"/>
  <c r="K6862" i="15"/>
  <c r="H6863" i="15"/>
  <c r="I6863" i="15"/>
  <c r="J6863" i="15" s="1"/>
  <c r="K6863" i="15"/>
  <c r="H6864" i="15"/>
  <c r="I6864" i="15"/>
  <c r="J6864" i="15" s="1"/>
  <c r="K6864" i="15"/>
  <c r="H6865" i="15"/>
  <c r="I6865" i="15"/>
  <c r="J6865" i="15" s="1"/>
  <c r="K6865" i="15"/>
  <c r="H6866" i="15"/>
  <c r="I6866" i="15"/>
  <c r="J6866" i="15" s="1"/>
  <c r="K6866" i="15"/>
  <c r="H6867" i="15"/>
  <c r="I6867" i="15"/>
  <c r="J6867" i="15" s="1"/>
  <c r="K6867" i="15"/>
  <c r="H6868" i="15"/>
  <c r="I6868" i="15"/>
  <c r="J6868" i="15" s="1"/>
  <c r="K6868" i="15"/>
  <c r="H6869" i="15"/>
  <c r="I6869" i="15"/>
  <c r="J6869" i="15" s="1"/>
  <c r="K6869" i="15"/>
  <c r="H6870" i="15"/>
  <c r="I6870" i="15"/>
  <c r="J6870" i="15" s="1"/>
  <c r="K6870" i="15"/>
  <c r="H6871" i="15"/>
  <c r="I6871" i="15"/>
  <c r="J6871" i="15" s="1"/>
  <c r="K6871" i="15"/>
  <c r="H6872" i="15"/>
  <c r="I6872" i="15"/>
  <c r="J6872" i="15" s="1"/>
  <c r="K6872" i="15"/>
  <c r="H6873" i="15"/>
  <c r="I6873" i="15"/>
  <c r="J6873" i="15" s="1"/>
  <c r="K6873" i="15"/>
  <c r="H6874" i="15"/>
  <c r="I6874" i="15"/>
  <c r="J6874" i="15" s="1"/>
  <c r="K6874" i="15"/>
  <c r="H6875" i="15"/>
  <c r="I6875" i="15"/>
  <c r="J6875" i="15" s="1"/>
  <c r="K6875" i="15"/>
  <c r="H6876" i="15"/>
  <c r="I6876" i="15"/>
  <c r="J6876" i="15" s="1"/>
  <c r="K6876" i="15"/>
  <c r="H6877" i="15"/>
  <c r="I6877" i="15"/>
  <c r="J6877" i="15" s="1"/>
  <c r="K6877" i="15"/>
  <c r="H6878" i="15"/>
  <c r="I6878" i="15"/>
  <c r="J6878" i="15" s="1"/>
  <c r="K6878" i="15"/>
  <c r="H6879" i="15"/>
  <c r="I6879" i="15"/>
  <c r="J6879" i="15" s="1"/>
  <c r="K6879" i="15"/>
  <c r="H6880" i="15"/>
  <c r="I6880" i="15"/>
  <c r="J6880" i="15" s="1"/>
  <c r="K6880" i="15"/>
  <c r="H6881" i="15"/>
  <c r="I6881" i="15"/>
  <c r="J6881" i="15" s="1"/>
  <c r="K6881" i="15"/>
  <c r="H6882" i="15"/>
  <c r="I6882" i="15"/>
  <c r="J6882" i="15" s="1"/>
  <c r="K6882" i="15"/>
  <c r="H6883" i="15"/>
  <c r="I6883" i="15"/>
  <c r="J6883" i="15" s="1"/>
  <c r="K6883" i="15"/>
  <c r="H6884" i="15"/>
  <c r="I6884" i="15"/>
  <c r="J6884" i="15" s="1"/>
  <c r="K6884" i="15"/>
  <c r="H6885" i="15"/>
  <c r="I6885" i="15"/>
  <c r="J6885" i="15" s="1"/>
  <c r="K6885" i="15"/>
  <c r="H6886" i="15"/>
  <c r="I6886" i="15"/>
  <c r="J6886" i="15" s="1"/>
  <c r="K6886" i="15"/>
  <c r="H6887" i="15"/>
  <c r="I6887" i="15"/>
  <c r="J6887" i="15" s="1"/>
  <c r="K6887" i="15"/>
  <c r="H6888" i="15"/>
  <c r="I6888" i="15"/>
  <c r="J6888" i="15" s="1"/>
  <c r="K6888" i="15"/>
  <c r="H6889" i="15"/>
  <c r="I6889" i="15"/>
  <c r="J6889" i="15" s="1"/>
  <c r="K6889" i="15"/>
  <c r="H6890" i="15"/>
  <c r="I6890" i="15"/>
  <c r="J6890" i="15" s="1"/>
  <c r="K6890" i="15"/>
  <c r="H6891" i="15"/>
  <c r="I6891" i="15"/>
  <c r="J6891" i="15" s="1"/>
  <c r="K6891" i="15"/>
  <c r="H6892" i="15"/>
  <c r="I6892" i="15"/>
  <c r="J6892" i="15" s="1"/>
  <c r="K6892" i="15"/>
  <c r="H6893" i="15"/>
  <c r="I6893" i="15"/>
  <c r="J6893" i="15" s="1"/>
  <c r="K6893" i="15"/>
  <c r="H6894" i="15"/>
  <c r="I6894" i="15"/>
  <c r="J6894" i="15" s="1"/>
  <c r="K6894" i="15"/>
  <c r="H6895" i="15"/>
  <c r="I6895" i="15"/>
  <c r="J6895" i="15" s="1"/>
  <c r="K6895" i="15"/>
  <c r="H6896" i="15"/>
  <c r="I6896" i="15"/>
  <c r="J6896" i="15" s="1"/>
  <c r="K6896" i="15"/>
  <c r="H6897" i="15"/>
  <c r="I6897" i="15"/>
  <c r="J6897" i="15" s="1"/>
  <c r="K6897" i="15"/>
  <c r="H6898" i="15"/>
  <c r="I6898" i="15"/>
  <c r="J6898" i="15" s="1"/>
  <c r="K6898" i="15"/>
  <c r="H6899" i="15"/>
  <c r="I6899" i="15"/>
  <c r="J6899" i="15" s="1"/>
  <c r="K6899" i="15"/>
  <c r="H6900" i="15"/>
  <c r="I6900" i="15"/>
  <c r="J6900" i="15" s="1"/>
  <c r="K6900" i="15"/>
  <c r="H6901" i="15"/>
  <c r="I6901" i="15"/>
  <c r="J6901" i="15" s="1"/>
  <c r="K6901" i="15"/>
  <c r="H6902" i="15"/>
  <c r="I6902" i="15"/>
  <c r="J6902" i="15" s="1"/>
  <c r="K6902" i="15"/>
  <c r="H6903" i="15"/>
  <c r="I6903" i="15"/>
  <c r="J6903" i="15" s="1"/>
  <c r="K6903" i="15"/>
  <c r="H6904" i="15"/>
  <c r="I6904" i="15"/>
  <c r="J6904" i="15" s="1"/>
  <c r="K6904" i="15"/>
  <c r="H6905" i="15"/>
  <c r="I6905" i="15"/>
  <c r="J6905" i="15" s="1"/>
  <c r="K6905" i="15"/>
  <c r="H6906" i="15"/>
  <c r="I6906" i="15"/>
  <c r="J6906" i="15" s="1"/>
  <c r="K6906" i="15"/>
  <c r="H6907" i="15"/>
  <c r="I6907" i="15"/>
  <c r="J6907" i="15" s="1"/>
  <c r="K6907" i="15"/>
  <c r="H6908" i="15"/>
  <c r="I6908" i="15"/>
  <c r="J6908" i="15" s="1"/>
  <c r="K6908" i="15"/>
  <c r="H6909" i="15"/>
  <c r="I6909" i="15"/>
  <c r="J6909" i="15" s="1"/>
  <c r="K6909" i="15"/>
  <c r="H6910" i="15"/>
  <c r="I6910" i="15"/>
  <c r="J6910" i="15" s="1"/>
  <c r="K6910" i="15"/>
  <c r="H6911" i="15"/>
  <c r="I6911" i="15"/>
  <c r="J6911" i="15" s="1"/>
  <c r="K6911" i="15"/>
  <c r="H6912" i="15"/>
  <c r="I6912" i="15"/>
  <c r="J6912" i="15" s="1"/>
  <c r="K6912" i="15"/>
  <c r="H6913" i="15"/>
  <c r="I6913" i="15"/>
  <c r="J6913" i="15" s="1"/>
  <c r="K6913" i="15"/>
  <c r="H6914" i="15"/>
  <c r="I6914" i="15"/>
  <c r="J6914" i="15" s="1"/>
  <c r="K6914" i="15"/>
  <c r="H6915" i="15"/>
  <c r="I6915" i="15"/>
  <c r="J6915" i="15" s="1"/>
  <c r="K6915" i="15"/>
  <c r="H6916" i="15"/>
  <c r="I6916" i="15"/>
  <c r="J6916" i="15" s="1"/>
  <c r="K6916" i="15"/>
  <c r="H6917" i="15"/>
  <c r="I6917" i="15"/>
  <c r="J6917" i="15" s="1"/>
  <c r="K6917" i="15"/>
  <c r="H6918" i="15"/>
  <c r="I6918" i="15"/>
  <c r="J6918" i="15" s="1"/>
  <c r="K6918" i="15"/>
  <c r="H6919" i="15"/>
  <c r="I6919" i="15"/>
  <c r="J6919" i="15" s="1"/>
  <c r="K6919" i="15"/>
  <c r="H6920" i="15"/>
  <c r="I6920" i="15"/>
  <c r="J6920" i="15" s="1"/>
  <c r="K6920" i="15"/>
  <c r="H6921" i="15"/>
  <c r="I6921" i="15"/>
  <c r="J6921" i="15" s="1"/>
  <c r="K6921" i="15"/>
  <c r="H6922" i="15"/>
  <c r="I6922" i="15"/>
  <c r="J6922" i="15" s="1"/>
  <c r="K6922" i="15"/>
  <c r="H6923" i="15"/>
  <c r="I6923" i="15"/>
  <c r="J6923" i="15" s="1"/>
  <c r="K6923" i="15"/>
  <c r="H6924" i="15"/>
  <c r="I6924" i="15"/>
  <c r="J6924" i="15" s="1"/>
  <c r="K6924" i="15"/>
  <c r="H6925" i="15"/>
  <c r="I6925" i="15"/>
  <c r="J6925" i="15" s="1"/>
  <c r="K6925" i="15"/>
  <c r="H6926" i="15"/>
  <c r="I6926" i="15"/>
  <c r="J6926" i="15" s="1"/>
  <c r="K6926" i="15"/>
  <c r="H6927" i="15"/>
  <c r="I6927" i="15"/>
  <c r="J6927" i="15" s="1"/>
  <c r="K6927" i="15"/>
  <c r="H6928" i="15"/>
  <c r="I6928" i="15"/>
  <c r="J6928" i="15" s="1"/>
  <c r="K6928" i="15"/>
  <c r="H6929" i="15"/>
  <c r="I6929" i="15"/>
  <c r="J6929" i="15" s="1"/>
  <c r="K6929" i="15"/>
  <c r="H6930" i="15"/>
  <c r="I6930" i="15"/>
  <c r="J6930" i="15" s="1"/>
  <c r="K6930" i="15"/>
  <c r="H6931" i="15"/>
  <c r="I6931" i="15"/>
  <c r="J6931" i="15" s="1"/>
  <c r="K6931" i="15"/>
  <c r="H6932" i="15"/>
  <c r="I6932" i="15"/>
  <c r="J6932" i="15" s="1"/>
  <c r="K6932" i="15"/>
  <c r="H6933" i="15"/>
  <c r="I6933" i="15"/>
  <c r="J6933" i="15" s="1"/>
  <c r="K6933" i="15"/>
  <c r="H6934" i="15"/>
  <c r="I6934" i="15"/>
  <c r="J6934" i="15" s="1"/>
  <c r="K6934" i="15"/>
  <c r="H6935" i="15"/>
  <c r="I6935" i="15"/>
  <c r="J6935" i="15" s="1"/>
  <c r="K6935" i="15"/>
  <c r="H6936" i="15"/>
  <c r="I6936" i="15"/>
  <c r="J6936" i="15" s="1"/>
  <c r="K6936" i="15"/>
  <c r="H6937" i="15"/>
  <c r="I6937" i="15"/>
  <c r="J6937" i="15" s="1"/>
  <c r="K6937" i="15"/>
  <c r="H6938" i="15"/>
  <c r="I6938" i="15"/>
  <c r="J6938" i="15" s="1"/>
  <c r="K6938" i="15"/>
  <c r="H6939" i="15"/>
  <c r="I6939" i="15"/>
  <c r="J6939" i="15" s="1"/>
  <c r="K6939" i="15"/>
  <c r="H6940" i="15"/>
  <c r="I6940" i="15"/>
  <c r="J6940" i="15" s="1"/>
  <c r="K6940" i="15"/>
  <c r="H6941" i="15"/>
  <c r="I6941" i="15"/>
  <c r="J6941" i="15" s="1"/>
  <c r="K6941" i="15"/>
  <c r="H6942" i="15"/>
  <c r="I6942" i="15"/>
  <c r="J6942" i="15" s="1"/>
  <c r="K6942" i="15"/>
  <c r="H6943" i="15"/>
  <c r="I6943" i="15"/>
  <c r="J6943" i="15" s="1"/>
  <c r="K6943" i="15"/>
  <c r="H6944" i="15"/>
  <c r="I6944" i="15"/>
  <c r="J6944" i="15" s="1"/>
  <c r="K6944" i="15"/>
  <c r="H6945" i="15"/>
  <c r="I6945" i="15"/>
  <c r="J6945" i="15" s="1"/>
  <c r="K6945" i="15"/>
  <c r="H6946" i="15"/>
  <c r="I6946" i="15"/>
  <c r="J6946" i="15" s="1"/>
  <c r="K6946" i="15"/>
  <c r="H6947" i="15"/>
  <c r="I6947" i="15"/>
  <c r="J6947" i="15" s="1"/>
  <c r="K6947" i="15"/>
  <c r="H6948" i="15"/>
  <c r="I6948" i="15"/>
  <c r="J6948" i="15" s="1"/>
  <c r="K6948" i="15"/>
  <c r="H6949" i="15"/>
  <c r="I6949" i="15"/>
  <c r="J6949" i="15" s="1"/>
  <c r="K6949" i="15"/>
  <c r="H6950" i="15"/>
  <c r="I6950" i="15"/>
  <c r="J6950" i="15" s="1"/>
  <c r="K6950" i="15"/>
  <c r="H6951" i="15"/>
  <c r="I6951" i="15"/>
  <c r="J6951" i="15" s="1"/>
  <c r="K6951" i="15"/>
  <c r="H6952" i="15"/>
  <c r="I6952" i="15"/>
  <c r="J6952" i="15" s="1"/>
  <c r="K6952" i="15"/>
  <c r="H6953" i="15"/>
  <c r="I6953" i="15"/>
  <c r="J6953" i="15" s="1"/>
  <c r="K6953" i="15"/>
  <c r="H6954" i="15"/>
  <c r="I6954" i="15"/>
  <c r="J6954" i="15" s="1"/>
  <c r="K6954" i="15"/>
  <c r="H6955" i="15"/>
  <c r="I6955" i="15"/>
  <c r="J6955" i="15" s="1"/>
  <c r="K6955" i="15"/>
  <c r="H6956" i="15"/>
  <c r="I6956" i="15"/>
  <c r="J6956" i="15" s="1"/>
  <c r="K6956" i="15"/>
  <c r="H6957" i="15"/>
  <c r="I6957" i="15"/>
  <c r="J6957" i="15" s="1"/>
  <c r="K6957" i="15"/>
  <c r="H6958" i="15"/>
  <c r="I6958" i="15"/>
  <c r="J6958" i="15" s="1"/>
  <c r="K6958" i="15"/>
  <c r="H6959" i="15"/>
  <c r="I6959" i="15"/>
  <c r="J6959" i="15" s="1"/>
  <c r="K6959" i="15"/>
  <c r="H6960" i="15"/>
  <c r="I6960" i="15"/>
  <c r="J6960" i="15" s="1"/>
  <c r="K6960" i="15"/>
  <c r="H6961" i="15"/>
  <c r="I6961" i="15"/>
  <c r="J6961" i="15" s="1"/>
  <c r="K6961" i="15"/>
  <c r="H6962" i="15"/>
  <c r="I6962" i="15"/>
  <c r="J6962" i="15" s="1"/>
  <c r="K6962" i="15"/>
  <c r="H6963" i="15"/>
  <c r="I6963" i="15"/>
  <c r="J6963" i="15" s="1"/>
  <c r="K6963" i="15"/>
  <c r="H6964" i="15"/>
  <c r="I6964" i="15"/>
  <c r="J6964" i="15" s="1"/>
  <c r="K6964" i="15"/>
  <c r="H6965" i="15"/>
  <c r="I6965" i="15"/>
  <c r="J6965" i="15" s="1"/>
  <c r="K6965" i="15"/>
  <c r="H6966" i="15"/>
  <c r="I6966" i="15"/>
  <c r="J6966" i="15" s="1"/>
  <c r="K6966" i="15"/>
  <c r="H6967" i="15"/>
  <c r="I6967" i="15"/>
  <c r="J6967" i="15" s="1"/>
  <c r="K6967" i="15"/>
  <c r="H6968" i="15"/>
  <c r="I6968" i="15"/>
  <c r="J6968" i="15" s="1"/>
  <c r="K6968" i="15"/>
  <c r="H6969" i="15"/>
  <c r="I6969" i="15"/>
  <c r="J6969" i="15" s="1"/>
  <c r="K6969" i="15"/>
  <c r="H6970" i="15"/>
  <c r="I6970" i="15"/>
  <c r="J6970" i="15" s="1"/>
  <c r="K6970" i="15"/>
  <c r="H6971" i="15"/>
  <c r="I6971" i="15"/>
  <c r="J6971" i="15" s="1"/>
  <c r="K6971" i="15"/>
  <c r="H6972" i="15"/>
  <c r="I6972" i="15"/>
  <c r="J6972" i="15" s="1"/>
  <c r="K6972" i="15"/>
  <c r="H6973" i="15"/>
  <c r="I6973" i="15"/>
  <c r="J6973" i="15" s="1"/>
  <c r="K6973" i="15"/>
  <c r="H6974" i="15"/>
  <c r="I6974" i="15"/>
  <c r="J6974" i="15" s="1"/>
  <c r="K6974" i="15"/>
  <c r="H6975" i="15"/>
  <c r="I6975" i="15"/>
  <c r="J6975" i="15" s="1"/>
  <c r="K6975" i="15"/>
  <c r="H6976" i="15"/>
  <c r="I6976" i="15"/>
  <c r="J6976" i="15" s="1"/>
  <c r="K6976" i="15"/>
  <c r="H6977" i="15"/>
  <c r="I6977" i="15"/>
  <c r="J6977" i="15" s="1"/>
  <c r="K6977" i="15"/>
  <c r="H6978" i="15"/>
  <c r="I6978" i="15"/>
  <c r="J6978" i="15" s="1"/>
  <c r="K6978" i="15"/>
  <c r="H6979" i="15"/>
  <c r="I6979" i="15"/>
  <c r="J6979" i="15" s="1"/>
  <c r="K6979" i="15"/>
  <c r="H6980" i="15"/>
  <c r="I6980" i="15"/>
  <c r="J6980" i="15" s="1"/>
  <c r="K6980" i="15"/>
  <c r="H6981" i="15"/>
  <c r="I6981" i="15"/>
  <c r="J6981" i="15" s="1"/>
  <c r="K6981" i="15"/>
  <c r="H6982" i="15"/>
  <c r="I6982" i="15"/>
  <c r="J6982" i="15" s="1"/>
  <c r="K6982" i="15"/>
  <c r="H6983" i="15"/>
  <c r="I6983" i="15"/>
  <c r="J6983" i="15" s="1"/>
  <c r="K6983" i="15"/>
  <c r="H6984" i="15"/>
  <c r="I6984" i="15"/>
  <c r="J6984" i="15" s="1"/>
  <c r="K6984" i="15"/>
  <c r="H6985" i="15"/>
  <c r="I6985" i="15"/>
  <c r="J6985" i="15" s="1"/>
  <c r="K6985" i="15"/>
  <c r="H6986" i="15"/>
  <c r="I6986" i="15"/>
  <c r="J6986" i="15" s="1"/>
  <c r="K6986" i="15"/>
  <c r="H6987" i="15"/>
  <c r="I6987" i="15"/>
  <c r="J6987" i="15" s="1"/>
  <c r="K6987" i="15"/>
  <c r="H6988" i="15"/>
  <c r="I6988" i="15"/>
  <c r="J6988" i="15" s="1"/>
  <c r="K6988" i="15"/>
  <c r="H6989" i="15"/>
  <c r="I6989" i="15"/>
  <c r="J6989" i="15" s="1"/>
  <c r="K6989" i="15"/>
  <c r="H6990" i="15"/>
  <c r="I6990" i="15"/>
  <c r="J6990" i="15" s="1"/>
  <c r="K6990" i="15"/>
  <c r="H6991" i="15"/>
  <c r="I6991" i="15"/>
  <c r="J6991" i="15" s="1"/>
  <c r="K6991" i="15"/>
  <c r="H6992" i="15"/>
  <c r="I6992" i="15"/>
  <c r="J6992" i="15" s="1"/>
  <c r="K6992" i="15"/>
  <c r="H6993" i="15"/>
  <c r="I6993" i="15"/>
  <c r="J6993" i="15" s="1"/>
  <c r="K6993" i="15"/>
  <c r="H6994" i="15"/>
  <c r="I6994" i="15"/>
  <c r="J6994" i="15" s="1"/>
  <c r="K6994" i="15"/>
  <c r="H6995" i="15"/>
  <c r="I6995" i="15"/>
  <c r="J6995" i="15" s="1"/>
  <c r="K6995" i="15"/>
  <c r="H6996" i="15"/>
  <c r="I6996" i="15"/>
  <c r="J6996" i="15" s="1"/>
  <c r="K6996" i="15"/>
  <c r="H6997" i="15"/>
  <c r="I6997" i="15"/>
  <c r="J6997" i="15" s="1"/>
  <c r="K6997" i="15"/>
  <c r="H6998" i="15"/>
  <c r="I6998" i="15"/>
  <c r="J6998" i="15" s="1"/>
  <c r="K6998" i="15"/>
  <c r="H6999" i="15"/>
  <c r="I6999" i="15"/>
  <c r="J6999" i="15" s="1"/>
  <c r="K6999" i="15"/>
  <c r="H7000" i="15"/>
  <c r="I7000" i="15"/>
  <c r="J7000" i="15" s="1"/>
  <c r="K7000" i="15"/>
  <c r="H7001" i="15"/>
  <c r="I7001" i="15"/>
  <c r="J7001" i="15" s="1"/>
  <c r="K7001" i="15"/>
  <c r="H7002" i="15"/>
  <c r="I7002" i="15"/>
  <c r="J7002" i="15" s="1"/>
  <c r="K7002" i="15"/>
  <c r="H7003" i="15"/>
  <c r="I7003" i="15"/>
  <c r="J7003" i="15" s="1"/>
  <c r="K7003" i="15"/>
  <c r="H7004" i="15"/>
  <c r="I7004" i="15"/>
  <c r="J7004" i="15" s="1"/>
  <c r="K7004" i="15"/>
  <c r="H7005" i="15"/>
  <c r="I7005" i="15"/>
  <c r="J7005" i="15" s="1"/>
  <c r="K7005" i="15"/>
  <c r="H7006" i="15"/>
  <c r="I7006" i="15"/>
  <c r="J7006" i="15" s="1"/>
  <c r="K7006" i="15"/>
  <c r="H7007" i="15"/>
  <c r="I7007" i="15"/>
  <c r="J7007" i="15" s="1"/>
  <c r="K7007" i="15"/>
  <c r="H7008" i="15"/>
  <c r="I7008" i="15"/>
  <c r="J7008" i="15" s="1"/>
  <c r="K7008" i="15"/>
  <c r="H7009" i="15"/>
  <c r="I7009" i="15"/>
  <c r="J7009" i="15" s="1"/>
  <c r="K7009" i="15"/>
  <c r="H7010" i="15"/>
  <c r="I7010" i="15"/>
  <c r="J7010" i="15" s="1"/>
  <c r="K7010" i="15"/>
  <c r="H7011" i="15"/>
  <c r="I7011" i="15"/>
  <c r="J7011" i="15" s="1"/>
  <c r="K7011" i="15"/>
  <c r="H7012" i="15"/>
  <c r="I7012" i="15"/>
  <c r="J7012" i="15" s="1"/>
  <c r="K7012" i="15"/>
  <c r="H7013" i="15"/>
  <c r="I7013" i="15"/>
  <c r="J7013" i="15" s="1"/>
  <c r="K7013" i="15"/>
  <c r="H7014" i="15"/>
  <c r="I7014" i="15"/>
  <c r="J7014" i="15" s="1"/>
  <c r="K7014" i="15"/>
  <c r="H7015" i="15"/>
  <c r="I7015" i="15"/>
  <c r="J7015" i="15" s="1"/>
  <c r="K7015" i="15"/>
  <c r="H7016" i="15"/>
  <c r="I7016" i="15"/>
  <c r="J7016" i="15" s="1"/>
  <c r="K7016" i="15"/>
  <c r="H7017" i="15"/>
  <c r="I7017" i="15"/>
  <c r="J7017" i="15" s="1"/>
  <c r="K7017" i="15"/>
  <c r="H7018" i="15"/>
  <c r="I7018" i="15"/>
  <c r="J7018" i="15" s="1"/>
  <c r="K7018" i="15"/>
  <c r="H7019" i="15"/>
  <c r="I7019" i="15"/>
  <c r="J7019" i="15" s="1"/>
  <c r="K7019" i="15"/>
  <c r="H7020" i="15"/>
  <c r="I7020" i="15"/>
  <c r="J7020" i="15" s="1"/>
  <c r="K7020" i="15"/>
  <c r="H7021" i="15"/>
  <c r="I7021" i="15"/>
  <c r="J7021" i="15" s="1"/>
  <c r="K7021" i="15"/>
  <c r="H7022" i="15"/>
  <c r="I7022" i="15"/>
  <c r="J7022" i="15" s="1"/>
  <c r="K7022" i="15"/>
  <c r="H7023" i="15"/>
  <c r="I7023" i="15"/>
  <c r="J7023" i="15" s="1"/>
  <c r="K7023" i="15"/>
  <c r="H7024" i="15"/>
  <c r="I7024" i="15"/>
  <c r="J7024" i="15" s="1"/>
  <c r="K7024" i="15"/>
  <c r="H7025" i="15"/>
  <c r="I7025" i="15"/>
  <c r="J7025" i="15" s="1"/>
  <c r="K7025" i="15"/>
  <c r="H7026" i="15"/>
  <c r="I7026" i="15"/>
  <c r="J7026" i="15" s="1"/>
  <c r="K7026" i="15"/>
  <c r="H7027" i="15"/>
  <c r="I7027" i="15"/>
  <c r="J7027" i="15" s="1"/>
  <c r="K7027" i="15"/>
  <c r="H7028" i="15"/>
  <c r="I7028" i="15"/>
  <c r="J7028" i="15" s="1"/>
  <c r="K7028" i="15"/>
  <c r="H7029" i="15"/>
  <c r="I7029" i="15"/>
  <c r="J7029" i="15" s="1"/>
  <c r="K7029" i="15"/>
  <c r="H7030" i="15"/>
  <c r="I7030" i="15"/>
  <c r="J7030" i="15" s="1"/>
  <c r="K7030" i="15"/>
  <c r="H7031" i="15"/>
  <c r="I7031" i="15"/>
  <c r="J7031" i="15" s="1"/>
  <c r="K7031" i="15"/>
  <c r="H7032" i="15"/>
  <c r="I7032" i="15"/>
  <c r="J7032" i="15" s="1"/>
  <c r="K7032" i="15"/>
  <c r="H7033" i="15"/>
  <c r="I7033" i="15"/>
  <c r="J7033" i="15" s="1"/>
  <c r="K7033" i="15"/>
  <c r="H7034" i="15"/>
  <c r="I7034" i="15"/>
  <c r="J7034" i="15" s="1"/>
  <c r="K7034" i="15"/>
  <c r="H7035" i="15"/>
  <c r="I7035" i="15"/>
  <c r="J7035" i="15" s="1"/>
  <c r="K7035" i="15"/>
  <c r="H7036" i="15"/>
  <c r="I7036" i="15"/>
  <c r="J7036" i="15" s="1"/>
  <c r="K7036" i="15"/>
  <c r="H7037" i="15"/>
  <c r="I7037" i="15"/>
  <c r="J7037" i="15" s="1"/>
  <c r="K7037" i="15"/>
  <c r="H7038" i="15"/>
  <c r="I7038" i="15"/>
  <c r="J7038" i="15" s="1"/>
  <c r="K7038" i="15"/>
  <c r="H7039" i="15"/>
  <c r="I7039" i="15"/>
  <c r="J7039" i="15" s="1"/>
  <c r="K7039" i="15"/>
  <c r="H7040" i="15"/>
  <c r="I7040" i="15"/>
  <c r="J7040" i="15" s="1"/>
  <c r="K7040" i="15"/>
  <c r="H7041" i="15"/>
  <c r="I7041" i="15"/>
  <c r="J7041" i="15" s="1"/>
  <c r="K7041" i="15"/>
  <c r="H7042" i="15"/>
  <c r="I7042" i="15"/>
  <c r="J7042" i="15" s="1"/>
  <c r="K7042" i="15"/>
  <c r="H7043" i="15"/>
  <c r="I7043" i="15"/>
  <c r="J7043" i="15" s="1"/>
  <c r="K7043" i="15"/>
  <c r="H7044" i="15"/>
  <c r="I7044" i="15"/>
  <c r="J7044" i="15" s="1"/>
  <c r="K7044" i="15"/>
  <c r="H7045" i="15"/>
  <c r="I7045" i="15"/>
  <c r="J7045" i="15" s="1"/>
  <c r="K7045" i="15"/>
  <c r="H7046" i="15"/>
  <c r="I7046" i="15"/>
  <c r="J7046" i="15" s="1"/>
  <c r="K7046" i="15"/>
  <c r="H7047" i="15"/>
  <c r="I7047" i="15"/>
  <c r="J7047" i="15" s="1"/>
  <c r="K7047" i="15"/>
  <c r="H7048" i="15"/>
  <c r="I7048" i="15"/>
  <c r="J7048" i="15" s="1"/>
  <c r="K7048" i="15"/>
  <c r="H7049" i="15"/>
  <c r="I7049" i="15"/>
  <c r="J7049" i="15" s="1"/>
  <c r="K7049" i="15"/>
  <c r="H7050" i="15"/>
  <c r="I7050" i="15"/>
  <c r="J7050" i="15" s="1"/>
  <c r="K7050" i="15"/>
  <c r="H7051" i="15"/>
  <c r="I7051" i="15"/>
  <c r="J7051" i="15" s="1"/>
  <c r="K7051" i="15"/>
  <c r="H7052" i="15"/>
  <c r="I7052" i="15"/>
  <c r="J7052" i="15" s="1"/>
  <c r="K7052" i="15"/>
  <c r="H7053" i="15"/>
  <c r="I7053" i="15"/>
  <c r="J7053" i="15" s="1"/>
  <c r="K7053" i="15"/>
  <c r="H7054" i="15"/>
  <c r="I7054" i="15"/>
  <c r="J7054" i="15" s="1"/>
  <c r="K7054" i="15"/>
  <c r="H7055" i="15"/>
  <c r="I7055" i="15"/>
  <c r="J7055" i="15" s="1"/>
  <c r="K7055" i="15"/>
  <c r="H7056" i="15"/>
  <c r="I7056" i="15"/>
  <c r="J7056" i="15" s="1"/>
  <c r="K7056" i="15"/>
  <c r="H7057" i="15"/>
  <c r="I7057" i="15"/>
  <c r="J7057" i="15" s="1"/>
  <c r="K7057" i="15"/>
  <c r="H7058" i="15"/>
  <c r="I7058" i="15"/>
  <c r="J7058" i="15" s="1"/>
  <c r="K7058" i="15"/>
  <c r="H7059" i="15"/>
  <c r="I7059" i="15"/>
  <c r="J7059" i="15" s="1"/>
  <c r="K7059" i="15"/>
  <c r="H7060" i="15"/>
  <c r="I7060" i="15"/>
  <c r="J7060" i="15" s="1"/>
  <c r="K7060" i="15"/>
  <c r="H7061" i="15"/>
  <c r="I7061" i="15"/>
  <c r="J7061" i="15" s="1"/>
  <c r="K7061" i="15"/>
  <c r="H7062" i="15"/>
  <c r="I7062" i="15"/>
  <c r="J7062" i="15" s="1"/>
  <c r="K7062" i="15"/>
  <c r="H7063" i="15"/>
  <c r="I7063" i="15"/>
  <c r="J7063" i="15" s="1"/>
  <c r="K7063" i="15"/>
  <c r="H7064" i="15"/>
  <c r="I7064" i="15"/>
  <c r="J7064" i="15" s="1"/>
  <c r="K7064" i="15"/>
  <c r="H7065" i="15"/>
  <c r="I7065" i="15"/>
  <c r="J7065" i="15" s="1"/>
  <c r="K7065" i="15"/>
  <c r="H7066" i="15"/>
  <c r="I7066" i="15"/>
  <c r="J7066" i="15" s="1"/>
  <c r="K7066" i="15"/>
  <c r="H7067" i="15"/>
  <c r="I7067" i="15"/>
  <c r="J7067" i="15" s="1"/>
  <c r="K7067" i="15"/>
  <c r="H7068" i="15"/>
  <c r="I7068" i="15"/>
  <c r="J7068" i="15" s="1"/>
  <c r="K7068" i="15"/>
  <c r="H7069" i="15"/>
  <c r="I7069" i="15"/>
  <c r="J7069" i="15" s="1"/>
  <c r="K7069" i="15"/>
  <c r="H7070" i="15"/>
  <c r="I7070" i="15"/>
  <c r="J7070" i="15" s="1"/>
  <c r="K7070" i="15"/>
  <c r="H7071" i="15"/>
  <c r="I7071" i="15"/>
  <c r="J7071" i="15" s="1"/>
  <c r="K7071" i="15"/>
  <c r="H7072" i="15"/>
  <c r="I7072" i="15"/>
  <c r="J7072" i="15" s="1"/>
  <c r="K7072" i="15"/>
  <c r="H7073" i="15"/>
  <c r="I7073" i="15"/>
  <c r="J7073" i="15" s="1"/>
  <c r="K7073" i="15"/>
  <c r="H7074" i="15"/>
  <c r="I7074" i="15"/>
  <c r="J7074" i="15" s="1"/>
  <c r="K7074" i="15"/>
  <c r="H7075" i="15"/>
  <c r="I7075" i="15"/>
  <c r="J7075" i="15" s="1"/>
  <c r="K7075" i="15"/>
  <c r="H7076" i="15"/>
  <c r="I7076" i="15"/>
  <c r="J7076" i="15" s="1"/>
  <c r="K7076" i="15"/>
  <c r="H7077" i="15"/>
  <c r="I7077" i="15"/>
  <c r="J7077" i="15" s="1"/>
  <c r="K7077" i="15"/>
  <c r="H7078" i="15"/>
  <c r="I7078" i="15"/>
  <c r="J7078" i="15" s="1"/>
  <c r="K7078" i="15"/>
  <c r="H7079" i="15"/>
  <c r="I7079" i="15"/>
  <c r="J7079" i="15" s="1"/>
  <c r="K7079" i="15"/>
  <c r="H7080" i="15"/>
  <c r="I7080" i="15"/>
  <c r="J7080" i="15" s="1"/>
  <c r="K7080" i="15"/>
  <c r="H7081" i="15"/>
  <c r="I7081" i="15"/>
  <c r="J7081" i="15" s="1"/>
  <c r="K7081" i="15"/>
  <c r="H7082" i="15"/>
  <c r="I7082" i="15"/>
  <c r="J7082" i="15" s="1"/>
  <c r="K7082" i="15"/>
  <c r="H7083" i="15"/>
  <c r="I7083" i="15"/>
  <c r="J7083" i="15" s="1"/>
  <c r="K7083" i="15"/>
  <c r="H7084" i="15"/>
  <c r="I7084" i="15"/>
  <c r="J7084" i="15" s="1"/>
  <c r="K7084" i="15"/>
  <c r="H7085" i="15"/>
  <c r="I7085" i="15"/>
  <c r="J7085" i="15" s="1"/>
  <c r="K7085" i="15"/>
  <c r="H7086" i="15"/>
  <c r="I7086" i="15"/>
  <c r="J7086" i="15" s="1"/>
  <c r="K7086" i="15"/>
  <c r="H7087" i="15"/>
  <c r="I7087" i="15"/>
  <c r="J7087" i="15" s="1"/>
  <c r="K7087" i="15"/>
  <c r="H7088" i="15"/>
  <c r="I7088" i="15"/>
  <c r="J7088" i="15" s="1"/>
  <c r="K7088" i="15"/>
  <c r="H7089" i="15"/>
  <c r="I7089" i="15"/>
  <c r="J7089" i="15" s="1"/>
  <c r="K7089" i="15"/>
  <c r="H7090" i="15"/>
  <c r="I7090" i="15"/>
  <c r="J7090" i="15" s="1"/>
  <c r="K7090" i="15"/>
  <c r="H7091" i="15"/>
  <c r="I7091" i="15"/>
  <c r="J7091" i="15" s="1"/>
  <c r="K7091" i="15"/>
  <c r="H7092" i="15"/>
  <c r="I7092" i="15"/>
  <c r="J7092" i="15" s="1"/>
  <c r="K7092" i="15"/>
  <c r="H7093" i="15"/>
  <c r="I7093" i="15"/>
  <c r="J7093" i="15" s="1"/>
  <c r="K7093" i="15"/>
  <c r="H7094" i="15"/>
  <c r="I7094" i="15"/>
  <c r="J7094" i="15" s="1"/>
  <c r="K7094" i="15"/>
  <c r="H7095" i="15"/>
  <c r="I7095" i="15"/>
  <c r="J7095" i="15" s="1"/>
  <c r="K7095" i="15"/>
  <c r="H7096" i="15"/>
  <c r="I7096" i="15"/>
  <c r="J7096" i="15" s="1"/>
  <c r="K7096" i="15"/>
  <c r="H7097" i="15"/>
  <c r="I7097" i="15"/>
  <c r="J7097" i="15" s="1"/>
  <c r="K7097" i="15"/>
  <c r="H7098" i="15"/>
  <c r="I7098" i="15"/>
  <c r="J7098" i="15" s="1"/>
  <c r="K7098" i="15"/>
  <c r="H7099" i="15"/>
  <c r="I7099" i="15"/>
  <c r="J7099" i="15" s="1"/>
  <c r="K7099" i="15"/>
  <c r="H7100" i="15"/>
  <c r="I7100" i="15"/>
  <c r="J7100" i="15" s="1"/>
  <c r="K7100" i="15"/>
  <c r="H7101" i="15"/>
  <c r="I7101" i="15"/>
  <c r="J7101" i="15" s="1"/>
  <c r="K7101" i="15"/>
  <c r="H7102" i="15"/>
  <c r="I7102" i="15"/>
  <c r="J7102" i="15" s="1"/>
  <c r="K7102" i="15"/>
  <c r="H7103" i="15"/>
  <c r="I7103" i="15"/>
  <c r="J7103" i="15" s="1"/>
  <c r="K7103" i="15"/>
  <c r="H7104" i="15"/>
  <c r="I7104" i="15"/>
  <c r="J7104" i="15" s="1"/>
  <c r="K7104" i="15"/>
  <c r="H7105" i="15"/>
  <c r="I7105" i="15"/>
  <c r="J7105" i="15" s="1"/>
  <c r="K7105" i="15"/>
  <c r="H7106" i="15"/>
  <c r="I7106" i="15"/>
  <c r="J7106" i="15" s="1"/>
  <c r="K7106" i="15"/>
  <c r="H7107" i="15"/>
  <c r="I7107" i="15"/>
  <c r="J7107" i="15" s="1"/>
  <c r="K7107" i="15"/>
  <c r="H7108" i="15"/>
  <c r="I7108" i="15"/>
  <c r="J7108" i="15" s="1"/>
  <c r="K7108" i="15"/>
  <c r="H7109" i="15"/>
  <c r="I7109" i="15"/>
  <c r="J7109" i="15" s="1"/>
  <c r="K7109" i="15"/>
  <c r="H7110" i="15"/>
  <c r="I7110" i="15"/>
  <c r="J7110" i="15" s="1"/>
  <c r="K7110" i="15"/>
  <c r="H7111" i="15"/>
  <c r="I7111" i="15"/>
  <c r="J7111" i="15" s="1"/>
  <c r="K7111" i="15"/>
  <c r="H7112" i="15"/>
  <c r="I7112" i="15"/>
  <c r="J7112" i="15" s="1"/>
  <c r="K7112" i="15"/>
  <c r="H7113" i="15"/>
  <c r="I7113" i="15"/>
  <c r="J7113" i="15" s="1"/>
  <c r="K7113" i="15"/>
  <c r="H7114" i="15"/>
  <c r="I7114" i="15"/>
  <c r="J7114" i="15" s="1"/>
  <c r="K7114" i="15"/>
  <c r="H7115" i="15"/>
  <c r="I7115" i="15"/>
  <c r="J7115" i="15" s="1"/>
  <c r="K7115" i="15"/>
  <c r="H7116" i="15"/>
  <c r="I7116" i="15"/>
  <c r="J7116" i="15" s="1"/>
  <c r="K7116" i="15"/>
  <c r="H7117" i="15"/>
  <c r="I7117" i="15"/>
  <c r="J7117" i="15" s="1"/>
  <c r="K7117" i="15"/>
  <c r="H7118" i="15"/>
  <c r="I7118" i="15"/>
  <c r="J7118" i="15" s="1"/>
  <c r="K7118" i="15"/>
  <c r="H7119" i="15"/>
  <c r="I7119" i="15"/>
  <c r="J7119" i="15" s="1"/>
  <c r="K7119" i="15"/>
  <c r="H7120" i="15"/>
  <c r="I7120" i="15"/>
  <c r="J7120" i="15" s="1"/>
  <c r="K7120" i="15"/>
  <c r="H7121" i="15"/>
  <c r="I7121" i="15"/>
  <c r="J7121" i="15" s="1"/>
  <c r="K7121" i="15"/>
  <c r="H7122" i="15"/>
  <c r="I7122" i="15"/>
  <c r="J7122" i="15" s="1"/>
  <c r="K7122" i="15"/>
  <c r="H7123" i="15"/>
  <c r="I7123" i="15"/>
  <c r="J7123" i="15" s="1"/>
  <c r="K7123" i="15"/>
  <c r="H7124" i="15"/>
  <c r="I7124" i="15"/>
  <c r="J7124" i="15" s="1"/>
  <c r="K7124" i="15"/>
  <c r="H7125" i="15"/>
  <c r="I7125" i="15"/>
  <c r="J7125" i="15" s="1"/>
  <c r="K7125" i="15"/>
  <c r="H7126" i="15"/>
  <c r="I7126" i="15"/>
  <c r="J7126" i="15" s="1"/>
  <c r="K7126" i="15"/>
  <c r="H7127" i="15"/>
  <c r="I7127" i="15"/>
  <c r="J7127" i="15" s="1"/>
  <c r="K7127" i="15"/>
  <c r="H7128" i="15"/>
  <c r="I7128" i="15"/>
  <c r="J7128" i="15" s="1"/>
  <c r="K7128" i="15"/>
  <c r="H7129" i="15"/>
  <c r="I7129" i="15"/>
  <c r="J7129" i="15" s="1"/>
  <c r="K7129" i="15"/>
  <c r="H7130" i="15"/>
  <c r="I7130" i="15"/>
  <c r="J7130" i="15" s="1"/>
  <c r="K7130" i="15"/>
  <c r="H7131" i="15"/>
  <c r="I7131" i="15"/>
  <c r="J7131" i="15" s="1"/>
  <c r="K7131" i="15"/>
  <c r="H7132" i="15"/>
  <c r="I7132" i="15"/>
  <c r="J7132" i="15" s="1"/>
  <c r="K7132" i="15"/>
  <c r="H7133" i="15"/>
  <c r="I7133" i="15"/>
  <c r="J7133" i="15" s="1"/>
  <c r="K7133" i="15"/>
  <c r="H7134" i="15"/>
  <c r="I7134" i="15"/>
  <c r="J7134" i="15" s="1"/>
  <c r="K7134" i="15"/>
  <c r="H7135" i="15"/>
  <c r="I7135" i="15"/>
  <c r="J7135" i="15" s="1"/>
  <c r="K7135" i="15"/>
  <c r="H7136" i="15"/>
  <c r="I7136" i="15"/>
  <c r="J7136" i="15" s="1"/>
  <c r="K7136" i="15"/>
  <c r="H7137" i="15"/>
  <c r="I7137" i="15"/>
  <c r="J7137" i="15" s="1"/>
  <c r="K7137" i="15"/>
  <c r="H7138" i="15"/>
  <c r="I7138" i="15"/>
  <c r="J7138" i="15" s="1"/>
  <c r="K7138" i="15"/>
  <c r="H7139" i="15"/>
  <c r="I7139" i="15"/>
  <c r="J7139" i="15" s="1"/>
  <c r="K7139" i="15"/>
  <c r="H7140" i="15"/>
  <c r="I7140" i="15"/>
  <c r="J7140" i="15" s="1"/>
  <c r="K7140" i="15"/>
  <c r="H7141" i="15"/>
  <c r="I7141" i="15"/>
  <c r="J7141" i="15" s="1"/>
  <c r="K7141" i="15"/>
  <c r="H7142" i="15"/>
  <c r="I7142" i="15"/>
  <c r="J7142" i="15" s="1"/>
  <c r="K7142" i="15"/>
  <c r="H7143" i="15"/>
  <c r="I7143" i="15"/>
  <c r="J7143" i="15" s="1"/>
  <c r="K7143" i="15"/>
  <c r="H7144" i="15"/>
  <c r="I7144" i="15"/>
  <c r="J7144" i="15" s="1"/>
  <c r="K7144" i="15"/>
  <c r="H7145" i="15"/>
  <c r="I7145" i="15"/>
  <c r="J7145" i="15" s="1"/>
  <c r="K7145" i="15"/>
  <c r="H7146" i="15"/>
  <c r="I7146" i="15"/>
  <c r="J7146" i="15" s="1"/>
  <c r="K7146" i="15"/>
  <c r="H7147" i="15"/>
  <c r="I7147" i="15"/>
  <c r="J7147" i="15" s="1"/>
  <c r="K7147" i="15"/>
  <c r="H7148" i="15"/>
  <c r="I7148" i="15"/>
  <c r="J7148" i="15" s="1"/>
  <c r="K7148" i="15"/>
  <c r="H7149" i="15"/>
  <c r="I7149" i="15"/>
  <c r="J7149" i="15" s="1"/>
  <c r="K7149" i="15"/>
  <c r="H7150" i="15"/>
  <c r="I7150" i="15"/>
  <c r="J7150" i="15" s="1"/>
  <c r="K7150" i="15"/>
  <c r="H7151" i="15"/>
  <c r="I7151" i="15"/>
  <c r="J7151" i="15" s="1"/>
  <c r="K7151" i="15"/>
  <c r="H7152" i="15"/>
  <c r="I7152" i="15"/>
  <c r="J7152" i="15" s="1"/>
  <c r="K7152" i="15"/>
  <c r="H7153" i="15"/>
  <c r="I7153" i="15"/>
  <c r="J7153" i="15" s="1"/>
  <c r="K7153" i="15"/>
  <c r="H7154" i="15"/>
  <c r="I7154" i="15"/>
  <c r="J7154" i="15" s="1"/>
  <c r="K7154" i="15"/>
  <c r="H7155" i="15"/>
  <c r="I7155" i="15"/>
  <c r="J7155" i="15" s="1"/>
  <c r="K7155" i="15"/>
  <c r="H7156" i="15"/>
  <c r="I7156" i="15"/>
  <c r="J7156" i="15" s="1"/>
  <c r="K7156" i="15"/>
  <c r="H7157" i="15"/>
  <c r="I7157" i="15"/>
  <c r="J7157" i="15" s="1"/>
  <c r="K7157" i="15"/>
  <c r="H7158" i="15"/>
  <c r="I7158" i="15"/>
  <c r="J7158" i="15" s="1"/>
  <c r="K7158" i="15"/>
  <c r="H7159" i="15"/>
  <c r="I7159" i="15"/>
  <c r="J7159" i="15" s="1"/>
  <c r="K7159" i="15"/>
  <c r="H7160" i="15"/>
  <c r="I7160" i="15"/>
  <c r="J7160" i="15" s="1"/>
  <c r="K7160" i="15"/>
  <c r="H7161" i="15"/>
  <c r="I7161" i="15"/>
  <c r="J7161" i="15" s="1"/>
  <c r="K7161" i="15"/>
  <c r="H7162" i="15"/>
  <c r="I7162" i="15"/>
  <c r="J7162" i="15" s="1"/>
  <c r="K7162" i="15"/>
  <c r="H7163" i="15"/>
  <c r="I7163" i="15"/>
  <c r="J7163" i="15" s="1"/>
  <c r="K7163" i="15"/>
  <c r="H7164" i="15"/>
  <c r="I7164" i="15"/>
  <c r="J7164" i="15" s="1"/>
  <c r="K7164" i="15"/>
  <c r="H7165" i="15"/>
  <c r="I7165" i="15"/>
  <c r="J7165" i="15" s="1"/>
  <c r="K7165" i="15"/>
  <c r="H7166" i="15"/>
  <c r="I7166" i="15"/>
  <c r="J7166" i="15" s="1"/>
  <c r="K7166" i="15"/>
  <c r="H7167" i="15"/>
  <c r="I7167" i="15"/>
  <c r="J7167" i="15" s="1"/>
  <c r="K7167" i="15"/>
  <c r="H7168" i="15"/>
  <c r="I7168" i="15"/>
  <c r="J7168" i="15" s="1"/>
  <c r="K7168" i="15"/>
  <c r="H7169" i="15"/>
  <c r="I7169" i="15"/>
  <c r="J7169" i="15" s="1"/>
  <c r="K7169" i="15"/>
  <c r="H7170" i="15"/>
  <c r="I7170" i="15"/>
  <c r="J7170" i="15" s="1"/>
  <c r="K7170" i="15"/>
  <c r="H7171" i="15"/>
  <c r="I7171" i="15"/>
  <c r="J7171" i="15" s="1"/>
  <c r="K7171" i="15"/>
  <c r="H7172" i="15"/>
  <c r="I7172" i="15"/>
  <c r="J7172" i="15" s="1"/>
  <c r="K7172" i="15"/>
  <c r="H7173" i="15"/>
  <c r="I7173" i="15"/>
  <c r="J7173" i="15" s="1"/>
  <c r="K7173" i="15"/>
  <c r="H7174" i="15"/>
  <c r="I7174" i="15"/>
  <c r="J7174" i="15" s="1"/>
  <c r="K7174" i="15"/>
  <c r="H7175" i="15"/>
  <c r="I7175" i="15"/>
  <c r="J7175" i="15" s="1"/>
  <c r="K7175" i="15"/>
  <c r="H7176" i="15"/>
  <c r="I7176" i="15"/>
  <c r="J7176" i="15" s="1"/>
  <c r="K7176" i="15"/>
  <c r="H7177" i="15"/>
  <c r="I7177" i="15"/>
  <c r="J7177" i="15" s="1"/>
  <c r="K7177" i="15"/>
  <c r="H7178" i="15"/>
  <c r="I7178" i="15"/>
  <c r="J7178" i="15" s="1"/>
  <c r="K7178" i="15"/>
  <c r="H7179" i="15"/>
  <c r="I7179" i="15"/>
  <c r="J7179" i="15" s="1"/>
  <c r="K7179" i="15"/>
  <c r="H7180" i="15"/>
  <c r="I7180" i="15"/>
  <c r="J7180" i="15" s="1"/>
  <c r="K7180" i="15"/>
  <c r="H7181" i="15"/>
  <c r="I7181" i="15"/>
  <c r="J7181" i="15" s="1"/>
  <c r="K7181" i="15"/>
  <c r="H7182" i="15"/>
  <c r="I7182" i="15"/>
  <c r="J7182" i="15" s="1"/>
  <c r="K7182" i="15"/>
  <c r="H7183" i="15"/>
  <c r="I7183" i="15"/>
  <c r="J7183" i="15" s="1"/>
  <c r="K7183" i="15"/>
  <c r="H7184" i="15"/>
  <c r="I7184" i="15"/>
  <c r="J7184" i="15" s="1"/>
  <c r="K7184" i="15"/>
  <c r="H7185" i="15"/>
  <c r="I7185" i="15"/>
  <c r="J7185" i="15" s="1"/>
  <c r="K7185" i="15"/>
  <c r="H7186" i="15"/>
  <c r="I7186" i="15"/>
  <c r="J7186" i="15" s="1"/>
  <c r="K7186" i="15"/>
  <c r="H7187" i="15"/>
  <c r="I7187" i="15"/>
  <c r="J7187" i="15" s="1"/>
  <c r="K7187" i="15"/>
  <c r="H7188" i="15"/>
  <c r="I7188" i="15"/>
  <c r="J7188" i="15" s="1"/>
  <c r="K7188" i="15"/>
  <c r="H7189" i="15"/>
  <c r="I7189" i="15"/>
  <c r="J7189" i="15" s="1"/>
  <c r="K7189" i="15"/>
  <c r="H7190" i="15"/>
  <c r="I7190" i="15"/>
  <c r="J7190" i="15" s="1"/>
  <c r="K7190" i="15"/>
  <c r="H7191" i="15"/>
  <c r="I7191" i="15"/>
  <c r="J7191" i="15" s="1"/>
  <c r="K7191" i="15"/>
  <c r="H7192" i="15"/>
  <c r="I7192" i="15"/>
  <c r="J7192" i="15" s="1"/>
  <c r="K7192" i="15"/>
  <c r="H7193" i="15"/>
  <c r="I7193" i="15"/>
  <c r="J7193" i="15" s="1"/>
  <c r="K7193" i="15"/>
  <c r="H7194" i="15"/>
  <c r="I7194" i="15"/>
  <c r="J7194" i="15" s="1"/>
  <c r="K7194" i="15"/>
  <c r="H7195" i="15"/>
  <c r="I7195" i="15"/>
  <c r="J7195" i="15" s="1"/>
  <c r="K7195" i="15"/>
  <c r="H7196" i="15"/>
  <c r="I7196" i="15"/>
  <c r="J7196" i="15" s="1"/>
  <c r="K7196" i="15"/>
  <c r="H7197" i="15"/>
  <c r="I7197" i="15"/>
  <c r="J7197" i="15" s="1"/>
  <c r="K7197" i="15"/>
  <c r="H7198" i="15"/>
  <c r="I7198" i="15"/>
  <c r="J7198" i="15" s="1"/>
  <c r="K7198" i="15"/>
  <c r="H7199" i="15"/>
  <c r="I7199" i="15"/>
  <c r="J7199" i="15" s="1"/>
  <c r="K7199" i="15"/>
  <c r="H7200" i="15"/>
  <c r="I7200" i="15"/>
  <c r="J7200" i="15" s="1"/>
  <c r="K7200" i="15"/>
  <c r="H7201" i="15"/>
  <c r="I7201" i="15"/>
  <c r="J7201" i="15" s="1"/>
  <c r="K7201" i="15"/>
  <c r="H7202" i="15"/>
  <c r="I7202" i="15"/>
  <c r="J7202" i="15" s="1"/>
  <c r="K7202" i="15"/>
  <c r="H7203" i="15"/>
  <c r="I7203" i="15"/>
  <c r="J7203" i="15" s="1"/>
  <c r="K7203" i="15"/>
  <c r="H7204" i="15"/>
  <c r="I7204" i="15"/>
  <c r="J7204" i="15" s="1"/>
  <c r="K7204" i="15"/>
  <c r="H7205" i="15"/>
  <c r="I7205" i="15"/>
  <c r="J7205" i="15" s="1"/>
  <c r="K7205" i="15"/>
  <c r="H7206" i="15"/>
  <c r="I7206" i="15"/>
  <c r="J7206" i="15" s="1"/>
  <c r="K7206" i="15"/>
  <c r="H7207" i="15"/>
  <c r="I7207" i="15"/>
  <c r="J7207" i="15" s="1"/>
  <c r="K7207" i="15"/>
  <c r="H7208" i="15"/>
  <c r="I7208" i="15"/>
  <c r="J7208" i="15" s="1"/>
  <c r="K7208" i="15"/>
  <c r="H7209" i="15"/>
  <c r="I7209" i="15"/>
  <c r="J7209" i="15" s="1"/>
  <c r="K7209" i="15"/>
  <c r="H7210" i="15"/>
  <c r="I7210" i="15"/>
  <c r="J7210" i="15" s="1"/>
  <c r="K7210" i="15"/>
  <c r="H7211" i="15"/>
  <c r="I7211" i="15"/>
  <c r="J7211" i="15" s="1"/>
  <c r="K7211" i="15"/>
  <c r="H7212" i="15"/>
  <c r="I7212" i="15"/>
  <c r="J7212" i="15" s="1"/>
  <c r="K7212" i="15"/>
  <c r="H7213" i="15"/>
  <c r="I7213" i="15"/>
  <c r="J7213" i="15" s="1"/>
  <c r="K7213" i="15"/>
  <c r="H7214" i="15"/>
  <c r="I7214" i="15"/>
  <c r="J7214" i="15" s="1"/>
  <c r="K7214" i="15"/>
  <c r="H7215" i="15"/>
  <c r="I7215" i="15"/>
  <c r="J7215" i="15" s="1"/>
  <c r="K7215" i="15"/>
  <c r="H7216" i="15"/>
  <c r="I7216" i="15"/>
  <c r="J7216" i="15" s="1"/>
  <c r="K7216" i="15"/>
  <c r="H7217" i="15"/>
  <c r="I7217" i="15"/>
  <c r="J7217" i="15" s="1"/>
  <c r="K7217" i="15"/>
  <c r="H7218" i="15"/>
  <c r="I7218" i="15"/>
  <c r="J7218" i="15" s="1"/>
  <c r="K7218" i="15"/>
  <c r="H7219" i="15"/>
  <c r="I7219" i="15"/>
  <c r="J7219" i="15" s="1"/>
  <c r="K7219" i="15"/>
  <c r="H7220" i="15"/>
  <c r="I7220" i="15"/>
  <c r="J7220" i="15" s="1"/>
  <c r="K7220" i="15"/>
  <c r="H7221" i="15"/>
  <c r="I7221" i="15"/>
  <c r="J7221" i="15" s="1"/>
  <c r="K7221" i="15"/>
  <c r="H7222" i="15"/>
  <c r="I7222" i="15"/>
  <c r="J7222" i="15" s="1"/>
  <c r="K7222" i="15"/>
  <c r="H7223" i="15"/>
  <c r="I7223" i="15"/>
  <c r="J7223" i="15" s="1"/>
  <c r="K7223" i="15"/>
  <c r="H7224" i="15"/>
  <c r="I7224" i="15"/>
  <c r="J7224" i="15" s="1"/>
  <c r="K7224" i="15"/>
  <c r="H7225" i="15"/>
  <c r="I7225" i="15"/>
  <c r="J7225" i="15" s="1"/>
  <c r="K7225" i="15"/>
  <c r="H7226" i="15"/>
  <c r="I7226" i="15"/>
  <c r="J7226" i="15" s="1"/>
  <c r="K7226" i="15"/>
  <c r="A7" i="16"/>
  <c r="A9" i="16"/>
  <c r="A10" i="16"/>
  <c r="A12" i="16"/>
  <c r="A13" i="16" s="1"/>
  <c r="A16" i="16" s="1"/>
  <c r="A6" i="16"/>
  <c r="L2" i="8" l="1"/>
  <c r="O3" i="13"/>
  <c r="L3" i="13"/>
  <c r="K7" i="13"/>
  <c r="K17" i="13"/>
  <c r="K5" i="13"/>
  <c r="K9" i="13"/>
  <c r="K13" i="13"/>
  <c r="M17" i="13"/>
  <c r="N16" i="13"/>
  <c r="O15" i="13"/>
  <c r="P14" i="13"/>
  <c r="L14" i="13"/>
  <c r="M13" i="13"/>
  <c r="N12" i="13"/>
  <c r="O11" i="13"/>
  <c r="P10" i="13"/>
  <c r="L10" i="13"/>
  <c r="M9" i="13"/>
  <c r="N8" i="13"/>
  <c r="O7" i="13"/>
  <c r="P6" i="13"/>
  <c r="L6" i="13"/>
  <c r="M5" i="13"/>
  <c r="N4" i="13"/>
  <c r="K6" i="13"/>
  <c r="K10" i="13"/>
  <c r="K14" i="13"/>
  <c r="P17" i="13"/>
  <c r="L17" i="13"/>
  <c r="M16" i="13"/>
  <c r="N15" i="13"/>
  <c r="O14" i="13"/>
  <c r="P13" i="13"/>
  <c r="L13" i="13"/>
  <c r="M12" i="13"/>
  <c r="N11" i="13"/>
  <c r="O10" i="13"/>
  <c r="P9" i="13"/>
  <c r="L9" i="13"/>
  <c r="M8" i="13"/>
  <c r="N7" i="13"/>
  <c r="O6" i="13"/>
  <c r="P5" i="13"/>
  <c r="L5" i="13"/>
  <c r="M4" i="13"/>
  <c r="N3" i="13"/>
  <c r="K3" i="13"/>
  <c r="K11" i="13"/>
  <c r="K15" i="13"/>
  <c r="O17" i="13"/>
  <c r="P16" i="13"/>
  <c r="L16" i="13"/>
  <c r="M15" i="13"/>
  <c r="N14" i="13"/>
  <c r="O13" i="13"/>
  <c r="P12" i="13"/>
  <c r="L12" i="13"/>
  <c r="M11" i="13"/>
  <c r="N10" i="13"/>
  <c r="O9" i="13"/>
  <c r="P8" i="13"/>
  <c r="L8" i="13"/>
  <c r="M7" i="13"/>
  <c r="N6" i="13"/>
  <c r="O5" i="13"/>
  <c r="P4" i="13"/>
  <c r="L4" i="13"/>
  <c r="M3" i="13"/>
  <c r="K4" i="13"/>
  <c r="K8" i="13"/>
  <c r="K12" i="13"/>
  <c r="K16" i="13"/>
  <c r="N17" i="13"/>
  <c r="O16" i="13"/>
  <c r="P15" i="13"/>
  <c r="L15" i="13"/>
  <c r="M14" i="13"/>
  <c r="N13" i="13"/>
  <c r="O12" i="13"/>
  <c r="P11" i="13"/>
  <c r="L11" i="13"/>
  <c r="M10" i="13"/>
  <c r="N9" i="13"/>
  <c r="O8" i="13"/>
  <c r="P7" i="13"/>
  <c r="L7" i="13"/>
  <c r="M6" i="13"/>
  <c r="N5" i="13"/>
  <c r="O4" i="13"/>
  <c r="P3" i="13"/>
  <c r="M32" i="13"/>
  <c r="K27" i="13"/>
  <c r="M26" i="13"/>
  <c r="K37" i="13"/>
  <c r="O31" i="13"/>
  <c r="P37" i="13"/>
  <c r="L37" i="13"/>
  <c r="N36" i="13"/>
  <c r="P35" i="13"/>
  <c r="L35" i="13"/>
  <c r="N34" i="13"/>
  <c r="P33" i="13"/>
  <c r="L33" i="13"/>
  <c r="N32" i="13"/>
  <c r="P31" i="13"/>
  <c r="L31" i="13"/>
  <c r="N30" i="13"/>
  <c r="P29" i="13"/>
  <c r="L29" i="13"/>
  <c r="N28" i="13"/>
  <c r="P27" i="13"/>
  <c r="L27" i="13"/>
  <c r="N26" i="13"/>
  <c r="P25" i="13"/>
  <c r="L25" i="13"/>
  <c r="N24" i="13"/>
  <c r="P23" i="13"/>
  <c r="L23" i="13"/>
  <c r="O37" i="13"/>
  <c r="N37" i="13"/>
  <c r="P36" i="13"/>
  <c r="L36" i="13"/>
  <c r="N35" i="13"/>
  <c r="P34" i="13"/>
  <c r="L34" i="13"/>
  <c r="N33" i="13"/>
  <c r="P32" i="13"/>
  <c r="L32" i="13"/>
  <c r="N31" i="13"/>
  <c r="P30" i="13"/>
  <c r="L30" i="13"/>
  <c r="N29" i="13"/>
  <c r="P28" i="13"/>
  <c r="L28" i="13"/>
  <c r="N27" i="13"/>
  <c r="P26" i="13"/>
  <c r="L26" i="13"/>
  <c r="N25" i="13"/>
  <c r="P24" i="13"/>
  <c r="L24" i="13"/>
  <c r="N23" i="13"/>
  <c r="M37" i="13"/>
  <c r="O36" i="13"/>
  <c r="K36" i="13"/>
  <c r="M35" i="13"/>
  <c r="O34" i="13"/>
  <c r="K34" i="13"/>
  <c r="M33" i="13"/>
  <c r="O32" i="13"/>
  <c r="K32" i="13"/>
  <c r="M31" i="13"/>
  <c r="O30" i="13"/>
  <c r="K30" i="13"/>
  <c r="M29" i="13"/>
  <c r="O28" i="13"/>
  <c r="K28" i="13"/>
  <c r="M27" i="13"/>
  <c r="O26" i="13"/>
  <c r="K26" i="13"/>
  <c r="M25" i="13"/>
  <c r="O24" i="13"/>
  <c r="K24" i="13"/>
  <c r="M23" i="13"/>
  <c r="M36" i="13"/>
  <c r="O33" i="13"/>
  <c r="K31" i="13"/>
  <c r="M28" i="13"/>
  <c r="O25" i="13"/>
  <c r="K23" i="13"/>
  <c r="O35" i="13"/>
  <c r="K33" i="13"/>
  <c r="M30" i="13"/>
  <c r="O27" i="13"/>
  <c r="K25" i="13"/>
  <c r="O23" i="13"/>
  <c r="K29" i="13"/>
  <c r="M34" i="13"/>
  <c r="M24" i="13"/>
  <c r="O29" i="13"/>
  <c r="K35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C3B111-7A52-4EED-AE30-92D0286E41F8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53D0EAB-DF33-4991-888E-8E9ABFA6505F}" name="WorksheetConnection_8_2306260_2102476.xlsm!Table1" type="102" refreshedVersion="7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8_2306260_2102476.xlsmTable11"/>
        </x15:connection>
      </ext>
    </extLst>
  </connection>
</connections>
</file>

<file path=xl/sharedStrings.xml><?xml version="1.0" encoding="utf-8"?>
<sst xmlns="http://schemas.openxmlformats.org/spreadsheetml/2006/main" count="8392" uniqueCount="881">
  <si>
    <t>Aerila</t>
  </si>
  <si>
    <t>Gia</t>
  </si>
  <si>
    <t>Ahmeti</t>
  </si>
  <si>
    <t>Arblinda</t>
  </si>
  <si>
    <t>al Rammahi</t>
  </si>
  <si>
    <t>Muhammed</t>
  </si>
  <si>
    <t>Alakiikonen</t>
  </si>
  <si>
    <t>Noora</t>
  </si>
  <si>
    <t>Antti</t>
  </si>
  <si>
    <t>Niklas</t>
  </si>
  <si>
    <t>Babb</t>
  </si>
  <si>
    <t>Markus</t>
  </si>
  <si>
    <t>Dibák</t>
  </si>
  <si>
    <t>Oliver</t>
  </si>
  <si>
    <t>Eskola</t>
  </si>
  <si>
    <t>Netta</t>
  </si>
  <si>
    <t>Hokkanen</t>
  </si>
  <si>
    <t>Hugo</t>
  </si>
  <si>
    <t>Huhtala</t>
  </si>
  <si>
    <t>Henri</t>
  </si>
  <si>
    <t>Hyypiä</t>
  </si>
  <si>
    <t>Otso</t>
  </si>
  <si>
    <t>Hämäläinen</t>
  </si>
  <si>
    <t>Lotta</t>
  </si>
  <si>
    <t>Kallio</t>
  </si>
  <si>
    <t>Arttu</t>
  </si>
  <si>
    <t>Kauhanen</t>
  </si>
  <si>
    <t>Joona</t>
  </si>
  <si>
    <t>Kekkonen</t>
  </si>
  <si>
    <t>Maria</t>
  </si>
  <si>
    <t>Kosonen</t>
  </si>
  <si>
    <t>Enni</t>
  </si>
  <si>
    <t>Krook</t>
  </si>
  <si>
    <t>Matias</t>
  </si>
  <si>
    <t>Laine</t>
  </si>
  <si>
    <t>Ilmi</t>
  </si>
  <si>
    <t>Selim</t>
  </si>
  <si>
    <t>Valtteri</t>
  </si>
  <si>
    <t>Lammervo</t>
  </si>
  <si>
    <t>Laura</t>
  </si>
  <si>
    <t>Lehti</t>
  </si>
  <si>
    <t>Rebekka</t>
  </si>
  <si>
    <t>Leppäjoki</t>
  </si>
  <si>
    <t>Juha</t>
  </si>
  <si>
    <t>Paldanius</t>
  </si>
  <si>
    <t>Joonas</t>
  </si>
  <si>
    <t>Parikka</t>
  </si>
  <si>
    <t>Lilja</t>
  </si>
  <si>
    <t>Pekkola</t>
  </si>
  <si>
    <t>Venla</t>
  </si>
  <si>
    <t>Pirttisalo</t>
  </si>
  <si>
    <t>Edosa</t>
  </si>
  <si>
    <t>Pylkkänen</t>
  </si>
  <si>
    <t>Mari</t>
  </si>
  <si>
    <t>Salmela</t>
  </si>
  <si>
    <t>Aatu</t>
  </si>
  <si>
    <t>Sundelin</t>
  </si>
  <si>
    <t>Karolina</t>
  </si>
  <si>
    <t>Tuominen</t>
  </si>
  <si>
    <t>Kerttu</t>
  </si>
  <si>
    <t>Virta</t>
  </si>
  <si>
    <t>Oili</t>
  </si>
  <si>
    <t>Vuori</t>
  </si>
  <si>
    <t>Wang</t>
  </si>
  <si>
    <t>Zhenzhen</t>
  </si>
  <si>
    <t>Ylinen</t>
  </si>
  <si>
    <t>Miki</t>
  </si>
  <si>
    <t>Aalto</t>
  </si>
  <si>
    <t>Adele</t>
  </si>
  <si>
    <t>Ville</t>
  </si>
  <si>
    <t>Aaltonen</t>
  </si>
  <si>
    <t>Juho-Pietari</t>
  </si>
  <si>
    <t>Aarto</t>
  </si>
  <si>
    <t>Johannes</t>
  </si>
  <si>
    <t>Ahtola</t>
  </si>
  <si>
    <t>Helmi</t>
  </si>
  <si>
    <t>Otto</t>
  </si>
  <si>
    <t>Ala-Nissilä</t>
  </si>
  <si>
    <t>Alanen</t>
  </si>
  <si>
    <t>Kalle</t>
  </si>
  <si>
    <t>Saga</t>
  </si>
  <si>
    <t>Anttila</t>
  </si>
  <si>
    <t>Santeri</t>
  </si>
  <si>
    <t>Auranen</t>
  </si>
  <si>
    <t>Olli</t>
  </si>
  <si>
    <t>Uusi-Autti</t>
  </si>
  <si>
    <t>Anette</t>
  </si>
  <si>
    <t>Bäckström</t>
  </si>
  <si>
    <t>Julius</t>
  </si>
  <si>
    <t>Carmona Toivanen</t>
  </si>
  <si>
    <t>Alma</t>
  </si>
  <si>
    <t>Dahl</t>
  </si>
  <si>
    <t>Aarne</t>
  </si>
  <si>
    <t>Sara</t>
  </si>
  <si>
    <t>Eerolainen</t>
  </si>
  <si>
    <t>Erho</t>
  </si>
  <si>
    <t>Veeti</t>
  </si>
  <si>
    <t>Eriksson</t>
  </si>
  <si>
    <t>Janet</t>
  </si>
  <si>
    <t>Erola</t>
  </si>
  <si>
    <t>Jussi</t>
  </si>
  <si>
    <t>Eronen</t>
  </si>
  <si>
    <t>Eemeli</t>
  </si>
  <si>
    <t>Forsman</t>
  </si>
  <si>
    <t>Eino</t>
  </si>
  <si>
    <t>Granroth</t>
  </si>
  <si>
    <t>Leevi</t>
  </si>
  <si>
    <t>Grönholm</t>
  </si>
  <si>
    <t>Minttu</t>
  </si>
  <si>
    <t>Halmesmäki</t>
  </si>
  <si>
    <t>Wilma</t>
  </si>
  <si>
    <t>Hanhisalo</t>
  </si>
  <si>
    <t>Aleksis</t>
  </si>
  <si>
    <t>Happo</t>
  </si>
  <si>
    <t>Petja</t>
  </si>
  <si>
    <t>Happonen</t>
  </si>
  <si>
    <t>Sofia</t>
  </si>
  <si>
    <t>Hautajärvi</t>
  </si>
  <si>
    <t>Hautamäki</t>
  </si>
  <si>
    <t>Eero</t>
  </si>
  <si>
    <t>Heikkilä</t>
  </si>
  <si>
    <t>Elmo</t>
  </si>
  <si>
    <t>Heikkinen</t>
  </si>
  <si>
    <t>Lauri</t>
  </si>
  <si>
    <t>Santtu</t>
  </si>
  <si>
    <t>Helander</t>
  </si>
  <si>
    <t>Helin</t>
  </si>
  <si>
    <t>Anna</t>
  </si>
  <si>
    <t>Helinen</t>
  </si>
  <si>
    <t>Hellqvist</t>
  </si>
  <si>
    <t>Mette</t>
  </si>
  <si>
    <t>Hellstedt</t>
  </si>
  <si>
    <t>Janne</t>
  </si>
  <si>
    <t>Hellsten</t>
  </si>
  <si>
    <t>Verneri</t>
  </si>
  <si>
    <t>Hernesniemi</t>
  </si>
  <si>
    <t>Hermanni</t>
  </si>
  <si>
    <t>Nea</t>
  </si>
  <si>
    <t>Hirvi</t>
  </si>
  <si>
    <t>Patrik</t>
  </si>
  <si>
    <t>Hoisko</t>
  </si>
  <si>
    <t>Teemu</t>
  </si>
  <si>
    <t>Holkko</t>
  </si>
  <si>
    <t>Holopainen</t>
  </si>
  <si>
    <t>Pihla</t>
  </si>
  <si>
    <t>Hovi</t>
  </si>
  <si>
    <t>Julia</t>
  </si>
  <si>
    <t>Huhtanen</t>
  </si>
  <si>
    <t>Elina</t>
  </si>
  <si>
    <t>Hukkanen</t>
  </si>
  <si>
    <t>Maija</t>
  </si>
  <si>
    <t>Huoppila</t>
  </si>
  <si>
    <t>Heidi</t>
  </si>
  <si>
    <t>Hyvärinen</t>
  </si>
  <si>
    <t>Essi</t>
  </si>
  <si>
    <t>Häkkinen</t>
  </si>
  <si>
    <t>Sami</t>
  </si>
  <si>
    <t>Inka</t>
  </si>
  <si>
    <t>Härmä</t>
  </si>
  <si>
    <t>Veera</t>
  </si>
  <si>
    <t>Hörkkö</t>
  </si>
  <si>
    <t>Daniel</t>
  </si>
  <si>
    <t>Iljamo</t>
  </si>
  <si>
    <t>Ilmivalta</t>
  </si>
  <si>
    <t>Topias</t>
  </si>
  <si>
    <t>Issa</t>
  </si>
  <si>
    <t>Christian</t>
  </si>
  <si>
    <t>Jauhiainen</t>
  </si>
  <si>
    <t>Aliisa</t>
  </si>
  <si>
    <t>Ju</t>
  </si>
  <si>
    <t>Kai</t>
  </si>
  <si>
    <t>Junttila</t>
  </si>
  <si>
    <t>Joel</t>
  </si>
  <si>
    <t>Juntunen</t>
  </si>
  <si>
    <t>Juonala</t>
  </si>
  <si>
    <t>Elias</t>
  </si>
  <si>
    <t>Jäntti</t>
  </si>
  <si>
    <t>Sampo</t>
  </si>
  <si>
    <t>Tomi</t>
  </si>
  <si>
    <t>Järvi</t>
  </si>
  <si>
    <t>Vertti</t>
  </si>
  <si>
    <t>Karkola</t>
  </si>
  <si>
    <t>Sanni</t>
  </si>
  <si>
    <t>Karlsson</t>
  </si>
  <si>
    <t>Jesper</t>
  </si>
  <si>
    <t>Karunen</t>
  </si>
  <si>
    <t>Karvonen</t>
  </si>
  <si>
    <t>Matlena</t>
  </si>
  <si>
    <t>Kaukinen</t>
  </si>
  <si>
    <t>Saku</t>
  </si>
  <si>
    <t>Kaukolampi</t>
  </si>
  <si>
    <t>Kaukonen</t>
  </si>
  <si>
    <t>Akseli</t>
  </si>
  <si>
    <t>Kemppainen</t>
  </si>
  <si>
    <t>Keronen</t>
  </si>
  <si>
    <t>Salla</t>
  </si>
  <si>
    <t>Keskitalo</t>
  </si>
  <si>
    <t>Roni</t>
  </si>
  <si>
    <t>Kettunen</t>
  </si>
  <si>
    <t>Katri</t>
  </si>
  <si>
    <t>Kivelä</t>
  </si>
  <si>
    <t>Aurora</t>
  </si>
  <si>
    <t>Klemola</t>
  </si>
  <si>
    <t>Roope</t>
  </si>
  <si>
    <t>Knuutila</t>
  </si>
  <si>
    <t>Justus</t>
  </si>
  <si>
    <t>Kontola</t>
  </si>
  <si>
    <t>Korkiakangas</t>
  </si>
  <si>
    <t>Korvenpää</t>
  </si>
  <si>
    <t>Jenni</t>
  </si>
  <si>
    <t>Koskela</t>
  </si>
  <si>
    <t>Ronja</t>
  </si>
  <si>
    <t>Koskinen</t>
  </si>
  <si>
    <t>Kasper</t>
  </si>
  <si>
    <t>Kovanen</t>
  </si>
  <si>
    <t>Kreula</t>
  </si>
  <si>
    <t>Kuivamäki</t>
  </si>
  <si>
    <t>Kulha</t>
  </si>
  <si>
    <t>Kuusisto</t>
  </si>
  <si>
    <t>Tuomas</t>
  </si>
  <si>
    <t>Kytö</t>
  </si>
  <si>
    <t>Maisa</t>
  </si>
  <si>
    <t>Kytölä</t>
  </si>
  <si>
    <t>Aapeli</t>
  </si>
  <si>
    <t>Kyöstiö</t>
  </si>
  <si>
    <t>Aapo</t>
  </si>
  <si>
    <t>Kärjä</t>
  </si>
  <si>
    <t>Laakso</t>
  </si>
  <si>
    <t>Ella</t>
  </si>
  <si>
    <t>Topi</t>
  </si>
  <si>
    <t>Laalo</t>
  </si>
  <si>
    <t>Minea</t>
  </si>
  <si>
    <t>Lahenius</t>
  </si>
  <si>
    <t>Mikael</t>
  </si>
  <si>
    <t>Joonatan</t>
  </si>
  <si>
    <t>Laitala</t>
  </si>
  <si>
    <t>Eemil</t>
  </si>
  <si>
    <t>Laitinen</t>
  </si>
  <si>
    <t>Jasper</t>
  </si>
  <si>
    <t>Lakka</t>
  </si>
  <si>
    <t>Larinmaa</t>
  </si>
  <si>
    <t>Laulajainen</t>
  </si>
  <si>
    <t>Sade</t>
  </si>
  <si>
    <t>Laurikainen</t>
  </si>
  <si>
    <t>Lehikoinen</t>
  </si>
  <si>
    <t>Anssi</t>
  </si>
  <si>
    <t>Lehtinen</t>
  </si>
  <si>
    <t>Oskari</t>
  </si>
  <si>
    <t>Lehto</t>
  </si>
  <si>
    <t>Aura</t>
  </si>
  <si>
    <t>Lehtola</t>
  </si>
  <si>
    <t>Lehtonen</t>
  </si>
  <si>
    <t>Pauliina</t>
  </si>
  <si>
    <t>Leino</t>
  </si>
  <si>
    <t>Saara</t>
  </si>
  <si>
    <t>Leivoaro</t>
  </si>
  <si>
    <t>Juho</t>
  </si>
  <si>
    <t>Leppinen</t>
  </si>
  <si>
    <t>Eetu</t>
  </si>
  <si>
    <t>Leppä</t>
  </si>
  <si>
    <t>Onni</t>
  </si>
  <si>
    <t>Leppänen</t>
  </si>
  <si>
    <t>Anni</t>
  </si>
  <si>
    <t>Levänen</t>
  </si>
  <si>
    <t>Liimatainen</t>
  </si>
  <si>
    <t>Lindahl</t>
  </si>
  <si>
    <t>Lindberg</t>
  </si>
  <si>
    <t>Aleksi</t>
  </si>
  <si>
    <t>Olga</t>
  </si>
  <si>
    <t>Lindemann</t>
  </si>
  <si>
    <t>Rasmus</t>
  </si>
  <si>
    <t>Lindman</t>
  </si>
  <si>
    <t>Juuso</t>
  </si>
  <si>
    <t>Lindström</t>
  </si>
  <si>
    <t>Lenni</t>
  </si>
  <si>
    <t>Lintukorpi</t>
  </si>
  <si>
    <t>Lohikari</t>
  </si>
  <si>
    <t>Luoto</t>
  </si>
  <si>
    <t>Julianna</t>
  </si>
  <si>
    <t>Lähteenmäki</t>
  </si>
  <si>
    <t>Makkonen</t>
  </si>
  <si>
    <t>Manninen</t>
  </si>
  <si>
    <t>Senni</t>
  </si>
  <si>
    <t>Martikainen</t>
  </si>
  <si>
    <t>Eelis</t>
  </si>
  <si>
    <t>Matikainen</t>
  </si>
  <si>
    <t>Mattila</t>
  </si>
  <si>
    <t>Maunu</t>
  </si>
  <si>
    <t>Sisu</t>
  </si>
  <si>
    <t>Miilunpalo</t>
  </si>
  <si>
    <t>Mikkola</t>
  </si>
  <si>
    <t>Moberg</t>
  </si>
  <si>
    <t>Mutikainen</t>
  </si>
  <si>
    <t>Aada</t>
  </si>
  <si>
    <t>Mäenranta</t>
  </si>
  <si>
    <t>Manu</t>
  </si>
  <si>
    <t>Mäkelä</t>
  </si>
  <si>
    <t>Tuukka</t>
  </si>
  <si>
    <t>Mäkimattila</t>
  </si>
  <si>
    <t>Mäkinen</t>
  </si>
  <si>
    <t>Vilma</t>
  </si>
  <si>
    <t>Mäntynen</t>
  </si>
  <si>
    <t>Juhani</t>
  </si>
  <si>
    <t>Mäntyniemi</t>
  </si>
  <si>
    <t>Ola</t>
  </si>
  <si>
    <t>Nevalainen</t>
  </si>
  <si>
    <t>Niemi</t>
  </si>
  <si>
    <t>Nieminen</t>
  </si>
  <si>
    <t>Niki</t>
  </si>
  <si>
    <t>Sebastian</t>
  </si>
  <si>
    <t>Niinistö</t>
  </si>
  <si>
    <t>Sohvi</t>
  </si>
  <si>
    <t>Noponen</t>
  </si>
  <si>
    <t>Kaarlo</t>
  </si>
  <si>
    <t>Nordling</t>
  </si>
  <si>
    <t>Max</t>
  </si>
  <si>
    <t>Noronen</t>
  </si>
  <si>
    <t>Siru</t>
  </si>
  <si>
    <t>Nurminen</t>
  </si>
  <si>
    <t>Joakim</t>
  </si>
  <si>
    <t>Nykänen</t>
  </si>
  <si>
    <t>Jani</t>
  </si>
  <si>
    <t>Oinonen</t>
  </si>
  <si>
    <t>Ollanketo</t>
  </si>
  <si>
    <t>Mimmi</t>
  </si>
  <si>
    <t>Paassilta</t>
  </si>
  <si>
    <t>Kasperi</t>
  </si>
  <si>
    <t>Paavola</t>
  </si>
  <si>
    <t>Janika</t>
  </si>
  <si>
    <t>Palmroth</t>
  </si>
  <si>
    <t>Pappila</t>
  </si>
  <si>
    <t>Parviala</t>
  </si>
  <si>
    <t>Ilmari</t>
  </si>
  <si>
    <t>Pehkonen</t>
  </si>
  <si>
    <t>Reetta</t>
  </si>
  <si>
    <t>Pellinen</t>
  </si>
  <si>
    <t>Peltoniemi</t>
  </si>
  <si>
    <t>Penttilä</t>
  </si>
  <si>
    <t>Pihlajavesi</t>
  </si>
  <si>
    <t>Riku</t>
  </si>
  <si>
    <t>Pohjanmaa</t>
  </si>
  <si>
    <t>Pohjantuli</t>
  </si>
  <si>
    <t>Puhtila</t>
  </si>
  <si>
    <t>Perttu</t>
  </si>
  <si>
    <t>Punkari</t>
  </si>
  <si>
    <t>Puurunen</t>
  </si>
  <si>
    <t>Isabel</t>
  </si>
  <si>
    <t>Milla</t>
  </si>
  <si>
    <t>Pyymäki</t>
  </si>
  <si>
    <t>Pölkki</t>
  </si>
  <si>
    <t>Noona</t>
  </si>
  <si>
    <t>Pöyry</t>
  </si>
  <si>
    <t>Raittio</t>
  </si>
  <si>
    <t>Rantapää</t>
  </si>
  <si>
    <t>Rantasalo</t>
  </si>
  <si>
    <t>Ramses</t>
  </si>
  <si>
    <t>Rauhanen</t>
  </si>
  <si>
    <t>Raukko</t>
  </si>
  <si>
    <t>Raunio</t>
  </si>
  <si>
    <t>Senja</t>
  </si>
  <si>
    <t>Raussi</t>
  </si>
  <si>
    <t>Rautavalta</t>
  </si>
  <si>
    <t>Rautio</t>
  </si>
  <si>
    <t>Roosa</t>
  </si>
  <si>
    <t>Reisner</t>
  </si>
  <si>
    <t>Naomi</t>
  </si>
  <si>
    <t>Repo</t>
  </si>
  <si>
    <t>Reuna</t>
  </si>
  <si>
    <t>Riekkinen</t>
  </si>
  <si>
    <t>Rikala</t>
  </si>
  <si>
    <t>Rintanen</t>
  </si>
  <si>
    <t>Amalia</t>
  </si>
  <si>
    <t>Ripatti</t>
  </si>
  <si>
    <t>Rokala</t>
  </si>
  <si>
    <t>Rounas</t>
  </si>
  <si>
    <t>Rouvila</t>
  </si>
  <si>
    <t>Ruuskanen</t>
  </si>
  <si>
    <t>Ryynänen</t>
  </si>
  <si>
    <t>Ossi</t>
  </si>
  <si>
    <t>Räike</t>
  </si>
  <si>
    <t>Iida</t>
  </si>
  <si>
    <t>Räikkönen</t>
  </si>
  <si>
    <t>Rönkkö</t>
  </si>
  <si>
    <t>Annika</t>
  </si>
  <si>
    <t>Saari</t>
  </si>
  <si>
    <t>Saarinen</t>
  </si>
  <si>
    <t>Iina</t>
  </si>
  <si>
    <t>Salmenperä</t>
  </si>
  <si>
    <t>Vilke</t>
  </si>
  <si>
    <t>Salmi</t>
  </si>
  <si>
    <t>Rosa</t>
  </si>
  <si>
    <t>Salo</t>
  </si>
  <si>
    <t>Mona</t>
  </si>
  <si>
    <t>Salomäki</t>
  </si>
  <si>
    <t>Tuuli</t>
  </si>
  <si>
    <t>Salonen</t>
  </si>
  <si>
    <t>Petteri</t>
  </si>
  <si>
    <t>Sarimo</t>
  </si>
  <si>
    <t>Savolainen</t>
  </si>
  <si>
    <t>Silvennoinen</t>
  </si>
  <si>
    <t>Silver</t>
  </si>
  <si>
    <t>Sinenko</t>
  </si>
  <si>
    <t>Nikolai</t>
  </si>
  <si>
    <t>Soult</t>
  </si>
  <si>
    <t>Suhonen</t>
  </si>
  <si>
    <t>Alexander</t>
  </si>
  <si>
    <t>Summanen</t>
  </si>
  <si>
    <t>Miika</t>
  </si>
  <si>
    <t>Suominen</t>
  </si>
  <si>
    <t>Emilia</t>
  </si>
  <si>
    <t>Surakka</t>
  </si>
  <si>
    <t>Sällinen</t>
  </si>
  <si>
    <t>Sørensen</t>
  </si>
  <si>
    <t>Olivia</t>
  </si>
  <si>
    <t>Takala</t>
  </si>
  <si>
    <t>Takkunen</t>
  </si>
  <si>
    <t>Viljami</t>
  </si>
  <si>
    <t>Talvitie</t>
  </si>
  <si>
    <t>Tamminen</t>
  </si>
  <si>
    <t>Tapanainen</t>
  </si>
  <si>
    <t>Milla-Lotta</t>
  </si>
  <si>
    <t>Tiilikka</t>
  </si>
  <si>
    <t>Anton</t>
  </si>
  <si>
    <t>Tikkanen</t>
  </si>
  <si>
    <t>Samuli</t>
  </si>
  <si>
    <t>Timmerbacka</t>
  </si>
  <si>
    <t>Miro</t>
  </si>
  <si>
    <t>Timonen</t>
  </si>
  <si>
    <t>Toiviala</t>
  </si>
  <si>
    <t>Jutta</t>
  </si>
  <si>
    <t>Torniainen</t>
  </si>
  <si>
    <t>Emma</t>
  </si>
  <si>
    <t>Tulisalmi</t>
  </si>
  <si>
    <t>Vivian</t>
  </si>
  <si>
    <t>Turunen</t>
  </si>
  <si>
    <t>Tilma</t>
  </si>
  <si>
    <t>Tähkäpää</t>
  </si>
  <si>
    <t>Töytäri</t>
  </si>
  <si>
    <t>Urpomäki</t>
  </si>
  <si>
    <t>Vaaramaa</t>
  </si>
  <si>
    <t>Vaaranen</t>
  </si>
  <si>
    <t>Vainio</t>
  </si>
  <si>
    <t>Stella</t>
  </si>
  <si>
    <t>Valanne</t>
  </si>
  <si>
    <t>Valkolehto</t>
  </si>
  <si>
    <t>Tommi</t>
  </si>
  <si>
    <t>Varjo</t>
  </si>
  <si>
    <t>Emil</t>
  </si>
  <si>
    <t>Veistinen</t>
  </si>
  <si>
    <t>Veltheim</t>
  </si>
  <si>
    <t>Henrik</t>
  </si>
  <si>
    <t>Vesivuori</t>
  </si>
  <si>
    <t>Alex</t>
  </si>
  <si>
    <t>Vierikko</t>
  </si>
  <si>
    <t>Evert</t>
  </si>
  <si>
    <t>Viinikainen</t>
  </si>
  <si>
    <t>Vilja</t>
  </si>
  <si>
    <t>Viiru</t>
  </si>
  <si>
    <t>Jesse</t>
  </si>
  <si>
    <t>Vilenius</t>
  </si>
  <si>
    <t>Mattus</t>
  </si>
  <si>
    <t>Virkkunen</t>
  </si>
  <si>
    <t>Viola</t>
  </si>
  <si>
    <t>Virolainen</t>
  </si>
  <si>
    <t>Samu</t>
  </si>
  <si>
    <t>Virtamo</t>
  </si>
  <si>
    <t>Virtanen</t>
  </si>
  <si>
    <t>Vuorinen</t>
  </si>
  <si>
    <t>Vuoti</t>
  </si>
  <si>
    <t>Wanhatalo</t>
  </si>
  <si>
    <t>Aino</t>
  </si>
  <si>
    <t>Willman</t>
  </si>
  <si>
    <t>Petrus</t>
  </si>
  <si>
    <t>Yanar</t>
  </si>
  <si>
    <t>Toivo</t>
  </si>
  <si>
    <t>Ylilääkkölä</t>
  </si>
  <si>
    <t>Ylitalo</t>
  </si>
  <si>
    <t>Eeva</t>
  </si>
  <si>
    <t>Ypyä</t>
  </si>
  <si>
    <t>Rami</t>
  </si>
  <si>
    <t>Äärelä</t>
  </si>
  <si>
    <t>Örmälä</t>
  </si>
  <si>
    <t>Iiris</t>
  </si>
  <si>
    <t>Suku</t>
  </si>
  <si>
    <t>Etu</t>
  </si>
  <si>
    <t>Nimi</t>
  </si>
  <si>
    <t>Email</t>
  </si>
  <si>
    <t>piste</t>
  </si>
  <si>
    <t>@</t>
  </si>
  <si>
    <t>iiris.aerila@utu.fi</t>
  </si>
  <si>
    <t>sara.ahmeti@utu.fi</t>
  </si>
  <si>
    <t>noora.al rammahi@utu.fi</t>
  </si>
  <si>
    <t>anton.alakiikonen@utu.fi</t>
  </si>
  <si>
    <t>saku.antti@utu.fi</t>
  </si>
  <si>
    <t>roope.babb@utu.fi</t>
  </si>
  <si>
    <t>alma.dibák@utu.fi</t>
  </si>
  <si>
    <t>elina.eskola@utu.fi</t>
  </si>
  <si>
    <t>roope.hokkanen@utu.fi</t>
  </si>
  <si>
    <t>tomi.huhtala@utu.fi</t>
  </si>
  <si>
    <t>sami.hyypiä@utu.fi</t>
  </si>
  <si>
    <t>annika.hämäläinen@utu.fi</t>
  </si>
  <si>
    <t>matias.kallio@utu.fi</t>
  </si>
  <si>
    <t>perttu.kauhanen@utu.fi</t>
  </si>
  <si>
    <t>riku.kekkonen@utu.fi</t>
  </si>
  <si>
    <t>tommi.kosonen@utu.fi</t>
  </si>
  <si>
    <t>julius.krook@utu.fi</t>
  </si>
  <si>
    <t>mari.laine@utu.fi</t>
  </si>
  <si>
    <t>tilma.laine@utu.fi</t>
  </si>
  <si>
    <t>kerttu.laine@utu.fi</t>
  </si>
  <si>
    <t>elmo.lammervo@utu.fi</t>
  </si>
  <si>
    <t>lauri.lehti@utu.fi</t>
  </si>
  <si>
    <t>teemu.leppäjoki@utu.fi</t>
  </si>
  <si>
    <t>anette.paldanius@utu.fi</t>
  </si>
  <si>
    <t>aapo.parikka@utu.fi</t>
  </si>
  <si>
    <t>sohvi.pekkola@utu.fi</t>
  </si>
  <si>
    <t>sara.pirttisalo@utu.fi</t>
  </si>
  <si>
    <t>eeva.pylkkänen@utu.fi</t>
  </si>
  <si>
    <t>nea.salmela@utu.fi</t>
  </si>
  <si>
    <t>kai.sundelin@utu.fi</t>
  </si>
  <si>
    <t>veera.tuominen@utu.fi</t>
  </si>
  <si>
    <t>daniel.virta@utu.fi</t>
  </si>
  <si>
    <t>noona.vuori@utu.fi</t>
  </si>
  <si>
    <t>onni.wang@utu.fi</t>
  </si>
  <si>
    <t>eemeli.ylinen@utu.fi</t>
  </si>
  <si>
    <t>elina.aalto@utu.fi</t>
  </si>
  <si>
    <t>sofia.aalto@utu.fi</t>
  </si>
  <si>
    <t>sampo.aaltonen@utu.fi</t>
  </si>
  <si>
    <t>aino.aarto@utu.fi</t>
  </si>
  <si>
    <t>minea.ahtola@utu.fi</t>
  </si>
  <si>
    <t>emma.ahtola@utu.fi</t>
  </si>
  <si>
    <t>miro.ala-nissilä@utu.fi</t>
  </si>
  <si>
    <t>stella.alanen@utu.fi</t>
  </si>
  <si>
    <t>netta.alanen@utu.fi</t>
  </si>
  <si>
    <t>milla.anttila@utu.fi</t>
  </si>
  <si>
    <t>joonatan.auranen@utu.fi</t>
  </si>
  <si>
    <t>oili.uusi-autti@utu.fi</t>
  </si>
  <si>
    <t>enni.bäckström@utu.fi</t>
  </si>
  <si>
    <t>eemil.carmona toivanen@utu.fi</t>
  </si>
  <si>
    <t>kasperi.dahl@utu.fi</t>
  </si>
  <si>
    <t>tuukka.dahl@utu.fi</t>
  </si>
  <si>
    <t>emilia.eerolainen@utu.fi</t>
  </si>
  <si>
    <t>pihla.erho@utu.fi</t>
  </si>
  <si>
    <t>patrik.eriksson@utu.fi</t>
  </si>
  <si>
    <t>maija.erola@utu.fi</t>
  </si>
  <si>
    <t>olli.eronen@utu.fi</t>
  </si>
  <si>
    <t>noora.forsman@utu.fi</t>
  </si>
  <si>
    <t>matlena.granroth@utu.fi</t>
  </si>
  <si>
    <t>veeti.grönholm@utu.fi</t>
  </si>
  <si>
    <t>saku.halmesmäki@utu.fi</t>
  </si>
  <si>
    <t>henri.hanhisalo@utu.fi</t>
  </si>
  <si>
    <t>janne.happo@utu.fi</t>
  </si>
  <si>
    <t>leevi.happonen@utu.fi</t>
  </si>
  <si>
    <t>oliver.hautajärvi@utu.fi</t>
  </si>
  <si>
    <t>amalia.hautamäki@utu.fi</t>
  </si>
  <si>
    <t>henrik.heikkilä@utu.fi</t>
  </si>
  <si>
    <t>helmi.heikkinen@utu.fi</t>
  </si>
  <si>
    <t>jesper.heikkinen@utu.fi</t>
  </si>
  <si>
    <t>aatu.helander@utu.fi</t>
  </si>
  <si>
    <t>aarne.helin@utu.fi</t>
  </si>
  <si>
    <t>joonas.helinen@utu.fi</t>
  </si>
  <si>
    <t>selim.hellqvist@utu.fi</t>
  </si>
  <si>
    <t>anton.hellstedt@utu.fi</t>
  </si>
  <si>
    <t>naomi.hellsten@utu.fi</t>
  </si>
  <si>
    <t>anni.hernesniemi@utu.fi</t>
  </si>
  <si>
    <t>jesper.hirvi@utu.fi</t>
  </si>
  <si>
    <t>elias.hoisko@utu.fi</t>
  </si>
  <si>
    <t>joonas.holkko@utu.fi</t>
  </si>
  <si>
    <t>nea.holopainen@utu.fi</t>
  </si>
  <si>
    <t>eelis.hovi@utu.fi</t>
  </si>
  <si>
    <t>niklas.huhtanen@utu.fi</t>
  </si>
  <si>
    <t>tuomas.hukkanen@utu.fi</t>
  </si>
  <si>
    <t>julia.huoppila@utu.fi</t>
  </si>
  <si>
    <t>juha.hyvärinen@utu.fi</t>
  </si>
  <si>
    <t>helmi.häkkinen@utu.fi</t>
  </si>
  <si>
    <t>aleksis.hämäläinen@utu.fi</t>
  </si>
  <si>
    <t>lauri.härmä@utu.fi</t>
  </si>
  <si>
    <t>saara.hörkkö@utu.fi</t>
  </si>
  <si>
    <t>ola.iljamo@utu.fi</t>
  </si>
  <si>
    <t>lilja.ilmivalta@utu.fi</t>
  </si>
  <si>
    <t>olli.issa@utu.fi</t>
  </si>
  <si>
    <t>aapo.jauhiainen@utu.fi</t>
  </si>
  <si>
    <t>ville.ju@utu.fi</t>
  </si>
  <si>
    <t>joona.junttila@utu.fi</t>
  </si>
  <si>
    <t>toivo.juntunen@utu.fi</t>
  </si>
  <si>
    <t>justus.juonala@utu.fi</t>
  </si>
  <si>
    <t>kalle.jäntti@utu.fi</t>
  </si>
  <si>
    <t>essi.jäntti@utu.fi</t>
  </si>
  <si>
    <t>reetta.järvi@utu.fi</t>
  </si>
  <si>
    <t>siru.karkola@utu.fi</t>
  </si>
  <si>
    <t>anni.karlsson@utu.fi</t>
  </si>
  <si>
    <t>johannes.karunen@utu.fi</t>
  </si>
  <si>
    <t>sisu.karvonen@utu.fi</t>
  </si>
  <si>
    <t>anna.kaukinen@utu.fi</t>
  </si>
  <si>
    <t>eero.kaukolampi@utu.fi</t>
  </si>
  <si>
    <t>aurora.kaukonen@utu.fi</t>
  </si>
  <si>
    <t>christian.kemppainen@utu.fi</t>
  </si>
  <si>
    <t>hugo.keronen@utu.fi</t>
  </si>
  <si>
    <t>helmi.keskitalo@utu.fi</t>
  </si>
  <si>
    <t>ville.kettunen@utu.fi</t>
  </si>
  <si>
    <t>anssi.kivelä@utu.fi</t>
  </si>
  <si>
    <t>juuso.klemola@utu.fi</t>
  </si>
  <si>
    <t>antti.knuutila@utu.fi</t>
  </si>
  <si>
    <t>matias.kontola@utu.fi</t>
  </si>
  <si>
    <t>evert.korkiakangas@utu.fi</t>
  </si>
  <si>
    <t>ilmari.korvenpää@utu.fi</t>
  </si>
  <si>
    <t>jasper.koskela@utu.fi</t>
  </si>
  <si>
    <t>tuukka.koskinen@utu.fi</t>
  </si>
  <si>
    <t>ilmari.kovanen@utu.fi</t>
  </si>
  <si>
    <t>aapo.kreula@utu.fi</t>
  </si>
  <si>
    <t>rebekka.kuivamäki@utu.fi</t>
  </si>
  <si>
    <t>samuli.kulha@utu.fi</t>
  </si>
  <si>
    <t>joona.kuusisto@utu.fi</t>
  </si>
  <si>
    <t>julianna.kytö@utu.fi</t>
  </si>
  <si>
    <t>saara.kytölä@utu.fi</t>
  </si>
  <si>
    <t>henri.kyöstiö@utu.fi</t>
  </si>
  <si>
    <t>tuomas.kärjä@utu.fi</t>
  </si>
  <si>
    <t>niki.laakso@utu.fi</t>
  </si>
  <si>
    <t>lenni.laakso@utu.fi</t>
  </si>
  <si>
    <t>kasperi.laalo@utu.fi</t>
  </si>
  <si>
    <t>tuomas.lahenius@utu.fi</t>
  </si>
  <si>
    <t>eelis.laine@utu.fi</t>
  </si>
  <si>
    <t>ramses.laitala@utu.fi</t>
  </si>
  <si>
    <t>jesper.laitinen@utu.fi</t>
  </si>
  <si>
    <t>petja.laitinen@utu.fi</t>
  </si>
  <si>
    <t>juuso.lakka@utu.fi</t>
  </si>
  <si>
    <t>lauri.larinmaa@utu.fi</t>
  </si>
  <si>
    <t>eino.laulajainen@utu.fi</t>
  </si>
  <si>
    <t>aatu.laurikainen@utu.fi</t>
  </si>
  <si>
    <t>max.lehikoinen@utu.fi</t>
  </si>
  <si>
    <t>gia.lehtinen@utu.fi</t>
  </si>
  <si>
    <t>ella.lehtinen@utu.fi</t>
  </si>
  <si>
    <t>wilma.lehto@utu.fi</t>
  </si>
  <si>
    <t>onni.lehtola@utu.fi</t>
  </si>
  <si>
    <t>tuomas.lehtonen@utu.fi</t>
  </si>
  <si>
    <t>petrus.leino@utu.fi</t>
  </si>
  <si>
    <t>valtteri.leivoaro@utu.fi</t>
  </si>
  <si>
    <t>inka.leppinen@utu.fi</t>
  </si>
  <si>
    <t>mattus.leppä@utu.fi</t>
  </si>
  <si>
    <t>maria.leppänen@utu.fi</t>
  </si>
  <si>
    <t>mette.levänen@utu.fi</t>
  </si>
  <si>
    <t>petteri.liimatainen@utu.fi</t>
  </si>
  <si>
    <t>joonatan.lindahl@utu.fi</t>
  </si>
  <si>
    <t>max.lindberg@utu.fi</t>
  </si>
  <si>
    <t>ella.lindberg@utu.fi</t>
  </si>
  <si>
    <t>jesse.lindemann@utu.fi</t>
  </si>
  <si>
    <t>juho.lindman@utu.fi</t>
  </si>
  <si>
    <t>otto.lindström@utu.fi</t>
  </si>
  <si>
    <t>laura.lintukorpi@utu.fi</t>
  </si>
  <si>
    <t>aada.lohikari@utu.fi</t>
  </si>
  <si>
    <t>heidi.luoto@utu.fi</t>
  </si>
  <si>
    <t>sanni.lähteenmäki@utu.fi</t>
  </si>
  <si>
    <t>mona.makkonen@utu.fi</t>
  </si>
  <si>
    <t>vilma.manninen@utu.fi</t>
  </si>
  <si>
    <t>aura.martikainen@utu.fi</t>
  </si>
  <si>
    <t>eemil.matikainen@utu.fi</t>
  </si>
  <si>
    <t>saga.mattila@utu.fi</t>
  </si>
  <si>
    <t>oskari.maunu@utu.fi</t>
  </si>
  <si>
    <t>eero.miilunpalo@utu.fi</t>
  </si>
  <si>
    <t>verneri.mikkola@utu.fi</t>
  </si>
  <si>
    <t>miki.moberg@utu.fi</t>
  </si>
  <si>
    <t>juuso.mutikainen@utu.fi</t>
  </si>
  <si>
    <t>janika.mäenranta@utu.fi</t>
  </si>
  <si>
    <t>markus.mäkelä@utu.fi</t>
  </si>
  <si>
    <t>vilke.mäkelä@utu.fi</t>
  </si>
  <si>
    <t>roosa.mäkimattila@utu.fi</t>
  </si>
  <si>
    <t>hugo.mäkinen@utu.fi</t>
  </si>
  <si>
    <t>valtteri.mäntynen@utu.fi</t>
  </si>
  <si>
    <t>karolina.mäntyniemi@utu.fi</t>
  </si>
  <si>
    <t>markus.nevalainen@utu.fi</t>
  </si>
  <si>
    <t>matias.niemi@utu.fi</t>
  </si>
  <si>
    <t>viljami.niemi@utu.fi</t>
  </si>
  <si>
    <t>santtu.nieminen@utu.fi</t>
  </si>
  <si>
    <t>saga.nieminen@utu.fi</t>
  </si>
  <si>
    <t>veera.nieminen@utu.fi</t>
  </si>
  <si>
    <t>ilmi.niinistö@utu.fi</t>
  </si>
  <si>
    <t>mimmi.noponen@utu.fi</t>
  </si>
  <si>
    <t>juho-pietari.nordling@utu.fi</t>
  </si>
  <si>
    <t>olivia.noronen@utu.fi</t>
  </si>
  <si>
    <t>teemu.nurminen@utu.fi</t>
  </si>
  <si>
    <t>iida.nykänen@utu.fi</t>
  </si>
  <si>
    <t>aada.oinonen@utu.fi</t>
  </si>
  <si>
    <t>joel.ollanketo@utu.fi</t>
  </si>
  <si>
    <t>tomi.paassilta@utu.fi</t>
  </si>
  <si>
    <t>nea.paavola@utu.fi</t>
  </si>
  <si>
    <t>kalle.palmroth@utu.fi</t>
  </si>
  <si>
    <t>rasmus.pappila@utu.fi</t>
  </si>
  <si>
    <t>jussi.parviala@utu.fi</t>
  </si>
  <si>
    <t>sofia.pehkonen@utu.fi</t>
  </si>
  <si>
    <t>nikolai.pellinen@utu.fi</t>
  </si>
  <si>
    <t>roni.peltoniemi@utu.fi</t>
  </si>
  <si>
    <t>anni.penttilä@utu.fi</t>
  </si>
  <si>
    <t>jenni.pihlajavesi@utu.fi</t>
  </si>
  <si>
    <t>juho.pohjanmaa@utu.fi</t>
  </si>
  <si>
    <t>alex.pohjantuli@utu.fi</t>
  </si>
  <si>
    <t>katri.puhtila@utu.fi</t>
  </si>
  <si>
    <t>pihla.punkari@utu.fi</t>
  </si>
  <si>
    <t>kaarlo.puurunen@utu.fi</t>
  </si>
  <si>
    <t>tuuli.puurunen@utu.fi</t>
  </si>
  <si>
    <t>milla.pyymäki@utu.fi</t>
  </si>
  <si>
    <t>aliisa.pölkki@utu.fi</t>
  </si>
  <si>
    <t>zhenzhen.pöyry@utu.fi</t>
  </si>
  <si>
    <t>topias.raittio@utu.fi</t>
  </si>
  <si>
    <t>joakim.rantapää@utu.fi</t>
  </si>
  <si>
    <t>emil.rantasalo@utu.fi</t>
  </si>
  <si>
    <t>salla.rauhanen@utu.fi</t>
  </si>
  <si>
    <t>rami.raukko@utu.fi</t>
  </si>
  <si>
    <t>adele.raunio@utu.fi</t>
  </si>
  <si>
    <t>topi.raussi@utu.fi</t>
  </si>
  <si>
    <t>juho.rautavalta@utu.fi</t>
  </si>
  <si>
    <t>jani.rautio@utu.fi</t>
  </si>
  <si>
    <t>lotta.rautio@utu.fi</t>
  </si>
  <si>
    <t>reetta.reisner@utu.fi</t>
  </si>
  <si>
    <t>jutta.repo@utu.fi</t>
  </si>
  <si>
    <t>janet.reuna@utu.fi</t>
  </si>
  <si>
    <t>rosa.riekkinen@utu.fi</t>
  </si>
  <si>
    <t>johannes.rikala@utu.fi</t>
  </si>
  <si>
    <t>aleksi.rintanen@utu.fi</t>
  </si>
  <si>
    <t>matias.ripatti@utu.fi</t>
  </si>
  <si>
    <t>samu.rokala@utu.fi</t>
  </si>
  <si>
    <t>tomi.rounas@utu.fi</t>
  </si>
  <si>
    <t>isabel.rouvila@utu.fi</t>
  </si>
  <si>
    <t>julius.ruuskanen@utu.fi</t>
  </si>
  <si>
    <t>otto.ryynänen@utu.fi</t>
  </si>
  <si>
    <t>minea.räike@utu.fi</t>
  </si>
  <si>
    <t>sami.räikkönen@utu.fi</t>
  </si>
  <si>
    <t>sebastian.rönkkö@utu.fi</t>
  </si>
  <si>
    <t>aapeli.saari@utu.fi</t>
  </si>
  <si>
    <t>laura.saarinen@utu.fi</t>
  </si>
  <si>
    <t>arblinda.saarinen@utu.fi</t>
  </si>
  <si>
    <t>vilja.salmenperä@utu.fi</t>
  </si>
  <si>
    <t>leevi.salmi@utu.fi</t>
  </si>
  <si>
    <t>ossi.salo@utu.fi</t>
  </si>
  <si>
    <t>otso.salomäki@utu.fi</t>
  </si>
  <si>
    <t>matias.salomäki@utu.fi</t>
  </si>
  <si>
    <t>eero.salonen@utu.fi</t>
  </si>
  <si>
    <t>lauri.sarimo@utu.fi</t>
  </si>
  <si>
    <t>maisa.savolainen@utu.fi</t>
  </si>
  <si>
    <t>joonas.silvennoinen@utu.fi</t>
  </si>
  <si>
    <t>leevi.silver@utu.fi</t>
  </si>
  <si>
    <t>minttu.sinenko@utu.fi</t>
  </si>
  <si>
    <t>manu.soult@utu.fi</t>
  </si>
  <si>
    <t>iina.suhonen@utu.fi</t>
  </si>
  <si>
    <t>muhammed.summanen@utu.fi</t>
  </si>
  <si>
    <t>tuomas.suominen@utu.fi</t>
  </si>
  <si>
    <t>markus.surakka@utu.fi</t>
  </si>
  <si>
    <t>vertti.sällinen@utu.fi</t>
  </si>
  <si>
    <t>miika.sørensen@utu.fi</t>
  </si>
  <si>
    <t>daniel.takala@utu.fi</t>
  </si>
  <si>
    <t>mikael.takkunen@utu.fi</t>
  </si>
  <si>
    <t>markus.talvitie@utu.fi</t>
  </si>
  <si>
    <t>milla-lotta.tamminen@utu.fi</t>
  </si>
  <si>
    <t>arttu.tapanainen@utu.fi</t>
  </si>
  <si>
    <t>anna.tiilikka@utu.fi</t>
  </si>
  <si>
    <t>matias.tikkanen@utu.fi</t>
  </si>
  <si>
    <t>ronja.timmerbacka@utu.fi</t>
  </si>
  <si>
    <t>eetu.timonen@utu.fi</t>
  </si>
  <si>
    <t>senja.toiviala@utu.fi</t>
  </si>
  <si>
    <t>mikael.torniainen@utu.fi</t>
  </si>
  <si>
    <t>aapo.tulisalmi@utu.fi</t>
  </si>
  <si>
    <t>eelis.tuominen@utu.fi</t>
  </si>
  <si>
    <t>niklas.turunen@utu.fi</t>
  </si>
  <si>
    <t>matias.tähkäpää@utu.fi</t>
  </si>
  <si>
    <t>akseli.töytäri@utu.fi</t>
  </si>
  <si>
    <t>arttu.urpomäki@utu.fi</t>
  </si>
  <si>
    <t>juhani.vaaramaa@utu.fi</t>
  </si>
  <si>
    <t>eero.vaaranen@utu.fi</t>
  </si>
  <si>
    <t>julius.vainio@utu.fi</t>
  </si>
  <si>
    <t>ella.valanne@utu.fi</t>
  </si>
  <si>
    <t>edosa.valkolehto@utu.fi</t>
  </si>
  <si>
    <t>julius.varjo@utu.fi</t>
  </si>
  <si>
    <t>alexander.veistinen@utu.fi</t>
  </si>
  <si>
    <t>viola.veltheim@utu.fi</t>
  </si>
  <si>
    <t>niklas.vesivuori@utu.fi</t>
  </si>
  <si>
    <t>joona.vierikko@utu.fi</t>
  </si>
  <si>
    <t>senni.viinikainen@utu.fi</t>
  </si>
  <si>
    <t>hermanni.viiru@utu.fi</t>
  </si>
  <si>
    <t>venla.vilenius@utu.fi</t>
  </si>
  <si>
    <t>olivia.virkkunen@utu.fi</t>
  </si>
  <si>
    <t>joel.virolainen@utu.fi</t>
  </si>
  <si>
    <t>vivian.virtamo@utu.fi</t>
  </si>
  <si>
    <t>jussi.virtanen@utu.fi</t>
  </si>
  <si>
    <t>olga.virtanen@utu.fi</t>
  </si>
  <si>
    <t>pauliina.vuorinen@utu.fi</t>
  </si>
  <si>
    <t>santeri.vuoti@utu.fi</t>
  </si>
  <si>
    <t>saara.wanhatalo@utu.fi</t>
  </si>
  <si>
    <t>joel.willman@utu.fi</t>
  </si>
  <si>
    <t>oliver.yanar@utu.fi</t>
  </si>
  <si>
    <t>sade.ylilääkkölä@utu.fi</t>
  </si>
  <si>
    <t>otto.ylitalo@utu.fi</t>
  </si>
  <si>
    <t>kasper.ypyä@utu.fi</t>
  </si>
  <si>
    <t>matias.äärelä@utu.fi</t>
  </si>
  <si>
    <t>helmi.örmälä@utu.fi</t>
  </si>
  <si>
    <t>väli</t>
  </si>
  <si>
    <t>Äänentoisto</t>
  </si>
  <si>
    <t>Kuvantoisto</t>
  </si>
  <si>
    <t>TV</t>
  </si>
  <si>
    <t>Tarvikkeet</t>
  </si>
  <si>
    <t>Konsolit</t>
  </si>
  <si>
    <t>Digiboxit</t>
  </si>
  <si>
    <t>Pekka</t>
  </si>
  <si>
    <t>Liisa</t>
  </si>
  <si>
    <t>Hessu</t>
  </si>
  <si>
    <t>Rauno</t>
  </si>
  <si>
    <t>Lisbeth</t>
  </si>
  <si>
    <t>Hillevi</t>
  </si>
  <si>
    <t>kaavoilla tänne</t>
  </si>
  <si>
    <t>kytke makro tähän</t>
  </si>
  <si>
    <t>TuoteryhmäID</t>
  </si>
  <si>
    <t>Tuoteryhmä</t>
  </si>
  <si>
    <t>ID</t>
  </si>
  <si>
    <t>Myyntipäivä</t>
  </si>
  <si>
    <t>Tuotenumero</t>
  </si>
  <si>
    <t>Määrä</t>
  </si>
  <si>
    <t>MyyjäID</t>
  </si>
  <si>
    <t>Myyntihinta</t>
  </si>
  <si>
    <t>Ostohinta</t>
  </si>
  <si>
    <t>10034</t>
  </si>
  <si>
    <t>10076</t>
  </si>
  <si>
    <t>10023</t>
  </si>
  <si>
    <t>10050</t>
  </si>
  <si>
    <t>10019</t>
  </si>
  <si>
    <t>10007</t>
  </si>
  <si>
    <t>10008</t>
  </si>
  <si>
    <t>10003</t>
  </si>
  <si>
    <t>10012</t>
  </si>
  <si>
    <t>10037</t>
  </si>
  <si>
    <t>10066</t>
  </si>
  <si>
    <t>10006</t>
  </si>
  <si>
    <t>10071</t>
  </si>
  <si>
    <t>10051</t>
  </si>
  <si>
    <t>10084</t>
  </si>
  <si>
    <t>10028</t>
  </si>
  <si>
    <t>10040</t>
  </si>
  <si>
    <t>10080</t>
  </si>
  <si>
    <t>10016</t>
  </si>
  <si>
    <t>10031</t>
  </si>
  <si>
    <t>10033</t>
  </si>
  <si>
    <t>10045</t>
  </si>
  <si>
    <t>10054</t>
  </si>
  <si>
    <t>10058</t>
  </si>
  <si>
    <t>10062</t>
  </si>
  <si>
    <t>Toimipiste</t>
  </si>
  <si>
    <t>Turku</t>
  </si>
  <si>
    <t>Tampere</t>
  </si>
  <si>
    <t>Oulu</t>
  </si>
  <si>
    <t>Tuote</t>
  </si>
  <si>
    <t>Hype</t>
  </si>
  <si>
    <t>Kasettidekki</t>
  </si>
  <si>
    <t>Levysoitin</t>
  </si>
  <si>
    <t>DVD-soitin</t>
  </si>
  <si>
    <t>DVD-nauhuri</t>
  </si>
  <si>
    <t>VHS-nauhuri</t>
  </si>
  <si>
    <t>Blu-ray-soitin</t>
  </si>
  <si>
    <t>Antennidigiboxi</t>
  </si>
  <si>
    <t>Kaapelidigiboxi</t>
  </si>
  <si>
    <t>Multidigiboxi</t>
  </si>
  <si>
    <t>HD-digiboxi</t>
  </si>
  <si>
    <t>Tallentava HD-digiboxi</t>
  </si>
  <si>
    <t>PS1-konsoli</t>
  </si>
  <si>
    <t>PS2-konsoli</t>
  </si>
  <si>
    <t>PS3-konsoli</t>
  </si>
  <si>
    <t>PS4-konsoli</t>
  </si>
  <si>
    <t>TV28</t>
  </si>
  <si>
    <t>TV32</t>
  </si>
  <si>
    <t>TV40</t>
  </si>
  <si>
    <t>TV52</t>
  </si>
  <si>
    <t>HDMI-kaapeli</t>
  </si>
  <si>
    <t>USB-kaapeli</t>
  </si>
  <si>
    <t>Antennikaapeli</t>
  </si>
  <si>
    <t>Scart-kaapeli</t>
  </si>
  <si>
    <t>Liitinsarja</t>
  </si>
  <si>
    <t>Kaukosäädin</t>
  </si>
  <si>
    <t>Myyja</t>
  </si>
  <si>
    <t>ryhmäID</t>
  </si>
  <si>
    <t>Ryhmä</t>
  </si>
  <si>
    <t>Kate</t>
  </si>
  <si>
    <t>Sum of Kate</t>
  </si>
  <si>
    <t>Row Labels</t>
  </si>
  <si>
    <t>Grand Total</t>
  </si>
  <si>
    <t>Column Labels</t>
  </si>
  <si>
    <t>Count of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</si>
</sst>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horizontal="left"/>
    </xf>
    <xf numFmtId="3" fontId="0" fillId="0" borderId="0" xfId="0" applyNumberFormat="1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3" fontId="0" fillId="0" borderId="1" xfId="0" applyNumberFormat="1" applyBorder="1"/>
    <xf numFmtId="3" fontId="0" fillId="0" borderId="2" xfId="0" applyNumberFormat="1" applyBorder="1"/>
    <xf numFmtId="3" fontId="0" fillId="0" borderId="3" xfId="0" applyNumberFormat="1" applyBorder="1"/>
    <xf numFmtId="3" fontId="0" fillId="0" borderId="4" xfId="0" applyNumberFormat="1" applyBorder="1"/>
    <xf numFmtId="3" fontId="0" fillId="0" borderId="5" xfId="0" applyNumberForma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8" xfId="0" applyNumberFormat="1" applyBorder="1"/>
    <xf numFmtId="0" fontId="2" fillId="0" borderId="0" xfId="0" applyFont="1"/>
    <xf numFmtId="14" fontId="0" fillId="0" borderId="0" xfId="0" applyNumberFormat="1"/>
    <xf numFmtId="0" fontId="3" fillId="3" borderId="9" xfId="2" applyFont="1" applyFill="1" applyBorder="1" applyAlignment="1">
      <alignment horizontal="center"/>
    </xf>
    <xf numFmtId="0" fontId="3" fillId="0" borderId="10" xfId="2" applyFont="1" applyBorder="1" applyAlignment="1">
      <alignment wrapText="1"/>
    </xf>
    <xf numFmtId="0" fontId="3" fillId="0" borderId="10" xfId="2" applyFont="1" applyBorder="1" applyAlignment="1">
      <alignment horizontal="right" wrapText="1"/>
    </xf>
    <xf numFmtId="0" fontId="0" fillId="0" borderId="0" xfId="0" pivotButton="1"/>
    <xf numFmtId="2" fontId="0" fillId="0" borderId="0" xfId="0" applyNumberFormat="1"/>
  </cellXfs>
  <cellStyles count="3">
    <cellStyle name="Normal" xfId="0" builtinId="0"/>
    <cellStyle name="Normal 2" xfId="1" xr:uid="{00000000-0005-0000-0000-000001000000}"/>
    <cellStyle name="Normal_tuotteet" xfId="2" xr:uid="{E32C2FC8-7BA5-43F4-A4EA-2139F819733B}"/>
  </cellStyles>
  <dxfs count="8"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164" formatCode="d/m/yyyy"/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76200</xdr:colOff>
      <xdr:row>1</xdr:row>
      <xdr:rowOff>28575</xdr:rowOff>
    </xdr:from>
    <xdr:to>
      <xdr:col>18</xdr:col>
      <xdr:colOff>581025</xdr:colOff>
      <xdr:row>4</xdr:row>
      <xdr:rowOff>142875</xdr:rowOff>
    </xdr:to>
    <xdr:sp macro="[0]!Module3.laske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611225" y="209550"/>
          <a:ext cx="504825" cy="65722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Valtteri Vänttinen" refreshedDate="45317.583630092595" backgroundQuery="1" createdVersion="7" refreshedVersion="7" minRefreshableVersion="3" recordCount="0" supportSubquery="1" supportAdvancedDrill="1" xr:uid="{56DECC32-CE8C-4FD3-B89E-4B23FE305C32}">
  <cacheSource type="external" connectionId="1"/>
  <cacheFields count="3">
    <cacheField name="[Measures].[Sum of Kate]" caption="Sum of Kate" numFmtId="0" hierarchy="13" level="32767"/>
    <cacheField name="[Table1].[Myyja].[Myyja]" caption="Myyja" numFmtId="0" hierarchy="7" level="1">
      <sharedItems count="15">
        <s v="Hessu"/>
        <s v="Hillevi"/>
        <s v="Jani"/>
        <s v="Jenni"/>
        <s v="Juhani"/>
        <s v="Liisa"/>
        <s v="Lisbeth"/>
        <s v="Maija"/>
        <s v="Mari"/>
        <s v="Pekka"/>
        <s v="Petteri"/>
        <s v="Rauno"/>
        <s v="Sanni"/>
        <s v="Sohvi"/>
        <s v="Valtteri"/>
      </sharedItems>
    </cacheField>
    <cacheField name="[Table1].[Ryhmä].[Ryhmä]" caption="Ryhmä" numFmtId="0" hierarchy="9" level="1">
      <sharedItems count="6">
        <s v="Digiboxit"/>
        <s v="Konsolit"/>
        <s v="Kuvantoisto"/>
        <s v="Tarvikkeet"/>
        <s v="TV"/>
        <s v="Äänentoisto"/>
      </sharedItems>
    </cacheField>
  </cacheFields>
  <cacheHierarchies count="14">
    <cacheHierarchy uniqueName="[Table1].[ID]" caption="ID" attribute="1" defaultMemberUniqueName="[Table1].[ID].[All]" allUniqueName="[Table1].[ID].[All]" dimensionUniqueName="[Table1]" displayFolder="" count="0" memberValueDatatype="20" unbalanced="0"/>
    <cacheHierarchy uniqueName="[Table1].[Myyntipäivä]" caption="Myyntipäivä" attribute="1" time="1" defaultMemberUniqueName="[Table1].[Myyntipäivä].[All]" allUniqueName="[Table1].[Myyntipäivä].[All]" dimensionUniqueName="[Table1]" displayFolder="" count="0" memberValueDatatype="7" unbalanced="0"/>
    <cacheHierarchy uniqueName="[Table1].[Tuotenumero]" caption="Tuotenumero" attribute="1" defaultMemberUniqueName="[Table1].[Tuotenumero].[All]" allUniqueName="[Table1].[Tuotenumero].[All]" dimensionUniqueName="[Table1]" displayFolder="" count="0" memberValueDatatype="130" unbalanced="0"/>
    <cacheHierarchy uniqueName="[Table1].[Määrä]" caption="Määrä" attribute="1" defaultMemberUniqueName="[Table1].[Määrä].[All]" allUniqueName="[Table1].[Määrä].[All]" dimensionUniqueName="[Table1]" displayFolder="" count="0" memberValueDatatype="20" unbalanced="0"/>
    <cacheHierarchy uniqueName="[Table1].[MyyjäID]" caption="MyyjäID" attribute="1" defaultMemberUniqueName="[Table1].[MyyjäID].[All]" allUniqueName="[Table1].[MyyjäID].[All]" dimensionUniqueName="[Table1]" displayFolder="" count="0" memberValueDatatype="20" unbalanced="0"/>
    <cacheHierarchy uniqueName="[Table1].[Myyntihinta]" caption="Myyntihinta" attribute="1" defaultMemberUniqueName="[Table1].[Myyntihinta].[All]" allUniqueName="[Table1].[Myyntihinta].[All]" dimensionUniqueName="[Table1]" displayFolder="" count="0" memberValueDatatype="20" unbalanced="0"/>
    <cacheHierarchy uniqueName="[Table1].[Ostohinta]" caption="Ostohinta" attribute="1" defaultMemberUniqueName="[Table1].[Ostohinta].[All]" allUniqueName="[Table1].[Ostohinta].[All]" dimensionUniqueName="[Table1]" displayFolder="" count="0" memberValueDatatype="5" unbalanced="0"/>
    <cacheHierarchy uniqueName="[Table1].[Myyja]" caption="Myyja" attribute="1" defaultMemberUniqueName="[Table1].[Myyja].[All]" allUniqueName="[Table1].[Myyja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ryhmäID]" caption="ryhmäID" attribute="1" defaultMemberUniqueName="[Table1].[ryhmäID].[All]" allUniqueName="[Table1].[ryhmäID].[All]" dimensionUniqueName="[Table1]" displayFolder="" count="0" memberValueDatatype="20" unbalanced="0"/>
    <cacheHierarchy uniqueName="[Table1].[Ryhmä]" caption="Ryhmä" attribute="1" defaultMemberUniqueName="[Table1].[Ryhmä].[All]" allUniqueName="[Table1].[Ryhmä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Kate]" caption="Kate" attribute="1" defaultMemberUniqueName="[Table1].[Kate].[All]" allUniqueName="[Table1].[Kate].[All]" dimensionUniqueName="[Table1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Kate]" caption="Sum of Kate" measure="1" displayFolder="" measureGroup="Table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tteri Vänttinen" refreshedDate="45317.585207175929" createdVersion="7" refreshedVersion="7" minRefreshableVersion="3" recordCount="7225" xr:uid="{D68C237A-2BF5-4389-BC7B-C3FFA195A35C}">
  <cacheSource type="worksheet">
    <worksheetSource name="Table1"/>
  </cacheSource>
  <cacheFields count="11">
    <cacheField name="ID" numFmtId="0">
      <sharedItems containsSemiMixedTypes="0" containsString="0" containsNumber="1" containsInteger="1" minValue="50500" maxValue="57724"/>
    </cacheField>
    <cacheField name="Myyntipäivä" numFmtId="14">
      <sharedItems containsSemiMixedTypes="0" containsNonDate="0" containsDate="1" containsString="0" minDate="2020-01-02T00:00:00" maxDate="2024-01-01T00:00:00"/>
    </cacheField>
    <cacheField name="Tuotenumero" numFmtId="0">
      <sharedItems/>
    </cacheField>
    <cacheField name="Määrä" numFmtId="0">
      <sharedItems containsSemiMixedTypes="0" containsString="0" containsNumber="1" containsInteger="1" minValue="1" maxValue="4"/>
    </cacheField>
    <cacheField name="MyyjäID" numFmtId="0">
      <sharedItems containsSemiMixedTypes="0" containsString="0" containsNumber="1" containsInteger="1" minValue="1" maxValue="19"/>
    </cacheField>
    <cacheField name="Myyntihinta" numFmtId="0">
      <sharedItems containsSemiMixedTypes="0" containsString="0" containsNumber="1" containsInteger="1" minValue="14" maxValue="980"/>
    </cacheField>
    <cacheField name="Ostohinta" numFmtId="0">
      <sharedItems containsSemiMixedTypes="0" containsString="0" containsNumber="1" minValue="8.7200000000000006" maxValue="529.79999999999995"/>
    </cacheField>
    <cacheField name="Myyja" numFmtId="0">
      <sharedItems count="15">
        <s v="Jani"/>
        <s v="Petteri"/>
        <s v="Liisa"/>
        <s v="Rauno"/>
        <s v="Hessu"/>
        <s v="Pekka"/>
        <s v="Maija"/>
        <s v="Lisbeth"/>
        <s v="Mari"/>
        <s v="Jenni"/>
        <s v="Hillevi"/>
        <s v="Sanni"/>
        <s v="Sohvi"/>
        <s v="Valtteri"/>
        <s v="Juhani"/>
      </sharedItems>
    </cacheField>
    <cacheField name="ryhmäID" numFmtId="0">
      <sharedItems containsSemiMixedTypes="0" containsString="0" containsNumber="1" containsInteger="1" minValue="1" maxValue="6"/>
    </cacheField>
    <cacheField name="Ryhmä" numFmtId="0">
      <sharedItems count="6">
        <s v="Konsolit"/>
        <s v="Tarvikkeet"/>
        <s v="Digiboxit"/>
        <s v="TV"/>
        <s v="Kuvantoisto"/>
        <s v="Äänentoisto"/>
      </sharedItems>
    </cacheField>
    <cacheField name="Kate" numFmtId="0">
      <sharedItems containsSemiMixedTypes="0" containsString="0" containsNumber="1" minValue="2.7300000000000004" maxValue="497.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25">
  <r>
    <n v="50500"/>
    <d v="2020-01-02T00:00:00"/>
    <s v="10034"/>
    <n v="1"/>
    <n v="1"/>
    <n v="75"/>
    <n v="41.84"/>
    <x v="0"/>
    <n v="5"/>
    <x v="0"/>
    <n v="33.159999999999997"/>
  </r>
  <r>
    <n v="50501"/>
    <d v="2020-01-02T00:00:00"/>
    <s v="10076"/>
    <n v="1"/>
    <n v="2"/>
    <n v="20"/>
    <n v="11.44"/>
    <x v="1"/>
    <n v="4"/>
    <x v="1"/>
    <n v="8.56"/>
  </r>
  <r>
    <n v="50502"/>
    <d v="2020-01-02T00:00:00"/>
    <s v="10023"/>
    <n v="1"/>
    <n v="1"/>
    <n v="89"/>
    <n v="53.07"/>
    <x v="0"/>
    <n v="6"/>
    <x v="2"/>
    <n v="35.93"/>
  </r>
  <r>
    <n v="50503"/>
    <d v="2020-01-02T00:00:00"/>
    <s v="10076"/>
    <n v="1"/>
    <n v="2"/>
    <n v="20"/>
    <n v="11.71"/>
    <x v="1"/>
    <n v="4"/>
    <x v="1"/>
    <n v="8.2899999999999991"/>
  </r>
  <r>
    <n v="50504"/>
    <d v="2020-01-03T00:00:00"/>
    <s v="10076"/>
    <n v="1"/>
    <n v="2"/>
    <n v="19"/>
    <n v="11.05"/>
    <x v="1"/>
    <n v="4"/>
    <x v="1"/>
    <n v="7.9499999999999993"/>
  </r>
  <r>
    <n v="50505"/>
    <d v="2020-01-03T00:00:00"/>
    <s v="10050"/>
    <n v="1"/>
    <n v="5"/>
    <n v="233"/>
    <n v="161.51"/>
    <x v="2"/>
    <n v="3"/>
    <x v="3"/>
    <n v="71.490000000000009"/>
  </r>
  <r>
    <n v="50506"/>
    <d v="2020-01-04T00:00:00"/>
    <s v="10076"/>
    <n v="1"/>
    <n v="5"/>
    <n v="21"/>
    <n v="11.7"/>
    <x v="2"/>
    <n v="4"/>
    <x v="1"/>
    <n v="9.3000000000000007"/>
  </r>
  <r>
    <n v="50507"/>
    <d v="2020-01-04T00:00:00"/>
    <s v="10019"/>
    <n v="1"/>
    <n v="7"/>
    <n v="86"/>
    <n v="48.92"/>
    <x v="3"/>
    <n v="6"/>
    <x v="2"/>
    <n v="37.08"/>
  </r>
  <r>
    <n v="50508"/>
    <d v="2020-01-05T00:00:00"/>
    <s v="10034"/>
    <n v="1"/>
    <n v="2"/>
    <n v="76"/>
    <n v="38.880000000000003"/>
    <x v="1"/>
    <n v="5"/>
    <x v="0"/>
    <n v="37.119999999999997"/>
  </r>
  <r>
    <n v="50509"/>
    <d v="2020-01-05T00:00:00"/>
    <s v="10076"/>
    <n v="1"/>
    <n v="1"/>
    <n v="20"/>
    <n v="11.53"/>
    <x v="0"/>
    <n v="4"/>
    <x v="1"/>
    <n v="8.4700000000000006"/>
  </r>
  <r>
    <n v="50510"/>
    <d v="2020-01-05T00:00:00"/>
    <s v="10007"/>
    <n v="1"/>
    <n v="6"/>
    <n v="121"/>
    <n v="62.07"/>
    <x v="4"/>
    <n v="2"/>
    <x v="4"/>
    <n v="58.93"/>
  </r>
  <r>
    <n v="50511"/>
    <d v="2020-01-05T00:00:00"/>
    <s v="10076"/>
    <n v="1"/>
    <n v="6"/>
    <n v="20"/>
    <n v="10.99"/>
    <x v="4"/>
    <n v="4"/>
    <x v="1"/>
    <n v="9.01"/>
  </r>
  <r>
    <n v="50512"/>
    <d v="2020-01-05T00:00:00"/>
    <s v="10076"/>
    <n v="1"/>
    <n v="7"/>
    <n v="20"/>
    <n v="11.54"/>
    <x v="3"/>
    <n v="4"/>
    <x v="1"/>
    <n v="8.4600000000000009"/>
  </r>
  <r>
    <n v="50513"/>
    <d v="2020-01-06T00:00:00"/>
    <s v="10076"/>
    <n v="1"/>
    <n v="5"/>
    <n v="21"/>
    <n v="11.3"/>
    <x v="2"/>
    <n v="4"/>
    <x v="1"/>
    <n v="9.6999999999999993"/>
  </r>
  <r>
    <n v="50514"/>
    <d v="2020-01-06T00:00:00"/>
    <s v="10076"/>
    <n v="1"/>
    <n v="5"/>
    <n v="21"/>
    <n v="11.81"/>
    <x v="2"/>
    <n v="4"/>
    <x v="1"/>
    <n v="9.19"/>
  </r>
  <r>
    <n v="50515"/>
    <d v="2020-01-06T00:00:00"/>
    <s v="10076"/>
    <n v="1"/>
    <n v="7"/>
    <n v="21"/>
    <n v="11.36"/>
    <x v="3"/>
    <n v="4"/>
    <x v="1"/>
    <n v="9.64"/>
  </r>
  <r>
    <n v="50516"/>
    <d v="2020-01-06T00:00:00"/>
    <s v="10076"/>
    <n v="1"/>
    <n v="1"/>
    <n v="20"/>
    <n v="11.51"/>
    <x v="0"/>
    <n v="4"/>
    <x v="1"/>
    <n v="8.49"/>
  </r>
  <r>
    <n v="50517"/>
    <d v="2020-01-07T00:00:00"/>
    <s v="10076"/>
    <n v="1"/>
    <n v="1"/>
    <n v="21"/>
    <n v="11.61"/>
    <x v="0"/>
    <n v="4"/>
    <x v="1"/>
    <n v="9.39"/>
  </r>
  <r>
    <n v="50518"/>
    <d v="2020-01-07T00:00:00"/>
    <s v="10007"/>
    <n v="1"/>
    <n v="6"/>
    <n v="115"/>
    <n v="62.96"/>
    <x v="4"/>
    <n v="2"/>
    <x v="4"/>
    <n v="52.04"/>
  </r>
  <r>
    <n v="50519"/>
    <d v="2020-01-08T00:00:00"/>
    <s v="10008"/>
    <n v="1"/>
    <n v="5"/>
    <n v="184"/>
    <n v="117.64"/>
    <x v="2"/>
    <n v="2"/>
    <x v="4"/>
    <n v="66.36"/>
  </r>
  <r>
    <n v="50520"/>
    <d v="2020-01-08T00:00:00"/>
    <s v="10076"/>
    <n v="1"/>
    <n v="3"/>
    <n v="21"/>
    <n v="11.01"/>
    <x v="5"/>
    <n v="4"/>
    <x v="1"/>
    <n v="9.99"/>
  </r>
  <r>
    <n v="50521"/>
    <d v="2020-01-09T00:00:00"/>
    <s v="10076"/>
    <n v="1"/>
    <n v="2"/>
    <n v="20"/>
    <n v="11.7"/>
    <x v="1"/>
    <n v="4"/>
    <x v="1"/>
    <n v="8.3000000000000007"/>
  </r>
  <r>
    <n v="50522"/>
    <d v="2020-01-10T00:00:00"/>
    <s v="10076"/>
    <n v="1"/>
    <n v="5"/>
    <n v="20"/>
    <n v="11.39"/>
    <x v="2"/>
    <n v="4"/>
    <x v="1"/>
    <n v="8.61"/>
  </r>
  <r>
    <n v="50523"/>
    <d v="2020-01-10T00:00:00"/>
    <s v="10050"/>
    <n v="1"/>
    <n v="5"/>
    <n v="225"/>
    <n v="161.29"/>
    <x v="2"/>
    <n v="3"/>
    <x v="3"/>
    <n v="63.710000000000008"/>
  </r>
  <r>
    <n v="50524"/>
    <d v="2020-01-10T00:00:00"/>
    <s v="10034"/>
    <n v="1"/>
    <n v="1"/>
    <n v="76"/>
    <n v="38.96"/>
    <x v="0"/>
    <n v="5"/>
    <x v="0"/>
    <n v="37.04"/>
  </r>
  <r>
    <n v="50525"/>
    <d v="2020-01-10T00:00:00"/>
    <s v="10076"/>
    <n v="1"/>
    <n v="5"/>
    <n v="21"/>
    <n v="11.44"/>
    <x v="2"/>
    <n v="4"/>
    <x v="1"/>
    <n v="9.56"/>
  </r>
  <r>
    <n v="50526"/>
    <d v="2020-01-11T00:00:00"/>
    <s v="10076"/>
    <n v="1"/>
    <n v="5"/>
    <n v="21"/>
    <n v="11.54"/>
    <x v="2"/>
    <n v="4"/>
    <x v="1"/>
    <n v="9.4600000000000009"/>
  </r>
  <r>
    <n v="50527"/>
    <d v="2020-01-12T00:00:00"/>
    <s v="10076"/>
    <n v="1"/>
    <n v="6"/>
    <n v="20"/>
    <n v="11.04"/>
    <x v="4"/>
    <n v="4"/>
    <x v="1"/>
    <n v="8.9600000000000009"/>
  </r>
  <r>
    <n v="50528"/>
    <d v="2020-01-12T00:00:00"/>
    <s v="10076"/>
    <n v="1"/>
    <n v="2"/>
    <n v="19"/>
    <n v="11.17"/>
    <x v="1"/>
    <n v="4"/>
    <x v="1"/>
    <n v="7.83"/>
  </r>
  <r>
    <n v="50529"/>
    <d v="2020-01-12T00:00:00"/>
    <s v="10076"/>
    <n v="1"/>
    <n v="1"/>
    <n v="20"/>
    <n v="11.43"/>
    <x v="0"/>
    <n v="4"/>
    <x v="1"/>
    <n v="8.57"/>
  </r>
  <r>
    <n v="50530"/>
    <d v="2020-01-12T00:00:00"/>
    <s v="10076"/>
    <n v="1"/>
    <n v="2"/>
    <n v="20"/>
    <n v="10.69"/>
    <x v="1"/>
    <n v="4"/>
    <x v="1"/>
    <n v="9.31"/>
  </r>
  <r>
    <n v="50531"/>
    <d v="2020-01-12T00:00:00"/>
    <s v="10076"/>
    <n v="1"/>
    <n v="6"/>
    <n v="20"/>
    <n v="11.28"/>
    <x v="4"/>
    <n v="4"/>
    <x v="1"/>
    <n v="8.7200000000000006"/>
  </r>
  <r>
    <n v="50532"/>
    <d v="2020-01-12T00:00:00"/>
    <s v="10076"/>
    <n v="1"/>
    <n v="7"/>
    <n v="20"/>
    <n v="11.75"/>
    <x v="3"/>
    <n v="4"/>
    <x v="1"/>
    <n v="8.25"/>
  </r>
  <r>
    <n v="50533"/>
    <d v="2020-01-12T00:00:00"/>
    <s v="10076"/>
    <n v="1"/>
    <n v="3"/>
    <n v="21"/>
    <n v="10.86"/>
    <x v="5"/>
    <n v="4"/>
    <x v="1"/>
    <n v="10.14"/>
  </r>
  <r>
    <n v="50534"/>
    <d v="2020-01-13T00:00:00"/>
    <s v="10007"/>
    <n v="1"/>
    <n v="7"/>
    <n v="121"/>
    <n v="64.13"/>
    <x v="3"/>
    <n v="2"/>
    <x v="4"/>
    <n v="56.870000000000005"/>
  </r>
  <r>
    <n v="50535"/>
    <d v="2020-01-13T00:00:00"/>
    <s v="10008"/>
    <n v="1"/>
    <n v="5"/>
    <n v="181"/>
    <n v="114.79"/>
    <x v="2"/>
    <n v="2"/>
    <x v="4"/>
    <n v="66.209999999999994"/>
  </r>
  <r>
    <n v="50536"/>
    <d v="2020-01-13T00:00:00"/>
    <s v="10076"/>
    <n v="1"/>
    <n v="2"/>
    <n v="20"/>
    <n v="11.42"/>
    <x v="1"/>
    <n v="4"/>
    <x v="1"/>
    <n v="8.58"/>
  </r>
  <r>
    <n v="50537"/>
    <d v="2020-01-14T00:00:00"/>
    <s v="10076"/>
    <n v="1"/>
    <n v="6"/>
    <n v="21"/>
    <n v="10.77"/>
    <x v="4"/>
    <n v="4"/>
    <x v="1"/>
    <n v="10.23"/>
  </r>
  <r>
    <n v="50538"/>
    <d v="2020-01-14T00:00:00"/>
    <s v="10023"/>
    <n v="1"/>
    <n v="2"/>
    <n v="86"/>
    <n v="53.37"/>
    <x v="1"/>
    <n v="6"/>
    <x v="2"/>
    <n v="32.630000000000003"/>
  </r>
  <r>
    <n v="50539"/>
    <d v="2020-01-14T00:00:00"/>
    <s v="10076"/>
    <n v="1"/>
    <n v="5"/>
    <n v="20"/>
    <n v="11"/>
    <x v="2"/>
    <n v="4"/>
    <x v="1"/>
    <n v="9"/>
  </r>
  <r>
    <n v="50540"/>
    <d v="2020-01-14T00:00:00"/>
    <s v="10076"/>
    <n v="1"/>
    <n v="5"/>
    <n v="20"/>
    <n v="11.68"/>
    <x v="2"/>
    <n v="4"/>
    <x v="1"/>
    <n v="8.32"/>
  </r>
  <r>
    <n v="50541"/>
    <d v="2020-01-14T00:00:00"/>
    <s v="10076"/>
    <n v="1"/>
    <n v="1"/>
    <n v="21"/>
    <n v="11.54"/>
    <x v="0"/>
    <n v="4"/>
    <x v="1"/>
    <n v="9.4600000000000009"/>
  </r>
  <r>
    <n v="50542"/>
    <d v="2020-01-14T00:00:00"/>
    <s v="10076"/>
    <n v="1"/>
    <n v="5"/>
    <n v="21"/>
    <n v="11.57"/>
    <x v="2"/>
    <n v="4"/>
    <x v="1"/>
    <n v="9.43"/>
  </r>
  <r>
    <n v="50543"/>
    <d v="2020-01-15T00:00:00"/>
    <s v="10003"/>
    <n v="1"/>
    <n v="7"/>
    <n v="229"/>
    <n v="181.39"/>
    <x v="3"/>
    <n v="1"/>
    <x v="5"/>
    <n v="47.610000000000014"/>
  </r>
  <r>
    <n v="50544"/>
    <d v="2020-01-15T00:00:00"/>
    <s v="10076"/>
    <n v="1"/>
    <n v="1"/>
    <n v="19"/>
    <n v="10.69"/>
    <x v="0"/>
    <n v="4"/>
    <x v="1"/>
    <n v="8.31"/>
  </r>
  <r>
    <n v="50545"/>
    <d v="2020-01-15T00:00:00"/>
    <s v="10019"/>
    <n v="1"/>
    <n v="2"/>
    <n v="87"/>
    <n v="49.22"/>
    <x v="1"/>
    <n v="6"/>
    <x v="2"/>
    <n v="37.78"/>
  </r>
  <r>
    <n v="50546"/>
    <d v="2020-01-16T00:00:00"/>
    <s v="10008"/>
    <n v="1"/>
    <n v="2"/>
    <n v="174"/>
    <n v="113.72"/>
    <x v="1"/>
    <n v="2"/>
    <x v="4"/>
    <n v="60.28"/>
  </r>
  <r>
    <n v="50547"/>
    <d v="2020-01-16T00:00:00"/>
    <s v="10076"/>
    <n v="1"/>
    <n v="5"/>
    <n v="21"/>
    <n v="11.41"/>
    <x v="2"/>
    <n v="4"/>
    <x v="1"/>
    <n v="9.59"/>
  </r>
  <r>
    <n v="50548"/>
    <d v="2020-01-17T00:00:00"/>
    <s v="10034"/>
    <n v="1"/>
    <n v="2"/>
    <n v="78"/>
    <n v="41.66"/>
    <x v="1"/>
    <n v="5"/>
    <x v="0"/>
    <n v="36.340000000000003"/>
  </r>
  <r>
    <n v="50549"/>
    <d v="2020-01-17T00:00:00"/>
    <s v="10076"/>
    <n v="1"/>
    <n v="1"/>
    <n v="21"/>
    <n v="11.1"/>
    <x v="0"/>
    <n v="4"/>
    <x v="1"/>
    <n v="9.9"/>
  </r>
  <r>
    <n v="50550"/>
    <d v="2020-01-17T00:00:00"/>
    <s v="10050"/>
    <n v="1"/>
    <n v="3"/>
    <n v="237"/>
    <n v="156.05000000000001"/>
    <x v="5"/>
    <n v="3"/>
    <x v="3"/>
    <n v="80.949999999999989"/>
  </r>
  <r>
    <n v="50551"/>
    <d v="2020-01-17T00:00:00"/>
    <s v="10076"/>
    <n v="1"/>
    <n v="3"/>
    <n v="20"/>
    <n v="10.95"/>
    <x v="5"/>
    <n v="4"/>
    <x v="1"/>
    <n v="9.0500000000000007"/>
  </r>
  <r>
    <n v="50552"/>
    <d v="2020-01-18T00:00:00"/>
    <s v="10076"/>
    <n v="1"/>
    <n v="6"/>
    <n v="20"/>
    <n v="11.57"/>
    <x v="4"/>
    <n v="4"/>
    <x v="1"/>
    <n v="8.43"/>
  </r>
  <r>
    <n v="50553"/>
    <d v="2020-01-18T00:00:00"/>
    <s v="10019"/>
    <n v="1"/>
    <n v="7"/>
    <n v="89"/>
    <n v="49.89"/>
    <x v="3"/>
    <n v="6"/>
    <x v="2"/>
    <n v="39.11"/>
  </r>
  <r>
    <n v="50554"/>
    <d v="2020-01-18T00:00:00"/>
    <s v="10076"/>
    <n v="1"/>
    <n v="6"/>
    <n v="21"/>
    <n v="11.27"/>
    <x v="4"/>
    <n v="4"/>
    <x v="1"/>
    <n v="9.73"/>
  </r>
  <r>
    <n v="50555"/>
    <d v="2020-01-18T00:00:00"/>
    <s v="10012"/>
    <n v="1"/>
    <n v="6"/>
    <n v="130"/>
    <n v="95.79"/>
    <x v="4"/>
    <n v="2"/>
    <x v="4"/>
    <n v="34.209999999999994"/>
  </r>
  <r>
    <n v="50556"/>
    <d v="2020-01-18T00:00:00"/>
    <s v="10076"/>
    <n v="1"/>
    <n v="5"/>
    <n v="20"/>
    <n v="11.11"/>
    <x v="2"/>
    <n v="4"/>
    <x v="1"/>
    <n v="8.89"/>
  </r>
  <r>
    <n v="50557"/>
    <d v="2020-01-19T00:00:00"/>
    <s v="10007"/>
    <n v="1"/>
    <n v="1"/>
    <n v="119"/>
    <n v="66.760000000000005"/>
    <x v="0"/>
    <n v="2"/>
    <x v="4"/>
    <n v="52.239999999999995"/>
  </r>
  <r>
    <n v="50558"/>
    <d v="2020-01-19T00:00:00"/>
    <s v="10076"/>
    <n v="1"/>
    <n v="6"/>
    <n v="21"/>
    <n v="11.04"/>
    <x v="4"/>
    <n v="4"/>
    <x v="1"/>
    <n v="9.9600000000000009"/>
  </r>
  <r>
    <n v="50559"/>
    <d v="2020-01-20T00:00:00"/>
    <s v="10076"/>
    <n v="1"/>
    <n v="5"/>
    <n v="20"/>
    <n v="11.25"/>
    <x v="2"/>
    <n v="4"/>
    <x v="1"/>
    <n v="8.75"/>
  </r>
  <r>
    <n v="50560"/>
    <d v="2020-01-21T00:00:00"/>
    <s v="10076"/>
    <n v="1"/>
    <n v="2"/>
    <n v="20"/>
    <n v="11.43"/>
    <x v="1"/>
    <n v="4"/>
    <x v="1"/>
    <n v="8.57"/>
  </r>
  <r>
    <n v="50561"/>
    <d v="2020-01-21T00:00:00"/>
    <s v="10076"/>
    <n v="1"/>
    <n v="1"/>
    <n v="21"/>
    <n v="11.1"/>
    <x v="0"/>
    <n v="4"/>
    <x v="1"/>
    <n v="9.9"/>
  </r>
  <r>
    <n v="50562"/>
    <d v="2020-01-21T00:00:00"/>
    <s v="10076"/>
    <n v="1"/>
    <n v="2"/>
    <n v="21"/>
    <n v="11.02"/>
    <x v="1"/>
    <n v="4"/>
    <x v="1"/>
    <n v="9.98"/>
  </r>
  <r>
    <n v="50563"/>
    <d v="2020-01-22T00:00:00"/>
    <s v="10076"/>
    <n v="1"/>
    <n v="6"/>
    <n v="20"/>
    <n v="11.05"/>
    <x v="4"/>
    <n v="4"/>
    <x v="1"/>
    <n v="8.9499999999999993"/>
  </r>
  <r>
    <n v="50564"/>
    <d v="2020-01-22T00:00:00"/>
    <s v="10076"/>
    <n v="1"/>
    <n v="6"/>
    <n v="20"/>
    <n v="10.8"/>
    <x v="4"/>
    <n v="4"/>
    <x v="1"/>
    <n v="9.1999999999999993"/>
  </r>
  <r>
    <n v="50565"/>
    <d v="2020-01-22T00:00:00"/>
    <s v="10076"/>
    <n v="1"/>
    <n v="3"/>
    <n v="20"/>
    <n v="11.12"/>
    <x v="5"/>
    <n v="4"/>
    <x v="1"/>
    <n v="8.8800000000000008"/>
  </r>
  <r>
    <n v="50566"/>
    <d v="2020-01-22T00:00:00"/>
    <s v="10076"/>
    <n v="1"/>
    <n v="5"/>
    <n v="19"/>
    <n v="11.01"/>
    <x v="2"/>
    <n v="4"/>
    <x v="1"/>
    <n v="7.99"/>
  </r>
  <r>
    <n v="50567"/>
    <d v="2020-01-22T00:00:00"/>
    <s v="10076"/>
    <n v="1"/>
    <n v="1"/>
    <n v="20"/>
    <n v="10.75"/>
    <x v="0"/>
    <n v="4"/>
    <x v="1"/>
    <n v="9.25"/>
  </r>
  <r>
    <n v="50568"/>
    <d v="2020-01-22T00:00:00"/>
    <s v="10034"/>
    <n v="1"/>
    <n v="1"/>
    <n v="79"/>
    <n v="40.81"/>
    <x v="0"/>
    <n v="5"/>
    <x v="0"/>
    <n v="38.19"/>
  </r>
  <r>
    <n v="50569"/>
    <d v="2020-01-23T00:00:00"/>
    <s v="10019"/>
    <n v="1"/>
    <n v="1"/>
    <n v="89"/>
    <n v="47.77"/>
    <x v="0"/>
    <n v="6"/>
    <x v="2"/>
    <n v="41.23"/>
  </r>
  <r>
    <n v="50570"/>
    <d v="2020-01-23T00:00:00"/>
    <s v="10076"/>
    <n v="1"/>
    <n v="3"/>
    <n v="20"/>
    <n v="11.22"/>
    <x v="5"/>
    <n v="4"/>
    <x v="1"/>
    <n v="8.7799999999999994"/>
  </r>
  <r>
    <n v="50571"/>
    <d v="2020-01-23T00:00:00"/>
    <s v="10076"/>
    <n v="1"/>
    <n v="3"/>
    <n v="21"/>
    <n v="11.08"/>
    <x v="5"/>
    <n v="4"/>
    <x v="1"/>
    <n v="9.92"/>
  </r>
  <r>
    <n v="50572"/>
    <d v="2020-01-24T00:00:00"/>
    <s v="10076"/>
    <n v="1"/>
    <n v="1"/>
    <n v="20"/>
    <n v="11.66"/>
    <x v="0"/>
    <n v="4"/>
    <x v="1"/>
    <n v="8.34"/>
  </r>
  <r>
    <n v="50573"/>
    <d v="2020-01-24T00:00:00"/>
    <s v="10007"/>
    <n v="1"/>
    <n v="3"/>
    <n v="117"/>
    <n v="66.63"/>
    <x v="5"/>
    <n v="2"/>
    <x v="4"/>
    <n v="50.370000000000005"/>
  </r>
  <r>
    <n v="50574"/>
    <d v="2020-01-24T00:00:00"/>
    <s v="10076"/>
    <n v="1"/>
    <n v="1"/>
    <n v="21"/>
    <n v="11.34"/>
    <x v="0"/>
    <n v="4"/>
    <x v="1"/>
    <n v="9.66"/>
  </r>
  <r>
    <n v="50575"/>
    <d v="2020-01-24T00:00:00"/>
    <s v="10076"/>
    <n v="1"/>
    <n v="3"/>
    <n v="21"/>
    <n v="11.33"/>
    <x v="5"/>
    <n v="4"/>
    <x v="1"/>
    <n v="9.67"/>
  </r>
  <r>
    <n v="50576"/>
    <d v="2020-01-25T00:00:00"/>
    <s v="10008"/>
    <n v="1"/>
    <n v="6"/>
    <n v="187"/>
    <n v="115.96"/>
    <x v="4"/>
    <n v="2"/>
    <x v="4"/>
    <n v="71.040000000000006"/>
  </r>
  <r>
    <n v="50577"/>
    <d v="2020-01-25T00:00:00"/>
    <s v="10076"/>
    <n v="1"/>
    <n v="6"/>
    <n v="21"/>
    <n v="10.86"/>
    <x v="4"/>
    <n v="4"/>
    <x v="1"/>
    <n v="10.14"/>
  </r>
  <r>
    <n v="50578"/>
    <d v="2020-01-25T00:00:00"/>
    <s v="10076"/>
    <n v="1"/>
    <n v="1"/>
    <n v="21"/>
    <n v="10.74"/>
    <x v="0"/>
    <n v="4"/>
    <x v="1"/>
    <n v="10.26"/>
  </r>
  <r>
    <n v="50579"/>
    <d v="2020-01-26T00:00:00"/>
    <s v="10076"/>
    <n v="1"/>
    <n v="5"/>
    <n v="21"/>
    <n v="11.13"/>
    <x v="2"/>
    <n v="4"/>
    <x v="1"/>
    <n v="9.8699999999999992"/>
  </r>
  <r>
    <n v="50580"/>
    <d v="2020-01-26T00:00:00"/>
    <s v="10076"/>
    <n v="1"/>
    <n v="5"/>
    <n v="20"/>
    <n v="11.58"/>
    <x v="2"/>
    <n v="4"/>
    <x v="1"/>
    <n v="8.42"/>
  </r>
  <r>
    <n v="50581"/>
    <d v="2020-01-26T00:00:00"/>
    <s v="10050"/>
    <n v="1"/>
    <n v="5"/>
    <n v="226"/>
    <n v="156.82"/>
    <x v="2"/>
    <n v="3"/>
    <x v="3"/>
    <n v="69.180000000000007"/>
  </r>
  <r>
    <n v="50582"/>
    <d v="2020-01-26T00:00:00"/>
    <s v="10076"/>
    <n v="1"/>
    <n v="1"/>
    <n v="21"/>
    <n v="11.35"/>
    <x v="0"/>
    <n v="4"/>
    <x v="1"/>
    <n v="9.65"/>
  </r>
  <r>
    <n v="50583"/>
    <d v="2020-01-26T00:00:00"/>
    <s v="10023"/>
    <n v="1"/>
    <n v="7"/>
    <n v="85"/>
    <n v="51.62"/>
    <x v="3"/>
    <n v="6"/>
    <x v="2"/>
    <n v="33.380000000000003"/>
  </r>
  <r>
    <n v="50584"/>
    <d v="2020-01-27T00:00:00"/>
    <s v="10076"/>
    <n v="1"/>
    <n v="6"/>
    <n v="21"/>
    <n v="11.74"/>
    <x v="4"/>
    <n v="4"/>
    <x v="1"/>
    <n v="9.26"/>
  </r>
  <r>
    <n v="50585"/>
    <d v="2020-01-27T00:00:00"/>
    <s v="10076"/>
    <n v="1"/>
    <n v="5"/>
    <n v="21"/>
    <n v="11.8"/>
    <x v="2"/>
    <n v="4"/>
    <x v="1"/>
    <n v="9.1999999999999993"/>
  </r>
  <r>
    <n v="50586"/>
    <d v="2020-01-28T00:00:00"/>
    <s v="10012"/>
    <n v="1"/>
    <n v="3"/>
    <n v="139"/>
    <n v="93.46"/>
    <x v="5"/>
    <n v="2"/>
    <x v="4"/>
    <n v="45.540000000000006"/>
  </r>
  <r>
    <n v="50587"/>
    <d v="2020-01-28T00:00:00"/>
    <s v="10008"/>
    <n v="1"/>
    <n v="1"/>
    <n v="173"/>
    <n v="113.17"/>
    <x v="0"/>
    <n v="2"/>
    <x v="4"/>
    <n v="59.83"/>
  </r>
  <r>
    <n v="50588"/>
    <d v="2020-01-28T00:00:00"/>
    <s v="10076"/>
    <n v="1"/>
    <n v="5"/>
    <n v="20"/>
    <n v="11.05"/>
    <x v="2"/>
    <n v="4"/>
    <x v="1"/>
    <n v="8.9499999999999993"/>
  </r>
  <r>
    <n v="50589"/>
    <d v="2020-01-28T00:00:00"/>
    <s v="10076"/>
    <n v="1"/>
    <n v="3"/>
    <n v="20"/>
    <n v="11.13"/>
    <x v="5"/>
    <n v="4"/>
    <x v="1"/>
    <n v="8.8699999999999992"/>
  </r>
  <r>
    <n v="50590"/>
    <d v="2020-01-29T00:00:00"/>
    <s v="10076"/>
    <n v="1"/>
    <n v="6"/>
    <n v="20"/>
    <n v="11.31"/>
    <x v="4"/>
    <n v="4"/>
    <x v="1"/>
    <n v="8.69"/>
  </r>
  <r>
    <n v="50591"/>
    <d v="2020-01-29T00:00:00"/>
    <s v="10007"/>
    <n v="1"/>
    <n v="5"/>
    <n v="112"/>
    <n v="62.74"/>
    <x v="2"/>
    <n v="2"/>
    <x v="4"/>
    <n v="49.26"/>
  </r>
  <r>
    <n v="50592"/>
    <d v="2020-01-30T00:00:00"/>
    <s v="10076"/>
    <n v="1"/>
    <n v="7"/>
    <n v="21"/>
    <n v="10.79"/>
    <x v="3"/>
    <n v="4"/>
    <x v="1"/>
    <n v="10.210000000000001"/>
  </r>
  <r>
    <n v="50593"/>
    <d v="2020-01-30T00:00:00"/>
    <s v="10050"/>
    <n v="1"/>
    <n v="6"/>
    <n v="248"/>
    <n v="165.69"/>
    <x v="4"/>
    <n v="3"/>
    <x v="3"/>
    <n v="82.31"/>
  </r>
  <r>
    <n v="50594"/>
    <d v="2020-01-30T00:00:00"/>
    <s v="10007"/>
    <n v="1"/>
    <n v="6"/>
    <n v="119"/>
    <n v="66.75"/>
    <x v="4"/>
    <n v="2"/>
    <x v="4"/>
    <n v="52.25"/>
  </r>
  <r>
    <n v="50595"/>
    <d v="2020-01-30T00:00:00"/>
    <s v="10034"/>
    <n v="1"/>
    <n v="1"/>
    <n v="75"/>
    <n v="42.88"/>
    <x v="0"/>
    <n v="5"/>
    <x v="0"/>
    <n v="32.119999999999997"/>
  </r>
  <r>
    <n v="50596"/>
    <d v="2020-01-31T00:00:00"/>
    <s v="10076"/>
    <n v="1"/>
    <n v="7"/>
    <n v="21"/>
    <n v="11.24"/>
    <x v="3"/>
    <n v="4"/>
    <x v="1"/>
    <n v="9.76"/>
  </r>
  <r>
    <n v="50597"/>
    <d v="2020-02-01T00:00:00"/>
    <s v="10019"/>
    <n v="1"/>
    <n v="2"/>
    <n v="84"/>
    <n v="51.38"/>
    <x v="1"/>
    <n v="6"/>
    <x v="2"/>
    <n v="32.619999999999997"/>
  </r>
  <r>
    <n v="50598"/>
    <d v="2020-02-01T00:00:00"/>
    <s v="10076"/>
    <n v="1"/>
    <n v="2"/>
    <n v="20"/>
    <n v="11.47"/>
    <x v="1"/>
    <n v="4"/>
    <x v="1"/>
    <n v="8.5299999999999994"/>
  </r>
  <r>
    <n v="50599"/>
    <d v="2020-02-01T00:00:00"/>
    <s v="10076"/>
    <n v="1"/>
    <n v="1"/>
    <n v="21"/>
    <n v="11.23"/>
    <x v="0"/>
    <n v="4"/>
    <x v="1"/>
    <n v="9.77"/>
  </r>
  <r>
    <n v="50600"/>
    <d v="2020-02-01T00:00:00"/>
    <s v="10023"/>
    <n v="1"/>
    <n v="5"/>
    <n v="89"/>
    <n v="53.52"/>
    <x v="2"/>
    <n v="6"/>
    <x v="2"/>
    <n v="35.479999999999997"/>
  </r>
  <r>
    <n v="50601"/>
    <d v="2020-02-01T00:00:00"/>
    <s v="10008"/>
    <n v="1"/>
    <n v="6"/>
    <n v="174"/>
    <n v="110.82"/>
    <x v="4"/>
    <n v="2"/>
    <x v="4"/>
    <n v="63.180000000000007"/>
  </r>
  <r>
    <n v="50602"/>
    <d v="2020-02-02T00:00:00"/>
    <s v="10076"/>
    <n v="1"/>
    <n v="6"/>
    <n v="19"/>
    <n v="11.14"/>
    <x v="4"/>
    <n v="4"/>
    <x v="1"/>
    <n v="7.8599999999999994"/>
  </r>
  <r>
    <n v="50603"/>
    <d v="2020-02-02T00:00:00"/>
    <s v="10076"/>
    <n v="1"/>
    <n v="2"/>
    <n v="21"/>
    <n v="11.56"/>
    <x v="1"/>
    <n v="4"/>
    <x v="1"/>
    <n v="9.44"/>
  </r>
  <r>
    <n v="50604"/>
    <d v="2020-02-02T00:00:00"/>
    <s v="10050"/>
    <n v="1"/>
    <n v="2"/>
    <n v="243"/>
    <n v="152.97"/>
    <x v="1"/>
    <n v="3"/>
    <x v="3"/>
    <n v="90.03"/>
  </r>
  <r>
    <n v="50605"/>
    <d v="2020-02-02T00:00:00"/>
    <s v="10076"/>
    <n v="1"/>
    <n v="2"/>
    <n v="20"/>
    <n v="10.75"/>
    <x v="1"/>
    <n v="4"/>
    <x v="1"/>
    <n v="9.25"/>
  </r>
  <r>
    <n v="50606"/>
    <d v="2020-02-03T00:00:00"/>
    <s v="10076"/>
    <n v="1"/>
    <n v="1"/>
    <n v="20"/>
    <n v="10.97"/>
    <x v="0"/>
    <n v="4"/>
    <x v="1"/>
    <n v="9.0299999999999994"/>
  </r>
  <r>
    <n v="50607"/>
    <d v="2020-02-03T00:00:00"/>
    <s v="10076"/>
    <n v="1"/>
    <n v="1"/>
    <n v="21"/>
    <n v="11.58"/>
    <x v="0"/>
    <n v="4"/>
    <x v="1"/>
    <n v="9.42"/>
  </r>
  <r>
    <n v="50608"/>
    <d v="2020-02-03T00:00:00"/>
    <s v="10076"/>
    <n v="1"/>
    <n v="2"/>
    <n v="20"/>
    <n v="11.79"/>
    <x v="1"/>
    <n v="4"/>
    <x v="1"/>
    <n v="8.2100000000000009"/>
  </r>
  <r>
    <n v="50609"/>
    <d v="2020-02-03T00:00:00"/>
    <s v="10076"/>
    <n v="1"/>
    <n v="1"/>
    <n v="19"/>
    <n v="11.64"/>
    <x v="0"/>
    <n v="4"/>
    <x v="1"/>
    <n v="7.3599999999999994"/>
  </r>
  <r>
    <n v="50610"/>
    <d v="2020-02-03T00:00:00"/>
    <s v="10076"/>
    <n v="1"/>
    <n v="1"/>
    <n v="19"/>
    <n v="11.2"/>
    <x v="0"/>
    <n v="4"/>
    <x v="1"/>
    <n v="7.8000000000000007"/>
  </r>
  <r>
    <n v="50611"/>
    <d v="2020-02-03T00:00:00"/>
    <s v="10034"/>
    <n v="1"/>
    <n v="3"/>
    <n v="76"/>
    <n v="41.95"/>
    <x v="5"/>
    <n v="5"/>
    <x v="0"/>
    <n v="34.049999999999997"/>
  </r>
  <r>
    <n v="50612"/>
    <d v="2020-02-03T00:00:00"/>
    <s v="10076"/>
    <n v="1"/>
    <n v="2"/>
    <n v="20"/>
    <n v="10.68"/>
    <x v="1"/>
    <n v="4"/>
    <x v="1"/>
    <n v="9.32"/>
  </r>
  <r>
    <n v="50613"/>
    <d v="2020-02-03T00:00:00"/>
    <s v="10076"/>
    <n v="1"/>
    <n v="5"/>
    <n v="20"/>
    <n v="10.99"/>
    <x v="2"/>
    <n v="4"/>
    <x v="1"/>
    <n v="9.01"/>
  </r>
  <r>
    <n v="50614"/>
    <d v="2020-02-03T00:00:00"/>
    <s v="10076"/>
    <n v="1"/>
    <n v="2"/>
    <n v="21"/>
    <n v="11.47"/>
    <x v="1"/>
    <n v="4"/>
    <x v="1"/>
    <n v="9.5299999999999994"/>
  </r>
  <r>
    <n v="50615"/>
    <d v="2020-02-03T00:00:00"/>
    <s v="10076"/>
    <n v="1"/>
    <n v="2"/>
    <n v="20"/>
    <n v="10.84"/>
    <x v="1"/>
    <n v="4"/>
    <x v="1"/>
    <n v="9.16"/>
  </r>
  <r>
    <n v="50616"/>
    <d v="2020-02-03T00:00:00"/>
    <s v="10076"/>
    <n v="1"/>
    <n v="6"/>
    <n v="21"/>
    <n v="10.81"/>
    <x v="4"/>
    <n v="4"/>
    <x v="1"/>
    <n v="10.19"/>
  </r>
  <r>
    <n v="50617"/>
    <d v="2020-02-04T00:00:00"/>
    <s v="10076"/>
    <n v="1"/>
    <n v="5"/>
    <n v="21"/>
    <n v="11.77"/>
    <x v="2"/>
    <n v="4"/>
    <x v="1"/>
    <n v="9.23"/>
  </r>
  <r>
    <n v="50618"/>
    <d v="2020-02-04T00:00:00"/>
    <s v="10076"/>
    <n v="1"/>
    <n v="3"/>
    <n v="21"/>
    <n v="11.14"/>
    <x v="5"/>
    <n v="4"/>
    <x v="1"/>
    <n v="9.86"/>
  </r>
  <r>
    <n v="50619"/>
    <d v="2020-02-05T00:00:00"/>
    <s v="10023"/>
    <n v="1"/>
    <n v="5"/>
    <n v="89"/>
    <n v="56.43"/>
    <x v="2"/>
    <n v="6"/>
    <x v="2"/>
    <n v="32.57"/>
  </r>
  <r>
    <n v="50620"/>
    <d v="2020-02-05T00:00:00"/>
    <s v="10007"/>
    <n v="1"/>
    <n v="6"/>
    <n v="122"/>
    <n v="62.05"/>
    <x v="4"/>
    <n v="2"/>
    <x v="4"/>
    <n v="59.95"/>
  </r>
  <r>
    <n v="50621"/>
    <d v="2020-02-05T00:00:00"/>
    <s v="10076"/>
    <n v="1"/>
    <n v="5"/>
    <n v="20"/>
    <n v="11.4"/>
    <x v="2"/>
    <n v="4"/>
    <x v="1"/>
    <n v="8.6"/>
  </r>
  <r>
    <n v="50622"/>
    <d v="2020-02-05T00:00:00"/>
    <s v="10076"/>
    <n v="1"/>
    <n v="5"/>
    <n v="20"/>
    <n v="11.62"/>
    <x v="2"/>
    <n v="4"/>
    <x v="1"/>
    <n v="8.3800000000000008"/>
  </r>
  <r>
    <n v="50623"/>
    <d v="2020-02-06T00:00:00"/>
    <s v="10076"/>
    <n v="1"/>
    <n v="5"/>
    <n v="21"/>
    <n v="10.9"/>
    <x v="2"/>
    <n v="4"/>
    <x v="1"/>
    <n v="10.1"/>
  </r>
  <r>
    <n v="50624"/>
    <d v="2020-02-06T00:00:00"/>
    <s v="10008"/>
    <n v="1"/>
    <n v="2"/>
    <n v="172"/>
    <n v="116.45"/>
    <x v="1"/>
    <n v="2"/>
    <x v="4"/>
    <n v="55.55"/>
  </r>
  <r>
    <n v="50625"/>
    <d v="2020-02-07T00:00:00"/>
    <s v="10076"/>
    <n v="1"/>
    <n v="7"/>
    <n v="20"/>
    <n v="11.42"/>
    <x v="3"/>
    <n v="4"/>
    <x v="1"/>
    <n v="8.58"/>
  </r>
  <r>
    <n v="50626"/>
    <d v="2020-02-08T00:00:00"/>
    <s v="10076"/>
    <n v="1"/>
    <n v="5"/>
    <n v="20"/>
    <n v="11.19"/>
    <x v="2"/>
    <n v="4"/>
    <x v="1"/>
    <n v="8.81"/>
  </r>
  <r>
    <n v="50627"/>
    <d v="2020-02-09T00:00:00"/>
    <s v="10076"/>
    <n v="1"/>
    <n v="2"/>
    <n v="20"/>
    <n v="11.25"/>
    <x v="1"/>
    <n v="4"/>
    <x v="1"/>
    <n v="8.75"/>
  </r>
  <r>
    <n v="50628"/>
    <d v="2020-02-09T00:00:00"/>
    <s v="10034"/>
    <n v="1"/>
    <n v="2"/>
    <n v="77"/>
    <n v="40.79"/>
    <x v="1"/>
    <n v="5"/>
    <x v="0"/>
    <n v="36.21"/>
  </r>
  <r>
    <n v="50629"/>
    <d v="2020-02-09T00:00:00"/>
    <s v="10019"/>
    <n v="1"/>
    <n v="2"/>
    <n v="82"/>
    <n v="50.19"/>
    <x v="1"/>
    <n v="6"/>
    <x v="2"/>
    <n v="31.810000000000002"/>
  </r>
  <r>
    <n v="50630"/>
    <d v="2020-02-10T00:00:00"/>
    <s v="10076"/>
    <n v="1"/>
    <n v="1"/>
    <n v="21"/>
    <n v="11.38"/>
    <x v="0"/>
    <n v="4"/>
    <x v="1"/>
    <n v="9.6199999999999992"/>
  </r>
  <r>
    <n v="50631"/>
    <d v="2020-02-10T00:00:00"/>
    <s v="10076"/>
    <n v="1"/>
    <n v="3"/>
    <n v="19"/>
    <n v="11.54"/>
    <x v="5"/>
    <n v="4"/>
    <x v="1"/>
    <n v="7.4600000000000009"/>
  </r>
  <r>
    <n v="50632"/>
    <d v="2020-02-10T00:00:00"/>
    <s v="10050"/>
    <n v="1"/>
    <n v="2"/>
    <n v="233"/>
    <n v="160"/>
    <x v="1"/>
    <n v="3"/>
    <x v="3"/>
    <n v="73"/>
  </r>
  <r>
    <n v="50633"/>
    <d v="2020-02-11T00:00:00"/>
    <s v="10007"/>
    <n v="1"/>
    <n v="2"/>
    <n v="117"/>
    <n v="66.650000000000006"/>
    <x v="1"/>
    <n v="2"/>
    <x v="4"/>
    <n v="50.349999999999994"/>
  </r>
  <r>
    <n v="50634"/>
    <d v="2020-02-11T00:00:00"/>
    <s v="10076"/>
    <n v="1"/>
    <n v="1"/>
    <n v="21"/>
    <n v="11.17"/>
    <x v="0"/>
    <n v="4"/>
    <x v="1"/>
    <n v="9.83"/>
  </r>
  <r>
    <n v="50635"/>
    <d v="2020-02-11T00:00:00"/>
    <s v="10076"/>
    <n v="1"/>
    <n v="3"/>
    <n v="20"/>
    <n v="11.74"/>
    <x v="5"/>
    <n v="4"/>
    <x v="1"/>
    <n v="8.26"/>
  </r>
  <r>
    <n v="50636"/>
    <d v="2020-02-12T00:00:00"/>
    <s v="10076"/>
    <n v="1"/>
    <n v="6"/>
    <n v="20"/>
    <n v="11.37"/>
    <x v="4"/>
    <n v="4"/>
    <x v="1"/>
    <n v="8.6300000000000008"/>
  </r>
  <r>
    <n v="50637"/>
    <d v="2020-02-12T00:00:00"/>
    <s v="10076"/>
    <n v="1"/>
    <n v="7"/>
    <n v="19"/>
    <n v="10.73"/>
    <x v="3"/>
    <n v="4"/>
    <x v="1"/>
    <n v="8.27"/>
  </r>
  <r>
    <n v="50638"/>
    <d v="2020-02-12T00:00:00"/>
    <s v="10076"/>
    <n v="1"/>
    <n v="6"/>
    <n v="20"/>
    <n v="10.83"/>
    <x v="4"/>
    <n v="4"/>
    <x v="1"/>
    <n v="9.17"/>
  </r>
  <r>
    <n v="50639"/>
    <d v="2020-02-12T00:00:00"/>
    <s v="10076"/>
    <n v="1"/>
    <n v="6"/>
    <n v="20"/>
    <n v="10.7"/>
    <x v="4"/>
    <n v="4"/>
    <x v="1"/>
    <n v="9.3000000000000007"/>
  </r>
  <r>
    <n v="50640"/>
    <d v="2020-02-12T00:00:00"/>
    <s v="10076"/>
    <n v="1"/>
    <n v="3"/>
    <n v="19"/>
    <n v="11.42"/>
    <x v="5"/>
    <n v="4"/>
    <x v="1"/>
    <n v="7.58"/>
  </r>
  <r>
    <n v="50641"/>
    <d v="2020-02-12T00:00:00"/>
    <s v="10076"/>
    <n v="1"/>
    <n v="6"/>
    <n v="21"/>
    <n v="11.15"/>
    <x v="4"/>
    <n v="4"/>
    <x v="1"/>
    <n v="9.85"/>
  </r>
  <r>
    <n v="50642"/>
    <d v="2020-02-12T00:00:00"/>
    <s v="10008"/>
    <n v="1"/>
    <n v="6"/>
    <n v="175"/>
    <n v="114.25"/>
    <x v="4"/>
    <n v="2"/>
    <x v="4"/>
    <n v="60.75"/>
  </r>
  <r>
    <n v="50643"/>
    <d v="2020-02-12T00:00:00"/>
    <s v="10076"/>
    <n v="1"/>
    <n v="6"/>
    <n v="20"/>
    <n v="11.82"/>
    <x v="4"/>
    <n v="4"/>
    <x v="1"/>
    <n v="8.18"/>
  </r>
  <r>
    <n v="50644"/>
    <d v="2020-02-13T00:00:00"/>
    <s v="10076"/>
    <n v="1"/>
    <n v="1"/>
    <n v="20"/>
    <n v="10.66"/>
    <x v="0"/>
    <n v="4"/>
    <x v="1"/>
    <n v="9.34"/>
  </r>
  <r>
    <n v="50645"/>
    <d v="2020-02-13T00:00:00"/>
    <s v="10076"/>
    <n v="1"/>
    <n v="6"/>
    <n v="20"/>
    <n v="11.46"/>
    <x v="4"/>
    <n v="4"/>
    <x v="1"/>
    <n v="8.5399999999999991"/>
  </r>
  <r>
    <n v="50646"/>
    <d v="2020-02-13T00:00:00"/>
    <s v="10076"/>
    <n v="1"/>
    <n v="1"/>
    <n v="21"/>
    <n v="11.1"/>
    <x v="0"/>
    <n v="4"/>
    <x v="1"/>
    <n v="9.9"/>
  </r>
  <r>
    <n v="50647"/>
    <d v="2020-02-14T00:00:00"/>
    <s v="10076"/>
    <n v="1"/>
    <n v="5"/>
    <n v="21"/>
    <n v="11.44"/>
    <x v="2"/>
    <n v="4"/>
    <x v="1"/>
    <n v="9.56"/>
  </r>
  <r>
    <n v="50648"/>
    <d v="2020-02-14T00:00:00"/>
    <s v="10012"/>
    <n v="1"/>
    <n v="6"/>
    <n v="135"/>
    <n v="90.69"/>
    <x v="4"/>
    <n v="2"/>
    <x v="4"/>
    <n v="44.31"/>
  </r>
  <r>
    <n v="50649"/>
    <d v="2020-02-15T00:00:00"/>
    <s v="10076"/>
    <n v="1"/>
    <n v="1"/>
    <n v="20"/>
    <n v="10.91"/>
    <x v="0"/>
    <n v="4"/>
    <x v="1"/>
    <n v="9.09"/>
  </r>
  <r>
    <n v="50650"/>
    <d v="2020-02-16T00:00:00"/>
    <s v="10023"/>
    <n v="1"/>
    <n v="1"/>
    <n v="89"/>
    <n v="53.76"/>
    <x v="0"/>
    <n v="6"/>
    <x v="2"/>
    <n v="35.24"/>
  </r>
  <r>
    <n v="50651"/>
    <d v="2020-02-16T00:00:00"/>
    <s v="10076"/>
    <n v="1"/>
    <n v="6"/>
    <n v="20"/>
    <n v="10.7"/>
    <x v="4"/>
    <n v="4"/>
    <x v="1"/>
    <n v="9.3000000000000007"/>
  </r>
  <r>
    <n v="50652"/>
    <d v="2020-02-16T00:00:00"/>
    <s v="10076"/>
    <n v="1"/>
    <n v="3"/>
    <n v="20"/>
    <n v="11.1"/>
    <x v="5"/>
    <n v="4"/>
    <x v="1"/>
    <n v="8.9"/>
  </r>
  <r>
    <n v="50653"/>
    <d v="2020-02-16T00:00:00"/>
    <s v="10007"/>
    <n v="1"/>
    <n v="6"/>
    <n v="114"/>
    <n v="65.400000000000006"/>
    <x v="4"/>
    <n v="2"/>
    <x v="4"/>
    <n v="48.599999999999994"/>
  </r>
  <r>
    <n v="50654"/>
    <d v="2020-02-17T00:00:00"/>
    <s v="10076"/>
    <n v="1"/>
    <n v="2"/>
    <n v="21"/>
    <n v="11.44"/>
    <x v="1"/>
    <n v="4"/>
    <x v="1"/>
    <n v="9.56"/>
  </r>
  <r>
    <n v="50655"/>
    <d v="2020-02-17T00:00:00"/>
    <s v="10034"/>
    <n v="1"/>
    <n v="6"/>
    <n v="72"/>
    <n v="40.21"/>
    <x v="4"/>
    <n v="5"/>
    <x v="0"/>
    <n v="31.79"/>
  </r>
  <r>
    <n v="50656"/>
    <d v="2020-02-18T00:00:00"/>
    <s v="10076"/>
    <n v="2"/>
    <n v="1"/>
    <n v="20"/>
    <n v="10.91"/>
    <x v="0"/>
    <n v="4"/>
    <x v="1"/>
    <n v="9.09"/>
  </r>
  <r>
    <n v="50657"/>
    <d v="2020-02-18T00:00:00"/>
    <s v="10050"/>
    <n v="1"/>
    <n v="7"/>
    <n v="238"/>
    <n v="161.36000000000001"/>
    <x v="3"/>
    <n v="3"/>
    <x v="3"/>
    <n v="76.639999999999986"/>
  </r>
  <r>
    <n v="50658"/>
    <d v="2020-02-18T00:00:00"/>
    <s v="10076"/>
    <n v="1"/>
    <n v="3"/>
    <n v="20"/>
    <n v="11.02"/>
    <x v="5"/>
    <n v="4"/>
    <x v="1"/>
    <n v="8.98"/>
  </r>
  <r>
    <n v="50659"/>
    <d v="2020-02-18T00:00:00"/>
    <s v="10076"/>
    <n v="1"/>
    <n v="7"/>
    <n v="20"/>
    <n v="11.73"/>
    <x v="3"/>
    <n v="4"/>
    <x v="1"/>
    <n v="8.27"/>
  </r>
  <r>
    <n v="50660"/>
    <d v="2020-02-18T00:00:00"/>
    <s v="10008"/>
    <n v="1"/>
    <n v="5"/>
    <n v="179"/>
    <n v="116.48"/>
    <x v="2"/>
    <n v="2"/>
    <x v="4"/>
    <n v="62.519999999999996"/>
  </r>
  <r>
    <n v="50661"/>
    <d v="2020-02-19T00:00:00"/>
    <s v="10076"/>
    <n v="1"/>
    <n v="6"/>
    <n v="20"/>
    <n v="11.01"/>
    <x v="4"/>
    <n v="4"/>
    <x v="1"/>
    <n v="8.99"/>
  </r>
  <r>
    <n v="50662"/>
    <d v="2020-02-19T00:00:00"/>
    <s v="10007"/>
    <n v="1"/>
    <n v="5"/>
    <n v="122"/>
    <n v="67.48"/>
    <x v="2"/>
    <n v="2"/>
    <x v="4"/>
    <n v="54.519999999999996"/>
  </r>
  <r>
    <n v="50663"/>
    <d v="2020-02-20T00:00:00"/>
    <s v="10076"/>
    <n v="1"/>
    <n v="3"/>
    <n v="20"/>
    <n v="11.76"/>
    <x v="5"/>
    <n v="4"/>
    <x v="1"/>
    <n v="8.24"/>
  </r>
  <r>
    <n v="50664"/>
    <d v="2020-02-20T00:00:00"/>
    <s v="10076"/>
    <n v="1"/>
    <n v="2"/>
    <n v="20"/>
    <n v="10.78"/>
    <x v="1"/>
    <n v="4"/>
    <x v="1"/>
    <n v="9.2200000000000006"/>
  </r>
  <r>
    <n v="50665"/>
    <d v="2020-02-20T00:00:00"/>
    <s v="10076"/>
    <n v="1"/>
    <n v="2"/>
    <n v="21"/>
    <n v="11.74"/>
    <x v="1"/>
    <n v="4"/>
    <x v="1"/>
    <n v="9.26"/>
  </r>
  <r>
    <n v="50666"/>
    <d v="2020-02-21T00:00:00"/>
    <s v="10008"/>
    <n v="1"/>
    <n v="6"/>
    <n v="175"/>
    <n v="114.88"/>
    <x v="4"/>
    <n v="2"/>
    <x v="4"/>
    <n v="60.120000000000005"/>
  </r>
  <r>
    <n v="50667"/>
    <d v="2020-02-21T00:00:00"/>
    <s v="10076"/>
    <n v="1"/>
    <n v="5"/>
    <n v="20"/>
    <n v="11.65"/>
    <x v="2"/>
    <n v="4"/>
    <x v="1"/>
    <n v="8.35"/>
  </r>
  <r>
    <n v="50668"/>
    <d v="2020-02-21T00:00:00"/>
    <s v="10023"/>
    <n v="1"/>
    <n v="6"/>
    <n v="89"/>
    <n v="56.3"/>
    <x v="4"/>
    <n v="6"/>
    <x v="2"/>
    <n v="32.700000000000003"/>
  </r>
  <r>
    <n v="50669"/>
    <d v="2020-02-22T00:00:00"/>
    <s v="10019"/>
    <n v="1"/>
    <n v="3"/>
    <n v="83"/>
    <n v="50.05"/>
    <x v="5"/>
    <n v="6"/>
    <x v="2"/>
    <n v="32.950000000000003"/>
  </r>
  <r>
    <n v="50670"/>
    <d v="2020-02-22T00:00:00"/>
    <s v="10076"/>
    <n v="1"/>
    <n v="6"/>
    <n v="21"/>
    <n v="11.62"/>
    <x v="4"/>
    <n v="4"/>
    <x v="1"/>
    <n v="9.3800000000000008"/>
  </r>
  <r>
    <n v="50671"/>
    <d v="2020-02-22T00:00:00"/>
    <s v="10076"/>
    <n v="1"/>
    <n v="3"/>
    <n v="21"/>
    <n v="10.74"/>
    <x v="5"/>
    <n v="4"/>
    <x v="1"/>
    <n v="10.26"/>
  </r>
  <r>
    <n v="50672"/>
    <d v="2020-02-22T00:00:00"/>
    <s v="10076"/>
    <n v="1"/>
    <n v="7"/>
    <n v="21"/>
    <n v="11.76"/>
    <x v="3"/>
    <n v="4"/>
    <x v="1"/>
    <n v="9.24"/>
  </r>
  <r>
    <n v="50673"/>
    <d v="2020-02-22T00:00:00"/>
    <s v="10076"/>
    <n v="1"/>
    <n v="3"/>
    <n v="21"/>
    <n v="11.5"/>
    <x v="5"/>
    <n v="4"/>
    <x v="1"/>
    <n v="9.5"/>
  </r>
  <r>
    <n v="50674"/>
    <d v="2020-02-23T00:00:00"/>
    <s v="10076"/>
    <n v="1"/>
    <n v="5"/>
    <n v="19"/>
    <n v="11.74"/>
    <x v="2"/>
    <n v="4"/>
    <x v="1"/>
    <n v="7.26"/>
  </r>
  <r>
    <n v="50675"/>
    <d v="2020-02-23T00:00:00"/>
    <s v="10076"/>
    <n v="1"/>
    <n v="6"/>
    <n v="19"/>
    <n v="11.41"/>
    <x v="4"/>
    <n v="4"/>
    <x v="1"/>
    <n v="7.59"/>
  </r>
  <r>
    <n v="50676"/>
    <d v="2020-02-24T00:00:00"/>
    <s v="10076"/>
    <n v="1"/>
    <n v="3"/>
    <n v="21"/>
    <n v="11.25"/>
    <x v="5"/>
    <n v="4"/>
    <x v="1"/>
    <n v="9.75"/>
  </r>
  <r>
    <n v="50677"/>
    <d v="2020-02-24T00:00:00"/>
    <s v="10007"/>
    <n v="1"/>
    <n v="2"/>
    <n v="115"/>
    <n v="62.19"/>
    <x v="1"/>
    <n v="2"/>
    <x v="4"/>
    <n v="52.81"/>
  </r>
  <r>
    <n v="50678"/>
    <d v="2020-02-25T00:00:00"/>
    <s v="10076"/>
    <n v="1"/>
    <n v="6"/>
    <n v="19"/>
    <n v="11.29"/>
    <x v="4"/>
    <n v="4"/>
    <x v="1"/>
    <n v="7.7100000000000009"/>
  </r>
  <r>
    <n v="50679"/>
    <d v="2020-02-25T00:00:00"/>
    <s v="10076"/>
    <n v="1"/>
    <n v="3"/>
    <n v="21"/>
    <n v="10.88"/>
    <x v="5"/>
    <n v="4"/>
    <x v="1"/>
    <n v="10.119999999999999"/>
  </r>
  <r>
    <n v="50680"/>
    <d v="2020-02-25T00:00:00"/>
    <s v="10050"/>
    <n v="1"/>
    <n v="6"/>
    <n v="232"/>
    <n v="153.87"/>
    <x v="4"/>
    <n v="3"/>
    <x v="3"/>
    <n v="78.13"/>
  </r>
  <r>
    <n v="50681"/>
    <d v="2020-02-26T00:00:00"/>
    <s v="10076"/>
    <n v="1"/>
    <n v="3"/>
    <n v="21"/>
    <n v="11.35"/>
    <x v="5"/>
    <n v="4"/>
    <x v="1"/>
    <n v="9.65"/>
  </r>
  <r>
    <n v="50682"/>
    <d v="2020-02-26T00:00:00"/>
    <s v="10076"/>
    <n v="1"/>
    <n v="5"/>
    <n v="21"/>
    <n v="10.73"/>
    <x v="2"/>
    <n v="4"/>
    <x v="1"/>
    <n v="10.27"/>
  </r>
  <r>
    <n v="50683"/>
    <d v="2020-02-26T00:00:00"/>
    <s v="10076"/>
    <n v="1"/>
    <n v="7"/>
    <n v="21"/>
    <n v="11.28"/>
    <x v="3"/>
    <n v="4"/>
    <x v="1"/>
    <n v="9.7200000000000006"/>
  </r>
  <r>
    <n v="50684"/>
    <d v="2020-02-26T00:00:00"/>
    <s v="10076"/>
    <n v="1"/>
    <n v="1"/>
    <n v="21"/>
    <n v="11"/>
    <x v="0"/>
    <n v="4"/>
    <x v="1"/>
    <n v="10"/>
  </r>
  <r>
    <n v="50685"/>
    <d v="2020-02-27T00:00:00"/>
    <s v="10076"/>
    <n v="1"/>
    <n v="5"/>
    <n v="21"/>
    <n v="11.22"/>
    <x v="2"/>
    <n v="4"/>
    <x v="1"/>
    <n v="9.7799999999999994"/>
  </r>
  <r>
    <n v="50686"/>
    <d v="2020-02-27T00:00:00"/>
    <s v="10076"/>
    <n v="1"/>
    <n v="7"/>
    <n v="21"/>
    <n v="11.36"/>
    <x v="3"/>
    <n v="4"/>
    <x v="1"/>
    <n v="9.64"/>
  </r>
  <r>
    <n v="50687"/>
    <d v="2020-02-28T00:00:00"/>
    <s v="10007"/>
    <n v="1"/>
    <n v="3"/>
    <n v="118"/>
    <n v="61.59"/>
    <x v="5"/>
    <n v="2"/>
    <x v="4"/>
    <n v="56.41"/>
  </r>
  <r>
    <n v="50688"/>
    <d v="2020-02-28T00:00:00"/>
    <s v="10023"/>
    <n v="1"/>
    <n v="3"/>
    <n v="82"/>
    <n v="57.04"/>
    <x v="5"/>
    <n v="6"/>
    <x v="2"/>
    <n v="24.96"/>
  </r>
  <r>
    <n v="50689"/>
    <d v="2020-02-28T00:00:00"/>
    <s v="10076"/>
    <n v="1"/>
    <n v="1"/>
    <n v="21"/>
    <n v="11.44"/>
    <x v="0"/>
    <n v="4"/>
    <x v="1"/>
    <n v="9.56"/>
  </r>
  <r>
    <n v="50690"/>
    <d v="2020-02-29T00:00:00"/>
    <s v="10037"/>
    <n v="1"/>
    <n v="6"/>
    <n v="102"/>
    <n v="52.14"/>
    <x v="4"/>
    <n v="5"/>
    <x v="0"/>
    <n v="49.86"/>
  </r>
  <r>
    <n v="50691"/>
    <d v="2020-02-29T00:00:00"/>
    <s v="10076"/>
    <n v="1"/>
    <n v="5"/>
    <n v="21"/>
    <n v="10.82"/>
    <x v="2"/>
    <n v="4"/>
    <x v="1"/>
    <n v="10.18"/>
  </r>
  <r>
    <n v="50692"/>
    <d v="2020-03-02T00:00:00"/>
    <s v="10008"/>
    <n v="1"/>
    <n v="2"/>
    <n v="179"/>
    <n v="113.37"/>
    <x v="1"/>
    <n v="2"/>
    <x v="4"/>
    <n v="65.63"/>
  </r>
  <r>
    <n v="50693"/>
    <d v="2020-03-01T00:00:00"/>
    <s v="10076"/>
    <n v="1"/>
    <n v="6"/>
    <n v="20"/>
    <n v="10.91"/>
    <x v="4"/>
    <n v="4"/>
    <x v="1"/>
    <n v="9.09"/>
  </r>
  <r>
    <n v="50694"/>
    <d v="2020-03-03T00:00:00"/>
    <s v="10076"/>
    <n v="1"/>
    <n v="6"/>
    <n v="20"/>
    <n v="10.92"/>
    <x v="4"/>
    <n v="4"/>
    <x v="1"/>
    <n v="9.08"/>
  </r>
  <r>
    <n v="50695"/>
    <d v="2020-03-04T00:00:00"/>
    <s v="10076"/>
    <n v="1"/>
    <n v="3"/>
    <n v="21"/>
    <n v="11.07"/>
    <x v="5"/>
    <n v="4"/>
    <x v="1"/>
    <n v="9.93"/>
  </r>
  <r>
    <n v="50696"/>
    <d v="2020-03-04T00:00:00"/>
    <s v="10019"/>
    <n v="1"/>
    <n v="1"/>
    <n v="87"/>
    <n v="49.91"/>
    <x v="0"/>
    <n v="6"/>
    <x v="2"/>
    <n v="37.090000000000003"/>
  </r>
  <r>
    <n v="50697"/>
    <d v="2020-03-05T00:00:00"/>
    <s v="10008"/>
    <n v="1"/>
    <n v="6"/>
    <n v="176"/>
    <n v="118.75"/>
    <x v="4"/>
    <n v="2"/>
    <x v="4"/>
    <n v="57.25"/>
  </r>
  <r>
    <n v="50698"/>
    <d v="2020-03-05T00:00:00"/>
    <s v="10076"/>
    <n v="1"/>
    <n v="3"/>
    <n v="20"/>
    <n v="11.67"/>
    <x v="5"/>
    <n v="4"/>
    <x v="1"/>
    <n v="8.33"/>
  </r>
  <r>
    <n v="50699"/>
    <d v="2020-03-06T00:00:00"/>
    <s v="10012"/>
    <n v="1"/>
    <n v="5"/>
    <n v="134"/>
    <n v="92.33"/>
    <x v="2"/>
    <n v="2"/>
    <x v="4"/>
    <n v="41.67"/>
  </r>
  <r>
    <n v="50700"/>
    <d v="2020-03-06T00:00:00"/>
    <s v="10037"/>
    <n v="1"/>
    <n v="7"/>
    <n v="99"/>
    <n v="53.37"/>
    <x v="3"/>
    <n v="5"/>
    <x v="0"/>
    <n v="45.63"/>
  </r>
  <r>
    <n v="50701"/>
    <d v="2020-03-06T00:00:00"/>
    <s v="10007"/>
    <n v="1"/>
    <n v="7"/>
    <n v="123"/>
    <n v="64.069999999999993"/>
    <x v="3"/>
    <n v="2"/>
    <x v="4"/>
    <n v="58.930000000000007"/>
  </r>
  <r>
    <n v="50702"/>
    <d v="2020-03-06T00:00:00"/>
    <s v="10076"/>
    <n v="1"/>
    <n v="6"/>
    <n v="21"/>
    <n v="10.93"/>
    <x v="4"/>
    <n v="4"/>
    <x v="1"/>
    <n v="10.07"/>
  </r>
  <r>
    <n v="50703"/>
    <d v="2020-03-07T00:00:00"/>
    <s v="10050"/>
    <n v="1"/>
    <n v="5"/>
    <n v="245"/>
    <n v="166.32"/>
    <x v="2"/>
    <n v="3"/>
    <x v="3"/>
    <n v="78.680000000000007"/>
  </r>
  <r>
    <n v="50704"/>
    <d v="2020-03-07T00:00:00"/>
    <s v="10076"/>
    <n v="1"/>
    <n v="9"/>
    <n v="21"/>
    <n v="11.73"/>
    <x v="6"/>
    <n v="4"/>
    <x v="1"/>
    <n v="9.27"/>
  </r>
  <r>
    <n v="50705"/>
    <d v="2020-03-07T00:00:00"/>
    <s v="10076"/>
    <n v="1"/>
    <n v="2"/>
    <n v="21"/>
    <n v="11.79"/>
    <x v="1"/>
    <n v="4"/>
    <x v="1"/>
    <n v="9.2100000000000009"/>
  </r>
  <r>
    <n v="50706"/>
    <d v="2020-03-07T00:00:00"/>
    <s v="10076"/>
    <n v="1"/>
    <n v="6"/>
    <n v="20"/>
    <n v="11.36"/>
    <x v="4"/>
    <n v="4"/>
    <x v="1"/>
    <n v="8.64"/>
  </r>
  <r>
    <n v="50707"/>
    <d v="2020-03-08T00:00:00"/>
    <s v="10023"/>
    <n v="1"/>
    <n v="3"/>
    <n v="88"/>
    <n v="52.21"/>
    <x v="5"/>
    <n v="6"/>
    <x v="2"/>
    <n v="35.79"/>
  </r>
  <r>
    <n v="50708"/>
    <d v="2020-03-08T00:00:00"/>
    <s v="10076"/>
    <n v="1"/>
    <n v="7"/>
    <n v="21"/>
    <n v="11.53"/>
    <x v="3"/>
    <n v="4"/>
    <x v="1"/>
    <n v="9.4700000000000006"/>
  </r>
  <r>
    <n v="50709"/>
    <d v="2020-03-09T00:00:00"/>
    <s v="10076"/>
    <n v="1"/>
    <n v="2"/>
    <n v="21"/>
    <n v="11.57"/>
    <x v="1"/>
    <n v="4"/>
    <x v="1"/>
    <n v="9.43"/>
  </r>
  <r>
    <n v="50710"/>
    <d v="2020-03-09T00:00:00"/>
    <s v="10037"/>
    <n v="1"/>
    <n v="3"/>
    <n v="101"/>
    <n v="51.42"/>
    <x v="5"/>
    <n v="5"/>
    <x v="0"/>
    <n v="49.58"/>
  </r>
  <r>
    <n v="50711"/>
    <d v="2020-03-10T00:00:00"/>
    <s v="10076"/>
    <n v="1"/>
    <n v="3"/>
    <n v="21"/>
    <n v="11.56"/>
    <x v="5"/>
    <n v="4"/>
    <x v="1"/>
    <n v="9.44"/>
  </r>
  <r>
    <n v="50712"/>
    <d v="2020-03-10T00:00:00"/>
    <s v="10007"/>
    <n v="1"/>
    <n v="2"/>
    <n v="117"/>
    <n v="65.849999999999994"/>
    <x v="1"/>
    <n v="2"/>
    <x v="4"/>
    <n v="51.150000000000006"/>
  </r>
  <r>
    <n v="50713"/>
    <d v="2020-03-10T00:00:00"/>
    <s v="10019"/>
    <n v="1"/>
    <n v="1"/>
    <n v="85"/>
    <n v="47.22"/>
    <x v="0"/>
    <n v="6"/>
    <x v="2"/>
    <n v="37.78"/>
  </r>
  <r>
    <n v="50714"/>
    <d v="2020-03-10T00:00:00"/>
    <s v="10076"/>
    <n v="1"/>
    <n v="2"/>
    <n v="21"/>
    <n v="10.98"/>
    <x v="1"/>
    <n v="4"/>
    <x v="1"/>
    <n v="10.02"/>
  </r>
  <r>
    <n v="50715"/>
    <d v="2020-03-10T00:00:00"/>
    <s v="10076"/>
    <n v="1"/>
    <n v="3"/>
    <n v="20"/>
    <n v="11.42"/>
    <x v="5"/>
    <n v="4"/>
    <x v="1"/>
    <n v="8.58"/>
  </r>
  <r>
    <n v="50716"/>
    <d v="2020-03-10T00:00:00"/>
    <s v="10076"/>
    <n v="1"/>
    <n v="1"/>
    <n v="21"/>
    <n v="11.54"/>
    <x v="0"/>
    <n v="4"/>
    <x v="1"/>
    <n v="9.4600000000000009"/>
  </r>
  <r>
    <n v="50717"/>
    <d v="2020-03-10T00:00:00"/>
    <s v="10076"/>
    <n v="1"/>
    <n v="7"/>
    <n v="21"/>
    <n v="11.82"/>
    <x v="3"/>
    <n v="4"/>
    <x v="1"/>
    <n v="9.18"/>
  </r>
  <r>
    <n v="50718"/>
    <d v="2020-03-11T00:00:00"/>
    <s v="10076"/>
    <n v="1"/>
    <n v="5"/>
    <n v="21"/>
    <n v="11.8"/>
    <x v="2"/>
    <n v="4"/>
    <x v="1"/>
    <n v="9.1999999999999993"/>
  </r>
  <r>
    <n v="50719"/>
    <d v="2020-03-11T00:00:00"/>
    <s v="10050"/>
    <n v="1"/>
    <n v="2"/>
    <n v="233"/>
    <n v="155.4"/>
    <x v="1"/>
    <n v="3"/>
    <x v="3"/>
    <n v="77.599999999999994"/>
  </r>
  <r>
    <n v="50720"/>
    <d v="2020-03-12T00:00:00"/>
    <s v="10076"/>
    <n v="1"/>
    <n v="1"/>
    <n v="20"/>
    <n v="11.49"/>
    <x v="0"/>
    <n v="4"/>
    <x v="1"/>
    <n v="8.51"/>
  </r>
  <r>
    <n v="50721"/>
    <d v="2020-03-12T00:00:00"/>
    <s v="10034"/>
    <n v="1"/>
    <n v="1"/>
    <n v="73"/>
    <n v="41.14"/>
    <x v="0"/>
    <n v="5"/>
    <x v="0"/>
    <n v="31.86"/>
  </r>
  <r>
    <n v="50722"/>
    <d v="2020-03-12T00:00:00"/>
    <s v="10008"/>
    <n v="1"/>
    <n v="7"/>
    <n v="182"/>
    <n v="112.24"/>
    <x v="3"/>
    <n v="2"/>
    <x v="4"/>
    <n v="69.760000000000005"/>
  </r>
  <r>
    <n v="50723"/>
    <d v="2020-03-12T00:00:00"/>
    <s v="10037"/>
    <n v="1"/>
    <n v="3"/>
    <n v="99"/>
    <n v="55.62"/>
    <x v="5"/>
    <n v="5"/>
    <x v="0"/>
    <n v="43.38"/>
  </r>
  <r>
    <n v="50724"/>
    <d v="2020-03-13T00:00:00"/>
    <s v="10076"/>
    <n v="1"/>
    <n v="6"/>
    <n v="20"/>
    <n v="10.74"/>
    <x v="4"/>
    <n v="4"/>
    <x v="1"/>
    <n v="9.26"/>
  </r>
  <r>
    <n v="50725"/>
    <d v="2020-03-13T00:00:00"/>
    <s v="10076"/>
    <n v="1"/>
    <n v="5"/>
    <n v="21"/>
    <n v="10.78"/>
    <x v="2"/>
    <n v="4"/>
    <x v="1"/>
    <n v="10.220000000000001"/>
  </r>
  <r>
    <n v="50726"/>
    <d v="2020-03-14T00:00:00"/>
    <s v="10023"/>
    <n v="1"/>
    <n v="5"/>
    <n v="82"/>
    <n v="55.3"/>
    <x v="2"/>
    <n v="6"/>
    <x v="2"/>
    <n v="26.700000000000003"/>
  </r>
  <r>
    <n v="50727"/>
    <d v="2020-03-14T00:00:00"/>
    <s v="10076"/>
    <n v="1"/>
    <n v="3"/>
    <n v="20"/>
    <n v="10.95"/>
    <x v="5"/>
    <n v="4"/>
    <x v="1"/>
    <n v="9.0500000000000007"/>
  </r>
  <r>
    <n v="50728"/>
    <d v="2020-03-14T00:00:00"/>
    <s v="10076"/>
    <n v="1"/>
    <n v="1"/>
    <n v="19"/>
    <n v="11.13"/>
    <x v="0"/>
    <n v="4"/>
    <x v="1"/>
    <n v="7.8699999999999992"/>
  </r>
  <r>
    <n v="50729"/>
    <d v="2020-03-14T00:00:00"/>
    <s v="10076"/>
    <n v="1"/>
    <n v="2"/>
    <n v="20"/>
    <n v="11.3"/>
    <x v="1"/>
    <n v="4"/>
    <x v="1"/>
    <n v="8.6999999999999993"/>
  </r>
  <r>
    <n v="50730"/>
    <d v="2020-03-14T00:00:00"/>
    <s v="10037"/>
    <n v="1"/>
    <n v="6"/>
    <n v="99"/>
    <n v="54.57"/>
    <x v="4"/>
    <n v="5"/>
    <x v="0"/>
    <n v="44.43"/>
  </r>
  <r>
    <n v="50731"/>
    <d v="2020-03-15T00:00:00"/>
    <s v="10076"/>
    <n v="1"/>
    <n v="5"/>
    <n v="21"/>
    <n v="11.24"/>
    <x v="2"/>
    <n v="4"/>
    <x v="1"/>
    <n v="9.76"/>
  </r>
  <r>
    <n v="50732"/>
    <d v="2020-03-15T00:00:00"/>
    <s v="10007"/>
    <n v="1"/>
    <n v="9"/>
    <n v="119"/>
    <n v="61.59"/>
    <x v="6"/>
    <n v="2"/>
    <x v="4"/>
    <n v="57.41"/>
  </r>
  <r>
    <n v="50733"/>
    <d v="2020-03-15T00:00:00"/>
    <s v="10050"/>
    <n v="1"/>
    <n v="7"/>
    <n v="241"/>
    <n v="156.97"/>
    <x v="3"/>
    <n v="3"/>
    <x v="3"/>
    <n v="84.03"/>
  </r>
  <r>
    <n v="50734"/>
    <d v="2020-03-16T00:00:00"/>
    <s v="10076"/>
    <n v="1"/>
    <n v="5"/>
    <n v="20"/>
    <n v="11.46"/>
    <x v="2"/>
    <n v="4"/>
    <x v="1"/>
    <n v="8.5399999999999991"/>
  </r>
  <r>
    <n v="50735"/>
    <d v="2020-03-16T00:00:00"/>
    <s v="10076"/>
    <n v="1"/>
    <n v="7"/>
    <n v="20"/>
    <n v="11"/>
    <x v="3"/>
    <n v="4"/>
    <x v="1"/>
    <n v="9"/>
  </r>
  <r>
    <n v="50736"/>
    <d v="2020-03-16T00:00:00"/>
    <s v="10023"/>
    <n v="1"/>
    <n v="7"/>
    <n v="82"/>
    <n v="55.1"/>
    <x v="3"/>
    <n v="6"/>
    <x v="2"/>
    <n v="26.9"/>
  </r>
  <r>
    <n v="50737"/>
    <d v="2020-03-17T00:00:00"/>
    <s v="10037"/>
    <n v="1"/>
    <n v="3"/>
    <n v="103"/>
    <n v="56.63"/>
    <x v="5"/>
    <n v="5"/>
    <x v="0"/>
    <n v="46.37"/>
  </r>
  <r>
    <n v="50738"/>
    <d v="2020-03-17T00:00:00"/>
    <s v="10008"/>
    <n v="1"/>
    <n v="6"/>
    <n v="171"/>
    <n v="119.95"/>
    <x v="4"/>
    <n v="2"/>
    <x v="4"/>
    <n v="51.05"/>
  </r>
  <r>
    <n v="50739"/>
    <d v="2020-03-17T00:00:00"/>
    <s v="10076"/>
    <n v="1"/>
    <n v="9"/>
    <n v="21"/>
    <n v="10.93"/>
    <x v="6"/>
    <n v="4"/>
    <x v="1"/>
    <n v="10.07"/>
  </r>
  <r>
    <n v="50740"/>
    <d v="2020-03-18T00:00:00"/>
    <s v="10076"/>
    <n v="1"/>
    <n v="3"/>
    <n v="21"/>
    <n v="10.83"/>
    <x v="5"/>
    <n v="4"/>
    <x v="1"/>
    <n v="10.17"/>
  </r>
  <r>
    <n v="50741"/>
    <d v="2020-03-18T00:00:00"/>
    <s v="10076"/>
    <n v="1"/>
    <n v="5"/>
    <n v="21"/>
    <n v="10.82"/>
    <x v="2"/>
    <n v="4"/>
    <x v="1"/>
    <n v="10.18"/>
  </r>
  <r>
    <n v="50742"/>
    <d v="2020-03-18T00:00:00"/>
    <s v="10007"/>
    <n v="1"/>
    <n v="2"/>
    <n v="123"/>
    <n v="64.62"/>
    <x v="1"/>
    <n v="2"/>
    <x v="4"/>
    <n v="58.379999999999995"/>
  </r>
  <r>
    <n v="50743"/>
    <d v="2020-03-18T00:00:00"/>
    <s v="10076"/>
    <n v="1"/>
    <n v="6"/>
    <n v="20"/>
    <n v="10.84"/>
    <x v="4"/>
    <n v="4"/>
    <x v="1"/>
    <n v="9.16"/>
  </r>
  <r>
    <n v="50744"/>
    <d v="2020-03-18T00:00:00"/>
    <s v="10076"/>
    <n v="1"/>
    <n v="6"/>
    <n v="20"/>
    <n v="10.82"/>
    <x v="4"/>
    <n v="4"/>
    <x v="1"/>
    <n v="9.18"/>
  </r>
  <r>
    <n v="50745"/>
    <d v="2020-03-19T00:00:00"/>
    <s v="10076"/>
    <n v="1"/>
    <n v="3"/>
    <n v="21"/>
    <n v="11.24"/>
    <x v="5"/>
    <n v="4"/>
    <x v="1"/>
    <n v="9.76"/>
  </r>
  <r>
    <n v="50746"/>
    <d v="2020-03-19T00:00:00"/>
    <s v="10012"/>
    <n v="1"/>
    <n v="2"/>
    <n v="133"/>
    <n v="96.09"/>
    <x v="1"/>
    <n v="2"/>
    <x v="4"/>
    <n v="36.909999999999997"/>
  </r>
  <r>
    <n v="50747"/>
    <d v="2020-03-20T00:00:00"/>
    <s v="10076"/>
    <n v="1"/>
    <n v="2"/>
    <n v="20"/>
    <n v="10.75"/>
    <x v="1"/>
    <n v="4"/>
    <x v="1"/>
    <n v="9.25"/>
  </r>
  <r>
    <n v="50748"/>
    <d v="2020-03-20T00:00:00"/>
    <s v="10037"/>
    <n v="1"/>
    <n v="6"/>
    <n v="101"/>
    <n v="55.88"/>
    <x v="4"/>
    <n v="5"/>
    <x v="0"/>
    <n v="45.12"/>
  </r>
  <r>
    <n v="50749"/>
    <d v="2020-03-21T00:00:00"/>
    <s v="10076"/>
    <n v="1"/>
    <n v="9"/>
    <n v="20"/>
    <n v="10.66"/>
    <x v="6"/>
    <n v="4"/>
    <x v="1"/>
    <n v="9.34"/>
  </r>
  <r>
    <n v="50750"/>
    <d v="2020-03-22T00:00:00"/>
    <s v="10037"/>
    <n v="1"/>
    <n v="6"/>
    <n v="101"/>
    <n v="51.66"/>
    <x v="4"/>
    <n v="5"/>
    <x v="0"/>
    <n v="49.34"/>
  </r>
  <r>
    <n v="50751"/>
    <d v="2020-03-22T00:00:00"/>
    <s v="10008"/>
    <n v="1"/>
    <n v="5"/>
    <n v="171"/>
    <n v="110.68"/>
    <x v="2"/>
    <n v="2"/>
    <x v="4"/>
    <n v="60.319999999999993"/>
  </r>
  <r>
    <n v="50752"/>
    <d v="2020-03-22T00:00:00"/>
    <s v="10076"/>
    <n v="1"/>
    <n v="9"/>
    <n v="21"/>
    <n v="11.69"/>
    <x v="6"/>
    <n v="4"/>
    <x v="1"/>
    <n v="9.31"/>
  </r>
  <r>
    <n v="50753"/>
    <d v="2020-03-23T00:00:00"/>
    <s v="10076"/>
    <n v="1"/>
    <n v="2"/>
    <n v="20"/>
    <n v="11.04"/>
    <x v="1"/>
    <n v="4"/>
    <x v="1"/>
    <n v="8.9600000000000009"/>
  </r>
  <r>
    <n v="50754"/>
    <d v="2020-03-23T00:00:00"/>
    <s v="10007"/>
    <n v="1"/>
    <n v="1"/>
    <n v="118"/>
    <n v="62.01"/>
    <x v="0"/>
    <n v="2"/>
    <x v="4"/>
    <n v="55.99"/>
  </r>
  <r>
    <n v="50755"/>
    <d v="2020-03-23T00:00:00"/>
    <s v="10076"/>
    <n v="1"/>
    <n v="1"/>
    <n v="21"/>
    <n v="11.69"/>
    <x v="0"/>
    <n v="4"/>
    <x v="1"/>
    <n v="9.31"/>
  </r>
  <r>
    <n v="50756"/>
    <d v="2020-03-23T00:00:00"/>
    <s v="10023"/>
    <n v="1"/>
    <n v="5"/>
    <n v="85"/>
    <n v="54.32"/>
    <x v="2"/>
    <n v="6"/>
    <x v="2"/>
    <n v="30.68"/>
  </r>
  <r>
    <n v="50757"/>
    <d v="2020-03-24T00:00:00"/>
    <s v="10037"/>
    <n v="1"/>
    <n v="5"/>
    <n v="103"/>
    <n v="53.41"/>
    <x v="2"/>
    <n v="5"/>
    <x v="0"/>
    <n v="49.59"/>
  </r>
  <r>
    <n v="50758"/>
    <d v="2020-03-24T00:00:00"/>
    <s v="10076"/>
    <n v="1"/>
    <n v="1"/>
    <n v="21"/>
    <n v="10.89"/>
    <x v="0"/>
    <n v="4"/>
    <x v="1"/>
    <n v="10.11"/>
  </r>
  <r>
    <n v="50759"/>
    <d v="2020-03-25T00:00:00"/>
    <s v="10007"/>
    <n v="1"/>
    <n v="2"/>
    <n v="114"/>
    <n v="61.26"/>
    <x v="1"/>
    <n v="2"/>
    <x v="4"/>
    <n v="52.74"/>
  </r>
  <r>
    <n v="50760"/>
    <d v="2020-03-25T00:00:00"/>
    <s v="10076"/>
    <n v="1"/>
    <n v="3"/>
    <n v="20"/>
    <n v="11.22"/>
    <x v="5"/>
    <n v="4"/>
    <x v="1"/>
    <n v="8.7799999999999994"/>
  </r>
  <r>
    <n v="50761"/>
    <d v="2020-03-25T00:00:00"/>
    <s v="10019"/>
    <n v="1"/>
    <n v="6"/>
    <n v="89"/>
    <n v="49.34"/>
    <x v="4"/>
    <n v="6"/>
    <x v="2"/>
    <n v="39.659999999999997"/>
  </r>
  <r>
    <n v="50762"/>
    <d v="2020-03-26T00:00:00"/>
    <s v="10050"/>
    <n v="1"/>
    <n v="6"/>
    <n v="237"/>
    <n v="169.11"/>
    <x v="4"/>
    <n v="3"/>
    <x v="3"/>
    <n v="67.889999999999986"/>
  </r>
  <r>
    <n v="50763"/>
    <d v="2020-03-26T00:00:00"/>
    <s v="10076"/>
    <n v="1"/>
    <n v="3"/>
    <n v="20"/>
    <n v="11.48"/>
    <x v="5"/>
    <n v="4"/>
    <x v="1"/>
    <n v="8.52"/>
  </r>
  <r>
    <n v="50764"/>
    <d v="2020-03-26T00:00:00"/>
    <s v="10023"/>
    <n v="1"/>
    <n v="1"/>
    <n v="88"/>
    <n v="55.43"/>
    <x v="0"/>
    <n v="6"/>
    <x v="2"/>
    <n v="32.57"/>
  </r>
  <r>
    <n v="50765"/>
    <d v="2020-03-27T00:00:00"/>
    <s v="10076"/>
    <n v="1"/>
    <n v="1"/>
    <n v="20"/>
    <n v="10.84"/>
    <x v="0"/>
    <n v="4"/>
    <x v="1"/>
    <n v="9.16"/>
  </r>
  <r>
    <n v="50766"/>
    <d v="2020-03-27T00:00:00"/>
    <s v="10008"/>
    <n v="1"/>
    <n v="3"/>
    <n v="177"/>
    <n v="114.05"/>
    <x v="5"/>
    <n v="2"/>
    <x v="4"/>
    <n v="62.95"/>
  </r>
  <r>
    <n v="50767"/>
    <d v="2020-03-28T00:00:00"/>
    <s v="10076"/>
    <n v="1"/>
    <n v="5"/>
    <n v="20"/>
    <n v="11.69"/>
    <x v="2"/>
    <n v="4"/>
    <x v="1"/>
    <n v="8.31"/>
  </r>
  <r>
    <n v="50768"/>
    <d v="2020-03-28T00:00:00"/>
    <s v="10076"/>
    <n v="1"/>
    <n v="1"/>
    <n v="20"/>
    <n v="11.3"/>
    <x v="0"/>
    <n v="4"/>
    <x v="1"/>
    <n v="8.6999999999999993"/>
  </r>
  <r>
    <n v="50769"/>
    <d v="2020-03-28T00:00:00"/>
    <s v="10037"/>
    <n v="1"/>
    <n v="7"/>
    <n v="100"/>
    <n v="55.51"/>
    <x v="3"/>
    <n v="5"/>
    <x v="0"/>
    <n v="44.49"/>
  </r>
  <r>
    <n v="50770"/>
    <d v="2020-03-28T00:00:00"/>
    <s v="10076"/>
    <n v="1"/>
    <n v="3"/>
    <n v="19"/>
    <n v="11.05"/>
    <x v="5"/>
    <n v="4"/>
    <x v="1"/>
    <n v="7.9499999999999993"/>
  </r>
  <r>
    <n v="50771"/>
    <d v="2020-03-29T00:00:00"/>
    <s v="10076"/>
    <n v="1"/>
    <n v="6"/>
    <n v="21"/>
    <n v="11.19"/>
    <x v="4"/>
    <n v="4"/>
    <x v="1"/>
    <n v="9.81"/>
  </r>
  <r>
    <n v="50772"/>
    <d v="2020-03-30T00:00:00"/>
    <s v="10076"/>
    <n v="1"/>
    <n v="1"/>
    <n v="21"/>
    <n v="10.94"/>
    <x v="0"/>
    <n v="4"/>
    <x v="1"/>
    <n v="10.06"/>
  </r>
  <r>
    <n v="50773"/>
    <d v="2020-03-30T00:00:00"/>
    <s v="10007"/>
    <n v="1"/>
    <n v="5"/>
    <n v="122"/>
    <n v="61.91"/>
    <x v="2"/>
    <n v="2"/>
    <x v="4"/>
    <n v="60.09"/>
  </r>
  <r>
    <n v="50774"/>
    <d v="2020-03-31T00:00:00"/>
    <s v="10008"/>
    <n v="1"/>
    <n v="5"/>
    <n v="174"/>
    <n v="115.64"/>
    <x v="2"/>
    <n v="2"/>
    <x v="4"/>
    <n v="58.36"/>
  </r>
  <r>
    <n v="50775"/>
    <d v="2020-03-31T00:00:00"/>
    <s v="10076"/>
    <n v="1"/>
    <n v="5"/>
    <n v="21"/>
    <n v="11.3"/>
    <x v="2"/>
    <n v="4"/>
    <x v="1"/>
    <n v="9.6999999999999993"/>
  </r>
  <r>
    <n v="50776"/>
    <d v="2020-04-01T00:00:00"/>
    <s v="10076"/>
    <n v="1"/>
    <n v="1"/>
    <n v="20"/>
    <n v="11.26"/>
    <x v="0"/>
    <n v="4"/>
    <x v="1"/>
    <n v="8.74"/>
  </r>
  <r>
    <n v="50777"/>
    <d v="2020-04-01T00:00:00"/>
    <s v="10076"/>
    <n v="1"/>
    <n v="1"/>
    <n v="20"/>
    <n v="11.35"/>
    <x v="0"/>
    <n v="4"/>
    <x v="1"/>
    <n v="8.65"/>
  </r>
  <r>
    <n v="50778"/>
    <d v="2020-04-01T00:00:00"/>
    <s v="10076"/>
    <n v="1"/>
    <n v="7"/>
    <n v="21"/>
    <n v="11.24"/>
    <x v="3"/>
    <n v="4"/>
    <x v="1"/>
    <n v="9.76"/>
  </r>
  <r>
    <n v="50779"/>
    <d v="2020-04-01T00:00:00"/>
    <s v="10076"/>
    <n v="1"/>
    <n v="6"/>
    <n v="21"/>
    <n v="11.14"/>
    <x v="4"/>
    <n v="4"/>
    <x v="1"/>
    <n v="9.86"/>
  </r>
  <r>
    <n v="50780"/>
    <d v="2020-04-01T00:00:00"/>
    <s v="10076"/>
    <n v="1"/>
    <n v="5"/>
    <n v="19"/>
    <n v="11.8"/>
    <x v="2"/>
    <n v="4"/>
    <x v="1"/>
    <n v="7.1999999999999993"/>
  </r>
  <r>
    <n v="50781"/>
    <d v="2020-04-01T00:00:00"/>
    <s v="10076"/>
    <n v="1"/>
    <n v="2"/>
    <n v="21"/>
    <n v="11.03"/>
    <x v="1"/>
    <n v="4"/>
    <x v="1"/>
    <n v="9.9700000000000006"/>
  </r>
  <r>
    <n v="50782"/>
    <d v="2020-04-02T00:00:00"/>
    <s v="10076"/>
    <n v="1"/>
    <n v="6"/>
    <n v="19"/>
    <n v="11.35"/>
    <x v="4"/>
    <n v="4"/>
    <x v="1"/>
    <n v="7.65"/>
  </r>
  <r>
    <n v="50783"/>
    <d v="2020-04-02T00:00:00"/>
    <s v="10037"/>
    <n v="1"/>
    <n v="6"/>
    <n v="101"/>
    <n v="56.31"/>
    <x v="4"/>
    <n v="5"/>
    <x v="0"/>
    <n v="44.69"/>
  </r>
  <r>
    <n v="50784"/>
    <d v="2020-04-02T00:00:00"/>
    <s v="10076"/>
    <n v="1"/>
    <n v="5"/>
    <n v="20"/>
    <n v="11.33"/>
    <x v="2"/>
    <n v="4"/>
    <x v="1"/>
    <n v="8.67"/>
  </r>
  <r>
    <n v="50785"/>
    <d v="2020-04-03T00:00:00"/>
    <s v="10023"/>
    <n v="1"/>
    <n v="7"/>
    <n v="83"/>
    <n v="56.06"/>
    <x v="3"/>
    <n v="6"/>
    <x v="2"/>
    <n v="26.939999999999998"/>
  </r>
  <r>
    <n v="50786"/>
    <d v="2020-04-03T00:00:00"/>
    <s v="10076"/>
    <n v="1"/>
    <n v="3"/>
    <n v="19"/>
    <n v="10.74"/>
    <x v="5"/>
    <n v="4"/>
    <x v="1"/>
    <n v="8.26"/>
  </r>
  <r>
    <n v="50787"/>
    <d v="2020-04-03T00:00:00"/>
    <s v="10076"/>
    <n v="1"/>
    <n v="1"/>
    <n v="19"/>
    <n v="10.99"/>
    <x v="0"/>
    <n v="4"/>
    <x v="1"/>
    <n v="8.01"/>
  </r>
  <r>
    <n v="50788"/>
    <d v="2020-04-04T00:00:00"/>
    <s v="10076"/>
    <n v="1"/>
    <n v="2"/>
    <n v="21"/>
    <n v="11.23"/>
    <x v="1"/>
    <n v="4"/>
    <x v="1"/>
    <n v="9.77"/>
  </r>
  <r>
    <n v="50789"/>
    <d v="2020-04-04T00:00:00"/>
    <s v="10076"/>
    <n v="1"/>
    <n v="6"/>
    <n v="19"/>
    <n v="11.25"/>
    <x v="4"/>
    <n v="4"/>
    <x v="1"/>
    <n v="7.75"/>
  </r>
  <r>
    <n v="50790"/>
    <d v="2020-04-04T00:00:00"/>
    <s v="10007"/>
    <n v="1"/>
    <n v="3"/>
    <n v="123"/>
    <n v="63.15"/>
    <x v="5"/>
    <n v="2"/>
    <x v="4"/>
    <n v="59.85"/>
  </r>
  <r>
    <n v="50791"/>
    <d v="2020-04-04T00:00:00"/>
    <s v="10008"/>
    <n v="1"/>
    <n v="9"/>
    <n v="180"/>
    <n v="120.41"/>
    <x v="6"/>
    <n v="2"/>
    <x v="4"/>
    <n v="59.59"/>
  </r>
  <r>
    <n v="50792"/>
    <d v="2020-04-04T00:00:00"/>
    <s v="10076"/>
    <n v="1"/>
    <n v="2"/>
    <n v="19"/>
    <n v="11.62"/>
    <x v="1"/>
    <n v="4"/>
    <x v="1"/>
    <n v="7.3800000000000008"/>
  </r>
  <r>
    <n v="50793"/>
    <d v="2020-04-05T00:00:00"/>
    <s v="10050"/>
    <n v="1"/>
    <n v="5"/>
    <n v="237"/>
    <n v="164.81"/>
    <x v="2"/>
    <n v="3"/>
    <x v="3"/>
    <n v="72.19"/>
  </r>
  <r>
    <n v="50794"/>
    <d v="2020-04-05T00:00:00"/>
    <s v="10076"/>
    <n v="1"/>
    <n v="7"/>
    <n v="21"/>
    <n v="11.68"/>
    <x v="3"/>
    <n v="4"/>
    <x v="1"/>
    <n v="9.32"/>
  </r>
  <r>
    <n v="50795"/>
    <d v="2020-04-05T00:00:00"/>
    <s v="10076"/>
    <n v="1"/>
    <n v="2"/>
    <n v="21"/>
    <n v="11.41"/>
    <x v="1"/>
    <n v="4"/>
    <x v="1"/>
    <n v="9.59"/>
  </r>
  <r>
    <n v="50796"/>
    <d v="2020-04-06T00:00:00"/>
    <s v="10076"/>
    <n v="1"/>
    <n v="1"/>
    <n v="21"/>
    <n v="11.19"/>
    <x v="0"/>
    <n v="4"/>
    <x v="1"/>
    <n v="9.81"/>
  </r>
  <r>
    <n v="50797"/>
    <d v="2020-04-06T00:00:00"/>
    <s v="10034"/>
    <n v="1"/>
    <n v="2"/>
    <n v="77"/>
    <n v="40.64"/>
    <x v="1"/>
    <n v="5"/>
    <x v="0"/>
    <n v="36.36"/>
  </r>
  <r>
    <n v="50798"/>
    <d v="2020-04-06T00:00:00"/>
    <s v="10037"/>
    <n v="1"/>
    <n v="1"/>
    <n v="96"/>
    <n v="54.55"/>
    <x v="0"/>
    <n v="5"/>
    <x v="0"/>
    <n v="41.45"/>
  </r>
  <r>
    <n v="50799"/>
    <d v="2020-04-07T00:00:00"/>
    <s v="10076"/>
    <n v="1"/>
    <n v="1"/>
    <n v="20"/>
    <n v="11.72"/>
    <x v="0"/>
    <n v="4"/>
    <x v="1"/>
    <n v="8.2799999999999994"/>
  </r>
  <r>
    <n v="50800"/>
    <d v="2020-04-07T00:00:00"/>
    <s v="10076"/>
    <n v="1"/>
    <n v="9"/>
    <n v="21"/>
    <n v="11.25"/>
    <x v="6"/>
    <n v="4"/>
    <x v="1"/>
    <n v="9.75"/>
  </r>
  <r>
    <n v="50801"/>
    <d v="2020-04-07T00:00:00"/>
    <s v="10019"/>
    <n v="1"/>
    <n v="1"/>
    <n v="83"/>
    <n v="48.63"/>
    <x v="0"/>
    <n v="6"/>
    <x v="2"/>
    <n v="34.369999999999997"/>
  </r>
  <r>
    <n v="50802"/>
    <d v="2020-04-07T00:00:00"/>
    <s v="10012"/>
    <n v="1"/>
    <n v="5"/>
    <n v="130"/>
    <n v="87.22"/>
    <x v="2"/>
    <n v="2"/>
    <x v="4"/>
    <n v="42.78"/>
  </r>
  <r>
    <n v="50803"/>
    <d v="2020-04-07T00:00:00"/>
    <s v="10076"/>
    <n v="1"/>
    <n v="3"/>
    <n v="21"/>
    <n v="11.2"/>
    <x v="5"/>
    <n v="4"/>
    <x v="1"/>
    <n v="9.8000000000000007"/>
  </r>
  <r>
    <n v="50804"/>
    <d v="2020-04-07T00:00:00"/>
    <s v="10007"/>
    <n v="1"/>
    <n v="6"/>
    <n v="120"/>
    <n v="63.29"/>
    <x v="4"/>
    <n v="2"/>
    <x v="4"/>
    <n v="56.71"/>
  </r>
  <r>
    <n v="50805"/>
    <d v="2020-04-08T00:00:00"/>
    <s v="10008"/>
    <n v="1"/>
    <n v="6"/>
    <n v="182"/>
    <n v="121.8"/>
    <x v="4"/>
    <n v="2"/>
    <x v="4"/>
    <n v="60.2"/>
  </r>
  <r>
    <n v="50806"/>
    <d v="2020-04-08T00:00:00"/>
    <s v="10076"/>
    <n v="1"/>
    <n v="2"/>
    <n v="21"/>
    <n v="11.46"/>
    <x v="1"/>
    <n v="4"/>
    <x v="1"/>
    <n v="9.5399999999999991"/>
  </r>
  <r>
    <n v="50807"/>
    <d v="2020-04-09T00:00:00"/>
    <s v="10076"/>
    <n v="1"/>
    <n v="5"/>
    <n v="21"/>
    <n v="10.68"/>
    <x v="2"/>
    <n v="4"/>
    <x v="1"/>
    <n v="10.32"/>
  </r>
  <r>
    <n v="50808"/>
    <d v="2020-04-09T00:00:00"/>
    <s v="10076"/>
    <n v="1"/>
    <n v="6"/>
    <n v="21"/>
    <n v="10.71"/>
    <x v="4"/>
    <n v="4"/>
    <x v="1"/>
    <n v="10.29"/>
  </r>
  <r>
    <n v="50809"/>
    <d v="2020-04-09T00:00:00"/>
    <s v="10076"/>
    <n v="1"/>
    <n v="2"/>
    <n v="21"/>
    <n v="10.93"/>
    <x v="1"/>
    <n v="4"/>
    <x v="1"/>
    <n v="10.07"/>
  </r>
  <r>
    <n v="50810"/>
    <d v="2020-04-10T00:00:00"/>
    <s v="10076"/>
    <n v="1"/>
    <n v="1"/>
    <n v="20"/>
    <n v="10.79"/>
    <x v="0"/>
    <n v="4"/>
    <x v="1"/>
    <n v="9.2100000000000009"/>
  </r>
  <r>
    <n v="50811"/>
    <d v="2020-04-11T00:00:00"/>
    <s v="10007"/>
    <n v="1"/>
    <n v="9"/>
    <n v="121"/>
    <n v="67.19"/>
    <x v="6"/>
    <n v="2"/>
    <x v="4"/>
    <n v="53.81"/>
  </r>
  <r>
    <n v="50812"/>
    <d v="2020-04-11T00:00:00"/>
    <s v="10076"/>
    <n v="1"/>
    <n v="2"/>
    <n v="19"/>
    <n v="11.59"/>
    <x v="1"/>
    <n v="4"/>
    <x v="1"/>
    <n v="7.41"/>
  </r>
  <r>
    <n v="50813"/>
    <d v="2020-04-11T00:00:00"/>
    <s v="10037"/>
    <n v="1"/>
    <n v="1"/>
    <n v="104"/>
    <n v="53.99"/>
    <x v="0"/>
    <n v="5"/>
    <x v="0"/>
    <n v="50.01"/>
  </r>
  <r>
    <n v="50814"/>
    <d v="2020-04-11T00:00:00"/>
    <s v="10076"/>
    <n v="1"/>
    <n v="7"/>
    <n v="19"/>
    <n v="10.88"/>
    <x v="3"/>
    <n v="4"/>
    <x v="1"/>
    <n v="8.1199999999999992"/>
  </r>
  <r>
    <n v="50815"/>
    <d v="2020-04-12T00:00:00"/>
    <s v="10076"/>
    <n v="1"/>
    <n v="5"/>
    <n v="21"/>
    <n v="11.79"/>
    <x v="2"/>
    <n v="4"/>
    <x v="1"/>
    <n v="9.2100000000000009"/>
  </r>
  <r>
    <n v="50816"/>
    <d v="2020-04-13T00:00:00"/>
    <s v="10076"/>
    <n v="1"/>
    <n v="1"/>
    <n v="20"/>
    <n v="11.44"/>
    <x v="0"/>
    <n v="4"/>
    <x v="1"/>
    <n v="8.56"/>
  </r>
  <r>
    <n v="50817"/>
    <d v="2020-04-13T00:00:00"/>
    <s v="10076"/>
    <n v="1"/>
    <n v="5"/>
    <n v="20"/>
    <n v="10.94"/>
    <x v="2"/>
    <n v="4"/>
    <x v="1"/>
    <n v="9.06"/>
  </r>
  <r>
    <n v="50818"/>
    <d v="2020-04-13T00:00:00"/>
    <s v="10076"/>
    <n v="1"/>
    <n v="2"/>
    <n v="20"/>
    <n v="11.28"/>
    <x v="1"/>
    <n v="4"/>
    <x v="1"/>
    <n v="8.7200000000000006"/>
  </r>
  <r>
    <n v="50819"/>
    <d v="2020-04-13T00:00:00"/>
    <s v="10076"/>
    <n v="1"/>
    <n v="1"/>
    <n v="21"/>
    <n v="11.35"/>
    <x v="0"/>
    <n v="4"/>
    <x v="1"/>
    <n v="9.65"/>
  </r>
  <r>
    <n v="50820"/>
    <d v="2020-04-13T00:00:00"/>
    <s v="10023"/>
    <n v="1"/>
    <n v="1"/>
    <n v="82"/>
    <n v="54.87"/>
    <x v="0"/>
    <n v="6"/>
    <x v="2"/>
    <n v="27.130000000000003"/>
  </r>
  <r>
    <n v="50821"/>
    <d v="2020-04-13T00:00:00"/>
    <s v="10076"/>
    <n v="1"/>
    <n v="1"/>
    <n v="20"/>
    <n v="10.84"/>
    <x v="0"/>
    <n v="4"/>
    <x v="1"/>
    <n v="9.16"/>
  </r>
  <r>
    <n v="50822"/>
    <d v="2020-04-14T00:00:00"/>
    <s v="10037"/>
    <n v="1"/>
    <n v="1"/>
    <n v="101"/>
    <n v="55.13"/>
    <x v="0"/>
    <n v="5"/>
    <x v="0"/>
    <n v="45.87"/>
  </r>
  <r>
    <n v="50823"/>
    <d v="2020-04-14T00:00:00"/>
    <s v="10008"/>
    <n v="1"/>
    <n v="1"/>
    <n v="185"/>
    <n v="119.4"/>
    <x v="0"/>
    <n v="2"/>
    <x v="4"/>
    <n v="65.599999999999994"/>
  </r>
  <r>
    <n v="50824"/>
    <d v="2020-04-14T00:00:00"/>
    <s v="10076"/>
    <n v="1"/>
    <n v="5"/>
    <n v="20"/>
    <n v="10.73"/>
    <x v="2"/>
    <n v="4"/>
    <x v="1"/>
    <n v="9.27"/>
  </r>
  <r>
    <n v="50825"/>
    <d v="2020-04-15T00:00:00"/>
    <s v="10076"/>
    <n v="1"/>
    <n v="2"/>
    <n v="19"/>
    <n v="11.6"/>
    <x v="1"/>
    <n v="4"/>
    <x v="1"/>
    <n v="7.4"/>
  </r>
  <r>
    <n v="50826"/>
    <d v="2020-04-16T00:00:00"/>
    <s v="10076"/>
    <n v="1"/>
    <n v="3"/>
    <n v="20"/>
    <n v="10.79"/>
    <x v="5"/>
    <n v="4"/>
    <x v="1"/>
    <n v="9.2100000000000009"/>
  </r>
  <r>
    <n v="50827"/>
    <d v="2020-04-16T00:00:00"/>
    <s v="10007"/>
    <n v="1"/>
    <n v="6"/>
    <n v="112"/>
    <n v="63.7"/>
    <x v="4"/>
    <n v="2"/>
    <x v="4"/>
    <n v="48.3"/>
  </r>
  <r>
    <n v="50828"/>
    <d v="2020-04-16T00:00:00"/>
    <s v="10076"/>
    <n v="1"/>
    <n v="1"/>
    <n v="20"/>
    <n v="11.37"/>
    <x v="0"/>
    <n v="4"/>
    <x v="1"/>
    <n v="8.6300000000000008"/>
  </r>
  <r>
    <n v="50829"/>
    <d v="2020-04-16T00:00:00"/>
    <s v="10076"/>
    <n v="1"/>
    <n v="1"/>
    <n v="20"/>
    <n v="10.94"/>
    <x v="0"/>
    <n v="4"/>
    <x v="1"/>
    <n v="9.06"/>
  </r>
  <r>
    <n v="50830"/>
    <d v="2020-04-16T00:00:00"/>
    <s v="10034"/>
    <n v="1"/>
    <n v="1"/>
    <n v="72"/>
    <n v="42.68"/>
    <x v="0"/>
    <n v="5"/>
    <x v="0"/>
    <n v="29.32"/>
  </r>
  <r>
    <n v="50831"/>
    <d v="2020-04-16T00:00:00"/>
    <s v="10076"/>
    <n v="1"/>
    <n v="6"/>
    <n v="21"/>
    <n v="11.26"/>
    <x v="4"/>
    <n v="4"/>
    <x v="1"/>
    <n v="9.74"/>
  </r>
  <r>
    <n v="50832"/>
    <d v="2020-04-17T00:00:00"/>
    <s v="10050"/>
    <n v="1"/>
    <n v="1"/>
    <n v="240"/>
    <n v="164.44"/>
    <x v="0"/>
    <n v="3"/>
    <x v="3"/>
    <n v="75.56"/>
  </r>
  <r>
    <n v="50833"/>
    <d v="2020-04-17T00:00:00"/>
    <s v="10076"/>
    <n v="1"/>
    <n v="3"/>
    <n v="21"/>
    <n v="10.78"/>
    <x v="5"/>
    <n v="4"/>
    <x v="1"/>
    <n v="10.220000000000001"/>
  </r>
  <r>
    <n v="50834"/>
    <d v="2020-04-17T00:00:00"/>
    <s v="10008"/>
    <n v="1"/>
    <n v="1"/>
    <n v="179"/>
    <n v="120.73"/>
    <x v="0"/>
    <n v="2"/>
    <x v="4"/>
    <n v="58.269999999999996"/>
  </r>
  <r>
    <n v="50835"/>
    <d v="2020-04-17T00:00:00"/>
    <s v="10076"/>
    <n v="1"/>
    <n v="1"/>
    <n v="21"/>
    <n v="10.83"/>
    <x v="0"/>
    <n v="4"/>
    <x v="1"/>
    <n v="10.17"/>
  </r>
  <r>
    <n v="50836"/>
    <d v="2020-04-18T00:00:00"/>
    <s v="10076"/>
    <n v="1"/>
    <n v="7"/>
    <n v="21"/>
    <n v="11"/>
    <x v="3"/>
    <n v="4"/>
    <x v="1"/>
    <n v="10"/>
  </r>
  <r>
    <n v="50837"/>
    <d v="2020-04-18T00:00:00"/>
    <s v="10076"/>
    <n v="1"/>
    <n v="5"/>
    <n v="20"/>
    <n v="11.14"/>
    <x v="2"/>
    <n v="4"/>
    <x v="1"/>
    <n v="8.86"/>
  </r>
  <r>
    <n v="50838"/>
    <d v="2020-04-18T00:00:00"/>
    <s v="10076"/>
    <n v="1"/>
    <n v="1"/>
    <n v="21"/>
    <n v="10.84"/>
    <x v="0"/>
    <n v="4"/>
    <x v="1"/>
    <n v="10.16"/>
  </r>
  <r>
    <n v="50839"/>
    <d v="2020-04-18T00:00:00"/>
    <s v="10076"/>
    <n v="1"/>
    <n v="7"/>
    <n v="20"/>
    <n v="11.37"/>
    <x v="3"/>
    <n v="4"/>
    <x v="1"/>
    <n v="8.6300000000000008"/>
  </r>
  <r>
    <n v="50840"/>
    <d v="2020-04-18T00:00:00"/>
    <s v="10007"/>
    <n v="1"/>
    <n v="7"/>
    <n v="112"/>
    <n v="62.92"/>
    <x v="3"/>
    <n v="2"/>
    <x v="4"/>
    <n v="49.08"/>
  </r>
  <r>
    <n v="50841"/>
    <d v="2020-04-18T00:00:00"/>
    <s v="10076"/>
    <n v="1"/>
    <n v="6"/>
    <n v="20"/>
    <n v="11.34"/>
    <x v="4"/>
    <n v="4"/>
    <x v="1"/>
    <n v="8.66"/>
  </r>
  <r>
    <n v="50842"/>
    <d v="2020-04-18T00:00:00"/>
    <s v="10076"/>
    <n v="1"/>
    <n v="2"/>
    <n v="21"/>
    <n v="11.26"/>
    <x v="1"/>
    <n v="4"/>
    <x v="1"/>
    <n v="9.74"/>
  </r>
  <r>
    <n v="50843"/>
    <d v="2020-04-19T00:00:00"/>
    <s v="10076"/>
    <n v="1"/>
    <n v="5"/>
    <n v="21"/>
    <n v="11.24"/>
    <x v="2"/>
    <n v="4"/>
    <x v="1"/>
    <n v="9.76"/>
  </r>
  <r>
    <n v="50844"/>
    <d v="2020-04-19T00:00:00"/>
    <s v="10037"/>
    <n v="1"/>
    <n v="7"/>
    <n v="94"/>
    <n v="56.38"/>
    <x v="3"/>
    <n v="5"/>
    <x v="0"/>
    <n v="37.619999999999997"/>
  </r>
  <r>
    <n v="50845"/>
    <d v="2020-04-19T00:00:00"/>
    <s v="10012"/>
    <n v="1"/>
    <n v="9"/>
    <n v="131"/>
    <n v="95.16"/>
    <x v="6"/>
    <n v="2"/>
    <x v="4"/>
    <n v="35.840000000000003"/>
  </r>
  <r>
    <n v="50846"/>
    <d v="2020-04-20T00:00:00"/>
    <s v="10076"/>
    <n v="1"/>
    <n v="5"/>
    <n v="21"/>
    <n v="11.2"/>
    <x v="2"/>
    <n v="4"/>
    <x v="1"/>
    <n v="9.8000000000000007"/>
  </r>
  <r>
    <n v="50847"/>
    <d v="2020-04-20T00:00:00"/>
    <s v="10076"/>
    <n v="1"/>
    <n v="3"/>
    <n v="20"/>
    <n v="11.16"/>
    <x v="5"/>
    <n v="4"/>
    <x v="1"/>
    <n v="8.84"/>
  </r>
  <r>
    <n v="50848"/>
    <d v="2020-04-20T00:00:00"/>
    <s v="10007"/>
    <n v="1"/>
    <n v="2"/>
    <n v="120"/>
    <n v="62.65"/>
    <x v="1"/>
    <n v="2"/>
    <x v="4"/>
    <n v="57.35"/>
  </r>
  <r>
    <n v="50849"/>
    <d v="2020-04-21T00:00:00"/>
    <s v="10076"/>
    <n v="1"/>
    <n v="1"/>
    <n v="21"/>
    <n v="11.6"/>
    <x v="0"/>
    <n v="4"/>
    <x v="1"/>
    <n v="9.4"/>
  </r>
  <r>
    <n v="50850"/>
    <d v="2020-04-21T00:00:00"/>
    <s v="10076"/>
    <n v="1"/>
    <n v="2"/>
    <n v="20"/>
    <n v="10.75"/>
    <x v="1"/>
    <n v="4"/>
    <x v="1"/>
    <n v="9.25"/>
  </r>
  <r>
    <n v="50851"/>
    <d v="2020-04-22T00:00:00"/>
    <s v="10007"/>
    <n v="1"/>
    <n v="3"/>
    <n v="119"/>
    <n v="63.56"/>
    <x v="5"/>
    <n v="2"/>
    <x v="4"/>
    <n v="55.44"/>
  </r>
  <r>
    <n v="50852"/>
    <d v="2020-04-22T00:00:00"/>
    <s v="10076"/>
    <n v="1"/>
    <n v="5"/>
    <n v="20"/>
    <n v="10.71"/>
    <x v="2"/>
    <n v="4"/>
    <x v="1"/>
    <n v="9.2899999999999991"/>
  </r>
  <r>
    <n v="50853"/>
    <d v="2020-04-22T00:00:00"/>
    <s v="10076"/>
    <n v="1"/>
    <n v="2"/>
    <n v="20"/>
    <n v="11.49"/>
    <x v="1"/>
    <n v="4"/>
    <x v="1"/>
    <n v="8.51"/>
  </r>
  <r>
    <n v="50854"/>
    <d v="2020-04-22T00:00:00"/>
    <s v="10076"/>
    <n v="1"/>
    <n v="9"/>
    <n v="21"/>
    <n v="11.14"/>
    <x v="6"/>
    <n v="4"/>
    <x v="1"/>
    <n v="9.86"/>
  </r>
  <r>
    <n v="50855"/>
    <d v="2020-04-23T00:00:00"/>
    <s v="10019"/>
    <n v="1"/>
    <n v="1"/>
    <n v="84"/>
    <n v="48.16"/>
    <x v="0"/>
    <n v="6"/>
    <x v="2"/>
    <n v="35.840000000000003"/>
  </r>
  <r>
    <n v="50856"/>
    <d v="2020-04-23T00:00:00"/>
    <s v="10076"/>
    <n v="1"/>
    <n v="1"/>
    <n v="21"/>
    <n v="10.87"/>
    <x v="0"/>
    <n v="4"/>
    <x v="1"/>
    <n v="10.130000000000001"/>
  </r>
  <r>
    <n v="50857"/>
    <d v="2020-04-23T00:00:00"/>
    <s v="10008"/>
    <n v="1"/>
    <n v="3"/>
    <n v="173"/>
    <n v="120.66"/>
    <x v="5"/>
    <n v="2"/>
    <x v="4"/>
    <n v="52.34"/>
  </r>
  <r>
    <n v="50858"/>
    <d v="2020-04-23T00:00:00"/>
    <s v="10076"/>
    <n v="2"/>
    <n v="1"/>
    <n v="20"/>
    <n v="11.32"/>
    <x v="0"/>
    <n v="4"/>
    <x v="1"/>
    <n v="8.68"/>
  </r>
  <r>
    <n v="50859"/>
    <d v="2020-04-23T00:00:00"/>
    <s v="10076"/>
    <n v="1"/>
    <n v="6"/>
    <n v="21"/>
    <n v="10.89"/>
    <x v="4"/>
    <n v="4"/>
    <x v="1"/>
    <n v="10.11"/>
  </r>
  <r>
    <n v="50860"/>
    <d v="2020-04-23T00:00:00"/>
    <s v="10037"/>
    <n v="1"/>
    <n v="5"/>
    <n v="94"/>
    <n v="53.35"/>
    <x v="2"/>
    <n v="5"/>
    <x v="0"/>
    <n v="40.65"/>
  </r>
  <r>
    <n v="50861"/>
    <d v="2020-04-24T00:00:00"/>
    <s v="10076"/>
    <n v="1"/>
    <n v="2"/>
    <n v="20"/>
    <n v="10.78"/>
    <x v="1"/>
    <n v="4"/>
    <x v="1"/>
    <n v="9.2200000000000006"/>
  </r>
  <r>
    <n v="50862"/>
    <d v="2020-04-24T00:00:00"/>
    <s v="10076"/>
    <n v="1"/>
    <n v="2"/>
    <n v="21"/>
    <n v="11.27"/>
    <x v="1"/>
    <n v="4"/>
    <x v="1"/>
    <n v="9.73"/>
  </r>
  <r>
    <n v="50863"/>
    <d v="2020-04-25T00:00:00"/>
    <s v="10076"/>
    <n v="1"/>
    <n v="7"/>
    <n v="21"/>
    <n v="11"/>
    <x v="3"/>
    <n v="4"/>
    <x v="1"/>
    <n v="10"/>
  </r>
  <r>
    <n v="50864"/>
    <d v="2020-04-25T00:00:00"/>
    <s v="10076"/>
    <n v="1"/>
    <n v="6"/>
    <n v="20"/>
    <n v="11.19"/>
    <x v="4"/>
    <n v="4"/>
    <x v="1"/>
    <n v="8.81"/>
  </r>
  <r>
    <n v="50865"/>
    <d v="2020-04-25T00:00:00"/>
    <s v="10076"/>
    <n v="1"/>
    <n v="1"/>
    <n v="20"/>
    <n v="11.03"/>
    <x v="0"/>
    <n v="4"/>
    <x v="1"/>
    <n v="8.9700000000000006"/>
  </r>
  <r>
    <n v="50866"/>
    <d v="2020-04-25T00:00:00"/>
    <s v="10076"/>
    <n v="1"/>
    <n v="1"/>
    <n v="21"/>
    <n v="10.91"/>
    <x v="0"/>
    <n v="4"/>
    <x v="1"/>
    <n v="10.09"/>
  </r>
  <r>
    <n v="50867"/>
    <d v="2020-04-25T00:00:00"/>
    <s v="10076"/>
    <n v="1"/>
    <n v="1"/>
    <n v="21"/>
    <n v="10.79"/>
    <x v="0"/>
    <n v="4"/>
    <x v="1"/>
    <n v="10.210000000000001"/>
  </r>
  <r>
    <n v="50868"/>
    <d v="2020-04-25T00:00:00"/>
    <s v="10076"/>
    <n v="1"/>
    <n v="5"/>
    <n v="21"/>
    <n v="11.63"/>
    <x v="2"/>
    <n v="4"/>
    <x v="1"/>
    <n v="9.3699999999999992"/>
  </r>
  <r>
    <n v="50869"/>
    <d v="2020-04-25T00:00:00"/>
    <s v="10023"/>
    <n v="1"/>
    <n v="1"/>
    <n v="81"/>
    <n v="56.04"/>
    <x v="0"/>
    <n v="6"/>
    <x v="2"/>
    <n v="24.96"/>
  </r>
  <r>
    <n v="50870"/>
    <d v="2020-04-26T00:00:00"/>
    <s v="10076"/>
    <n v="1"/>
    <n v="5"/>
    <n v="20"/>
    <n v="11.28"/>
    <x v="2"/>
    <n v="4"/>
    <x v="1"/>
    <n v="8.7200000000000006"/>
  </r>
  <r>
    <n v="50871"/>
    <d v="2020-04-26T00:00:00"/>
    <s v="10007"/>
    <n v="1"/>
    <n v="2"/>
    <n v="123"/>
    <n v="61.85"/>
    <x v="1"/>
    <n v="2"/>
    <x v="4"/>
    <n v="61.15"/>
  </r>
  <r>
    <n v="50872"/>
    <d v="2020-04-26T00:00:00"/>
    <s v="10037"/>
    <n v="1"/>
    <n v="9"/>
    <n v="104"/>
    <n v="54.83"/>
    <x v="6"/>
    <n v="5"/>
    <x v="0"/>
    <n v="49.17"/>
  </r>
  <r>
    <n v="50873"/>
    <d v="2020-04-26T00:00:00"/>
    <s v="10037"/>
    <n v="1"/>
    <n v="7"/>
    <n v="104"/>
    <n v="55.86"/>
    <x v="3"/>
    <n v="5"/>
    <x v="0"/>
    <n v="48.14"/>
  </r>
  <r>
    <n v="50874"/>
    <d v="2020-04-26T00:00:00"/>
    <s v="10076"/>
    <n v="1"/>
    <n v="1"/>
    <n v="20"/>
    <n v="11"/>
    <x v="0"/>
    <n v="4"/>
    <x v="1"/>
    <n v="9"/>
  </r>
  <r>
    <n v="50875"/>
    <d v="2020-04-26T00:00:00"/>
    <s v="10050"/>
    <n v="1"/>
    <n v="3"/>
    <n v="246"/>
    <n v="166.73"/>
    <x v="5"/>
    <n v="3"/>
    <x v="3"/>
    <n v="79.27000000000001"/>
  </r>
  <r>
    <n v="50876"/>
    <d v="2020-04-27T00:00:00"/>
    <s v="10076"/>
    <n v="1"/>
    <n v="6"/>
    <n v="20"/>
    <n v="10.83"/>
    <x v="4"/>
    <n v="4"/>
    <x v="1"/>
    <n v="9.17"/>
  </r>
  <r>
    <n v="50877"/>
    <d v="2020-04-28T00:00:00"/>
    <s v="10037"/>
    <n v="1"/>
    <n v="5"/>
    <n v="104"/>
    <n v="53.73"/>
    <x v="2"/>
    <n v="5"/>
    <x v="0"/>
    <n v="50.27"/>
  </r>
  <r>
    <n v="50878"/>
    <d v="2020-04-28T00:00:00"/>
    <s v="10076"/>
    <n v="1"/>
    <n v="3"/>
    <n v="20"/>
    <n v="10.66"/>
    <x v="5"/>
    <n v="4"/>
    <x v="1"/>
    <n v="9.34"/>
  </r>
  <r>
    <n v="50879"/>
    <d v="2020-04-29T00:00:00"/>
    <s v="10050"/>
    <n v="1"/>
    <n v="6"/>
    <n v="226"/>
    <n v="163.85"/>
    <x v="4"/>
    <n v="3"/>
    <x v="3"/>
    <n v="62.150000000000006"/>
  </r>
  <r>
    <n v="50880"/>
    <d v="2020-04-29T00:00:00"/>
    <s v="10076"/>
    <n v="1"/>
    <n v="6"/>
    <n v="20"/>
    <n v="10.68"/>
    <x v="4"/>
    <n v="4"/>
    <x v="1"/>
    <n v="9.32"/>
  </r>
  <r>
    <n v="50881"/>
    <d v="2020-04-29T00:00:00"/>
    <s v="10076"/>
    <n v="1"/>
    <n v="6"/>
    <n v="20"/>
    <n v="11.63"/>
    <x v="4"/>
    <n v="4"/>
    <x v="1"/>
    <n v="8.3699999999999992"/>
  </r>
  <r>
    <n v="50882"/>
    <d v="2020-04-30T00:00:00"/>
    <s v="10076"/>
    <n v="1"/>
    <n v="6"/>
    <n v="20"/>
    <n v="11.48"/>
    <x v="4"/>
    <n v="4"/>
    <x v="1"/>
    <n v="8.52"/>
  </r>
  <r>
    <n v="50883"/>
    <d v="2020-04-30T00:00:00"/>
    <s v="10007"/>
    <n v="1"/>
    <n v="7"/>
    <n v="123"/>
    <n v="61.11"/>
    <x v="3"/>
    <n v="2"/>
    <x v="4"/>
    <n v="61.89"/>
  </r>
  <r>
    <n v="50884"/>
    <d v="2020-05-01T00:00:00"/>
    <s v="10076"/>
    <n v="1"/>
    <n v="1"/>
    <n v="20"/>
    <n v="10.71"/>
    <x v="0"/>
    <n v="4"/>
    <x v="1"/>
    <n v="9.2899999999999991"/>
  </r>
  <r>
    <n v="50885"/>
    <d v="2020-05-01T00:00:00"/>
    <s v="10023"/>
    <n v="1"/>
    <n v="6"/>
    <n v="84"/>
    <n v="52.08"/>
    <x v="4"/>
    <n v="6"/>
    <x v="2"/>
    <n v="31.92"/>
  </r>
  <r>
    <n v="50886"/>
    <d v="2020-05-01T00:00:00"/>
    <s v="10008"/>
    <n v="1"/>
    <n v="5"/>
    <n v="178"/>
    <n v="117.38"/>
    <x v="2"/>
    <n v="2"/>
    <x v="4"/>
    <n v="60.620000000000005"/>
  </r>
  <r>
    <n v="50887"/>
    <d v="2020-05-01T00:00:00"/>
    <s v="10037"/>
    <n v="1"/>
    <n v="3"/>
    <n v="94"/>
    <n v="52.42"/>
    <x v="5"/>
    <n v="5"/>
    <x v="0"/>
    <n v="41.58"/>
  </r>
  <r>
    <n v="50888"/>
    <d v="2020-05-02T00:00:00"/>
    <s v="10076"/>
    <n v="1"/>
    <n v="6"/>
    <n v="20"/>
    <n v="11.57"/>
    <x v="4"/>
    <n v="4"/>
    <x v="1"/>
    <n v="8.43"/>
  </r>
  <r>
    <n v="50889"/>
    <d v="2020-05-02T00:00:00"/>
    <s v="10076"/>
    <n v="1"/>
    <n v="5"/>
    <n v="20"/>
    <n v="11.79"/>
    <x v="2"/>
    <n v="4"/>
    <x v="1"/>
    <n v="8.2100000000000009"/>
  </r>
  <r>
    <n v="50890"/>
    <d v="2020-05-02T00:00:00"/>
    <s v="10076"/>
    <n v="1"/>
    <n v="5"/>
    <n v="20"/>
    <n v="11.05"/>
    <x v="2"/>
    <n v="4"/>
    <x v="1"/>
    <n v="8.9499999999999993"/>
  </r>
  <r>
    <n v="50891"/>
    <d v="2020-05-02T00:00:00"/>
    <s v="10076"/>
    <n v="1"/>
    <n v="2"/>
    <n v="21"/>
    <n v="10.8"/>
    <x v="1"/>
    <n v="4"/>
    <x v="1"/>
    <n v="10.199999999999999"/>
  </r>
  <r>
    <n v="50892"/>
    <d v="2020-05-03T00:00:00"/>
    <s v="10076"/>
    <n v="1"/>
    <n v="6"/>
    <n v="20"/>
    <n v="11.17"/>
    <x v="4"/>
    <n v="4"/>
    <x v="1"/>
    <n v="8.83"/>
  </r>
  <r>
    <n v="50893"/>
    <d v="2020-05-03T00:00:00"/>
    <s v="10034"/>
    <n v="1"/>
    <n v="5"/>
    <n v="72"/>
    <n v="42.2"/>
    <x v="2"/>
    <n v="5"/>
    <x v="0"/>
    <n v="29.799999999999997"/>
  </r>
  <r>
    <n v="50894"/>
    <d v="2020-05-04T00:00:00"/>
    <s v="10007"/>
    <n v="1"/>
    <n v="7"/>
    <n v="112"/>
    <n v="64.41"/>
    <x v="3"/>
    <n v="2"/>
    <x v="4"/>
    <n v="47.59"/>
  </r>
  <r>
    <n v="50895"/>
    <d v="2020-05-04T00:00:00"/>
    <s v="10076"/>
    <n v="1"/>
    <n v="6"/>
    <n v="21"/>
    <n v="11.25"/>
    <x v="4"/>
    <n v="4"/>
    <x v="1"/>
    <n v="9.75"/>
  </r>
  <r>
    <n v="50896"/>
    <d v="2020-05-04T00:00:00"/>
    <s v="10023"/>
    <n v="1"/>
    <n v="2"/>
    <n v="89"/>
    <n v="53.33"/>
    <x v="1"/>
    <n v="6"/>
    <x v="2"/>
    <n v="35.67"/>
  </r>
  <r>
    <n v="50897"/>
    <d v="2020-05-05T00:00:00"/>
    <s v="10076"/>
    <n v="1"/>
    <n v="5"/>
    <n v="20"/>
    <n v="11.34"/>
    <x v="2"/>
    <n v="4"/>
    <x v="1"/>
    <n v="8.66"/>
  </r>
  <r>
    <n v="50898"/>
    <d v="2020-05-05T00:00:00"/>
    <s v="10037"/>
    <n v="1"/>
    <n v="1"/>
    <n v="102"/>
    <n v="53.05"/>
    <x v="0"/>
    <n v="5"/>
    <x v="0"/>
    <n v="48.95"/>
  </r>
  <r>
    <n v="50899"/>
    <d v="2020-05-06T00:00:00"/>
    <s v="10076"/>
    <n v="1"/>
    <n v="2"/>
    <n v="20"/>
    <n v="10.82"/>
    <x v="1"/>
    <n v="4"/>
    <x v="1"/>
    <n v="9.18"/>
  </r>
  <r>
    <n v="50900"/>
    <d v="2020-05-06T00:00:00"/>
    <s v="10076"/>
    <n v="1"/>
    <n v="5"/>
    <n v="21"/>
    <n v="10.74"/>
    <x v="2"/>
    <n v="4"/>
    <x v="1"/>
    <n v="10.26"/>
  </r>
  <r>
    <n v="50901"/>
    <d v="2020-05-06T00:00:00"/>
    <s v="10076"/>
    <n v="1"/>
    <n v="7"/>
    <n v="20"/>
    <n v="11.1"/>
    <x v="3"/>
    <n v="4"/>
    <x v="1"/>
    <n v="8.9"/>
  </r>
  <r>
    <n v="50902"/>
    <d v="2020-05-07T00:00:00"/>
    <s v="10076"/>
    <n v="1"/>
    <n v="6"/>
    <n v="21"/>
    <n v="11.37"/>
    <x v="4"/>
    <n v="4"/>
    <x v="1"/>
    <n v="9.6300000000000008"/>
  </r>
  <r>
    <n v="50903"/>
    <d v="2020-05-07T00:00:00"/>
    <s v="10076"/>
    <n v="1"/>
    <n v="6"/>
    <n v="20"/>
    <n v="10.91"/>
    <x v="4"/>
    <n v="4"/>
    <x v="1"/>
    <n v="9.09"/>
  </r>
  <r>
    <n v="50904"/>
    <d v="2020-05-07T00:00:00"/>
    <s v="10076"/>
    <n v="1"/>
    <n v="5"/>
    <n v="20"/>
    <n v="11.13"/>
    <x v="2"/>
    <n v="4"/>
    <x v="1"/>
    <n v="8.8699999999999992"/>
  </r>
  <r>
    <n v="50905"/>
    <d v="2020-05-07T00:00:00"/>
    <s v="10076"/>
    <n v="1"/>
    <n v="6"/>
    <n v="21"/>
    <n v="11.6"/>
    <x v="4"/>
    <n v="4"/>
    <x v="1"/>
    <n v="9.4"/>
  </r>
  <r>
    <n v="50906"/>
    <d v="2020-05-08T00:00:00"/>
    <s v="10076"/>
    <n v="1"/>
    <n v="1"/>
    <n v="21"/>
    <n v="11.56"/>
    <x v="0"/>
    <n v="4"/>
    <x v="1"/>
    <n v="9.44"/>
  </r>
  <r>
    <n v="50907"/>
    <d v="2020-05-09T00:00:00"/>
    <s v="10076"/>
    <n v="1"/>
    <n v="3"/>
    <n v="20"/>
    <n v="11.24"/>
    <x v="5"/>
    <n v="4"/>
    <x v="1"/>
    <n v="8.76"/>
  </r>
  <r>
    <n v="50908"/>
    <d v="2020-05-09T00:00:00"/>
    <s v="10037"/>
    <n v="1"/>
    <n v="6"/>
    <n v="103"/>
    <n v="52.49"/>
    <x v="4"/>
    <n v="5"/>
    <x v="0"/>
    <n v="50.51"/>
  </r>
  <r>
    <n v="50909"/>
    <d v="2020-05-09T00:00:00"/>
    <s v="10008"/>
    <n v="1"/>
    <n v="1"/>
    <n v="187"/>
    <n v="113.01"/>
    <x v="0"/>
    <n v="2"/>
    <x v="4"/>
    <n v="73.989999999999995"/>
  </r>
  <r>
    <n v="50910"/>
    <d v="2020-05-09T00:00:00"/>
    <s v="10076"/>
    <n v="1"/>
    <n v="3"/>
    <n v="20"/>
    <n v="10.64"/>
    <x v="5"/>
    <n v="4"/>
    <x v="1"/>
    <n v="9.36"/>
  </r>
  <r>
    <n v="50911"/>
    <d v="2020-05-09T00:00:00"/>
    <s v="10019"/>
    <n v="1"/>
    <n v="1"/>
    <n v="84"/>
    <n v="50.75"/>
    <x v="0"/>
    <n v="6"/>
    <x v="2"/>
    <n v="33.25"/>
  </r>
  <r>
    <n v="50912"/>
    <d v="2020-05-10T00:00:00"/>
    <s v="10076"/>
    <n v="1"/>
    <n v="5"/>
    <n v="21"/>
    <n v="11.24"/>
    <x v="2"/>
    <n v="4"/>
    <x v="1"/>
    <n v="9.76"/>
  </r>
  <r>
    <n v="50913"/>
    <d v="2020-05-10T00:00:00"/>
    <s v="10007"/>
    <n v="1"/>
    <n v="5"/>
    <n v="122"/>
    <n v="63.49"/>
    <x v="2"/>
    <n v="2"/>
    <x v="4"/>
    <n v="58.51"/>
  </r>
  <r>
    <n v="50914"/>
    <d v="2020-05-10T00:00:00"/>
    <s v="10076"/>
    <n v="1"/>
    <n v="1"/>
    <n v="21"/>
    <n v="11.28"/>
    <x v="0"/>
    <n v="4"/>
    <x v="1"/>
    <n v="9.7200000000000006"/>
  </r>
  <r>
    <n v="50915"/>
    <d v="2020-05-11T00:00:00"/>
    <s v="10050"/>
    <n v="1"/>
    <n v="1"/>
    <n v="241"/>
    <n v="159.53"/>
    <x v="0"/>
    <n v="3"/>
    <x v="3"/>
    <n v="81.47"/>
  </r>
  <r>
    <n v="50916"/>
    <d v="2020-05-11T00:00:00"/>
    <s v="10023"/>
    <n v="1"/>
    <n v="6"/>
    <n v="85"/>
    <n v="54.8"/>
    <x v="4"/>
    <n v="6"/>
    <x v="2"/>
    <n v="30.200000000000003"/>
  </r>
  <r>
    <n v="50917"/>
    <d v="2020-05-11T00:00:00"/>
    <s v="10076"/>
    <n v="1"/>
    <n v="6"/>
    <n v="21"/>
    <n v="11.18"/>
    <x v="4"/>
    <n v="4"/>
    <x v="1"/>
    <n v="9.82"/>
  </r>
  <r>
    <n v="50918"/>
    <d v="2020-05-12T00:00:00"/>
    <s v="10076"/>
    <n v="1"/>
    <n v="7"/>
    <n v="20"/>
    <n v="11.45"/>
    <x v="3"/>
    <n v="4"/>
    <x v="1"/>
    <n v="8.5500000000000007"/>
  </r>
  <r>
    <n v="50919"/>
    <d v="2020-05-12T00:00:00"/>
    <s v="10037"/>
    <n v="1"/>
    <n v="5"/>
    <n v="102"/>
    <n v="51.61"/>
    <x v="2"/>
    <n v="5"/>
    <x v="0"/>
    <n v="50.39"/>
  </r>
  <r>
    <n v="50920"/>
    <d v="2020-05-13T00:00:00"/>
    <s v="10076"/>
    <n v="1"/>
    <n v="2"/>
    <n v="20"/>
    <n v="11.72"/>
    <x v="1"/>
    <n v="4"/>
    <x v="1"/>
    <n v="8.2799999999999994"/>
  </r>
  <r>
    <n v="50921"/>
    <d v="2020-05-13T00:00:00"/>
    <s v="10076"/>
    <n v="1"/>
    <n v="9"/>
    <n v="21"/>
    <n v="11.47"/>
    <x v="6"/>
    <n v="4"/>
    <x v="1"/>
    <n v="9.5299999999999994"/>
  </r>
  <r>
    <n v="50922"/>
    <d v="2020-05-14T00:00:00"/>
    <s v="10050"/>
    <n v="1"/>
    <n v="3"/>
    <n v="240"/>
    <n v="169.18"/>
    <x v="5"/>
    <n v="3"/>
    <x v="3"/>
    <n v="70.819999999999993"/>
  </r>
  <r>
    <n v="50923"/>
    <d v="2020-05-14T00:00:00"/>
    <s v="10076"/>
    <n v="1"/>
    <n v="1"/>
    <n v="20"/>
    <n v="11.56"/>
    <x v="0"/>
    <n v="4"/>
    <x v="1"/>
    <n v="8.44"/>
  </r>
  <r>
    <n v="50924"/>
    <d v="2020-05-14T00:00:00"/>
    <s v="10076"/>
    <n v="1"/>
    <n v="6"/>
    <n v="20"/>
    <n v="11.04"/>
    <x v="4"/>
    <n v="4"/>
    <x v="1"/>
    <n v="8.9600000000000009"/>
  </r>
  <r>
    <n v="50925"/>
    <d v="2020-05-15T00:00:00"/>
    <s v="10076"/>
    <n v="1"/>
    <n v="1"/>
    <n v="19"/>
    <n v="11.04"/>
    <x v="0"/>
    <n v="4"/>
    <x v="1"/>
    <n v="7.9600000000000009"/>
  </r>
  <r>
    <n v="50926"/>
    <d v="2020-05-15T00:00:00"/>
    <s v="10008"/>
    <n v="1"/>
    <n v="3"/>
    <n v="179"/>
    <n v="114.94"/>
    <x v="5"/>
    <n v="2"/>
    <x v="4"/>
    <n v="64.06"/>
  </r>
  <r>
    <n v="50927"/>
    <d v="2020-05-15T00:00:00"/>
    <s v="10076"/>
    <n v="1"/>
    <n v="5"/>
    <n v="20"/>
    <n v="10.83"/>
    <x v="2"/>
    <n v="4"/>
    <x v="1"/>
    <n v="9.17"/>
  </r>
  <r>
    <n v="50928"/>
    <d v="2020-05-15T00:00:00"/>
    <s v="10037"/>
    <n v="1"/>
    <n v="1"/>
    <n v="101"/>
    <n v="55.84"/>
    <x v="0"/>
    <n v="5"/>
    <x v="0"/>
    <n v="45.16"/>
  </r>
  <r>
    <n v="50929"/>
    <d v="2020-05-16T00:00:00"/>
    <s v="10076"/>
    <n v="1"/>
    <n v="7"/>
    <n v="20"/>
    <n v="10.67"/>
    <x v="3"/>
    <n v="4"/>
    <x v="1"/>
    <n v="9.33"/>
  </r>
  <r>
    <n v="50930"/>
    <d v="2020-05-16T00:00:00"/>
    <s v="10007"/>
    <n v="1"/>
    <n v="6"/>
    <n v="112"/>
    <n v="67.23"/>
    <x v="4"/>
    <n v="2"/>
    <x v="4"/>
    <n v="44.769999999999996"/>
  </r>
  <r>
    <n v="50931"/>
    <d v="2020-05-16T00:00:00"/>
    <s v="10023"/>
    <n v="1"/>
    <n v="6"/>
    <n v="88"/>
    <n v="56.75"/>
    <x v="4"/>
    <n v="6"/>
    <x v="2"/>
    <n v="31.25"/>
  </r>
  <r>
    <n v="50932"/>
    <d v="2020-05-17T00:00:00"/>
    <s v="10076"/>
    <n v="1"/>
    <n v="6"/>
    <n v="21"/>
    <n v="11.4"/>
    <x v="4"/>
    <n v="4"/>
    <x v="1"/>
    <n v="9.6"/>
  </r>
  <r>
    <n v="50933"/>
    <d v="2020-05-18T00:00:00"/>
    <s v="10076"/>
    <n v="1"/>
    <n v="5"/>
    <n v="21"/>
    <n v="11.7"/>
    <x v="2"/>
    <n v="4"/>
    <x v="1"/>
    <n v="9.3000000000000007"/>
  </r>
  <r>
    <n v="50934"/>
    <d v="2020-05-18T00:00:00"/>
    <s v="10076"/>
    <n v="1"/>
    <n v="1"/>
    <n v="20"/>
    <n v="11.4"/>
    <x v="0"/>
    <n v="4"/>
    <x v="1"/>
    <n v="8.6"/>
  </r>
  <r>
    <n v="50935"/>
    <d v="2020-05-18T00:00:00"/>
    <s v="10076"/>
    <n v="1"/>
    <n v="6"/>
    <n v="21"/>
    <n v="11.71"/>
    <x v="4"/>
    <n v="4"/>
    <x v="1"/>
    <n v="9.2899999999999991"/>
  </r>
  <r>
    <n v="50936"/>
    <d v="2020-05-18T00:00:00"/>
    <s v="10076"/>
    <n v="1"/>
    <n v="7"/>
    <n v="21"/>
    <n v="10.68"/>
    <x v="3"/>
    <n v="4"/>
    <x v="1"/>
    <n v="10.32"/>
  </r>
  <r>
    <n v="50937"/>
    <d v="2020-05-19T00:00:00"/>
    <s v="10076"/>
    <n v="1"/>
    <n v="7"/>
    <n v="19"/>
    <n v="11.43"/>
    <x v="3"/>
    <n v="4"/>
    <x v="1"/>
    <n v="7.57"/>
  </r>
  <r>
    <n v="50938"/>
    <d v="2020-05-19T00:00:00"/>
    <s v="10076"/>
    <n v="1"/>
    <n v="6"/>
    <n v="20"/>
    <n v="11.27"/>
    <x v="4"/>
    <n v="4"/>
    <x v="1"/>
    <n v="8.73"/>
  </r>
  <r>
    <n v="50939"/>
    <d v="2020-05-20T00:00:00"/>
    <s v="10076"/>
    <n v="1"/>
    <n v="7"/>
    <n v="19"/>
    <n v="11.38"/>
    <x v="3"/>
    <n v="4"/>
    <x v="1"/>
    <n v="7.6199999999999992"/>
  </r>
  <r>
    <n v="50940"/>
    <d v="2020-05-20T00:00:00"/>
    <s v="10037"/>
    <n v="1"/>
    <n v="9"/>
    <n v="95"/>
    <n v="51.82"/>
    <x v="6"/>
    <n v="5"/>
    <x v="0"/>
    <n v="43.18"/>
  </r>
  <r>
    <n v="50941"/>
    <d v="2020-05-20T00:00:00"/>
    <s v="10008"/>
    <n v="1"/>
    <n v="5"/>
    <n v="182"/>
    <n v="118.35"/>
    <x v="2"/>
    <n v="2"/>
    <x v="4"/>
    <n v="63.650000000000006"/>
  </r>
  <r>
    <n v="50942"/>
    <d v="2020-05-21T00:00:00"/>
    <s v="10019"/>
    <n v="1"/>
    <n v="5"/>
    <n v="89"/>
    <n v="46.66"/>
    <x v="2"/>
    <n v="6"/>
    <x v="2"/>
    <n v="42.34"/>
  </r>
  <r>
    <n v="50943"/>
    <d v="2020-05-21T00:00:00"/>
    <s v="10076"/>
    <n v="1"/>
    <n v="9"/>
    <n v="19"/>
    <n v="10.9"/>
    <x v="6"/>
    <n v="4"/>
    <x v="1"/>
    <n v="8.1"/>
  </r>
  <r>
    <n v="50944"/>
    <d v="2020-05-21T00:00:00"/>
    <s v="10076"/>
    <n v="1"/>
    <n v="5"/>
    <n v="21"/>
    <n v="10.9"/>
    <x v="2"/>
    <n v="4"/>
    <x v="1"/>
    <n v="10.1"/>
  </r>
  <r>
    <n v="50945"/>
    <d v="2020-05-21T00:00:00"/>
    <s v="10076"/>
    <n v="1"/>
    <n v="7"/>
    <n v="20"/>
    <n v="11.71"/>
    <x v="3"/>
    <n v="4"/>
    <x v="1"/>
    <n v="8.2899999999999991"/>
  </r>
  <r>
    <n v="50946"/>
    <d v="2020-05-21T00:00:00"/>
    <s v="10007"/>
    <n v="1"/>
    <n v="9"/>
    <n v="114"/>
    <n v="66.28"/>
    <x v="6"/>
    <n v="2"/>
    <x v="4"/>
    <n v="47.72"/>
  </r>
  <r>
    <n v="50947"/>
    <d v="2020-05-22T00:00:00"/>
    <s v="10076"/>
    <n v="1"/>
    <n v="6"/>
    <n v="20"/>
    <n v="11.76"/>
    <x v="4"/>
    <n v="4"/>
    <x v="1"/>
    <n v="8.24"/>
  </r>
  <r>
    <n v="50948"/>
    <d v="2020-05-22T00:00:00"/>
    <s v="10023"/>
    <n v="1"/>
    <n v="1"/>
    <n v="88"/>
    <n v="53.69"/>
    <x v="0"/>
    <n v="6"/>
    <x v="2"/>
    <n v="34.31"/>
  </r>
  <r>
    <n v="50949"/>
    <d v="2020-05-22T00:00:00"/>
    <s v="10050"/>
    <n v="1"/>
    <n v="7"/>
    <n v="230"/>
    <n v="155.74"/>
    <x v="3"/>
    <n v="3"/>
    <x v="3"/>
    <n v="74.259999999999991"/>
  </r>
  <r>
    <n v="50950"/>
    <d v="2020-05-23T00:00:00"/>
    <s v="10076"/>
    <n v="1"/>
    <n v="5"/>
    <n v="20"/>
    <n v="11.8"/>
    <x v="2"/>
    <n v="4"/>
    <x v="1"/>
    <n v="8.1999999999999993"/>
  </r>
  <r>
    <n v="50951"/>
    <d v="2020-05-23T00:00:00"/>
    <s v="10012"/>
    <n v="1"/>
    <n v="6"/>
    <n v="127"/>
    <n v="95.59"/>
    <x v="4"/>
    <n v="2"/>
    <x v="4"/>
    <n v="31.409999999999997"/>
  </r>
  <r>
    <n v="50952"/>
    <d v="2020-05-24T00:00:00"/>
    <s v="10037"/>
    <n v="1"/>
    <n v="5"/>
    <n v="103"/>
    <n v="53.62"/>
    <x v="2"/>
    <n v="5"/>
    <x v="0"/>
    <n v="49.38"/>
  </r>
  <r>
    <n v="50953"/>
    <d v="2020-05-24T00:00:00"/>
    <s v="10076"/>
    <n v="1"/>
    <n v="1"/>
    <n v="21"/>
    <n v="11.8"/>
    <x v="0"/>
    <n v="4"/>
    <x v="1"/>
    <n v="9.1999999999999993"/>
  </r>
  <r>
    <n v="50954"/>
    <d v="2020-05-24T00:00:00"/>
    <s v="10076"/>
    <n v="1"/>
    <n v="1"/>
    <n v="20"/>
    <n v="11.12"/>
    <x v="0"/>
    <n v="4"/>
    <x v="1"/>
    <n v="8.8800000000000008"/>
  </r>
  <r>
    <n v="50955"/>
    <d v="2020-05-24T00:00:00"/>
    <s v="10076"/>
    <n v="1"/>
    <n v="3"/>
    <n v="21"/>
    <n v="11.51"/>
    <x v="5"/>
    <n v="4"/>
    <x v="1"/>
    <n v="9.49"/>
  </r>
  <r>
    <n v="50956"/>
    <d v="2020-05-24T00:00:00"/>
    <s v="10007"/>
    <n v="1"/>
    <n v="6"/>
    <n v="120"/>
    <n v="61.81"/>
    <x v="4"/>
    <n v="2"/>
    <x v="4"/>
    <n v="58.19"/>
  </r>
  <r>
    <n v="50957"/>
    <d v="2020-05-25T00:00:00"/>
    <s v="10076"/>
    <n v="1"/>
    <n v="2"/>
    <n v="20"/>
    <n v="11.13"/>
    <x v="1"/>
    <n v="4"/>
    <x v="1"/>
    <n v="8.8699999999999992"/>
  </r>
  <r>
    <n v="50958"/>
    <d v="2020-05-25T00:00:00"/>
    <s v="10076"/>
    <n v="1"/>
    <n v="5"/>
    <n v="21"/>
    <n v="11.22"/>
    <x v="2"/>
    <n v="4"/>
    <x v="1"/>
    <n v="9.7799999999999994"/>
  </r>
  <r>
    <n v="50959"/>
    <d v="2020-05-25T00:00:00"/>
    <s v="10076"/>
    <n v="1"/>
    <n v="2"/>
    <n v="19"/>
    <n v="11.46"/>
    <x v="1"/>
    <n v="4"/>
    <x v="1"/>
    <n v="7.5399999999999991"/>
  </r>
  <r>
    <n v="50960"/>
    <d v="2020-05-26T00:00:00"/>
    <s v="10037"/>
    <n v="1"/>
    <n v="6"/>
    <n v="96"/>
    <n v="55.41"/>
    <x v="4"/>
    <n v="5"/>
    <x v="0"/>
    <n v="40.590000000000003"/>
  </r>
  <r>
    <n v="50961"/>
    <d v="2020-05-26T00:00:00"/>
    <s v="10076"/>
    <n v="1"/>
    <n v="6"/>
    <n v="21"/>
    <n v="10.9"/>
    <x v="4"/>
    <n v="4"/>
    <x v="1"/>
    <n v="10.1"/>
  </r>
  <r>
    <n v="50962"/>
    <d v="2020-05-26T00:00:00"/>
    <s v="10007"/>
    <n v="1"/>
    <n v="3"/>
    <n v="117"/>
    <n v="64.61"/>
    <x v="5"/>
    <n v="2"/>
    <x v="4"/>
    <n v="52.39"/>
  </r>
  <r>
    <n v="50963"/>
    <d v="2020-05-26T00:00:00"/>
    <s v="10076"/>
    <n v="1"/>
    <n v="9"/>
    <n v="20"/>
    <n v="11.62"/>
    <x v="6"/>
    <n v="4"/>
    <x v="1"/>
    <n v="8.3800000000000008"/>
  </r>
  <r>
    <n v="50964"/>
    <d v="2020-05-26T00:00:00"/>
    <s v="10008"/>
    <n v="1"/>
    <n v="2"/>
    <n v="178"/>
    <n v="118.82"/>
    <x v="1"/>
    <n v="2"/>
    <x v="4"/>
    <n v="59.180000000000007"/>
  </r>
  <r>
    <n v="50965"/>
    <d v="2020-05-27T00:00:00"/>
    <s v="10076"/>
    <n v="1"/>
    <n v="2"/>
    <n v="19"/>
    <n v="11.16"/>
    <x v="1"/>
    <n v="4"/>
    <x v="1"/>
    <n v="7.84"/>
  </r>
  <r>
    <n v="50966"/>
    <d v="2020-05-28T00:00:00"/>
    <s v="10076"/>
    <n v="1"/>
    <n v="1"/>
    <n v="20"/>
    <n v="11.57"/>
    <x v="0"/>
    <n v="4"/>
    <x v="1"/>
    <n v="8.43"/>
  </r>
  <r>
    <n v="50967"/>
    <d v="2020-05-28T00:00:00"/>
    <s v="10034"/>
    <n v="1"/>
    <n v="2"/>
    <n v="78"/>
    <n v="39.86"/>
    <x v="1"/>
    <n v="5"/>
    <x v="0"/>
    <n v="38.14"/>
  </r>
  <r>
    <n v="50968"/>
    <d v="2020-05-29T00:00:00"/>
    <s v="10076"/>
    <n v="1"/>
    <n v="2"/>
    <n v="21"/>
    <n v="11.53"/>
    <x v="1"/>
    <n v="4"/>
    <x v="1"/>
    <n v="9.4700000000000006"/>
  </r>
  <r>
    <n v="50969"/>
    <d v="2020-05-29T00:00:00"/>
    <s v="10050"/>
    <n v="1"/>
    <n v="9"/>
    <n v="237"/>
    <n v="158.61000000000001"/>
    <x v="6"/>
    <n v="3"/>
    <x v="3"/>
    <n v="78.389999999999986"/>
  </r>
  <r>
    <n v="50970"/>
    <d v="2020-05-29T00:00:00"/>
    <s v="10076"/>
    <n v="1"/>
    <n v="9"/>
    <n v="20"/>
    <n v="10.76"/>
    <x v="6"/>
    <n v="4"/>
    <x v="1"/>
    <n v="9.24"/>
  </r>
  <r>
    <n v="50971"/>
    <d v="2020-05-29T00:00:00"/>
    <s v="10019"/>
    <n v="1"/>
    <n v="7"/>
    <n v="83"/>
    <n v="50.33"/>
    <x v="3"/>
    <n v="6"/>
    <x v="2"/>
    <n v="32.67"/>
  </r>
  <r>
    <n v="50972"/>
    <d v="2020-05-29T00:00:00"/>
    <s v="10007"/>
    <n v="1"/>
    <n v="9"/>
    <n v="124"/>
    <n v="65.83"/>
    <x v="6"/>
    <n v="2"/>
    <x v="4"/>
    <n v="58.17"/>
  </r>
  <r>
    <n v="50973"/>
    <d v="2020-05-29T00:00:00"/>
    <s v="10023"/>
    <n v="1"/>
    <n v="2"/>
    <n v="84"/>
    <n v="57.05"/>
    <x v="1"/>
    <n v="6"/>
    <x v="2"/>
    <n v="26.950000000000003"/>
  </r>
  <r>
    <n v="50974"/>
    <d v="2020-05-29T00:00:00"/>
    <s v="10076"/>
    <n v="1"/>
    <n v="6"/>
    <n v="21"/>
    <n v="10.73"/>
    <x v="4"/>
    <n v="4"/>
    <x v="1"/>
    <n v="10.27"/>
  </r>
  <r>
    <n v="50975"/>
    <d v="2020-05-29T00:00:00"/>
    <s v="10076"/>
    <n v="1"/>
    <n v="1"/>
    <n v="20"/>
    <n v="11.31"/>
    <x v="0"/>
    <n v="4"/>
    <x v="1"/>
    <n v="8.69"/>
  </r>
  <r>
    <n v="50976"/>
    <d v="2020-05-30T00:00:00"/>
    <s v="10008"/>
    <n v="1"/>
    <n v="6"/>
    <n v="185"/>
    <n v="111.58"/>
    <x v="4"/>
    <n v="2"/>
    <x v="4"/>
    <n v="73.42"/>
  </r>
  <r>
    <n v="50977"/>
    <d v="2020-05-30T00:00:00"/>
    <s v="10076"/>
    <n v="1"/>
    <n v="3"/>
    <n v="21"/>
    <n v="10.95"/>
    <x v="5"/>
    <n v="4"/>
    <x v="1"/>
    <n v="10.050000000000001"/>
  </r>
  <r>
    <n v="50978"/>
    <d v="2020-05-31T00:00:00"/>
    <s v="10037"/>
    <n v="1"/>
    <n v="1"/>
    <n v="94"/>
    <n v="56.09"/>
    <x v="0"/>
    <n v="5"/>
    <x v="0"/>
    <n v="37.909999999999997"/>
  </r>
  <r>
    <n v="50979"/>
    <d v="2020-05-31T00:00:00"/>
    <s v="10076"/>
    <n v="1"/>
    <n v="5"/>
    <n v="21"/>
    <n v="11.22"/>
    <x v="2"/>
    <n v="4"/>
    <x v="1"/>
    <n v="9.7799999999999994"/>
  </r>
  <r>
    <n v="50980"/>
    <d v="2020-05-31T00:00:00"/>
    <s v="10076"/>
    <n v="1"/>
    <n v="6"/>
    <n v="20"/>
    <n v="11.27"/>
    <x v="4"/>
    <n v="4"/>
    <x v="1"/>
    <n v="8.73"/>
  </r>
  <r>
    <n v="50981"/>
    <d v="2020-05-31T00:00:00"/>
    <s v="10076"/>
    <n v="1"/>
    <n v="5"/>
    <n v="20"/>
    <n v="11.44"/>
    <x v="2"/>
    <n v="4"/>
    <x v="1"/>
    <n v="8.56"/>
  </r>
  <r>
    <n v="50982"/>
    <d v="2020-05-31T00:00:00"/>
    <s v="10076"/>
    <n v="1"/>
    <n v="7"/>
    <n v="20"/>
    <n v="11.76"/>
    <x v="3"/>
    <n v="4"/>
    <x v="1"/>
    <n v="8.24"/>
  </r>
  <r>
    <n v="50983"/>
    <d v="2020-05-31T00:00:00"/>
    <s v="10076"/>
    <n v="1"/>
    <n v="2"/>
    <n v="21"/>
    <n v="10.71"/>
    <x v="1"/>
    <n v="4"/>
    <x v="1"/>
    <n v="10.29"/>
  </r>
  <r>
    <n v="50984"/>
    <d v="2020-05-31T00:00:00"/>
    <s v="10076"/>
    <n v="1"/>
    <n v="6"/>
    <n v="20"/>
    <n v="11.23"/>
    <x v="4"/>
    <n v="4"/>
    <x v="1"/>
    <n v="8.77"/>
  </r>
  <r>
    <n v="50985"/>
    <d v="2020-06-01T00:00:00"/>
    <s v="10076"/>
    <n v="1"/>
    <n v="1"/>
    <n v="19"/>
    <n v="11"/>
    <x v="0"/>
    <n v="4"/>
    <x v="1"/>
    <n v="8"/>
  </r>
  <r>
    <n v="50986"/>
    <d v="2020-06-01T00:00:00"/>
    <s v="10076"/>
    <n v="1"/>
    <n v="5"/>
    <n v="20"/>
    <n v="11.4"/>
    <x v="2"/>
    <n v="4"/>
    <x v="1"/>
    <n v="8.6"/>
  </r>
  <r>
    <n v="50987"/>
    <d v="2020-06-01T00:00:00"/>
    <s v="10076"/>
    <n v="1"/>
    <n v="2"/>
    <n v="19"/>
    <n v="11.46"/>
    <x v="1"/>
    <n v="4"/>
    <x v="1"/>
    <n v="7.5399999999999991"/>
  </r>
  <r>
    <n v="50988"/>
    <d v="2020-06-02T00:00:00"/>
    <s v="10076"/>
    <n v="1"/>
    <n v="3"/>
    <n v="21"/>
    <n v="11.12"/>
    <x v="5"/>
    <n v="4"/>
    <x v="1"/>
    <n v="9.8800000000000008"/>
  </r>
  <r>
    <n v="50989"/>
    <d v="2020-06-02T00:00:00"/>
    <s v="10007"/>
    <n v="1"/>
    <n v="5"/>
    <n v="117"/>
    <n v="61.39"/>
    <x v="2"/>
    <n v="2"/>
    <x v="4"/>
    <n v="55.61"/>
  </r>
  <r>
    <n v="50990"/>
    <d v="2020-06-02T00:00:00"/>
    <s v="10076"/>
    <n v="1"/>
    <n v="3"/>
    <n v="21"/>
    <n v="11.72"/>
    <x v="5"/>
    <n v="4"/>
    <x v="1"/>
    <n v="9.2799999999999994"/>
  </r>
  <r>
    <n v="50991"/>
    <d v="2020-06-02T00:00:00"/>
    <s v="10076"/>
    <n v="1"/>
    <n v="6"/>
    <n v="21"/>
    <n v="10.68"/>
    <x v="4"/>
    <n v="4"/>
    <x v="1"/>
    <n v="10.32"/>
  </r>
  <r>
    <n v="50992"/>
    <d v="2020-06-03T00:00:00"/>
    <s v="10076"/>
    <n v="1"/>
    <n v="1"/>
    <n v="20"/>
    <n v="10.81"/>
    <x v="0"/>
    <n v="4"/>
    <x v="1"/>
    <n v="9.19"/>
  </r>
  <r>
    <n v="50993"/>
    <d v="2020-06-03T00:00:00"/>
    <s v="10076"/>
    <n v="1"/>
    <n v="2"/>
    <n v="21"/>
    <n v="11.29"/>
    <x v="1"/>
    <n v="4"/>
    <x v="1"/>
    <n v="9.7100000000000009"/>
  </r>
  <r>
    <n v="50994"/>
    <d v="2020-06-04T00:00:00"/>
    <s v="10076"/>
    <n v="1"/>
    <n v="3"/>
    <n v="21"/>
    <n v="11.69"/>
    <x v="5"/>
    <n v="4"/>
    <x v="1"/>
    <n v="9.31"/>
  </r>
  <r>
    <n v="50995"/>
    <d v="2020-06-04T00:00:00"/>
    <s v="10050"/>
    <n v="1"/>
    <n v="1"/>
    <n v="237"/>
    <n v="169.25"/>
    <x v="0"/>
    <n v="3"/>
    <x v="3"/>
    <n v="67.75"/>
  </r>
  <r>
    <n v="50996"/>
    <d v="2020-06-05T00:00:00"/>
    <s v="10008"/>
    <n v="1"/>
    <n v="2"/>
    <n v="177"/>
    <n v="121.61"/>
    <x v="1"/>
    <n v="2"/>
    <x v="4"/>
    <n v="55.39"/>
  </r>
  <r>
    <n v="50997"/>
    <d v="2020-06-05T00:00:00"/>
    <s v="10076"/>
    <n v="1"/>
    <n v="3"/>
    <n v="20"/>
    <n v="11"/>
    <x v="5"/>
    <n v="4"/>
    <x v="1"/>
    <n v="9"/>
  </r>
  <r>
    <n v="50998"/>
    <d v="2020-06-06T00:00:00"/>
    <s v="10076"/>
    <n v="1"/>
    <n v="2"/>
    <n v="21"/>
    <n v="10.83"/>
    <x v="1"/>
    <n v="4"/>
    <x v="1"/>
    <n v="10.17"/>
  </r>
  <r>
    <n v="50999"/>
    <d v="2020-06-06T00:00:00"/>
    <s v="10076"/>
    <n v="1"/>
    <n v="7"/>
    <n v="19"/>
    <n v="11.26"/>
    <x v="3"/>
    <n v="4"/>
    <x v="1"/>
    <n v="7.74"/>
  </r>
  <r>
    <n v="51000"/>
    <d v="2020-06-06T00:00:00"/>
    <s v="10076"/>
    <n v="1"/>
    <n v="3"/>
    <n v="20"/>
    <n v="10.74"/>
    <x v="5"/>
    <n v="4"/>
    <x v="1"/>
    <n v="9.26"/>
  </r>
  <r>
    <n v="51001"/>
    <d v="2020-06-06T00:00:00"/>
    <s v="10076"/>
    <n v="1"/>
    <n v="6"/>
    <n v="21"/>
    <n v="10.83"/>
    <x v="4"/>
    <n v="4"/>
    <x v="1"/>
    <n v="10.17"/>
  </r>
  <r>
    <n v="51002"/>
    <d v="2020-06-06T00:00:00"/>
    <s v="10076"/>
    <n v="1"/>
    <n v="1"/>
    <n v="21"/>
    <n v="11.2"/>
    <x v="0"/>
    <n v="4"/>
    <x v="1"/>
    <n v="9.8000000000000007"/>
  </r>
  <r>
    <n v="51003"/>
    <d v="2020-06-06T00:00:00"/>
    <s v="10076"/>
    <n v="1"/>
    <n v="2"/>
    <n v="20"/>
    <n v="11.29"/>
    <x v="1"/>
    <n v="4"/>
    <x v="1"/>
    <n v="8.7100000000000009"/>
  </r>
  <r>
    <n v="51004"/>
    <d v="2020-06-07T00:00:00"/>
    <s v="10076"/>
    <n v="1"/>
    <n v="2"/>
    <n v="20"/>
    <n v="11.47"/>
    <x v="1"/>
    <n v="4"/>
    <x v="1"/>
    <n v="8.5299999999999994"/>
  </r>
  <r>
    <n v="51005"/>
    <d v="2020-06-07T00:00:00"/>
    <s v="10037"/>
    <n v="1"/>
    <n v="5"/>
    <n v="103"/>
    <n v="54.19"/>
    <x v="2"/>
    <n v="5"/>
    <x v="0"/>
    <n v="48.81"/>
  </r>
  <r>
    <n v="51006"/>
    <d v="2020-06-07T00:00:00"/>
    <s v="10076"/>
    <n v="1"/>
    <n v="2"/>
    <n v="21"/>
    <n v="11.51"/>
    <x v="1"/>
    <n v="4"/>
    <x v="1"/>
    <n v="9.49"/>
  </r>
  <r>
    <n v="51007"/>
    <d v="2020-06-08T00:00:00"/>
    <s v="10008"/>
    <n v="1"/>
    <n v="2"/>
    <n v="171"/>
    <n v="117.18"/>
    <x v="1"/>
    <n v="2"/>
    <x v="4"/>
    <n v="53.819999999999993"/>
  </r>
  <r>
    <n v="51008"/>
    <d v="2020-06-08T00:00:00"/>
    <s v="10076"/>
    <n v="1"/>
    <n v="3"/>
    <n v="21"/>
    <n v="10.69"/>
    <x v="5"/>
    <n v="4"/>
    <x v="1"/>
    <n v="10.31"/>
  </r>
  <r>
    <n v="51009"/>
    <d v="2020-06-08T00:00:00"/>
    <s v="10050"/>
    <n v="1"/>
    <n v="6"/>
    <n v="230"/>
    <n v="162.75"/>
    <x v="4"/>
    <n v="3"/>
    <x v="3"/>
    <n v="67.25"/>
  </r>
  <r>
    <n v="51010"/>
    <d v="2020-06-08T00:00:00"/>
    <s v="10076"/>
    <n v="1"/>
    <n v="3"/>
    <n v="19"/>
    <n v="11.19"/>
    <x v="5"/>
    <n v="4"/>
    <x v="1"/>
    <n v="7.8100000000000005"/>
  </r>
  <r>
    <n v="51011"/>
    <d v="2020-06-08T00:00:00"/>
    <s v="10019"/>
    <n v="1"/>
    <n v="2"/>
    <n v="83"/>
    <n v="49.67"/>
    <x v="1"/>
    <n v="6"/>
    <x v="2"/>
    <n v="33.33"/>
  </r>
  <r>
    <n v="51012"/>
    <d v="2020-06-08T00:00:00"/>
    <s v="10007"/>
    <n v="1"/>
    <n v="7"/>
    <n v="117"/>
    <n v="65.349999999999994"/>
    <x v="3"/>
    <n v="2"/>
    <x v="4"/>
    <n v="51.650000000000006"/>
  </r>
  <r>
    <n v="51013"/>
    <d v="2020-06-08T00:00:00"/>
    <s v="10023"/>
    <n v="1"/>
    <n v="5"/>
    <n v="87"/>
    <n v="54.5"/>
    <x v="2"/>
    <n v="6"/>
    <x v="2"/>
    <n v="32.5"/>
  </r>
  <r>
    <n v="51014"/>
    <d v="2020-06-08T00:00:00"/>
    <s v="10076"/>
    <n v="1"/>
    <n v="1"/>
    <n v="21"/>
    <n v="11.38"/>
    <x v="0"/>
    <n v="4"/>
    <x v="1"/>
    <n v="9.6199999999999992"/>
  </r>
  <r>
    <n v="51015"/>
    <d v="2020-06-09T00:00:00"/>
    <s v="10076"/>
    <n v="1"/>
    <n v="1"/>
    <n v="20"/>
    <n v="10.78"/>
    <x v="0"/>
    <n v="4"/>
    <x v="1"/>
    <n v="9.2200000000000006"/>
  </r>
  <r>
    <n v="51016"/>
    <d v="2020-06-09T00:00:00"/>
    <s v="10076"/>
    <n v="1"/>
    <n v="1"/>
    <n v="21"/>
    <n v="11.11"/>
    <x v="0"/>
    <n v="4"/>
    <x v="1"/>
    <n v="9.89"/>
  </r>
  <r>
    <n v="51017"/>
    <d v="2020-06-10T00:00:00"/>
    <s v="10076"/>
    <n v="1"/>
    <n v="2"/>
    <n v="20"/>
    <n v="11.32"/>
    <x v="1"/>
    <n v="4"/>
    <x v="1"/>
    <n v="8.68"/>
  </r>
  <r>
    <n v="51018"/>
    <d v="2020-06-11T00:00:00"/>
    <s v="10076"/>
    <n v="1"/>
    <n v="6"/>
    <n v="20"/>
    <n v="10.95"/>
    <x v="4"/>
    <n v="4"/>
    <x v="1"/>
    <n v="9.0500000000000007"/>
  </r>
  <r>
    <n v="51019"/>
    <d v="2020-06-12T00:00:00"/>
    <s v="10007"/>
    <n v="1"/>
    <n v="3"/>
    <n v="119"/>
    <n v="67.260000000000005"/>
    <x v="5"/>
    <n v="2"/>
    <x v="4"/>
    <n v="51.739999999999995"/>
  </r>
  <r>
    <n v="51020"/>
    <d v="2020-06-12T00:00:00"/>
    <s v="10076"/>
    <n v="1"/>
    <n v="5"/>
    <n v="21"/>
    <n v="10.74"/>
    <x v="2"/>
    <n v="4"/>
    <x v="1"/>
    <n v="10.26"/>
  </r>
  <r>
    <n v="51021"/>
    <d v="2020-06-13T00:00:00"/>
    <s v="10076"/>
    <n v="1"/>
    <n v="9"/>
    <n v="20"/>
    <n v="11.3"/>
    <x v="6"/>
    <n v="4"/>
    <x v="1"/>
    <n v="8.6999999999999993"/>
  </r>
  <r>
    <n v="51022"/>
    <d v="2020-06-13T00:00:00"/>
    <s v="10008"/>
    <n v="1"/>
    <n v="5"/>
    <n v="183"/>
    <n v="115.33"/>
    <x v="2"/>
    <n v="2"/>
    <x v="4"/>
    <n v="67.67"/>
  </r>
  <r>
    <n v="51023"/>
    <d v="2020-06-14T00:00:00"/>
    <s v="10034"/>
    <n v="1"/>
    <n v="1"/>
    <n v="73"/>
    <n v="42.9"/>
    <x v="0"/>
    <n v="5"/>
    <x v="0"/>
    <n v="30.1"/>
  </r>
  <r>
    <n v="51024"/>
    <d v="2020-06-14T00:00:00"/>
    <s v="10076"/>
    <n v="1"/>
    <n v="1"/>
    <n v="21"/>
    <n v="11.13"/>
    <x v="0"/>
    <n v="4"/>
    <x v="1"/>
    <n v="9.8699999999999992"/>
  </r>
  <r>
    <n v="51025"/>
    <d v="2020-06-15T00:00:00"/>
    <s v="10076"/>
    <n v="1"/>
    <n v="5"/>
    <n v="21"/>
    <n v="11.6"/>
    <x v="2"/>
    <n v="4"/>
    <x v="1"/>
    <n v="9.4"/>
  </r>
  <r>
    <n v="51026"/>
    <d v="2020-06-15T00:00:00"/>
    <s v="10037"/>
    <n v="1"/>
    <n v="1"/>
    <n v="98"/>
    <n v="52.01"/>
    <x v="0"/>
    <n v="5"/>
    <x v="0"/>
    <n v="45.99"/>
  </r>
  <r>
    <n v="51027"/>
    <d v="2020-06-16T00:00:00"/>
    <s v="10076"/>
    <n v="1"/>
    <n v="5"/>
    <n v="20"/>
    <n v="11.08"/>
    <x v="2"/>
    <n v="4"/>
    <x v="1"/>
    <n v="8.92"/>
  </r>
  <r>
    <n v="51028"/>
    <d v="2020-06-16T00:00:00"/>
    <s v="10050"/>
    <n v="1"/>
    <n v="2"/>
    <n v="244"/>
    <n v="167.61"/>
    <x v="1"/>
    <n v="3"/>
    <x v="3"/>
    <n v="76.389999999999986"/>
  </r>
  <r>
    <n v="51029"/>
    <d v="2020-06-16T00:00:00"/>
    <s v="10019"/>
    <n v="1"/>
    <n v="5"/>
    <n v="89"/>
    <n v="50.47"/>
    <x v="2"/>
    <n v="6"/>
    <x v="2"/>
    <n v="38.53"/>
  </r>
  <r>
    <n v="51030"/>
    <d v="2020-06-16T00:00:00"/>
    <s v="10076"/>
    <n v="1"/>
    <n v="6"/>
    <n v="20"/>
    <n v="10.9"/>
    <x v="4"/>
    <n v="4"/>
    <x v="1"/>
    <n v="9.1"/>
  </r>
  <r>
    <n v="51031"/>
    <d v="2020-06-16T00:00:00"/>
    <s v="10076"/>
    <n v="1"/>
    <n v="7"/>
    <n v="20"/>
    <n v="11.56"/>
    <x v="3"/>
    <n v="4"/>
    <x v="1"/>
    <n v="8.44"/>
  </r>
  <r>
    <n v="51032"/>
    <d v="2020-06-17T00:00:00"/>
    <s v="10076"/>
    <n v="1"/>
    <n v="9"/>
    <n v="21"/>
    <n v="11.67"/>
    <x v="6"/>
    <n v="4"/>
    <x v="1"/>
    <n v="9.33"/>
  </r>
  <r>
    <n v="51033"/>
    <d v="2020-06-17T00:00:00"/>
    <s v="10008"/>
    <n v="1"/>
    <n v="5"/>
    <n v="180"/>
    <n v="116.89"/>
    <x v="2"/>
    <n v="2"/>
    <x v="4"/>
    <n v="63.11"/>
  </r>
  <r>
    <n v="51034"/>
    <d v="2020-06-17T00:00:00"/>
    <s v="10007"/>
    <n v="1"/>
    <n v="7"/>
    <n v="122"/>
    <n v="62.98"/>
    <x v="3"/>
    <n v="2"/>
    <x v="4"/>
    <n v="59.02"/>
  </r>
  <r>
    <n v="51035"/>
    <d v="2020-06-18T00:00:00"/>
    <s v="10023"/>
    <n v="1"/>
    <n v="5"/>
    <n v="89"/>
    <n v="54.66"/>
    <x v="2"/>
    <n v="6"/>
    <x v="2"/>
    <n v="34.340000000000003"/>
  </r>
  <r>
    <n v="51036"/>
    <d v="2020-06-18T00:00:00"/>
    <s v="10076"/>
    <n v="1"/>
    <n v="3"/>
    <n v="21"/>
    <n v="11.73"/>
    <x v="5"/>
    <n v="4"/>
    <x v="1"/>
    <n v="9.27"/>
  </r>
  <r>
    <n v="51037"/>
    <d v="2020-06-19T00:00:00"/>
    <s v="10076"/>
    <n v="1"/>
    <n v="3"/>
    <n v="21"/>
    <n v="11.49"/>
    <x v="5"/>
    <n v="4"/>
    <x v="1"/>
    <n v="9.51"/>
  </r>
  <r>
    <n v="51038"/>
    <d v="2020-06-19T00:00:00"/>
    <s v="10050"/>
    <n v="1"/>
    <n v="1"/>
    <n v="241"/>
    <n v="157.37"/>
    <x v="0"/>
    <n v="3"/>
    <x v="3"/>
    <n v="83.63"/>
  </r>
  <r>
    <n v="51039"/>
    <d v="2020-06-19T00:00:00"/>
    <s v="10076"/>
    <n v="1"/>
    <n v="3"/>
    <n v="21"/>
    <n v="11.29"/>
    <x v="5"/>
    <n v="4"/>
    <x v="1"/>
    <n v="9.7100000000000009"/>
  </r>
  <r>
    <n v="51040"/>
    <d v="2020-06-20T00:00:00"/>
    <s v="10076"/>
    <n v="1"/>
    <n v="5"/>
    <n v="20"/>
    <n v="11.01"/>
    <x v="2"/>
    <n v="4"/>
    <x v="1"/>
    <n v="8.99"/>
  </r>
  <r>
    <n v="51041"/>
    <d v="2020-06-20T00:00:00"/>
    <s v="10037"/>
    <n v="1"/>
    <n v="1"/>
    <n v="97"/>
    <n v="54.93"/>
    <x v="0"/>
    <n v="5"/>
    <x v="0"/>
    <n v="42.07"/>
  </r>
  <r>
    <n v="51042"/>
    <d v="2020-06-21T00:00:00"/>
    <s v="10076"/>
    <n v="1"/>
    <n v="6"/>
    <n v="20"/>
    <n v="11.1"/>
    <x v="4"/>
    <n v="4"/>
    <x v="1"/>
    <n v="8.9"/>
  </r>
  <r>
    <n v="51043"/>
    <d v="2020-06-22T00:00:00"/>
    <s v="10050"/>
    <n v="1"/>
    <n v="6"/>
    <n v="246"/>
    <n v="163.87"/>
    <x v="4"/>
    <n v="3"/>
    <x v="3"/>
    <n v="82.13"/>
  </r>
  <r>
    <n v="51044"/>
    <d v="2020-06-22T00:00:00"/>
    <s v="10076"/>
    <n v="1"/>
    <n v="7"/>
    <n v="21"/>
    <n v="11.43"/>
    <x v="3"/>
    <n v="4"/>
    <x v="1"/>
    <n v="9.57"/>
  </r>
  <r>
    <n v="51045"/>
    <d v="2020-06-22T00:00:00"/>
    <s v="10019"/>
    <n v="1"/>
    <n v="5"/>
    <n v="81"/>
    <n v="46.61"/>
    <x v="2"/>
    <n v="6"/>
    <x v="2"/>
    <n v="34.39"/>
  </r>
  <r>
    <n v="51046"/>
    <d v="2020-06-23T00:00:00"/>
    <s v="10076"/>
    <n v="1"/>
    <n v="6"/>
    <n v="20"/>
    <n v="11"/>
    <x v="4"/>
    <n v="4"/>
    <x v="1"/>
    <n v="9"/>
  </r>
  <r>
    <n v="51047"/>
    <d v="2020-06-23T00:00:00"/>
    <s v="10076"/>
    <n v="1"/>
    <n v="6"/>
    <n v="21"/>
    <n v="11.06"/>
    <x v="4"/>
    <n v="4"/>
    <x v="1"/>
    <n v="9.94"/>
  </r>
  <r>
    <n v="51048"/>
    <d v="2020-06-23T00:00:00"/>
    <s v="10037"/>
    <n v="1"/>
    <n v="9"/>
    <n v="101"/>
    <n v="51.76"/>
    <x v="6"/>
    <n v="5"/>
    <x v="0"/>
    <n v="49.24"/>
  </r>
  <r>
    <n v="51049"/>
    <d v="2020-06-23T00:00:00"/>
    <s v="10076"/>
    <n v="1"/>
    <n v="1"/>
    <n v="21"/>
    <n v="11.69"/>
    <x v="0"/>
    <n v="4"/>
    <x v="1"/>
    <n v="9.31"/>
  </r>
  <r>
    <n v="51050"/>
    <d v="2020-06-23T00:00:00"/>
    <s v="10076"/>
    <n v="1"/>
    <n v="5"/>
    <n v="20"/>
    <n v="10.98"/>
    <x v="2"/>
    <n v="4"/>
    <x v="1"/>
    <n v="9.02"/>
  </r>
  <r>
    <n v="51051"/>
    <d v="2020-06-23T00:00:00"/>
    <s v="10007"/>
    <n v="1"/>
    <n v="5"/>
    <n v="118"/>
    <n v="63.35"/>
    <x v="2"/>
    <n v="2"/>
    <x v="4"/>
    <n v="54.65"/>
  </r>
  <r>
    <n v="51052"/>
    <d v="2020-06-24T00:00:00"/>
    <s v="10076"/>
    <n v="1"/>
    <n v="1"/>
    <n v="21"/>
    <n v="10.79"/>
    <x v="0"/>
    <n v="4"/>
    <x v="1"/>
    <n v="10.210000000000001"/>
  </r>
  <r>
    <n v="51053"/>
    <d v="2020-06-24T00:00:00"/>
    <s v="10076"/>
    <n v="1"/>
    <n v="2"/>
    <n v="20"/>
    <n v="10.97"/>
    <x v="1"/>
    <n v="4"/>
    <x v="1"/>
    <n v="9.0299999999999994"/>
  </r>
  <r>
    <n v="51054"/>
    <d v="2020-06-24T00:00:00"/>
    <s v="10076"/>
    <n v="1"/>
    <n v="2"/>
    <n v="19"/>
    <n v="11.04"/>
    <x v="1"/>
    <n v="4"/>
    <x v="1"/>
    <n v="7.9600000000000009"/>
  </r>
  <r>
    <n v="51055"/>
    <d v="2020-06-24T00:00:00"/>
    <s v="10034"/>
    <n v="1"/>
    <n v="1"/>
    <n v="79"/>
    <n v="39.46"/>
    <x v="0"/>
    <n v="5"/>
    <x v="0"/>
    <n v="39.54"/>
  </r>
  <r>
    <n v="51056"/>
    <d v="2020-06-24T00:00:00"/>
    <s v="10076"/>
    <n v="2"/>
    <n v="6"/>
    <n v="21"/>
    <n v="10.81"/>
    <x v="4"/>
    <n v="4"/>
    <x v="1"/>
    <n v="10.19"/>
  </r>
  <r>
    <n v="51057"/>
    <d v="2020-06-25T00:00:00"/>
    <s v="10050"/>
    <n v="1"/>
    <n v="6"/>
    <n v="243"/>
    <n v="157.94"/>
    <x v="4"/>
    <n v="3"/>
    <x v="3"/>
    <n v="85.06"/>
  </r>
  <r>
    <n v="51058"/>
    <d v="2020-06-25T00:00:00"/>
    <s v="10007"/>
    <n v="1"/>
    <n v="2"/>
    <n v="121"/>
    <n v="65.13"/>
    <x v="1"/>
    <n v="2"/>
    <x v="4"/>
    <n v="55.870000000000005"/>
  </r>
  <r>
    <n v="51059"/>
    <d v="2020-06-25T00:00:00"/>
    <s v="10076"/>
    <n v="1"/>
    <n v="1"/>
    <n v="21"/>
    <n v="11.58"/>
    <x v="0"/>
    <n v="4"/>
    <x v="1"/>
    <n v="9.42"/>
  </r>
  <r>
    <n v="51060"/>
    <d v="2020-06-25T00:00:00"/>
    <s v="10012"/>
    <n v="1"/>
    <n v="3"/>
    <n v="127"/>
    <n v="90.69"/>
    <x v="5"/>
    <n v="2"/>
    <x v="4"/>
    <n v="36.31"/>
  </r>
  <r>
    <n v="51061"/>
    <d v="2020-06-25T00:00:00"/>
    <s v="10076"/>
    <n v="1"/>
    <n v="3"/>
    <n v="19"/>
    <n v="11.07"/>
    <x v="5"/>
    <n v="4"/>
    <x v="1"/>
    <n v="7.93"/>
  </r>
  <r>
    <n v="51062"/>
    <d v="2020-06-25T00:00:00"/>
    <s v="10008"/>
    <n v="1"/>
    <n v="3"/>
    <n v="177"/>
    <n v="110.08"/>
    <x v="5"/>
    <n v="2"/>
    <x v="4"/>
    <n v="66.92"/>
  </r>
  <r>
    <n v="51063"/>
    <d v="2020-06-26T00:00:00"/>
    <s v="10076"/>
    <n v="1"/>
    <n v="3"/>
    <n v="19"/>
    <n v="10.89"/>
    <x v="5"/>
    <n v="4"/>
    <x v="1"/>
    <n v="8.11"/>
  </r>
  <r>
    <n v="51064"/>
    <d v="2020-06-26T00:00:00"/>
    <s v="10076"/>
    <n v="1"/>
    <n v="7"/>
    <n v="21"/>
    <n v="11.33"/>
    <x v="3"/>
    <n v="4"/>
    <x v="1"/>
    <n v="9.67"/>
  </r>
  <r>
    <n v="51065"/>
    <d v="2020-06-27T00:00:00"/>
    <s v="10076"/>
    <n v="1"/>
    <n v="1"/>
    <n v="21"/>
    <n v="11.45"/>
    <x v="0"/>
    <n v="4"/>
    <x v="1"/>
    <n v="9.5500000000000007"/>
  </r>
  <r>
    <n v="51066"/>
    <d v="2020-06-27T00:00:00"/>
    <s v="10076"/>
    <n v="1"/>
    <n v="2"/>
    <n v="19"/>
    <n v="11.13"/>
    <x v="1"/>
    <n v="4"/>
    <x v="1"/>
    <n v="7.8699999999999992"/>
  </r>
  <r>
    <n v="51067"/>
    <d v="2020-06-27T00:00:00"/>
    <s v="10076"/>
    <n v="1"/>
    <n v="2"/>
    <n v="20"/>
    <n v="11.46"/>
    <x v="1"/>
    <n v="4"/>
    <x v="1"/>
    <n v="8.5399999999999991"/>
  </r>
  <r>
    <n v="51068"/>
    <d v="2020-06-27T00:00:00"/>
    <s v="10076"/>
    <n v="1"/>
    <n v="9"/>
    <n v="20"/>
    <n v="10.83"/>
    <x v="6"/>
    <n v="4"/>
    <x v="1"/>
    <n v="9.17"/>
  </r>
  <r>
    <n v="51069"/>
    <d v="2020-06-27T00:00:00"/>
    <s v="10076"/>
    <n v="1"/>
    <n v="2"/>
    <n v="20"/>
    <n v="11.7"/>
    <x v="1"/>
    <n v="4"/>
    <x v="1"/>
    <n v="8.3000000000000007"/>
  </r>
  <r>
    <n v="51070"/>
    <d v="2020-06-28T00:00:00"/>
    <s v="10076"/>
    <n v="1"/>
    <n v="5"/>
    <n v="20"/>
    <n v="11.21"/>
    <x v="2"/>
    <n v="4"/>
    <x v="1"/>
    <n v="8.7899999999999991"/>
  </r>
  <r>
    <n v="51071"/>
    <d v="2020-06-28T00:00:00"/>
    <s v="10076"/>
    <n v="1"/>
    <n v="6"/>
    <n v="20"/>
    <n v="11.22"/>
    <x v="4"/>
    <n v="4"/>
    <x v="1"/>
    <n v="8.7799999999999994"/>
  </r>
  <r>
    <n v="51072"/>
    <d v="2020-06-28T00:00:00"/>
    <s v="10023"/>
    <n v="1"/>
    <n v="1"/>
    <n v="85"/>
    <n v="54.38"/>
    <x v="0"/>
    <n v="6"/>
    <x v="2"/>
    <n v="30.619999999999997"/>
  </r>
  <r>
    <n v="51073"/>
    <d v="2020-06-29T00:00:00"/>
    <s v="10050"/>
    <n v="1"/>
    <n v="7"/>
    <n v="246"/>
    <n v="152.81"/>
    <x v="3"/>
    <n v="3"/>
    <x v="3"/>
    <n v="93.19"/>
  </r>
  <r>
    <n v="51074"/>
    <d v="2020-06-29T00:00:00"/>
    <s v="10076"/>
    <n v="1"/>
    <n v="5"/>
    <n v="19"/>
    <n v="10.83"/>
    <x v="2"/>
    <n v="4"/>
    <x v="1"/>
    <n v="8.17"/>
  </r>
  <r>
    <n v="51075"/>
    <d v="2020-06-29T00:00:00"/>
    <s v="10008"/>
    <n v="1"/>
    <n v="1"/>
    <n v="188"/>
    <n v="121.38"/>
    <x v="0"/>
    <n v="2"/>
    <x v="4"/>
    <n v="66.62"/>
  </r>
  <r>
    <n v="51076"/>
    <d v="2020-06-30T00:00:00"/>
    <s v="10076"/>
    <n v="1"/>
    <n v="3"/>
    <n v="20"/>
    <n v="11.11"/>
    <x v="5"/>
    <n v="4"/>
    <x v="1"/>
    <n v="8.89"/>
  </r>
  <r>
    <n v="51077"/>
    <d v="2020-06-30T00:00:00"/>
    <s v="10076"/>
    <n v="1"/>
    <n v="1"/>
    <n v="20"/>
    <n v="11.35"/>
    <x v="0"/>
    <n v="4"/>
    <x v="1"/>
    <n v="8.65"/>
  </r>
  <r>
    <n v="51078"/>
    <d v="2020-06-30T00:00:00"/>
    <s v="10037"/>
    <n v="1"/>
    <n v="5"/>
    <n v="101"/>
    <n v="53.29"/>
    <x v="2"/>
    <n v="5"/>
    <x v="0"/>
    <n v="47.71"/>
  </r>
  <r>
    <n v="51079"/>
    <d v="2020-06-30T00:00:00"/>
    <s v="10076"/>
    <n v="1"/>
    <n v="3"/>
    <n v="20"/>
    <n v="11.06"/>
    <x v="5"/>
    <n v="4"/>
    <x v="1"/>
    <n v="8.94"/>
  </r>
  <r>
    <n v="51080"/>
    <d v="2020-07-01T00:00:00"/>
    <s v="10076"/>
    <n v="1"/>
    <n v="2"/>
    <n v="21"/>
    <n v="11.64"/>
    <x v="1"/>
    <n v="4"/>
    <x v="1"/>
    <n v="9.36"/>
  </r>
  <r>
    <n v="51081"/>
    <d v="2020-07-01T00:00:00"/>
    <s v="10007"/>
    <n v="1"/>
    <n v="2"/>
    <n v="115"/>
    <n v="62.14"/>
    <x v="1"/>
    <n v="2"/>
    <x v="4"/>
    <n v="52.86"/>
  </r>
  <r>
    <n v="51082"/>
    <d v="2020-07-02T00:00:00"/>
    <s v="10076"/>
    <n v="1"/>
    <n v="3"/>
    <n v="20"/>
    <n v="10.75"/>
    <x v="5"/>
    <n v="4"/>
    <x v="1"/>
    <n v="9.25"/>
  </r>
  <r>
    <n v="51083"/>
    <d v="2020-07-02T00:00:00"/>
    <s v="10076"/>
    <n v="1"/>
    <n v="2"/>
    <n v="21"/>
    <n v="11.46"/>
    <x v="1"/>
    <n v="4"/>
    <x v="1"/>
    <n v="9.5399999999999991"/>
  </r>
  <r>
    <n v="51084"/>
    <d v="2020-07-03T00:00:00"/>
    <s v="10023"/>
    <n v="1"/>
    <n v="6"/>
    <n v="88"/>
    <n v="51.81"/>
    <x v="4"/>
    <n v="6"/>
    <x v="2"/>
    <n v="36.19"/>
  </r>
  <r>
    <n v="51085"/>
    <d v="2020-07-03T00:00:00"/>
    <s v="10076"/>
    <n v="1"/>
    <n v="2"/>
    <n v="21"/>
    <n v="11.63"/>
    <x v="1"/>
    <n v="4"/>
    <x v="1"/>
    <n v="9.3699999999999992"/>
  </r>
  <r>
    <n v="51086"/>
    <d v="2020-07-03T00:00:00"/>
    <s v="10076"/>
    <n v="1"/>
    <n v="1"/>
    <n v="19"/>
    <n v="11.79"/>
    <x v="0"/>
    <n v="4"/>
    <x v="1"/>
    <n v="7.2100000000000009"/>
  </r>
  <r>
    <n v="51087"/>
    <d v="2020-07-04T00:00:00"/>
    <s v="10037"/>
    <n v="1"/>
    <n v="1"/>
    <n v="104"/>
    <n v="52.15"/>
    <x v="0"/>
    <n v="5"/>
    <x v="0"/>
    <n v="51.85"/>
  </r>
  <r>
    <n v="51088"/>
    <d v="2020-07-04T00:00:00"/>
    <s v="10019"/>
    <n v="1"/>
    <n v="5"/>
    <n v="84"/>
    <n v="50.05"/>
    <x v="2"/>
    <n v="6"/>
    <x v="2"/>
    <n v="33.950000000000003"/>
  </r>
  <r>
    <n v="51089"/>
    <d v="2020-07-04T00:00:00"/>
    <s v="10076"/>
    <n v="1"/>
    <n v="7"/>
    <n v="20"/>
    <n v="11.67"/>
    <x v="3"/>
    <n v="4"/>
    <x v="1"/>
    <n v="8.33"/>
  </r>
  <r>
    <n v="51090"/>
    <d v="2020-07-05T00:00:00"/>
    <s v="10076"/>
    <n v="1"/>
    <n v="1"/>
    <n v="21"/>
    <n v="11.02"/>
    <x v="0"/>
    <n v="4"/>
    <x v="1"/>
    <n v="9.98"/>
  </r>
  <r>
    <n v="51091"/>
    <d v="2020-07-06T00:00:00"/>
    <s v="10007"/>
    <n v="1"/>
    <n v="9"/>
    <n v="116"/>
    <n v="62.81"/>
    <x v="6"/>
    <n v="2"/>
    <x v="4"/>
    <n v="53.19"/>
  </r>
  <r>
    <n v="51092"/>
    <d v="2020-07-06T00:00:00"/>
    <s v="10076"/>
    <n v="1"/>
    <n v="5"/>
    <n v="19"/>
    <n v="10.73"/>
    <x v="2"/>
    <n v="4"/>
    <x v="1"/>
    <n v="8.27"/>
  </r>
  <r>
    <n v="51093"/>
    <d v="2020-07-07T00:00:00"/>
    <s v="10076"/>
    <n v="1"/>
    <n v="1"/>
    <n v="21"/>
    <n v="11.02"/>
    <x v="0"/>
    <n v="4"/>
    <x v="1"/>
    <n v="9.98"/>
  </r>
  <r>
    <n v="51094"/>
    <d v="2020-07-07T00:00:00"/>
    <s v="10076"/>
    <n v="1"/>
    <n v="3"/>
    <n v="21"/>
    <n v="10.73"/>
    <x v="5"/>
    <n v="4"/>
    <x v="1"/>
    <n v="10.27"/>
  </r>
  <r>
    <n v="51095"/>
    <d v="2020-07-07T00:00:00"/>
    <s v="10076"/>
    <n v="1"/>
    <n v="7"/>
    <n v="21"/>
    <n v="11.6"/>
    <x v="3"/>
    <n v="4"/>
    <x v="1"/>
    <n v="9.4"/>
  </r>
  <r>
    <n v="51096"/>
    <d v="2020-07-07T00:00:00"/>
    <s v="10076"/>
    <n v="1"/>
    <n v="3"/>
    <n v="20"/>
    <n v="10.96"/>
    <x v="5"/>
    <n v="4"/>
    <x v="1"/>
    <n v="9.0399999999999991"/>
  </r>
  <r>
    <n v="51097"/>
    <d v="2020-07-07T00:00:00"/>
    <s v="10008"/>
    <n v="1"/>
    <n v="3"/>
    <n v="183"/>
    <n v="117.19"/>
    <x v="5"/>
    <n v="2"/>
    <x v="4"/>
    <n v="65.81"/>
  </r>
  <r>
    <n v="51098"/>
    <d v="2020-07-07T00:00:00"/>
    <s v="10076"/>
    <n v="1"/>
    <n v="9"/>
    <n v="20"/>
    <n v="10.87"/>
    <x v="6"/>
    <n v="4"/>
    <x v="1"/>
    <n v="9.1300000000000008"/>
  </r>
  <r>
    <n v="51099"/>
    <d v="2020-07-07T00:00:00"/>
    <s v="10076"/>
    <n v="1"/>
    <n v="5"/>
    <n v="21"/>
    <n v="11.29"/>
    <x v="2"/>
    <n v="4"/>
    <x v="1"/>
    <n v="9.7100000000000009"/>
  </r>
  <r>
    <n v="51100"/>
    <d v="2020-07-08T00:00:00"/>
    <s v="10076"/>
    <n v="1"/>
    <n v="5"/>
    <n v="20"/>
    <n v="10.79"/>
    <x v="2"/>
    <n v="4"/>
    <x v="1"/>
    <n v="9.2100000000000009"/>
  </r>
  <r>
    <n v="51101"/>
    <d v="2020-07-09T00:00:00"/>
    <s v="10050"/>
    <n v="1"/>
    <n v="6"/>
    <n v="243"/>
    <n v="169.54"/>
    <x v="4"/>
    <n v="3"/>
    <x v="3"/>
    <n v="73.460000000000008"/>
  </r>
  <r>
    <n v="51102"/>
    <d v="2020-07-09T00:00:00"/>
    <s v="10037"/>
    <n v="1"/>
    <n v="6"/>
    <n v="101"/>
    <n v="53.3"/>
    <x v="4"/>
    <n v="5"/>
    <x v="0"/>
    <n v="47.7"/>
  </r>
  <r>
    <n v="51103"/>
    <d v="2020-07-10T00:00:00"/>
    <s v="10076"/>
    <n v="1"/>
    <n v="6"/>
    <n v="21"/>
    <n v="11.62"/>
    <x v="4"/>
    <n v="4"/>
    <x v="1"/>
    <n v="9.3800000000000008"/>
  </r>
  <r>
    <n v="51104"/>
    <d v="2020-07-10T00:00:00"/>
    <s v="10007"/>
    <n v="1"/>
    <n v="3"/>
    <n v="122"/>
    <n v="62.36"/>
    <x v="5"/>
    <n v="2"/>
    <x v="4"/>
    <n v="59.64"/>
  </r>
  <r>
    <n v="51105"/>
    <d v="2020-07-10T00:00:00"/>
    <s v="10008"/>
    <n v="1"/>
    <n v="1"/>
    <n v="179"/>
    <n v="120.32"/>
    <x v="0"/>
    <n v="2"/>
    <x v="4"/>
    <n v="58.680000000000007"/>
  </r>
  <r>
    <n v="51106"/>
    <d v="2020-07-10T00:00:00"/>
    <s v="10019"/>
    <n v="1"/>
    <n v="6"/>
    <n v="87"/>
    <n v="49.18"/>
    <x v="4"/>
    <n v="6"/>
    <x v="2"/>
    <n v="37.82"/>
  </r>
  <r>
    <n v="51107"/>
    <d v="2020-07-12T00:00:00"/>
    <s v="10076"/>
    <n v="1"/>
    <n v="9"/>
    <n v="20"/>
    <n v="10.71"/>
    <x v="6"/>
    <n v="4"/>
    <x v="1"/>
    <n v="9.2899999999999991"/>
  </r>
  <r>
    <n v="51108"/>
    <d v="2020-07-13T00:00:00"/>
    <s v="10037"/>
    <n v="1"/>
    <n v="1"/>
    <n v="96"/>
    <n v="55.13"/>
    <x v="0"/>
    <n v="5"/>
    <x v="0"/>
    <n v="40.869999999999997"/>
  </r>
  <r>
    <n v="51109"/>
    <d v="2020-07-14T00:00:00"/>
    <s v="10008"/>
    <n v="1"/>
    <n v="2"/>
    <n v="189"/>
    <n v="111.6"/>
    <x v="1"/>
    <n v="2"/>
    <x v="4"/>
    <n v="77.400000000000006"/>
  </r>
  <r>
    <n v="51110"/>
    <d v="2020-07-14T00:00:00"/>
    <s v="10007"/>
    <n v="1"/>
    <n v="6"/>
    <n v="119"/>
    <n v="63.96"/>
    <x v="4"/>
    <n v="2"/>
    <x v="4"/>
    <n v="55.04"/>
  </r>
  <r>
    <n v="51111"/>
    <d v="2020-07-14T00:00:00"/>
    <s v="10023"/>
    <n v="1"/>
    <n v="5"/>
    <n v="82"/>
    <n v="55.03"/>
    <x v="2"/>
    <n v="6"/>
    <x v="2"/>
    <n v="26.97"/>
  </r>
  <r>
    <n v="51112"/>
    <d v="2020-07-14T00:00:00"/>
    <s v="10076"/>
    <n v="1"/>
    <n v="1"/>
    <n v="20"/>
    <n v="11.51"/>
    <x v="0"/>
    <n v="4"/>
    <x v="1"/>
    <n v="8.49"/>
  </r>
  <r>
    <n v="51113"/>
    <d v="2020-07-15T00:00:00"/>
    <s v="10076"/>
    <n v="1"/>
    <n v="5"/>
    <n v="20"/>
    <n v="11.04"/>
    <x v="2"/>
    <n v="4"/>
    <x v="1"/>
    <n v="8.9600000000000009"/>
  </r>
  <r>
    <n v="51114"/>
    <d v="2020-07-16T00:00:00"/>
    <s v="10076"/>
    <n v="1"/>
    <n v="5"/>
    <n v="21"/>
    <n v="11.16"/>
    <x v="2"/>
    <n v="4"/>
    <x v="1"/>
    <n v="9.84"/>
  </r>
  <r>
    <n v="51115"/>
    <d v="2020-07-17T00:00:00"/>
    <s v="10076"/>
    <n v="1"/>
    <n v="1"/>
    <n v="21"/>
    <n v="11.57"/>
    <x v="0"/>
    <n v="4"/>
    <x v="1"/>
    <n v="9.43"/>
  </r>
  <r>
    <n v="51116"/>
    <d v="2020-07-18T00:00:00"/>
    <s v="10023"/>
    <n v="1"/>
    <n v="5"/>
    <n v="82"/>
    <n v="54.31"/>
    <x v="2"/>
    <n v="6"/>
    <x v="2"/>
    <n v="27.689999999999998"/>
  </r>
  <r>
    <n v="51117"/>
    <d v="2020-07-18T00:00:00"/>
    <s v="10076"/>
    <n v="1"/>
    <n v="1"/>
    <n v="21"/>
    <n v="11.09"/>
    <x v="0"/>
    <n v="4"/>
    <x v="1"/>
    <n v="9.91"/>
  </r>
  <r>
    <n v="51118"/>
    <d v="2020-07-19T00:00:00"/>
    <s v="10007"/>
    <n v="1"/>
    <n v="2"/>
    <n v="118"/>
    <n v="65.78"/>
    <x v="1"/>
    <n v="2"/>
    <x v="4"/>
    <n v="52.22"/>
  </r>
  <r>
    <n v="51119"/>
    <d v="2020-07-20T00:00:00"/>
    <s v="10008"/>
    <n v="1"/>
    <n v="5"/>
    <n v="174"/>
    <n v="114.45"/>
    <x v="2"/>
    <n v="2"/>
    <x v="4"/>
    <n v="59.55"/>
  </r>
  <r>
    <n v="51120"/>
    <d v="2020-07-20T00:00:00"/>
    <s v="10076"/>
    <n v="1"/>
    <n v="7"/>
    <n v="21"/>
    <n v="10.72"/>
    <x v="3"/>
    <n v="4"/>
    <x v="1"/>
    <n v="10.28"/>
  </r>
  <r>
    <n v="51121"/>
    <d v="2020-07-20T00:00:00"/>
    <s v="10050"/>
    <n v="1"/>
    <n v="3"/>
    <n v="225"/>
    <n v="169.37"/>
    <x v="5"/>
    <n v="3"/>
    <x v="3"/>
    <n v="55.629999999999995"/>
  </r>
  <r>
    <n v="51122"/>
    <d v="2020-07-21T00:00:00"/>
    <s v="10019"/>
    <n v="1"/>
    <n v="7"/>
    <n v="81"/>
    <n v="50.93"/>
    <x v="3"/>
    <n v="6"/>
    <x v="2"/>
    <n v="30.07"/>
  </r>
  <r>
    <n v="51123"/>
    <d v="2020-07-21T00:00:00"/>
    <s v="10012"/>
    <n v="1"/>
    <n v="3"/>
    <n v="135"/>
    <n v="87.63"/>
    <x v="5"/>
    <n v="2"/>
    <x v="4"/>
    <n v="47.370000000000005"/>
  </r>
  <r>
    <n v="51124"/>
    <d v="2020-07-21T00:00:00"/>
    <s v="10037"/>
    <n v="1"/>
    <n v="6"/>
    <n v="95"/>
    <n v="56.91"/>
    <x v="4"/>
    <n v="5"/>
    <x v="0"/>
    <n v="38.090000000000003"/>
  </r>
  <r>
    <n v="51125"/>
    <d v="2020-07-22T00:00:00"/>
    <s v="10076"/>
    <n v="1"/>
    <n v="2"/>
    <n v="20"/>
    <n v="11.64"/>
    <x v="1"/>
    <n v="4"/>
    <x v="1"/>
    <n v="8.36"/>
  </r>
  <r>
    <n v="51126"/>
    <d v="2020-07-23T00:00:00"/>
    <s v="10034"/>
    <n v="1"/>
    <n v="1"/>
    <n v="76"/>
    <n v="39.15"/>
    <x v="0"/>
    <n v="5"/>
    <x v="0"/>
    <n v="36.85"/>
  </r>
  <r>
    <n v="51127"/>
    <d v="2020-07-25T00:00:00"/>
    <s v="10023"/>
    <n v="1"/>
    <n v="3"/>
    <n v="88"/>
    <n v="51.84"/>
    <x v="5"/>
    <n v="6"/>
    <x v="2"/>
    <n v="36.159999999999997"/>
  </r>
  <r>
    <n v="51128"/>
    <d v="2020-07-25T00:00:00"/>
    <s v="10008"/>
    <n v="1"/>
    <n v="2"/>
    <n v="185"/>
    <n v="116.08"/>
    <x v="1"/>
    <n v="2"/>
    <x v="4"/>
    <n v="68.92"/>
  </r>
  <r>
    <n v="51129"/>
    <d v="2020-07-25T00:00:00"/>
    <s v="10007"/>
    <n v="1"/>
    <n v="9"/>
    <n v="122"/>
    <n v="64.77"/>
    <x v="6"/>
    <n v="2"/>
    <x v="4"/>
    <n v="57.230000000000004"/>
  </r>
  <r>
    <n v="51130"/>
    <d v="2020-07-25T00:00:00"/>
    <s v="10076"/>
    <n v="1"/>
    <n v="6"/>
    <n v="19"/>
    <n v="11.43"/>
    <x v="4"/>
    <n v="4"/>
    <x v="1"/>
    <n v="7.57"/>
  </r>
  <r>
    <n v="51131"/>
    <d v="2020-07-26T00:00:00"/>
    <s v="10076"/>
    <n v="1"/>
    <n v="6"/>
    <n v="21"/>
    <n v="11.03"/>
    <x v="4"/>
    <n v="4"/>
    <x v="1"/>
    <n v="9.9700000000000006"/>
  </r>
  <r>
    <n v="51132"/>
    <d v="2020-07-27T00:00:00"/>
    <s v="10076"/>
    <n v="1"/>
    <n v="7"/>
    <n v="20"/>
    <n v="11.7"/>
    <x v="3"/>
    <n v="4"/>
    <x v="1"/>
    <n v="8.3000000000000007"/>
  </r>
  <r>
    <n v="51133"/>
    <d v="2020-07-28T00:00:00"/>
    <s v="10076"/>
    <n v="1"/>
    <n v="3"/>
    <n v="21"/>
    <n v="11.57"/>
    <x v="5"/>
    <n v="4"/>
    <x v="1"/>
    <n v="9.43"/>
  </r>
  <r>
    <n v="51134"/>
    <d v="2020-07-28T00:00:00"/>
    <s v="10008"/>
    <n v="1"/>
    <n v="7"/>
    <n v="181"/>
    <n v="116.03"/>
    <x v="3"/>
    <n v="2"/>
    <x v="4"/>
    <n v="64.97"/>
  </r>
  <r>
    <n v="51135"/>
    <d v="2020-07-29T00:00:00"/>
    <s v="10037"/>
    <n v="1"/>
    <n v="2"/>
    <n v="97"/>
    <n v="55.17"/>
    <x v="1"/>
    <n v="5"/>
    <x v="0"/>
    <n v="41.83"/>
  </r>
  <r>
    <n v="51136"/>
    <d v="2020-07-30T00:00:00"/>
    <s v="10007"/>
    <n v="1"/>
    <n v="3"/>
    <n v="120"/>
    <n v="64.39"/>
    <x v="5"/>
    <n v="2"/>
    <x v="4"/>
    <n v="55.61"/>
  </r>
  <r>
    <n v="51137"/>
    <d v="2020-07-31T00:00:00"/>
    <s v="10076"/>
    <n v="1"/>
    <n v="3"/>
    <n v="21"/>
    <n v="10.83"/>
    <x v="5"/>
    <n v="4"/>
    <x v="1"/>
    <n v="10.17"/>
  </r>
  <r>
    <n v="51138"/>
    <d v="2020-08-01T00:00:00"/>
    <s v="10050"/>
    <n v="1"/>
    <n v="1"/>
    <n v="229"/>
    <n v="153.74"/>
    <x v="0"/>
    <n v="3"/>
    <x v="3"/>
    <n v="75.259999999999991"/>
  </r>
  <r>
    <n v="51139"/>
    <d v="2020-08-01T00:00:00"/>
    <s v="10076"/>
    <n v="1"/>
    <n v="6"/>
    <n v="21"/>
    <n v="10.81"/>
    <x v="4"/>
    <n v="4"/>
    <x v="1"/>
    <n v="10.19"/>
  </r>
  <r>
    <n v="51140"/>
    <d v="2020-08-01T00:00:00"/>
    <s v="10037"/>
    <n v="1"/>
    <n v="7"/>
    <n v="103"/>
    <n v="56.74"/>
    <x v="3"/>
    <n v="5"/>
    <x v="0"/>
    <n v="46.26"/>
  </r>
  <r>
    <n v="51141"/>
    <d v="2020-08-03T00:00:00"/>
    <s v="10012"/>
    <n v="1"/>
    <n v="2"/>
    <n v="128"/>
    <n v="91.61"/>
    <x v="1"/>
    <n v="2"/>
    <x v="4"/>
    <n v="36.39"/>
  </r>
  <r>
    <n v="51142"/>
    <d v="2020-08-03T00:00:00"/>
    <s v="10037"/>
    <n v="1"/>
    <n v="9"/>
    <n v="100"/>
    <n v="55.95"/>
    <x v="6"/>
    <n v="5"/>
    <x v="0"/>
    <n v="44.05"/>
  </r>
  <r>
    <n v="51143"/>
    <d v="2020-08-03T00:00:00"/>
    <s v="10007"/>
    <n v="1"/>
    <n v="2"/>
    <n v="116"/>
    <n v="66.42"/>
    <x v="1"/>
    <n v="2"/>
    <x v="4"/>
    <n v="49.58"/>
  </r>
  <r>
    <n v="51144"/>
    <d v="2020-08-04T00:00:00"/>
    <s v="10076"/>
    <n v="1"/>
    <n v="1"/>
    <n v="20"/>
    <n v="11.36"/>
    <x v="0"/>
    <n v="4"/>
    <x v="1"/>
    <n v="8.64"/>
  </r>
  <r>
    <n v="51145"/>
    <d v="2020-08-04T00:00:00"/>
    <s v="10023"/>
    <n v="1"/>
    <n v="1"/>
    <n v="87"/>
    <n v="56.76"/>
    <x v="0"/>
    <n v="6"/>
    <x v="2"/>
    <n v="30.240000000000002"/>
  </r>
  <r>
    <n v="51146"/>
    <d v="2020-08-05T00:00:00"/>
    <s v="10076"/>
    <n v="1"/>
    <n v="5"/>
    <n v="21"/>
    <n v="11.24"/>
    <x v="2"/>
    <n v="4"/>
    <x v="1"/>
    <n v="9.76"/>
  </r>
  <r>
    <n v="51147"/>
    <d v="2020-08-05T00:00:00"/>
    <s v="10037"/>
    <n v="1"/>
    <n v="5"/>
    <n v="95"/>
    <n v="51.77"/>
    <x v="2"/>
    <n v="5"/>
    <x v="0"/>
    <n v="43.23"/>
  </r>
  <r>
    <n v="51148"/>
    <d v="2020-08-06T00:00:00"/>
    <s v="10019"/>
    <n v="1"/>
    <n v="2"/>
    <n v="86"/>
    <n v="47.77"/>
    <x v="1"/>
    <n v="6"/>
    <x v="2"/>
    <n v="38.229999999999997"/>
  </r>
  <r>
    <n v="51149"/>
    <d v="2020-08-06T00:00:00"/>
    <s v="10050"/>
    <n v="1"/>
    <n v="2"/>
    <n v="233"/>
    <n v="161.81"/>
    <x v="1"/>
    <n v="3"/>
    <x v="3"/>
    <n v="71.19"/>
  </r>
  <r>
    <n v="51150"/>
    <d v="2020-08-06T00:00:00"/>
    <s v="10008"/>
    <n v="1"/>
    <n v="9"/>
    <n v="177"/>
    <n v="110.89"/>
    <x v="6"/>
    <n v="2"/>
    <x v="4"/>
    <n v="66.11"/>
  </r>
  <r>
    <n v="51151"/>
    <d v="2020-08-07T00:00:00"/>
    <s v="10037"/>
    <n v="1"/>
    <n v="6"/>
    <n v="98"/>
    <n v="54.2"/>
    <x v="4"/>
    <n v="5"/>
    <x v="0"/>
    <n v="43.8"/>
  </r>
  <r>
    <n v="51152"/>
    <d v="2020-08-07T00:00:00"/>
    <s v="10076"/>
    <n v="1"/>
    <n v="3"/>
    <n v="21"/>
    <n v="11.57"/>
    <x v="5"/>
    <n v="4"/>
    <x v="1"/>
    <n v="9.43"/>
  </r>
  <r>
    <n v="51153"/>
    <d v="2020-08-08T00:00:00"/>
    <s v="10007"/>
    <n v="1"/>
    <n v="5"/>
    <n v="117"/>
    <n v="67.319999999999993"/>
    <x v="2"/>
    <n v="2"/>
    <x v="4"/>
    <n v="49.680000000000007"/>
  </r>
  <r>
    <n v="51154"/>
    <d v="2020-08-10T00:00:00"/>
    <s v="10076"/>
    <n v="1"/>
    <n v="3"/>
    <n v="19"/>
    <n v="11.64"/>
    <x v="5"/>
    <n v="4"/>
    <x v="1"/>
    <n v="7.3599999999999994"/>
  </r>
  <r>
    <n v="51155"/>
    <d v="2020-08-11T00:00:00"/>
    <s v="10076"/>
    <n v="1"/>
    <n v="7"/>
    <n v="19"/>
    <n v="11.67"/>
    <x v="3"/>
    <n v="4"/>
    <x v="1"/>
    <n v="7.33"/>
  </r>
  <r>
    <n v="51156"/>
    <d v="2020-08-11T00:00:00"/>
    <s v="10019"/>
    <n v="1"/>
    <n v="3"/>
    <n v="82"/>
    <n v="50.62"/>
    <x v="5"/>
    <n v="6"/>
    <x v="2"/>
    <n v="31.380000000000003"/>
  </r>
  <r>
    <n v="51157"/>
    <d v="2020-08-11T00:00:00"/>
    <s v="10050"/>
    <n v="1"/>
    <n v="2"/>
    <n v="242"/>
    <n v="162.53"/>
    <x v="1"/>
    <n v="3"/>
    <x v="3"/>
    <n v="79.47"/>
  </r>
  <r>
    <n v="51158"/>
    <d v="2020-08-12T00:00:00"/>
    <s v="10007"/>
    <n v="1"/>
    <n v="5"/>
    <n v="112"/>
    <n v="66.45"/>
    <x v="2"/>
    <n v="2"/>
    <x v="4"/>
    <n v="45.55"/>
  </r>
  <r>
    <n v="51159"/>
    <d v="2020-08-13T00:00:00"/>
    <s v="10037"/>
    <n v="1"/>
    <n v="7"/>
    <n v="104"/>
    <n v="53.3"/>
    <x v="3"/>
    <n v="5"/>
    <x v="0"/>
    <n v="50.7"/>
  </r>
  <r>
    <n v="51160"/>
    <d v="2020-08-14T00:00:00"/>
    <s v="10076"/>
    <n v="1"/>
    <n v="1"/>
    <n v="21"/>
    <n v="11.43"/>
    <x v="0"/>
    <n v="4"/>
    <x v="1"/>
    <n v="9.57"/>
  </r>
  <r>
    <n v="51161"/>
    <d v="2020-08-14T00:00:00"/>
    <s v="10007"/>
    <n v="1"/>
    <n v="6"/>
    <n v="122"/>
    <n v="62.2"/>
    <x v="4"/>
    <n v="2"/>
    <x v="4"/>
    <n v="59.8"/>
  </r>
  <r>
    <n v="51162"/>
    <d v="2020-08-15T00:00:00"/>
    <s v="10008"/>
    <n v="1"/>
    <n v="2"/>
    <n v="179"/>
    <n v="111.99"/>
    <x v="1"/>
    <n v="2"/>
    <x v="4"/>
    <n v="67.010000000000005"/>
  </r>
  <r>
    <n v="51163"/>
    <d v="2020-08-15T00:00:00"/>
    <s v="10023"/>
    <n v="1"/>
    <n v="3"/>
    <n v="81"/>
    <n v="56.47"/>
    <x v="5"/>
    <n v="6"/>
    <x v="2"/>
    <n v="24.53"/>
  </r>
  <r>
    <n v="51164"/>
    <d v="2020-08-16T00:00:00"/>
    <s v="10076"/>
    <n v="1"/>
    <n v="2"/>
    <n v="19"/>
    <n v="11.37"/>
    <x v="1"/>
    <n v="4"/>
    <x v="1"/>
    <n v="7.6300000000000008"/>
  </r>
  <r>
    <n v="51165"/>
    <d v="2020-08-17T00:00:00"/>
    <s v="10050"/>
    <n v="1"/>
    <n v="5"/>
    <n v="246"/>
    <n v="166.44"/>
    <x v="2"/>
    <n v="3"/>
    <x v="3"/>
    <n v="79.56"/>
  </r>
  <r>
    <n v="51166"/>
    <d v="2020-08-17T00:00:00"/>
    <s v="10034"/>
    <n v="1"/>
    <n v="1"/>
    <n v="75"/>
    <n v="40.47"/>
    <x v="0"/>
    <n v="5"/>
    <x v="0"/>
    <n v="34.53"/>
  </r>
  <r>
    <n v="51167"/>
    <d v="2020-08-18T00:00:00"/>
    <s v="10007"/>
    <n v="1"/>
    <n v="1"/>
    <n v="121"/>
    <n v="63"/>
    <x v="0"/>
    <n v="2"/>
    <x v="4"/>
    <n v="58"/>
  </r>
  <r>
    <n v="51168"/>
    <d v="2020-08-19T00:00:00"/>
    <s v="10076"/>
    <n v="1"/>
    <n v="7"/>
    <n v="20"/>
    <n v="10.79"/>
    <x v="3"/>
    <n v="4"/>
    <x v="1"/>
    <n v="9.2100000000000009"/>
  </r>
  <r>
    <n v="51169"/>
    <d v="2020-08-19T00:00:00"/>
    <s v="10019"/>
    <n v="1"/>
    <n v="6"/>
    <n v="87"/>
    <n v="50.11"/>
    <x v="4"/>
    <n v="6"/>
    <x v="2"/>
    <n v="36.89"/>
  </r>
  <r>
    <n v="51170"/>
    <d v="2020-08-19T00:00:00"/>
    <s v="10076"/>
    <n v="1"/>
    <n v="2"/>
    <n v="21"/>
    <n v="10.95"/>
    <x v="1"/>
    <n v="4"/>
    <x v="1"/>
    <n v="10.050000000000001"/>
  </r>
  <r>
    <n v="51171"/>
    <d v="2020-08-19T00:00:00"/>
    <s v="10012"/>
    <n v="1"/>
    <n v="7"/>
    <n v="129"/>
    <n v="90.47"/>
    <x v="3"/>
    <n v="2"/>
    <x v="4"/>
    <n v="38.53"/>
  </r>
  <r>
    <n v="51172"/>
    <d v="2020-08-20T00:00:00"/>
    <s v="10076"/>
    <n v="1"/>
    <n v="6"/>
    <n v="21"/>
    <n v="11.26"/>
    <x v="4"/>
    <n v="4"/>
    <x v="1"/>
    <n v="9.74"/>
  </r>
  <r>
    <n v="51173"/>
    <d v="2020-08-20T00:00:00"/>
    <s v="10008"/>
    <n v="1"/>
    <n v="6"/>
    <n v="175"/>
    <n v="120.02"/>
    <x v="4"/>
    <n v="2"/>
    <x v="4"/>
    <n v="54.980000000000004"/>
  </r>
  <r>
    <n v="51174"/>
    <d v="2020-08-22T00:00:00"/>
    <s v="10037"/>
    <n v="1"/>
    <n v="1"/>
    <n v="96"/>
    <n v="56.66"/>
    <x v="0"/>
    <n v="5"/>
    <x v="0"/>
    <n v="39.340000000000003"/>
  </r>
  <r>
    <n v="51175"/>
    <d v="2020-08-22T00:00:00"/>
    <s v="10076"/>
    <n v="1"/>
    <n v="1"/>
    <n v="19"/>
    <n v="10.67"/>
    <x v="0"/>
    <n v="4"/>
    <x v="1"/>
    <n v="8.33"/>
  </r>
  <r>
    <n v="51176"/>
    <d v="2020-08-23T00:00:00"/>
    <s v="10050"/>
    <n v="1"/>
    <n v="9"/>
    <n v="242"/>
    <n v="163.22"/>
    <x v="6"/>
    <n v="3"/>
    <x v="3"/>
    <n v="78.78"/>
  </r>
  <r>
    <n v="51177"/>
    <d v="2020-08-23T00:00:00"/>
    <s v="10007"/>
    <n v="1"/>
    <n v="6"/>
    <n v="124"/>
    <n v="67.290000000000006"/>
    <x v="4"/>
    <n v="2"/>
    <x v="4"/>
    <n v="56.709999999999994"/>
  </r>
  <r>
    <n v="51178"/>
    <d v="2020-08-24T00:00:00"/>
    <s v="10076"/>
    <n v="1"/>
    <n v="6"/>
    <n v="20"/>
    <n v="10.78"/>
    <x v="4"/>
    <n v="4"/>
    <x v="1"/>
    <n v="9.2200000000000006"/>
  </r>
  <r>
    <n v="51179"/>
    <d v="2020-08-26T00:00:00"/>
    <s v="10023"/>
    <n v="1"/>
    <n v="9"/>
    <n v="82"/>
    <n v="53.53"/>
    <x v="6"/>
    <n v="6"/>
    <x v="2"/>
    <n v="28.47"/>
  </r>
  <r>
    <n v="51180"/>
    <d v="2020-08-26T00:00:00"/>
    <s v="10007"/>
    <n v="1"/>
    <n v="7"/>
    <n v="121"/>
    <n v="62.3"/>
    <x v="3"/>
    <n v="2"/>
    <x v="4"/>
    <n v="58.7"/>
  </r>
  <r>
    <n v="51181"/>
    <d v="2020-08-27T00:00:00"/>
    <s v="10076"/>
    <n v="1"/>
    <n v="1"/>
    <n v="21"/>
    <n v="11.78"/>
    <x v="0"/>
    <n v="4"/>
    <x v="1"/>
    <n v="9.2200000000000006"/>
  </r>
  <r>
    <n v="51182"/>
    <d v="2020-08-27T00:00:00"/>
    <s v="10008"/>
    <n v="1"/>
    <n v="6"/>
    <n v="182"/>
    <n v="120.45"/>
    <x v="4"/>
    <n v="2"/>
    <x v="4"/>
    <n v="61.55"/>
  </r>
  <r>
    <n v="51183"/>
    <d v="2020-08-29T00:00:00"/>
    <s v="10050"/>
    <n v="1"/>
    <n v="3"/>
    <n v="232"/>
    <n v="165.69"/>
    <x v="5"/>
    <n v="3"/>
    <x v="3"/>
    <n v="66.31"/>
  </r>
  <r>
    <n v="51184"/>
    <d v="2020-08-29T00:00:00"/>
    <s v="10076"/>
    <n v="1"/>
    <n v="5"/>
    <n v="20"/>
    <n v="11.28"/>
    <x v="2"/>
    <n v="4"/>
    <x v="1"/>
    <n v="8.7200000000000006"/>
  </r>
  <r>
    <n v="51185"/>
    <d v="2020-08-29T00:00:00"/>
    <s v="10007"/>
    <n v="1"/>
    <n v="2"/>
    <n v="114"/>
    <n v="64.48"/>
    <x v="1"/>
    <n v="2"/>
    <x v="4"/>
    <n v="49.519999999999996"/>
  </r>
  <r>
    <n v="51186"/>
    <d v="2020-08-31T00:00:00"/>
    <s v="10076"/>
    <n v="1"/>
    <n v="1"/>
    <n v="19"/>
    <n v="11.19"/>
    <x v="0"/>
    <n v="4"/>
    <x v="1"/>
    <n v="7.8100000000000005"/>
  </r>
  <r>
    <n v="51187"/>
    <d v="2020-08-31T00:00:00"/>
    <s v="10037"/>
    <n v="1"/>
    <n v="3"/>
    <n v="96"/>
    <n v="56.28"/>
    <x v="5"/>
    <n v="5"/>
    <x v="0"/>
    <n v="39.72"/>
  </r>
  <r>
    <n v="51188"/>
    <d v="2020-08-31T00:00:00"/>
    <s v="10019"/>
    <n v="1"/>
    <n v="6"/>
    <n v="88"/>
    <n v="49.81"/>
    <x v="4"/>
    <n v="6"/>
    <x v="2"/>
    <n v="38.19"/>
  </r>
  <r>
    <n v="51189"/>
    <d v="2020-09-01T00:00:00"/>
    <s v="10076"/>
    <n v="1"/>
    <n v="2"/>
    <n v="21"/>
    <n v="11.74"/>
    <x v="1"/>
    <n v="4"/>
    <x v="1"/>
    <n v="9.26"/>
  </r>
  <r>
    <n v="51190"/>
    <d v="2020-09-02T00:00:00"/>
    <s v="10037"/>
    <n v="1"/>
    <n v="2"/>
    <n v="101"/>
    <n v="52.46"/>
    <x v="1"/>
    <n v="5"/>
    <x v="0"/>
    <n v="48.54"/>
  </r>
  <r>
    <n v="51191"/>
    <d v="2020-09-04T00:00:00"/>
    <s v="10076"/>
    <n v="1"/>
    <n v="1"/>
    <n v="20"/>
    <n v="10.95"/>
    <x v="0"/>
    <n v="4"/>
    <x v="1"/>
    <n v="9.0500000000000007"/>
  </r>
  <r>
    <n v="51192"/>
    <d v="2020-09-04T00:00:00"/>
    <s v="10007"/>
    <n v="1"/>
    <n v="6"/>
    <n v="124"/>
    <n v="66.75"/>
    <x v="4"/>
    <n v="2"/>
    <x v="4"/>
    <n v="57.25"/>
  </r>
  <r>
    <n v="51193"/>
    <d v="2020-09-05T00:00:00"/>
    <s v="10023"/>
    <n v="1"/>
    <n v="1"/>
    <n v="84"/>
    <n v="55.39"/>
    <x v="0"/>
    <n v="6"/>
    <x v="2"/>
    <n v="28.61"/>
  </r>
  <r>
    <n v="51194"/>
    <d v="2020-09-05T00:00:00"/>
    <s v="10008"/>
    <n v="1"/>
    <n v="2"/>
    <n v="171"/>
    <n v="120.84"/>
    <x v="1"/>
    <n v="2"/>
    <x v="4"/>
    <n v="50.16"/>
  </r>
  <r>
    <n v="51195"/>
    <d v="2020-09-07T00:00:00"/>
    <s v="10076"/>
    <n v="1"/>
    <n v="2"/>
    <n v="20"/>
    <n v="10.81"/>
    <x v="1"/>
    <n v="4"/>
    <x v="1"/>
    <n v="9.19"/>
  </r>
  <r>
    <n v="51196"/>
    <d v="2020-09-08T00:00:00"/>
    <s v="10019"/>
    <n v="1"/>
    <n v="7"/>
    <n v="87"/>
    <n v="48.64"/>
    <x v="3"/>
    <n v="6"/>
    <x v="2"/>
    <n v="38.36"/>
  </r>
  <r>
    <n v="51197"/>
    <d v="2020-09-09T00:00:00"/>
    <s v="10034"/>
    <n v="1"/>
    <n v="5"/>
    <n v="77"/>
    <n v="41.94"/>
    <x v="2"/>
    <n v="5"/>
    <x v="0"/>
    <n v="35.06"/>
  </r>
  <r>
    <n v="51198"/>
    <d v="2020-09-09T00:00:00"/>
    <s v="10050"/>
    <n v="1"/>
    <n v="6"/>
    <n v="240"/>
    <n v="154.37"/>
    <x v="4"/>
    <n v="3"/>
    <x v="3"/>
    <n v="85.63"/>
  </r>
  <r>
    <n v="51199"/>
    <d v="2020-09-10T00:00:00"/>
    <s v="10007"/>
    <n v="1"/>
    <n v="9"/>
    <n v="120"/>
    <n v="65.25"/>
    <x v="6"/>
    <n v="2"/>
    <x v="4"/>
    <n v="54.75"/>
  </r>
  <r>
    <n v="51200"/>
    <d v="2020-09-10T00:00:00"/>
    <s v="10037"/>
    <n v="1"/>
    <n v="5"/>
    <n v="95"/>
    <n v="55.27"/>
    <x v="2"/>
    <n v="5"/>
    <x v="0"/>
    <n v="39.729999999999997"/>
  </r>
  <r>
    <n v="51201"/>
    <d v="2020-09-10T00:00:00"/>
    <s v="10076"/>
    <n v="1"/>
    <n v="5"/>
    <n v="21"/>
    <n v="11.31"/>
    <x v="2"/>
    <n v="4"/>
    <x v="1"/>
    <n v="9.69"/>
  </r>
  <r>
    <n v="51202"/>
    <d v="2020-09-11T00:00:00"/>
    <s v="10012"/>
    <n v="1"/>
    <n v="3"/>
    <n v="130"/>
    <n v="87.79"/>
    <x v="5"/>
    <n v="2"/>
    <x v="4"/>
    <n v="42.209999999999994"/>
  </r>
  <r>
    <n v="51203"/>
    <d v="2020-09-12T00:00:00"/>
    <s v="10076"/>
    <n v="1"/>
    <n v="5"/>
    <n v="21"/>
    <n v="10.71"/>
    <x v="2"/>
    <n v="4"/>
    <x v="1"/>
    <n v="10.29"/>
  </r>
  <r>
    <n v="51204"/>
    <d v="2020-09-13T00:00:00"/>
    <s v="10076"/>
    <n v="1"/>
    <n v="6"/>
    <n v="21"/>
    <n v="11.26"/>
    <x v="4"/>
    <n v="4"/>
    <x v="1"/>
    <n v="9.74"/>
  </r>
  <r>
    <n v="51205"/>
    <d v="2020-09-13T00:00:00"/>
    <s v="10007"/>
    <n v="1"/>
    <n v="7"/>
    <n v="120"/>
    <n v="65.64"/>
    <x v="3"/>
    <n v="2"/>
    <x v="4"/>
    <n v="54.36"/>
  </r>
  <r>
    <n v="51206"/>
    <d v="2020-09-14T00:00:00"/>
    <s v="10037"/>
    <n v="1"/>
    <n v="2"/>
    <n v="99"/>
    <n v="53.44"/>
    <x v="1"/>
    <n v="5"/>
    <x v="0"/>
    <n v="45.56"/>
  </r>
  <r>
    <n v="51207"/>
    <d v="2020-09-14T00:00:00"/>
    <s v="10008"/>
    <n v="1"/>
    <n v="6"/>
    <n v="188"/>
    <n v="112.17"/>
    <x v="4"/>
    <n v="2"/>
    <x v="4"/>
    <n v="75.83"/>
  </r>
  <r>
    <n v="51208"/>
    <d v="2020-09-14T00:00:00"/>
    <s v="10076"/>
    <n v="1"/>
    <n v="6"/>
    <n v="19"/>
    <n v="11.67"/>
    <x v="4"/>
    <n v="4"/>
    <x v="1"/>
    <n v="7.33"/>
  </r>
  <r>
    <n v="51209"/>
    <d v="2020-09-15T00:00:00"/>
    <s v="10007"/>
    <n v="1"/>
    <n v="3"/>
    <n v="120"/>
    <n v="66.08"/>
    <x v="5"/>
    <n v="2"/>
    <x v="4"/>
    <n v="53.92"/>
  </r>
  <r>
    <n v="51210"/>
    <d v="2020-09-16T00:00:00"/>
    <s v="10076"/>
    <n v="1"/>
    <n v="3"/>
    <n v="20"/>
    <n v="11.44"/>
    <x v="5"/>
    <n v="4"/>
    <x v="1"/>
    <n v="8.56"/>
  </r>
  <r>
    <n v="51211"/>
    <d v="2020-09-16T00:00:00"/>
    <s v="10023"/>
    <n v="1"/>
    <n v="3"/>
    <n v="88"/>
    <n v="56.75"/>
    <x v="5"/>
    <n v="6"/>
    <x v="2"/>
    <n v="31.25"/>
  </r>
  <r>
    <n v="51212"/>
    <d v="2020-09-17T00:00:00"/>
    <s v="10076"/>
    <n v="1"/>
    <n v="7"/>
    <n v="20"/>
    <n v="10.8"/>
    <x v="3"/>
    <n v="4"/>
    <x v="1"/>
    <n v="9.1999999999999993"/>
  </r>
  <r>
    <n v="51213"/>
    <d v="2020-09-18T00:00:00"/>
    <s v="10076"/>
    <n v="1"/>
    <n v="3"/>
    <n v="21"/>
    <n v="10.98"/>
    <x v="5"/>
    <n v="4"/>
    <x v="1"/>
    <n v="10.02"/>
  </r>
  <r>
    <n v="51214"/>
    <d v="2020-09-18T00:00:00"/>
    <s v="10050"/>
    <n v="1"/>
    <n v="6"/>
    <n v="232"/>
    <n v="157.29"/>
    <x v="4"/>
    <n v="3"/>
    <x v="3"/>
    <n v="74.710000000000008"/>
  </r>
  <r>
    <n v="51215"/>
    <d v="2020-09-19T00:00:00"/>
    <s v="10023"/>
    <n v="1"/>
    <n v="5"/>
    <n v="85"/>
    <n v="56.76"/>
    <x v="2"/>
    <n v="6"/>
    <x v="2"/>
    <n v="28.240000000000002"/>
  </r>
  <r>
    <n v="51216"/>
    <d v="2020-09-19T00:00:00"/>
    <s v="10037"/>
    <n v="1"/>
    <n v="7"/>
    <n v="101"/>
    <n v="52.48"/>
    <x v="3"/>
    <n v="5"/>
    <x v="0"/>
    <n v="48.52"/>
  </r>
  <r>
    <n v="51217"/>
    <d v="2020-09-20T00:00:00"/>
    <s v="10076"/>
    <n v="1"/>
    <n v="2"/>
    <n v="21"/>
    <n v="10.73"/>
    <x v="1"/>
    <n v="4"/>
    <x v="1"/>
    <n v="10.27"/>
  </r>
  <r>
    <n v="51218"/>
    <d v="2020-09-20T00:00:00"/>
    <s v="10007"/>
    <n v="1"/>
    <n v="6"/>
    <n v="117"/>
    <n v="61.33"/>
    <x v="4"/>
    <n v="2"/>
    <x v="4"/>
    <n v="55.67"/>
  </r>
  <r>
    <n v="51219"/>
    <d v="2020-09-21T00:00:00"/>
    <s v="10037"/>
    <n v="1"/>
    <n v="6"/>
    <n v="95"/>
    <n v="52.41"/>
    <x v="4"/>
    <n v="5"/>
    <x v="0"/>
    <n v="42.59"/>
  </r>
  <r>
    <n v="51220"/>
    <d v="2020-09-21T00:00:00"/>
    <s v="10008"/>
    <n v="1"/>
    <n v="5"/>
    <n v="183"/>
    <n v="118.07"/>
    <x v="2"/>
    <n v="2"/>
    <x v="4"/>
    <n v="64.930000000000007"/>
  </r>
  <r>
    <n v="51221"/>
    <d v="2020-09-21T00:00:00"/>
    <s v="10076"/>
    <n v="1"/>
    <n v="3"/>
    <n v="21"/>
    <n v="11.39"/>
    <x v="5"/>
    <n v="4"/>
    <x v="1"/>
    <n v="9.61"/>
  </r>
  <r>
    <n v="51222"/>
    <d v="2020-09-24T00:00:00"/>
    <s v="10037"/>
    <n v="1"/>
    <n v="3"/>
    <n v="102"/>
    <n v="54.05"/>
    <x v="5"/>
    <n v="5"/>
    <x v="0"/>
    <n v="47.95"/>
  </r>
  <r>
    <n v="51223"/>
    <d v="2020-09-24T00:00:00"/>
    <s v="10019"/>
    <n v="1"/>
    <n v="1"/>
    <n v="87"/>
    <n v="50.3"/>
    <x v="0"/>
    <n v="6"/>
    <x v="2"/>
    <n v="36.700000000000003"/>
  </r>
  <r>
    <n v="51224"/>
    <d v="2020-09-24T00:00:00"/>
    <s v="10007"/>
    <n v="1"/>
    <n v="5"/>
    <n v="112"/>
    <n v="61.88"/>
    <x v="2"/>
    <n v="2"/>
    <x v="4"/>
    <n v="50.12"/>
  </r>
  <r>
    <n v="51225"/>
    <d v="2020-09-24T00:00:00"/>
    <s v="10023"/>
    <n v="1"/>
    <n v="7"/>
    <n v="83"/>
    <n v="55.42"/>
    <x v="3"/>
    <n v="6"/>
    <x v="2"/>
    <n v="27.58"/>
  </r>
  <r>
    <n v="51226"/>
    <d v="2020-09-24T00:00:00"/>
    <s v="10076"/>
    <n v="1"/>
    <n v="7"/>
    <n v="19"/>
    <n v="11.07"/>
    <x v="3"/>
    <n v="4"/>
    <x v="1"/>
    <n v="7.93"/>
  </r>
  <r>
    <n v="51227"/>
    <d v="2020-09-25T00:00:00"/>
    <s v="10050"/>
    <n v="1"/>
    <n v="9"/>
    <n v="229"/>
    <n v="164.19"/>
    <x v="6"/>
    <n v="3"/>
    <x v="3"/>
    <n v="64.81"/>
  </r>
  <r>
    <n v="51228"/>
    <d v="2020-09-26T00:00:00"/>
    <s v="10007"/>
    <n v="1"/>
    <n v="2"/>
    <n v="115"/>
    <n v="66.900000000000006"/>
    <x v="1"/>
    <n v="2"/>
    <x v="4"/>
    <n v="48.099999999999994"/>
  </r>
  <r>
    <n v="51229"/>
    <d v="2020-09-27T00:00:00"/>
    <s v="10076"/>
    <n v="1"/>
    <n v="9"/>
    <n v="21"/>
    <n v="11.48"/>
    <x v="6"/>
    <n v="4"/>
    <x v="1"/>
    <n v="9.52"/>
  </r>
  <r>
    <n v="51230"/>
    <d v="2020-09-28T00:00:00"/>
    <s v="10050"/>
    <n v="1"/>
    <n v="6"/>
    <n v="226"/>
    <n v="163.69"/>
    <x v="4"/>
    <n v="3"/>
    <x v="3"/>
    <n v="62.31"/>
  </r>
  <r>
    <n v="51231"/>
    <d v="2020-09-29T00:00:00"/>
    <s v="10008"/>
    <n v="1"/>
    <n v="9"/>
    <n v="178"/>
    <n v="120.38"/>
    <x v="6"/>
    <n v="2"/>
    <x v="4"/>
    <n v="57.620000000000005"/>
  </r>
  <r>
    <n v="51232"/>
    <d v="2020-09-30T00:00:00"/>
    <s v="10076"/>
    <n v="1"/>
    <n v="2"/>
    <n v="21"/>
    <n v="10.87"/>
    <x v="1"/>
    <n v="4"/>
    <x v="1"/>
    <n v="10.130000000000001"/>
  </r>
  <r>
    <n v="51233"/>
    <d v="2020-10-01T00:00:00"/>
    <s v="10023"/>
    <n v="1"/>
    <n v="1"/>
    <n v="84"/>
    <n v="56.04"/>
    <x v="0"/>
    <n v="6"/>
    <x v="2"/>
    <n v="27.96"/>
  </r>
  <r>
    <n v="51234"/>
    <d v="2020-10-01T00:00:00"/>
    <s v="10007"/>
    <n v="1"/>
    <n v="7"/>
    <n v="120"/>
    <n v="61.17"/>
    <x v="3"/>
    <n v="2"/>
    <x v="4"/>
    <n v="58.83"/>
  </r>
  <r>
    <n v="51235"/>
    <d v="2020-10-02T00:00:00"/>
    <s v="10012"/>
    <n v="1"/>
    <n v="6"/>
    <n v="128"/>
    <n v="91.3"/>
    <x v="4"/>
    <n v="2"/>
    <x v="4"/>
    <n v="36.700000000000003"/>
  </r>
  <r>
    <n v="51236"/>
    <d v="2020-10-03T00:00:00"/>
    <s v="10076"/>
    <n v="1"/>
    <n v="2"/>
    <n v="20"/>
    <n v="11.18"/>
    <x v="1"/>
    <n v="4"/>
    <x v="1"/>
    <n v="8.82"/>
  </r>
  <r>
    <n v="51237"/>
    <d v="2020-10-04T00:00:00"/>
    <s v="10076"/>
    <n v="1"/>
    <n v="9"/>
    <n v="19"/>
    <n v="10.83"/>
    <x v="6"/>
    <n v="4"/>
    <x v="1"/>
    <n v="8.17"/>
  </r>
  <r>
    <n v="51238"/>
    <d v="2020-10-04T00:00:00"/>
    <s v="10019"/>
    <n v="1"/>
    <n v="1"/>
    <n v="83"/>
    <n v="48.23"/>
    <x v="0"/>
    <n v="6"/>
    <x v="2"/>
    <n v="34.770000000000003"/>
  </r>
  <r>
    <n v="51239"/>
    <d v="2020-10-04T00:00:00"/>
    <s v="10037"/>
    <n v="1"/>
    <n v="2"/>
    <n v="96"/>
    <n v="56.73"/>
    <x v="1"/>
    <n v="5"/>
    <x v="0"/>
    <n v="39.270000000000003"/>
  </r>
  <r>
    <n v="51240"/>
    <d v="2020-10-05T00:00:00"/>
    <s v="10050"/>
    <n v="1"/>
    <n v="1"/>
    <n v="235"/>
    <n v="158.57"/>
    <x v="0"/>
    <n v="3"/>
    <x v="3"/>
    <n v="76.430000000000007"/>
  </r>
  <r>
    <n v="51241"/>
    <d v="2020-10-05T00:00:00"/>
    <s v="10034"/>
    <n v="1"/>
    <n v="1"/>
    <n v="78"/>
    <n v="38.979999999999997"/>
    <x v="0"/>
    <n v="5"/>
    <x v="0"/>
    <n v="39.020000000000003"/>
  </r>
  <r>
    <n v="51242"/>
    <d v="2020-10-06T00:00:00"/>
    <s v="10076"/>
    <n v="1"/>
    <n v="6"/>
    <n v="21"/>
    <n v="11.57"/>
    <x v="4"/>
    <n v="4"/>
    <x v="1"/>
    <n v="9.43"/>
  </r>
  <r>
    <n v="51243"/>
    <d v="2020-10-07T00:00:00"/>
    <s v="10007"/>
    <n v="1"/>
    <n v="2"/>
    <n v="117"/>
    <n v="63.54"/>
    <x v="1"/>
    <n v="2"/>
    <x v="4"/>
    <n v="53.46"/>
  </r>
  <r>
    <n v="51244"/>
    <d v="2020-10-08T00:00:00"/>
    <s v="10008"/>
    <n v="1"/>
    <n v="1"/>
    <n v="185"/>
    <n v="115.53"/>
    <x v="0"/>
    <n v="2"/>
    <x v="4"/>
    <n v="69.47"/>
  </r>
  <r>
    <n v="51245"/>
    <d v="2020-10-08T00:00:00"/>
    <s v="10023"/>
    <n v="1"/>
    <n v="3"/>
    <n v="81"/>
    <n v="53.82"/>
    <x v="5"/>
    <n v="6"/>
    <x v="2"/>
    <n v="27.18"/>
  </r>
  <r>
    <n v="51246"/>
    <d v="2020-10-08T00:00:00"/>
    <s v="10019"/>
    <n v="1"/>
    <n v="3"/>
    <n v="82"/>
    <n v="48.79"/>
    <x v="5"/>
    <n v="6"/>
    <x v="2"/>
    <n v="33.21"/>
  </r>
  <r>
    <n v="51247"/>
    <d v="2020-10-09T00:00:00"/>
    <s v="10076"/>
    <n v="1"/>
    <n v="2"/>
    <n v="20"/>
    <n v="11.61"/>
    <x v="1"/>
    <n v="4"/>
    <x v="1"/>
    <n v="8.39"/>
  </r>
  <r>
    <n v="51248"/>
    <d v="2020-10-11T00:00:00"/>
    <s v="10007"/>
    <n v="1"/>
    <n v="3"/>
    <n v="116"/>
    <n v="61.47"/>
    <x v="5"/>
    <n v="2"/>
    <x v="4"/>
    <n v="54.53"/>
  </r>
  <r>
    <n v="51249"/>
    <d v="2020-10-12T00:00:00"/>
    <s v="10076"/>
    <n v="1"/>
    <n v="1"/>
    <n v="21"/>
    <n v="10.65"/>
    <x v="0"/>
    <n v="4"/>
    <x v="1"/>
    <n v="10.35"/>
  </r>
  <r>
    <n v="51250"/>
    <d v="2020-10-12T00:00:00"/>
    <s v="10037"/>
    <n v="1"/>
    <n v="9"/>
    <n v="95"/>
    <n v="51.77"/>
    <x v="6"/>
    <n v="5"/>
    <x v="0"/>
    <n v="43.23"/>
  </r>
  <r>
    <n v="51251"/>
    <d v="2020-10-12T00:00:00"/>
    <s v="10019"/>
    <n v="1"/>
    <n v="1"/>
    <n v="89"/>
    <n v="47.92"/>
    <x v="0"/>
    <n v="6"/>
    <x v="2"/>
    <n v="41.08"/>
  </r>
  <r>
    <n v="51252"/>
    <d v="2020-10-13T00:00:00"/>
    <s v="10007"/>
    <n v="1"/>
    <n v="6"/>
    <n v="117"/>
    <n v="64.41"/>
    <x v="4"/>
    <n v="2"/>
    <x v="4"/>
    <n v="52.59"/>
  </r>
  <r>
    <n v="51253"/>
    <d v="2020-10-13T00:00:00"/>
    <s v="10012"/>
    <n v="1"/>
    <n v="2"/>
    <n v="134"/>
    <n v="91.5"/>
    <x v="1"/>
    <n v="2"/>
    <x v="4"/>
    <n v="42.5"/>
  </r>
  <r>
    <n v="51254"/>
    <d v="2020-10-14T00:00:00"/>
    <s v="10076"/>
    <n v="1"/>
    <n v="5"/>
    <n v="21"/>
    <n v="10.87"/>
    <x v="2"/>
    <n v="4"/>
    <x v="1"/>
    <n v="10.130000000000001"/>
  </r>
  <r>
    <n v="51255"/>
    <d v="2020-10-15T00:00:00"/>
    <s v="10019"/>
    <n v="1"/>
    <n v="3"/>
    <n v="88"/>
    <n v="46.66"/>
    <x v="5"/>
    <n v="6"/>
    <x v="2"/>
    <n v="41.34"/>
  </r>
  <r>
    <n v="51256"/>
    <d v="2020-10-16T00:00:00"/>
    <s v="10007"/>
    <n v="1"/>
    <n v="5"/>
    <n v="114"/>
    <n v="66.55"/>
    <x v="2"/>
    <n v="2"/>
    <x v="4"/>
    <n v="47.45"/>
  </r>
  <r>
    <n v="51257"/>
    <d v="2020-10-16T00:00:00"/>
    <s v="10076"/>
    <n v="1"/>
    <n v="6"/>
    <n v="20"/>
    <n v="10.96"/>
    <x v="4"/>
    <n v="4"/>
    <x v="1"/>
    <n v="9.0399999999999991"/>
  </r>
  <r>
    <n v="51258"/>
    <d v="2020-10-17T00:00:00"/>
    <s v="10008"/>
    <n v="1"/>
    <n v="1"/>
    <n v="179"/>
    <n v="117.74"/>
    <x v="0"/>
    <n v="2"/>
    <x v="4"/>
    <n v="61.260000000000005"/>
  </r>
  <r>
    <n v="51259"/>
    <d v="2020-10-17T00:00:00"/>
    <s v="10023"/>
    <n v="1"/>
    <n v="6"/>
    <n v="83"/>
    <n v="54.72"/>
    <x v="4"/>
    <n v="6"/>
    <x v="2"/>
    <n v="28.28"/>
  </r>
  <r>
    <n v="51260"/>
    <d v="2020-10-17T00:00:00"/>
    <s v="10050"/>
    <n v="1"/>
    <n v="5"/>
    <n v="232"/>
    <n v="168.64"/>
    <x v="2"/>
    <n v="3"/>
    <x v="3"/>
    <n v="63.360000000000014"/>
  </r>
  <r>
    <n v="51261"/>
    <d v="2020-10-19T00:00:00"/>
    <s v="10076"/>
    <n v="1"/>
    <n v="5"/>
    <n v="20"/>
    <n v="11.22"/>
    <x v="2"/>
    <n v="4"/>
    <x v="1"/>
    <n v="8.7799999999999994"/>
  </r>
  <r>
    <n v="51262"/>
    <d v="2020-10-20T00:00:00"/>
    <s v="10037"/>
    <n v="1"/>
    <n v="3"/>
    <n v="94"/>
    <n v="52.85"/>
    <x v="5"/>
    <n v="5"/>
    <x v="0"/>
    <n v="41.15"/>
  </r>
  <r>
    <n v="51263"/>
    <d v="2020-10-21T00:00:00"/>
    <s v="10076"/>
    <n v="1"/>
    <n v="5"/>
    <n v="21"/>
    <n v="11.8"/>
    <x v="2"/>
    <n v="4"/>
    <x v="1"/>
    <n v="9.1999999999999993"/>
  </r>
  <r>
    <n v="51264"/>
    <d v="2020-10-22T00:00:00"/>
    <s v="10007"/>
    <n v="1"/>
    <n v="2"/>
    <n v="113"/>
    <n v="66.010000000000005"/>
    <x v="1"/>
    <n v="2"/>
    <x v="4"/>
    <n v="46.989999999999995"/>
  </r>
  <r>
    <n v="51265"/>
    <d v="2020-10-23T00:00:00"/>
    <s v="10023"/>
    <n v="1"/>
    <n v="1"/>
    <n v="83"/>
    <n v="53"/>
    <x v="0"/>
    <n v="6"/>
    <x v="2"/>
    <n v="30"/>
  </r>
  <r>
    <n v="51266"/>
    <d v="2020-10-23T00:00:00"/>
    <s v="10050"/>
    <n v="1"/>
    <n v="3"/>
    <n v="228"/>
    <n v="153.94"/>
    <x v="5"/>
    <n v="3"/>
    <x v="3"/>
    <n v="74.06"/>
  </r>
  <r>
    <n v="51267"/>
    <d v="2020-10-24T00:00:00"/>
    <s v="10076"/>
    <n v="1"/>
    <n v="5"/>
    <n v="20"/>
    <n v="10.65"/>
    <x v="2"/>
    <n v="4"/>
    <x v="1"/>
    <n v="9.35"/>
  </r>
  <r>
    <n v="51268"/>
    <d v="2020-10-25T00:00:00"/>
    <s v="10008"/>
    <n v="1"/>
    <n v="7"/>
    <n v="189"/>
    <n v="112.75"/>
    <x v="3"/>
    <n v="2"/>
    <x v="4"/>
    <n v="76.25"/>
  </r>
  <r>
    <n v="51269"/>
    <d v="2020-10-26T00:00:00"/>
    <s v="10007"/>
    <n v="1"/>
    <n v="5"/>
    <n v="124"/>
    <n v="62.5"/>
    <x v="2"/>
    <n v="2"/>
    <x v="4"/>
    <n v="61.5"/>
  </r>
  <r>
    <n v="51270"/>
    <d v="2020-10-26T00:00:00"/>
    <s v="10076"/>
    <n v="1"/>
    <n v="7"/>
    <n v="21"/>
    <n v="10.67"/>
    <x v="3"/>
    <n v="4"/>
    <x v="1"/>
    <n v="10.33"/>
  </r>
  <r>
    <n v="51271"/>
    <d v="2020-10-27T00:00:00"/>
    <s v="10076"/>
    <n v="1"/>
    <n v="1"/>
    <n v="21"/>
    <n v="10.8"/>
    <x v="0"/>
    <n v="4"/>
    <x v="1"/>
    <n v="10.199999999999999"/>
  </r>
  <r>
    <n v="51272"/>
    <d v="2020-10-27T00:00:00"/>
    <s v="10037"/>
    <n v="1"/>
    <n v="6"/>
    <n v="101"/>
    <n v="55.01"/>
    <x v="4"/>
    <n v="5"/>
    <x v="0"/>
    <n v="45.99"/>
  </r>
  <r>
    <n v="51273"/>
    <d v="2020-10-28T00:00:00"/>
    <s v="10023"/>
    <n v="1"/>
    <n v="2"/>
    <n v="88"/>
    <n v="54.94"/>
    <x v="1"/>
    <n v="6"/>
    <x v="2"/>
    <n v="33.06"/>
  </r>
  <r>
    <n v="51274"/>
    <d v="2020-10-29T00:00:00"/>
    <s v="10008"/>
    <n v="1"/>
    <n v="7"/>
    <n v="179"/>
    <n v="112.98"/>
    <x v="3"/>
    <n v="2"/>
    <x v="4"/>
    <n v="66.02"/>
  </r>
  <r>
    <n v="51275"/>
    <d v="2020-10-30T00:00:00"/>
    <s v="10076"/>
    <n v="1"/>
    <n v="9"/>
    <n v="20"/>
    <n v="10.69"/>
    <x v="6"/>
    <n v="4"/>
    <x v="1"/>
    <n v="9.31"/>
  </r>
  <r>
    <n v="51276"/>
    <d v="2020-10-30T00:00:00"/>
    <s v="10050"/>
    <n v="1"/>
    <n v="3"/>
    <n v="244"/>
    <n v="162.72999999999999"/>
    <x v="5"/>
    <n v="3"/>
    <x v="3"/>
    <n v="81.27000000000001"/>
  </r>
  <r>
    <n v="51277"/>
    <d v="2020-10-30T00:00:00"/>
    <s v="10019"/>
    <n v="1"/>
    <n v="1"/>
    <n v="85"/>
    <n v="48.77"/>
    <x v="0"/>
    <n v="6"/>
    <x v="2"/>
    <n v="36.229999999999997"/>
  </r>
  <r>
    <n v="51278"/>
    <d v="2020-10-31T00:00:00"/>
    <s v="10076"/>
    <n v="1"/>
    <n v="3"/>
    <n v="20"/>
    <n v="11.07"/>
    <x v="5"/>
    <n v="4"/>
    <x v="1"/>
    <n v="8.93"/>
  </r>
  <r>
    <n v="51279"/>
    <d v="2020-10-31T00:00:00"/>
    <s v="10034"/>
    <n v="1"/>
    <n v="7"/>
    <n v="77"/>
    <n v="38.99"/>
    <x v="3"/>
    <n v="5"/>
    <x v="0"/>
    <n v="38.01"/>
  </r>
  <r>
    <n v="51280"/>
    <d v="2020-10-31T00:00:00"/>
    <s v="10007"/>
    <n v="1"/>
    <n v="5"/>
    <n v="117"/>
    <n v="64.62"/>
    <x v="2"/>
    <n v="2"/>
    <x v="4"/>
    <n v="52.379999999999995"/>
  </r>
  <r>
    <n v="51281"/>
    <d v="2020-11-01T00:00:00"/>
    <s v="10037"/>
    <n v="1"/>
    <n v="3"/>
    <n v="94"/>
    <n v="54.3"/>
    <x v="5"/>
    <n v="5"/>
    <x v="0"/>
    <n v="39.700000000000003"/>
  </r>
  <r>
    <n v="51282"/>
    <d v="2020-11-01T00:00:00"/>
    <s v="10008"/>
    <n v="1"/>
    <n v="2"/>
    <n v="188"/>
    <n v="112.97"/>
    <x v="1"/>
    <n v="2"/>
    <x v="4"/>
    <n v="75.03"/>
  </r>
  <r>
    <n v="51283"/>
    <d v="2020-11-03T00:00:00"/>
    <s v="10076"/>
    <n v="1"/>
    <n v="5"/>
    <n v="20"/>
    <n v="11.42"/>
    <x v="2"/>
    <n v="4"/>
    <x v="1"/>
    <n v="8.58"/>
  </r>
  <r>
    <n v="51284"/>
    <d v="2020-11-04T00:00:00"/>
    <s v="10037"/>
    <n v="1"/>
    <n v="3"/>
    <n v="104"/>
    <n v="56.94"/>
    <x v="5"/>
    <n v="5"/>
    <x v="0"/>
    <n v="47.06"/>
  </r>
  <r>
    <n v="51285"/>
    <d v="2020-11-05T00:00:00"/>
    <s v="10050"/>
    <n v="1"/>
    <n v="3"/>
    <n v="230"/>
    <n v="168.04"/>
    <x v="5"/>
    <n v="3"/>
    <x v="3"/>
    <n v="61.960000000000008"/>
  </r>
  <r>
    <n v="51286"/>
    <d v="2020-11-05T00:00:00"/>
    <s v="10019"/>
    <n v="1"/>
    <n v="2"/>
    <n v="88"/>
    <n v="47.25"/>
    <x v="1"/>
    <n v="6"/>
    <x v="2"/>
    <n v="40.75"/>
  </r>
  <r>
    <n v="51287"/>
    <d v="2020-11-06T00:00:00"/>
    <s v="10076"/>
    <n v="1"/>
    <n v="3"/>
    <n v="20"/>
    <n v="11.14"/>
    <x v="5"/>
    <n v="4"/>
    <x v="1"/>
    <n v="8.86"/>
  </r>
  <r>
    <n v="51288"/>
    <d v="2020-11-06T00:00:00"/>
    <s v="10007"/>
    <n v="1"/>
    <n v="1"/>
    <n v="118"/>
    <n v="63.41"/>
    <x v="0"/>
    <n v="2"/>
    <x v="4"/>
    <n v="54.59"/>
  </r>
  <r>
    <n v="51289"/>
    <d v="2020-11-06T00:00:00"/>
    <s v="10012"/>
    <n v="1"/>
    <n v="1"/>
    <n v="127"/>
    <n v="87.89"/>
    <x v="0"/>
    <n v="2"/>
    <x v="4"/>
    <n v="39.11"/>
  </r>
  <r>
    <n v="51290"/>
    <d v="2020-11-07T00:00:00"/>
    <s v="10008"/>
    <n v="1"/>
    <n v="1"/>
    <n v="186"/>
    <n v="110.32"/>
    <x v="0"/>
    <n v="2"/>
    <x v="4"/>
    <n v="75.680000000000007"/>
  </r>
  <r>
    <n v="51291"/>
    <d v="2020-11-07T00:00:00"/>
    <s v="10023"/>
    <n v="1"/>
    <n v="3"/>
    <n v="82"/>
    <n v="55.98"/>
    <x v="5"/>
    <n v="6"/>
    <x v="2"/>
    <n v="26.020000000000003"/>
  </r>
  <r>
    <n v="51292"/>
    <d v="2020-11-08T00:00:00"/>
    <s v="10076"/>
    <n v="1"/>
    <n v="3"/>
    <n v="20"/>
    <n v="11.09"/>
    <x v="5"/>
    <n v="4"/>
    <x v="1"/>
    <n v="8.91"/>
  </r>
  <r>
    <n v="51293"/>
    <d v="2020-11-08T00:00:00"/>
    <s v="10007"/>
    <n v="1"/>
    <n v="3"/>
    <n v="124"/>
    <n v="65.849999999999994"/>
    <x v="5"/>
    <n v="2"/>
    <x v="4"/>
    <n v="58.150000000000006"/>
  </r>
  <r>
    <n v="51294"/>
    <d v="2020-11-10T00:00:00"/>
    <s v="10037"/>
    <n v="1"/>
    <n v="7"/>
    <n v="101"/>
    <n v="55.67"/>
    <x v="3"/>
    <n v="5"/>
    <x v="0"/>
    <n v="45.33"/>
  </r>
  <r>
    <n v="51295"/>
    <d v="2020-11-10T00:00:00"/>
    <s v="10076"/>
    <n v="1"/>
    <n v="2"/>
    <n v="21"/>
    <n v="11.6"/>
    <x v="1"/>
    <n v="4"/>
    <x v="1"/>
    <n v="9.4"/>
  </r>
  <r>
    <n v="51296"/>
    <d v="2020-11-12T00:00:00"/>
    <s v="10037"/>
    <n v="1"/>
    <n v="1"/>
    <n v="100"/>
    <n v="51.6"/>
    <x v="0"/>
    <n v="5"/>
    <x v="0"/>
    <n v="48.4"/>
  </r>
  <r>
    <n v="51297"/>
    <d v="2020-11-12T00:00:00"/>
    <s v="10076"/>
    <n v="1"/>
    <n v="1"/>
    <n v="21"/>
    <n v="11.6"/>
    <x v="0"/>
    <n v="4"/>
    <x v="1"/>
    <n v="9.4"/>
  </r>
  <r>
    <n v="51298"/>
    <d v="2020-11-13T00:00:00"/>
    <s v="10076"/>
    <n v="1"/>
    <n v="6"/>
    <n v="20"/>
    <n v="11.32"/>
    <x v="4"/>
    <n v="4"/>
    <x v="1"/>
    <n v="8.68"/>
  </r>
  <r>
    <n v="51299"/>
    <d v="2020-11-14T00:00:00"/>
    <s v="10019"/>
    <n v="1"/>
    <n v="6"/>
    <n v="82"/>
    <n v="46.49"/>
    <x v="4"/>
    <n v="6"/>
    <x v="2"/>
    <n v="35.51"/>
  </r>
  <r>
    <n v="51300"/>
    <d v="2020-11-14T00:00:00"/>
    <s v="10037"/>
    <n v="1"/>
    <n v="1"/>
    <n v="99"/>
    <n v="55.02"/>
    <x v="0"/>
    <n v="5"/>
    <x v="0"/>
    <n v="43.98"/>
  </r>
  <r>
    <n v="51301"/>
    <d v="2020-11-14T00:00:00"/>
    <s v="10076"/>
    <n v="1"/>
    <n v="6"/>
    <n v="21"/>
    <n v="11.77"/>
    <x v="4"/>
    <n v="4"/>
    <x v="1"/>
    <n v="9.23"/>
  </r>
  <r>
    <n v="51302"/>
    <d v="2020-11-14T00:00:00"/>
    <s v="10007"/>
    <n v="1"/>
    <n v="5"/>
    <n v="124"/>
    <n v="61.31"/>
    <x v="2"/>
    <n v="2"/>
    <x v="4"/>
    <n v="62.69"/>
  </r>
  <r>
    <n v="51303"/>
    <d v="2020-11-15T00:00:00"/>
    <s v="10023"/>
    <n v="1"/>
    <n v="5"/>
    <n v="88"/>
    <n v="56.27"/>
    <x v="2"/>
    <n v="6"/>
    <x v="2"/>
    <n v="31.729999999999997"/>
  </r>
  <r>
    <n v="51304"/>
    <d v="2020-11-15T00:00:00"/>
    <s v="10008"/>
    <n v="1"/>
    <n v="3"/>
    <n v="183"/>
    <n v="117.4"/>
    <x v="5"/>
    <n v="2"/>
    <x v="4"/>
    <n v="65.599999999999994"/>
  </r>
  <r>
    <n v="51305"/>
    <d v="2020-11-16T00:00:00"/>
    <s v="10034"/>
    <n v="1"/>
    <n v="5"/>
    <n v="74"/>
    <n v="42.49"/>
    <x v="2"/>
    <n v="5"/>
    <x v="0"/>
    <n v="31.509999999999998"/>
  </r>
  <r>
    <n v="51306"/>
    <d v="2020-11-16T00:00:00"/>
    <s v="10076"/>
    <n v="1"/>
    <n v="7"/>
    <n v="20"/>
    <n v="10.94"/>
    <x v="3"/>
    <n v="4"/>
    <x v="1"/>
    <n v="9.06"/>
  </r>
  <r>
    <n v="51307"/>
    <d v="2020-11-17T00:00:00"/>
    <s v="10050"/>
    <n v="1"/>
    <n v="5"/>
    <n v="233"/>
    <n v="158.38"/>
    <x v="2"/>
    <n v="3"/>
    <x v="3"/>
    <n v="74.62"/>
  </r>
  <r>
    <n v="51308"/>
    <d v="2020-11-18T00:00:00"/>
    <s v="10007"/>
    <n v="1"/>
    <n v="6"/>
    <n v="117"/>
    <n v="65.61"/>
    <x v="4"/>
    <n v="2"/>
    <x v="4"/>
    <n v="51.39"/>
  </r>
  <r>
    <n v="51309"/>
    <d v="2020-11-19T00:00:00"/>
    <s v="10076"/>
    <n v="1"/>
    <n v="7"/>
    <n v="20"/>
    <n v="10.74"/>
    <x v="3"/>
    <n v="4"/>
    <x v="1"/>
    <n v="9.26"/>
  </r>
  <r>
    <n v="51310"/>
    <d v="2020-11-20T00:00:00"/>
    <s v="10037"/>
    <n v="1"/>
    <n v="2"/>
    <n v="102"/>
    <n v="52.81"/>
    <x v="1"/>
    <n v="5"/>
    <x v="0"/>
    <n v="49.19"/>
  </r>
  <r>
    <n v="51311"/>
    <d v="2020-11-21T00:00:00"/>
    <s v="10076"/>
    <n v="1"/>
    <n v="5"/>
    <n v="19"/>
    <n v="11.14"/>
    <x v="2"/>
    <n v="4"/>
    <x v="1"/>
    <n v="7.8599999999999994"/>
  </r>
  <r>
    <n v="51312"/>
    <d v="2020-11-22T00:00:00"/>
    <s v="10008"/>
    <n v="1"/>
    <n v="2"/>
    <n v="173"/>
    <n v="120.47"/>
    <x v="1"/>
    <n v="2"/>
    <x v="4"/>
    <n v="52.53"/>
  </r>
  <r>
    <n v="51313"/>
    <d v="2020-11-24T00:00:00"/>
    <s v="10023"/>
    <n v="1"/>
    <n v="3"/>
    <n v="88"/>
    <n v="53.8"/>
    <x v="5"/>
    <n v="6"/>
    <x v="2"/>
    <n v="34.200000000000003"/>
  </r>
  <r>
    <n v="51314"/>
    <d v="2020-11-24T00:00:00"/>
    <s v="10037"/>
    <n v="1"/>
    <n v="5"/>
    <n v="101"/>
    <n v="51.69"/>
    <x v="2"/>
    <n v="5"/>
    <x v="0"/>
    <n v="49.31"/>
  </r>
  <r>
    <n v="51315"/>
    <d v="2020-11-24T00:00:00"/>
    <s v="10007"/>
    <n v="1"/>
    <n v="1"/>
    <n v="116"/>
    <n v="65.91"/>
    <x v="0"/>
    <n v="2"/>
    <x v="4"/>
    <n v="50.09"/>
  </r>
  <r>
    <n v="51316"/>
    <d v="2020-11-24T00:00:00"/>
    <s v="10076"/>
    <n v="1"/>
    <n v="7"/>
    <n v="20"/>
    <n v="11.57"/>
    <x v="3"/>
    <n v="4"/>
    <x v="1"/>
    <n v="8.43"/>
  </r>
  <r>
    <n v="51317"/>
    <d v="2020-11-25T00:00:00"/>
    <s v="10008"/>
    <n v="1"/>
    <n v="6"/>
    <n v="180"/>
    <n v="120.13"/>
    <x v="4"/>
    <n v="2"/>
    <x v="4"/>
    <n v="59.870000000000005"/>
  </r>
  <r>
    <n v="51318"/>
    <d v="2020-11-26T00:00:00"/>
    <s v="10007"/>
    <n v="1"/>
    <n v="6"/>
    <n v="124"/>
    <n v="62.79"/>
    <x v="4"/>
    <n v="2"/>
    <x v="4"/>
    <n v="61.21"/>
  </r>
  <r>
    <n v="51319"/>
    <d v="2020-11-27T00:00:00"/>
    <s v="10076"/>
    <n v="1"/>
    <n v="1"/>
    <n v="21"/>
    <n v="11.42"/>
    <x v="0"/>
    <n v="4"/>
    <x v="1"/>
    <n v="9.58"/>
  </r>
  <r>
    <n v="51320"/>
    <d v="2020-11-27T00:00:00"/>
    <s v="10012"/>
    <n v="1"/>
    <n v="3"/>
    <n v="137"/>
    <n v="94.21"/>
    <x v="5"/>
    <n v="2"/>
    <x v="4"/>
    <n v="42.790000000000006"/>
  </r>
  <r>
    <n v="51321"/>
    <d v="2020-11-27T00:00:00"/>
    <s v="10037"/>
    <n v="1"/>
    <n v="6"/>
    <n v="94"/>
    <n v="51.78"/>
    <x v="4"/>
    <n v="5"/>
    <x v="0"/>
    <n v="42.22"/>
  </r>
  <r>
    <n v="51322"/>
    <d v="2020-11-29T00:00:00"/>
    <s v="10037"/>
    <n v="1"/>
    <n v="1"/>
    <n v="103"/>
    <n v="51.56"/>
    <x v="0"/>
    <n v="5"/>
    <x v="0"/>
    <n v="51.44"/>
  </r>
  <r>
    <n v="51323"/>
    <d v="2020-11-29T00:00:00"/>
    <s v="10050"/>
    <n v="1"/>
    <n v="5"/>
    <n v="236"/>
    <n v="157.19"/>
    <x v="2"/>
    <n v="3"/>
    <x v="3"/>
    <n v="78.81"/>
  </r>
  <r>
    <n v="51324"/>
    <d v="2020-11-29T00:00:00"/>
    <s v="10008"/>
    <n v="1"/>
    <n v="3"/>
    <n v="188"/>
    <n v="110.08"/>
    <x v="5"/>
    <n v="2"/>
    <x v="4"/>
    <n v="77.92"/>
  </r>
  <r>
    <n v="51325"/>
    <d v="2020-11-30T00:00:00"/>
    <s v="10076"/>
    <n v="1"/>
    <n v="6"/>
    <n v="21"/>
    <n v="11"/>
    <x v="4"/>
    <n v="4"/>
    <x v="1"/>
    <n v="10"/>
  </r>
  <r>
    <n v="51326"/>
    <d v="2020-12-01T00:00:00"/>
    <s v="10007"/>
    <n v="1"/>
    <n v="6"/>
    <n v="115"/>
    <n v="61.6"/>
    <x v="4"/>
    <n v="2"/>
    <x v="4"/>
    <n v="53.4"/>
  </r>
  <r>
    <n v="51327"/>
    <d v="2020-12-01T00:00:00"/>
    <s v="10019"/>
    <n v="1"/>
    <n v="3"/>
    <n v="86"/>
    <n v="47.38"/>
    <x v="5"/>
    <n v="6"/>
    <x v="2"/>
    <n v="38.619999999999997"/>
  </r>
  <r>
    <n v="51328"/>
    <d v="2020-12-01T00:00:00"/>
    <s v="10023"/>
    <n v="1"/>
    <n v="1"/>
    <n v="85"/>
    <n v="54.84"/>
    <x v="0"/>
    <n v="6"/>
    <x v="2"/>
    <n v="30.159999999999997"/>
  </r>
  <r>
    <n v="51329"/>
    <d v="2020-12-01T00:00:00"/>
    <s v="10076"/>
    <n v="1"/>
    <n v="6"/>
    <n v="19"/>
    <n v="11.07"/>
    <x v="4"/>
    <n v="4"/>
    <x v="1"/>
    <n v="7.93"/>
  </r>
  <r>
    <n v="51330"/>
    <d v="2020-12-02T00:00:00"/>
    <s v="10008"/>
    <n v="1"/>
    <n v="7"/>
    <n v="173"/>
    <n v="117.8"/>
    <x v="3"/>
    <n v="2"/>
    <x v="4"/>
    <n v="55.2"/>
  </r>
  <r>
    <n v="51331"/>
    <d v="2020-12-03T00:00:00"/>
    <s v="10037"/>
    <n v="1"/>
    <n v="6"/>
    <n v="102"/>
    <n v="55.63"/>
    <x v="4"/>
    <n v="5"/>
    <x v="0"/>
    <n v="46.37"/>
  </r>
  <r>
    <n v="51332"/>
    <d v="2020-12-03T00:00:00"/>
    <s v="10076"/>
    <n v="1"/>
    <n v="3"/>
    <n v="21"/>
    <n v="11.08"/>
    <x v="5"/>
    <n v="4"/>
    <x v="1"/>
    <n v="9.92"/>
  </r>
  <r>
    <n v="51333"/>
    <d v="2020-12-05T00:00:00"/>
    <s v="10007"/>
    <n v="1"/>
    <n v="5"/>
    <n v="120"/>
    <n v="61.51"/>
    <x v="2"/>
    <n v="2"/>
    <x v="4"/>
    <n v="58.49"/>
  </r>
  <r>
    <n v="51334"/>
    <d v="2020-12-06T00:00:00"/>
    <s v="10050"/>
    <n v="1"/>
    <n v="2"/>
    <n v="231"/>
    <n v="166.15"/>
    <x v="1"/>
    <n v="3"/>
    <x v="3"/>
    <n v="64.849999999999994"/>
  </r>
  <r>
    <n v="51335"/>
    <d v="2020-12-06T00:00:00"/>
    <s v="10076"/>
    <n v="1"/>
    <n v="2"/>
    <n v="21"/>
    <n v="11.07"/>
    <x v="1"/>
    <n v="4"/>
    <x v="1"/>
    <n v="9.93"/>
  </r>
  <r>
    <n v="51336"/>
    <d v="2020-12-07T00:00:00"/>
    <s v="10037"/>
    <n v="1"/>
    <n v="7"/>
    <n v="96"/>
    <n v="52.01"/>
    <x v="3"/>
    <n v="5"/>
    <x v="0"/>
    <n v="43.99"/>
  </r>
  <r>
    <n v="51337"/>
    <d v="2020-12-07T00:00:00"/>
    <s v="10008"/>
    <n v="1"/>
    <n v="1"/>
    <n v="178"/>
    <n v="113.62"/>
    <x v="0"/>
    <n v="2"/>
    <x v="4"/>
    <n v="64.38"/>
  </r>
  <r>
    <n v="51338"/>
    <d v="2020-12-08T00:00:00"/>
    <s v="10019"/>
    <n v="1"/>
    <n v="7"/>
    <n v="89"/>
    <n v="49.16"/>
    <x v="3"/>
    <n v="6"/>
    <x v="2"/>
    <n v="39.840000000000003"/>
  </r>
  <r>
    <n v="51339"/>
    <d v="2020-12-09T00:00:00"/>
    <s v="10076"/>
    <n v="1"/>
    <n v="7"/>
    <n v="20"/>
    <n v="10.87"/>
    <x v="3"/>
    <n v="4"/>
    <x v="1"/>
    <n v="9.1300000000000008"/>
  </r>
  <r>
    <n v="51340"/>
    <d v="2020-12-11T00:00:00"/>
    <s v="10007"/>
    <n v="1"/>
    <n v="2"/>
    <n v="122"/>
    <n v="62.51"/>
    <x v="1"/>
    <n v="2"/>
    <x v="4"/>
    <n v="59.49"/>
  </r>
  <r>
    <n v="51341"/>
    <d v="2020-12-12T00:00:00"/>
    <s v="10076"/>
    <n v="1"/>
    <n v="6"/>
    <n v="20"/>
    <n v="10.77"/>
    <x v="4"/>
    <n v="4"/>
    <x v="1"/>
    <n v="9.23"/>
  </r>
  <r>
    <n v="51342"/>
    <d v="2020-12-12T00:00:00"/>
    <s v="10023"/>
    <n v="1"/>
    <n v="1"/>
    <n v="85"/>
    <n v="56.01"/>
    <x v="0"/>
    <n v="6"/>
    <x v="2"/>
    <n v="28.990000000000002"/>
  </r>
  <r>
    <n v="51343"/>
    <d v="2020-12-12T00:00:00"/>
    <s v="10037"/>
    <n v="1"/>
    <n v="3"/>
    <n v="104"/>
    <n v="55.53"/>
    <x v="5"/>
    <n v="5"/>
    <x v="0"/>
    <n v="48.47"/>
  </r>
  <r>
    <n v="51344"/>
    <d v="2020-12-13T00:00:00"/>
    <s v="10050"/>
    <n v="1"/>
    <n v="1"/>
    <n v="229"/>
    <n v="158.94999999999999"/>
    <x v="0"/>
    <n v="3"/>
    <x v="3"/>
    <n v="70.050000000000011"/>
  </r>
  <r>
    <n v="51345"/>
    <d v="2020-12-14T00:00:00"/>
    <s v="10076"/>
    <n v="1"/>
    <n v="1"/>
    <n v="20"/>
    <n v="10.8"/>
    <x v="0"/>
    <n v="4"/>
    <x v="1"/>
    <n v="9.1999999999999993"/>
  </r>
  <r>
    <n v="51346"/>
    <d v="2020-12-14T00:00:00"/>
    <s v="10007"/>
    <n v="1"/>
    <n v="6"/>
    <n v="116"/>
    <n v="63.69"/>
    <x v="4"/>
    <n v="2"/>
    <x v="4"/>
    <n v="52.31"/>
  </r>
  <r>
    <n v="51347"/>
    <d v="2020-12-14T00:00:00"/>
    <s v="10008"/>
    <n v="1"/>
    <n v="3"/>
    <n v="171"/>
    <n v="117.24"/>
    <x v="5"/>
    <n v="2"/>
    <x v="4"/>
    <n v="53.760000000000005"/>
  </r>
  <r>
    <n v="51348"/>
    <d v="2020-12-15T00:00:00"/>
    <s v="10037"/>
    <n v="1"/>
    <n v="3"/>
    <n v="95"/>
    <n v="56.33"/>
    <x v="5"/>
    <n v="5"/>
    <x v="0"/>
    <n v="38.67"/>
  </r>
  <r>
    <n v="51349"/>
    <d v="2020-12-16T00:00:00"/>
    <s v="10076"/>
    <n v="1"/>
    <n v="3"/>
    <n v="20"/>
    <n v="11.46"/>
    <x v="5"/>
    <n v="4"/>
    <x v="1"/>
    <n v="8.5399999999999991"/>
  </r>
  <r>
    <n v="51350"/>
    <d v="2020-12-16T00:00:00"/>
    <s v="10023"/>
    <n v="1"/>
    <n v="3"/>
    <n v="81"/>
    <n v="53.1"/>
    <x v="5"/>
    <n v="6"/>
    <x v="2"/>
    <n v="27.9"/>
  </r>
  <r>
    <n v="51351"/>
    <d v="2020-12-17T00:00:00"/>
    <s v="10076"/>
    <n v="1"/>
    <n v="7"/>
    <n v="19"/>
    <n v="11.8"/>
    <x v="3"/>
    <n v="4"/>
    <x v="1"/>
    <n v="7.1999999999999993"/>
  </r>
  <r>
    <n v="51352"/>
    <d v="2020-12-18T00:00:00"/>
    <s v="10007"/>
    <n v="1"/>
    <n v="5"/>
    <n v="119"/>
    <n v="63.79"/>
    <x v="2"/>
    <n v="2"/>
    <x v="4"/>
    <n v="55.21"/>
  </r>
  <r>
    <n v="51353"/>
    <d v="2020-12-19T00:00:00"/>
    <s v="10050"/>
    <n v="1"/>
    <n v="6"/>
    <n v="244"/>
    <n v="160.59"/>
    <x v="4"/>
    <n v="3"/>
    <x v="3"/>
    <n v="83.41"/>
  </r>
  <r>
    <n v="51354"/>
    <d v="2020-12-20T00:00:00"/>
    <s v="10076"/>
    <n v="1"/>
    <n v="1"/>
    <n v="20"/>
    <n v="11.56"/>
    <x v="0"/>
    <n v="4"/>
    <x v="1"/>
    <n v="8.44"/>
  </r>
  <r>
    <n v="51355"/>
    <d v="2020-12-20T00:00:00"/>
    <s v="10008"/>
    <n v="1"/>
    <n v="5"/>
    <n v="184"/>
    <n v="115.47"/>
    <x v="2"/>
    <n v="2"/>
    <x v="4"/>
    <n v="68.53"/>
  </r>
  <r>
    <n v="51356"/>
    <d v="2020-12-20T00:00:00"/>
    <s v="10037"/>
    <n v="1"/>
    <n v="7"/>
    <n v="96"/>
    <n v="53.49"/>
    <x v="3"/>
    <n v="5"/>
    <x v="0"/>
    <n v="42.51"/>
  </r>
  <r>
    <n v="51357"/>
    <d v="2020-12-22T00:00:00"/>
    <s v="10034"/>
    <n v="1"/>
    <n v="3"/>
    <n v="72"/>
    <n v="40.47"/>
    <x v="5"/>
    <n v="5"/>
    <x v="0"/>
    <n v="31.53"/>
  </r>
  <r>
    <n v="51358"/>
    <d v="2020-12-22T00:00:00"/>
    <s v="10019"/>
    <n v="1"/>
    <n v="7"/>
    <n v="81"/>
    <n v="47.27"/>
    <x v="3"/>
    <n v="6"/>
    <x v="2"/>
    <n v="33.729999999999997"/>
  </r>
  <r>
    <n v="51359"/>
    <d v="2020-12-23T00:00:00"/>
    <s v="10037"/>
    <n v="1"/>
    <n v="6"/>
    <n v="102"/>
    <n v="54.42"/>
    <x v="4"/>
    <n v="5"/>
    <x v="0"/>
    <n v="47.58"/>
  </r>
  <r>
    <n v="51360"/>
    <d v="2020-12-23T00:00:00"/>
    <s v="10076"/>
    <n v="1"/>
    <n v="1"/>
    <n v="21"/>
    <n v="11.17"/>
    <x v="0"/>
    <n v="4"/>
    <x v="1"/>
    <n v="9.83"/>
  </r>
  <r>
    <n v="51361"/>
    <d v="2020-12-23T00:00:00"/>
    <s v="10007"/>
    <n v="1"/>
    <n v="7"/>
    <n v="124"/>
    <n v="64.319999999999993"/>
    <x v="3"/>
    <n v="2"/>
    <x v="4"/>
    <n v="59.680000000000007"/>
  </r>
  <r>
    <n v="51362"/>
    <d v="2020-12-25T00:00:00"/>
    <s v="10076"/>
    <n v="1"/>
    <n v="5"/>
    <n v="20"/>
    <n v="10.87"/>
    <x v="2"/>
    <n v="4"/>
    <x v="1"/>
    <n v="9.1300000000000008"/>
  </r>
  <r>
    <n v="51363"/>
    <d v="2020-12-25T00:00:00"/>
    <s v="10008"/>
    <n v="1"/>
    <n v="6"/>
    <n v="184"/>
    <n v="111.29"/>
    <x v="4"/>
    <n v="2"/>
    <x v="4"/>
    <n v="72.709999999999994"/>
  </r>
  <r>
    <n v="51364"/>
    <d v="2020-12-26T00:00:00"/>
    <s v="10023"/>
    <n v="1"/>
    <n v="2"/>
    <n v="86"/>
    <n v="55.83"/>
    <x v="1"/>
    <n v="6"/>
    <x v="2"/>
    <n v="30.17"/>
  </r>
  <r>
    <n v="51365"/>
    <d v="2020-12-27T00:00:00"/>
    <s v="10076"/>
    <n v="1"/>
    <n v="3"/>
    <n v="21"/>
    <n v="11.1"/>
    <x v="5"/>
    <n v="4"/>
    <x v="1"/>
    <n v="9.9"/>
  </r>
  <r>
    <n v="51366"/>
    <d v="2020-12-28T00:00:00"/>
    <s v="10050"/>
    <n v="1"/>
    <n v="6"/>
    <n v="225"/>
    <n v="162.97999999999999"/>
    <x v="4"/>
    <n v="3"/>
    <x v="3"/>
    <n v="62.02000000000001"/>
  </r>
  <r>
    <n v="51367"/>
    <d v="2020-12-29T00:00:00"/>
    <s v="10007"/>
    <n v="1"/>
    <n v="2"/>
    <n v="115"/>
    <n v="65.760000000000005"/>
    <x v="1"/>
    <n v="2"/>
    <x v="4"/>
    <n v="49.239999999999995"/>
  </r>
  <r>
    <n v="51368"/>
    <d v="2020-12-29T00:00:00"/>
    <s v="10076"/>
    <n v="1"/>
    <n v="9"/>
    <n v="20"/>
    <n v="11.33"/>
    <x v="6"/>
    <n v="4"/>
    <x v="1"/>
    <n v="8.67"/>
  </r>
  <r>
    <n v="51369"/>
    <d v="2020-12-31T00:00:00"/>
    <s v="10008"/>
    <n v="1"/>
    <n v="9"/>
    <n v="183"/>
    <n v="115.16"/>
    <x v="6"/>
    <n v="2"/>
    <x v="4"/>
    <n v="67.84"/>
  </r>
  <r>
    <n v="51370"/>
    <d v="2021-01-01T00:00:00"/>
    <s v="10076"/>
    <n v="1"/>
    <n v="6"/>
    <n v="20"/>
    <n v="11.09"/>
    <x v="4"/>
    <n v="4"/>
    <x v="1"/>
    <n v="8.91"/>
  </r>
  <r>
    <n v="51371"/>
    <d v="2021-01-02T00:00:00"/>
    <s v="10019"/>
    <n v="1"/>
    <n v="6"/>
    <n v="89"/>
    <n v="48.31"/>
    <x v="4"/>
    <n v="6"/>
    <x v="2"/>
    <n v="40.69"/>
  </r>
  <r>
    <n v="51372"/>
    <d v="2021-01-02T00:00:00"/>
    <s v="10076"/>
    <n v="1"/>
    <n v="6"/>
    <n v="21"/>
    <n v="10.69"/>
    <x v="4"/>
    <n v="4"/>
    <x v="1"/>
    <n v="10.31"/>
  </r>
  <r>
    <n v="51373"/>
    <d v="2021-01-03T00:00:00"/>
    <s v="10007"/>
    <n v="1"/>
    <n v="9"/>
    <n v="117"/>
    <n v="64.209999999999994"/>
    <x v="6"/>
    <n v="2"/>
    <x v="4"/>
    <n v="52.790000000000006"/>
  </r>
  <r>
    <n v="51374"/>
    <d v="2021-01-04T00:00:00"/>
    <s v="10012"/>
    <n v="1"/>
    <n v="3"/>
    <n v="126"/>
    <n v="91.91"/>
    <x v="5"/>
    <n v="2"/>
    <x v="4"/>
    <n v="34.090000000000003"/>
  </r>
  <r>
    <n v="51375"/>
    <d v="2021-01-04T00:00:00"/>
    <s v="10076"/>
    <n v="1"/>
    <n v="3"/>
    <n v="20"/>
    <n v="10.93"/>
    <x v="5"/>
    <n v="4"/>
    <x v="1"/>
    <n v="9.07"/>
  </r>
  <r>
    <n v="51376"/>
    <d v="2021-01-04T00:00:00"/>
    <s v="10008"/>
    <n v="1"/>
    <n v="5"/>
    <n v="182"/>
    <n v="113.92"/>
    <x v="2"/>
    <n v="2"/>
    <x v="4"/>
    <n v="68.08"/>
  </r>
  <r>
    <n v="51377"/>
    <d v="2021-01-04T00:00:00"/>
    <s v="10023"/>
    <n v="1"/>
    <n v="7"/>
    <n v="87"/>
    <n v="53.8"/>
    <x v="3"/>
    <n v="6"/>
    <x v="2"/>
    <n v="33.200000000000003"/>
  </r>
  <r>
    <n v="51378"/>
    <d v="2021-01-05T00:00:00"/>
    <s v="10076"/>
    <n v="1"/>
    <n v="1"/>
    <n v="20"/>
    <n v="11.1"/>
    <x v="0"/>
    <n v="4"/>
    <x v="1"/>
    <n v="8.9"/>
  </r>
  <r>
    <n v="51379"/>
    <d v="2021-01-05T00:00:00"/>
    <s v="10007"/>
    <n v="1"/>
    <n v="5"/>
    <n v="122"/>
    <n v="61.79"/>
    <x v="2"/>
    <n v="2"/>
    <x v="4"/>
    <n v="60.21"/>
  </r>
  <r>
    <n v="51380"/>
    <d v="2021-01-06T00:00:00"/>
    <s v="10050"/>
    <n v="1"/>
    <n v="3"/>
    <n v="232"/>
    <n v="162.24"/>
    <x v="5"/>
    <n v="3"/>
    <x v="3"/>
    <n v="69.759999999999991"/>
  </r>
  <r>
    <n v="51381"/>
    <d v="2021-01-07T00:00:00"/>
    <s v="10076"/>
    <n v="1"/>
    <n v="6"/>
    <n v="20"/>
    <n v="11.71"/>
    <x v="4"/>
    <n v="4"/>
    <x v="1"/>
    <n v="8.2899999999999991"/>
  </r>
  <r>
    <n v="51382"/>
    <d v="2021-01-07T00:00:00"/>
    <s v="10008"/>
    <n v="1"/>
    <n v="5"/>
    <n v="175"/>
    <n v="114.81"/>
    <x v="2"/>
    <n v="2"/>
    <x v="4"/>
    <n v="60.19"/>
  </r>
  <r>
    <n v="51383"/>
    <d v="2021-01-07T00:00:00"/>
    <s v="10037"/>
    <n v="1"/>
    <n v="3"/>
    <n v="100"/>
    <n v="55.01"/>
    <x v="5"/>
    <n v="5"/>
    <x v="0"/>
    <n v="44.99"/>
  </r>
  <r>
    <n v="51384"/>
    <d v="2021-01-08T00:00:00"/>
    <s v="10007"/>
    <n v="1"/>
    <n v="2"/>
    <n v="121"/>
    <n v="65.66"/>
    <x v="1"/>
    <n v="2"/>
    <x v="4"/>
    <n v="55.34"/>
  </r>
  <r>
    <n v="51385"/>
    <d v="2021-01-10T00:00:00"/>
    <s v="10076"/>
    <n v="1"/>
    <n v="2"/>
    <n v="21"/>
    <n v="11.27"/>
    <x v="1"/>
    <n v="4"/>
    <x v="1"/>
    <n v="9.73"/>
  </r>
  <r>
    <n v="51386"/>
    <d v="2021-01-10T00:00:00"/>
    <s v="10008"/>
    <n v="1"/>
    <n v="1"/>
    <n v="172"/>
    <n v="109.83"/>
    <x v="0"/>
    <n v="2"/>
    <x v="4"/>
    <n v="62.17"/>
  </r>
  <r>
    <n v="51387"/>
    <d v="2021-01-10T00:00:00"/>
    <s v="10007"/>
    <n v="1"/>
    <n v="6"/>
    <n v="123"/>
    <n v="67.459999999999994"/>
    <x v="4"/>
    <n v="2"/>
    <x v="4"/>
    <n v="55.540000000000006"/>
  </r>
  <r>
    <n v="51388"/>
    <d v="2021-01-11T00:00:00"/>
    <s v="10076"/>
    <n v="1"/>
    <n v="5"/>
    <n v="21"/>
    <n v="10.89"/>
    <x v="2"/>
    <n v="4"/>
    <x v="1"/>
    <n v="10.11"/>
  </r>
  <r>
    <n v="51389"/>
    <d v="2021-01-11T00:00:00"/>
    <s v="10050"/>
    <n v="1"/>
    <n v="2"/>
    <n v="232"/>
    <n v="163.31"/>
    <x v="1"/>
    <n v="3"/>
    <x v="3"/>
    <n v="68.69"/>
  </r>
  <r>
    <n v="51390"/>
    <d v="2021-01-12T00:00:00"/>
    <s v="10023"/>
    <n v="1"/>
    <n v="7"/>
    <n v="89"/>
    <n v="57"/>
    <x v="3"/>
    <n v="6"/>
    <x v="2"/>
    <n v="32"/>
  </r>
  <r>
    <n v="51391"/>
    <d v="2021-01-13T00:00:00"/>
    <s v="10076"/>
    <n v="1"/>
    <n v="1"/>
    <n v="21"/>
    <n v="10.78"/>
    <x v="0"/>
    <n v="4"/>
    <x v="1"/>
    <n v="10.220000000000001"/>
  </r>
  <r>
    <n v="51392"/>
    <d v="2021-01-13T00:00:00"/>
    <s v="10007"/>
    <n v="1"/>
    <n v="2"/>
    <n v="115"/>
    <n v="65.349999999999994"/>
    <x v="1"/>
    <n v="2"/>
    <x v="4"/>
    <n v="49.650000000000006"/>
  </r>
  <r>
    <n v="51393"/>
    <d v="2021-01-14T00:00:00"/>
    <s v="10019"/>
    <n v="1"/>
    <n v="3"/>
    <n v="83"/>
    <n v="50.37"/>
    <x v="5"/>
    <n v="6"/>
    <x v="2"/>
    <n v="32.630000000000003"/>
  </r>
  <r>
    <n v="51394"/>
    <d v="2021-01-14T00:00:00"/>
    <s v="10050"/>
    <n v="1"/>
    <n v="6"/>
    <n v="247"/>
    <n v="160.85"/>
    <x v="4"/>
    <n v="3"/>
    <x v="3"/>
    <n v="86.15"/>
  </r>
  <r>
    <n v="51395"/>
    <d v="2021-01-15T00:00:00"/>
    <s v="10076"/>
    <n v="1"/>
    <n v="3"/>
    <n v="21"/>
    <n v="11.01"/>
    <x v="5"/>
    <n v="4"/>
    <x v="1"/>
    <n v="9.99"/>
  </r>
  <r>
    <n v="51396"/>
    <d v="2021-01-16T00:00:00"/>
    <s v="10008"/>
    <n v="1"/>
    <n v="1"/>
    <n v="188"/>
    <n v="112.24"/>
    <x v="0"/>
    <n v="2"/>
    <x v="4"/>
    <n v="75.760000000000005"/>
  </r>
  <r>
    <n v="51397"/>
    <d v="2021-01-17T00:00:00"/>
    <s v="10076"/>
    <n v="1"/>
    <n v="3"/>
    <n v="21"/>
    <n v="11.72"/>
    <x v="5"/>
    <n v="4"/>
    <x v="1"/>
    <n v="9.2799999999999994"/>
  </r>
  <r>
    <n v="51398"/>
    <d v="2021-01-18T00:00:00"/>
    <s v="10023"/>
    <n v="1"/>
    <n v="3"/>
    <n v="82"/>
    <n v="55.32"/>
    <x v="5"/>
    <n v="6"/>
    <x v="2"/>
    <n v="26.68"/>
  </r>
  <r>
    <n v="51399"/>
    <d v="2021-01-18T00:00:00"/>
    <s v="10007"/>
    <n v="1"/>
    <n v="7"/>
    <n v="116"/>
    <n v="62.99"/>
    <x v="3"/>
    <n v="2"/>
    <x v="4"/>
    <n v="53.01"/>
  </r>
  <r>
    <n v="51400"/>
    <d v="2021-01-19T00:00:00"/>
    <s v="10076"/>
    <n v="2"/>
    <n v="2"/>
    <n v="20"/>
    <n v="11.79"/>
    <x v="1"/>
    <n v="4"/>
    <x v="1"/>
    <n v="8.2100000000000009"/>
  </r>
  <r>
    <n v="51401"/>
    <d v="2021-01-19T00:00:00"/>
    <s v="10050"/>
    <n v="1"/>
    <n v="1"/>
    <n v="247"/>
    <n v="162.6"/>
    <x v="0"/>
    <n v="3"/>
    <x v="3"/>
    <n v="84.4"/>
  </r>
  <r>
    <n v="51402"/>
    <d v="2021-01-20T00:00:00"/>
    <s v="10076"/>
    <n v="1"/>
    <n v="3"/>
    <n v="21"/>
    <n v="10.79"/>
    <x v="5"/>
    <n v="4"/>
    <x v="1"/>
    <n v="10.210000000000001"/>
  </r>
  <r>
    <n v="51403"/>
    <d v="2021-01-20T00:00:00"/>
    <s v="10007"/>
    <n v="1"/>
    <n v="7"/>
    <n v="123"/>
    <n v="64.53"/>
    <x v="3"/>
    <n v="2"/>
    <x v="4"/>
    <n v="58.47"/>
  </r>
  <r>
    <n v="51404"/>
    <d v="2021-01-22T00:00:00"/>
    <s v="10008"/>
    <n v="1"/>
    <n v="5"/>
    <n v="183"/>
    <n v="118.5"/>
    <x v="2"/>
    <n v="2"/>
    <x v="4"/>
    <n v="64.5"/>
  </r>
  <r>
    <n v="51405"/>
    <d v="2021-01-23T00:00:00"/>
    <s v="10037"/>
    <n v="1"/>
    <n v="3"/>
    <n v="96"/>
    <n v="51.68"/>
    <x v="5"/>
    <n v="5"/>
    <x v="0"/>
    <n v="44.32"/>
  </r>
  <r>
    <n v="51406"/>
    <d v="2021-01-23T00:00:00"/>
    <s v="10076"/>
    <n v="1"/>
    <n v="2"/>
    <n v="21"/>
    <n v="11.42"/>
    <x v="1"/>
    <n v="4"/>
    <x v="1"/>
    <n v="9.58"/>
  </r>
  <r>
    <n v="51407"/>
    <d v="2021-01-25T00:00:00"/>
    <s v="10050"/>
    <n v="1"/>
    <n v="6"/>
    <n v="233"/>
    <n v="160.33000000000001"/>
    <x v="4"/>
    <n v="3"/>
    <x v="3"/>
    <n v="72.669999999999987"/>
  </r>
  <r>
    <n v="51408"/>
    <d v="2021-01-25T00:00:00"/>
    <s v="10076"/>
    <n v="1"/>
    <n v="3"/>
    <n v="20"/>
    <n v="10.73"/>
    <x v="5"/>
    <n v="4"/>
    <x v="1"/>
    <n v="9.27"/>
  </r>
  <r>
    <n v="51409"/>
    <d v="2021-01-26T00:00:00"/>
    <s v="10008"/>
    <n v="1"/>
    <n v="2"/>
    <n v="182"/>
    <n v="112.86"/>
    <x v="1"/>
    <n v="2"/>
    <x v="4"/>
    <n v="69.14"/>
  </r>
  <r>
    <n v="51410"/>
    <d v="2021-01-26T00:00:00"/>
    <s v="10007"/>
    <n v="1"/>
    <n v="1"/>
    <n v="117"/>
    <n v="64.89"/>
    <x v="0"/>
    <n v="2"/>
    <x v="4"/>
    <n v="52.11"/>
  </r>
  <r>
    <n v="51411"/>
    <d v="2021-01-26T00:00:00"/>
    <s v="10076"/>
    <n v="1"/>
    <n v="7"/>
    <n v="19"/>
    <n v="10.91"/>
    <x v="3"/>
    <n v="4"/>
    <x v="1"/>
    <n v="8.09"/>
  </r>
  <r>
    <n v="51412"/>
    <d v="2021-01-26T00:00:00"/>
    <s v="10019"/>
    <n v="1"/>
    <n v="7"/>
    <n v="89"/>
    <n v="51.39"/>
    <x v="3"/>
    <n v="6"/>
    <x v="2"/>
    <n v="37.61"/>
  </r>
  <r>
    <n v="51413"/>
    <d v="2021-01-28T00:00:00"/>
    <s v="10034"/>
    <n v="1"/>
    <n v="9"/>
    <n v="74"/>
    <n v="42.21"/>
    <x v="6"/>
    <n v="5"/>
    <x v="0"/>
    <n v="31.79"/>
  </r>
  <r>
    <n v="51414"/>
    <d v="2021-01-29T00:00:00"/>
    <s v="10050"/>
    <n v="1"/>
    <n v="6"/>
    <n v="237"/>
    <n v="169.21"/>
    <x v="4"/>
    <n v="3"/>
    <x v="3"/>
    <n v="67.789999999999992"/>
  </r>
  <r>
    <n v="51415"/>
    <d v="2021-01-29T00:00:00"/>
    <s v="10007"/>
    <n v="1"/>
    <n v="2"/>
    <n v="124"/>
    <n v="65.52"/>
    <x v="1"/>
    <n v="2"/>
    <x v="4"/>
    <n v="58.480000000000004"/>
  </r>
  <r>
    <n v="51416"/>
    <d v="2021-01-29T00:00:00"/>
    <s v="10019"/>
    <n v="1"/>
    <n v="7"/>
    <n v="82"/>
    <n v="47.42"/>
    <x v="3"/>
    <n v="6"/>
    <x v="2"/>
    <n v="34.58"/>
  </r>
  <r>
    <n v="51417"/>
    <d v="2021-01-29T00:00:00"/>
    <s v="10023"/>
    <n v="1"/>
    <n v="9"/>
    <n v="85"/>
    <n v="54.52"/>
    <x v="6"/>
    <n v="6"/>
    <x v="2"/>
    <n v="30.479999999999997"/>
  </r>
  <r>
    <n v="51418"/>
    <d v="2021-01-29T00:00:00"/>
    <s v="10076"/>
    <n v="1"/>
    <n v="6"/>
    <n v="20"/>
    <n v="10.8"/>
    <x v="4"/>
    <n v="4"/>
    <x v="1"/>
    <n v="9.1999999999999993"/>
  </r>
  <r>
    <n v="51419"/>
    <d v="2021-01-30T00:00:00"/>
    <s v="10076"/>
    <n v="1"/>
    <n v="5"/>
    <n v="21"/>
    <n v="10.85"/>
    <x v="2"/>
    <n v="4"/>
    <x v="1"/>
    <n v="10.15"/>
  </r>
  <r>
    <n v="51420"/>
    <d v="2021-01-31T00:00:00"/>
    <s v="10076"/>
    <n v="1"/>
    <n v="5"/>
    <n v="21"/>
    <n v="10.98"/>
    <x v="2"/>
    <n v="4"/>
    <x v="1"/>
    <n v="10.02"/>
  </r>
  <r>
    <n v="51421"/>
    <d v="2021-02-01T00:00:00"/>
    <s v="10019"/>
    <n v="1"/>
    <n v="7"/>
    <n v="83"/>
    <n v="50.98"/>
    <x v="3"/>
    <n v="6"/>
    <x v="2"/>
    <n v="32.020000000000003"/>
  </r>
  <r>
    <n v="51422"/>
    <d v="2021-02-02T00:00:00"/>
    <s v="10076"/>
    <n v="1"/>
    <n v="6"/>
    <n v="21"/>
    <n v="11.03"/>
    <x v="4"/>
    <n v="4"/>
    <x v="1"/>
    <n v="9.9700000000000006"/>
  </r>
  <r>
    <n v="51423"/>
    <d v="2021-02-04T00:00:00"/>
    <s v="10007"/>
    <n v="1"/>
    <n v="1"/>
    <n v="116"/>
    <n v="66.73"/>
    <x v="0"/>
    <n v="2"/>
    <x v="4"/>
    <n v="49.269999999999996"/>
  </r>
  <r>
    <n v="51424"/>
    <d v="2021-02-04T00:00:00"/>
    <s v="10037"/>
    <n v="1"/>
    <n v="3"/>
    <n v="94"/>
    <n v="56.63"/>
    <x v="5"/>
    <n v="5"/>
    <x v="0"/>
    <n v="37.369999999999997"/>
  </r>
  <r>
    <n v="51425"/>
    <d v="2021-02-04T00:00:00"/>
    <s v="10008"/>
    <n v="1"/>
    <n v="3"/>
    <n v="176"/>
    <n v="114.03"/>
    <x v="5"/>
    <n v="2"/>
    <x v="4"/>
    <n v="61.97"/>
  </r>
  <r>
    <n v="51426"/>
    <d v="2021-02-05T00:00:00"/>
    <s v="10023"/>
    <n v="1"/>
    <n v="2"/>
    <n v="88"/>
    <n v="55.7"/>
    <x v="1"/>
    <n v="6"/>
    <x v="2"/>
    <n v="32.299999999999997"/>
  </r>
  <r>
    <n v="51427"/>
    <d v="2021-02-05T00:00:00"/>
    <s v="10076"/>
    <n v="1"/>
    <n v="3"/>
    <n v="20"/>
    <n v="11.32"/>
    <x v="5"/>
    <n v="4"/>
    <x v="1"/>
    <n v="8.68"/>
  </r>
  <r>
    <n v="51428"/>
    <d v="2021-02-07T00:00:00"/>
    <s v="10076"/>
    <n v="1"/>
    <n v="6"/>
    <n v="19"/>
    <n v="11.33"/>
    <x v="4"/>
    <n v="4"/>
    <x v="1"/>
    <n v="7.67"/>
  </r>
  <r>
    <n v="51429"/>
    <d v="2021-02-08T00:00:00"/>
    <s v="10019"/>
    <n v="1"/>
    <n v="3"/>
    <n v="81"/>
    <n v="46.53"/>
    <x v="5"/>
    <n v="6"/>
    <x v="2"/>
    <n v="34.47"/>
  </r>
  <r>
    <n v="51430"/>
    <d v="2021-02-09T00:00:00"/>
    <s v="10076"/>
    <n v="1"/>
    <n v="7"/>
    <n v="20"/>
    <n v="11.67"/>
    <x v="3"/>
    <n v="4"/>
    <x v="1"/>
    <n v="8.33"/>
  </r>
  <r>
    <n v="51431"/>
    <d v="2021-02-09T00:00:00"/>
    <s v="10007"/>
    <n v="1"/>
    <n v="3"/>
    <n v="120"/>
    <n v="62.41"/>
    <x v="5"/>
    <n v="2"/>
    <x v="4"/>
    <n v="57.59"/>
  </r>
  <r>
    <n v="51432"/>
    <d v="2021-02-10T00:00:00"/>
    <s v="10050"/>
    <n v="1"/>
    <n v="5"/>
    <n v="242"/>
    <n v="154.66"/>
    <x v="2"/>
    <n v="3"/>
    <x v="3"/>
    <n v="87.34"/>
  </r>
  <r>
    <n v="51433"/>
    <d v="2021-02-10T00:00:00"/>
    <s v="10023"/>
    <n v="1"/>
    <n v="1"/>
    <n v="84"/>
    <n v="57.13"/>
    <x v="0"/>
    <n v="6"/>
    <x v="2"/>
    <n v="26.869999999999997"/>
  </r>
  <r>
    <n v="51434"/>
    <d v="2021-02-11T00:00:00"/>
    <s v="10076"/>
    <n v="1"/>
    <n v="1"/>
    <n v="21"/>
    <n v="11.57"/>
    <x v="0"/>
    <n v="4"/>
    <x v="1"/>
    <n v="9.43"/>
  </r>
  <r>
    <n v="51435"/>
    <d v="2021-02-12T00:00:00"/>
    <s v="10012"/>
    <n v="1"/>
    <n v="6"/>
    <n v="127"/>
    <n v="86.76"/>
    <x v="4"/>
    <n v="2"/>
    <x v="4"/>
    <n v="40.239999999999995"/>
  </r>
  <r>
    <n v="51436"/>
    <d v="2021-02-14T00:00:00"/>
    <s v="10023"/>
    <n v="1"/>
    <n v="3"/>
    <n v="81"/>
    <n v="52.97"/>
    <x v="5"/>
    <n v="6"/>
    <x v="2"/>
    <n v="28.03"/>
  </r>
  <r>
    <n v="51437"/>
    <d v="2021-02-14T00:00:00"/>
    <s v="10007"/>
    <n v="1"/>
    <n v="7"/>
    <n v="121"/>
    <n v="66.010000000000005"/>
    <x v="3"/>
    <n v="2"/>
    <x v="4"/>
    <n v="54.989999999999995"/>
  </r>
  <r>
    <n v="51438"/>
    <d v="2021-02-14T00:00:00"/>
    <s v="10076"/>
    <n v="1"/>
    <n v="1"/>
    <n v="21"/>
    <n v="11.44"/>
    <x v="0"/>
    <n v="4"/>
    <x v="1"/>
    <n v="9.56"/>
  </r>
  <r>
    <n v="51439"/>
    <d v="2021-02-16T00:00:00"/>
    <s v="10050"/>
    <n v="1"/>
    <n v="3"/>
    <n v="235"/>
    <n v="164.85"/>
    <x v="5"/>
    <n v="3"/>
    <x v="3"/>
    <n v="70.150000000000006"/>
  </r>
  <r>
    <n v="51440"/>
    <d v="2021-02-16T00:00:00"/>
    <s v="10008"/>
    <n v="1"/>
    <n v="3"/>
    <n v="181"/>
    <n v="121.41"/>
    <x v="5"/>
    <n v="2"/>
    <x v="4"/>
    <n v="59.59"/>
  </r>
  <r>
    <n v="51441"/>
    <d v="2021-02-16T00:00:00"/>
    <s v="10007"/>
    <n v="1"/>
    <n v="5"/>
    <n v="117"/>
    <n v="64.790000000000006"/>
    <x v="2"/>
    <n v="2"/>
    <x v="4"/>
    <n v="52.209999999999994"/>
  </r>
  <r>
    <n v="51442"/>
    <d v="2021-02-17T00:00:00"/>
    <s v="10019"/>
    <n v="1"/>
    <n v="3"/>
    <n v="83"/>
    <n v="49.89"/>
    <x v="5"/>
    <n v="6"/>
    <x v="2"/>
    <n v="33.11"/>
  </r>
  <r>
    <n v="51443"/>
    <d v="2021-02-17T00:00:00"/>
    <s v="10076"/>
    <n v="1"/>
    <n v="3"/>
    <n v="21"/>
    <n v="10.93"/>
    <x v="5"/>
    <n v="4"/>
    <x v="1"/>
    <n v="10.07"/>
  </r>
  <r>
    <n v="51444"/>
    <d v="2021-02-19T00:00:00"/>
    <s v="10037"/>
    <n v="1"/>
    <n v="6"/>
    <n v="96"/>
    <n v="56.87"/>
    <x v="4"/>
    <n v="5"/>
    <x v="0"/>
    <n v="39.130000000000003"/>
  </r>
  <r>
    <n v="51445"/>
    <d v="2021-02-19T00:00:00"/>
    <s v="10076"/>
    <n v="1"/>
    <n v="1"/>
    <n v="20"/>
    <n v="11.11"/>
    <x v="0"/>
    <n v="4"/>
    <x v="1"/>
    <n v="8.89"/>
  </r>
  <r>
    <n v="51446"/>
    <d v="2021-02-20T00:00:00"/>
    <s v="10008"/>
    <n v="1"/>
    <n v="2"/>
    <n v="186"/>
    <n v="116.96"/>
    <x v="1"/>
    <n v="2"/>
    <x v="4"/>
    <n v="69.040000000000006"/>
  </r>
  <r>
    <n v="51447"/>
    <d v="2021-02-20T00:00:00"/>
    <s v="10076"/>
    <n v="1"/>
    <n v="7"/>
    <n v="21"/>
    <n v="10.79"/>
    <x v="3"/>
    <n v="4"/>
    <x v="1"/>
    <n v="10.210000000000001"/>
  </r>
  <r>
    <n v="51448"/>
    <d v="2021-02-21T00:00:00"/>
    <s v="10023"/>
    <n v="1"/>
    <n v="6"/>
    <n v="85"/>
    <n v="53.8"/>
    <x v="4"/>
    <n v="6"/>
    <x v="2"/>
    <n v="31.200000000000003"/>
  </r>
  <r>
    <n v="51449"/>
    <d v="2021-02-22T00:00:00"/>
    <s v="10007"/>
    <n v="1"/>
    <n v="7"/>
    <n v="116"/>
    <n v="66.95"/>
    <x v="3"/>
    <n v="2"/>
    <x v="4"/>
    <n v="49.05"/>
  </r>
  <r>
    <n v="51450"/>
    <d v="2021-02-22T00:00:00"/>
    <s v="10012"/>
    <n v="1"/>
    <n v="5"/>
    <n v="128"/>
    <n v="87.43"/>
    <x v="2"/>
    <n v="2"/>
    <x v="4"/>
    <n v="40.569999999999993"/>
  </r>
  <r>
    <n v="51451"/>
    <d v="2021-02-23T00:00:00"/>
    <s v="10076"/>
    <n v="1"/>
    <n v="11"/>
    <n v="19"/>
    <n v="11.7"/>
    <x v="7"/>
    <n v="4"/>
    <x v="1"/>
    <n v="7.3000000000000007"/>
  </r>
  <r>
    <n v="51452"/>
    <d v="2021-02-24T00:00:00"/>
    <s v="10050"/>
    <n v="1"/>
    <n v="3"/>
    <n v="249"/>
    <n v="168.89"/>
    <x v="5"/>
    <n v="3"/>
    <x v="3"/>
    <n v="80.110000000000014"/>
  </r>
  <r>
    <n v="51453"/>
    <d v="2021-02-25T00:00:00"/>
    <s v="10076"/>
    <n v="1"/>
    <n v="1"/>
    <n v="19"/>
    <n v="11.68"/>
    <x v="0"/>
    <n v="4"/>
    <x v="1"/>
    <n v="7.32"/>
  </r>
  <r>
    <n v="51454"/>
    <d v="2021-02-27T00:00:00"/>
    <s v="10050"/>
    <n v="1"/>
    <n v="13"/>
    <n v="227"/>
    <n v="165.97"/>
    <x v="8"/>
    <n v="3"/>
    <x v="3"/>
    <n v="61.03"/>
  </r>
  <r>
    <n v="51455"/>
    <d v="2021-02-28T00:00:00"/>
    <s v="10076"/>
    <n v="1"/>
    <n v="5"/>
    <n v="21"/>
    <n v="11.62"/>
    <x v="2"/>
    <n v="4"/>
    <x v="1"/>
    <n v="9.3800000000000008"/>
  </r>
  <r>
    <n v="51456"/>
    <d v="2021-02-28T00:00:00"/>
    <s v="10007"/>
    <n v="1"/>
    <n v="7"/>
    <n v="121"/>
    <n v="63.08"/>
    <x v="3"/>
    <n v="2"/>
    <x v="4"/>
    <n v="57.92"/>
  </r>
  <r>
    <n v="51457"/>
    <d v="2021-03-01T00:00:00"/>
    <s v="10008"/>
    <n v="1"/>
    <n v="5"/>
    <n v="172"/>
    <n v="110.27"/>
    <x v="2"/>
    <n v="2"/>
    <x v="4"/>
    <n v="61.730000000000004"/>
  </r>
  <r>
    <n v="51458"/>
    <d v="2021-03-01T00:00:00"/>
    <s v="10076"/>
    <n v="1"/>
    <n v="10"/>
    <n v="21"/>
    <n v="10.94"/>
    <x v="9"/>
    <n v="4"/>
    <x v="1"/>
    <n v="10.06"/>
  </r>
  <r>
    <n v="51459"/>
    <d v="2021-03-03T00:00:00"/>
    <s v="10076"/>
    <n v="1"/>
    <n v="3"/>
    <n v="21"/>
    <n v="11.75"/>
    <x v="5"/>
    <n v="4"/>
    <x v="1"/>
    <n v="9.25"/>
  </r>
  <r>
    <n v="51460"/>
    <d v="2021-03-04T00:00:00"/>
    <s v="10007"/>
    <n v="1"/>
    <n v="10"/>
    <n v="116"/>
    <n v="62.41"/>
    <x v="9"/>
    <n v="2"/>
    <x v="4"/>
    <n v="53.59"/>
  </r>
  <r>
    <n v="51461"/>
    <d v="2021-03-04T00:00:00"/>
    <s v="10076"/>
    <n v="1"/>
    <n v="5"/>
    <n v="20"/>
    <n v="11.08"/>
    <x v="2"/>
    <n v="4"/>
    <x v="1"/>
    <n v="8.92"/>
  </r>
  <r>
    <n v="51462"/>
    <d v="2021-03-05T00:00:00"/>
    <s v="10023"/>
    <n v="1"/>
    <n v="6"/>
    <n v="88"/>
    <n v="53.47"/>
    <x v="4"/>
    <n v="6"/>
    <x v="2"/>
    <n v="34.53"/>
  </r>
  <r>
    <n v="51463"/>
    <d v="2021-03-06T00:00:00"/>
    <s v="10019"/>
    <n v="1"/>
    <n v="6"/>
    <n v="89"/>
    <n v="50.03"/>
    <x v="4"/>
    <n v="6"/>
    <x v="2"/>
    <n v="38.97"/>
  </r>
  <r>
    <n v="51464"/>
    <d v="2021-03-06T00:00:00"/>
    <s v="10076"/>
    <n v="1"/>
    <n v="3"/>
    <n v="21"/>
    <n v="11.29"/>
    <x v="5"/>
    <n v="4"/>
    <x v="1"/>
    <n v="9.7100000000000009"/>
  </r>
  <r>
    <n v="51465"/>
    <d v="2021-03-07T00:00:00"/>
    <s v="10076"/>
    <n v="1"/>
    <n v="6"/>
    <n v="21"/>
    <n v="11.46"/>
    <x v="4"/>
    <n v="4"/>
    <x v="1"/>
    <n v="9.5399999999999991"/>
  </r>
  <r>
    <n v="51466"/>
    <d v="2021-03-09T00:00:00"/>
    <s v="10037"/>
    <n v="1"/>
    <n v="6"/>
    <n v="97"/>
    <n v="53.46"/>
    <x v="4"/>
    <n v="5"/>
    <x v="0"/>
    <n v="43.54"/>
  </r>
  <r>
    <n v="51467"/>
    <d v="2021-03-09T00:00:00"/>
    <s v="10008"/>
    <n v="1"/>
    <n v="7"/>
    <n v="174"/>
    <n v="119.3"/>
    <x v="3"/>
    <n v="2"/>
    <x v="4"/>
    <n v="54.7"/>
  </r>
  <r>
    <n v="51468"/>
    <d v="2021-03-10T00:00:00"/>
    <s v="10007"/>
    <n v="1"/>
    <n v="7"/>
    <n v="122"/>
    <n v="66.28"/>
    <x v="3"/>
    <n v="2"/>
    <x v="4"/>
    <n v="55.72"/>
  </r>
  <r>
    <n v="51469"/>
    <d v="2021-03-10T00:00:00"/>
    <s v="10076"/>
    <n v="1"/>
    <n v="5"/>
    <n v="21"/>
    <n v="11.07"/>
    <x v="2"/>
    <n v="4"/>
    <x v="1"/>
    <n v="9.93"/>
  </r>
  <r>
    <n v="51470"/>
    <d v="2021-03-11T00:00:00"/>
    <s v="10050"/>
    <n v="1"/>
    <n v="14"/>
    <n v="244"/>
    <n v="166.63"/>
    <x v="10"/>
    <n v="3"/>
    <x v="3"/>
    <n v="77.37"/>
  </r>
  <r>
    <n v="51471"/>
    <d v="2021-03-11T00:00:00"/>
    <s v="10076"/>
    <n v="1"/>
    <n v="3"/>
    <n v="21"/>
    <n v="11.53"/>
    <x v="5"/>
    <n v="4"/>
    <x v="1"/>
    <n v="9.4700000000000006"/>
  </r>
  <r>
    <n v="51472"/>
    <d v="2021-03-14T00:00:00"/>
    <s v="10007"/>
    <n v="1"/>
    <n v="7"/>
    <n v="116"/>
    <n v="65.05"/>
    <x v="3"/>
    <n v="2"/>
    <x v="4"/>
    <n v="50.95"/>
  </r>
  <r>
    <n v="51473"/>
    <d v="2021-03-14T00:00:00"/>
    <s v="10076"/>
    <n v="1"/>
    <n v="7"/>
    <n v="21"/>
    <n v="10.9"/>
    <x v="3"/>
    <n v="4"/>
    <x v="1"/>
    <n v="10.1"/>
  </r>
  <r>
    <n v="51474"/>
    <d v="2021-03-15T00:00:00"/>
    <s v="10034"/>
    <n v="1"/>
    <n v="2"/>
    <n v="72"/>
    <n v="42.76"/>
    <x v="1"/>
    <n v="5"/>
    <x v="0"/>
    <n v="29.240000000000002"/>
  </r>
  <r>
    <n v="51475"/>
    <d v="2021-03-16T00:00:00"/>
    <s v="10019"/>
    <n v="1"/>
    <n v="6"/>
    <n v="81"/>
    <n v="51.14"/>
    <x v="4"/>
    <n v="6"/>
    <x v="2"/>
    <n v="29.86"/>
  </r>
  <r>
    <n v="51476"/>
    <d v="2021-03-16T00:00:00"/>
    <s v="10076"/>
    <n v="1"/>
    <n v="1"/>
    <n v="21"/>
    <n v="11.57"/>
    <x v="0"/>
    <n v="4"/>
    <x v="1"/>
    <n v="9.43"/>
  </r>
  <r>
    <n v="51477"/>
    <d v="2021-03-17T00:00:00"/>
    <s v="10076"/>
    <n v="1"/>
    <n v="6"/>
    <n v="20"/>
    <n v="11.64"/>
    <x v="4"/>
    <n v="4"/>
    <x v="1"/>
    <n v="8.36"/>
  </r>
  <r>
    <n v="51478"/>
    <d v="2021-03-17T00:00:00"/>
    <s v="10023"/>
    <n v="1"/>
    <n v="6"/>
    <n v="88"/>
    <n v="52.48"/>
    <x v="4"/>
    <n v="6"/>
    <x v="2"/>
    <n v="35.520000000000003"/>
  </r>
  <r>
    <n v="51479"/>
    <d v="2021-03-18T00:00:00"/>
    <s v="10007"/>
    <n v="1"/>
    <n v="14"/>
    <n v="118"/>
    <n v="67.099999999999994"/>
    <x v="10"/>
    <n v="2"/>
    <x v="4"/>
    <n v="50.900000000000006"/>
  </r>
  <r>
    <n v="51480"/>
    <d v="2021-03-19T00:00:00"/>
    <s v="10019"/>
    <n v="1"/>
    <n v="14"/>
    <n v="81"/>
    <n v="51.07"/>
    <x v="10"/>
    <n v="6"/>
    <x v="2"/>
    <n v="29.93"/>
  </r>
  <r>
    <n v="51481"/>
    <d v="2021-03-19T00:00:00"/>
    <s v="10008"/>
    <n v="1"/>
    <n v="3"/>
    <n v="181"/>
    <n v="114.22"/>
    <x v="5"/>
    <n v="2"/>
    <x v="4"/>
    <n v="66.78"/>
  </r>
  <r>
    <n v="51482"/>
    <d v="2021-03-19T00:00:00"/>
    <s v="10076"/>
    <n v="1"/>
    <n v="9"/>
    <n v="20"/>
    <n v="11.35"/>
    <x v="6"/>
    <n v="4"/>
    <x v="1"/>
    <n v="8.65"/>
  </r>
  <r>
    <n v="51483"/>
    <d v="2021-03-19T00:00:00"/>
    <s v="10050"/>
    <n v="1"/>
    <n v="7"/>
    <n v="234"/>
    <n v="169.61"/>
    <x v="3"/>
    <n v="3"/>
    <x v="3"/>
    <n v="64.389999999999986"/>
  </r>
  <r>
    <n v="51484"/>
    <d v="2021-03-20T00:00:00"/>
    <s v="10007"/>
    <n v="1"/>
    <n v="6"/>
    <n v="113"/>
    <n v="65.83"/>
    <x v="4"/>
    <n v="2"/>
    <x v="4"/>
    <n v="47.17"/>
  </r>
  <r>
    <n v="51485"/>
    <d v="2021-03-22T00:00:00"/>
    <s v="10076"/>
    <n v="1"/>
    <n v="9"/>
    <n v="20"/>
    <n v="11.15"/>
    <x v="6"/>
    <n v="4"/>
    <x v="1"/>
    <n v="8.85"/>
  </r>
  <r>
    <n v="51486"/>
    <d v="2021-03-23T00:00:00"/>
    <s v="10076"/>
    <n v="1"/>
    <n v="6"/>
    <n v="21"/>
    <n v="11.39"/>
    <x v="4"/>
    <n v="4"/>
    <x v="1"/>
    <n v="9.61"/>
  </r>
  <r>
    <n v="51487"/>
    <d v="2021-03-23T00:00:00"/>
    <s v="10012"/>
    <n v="1"/>
    <n v="11"/>
    <n v="130"/>
    <n v="94.96"/>
    <x v="7"/>
    <n v="2"/>
    <x v="4"/>
    <n v="35.040000000000006"/>
  </r>
  <r>
    <n v="51488"/>
    <d v="2021-03-24T00:00:00"/>
    <s v="10023"/>
    <n v="1"/>
    <n v="2"/>
    <n v="86"/>
    <n v="54.99"/>
    <x v="1"/>
    <n v="6"/>
    <x v="2"/>
    <n v="31.009999999999998"/>
  </r>
  <r>
    <n v="51489"/>
    <d v="2021-03-24T00:00:00"/>
    <s v="10050"/>
    <n v="1"/>
    <n v="11"/>
    <n v="247"/>
    <n v="159.4"/>
    <x v="7"/>
    <n v="3"/>
    <x v="3"/>
    <n v="87.6"/>
  </r>
  <r>
    <n v="51490"/>
    <d v="2021-03-25T00:00:00"/>
    <s v="10076"/>
    <n v="1"/>
    <n v="14"/>
    <n v="21"/>
    <n v="11.43"/>
    <x v="10"/>
    <n v="4"/>
    <x v="1"/>
    <n v="9.57"/>
  </r>
  <r>
    <n v="51491"/>
    <d v="2021-03-26T00:00:00"/>
    <s v="10007"/>
    <n v="1"/>
    <n v="6"/>
    <n v="123"/>
    <n v="61.53"/>
    <x v="4"/>
    <n v="2"/>
    <x v="4"/>
    <n v="61.47"/>
  </r>
  <r>
    <n v="51492"/>
    <d v="2021-03-27T00:00:00"/>
    <s v="10076"/>
    <n v="1"/>
    <n v="5"/>
    <n v="21"/>
    <n v="11.22"/>
    <x v="2"/>
    <n v="4"/>
    <x v="1"/>
    <n v="9.7799999999999994"/>
  </r>
  <r>
    <n v="51493"/>
    <d v="2021-03-28T00:00:00"/>
    <s v="10037"/>
    <n v="1"/>
    <n v="11"/>
    <n v="95"/>
    <n v="52.52"/>
    <x v="7"/>
    <n v="5"/>
    <x v="0"/>
    <n v="42.48"/>
  </r>
  <r>
    <n v="51494"/>
    <d v="2021-03-28T00:00:00"/>
    <s v="10076"/>
    <n v="1"/>
    <n v="2"/>
    <n v="21"/>
    <n v="10.69"/>
    <x v="1"/>
    <n v="4"/>
    <x v="1"/>
    <n v="10.31"/>
  </r>
  <r>
    <n v="51495"/>
    <d v="2021-03-29T00:00:00"/>
    <s v="10023"/>
    <n v="1"/>
    <n v="11"/>
    <n v="89"/>
    <n v="55.14"/>
    <x v="7"/>
    <n v="6"/>
    <x v="2"/>
    <n v="33.86"/>
  </r>
  <r>
    <n v="51496"/>
    <d v="2021-03-30T00:00:00"/>
    <s v="10007"/>
    <n v="1"/>
    <n v="14"/>
    <n v="113"/>
    <n v="64.36"/>
    <x v="10"/>
    <n v="2"/>
    <x v="4"/>
    <n v="48.64"/>
  </r>
  <r>
    <n v="51497"/>
    <d v="2021-03-30T00:00:00"/>
    <s v="10050"/>
    <n v="1"/>
    <n v="6"/>
    <n v="245"/>
    <n v="160.35"/>
    <x v="4"/>
    <n v="3"/>
    <x v="3"/>
    <n v="84.65"/>
  </r>
  <r>
    <n v="51498"/>
    <d v="2021-03-31T00:00:00"/>
    <s v="10076"/>
    <n v="1"/>
    <n v="6"/>
    <n v="21"/>
    <n v="11.52"/>
    <x v="4"/>
    <n v="4"/>
    <x v="1"/>
    <n v="9.48"/>
  </r>
  <r>
    <n v="51499"/>
    <d v="2021-03-31T00:00:00"/>
    <s v="10008"/>
    <n v="1"/>
    <n v="2"/>
    <n v="172"/>
    <n v="114.89"/>
    <x v="1"/>
    <n v="2"/>
    <x v="4"/>
    <n v="57.11"/>
  </r>
  <r>
    <n v="51500"/>
    <d v="2021-04-02T00:00:00"/>
    <s v="10019"/>
    <n v="1"/>
    <n v="6"/>
    <n v="83"/>
    <n v="46.52"/>
    <x v="4"/>
    <n v="6"/>
    <x v="2"/>
    <n v="36.479999999999997"/>
  </r>
  <r>
    <n v="51501"/>
    <d v="2021-04-02T00:00:00"/>
    <s v="10076"/>
    <n v="1"/>
    <n v="14"/>
    <n v="21"/>
    <n v="10.69"/>
    <x v="10"/>
    <n v="4"/>
    <x v="1"/>
    <n v="10.31"/>
  </r>
  <r>
    <n v="51502"/>
    <d v="2021-04-03T00:00:00"/>
    <s v="10076"/>
    <n v="1"/>
    <n v="14"/>
    <n v="21"/>
    <n v="10.73"/>
    <x v="10"/>
    <n v="4"/>
    <x v="1"/>
    <n v="10.27"/>
  </r>
  <r>
    <n v="51503"/>
    <d v="2021-04-03T00:00:00"/>
    <s v="10007"/>
    <n v="1"/>
    <n v="11"/>
    <n v="124"/>
    <n v="61.55"/>
    <x v="7"/>
    <n v="2"/>
    <x v="4"/>
    <n v="62.45"/>
  </r>
  <r>
    <n v="51504"/>
    <d v="2021-04-04T00:00:00"/>
    <s v="10076"/>
    <n v="1"/>
    <n v="5"/>
    <n v="21"/>
    <n v="10.8"/>
    <x v="2"/>
    <n v="4"/>
    <x v="1"/>
    <n v="10.199999999999999"/>
  </r>
  <r>
    <n v="51505"/>
    <d v="2021-04-05T00:00:00"/>
    <s v="10008"/>
    <n v="1"/>
    <n v="9"/>
    <n v="178"/>
    <n v="115.69"/>
    <x v="6"/>
    <n v="2"/>
    <x v="4"/>
    <n v="62.31"/>
  </r>
  <r>
    <n v="51506"/>
    <d v="2021-04-05T00:00:00"/>
    <s v="10076"/>
    <n v="1"/>
    <n v="11"/>
    <n v="21"/>
    <n v="11.21"/>
    <x v="7"/>
    <n v="4"/>
    <x v="1"/>
    <n v="9.7899999999999991"/>
  </r>
  <r>
    <n v="51507"/>
    <d v="2021-04-06T00:00:00"/>
    <s v="10023"/>
    <n v="1"/>
    <n v="1"/>
    <n v="89"/>
    <n v="54.82"/>
    <x v="0"/>
    <n v="6"/>
    <x v="2"/>
    <n v="34.18"/>
  </r>
  <r>
    <n v="51508"/>
    <d v="2021-04-06T00:00:00"/>
    <s v="10076"/>
    <n v="1"/>
    <n v="5"/>
    <n v="20"/>
    <n v="11.26"/>
    <x v="2"/>
    <n v="4"/>
    <x v="1"/>
    <n v="8.74"/>
  </r>
  <r>
    <n v="51509"/>
    <d v="2021-04-07T00:00:00"/>
    <s v="10007"/>
    <n v="1"/>
    <n v="3"/>
    <n v="123"/>
    <n v="62.95"/>
    <x v="5"/>
    <n v="2"/>
    <x v="4"/>
    <n v="60.05"/>
  </r>
  <r>
    <n v="51510"/>
    <d v="2021-04-08T00:00:00"/>
    <s v="10076"/>
    <n v="1"/>
    <n v="7"/>
    <n v="20"/>
    <n v="11.15"/>
    <x v="3"/>
    <n v="4"/>
    <x v="1"/>
    <n v="8.85"/>
  </r>
  <r>
    <n v="51511"/>
    <d v="2021-04-09T00:00:00"/>
    <s v="10008"/>
    <n v="1"/>
    <n v="2"/>
    <n v="176"/>
    <n v="115.51"/>
    <x v="1"/>
    <n v="2"/>
    <x v="4"/>
    <n v="60.489999999999995"/>
  </r>
  <r>
    <n v="51512"/>
    <d v="2021-04-11T00:00:00"/>
    <s v="10050"/>
    <n v="1"/>
    <n v="7"/>
    <n v="232"/>
    <n v="154.16999999999999"/>
    <x v="3"/>
    <n v="3"/>
    <x v="3"/>
    <n v="77.830000000000013"/>
  </r>
  <r>
    <n v="51513"/>
    <d v="2021-04-11T00:00:00"/>
    <s v="10076"/>
    <n v="1"/>
    <n v="1"/>
    <n v="19"/>
    <n v="11.77"/>
    <x v="0"/>
    <n v="4"/>
    <x v="1"/>
    <n v="7.23"/>
  </r>
  <r>
    <n v="51514"/>
    <d v="2021-04-11T00:00:00"/>
    <s v="10007"/>
    <n v="1"/>
    <n v="14"/>
    <n v="114"/>
    <n v="63.49"/>
    <x v="10"/>
    <n v="2"/>
    <x v="4"/>
    <n v="50.51"/>
  </r>
  <r>
    <n v="51515"/>
    <d v="2021-04-13T00:00:00"/>
    <s v="10007"/>
    <n v="1"/>
    <n v="7"/>
    <n v="112"/>
    <n v="64.489999999999995"/>
    <x v="3"/>
    <n v="2"/>
    <x v="4"/>
    <n v="47.510000000000005"/>
  </r>
  <r>
    <n v="51516"/>
    <d v="2021-04-14T00:00:00"/>
    <s v="10076"/>
    <n v="1"/>
    <n v="1"/>
    <n v="21"/>
    <n v="11.26"/>
    <x v="0"/>
    <n v="4"/>
    <x v="1"/>
    <n v="9.74"/>
  </r>
  <r>
    <n v="51517"/>
    <d v="2021-04-16T00:00:00"/>
    <s v="10023"/>
    <n v="1"/>
    <n v="6"/>
    <n v="89"/>
    <n v="53.33"/>
    <x v="4"/>
    <n v="6"/>
    <x v="2"/>
    <n v="35.67"/>
  </r>
  <r>
    <n v="51518"/>
    <d v="2021-04-17T00:00:00"/>
    <s v="10050"/>
    <n v="1"/>
    <n v="14"/>
    <n v="240"/>
    <n v="159.26"/>
    <x v="10"/>
    <n v="3"/>
    <x v="3"/>
    <n v="80.740000000000009"/>
  </r>
  <r>
    <n v="51519"/>
    <d v="2021-04-17T00:00:00"/>
    <s v="10019"/>
    <n v="1"/>
    <n v="11"/>
    <n v="84"/>
    <n v="46.7"/>
    <x v="7"/>
    <n v="6"/>
    <x v="2"/>
    <n v="37.299999999999997"/>
  </r>
  <r>
    <n v="51520"/>
    <d v="2021-04-17T00:00:00"/>
    <s v="10076"/>
    <n v="1"/>
    <n v="7"/>
    <n v="20"/>
    <n v="10.94"/>
    <x v="3"/>
    <n v="4"/>
    <x v="1"/>
    <n v="9.06"/>
  </r>
  <r>
    <n v="51521"/>
    <d v="2021-04-19T00:00:00"/>
    <s v="10007"/>
    <n v="1"/>
    <n v="6"/>
    <n v="114"/>
    <n v="61.58"/>
    <x v="4"/>
    <n v="2"/>
    <x v="4"/>
    <n v="52.42"/>
  </r>
  <r>
    <n v="51522"/>
    <d v="2021-04-20T00:00:00"/>
    <s v="10076"/>
    <n v="1"/>
    <n v="3"/>
    <n v="19"/>
    <n v="11.42"/>
    <x v="5"/>
    <n v="4"/>
    <x v="1"/>
    <n v="7.58"/>
  </r>
  <r>
    <n v="51523"/>
    <d v="2021-04-21T00:00:00"/>
    <s v="10037"/>
    <n v="1"/>
    <n v="9"/>
    <n v="94"/>
    <n v="52.61"/>
    <x v="6"/>
    <n v="5"/>
    <x v="0"/>
    <n v="41.39"/>
  </r>
  <r>
    <n v="51524"/>
    <d v="2021-04-21T00:00:00"/>
    <s v="10007"/>
    <n v="1"/>
    <n v="7"/>
    <n v="115"/>
    <n v="63.16"/>
    <x v="3"/>
    <n v="2"/>
    <x v="4"/>
    <n v="51.84"/>
  </r>
  <r>
    <n v="51525"/>
    <d v="2021-04-22T00:00:00"/>
    <s v="10008"/>
    <n v="1"/>
    <n v="11"/>
    <n v="186"/>
    <n v="121.67"/>
    <x v="7"/>
    <n v="2"/>
    <x v="4"/>
    <n v="64.33"/>
  </r>
  <r>
    <n v="51526"/>
    <d v="2021-04-22T00:00:00"/>
    <s v="10076"/>
    <n v="1"/>
    <n v="3"/>
    <n v="20"/>
    <n v="11.72"/>
    <x v="5"/>
    <n v="4"/>
    <x v="1"/>
    <n v="8.2799999999999994"/>
  </r>
  <r>
    <n v="51527"/>
    <d v="2021-04-23T00:00:00"/>
    <s v="10007"/>
    <n v="1"/>
    <n v="6"/>
    <n v="115"/>
    <n v="65.47"/>
    <x v="4"/>
    <n v="2"/>
    <x v="4"/>
    <n v="49.53"/>
  </r>
  <r>
    <n v="51528"/>
    <d v="2021-04-25T00:00:00"/>
    <s v="10076"/>
    <n v="1"/>
    <n v="9"/>
    <n v="20"/>
    <n v="11.53"/>
    <x v="6"/>
    <n v="4"/>
    <x v="1"/>
    <n v="8.4700000000000006"/>
  </r>
  <r>
    <n v="51529"/>
    <d v="2021-04-25T00:00:00"/>
    <s v="10012"/>
    <n v="1"/>
    <n v="7"/>
    <n v="132"/>
    <n v="91.08"/>
    <x v="3"/>
    <n v="2"/>
    <x v="4"/>
    <n v="40.92"/>
  </r>
  <r>
    <n v="51530"/>
    <d v="2021-04-26T00:00:00"/>
    <s v="10076"/>
    <n v="1"/>
    <n v="7"/>
    <n v="19"/>
    <n v="11.62"/>
    <x v="3"/>
    <n v="4"/>
    <x v="1"/>
    <n v="7.3800000000000008"/>
  </r>
  <r>
    <n v="51531"/>
    <d v="2021-04-27T00:00:00"/>
    <s v="10076"/>
    <n v="1"/>
    <n v="7"/>
    <n v="20"/>
    <n v="11.08"/>
    <x v="3"/>
    <n v="4"/>
    <x v="1"/>
    <n v="8.92"/>
  </r>
  <r>
    <n v="51532"/>
    <d v="2021-04-27T00:00:00"/>
    <s v="10023"/>
    <n v="1"/>
    <n v="7"/>
    <n v="81"/>
    <n v="56.6"/>
    <x v="3"/>
    <n v="6"/>
    <x v="2"/>
    <n v="24.4"/>
  </r>
  <r>
    <n v="51533"/>
    <d v="2021-04-27T00:00:00"/>
    <s v="10050"/>
    <n v="1"/>
    <n v="13"/>
    <n v="245"/>
    <n v="162.81"/>
    <x v="8"/>
    <n v="3"/>
    <x v="3"/>
    <n v="82.19"/>
  </r>
  <r>
    <n v="51534"/>
    <d v="2021-04-28T00:00:00"/>
    <s v="10007"/>
    <n v="1"/>
    <n v="11"/>
    <n v="118"/>
    <n v="63.34"/>
    <x v="7"/>
    <n v="2"/>
    <x v="4"/>
    <n v="54.66"/>
  </r>
  <r>
    <n v="51535"/>
    <d v="2021-04-30T00:00:00"/>
    <s v="10076"/>
    <n v="1"/>
    <n v="10"/>
    <n v="21"/>
    <n v="11.44"/>
    <x v="9"/>
    <n v="4"/>
    <x v="1"/>
    <n v="9.56"/>
  </r>
  <r>
    <n v="51536"/>
    <d v="2021-05-01T00:00:00"/>
    <s v="10076"/>
    <n v="1"/>
    <n v="7"/>
    <n v="20"/>
    <n v="11.48"/>
    <x v="3"/>
    <n v="4"/>
    <x v="1"/>
    <n v="8.52"/>
  </r>
  <r>
    <n v="51537"/>
    <d v="2021-05-02T00:00:00"/>
    <s v="10007"/>
    <n v="1"/>
    <n v="1"/>
    <n v="115"/>
    <n v="65.36"/>
    <x v="0"/>
    <n v="2"/>
    <x v="4"/>
    <n v="49.64"/>
  </r>
  <r>
    <n v="51538"/>
    <d v="2021-05-02T00:00:00"/>
    <s v="10008"/>
    <n v="1"/>
    <n v="7"/>
    <n v="174"/>
    <n v="112.67"/>
    <x v="3"/>
    <n v="2"/>
    <x v="4"/>
    <n v="61.33"/>
  </r>
  <r>
    <n v="51539"/>
    <d v="2021-05-02T00:00:00"/>
    <s v="10050"/>
    <n v="1"/>
    <n v="14"/>
    <n v="233"/>
    <n v="156.11000000000001"/>
    <x v="10"/>
    <n v="3"/>
    <x v="3"/>
    <n v="76.889999999999986"/>
  </r>
  <r>
    <n v="51540"/>
    <d v="2021-05-03T00:00:00"/>
    <s v="10076"/>
    <n v="1"/>
    <n v="14"/>
    <n v="21"/>
    <n v="11.04"/>
    <x v="10"/>
    <n v="4"/>
    <x v="1"/>
    <n v="9.9600000000000009"/>
  </r>
  <r>
    <n v="51541"/>
    <d v="2021-05-03T00:00:00"/>
    <s v="10019"/>
    <n v="1"/>
    <n v="13"/>
    <n v="86"/>
    <n v="48.28"/>
    <x v="8"/>
    <n v="6"/>
    <x v="2"/>
    <n v="37.72"/>
  </r>
  <r>
    <n v="51542"/>
    <d v="2021-05-04T00:00:00"/>
    <s v="10037"/>
    <n v="1"/>
    <n v="6"/>
    <n v="102"/>
    <n v="52.54"/>
    <x v="4"/>
    <n v="5"/>
    <x v="0"/>
    <n v="49.46"/>
  </r>
  <r>
    <n v="51543"/>
    <d v="2021-05-06T00:00:00"/>
    <s v="10007"/>
    <n v="1"/>
    <n v="2"/>
    <n v="116"/>
    <n v="66.62"/>
    <x v="1"/>
    <n v="2"/>
    <x v="4"/>
    <n v="49.379999999999995"/>
  </r>
  <r>
    <n v="51544"/>
    <d v="2021-05-06T00:00:00"/>
    <s v="10076"/>
    <n v="1"/>
    <n v="11"/>
    <n v="20"/>
    <n v="10.64"/>
    <x v="7"/>
    <n v="4"/>
    <x v="1"/>
    <n v="9.36"/>
  </r>
  <r>
    <n v="51545"/>
    <d v="2021-05-07T00:00:00"/>
    <s v="10076"/>
    <n v="1"/>
    <n v="13"/>
    <n v="20"/>
    <n v="10.68"/>
    <x v="8"/>
    <n v="4"/>
    <x v="1"/>
    <n v="9.32"/>
  </r>
  <r>
    <n v="51546"/>
    <d v="2021-05-07T00:00:00"/>
    <s v="10023"/>
    <n v="1"/>
    <n v="7"/>
    <n v="82"/>
    <n v="53.3"/>
    <x v="3"/>
    <n v="6"/>
    <x v="2"/>
    <n v="28.700000000000003"/>
  </r>
  <r>
    <n v="51547"/>
    <d v="2021-05-09T00:00:00"/>
    <s v="10050"/>
    <n v="1"/>
    <n v="6"/>
    <n v="237"/>
    <n v="157.59"/>
    <x v="4"/>
    <n v="3"/>
    <x v="3"/>
    <n v="79.41"/>
  </r>
  <r>
    <n v="51548"/>
    <d v="2021-05-10T00:00:00"/>
    <s v="10076"/>
    <n v="1"/>
    <n v="11"/>
    <n v="20"/>
    <n v="11.22"/>
    <x v="7"/>
    <n v="4"/>
    <x v="1"/>
    <n v="8.7799999999999994"/>
  </r>
  <r>
    <n v="51549"/>
    <d v="2021-05-11T00:00:00"/>
    <s v="10019"/>
    <n v="1"/>
    <n v="1"/>
    <n v="88"/>
    <n v="51.14"/>
    <x v="0"/>
    <n v="6"/>
    <x v="2"/>
    <n v="36.86"/>
  </r>
  <r>
    <n v="51550"/>
    <d v="2021-05-11T00:00:00"/>
    <s v="10076"/>
    <n v="1"/>
    <n v="11"/>
    <n v="20"/>
    <n v="11.5"/>
    <x v="7"/>
    <n v="4"/>
    <x v="1"/>
    <n v="8.5"/>
  </r>
  <r>
    <n v="51551"/>
    <d v="2021-05-12T00:00:00"/>
    <s v="10007"/>
    <n v="1"/>
    <n v="3"/>
    <n v="124"/>
    <n v="64.22"/>
    <x v="5"/>
    <n v="2"/>
    <x v="4"/>
    <n v="59.78"/>
  </r>
  <r>
    <n v="51552"/>
    <d v="2021-05-14T00:00:00"/>
    <s v="10076"/>
    <n v="1"/>
    <n v="6"/>
    <n v="20"/>
    <n v="11.66"/>
    <x v="4"/>
    <n v="4"/>
    <x v="1"/>
    <n v="8.34"/>
  </r>
  <r>
    <n v="51553"/>
    <d v="2021-05-15T00:00:00"/>
    <s v="10007"/>
    <n v="1"/>
    <n v="6"/>
    <n v="123"/>
    <n v="65.92"/>
    <x v="4"/>
    <n v="2"/>
    <x v="4"/>
    <n v="57.08"/>
  </r>
  <r>
    <n v="51554"/>
    <d v="2021-05-16T00:00:00"/>
    <s v="10008"/>
    <n v="1"/>
    <n v="6"/>
    <n v="176"/>
    <n v="117.26"/>
    <x v="4"/>
    <n v="2"/>
    <x v="4"/>
    <n v="58.739999999999995"/>
  </r>
  <r>
    <n v="51555"/>
    <d v="2021-05-16T00:00:00"/>
    <s v="10023"/>
    <n v="1"/>
    <n v="1"/>
    <n v="83"/>
    <n v="52.39"/>
    <x v="0"/>
    <n v="6"/>
    <x v="2"/>
    <n v="30.61"/>
  </r>
  <r>
    <n v="51556"/>
    <d v="2021-05-17T00:00:00"/>
    <s v="10019"/>
    <n v="1"/>
    <n v="6"/>
    <n v="89"/>
    <n v="50.23"/>
    <x v="4"/>
    <n v="6"/>
    <x v="2"/>
    <n v="38.770000000000003"/>
  </r>
  <r>
    <n v="51557"/>
    <d v="2021-05-17T00:00:00"/>
    <s v="10076"/>
    <n v="1"/>
    <n v="5"/>
    <n v="20"/>
    <n v="11.1"/>
    <x v="2"/>
    <n v="4"/>
    <x v="1"/>
    <n v="8.9"/>
  </r>
  <r>
    <n v="51558"/>
    <d v="2021-05-18T00:00:00"/>
    <s v="10076"/>
    <n v="1"/>
    <n v="7"/>
    <n v="21"/>
    <n v="11.82"/>
    <x v="3"/>
    <n v="4"/>
    <x v="1"/>
    <n v="9.18"/>
  </r>
  <r>
    <n v="51559"/>
    <d v="2021-05-19T00:00:00"/>
    <s v="10012"/>
    <n v="1"/>
    <n v="7"/>
    <n v="129"/>
    <n v="95.58"/>
    <x v="3"/>
    <n v="2"/>
    <x v="4"/>
    <n v="33.42"/>
  </r>
  <r>
    <n v="51560"/>
    <d v="2021-05-19T00:00:00"/>
    <s v="10050"/>
    <n v="1"/>
    <n v="1"/>
    <n v="227"/>
    <n v="165.73"/>
    <x v="0"/>
    <n v="3"/>
    <x v="3"/>
    <n v="61.27000000000001"/>
  </r>
  <r>
    <n v="51561"/>
    <d v="2021-05-21T00:00:00"/>
    <s v="10076"/>
    <n v="1"/>
    <n v="14"/>
    <n v="20"/>
    <n v="10.78"/>
    <x v="10"/>
    <n v="4"/>
    <x v="1"/>
    <n v="9.2200000000000006"/>
  </r>
  <r>
    <n v="51562"/>
    <d v="2021-05-21T00:00:00"/>
    <s v="10007"/>
    <n v="1"/>
    <n v="11"/>
    <n v="120"/>
    <n v="64.28"/>
    <x v="7"/>
    <n v="2"/>
    <x v="4"/>
    <n v="55.72"/>
  </r>
  <r>
    <n v="51563"/>
    <d v="2021-05-24T00:00:00"/>
    <s v="10076"/>
    <n v="1"/>
    <n v="6"/>
    <n v="19"/>
    <n v="11.23"/>
    <x v="4"/>
    <n v="4"/>
    <x v="1"/>
    <n v="7.77"/>
  </r>
  <r>
    <n v="51564"/>
    <d v="2021-05-26T00:00:00"/>
    <s v="10050"/>
    <n v="1"/>
    <n v="10"/>
    <n v="247"/>
    <n v="165.19"/>
    <x v="9"/>
    <n v="3"/>
    <x v="3"/>
    <n v="81.81"/>
  </r>
  <r>
    <n v="51565"/>
    <d v="2021-05-26T00:00:00"/>
    <s v="10076"/>
    <n v="1"/>
    <n v="11"/>
    <n v="21"/>
    <n v="10.74"/>
    <x v="7"/>
    <n v="4"/>
    <x v="1"/>
    <n v="10.26"/>
  </r>
  <r>
    <n v="51566"/>
    <d v="2021-05-27T00:00:00"/>
    <s v="10076"/>
    <n v="1"/>
    <n v="11"/>
    <n v="20"/>
    <n v="10.67"/>
    <x v="7"/>
    <n v="4"/>
    <x v="1"/>
    <n v="9.33"/>
  </r>
  <r>
    <n v="51567"/>
    <d v="2021-05-27T00:00:00"/>
    <s v="10007"/>
    <n v="1"/>
    <n v="11"/>
    <n v="121"/>
    <n v="61.88"/>
    <x v="7"/>
    <n v="2"/>
    <x v="4"/>
    <n v="59.12"/>
  </r>
  <r>
    <n v="51568"/>
    <d v="2021-05-28T00:00:00"/>
    <s v="10023"/>
    <n v="1"/>
    <n v="7"/>
    <n v="86"/>
    <n v="56.03"/>
    <x v="3"/>
    <n v="6"/>
    <x v="2"/>
    <n v="29.97"/>
  </r>
  <r>
    <n v="51569"/>
    <d v="2021-05-28T00:00:00"/>
    <s v="10034"/>
    <n v="1"/>
    <n v="5"/>
    <n v="76"/>
    <n v="39.479999999999997"/>
    <x v="2"/>
    <n v="5"/>
    <x v="0"/>
    <n v="36.520000000000003"/>
  </r>
  <r>
    <n v="51570"/>
    <d v="2021-05-28T00:00:00"/>
    <s v="10008"/>
    <n v="1"/>
    <n v="3"/>
    <n v="172"/>
    <n v="120.03"/>
    <x v="5"/>
    <n v="2"/>
    <x v="4"/>
    <n v="51.97"/>
  </r>
  <r>
    <n v="51571"/>
    <d v="2021-05-29T00:00:00"/>
    <s v="10007"/>
    <n v="1"/>
    <n v="5"/>
    <n v="124"/>
    <n v="64.09"/>
    <x v="2"/>
    <n v="2"/>
    <x v="4"/>
    <n v="59.91"/>
  </r>
  <r>
    <n v="51572"/>
    <d v="2021-05-30T00:00:00"/>
    <s v="10076"/>
    <n v="1"/>
    <n v="6"/>
    <n v="21"/>
    <n v="11.36"/>
    <x v="4"/>
    <n v="4"/>
    <x v="1"/>
    <n v="9.64"/>
  </r>
  <r>
    <n v="51573"/>
    <d v="2021-05-30T00:00:00"/>
    <s v="10019"/>
    <n v="1"/>
    <n v="6"/>
    <n v="85"/>
    <n v="51.32"/>
    <x v="4"/>
    <n v="6"/>
    <x v="2"/>
    <n v="33.68"/>
  </r>
  <r>
    <n v="51574"/>
    <d v="2021-05-31T00:00:00"/>
    <s v="10007"/>
    <n v="1"/>
    <n v="5"/>
    <n v="124"/>
    <n v="63.72"/>
    <x v="2"/>
    <n v="2"/>
    <x v="4"/>
    <n v="60.28"/>
  </r>
  <r>
    <n v="51575"/>
    <d v="2021-06-01T00:00:00"/>
    <s v="10076"/>
    <n v="1"/>
    <n v="1"/>
    <n v="21"/>
    <n v="11.07"/>
    <x v="0"/>
    <n v="4"/>
    <x v="1"/>
    <n v="9.93"/>
  </r>
  <r>
    <n v="51576"/>
    <d v="2021-06-02T00:00:00"/>
    <s v="10076"/>
    <n v="1"/>
    <n v="6"/>
    <n v="21"/>
    <n v="11.29"/>
    <x v="4"/>
    <n v="4"/>
    <x v="1"/>
    <n v="9.7100000000000009"/>
  </r>
  <r>
    <n v="51577"/>
    <d v="2021-06-02T00:00:00"/>
    <s v="10037"/>
    <n v="1"/>
    <n v="11"/>
    <n v="97"/>
    <n v="51.88"/>
    <x v="7"/>
    <n v="5"/>
    <x v="0"/>
    <n v="45.12"/>
  </r>
  <r>
    <n v="51578"/>
    <d v="2021-06-03T00:00:00"/>
    <s v="10008"/>
    <n v="1"/>
    <n v="3"/>
    <n v="184"/>
    <n v="119.92"/>
    <x v="5"/>
    <n v="2"/>
    <x v="4"/>
    <n v="64.08"/>
  </r>
  <r>
    <n v="51579"/>
    <d v="2021-06-03T00:00:00"/>
    <s v="10076"/>
    <n v="1"/>
    <n v="7"/>
    <n v="20"/>
    <n v="11.35"/>
    <x v="3"/>
    <n v="4"/>
    <x v="1"/>
    <n v="8.65"/>
  </r>
  <r>
    <n v="51580"/>
    <d v="2021-06-04T00:00:00"/>
    <s v="10023"/>
    <n v="1"/>
    <n v="3"/>
    <n v="83"/>
    <n v="55.2"/>
    <x v="5"/>
    <n v="6"/>
    <x v="2"/>
    <n v="27.799999999999997"/>
  </r>
  <r>
    <n v="51581"/>
    <d v="2021-06-05T00:00:00"/>
    <s v="10007"/>
    <n v="1"/>
    <n v="11"/>
    <n v="120"/>
    <n v="61.14"/>
    <x v="7"/>
    <n v="2"/>
    <x v="4"/>
    <n v="58.86"/>
  </r>
  <r>
    <n v="51582"/>
    <d v="2021-06-06T00:00:00"/>
    <s v="10076"/>
    <n v="1"/>
    <n v="6"/>
    <n v="20"/>
    <n v="11.69"/>
    <x v="4"/>
    <n v="4"/>
    <x v="1"/>
    <n v="8.31"/>
  </r>
  <r>
    <n v="51583"/>
    <d v="2021-06-06T00:00:00"/>
    <s v="10012"/>
    <n v="1"/>
    <n v="9"/>
    <n v="131"/>
    <n v="89.32"/>
    <x v="6"/>
    <n v="2"/>
    <x v="4"/>
    <n v="41.680000000000007"/>
  </r>
  <r>
    <n v="51584"/>
    <d v="2021-06-07T00:00:00"/>
    <s v="10050"/>
    <n v="1"/>
    <n v="5"/>
    <n v="234"/>
    <n v="159.36000000000001"/>
    <x v="2"/>
    <n v="3"/>
    <x v="3"/>
    <n v="74.639999999999986"/>
  </r>
  <r>
    <n v="51585"/>
    <d v="2021-06-08T00:00:00"/>
    <s v="10019"/>
    <n v="1"/>
    <n v="2"/>
    <n v="88"/>
    <n v="47.58"/>
    <x v="1"/>
    <n v="6"/>
    <x v="2"/>
    <n v="40.42"/>
  </r>
  <r>
    <n v="51586"/>
    <d v="2021-06-08T00:00:00"/>
    <s v="10076"/>
    <n v="1"/>
    <n v="7"/>
    <n v="21"/>
    <n v="11.2"/>
    <x v="3"/>
    <n v="4"/>
    <x v="1"/>
    <n v="9.8000000000000007"/>
  </r>
  <r>
    <n v="51587"/>
    <d v="2021-06-10T00:00:00"/>
    <s v="10076"/>
    <n v="1"/>
    <n v="13"/>
    <n v="21"/>
    <n v="10.93"/>
    <x v="8"/>
    <n v="4"/>
    <x v="1"/>
    <n v="10.07"/>
  </r>
  <r>
    <n v="51588"/>
    <d v="2021-06-11T00:00:00"/>
    <s v="10007"/>
    <n v="1"/>
    <n v="5"/>
    <n v="120"/>
    <n v="66.2"/>
    <x v="2"/>
    <n v="2"/>
    <x v="4"/>
    <n v="53.8"/>
  </r>
  <r>
    <n v="51589"/>
    <d v="2021-06-13T00:00:00"/>
    <s v="10007"/>
    <n v="1"/>
    <n v="11"/>
    <n v="121"/>
    <n v="64.069999999999993"/>
    <x v="7"/>
    <n v="2"/>
    <x v="4"/>
    <n v="56.930000000000007"/>
  </r>
  <r>
    <n v="51590"/>
    <d v="2021-06-13T00:00:00"/>
    <s v="10076"/>
    <n v="1"/>
    <n v="6"/>
    <n v="21"/>
    <n v="11.48"/>
    <x v="4"/>
    <n v="4"/>
    <x v="1"/>
    <n v="9.52"/>
  </r>
  <r>
    <n v="51591"/>
    <d v="2021-06-14T00:00:00"/>
    <s v="10008"/>
    <n v="1"/>
    <n v="9"/>
    <n v="174"/>
    <n v="121.46"/>
    <x v="6"/>
    <n v="2"/>
    <x v="4"/>
    <n v="52.540000000000006"/>
  </r>
  <r>
    <n v="51592"/>
    <d v="2021-06-15T00:00:00"/>
    <s v="10023"/>
    <n v="1"/>
    <n v="1"/>
    <n v="89"/>
    <n v="54.67"/>
    <x v="0"/>
    <n v="6"/>
    <x v="2"/>
    <n v="34.33"/>
  </r>
  <r>
    <n v="51593"/>
    <d v="2021-06-15T00:00:00"/>
    <s v="10007"/>
    <n v="1"/>
    <n v="6"/>
    <n v="113"/>
    <n v="62.34"/>
    <x v="4"/>
    <n v="2"/>
    <x v="4"/>
    <n v="50.66"/>
  </r>
  <r>
    <n v="51594"/>
    <d v="2021-06-16T00:00:00"/>
    <s v="10076"/>
    <n v="1"/>
    <n v="11"/>
    <n v="20"/>
    <n v="11.38"/>
    <x v="7"/>
    <n v="4"/>
    <x v="1"/>
    <n v="8.6199999999999992"/>
  </r>
  <r>
    <n v="51595"/>
    <d v="2021-06-17T00:00:00"/>
    <s v="10050"/>
    <n v="1"/>
    <n v="1"/>
    <n v="242"/>
    <n v="159.02000000000001"/>
    <x v="0"/>
    <n v="3"/>
    <x v="3"/>
    <n v="82.97999999999999"/>
  </r>
  <r>
    <n v="51596"/>
    <d v="2021-06-17T00:00:00"/>
    <s v="10076"/>
    <n v="1"/>
    <n v="14"/>
    <n v="20"/>
    <n v="11.79"/>
    <x v="10"/>
    <n v="4"/>
    <x v="1"/>
    <n v="8.2100000000000009"/>
  </r>
  <r>
    <n v="51597"/>
    <d v="2021-06-18T00:00:00"/>
    <s v="10019"/>
    <n v="1"/>
    <n v="5"/>
    <n v="81"/>
    <n v="49.75"/>
    <x v="2"/>
    <n v="6"/>
    <x v="2"/>
    <n v="31.25"/>
  </r>
  <r>
    <n v="51598"/>
    <d v="2021-06-18T00:00:00"/>
    <s v="10076"/>
    <n v="1"/>
    <n v="11"/>
    <n v="21"/>
    <n v="11.78"/>
    <x v="7"/>
    <n v="4"/>
    <x v="1"/>
    <n v="9.2200000000000006"/>
  </r>
  <r>
    <n v="51599"/>
    <d v="2021-06-20T00:00:00"/>
    <s v="10007"/>
    <n v="1"/>
    <n v="14"/>
    <n v="124"/>
    <n v="63.78"/>
    <x v="10"/>
    <n v="2"/>
    <x v="4"/>
    <n v="60.22"/>
  </r>
  <r>
    <n v="51600"/>
    <d v="2021-06-21T00:00:00"/>
    <s v="10023"/>
    <n v="1"/>
    <n v="1"/>
    <n v="87"/>
    <n v="56.19"/>
    <x v="0"/>
    <n v="6"/>
    <x v="2"/>
    <n v="30.810000000000002"/>
  </r>
  <r>
    <n v="51601"/>
    <d v="2021-06-21T00:00:00"/>
    <s v="10076"/>
    <n v="1"/>
    <n v="14"/>
    <n v="21"/>
    <n v="11.24"/>
    <x v="10"/>
    <n v="4"/>
    <x v="1"/>
    <n v="9.76"/>
  </r>
  <r>
    <n v="51602"/>
    <d v="2021-06-22T00:00:00"/>
    <s v="10050"/>
    <n v="1"/>
    <n v="7"/>
    <n v="231"/>
    <n v="159.82"/>
    <x v="3"/>
    <n v="3"/>
    <x v="3"/>
    <n v="71.180000000000007"/>
  </r>
  <r>
    <n v="51603"/>
    <d v="2021-06-23T00:00:00"/>
    <s v="10076"/>
    <n v="1"/>
    <n v="2"/>
    <n v="20"/>
    <n v="11.5"/>
    <x v="1"/>
    <n v="4"/>
    <x v="1"/>
    <n v="8.5"/>
  </r>
  <r>
    <n v="51604"/>
    <d v="2021-06-23T00:00:00"/>
    <s v="10007"/>
    <n v="1"/>
    <n v="5"/>
    <n v="122"/>
    <n v="66.84"/>
    <x v="2"/>
    <n v="2"/>
    <x v="4"/>
    <n v="55.16"/>
  </r>
  <r>
    <n v="51605"/>
    <d v="2021-06-25T00:00:00"/>
    <s v="10076"/>
    <n v="1"/>
    <n v="7"/>
    <n v="21"/>
    <n v="11.34"/>
    <x v="3"/>
    <n v="4"/>
    <x v="1"/>
    <n v="9.66"/>
  </r>
  <r>
    <n v="51606"/>
    <d v="2021-06-26T00:00:00"/>
    <s v="10007"/>
    <n v="1"/>
    <n v="5"/>
    <n v="121"/>
    <n v="65.98"/>
    <x v="2"/>
    <n v="2"/>
    <x v="4"/>
    <n v="55.019999999999996"/>
  </r>
  <r>
    <n v="51607"/>
    <d v="2021-06-26T00:00:00"/>
    <s v="10023"/>
    <n v="1"/>
    <n v="7"/>
    <n v="82"/>
    <n v="55.88"/>
    <x v="3"/>
    <n v="6"/>
    <x v="2"/>
    <n v="26.119999999999997"/>
  </r>
  <r>
    <n v="51608"/>
    <d v="2021-06-26T00:00:00"/>
    <s v="10008"/>
    <n v="1"/>
    <n v="6"/>
    <n v="189"/>
    <n v="116.57"/>
    <x v="4"/>
    <n v="2"/>
    <x v="4"/>
    <n v="72.430000000000007"/>
  </r>
  <r>
    <n v="51609"/>
    <d v="2021-06-27T00:00:00"/>
    <s v="10076"/>
    <n v="1"/>
    <n v="2"/>
    <n v="19"/>
    <n v="11.37"/>
    <x v="1"/>
    <n v="4"/>
    <x v="1"/>
    <n v="7.6300000000000008"/>
  </r>
  <r>
    <n v="51610"/>
    <d v="2021-06-28T00:00:00"/>
    <s v="10037"/>
    <n v="1"/>
    <n v="11"/>
    <n v="99"/>
    <n v="53.97"/>
    <x v="7"/>
    <n v="5"/>
    <x v="0"/>
    <n v="45.03"/>
  </r>
  <r>
    <n v="51611"/>
    <d v="2021-06-30T00:00:00"/>
    <s v="10019"/>
    <n v="1"/>
    <n v="11"/>
    <n v="85"/>
    <n v="51.03"/>
    <x v="7"/>
    <n v="6"/>
    <x v="2"/>
    <n v="33.97"/>
  </r>
  <r>
    <n v="51612"/>
    <d v="2021-06-30T00:00:00"/>
    <s v="10007"/>
    <n v="1"/>
    <n v="6"/>
    <n v="115"/>
    <n v="67.48"/>
    <x v="4"/>
    <n v="2"/>
    <x v="4"/>
    <n v="47.519999999999996"/>
  </r>
  <r>
    <n v="51613"/>
    <d v="2021-06-30T00:00:00"/>
    <s v="10076"/>
    <n v="1"/>
    <n v="11"/>
    <n v="21"/>
    <n v="11.15"/>
    <x v="7"/>
    <n v="4"/>
    <x v="1"/>
    <n v="9.85"/>
  </r>
  <r>
    <n v="51614"/>
    <d v="2021-07-02T00:00:00"/>
    <s v="10008"/>
    <n v="1"/>
    <n v="1"/>
    <n v="187"/>
    <n v="117.66"/>
    <x v="0"/>
    <n v="2"/>
    <x v="4"/>
    <n v="69.34"/>
  </r>
  <r>
    <n v="51615"/>
    <d v="2021-07-03T00:00:00"/>
    <s v="10076"/>
    <n v="1"/>
    <n v="1"/>
    <n v="21"/>
    <n v="10.74"/>
    <x v="0"/>
    <n v="4"/>
    <x v="1"/>
    <n v="10.26"/>
  </r>
  <r>
    <n v="51616"/>
    <d v="2021-07-04T00:00:00"/>
    <s v="10050"/>
    <n v="1"/>
    <n v="3"/>
    <n v="236"/>
    <n v="154.44"/>
    <x v="5"/>
    <n v="3"/>
    <x v="3"/>
    <n v="81.56"/>
  </r>
  <r>
    <n v="51617"/>
    <d v="2021-07-05T00:00:00"/>
    <s v="10076"/>
    <n v="1"/>
    <n v="6"/>
    <n v="21"/>
    <n v="10.78"/>
    <x v="4"/>
    <n v="4"/>
    <x v="1"/>
    <n v="10.220000000000001"/>
  </r>
  <r>
    <n v="51618"/>
    <d v="2021-07-05T00:00:00"/>
    <s v="10007"/>
    <n v="1"/>
    <n v="5"/>
    <n v="119"/>
    <n v="65.11"/>
    <x v="2"/>
    <n v="2"/>
    <x v="4"/>
    <n v="53.89"/>
  </r>
  <r>
    <n v="51619"/>
    <d v="2021-07-05T00:00:00"/>
    <s v="10012"/>
    <n v="1"/>
    <n v="6"/>
    <n v="137"/>
    <n v="87.3"/>
    <x v="4"/>
    <n v="2"/>
    <x v="4"/>
    <n v="49.7"/>
  </r>
  <r>
    <n v="51620"/>
    <d v="2021-07-07T00:00:00"/>
    <s v="10023"/>
    <n v="1"/>
    <n v="1"/>
    <n v="85"/>
    <n v="55.75"/>
    <x v="0"/>
    <n v="6"/>
    <x v="2"/>
    <n v="29.25"/>
  </r>
  <r>
    <n v="51621"/>
    <d v="2021-07-07T00:00:00"/>
    <s v="10007"/>
    <n v="1"/>
    <n v="1"/>
    <n v="122"/>
    <n v="62.38"/>
    <x v="0"/>
    <n v="2"/>
    <x v="4"/>
    <n v="59.62"/>
  </r>
  <r>
    <n v="51622"/>
    <d v="2021-07-10T00:00:00"/>
    <s v="10019"/>
    <n v="1"/>
    <n v="10"/>
    <n v="83"/>
    <n v="48.22"/>
    <x v="9"/>
    <n v="6"/>
    <x v="2"/>
    <n v="34.78"/>
  </r>
  <r>
    <n v="51623"/>
    <d v="2021-07-10T00:00:00"/>
    <s v="10076"/>
    <n v="1"/>
    <n v="1"/>
    <n v="21"/>
    <n v="11.37"/>
    <x v="0"/>
    <n v="4"/>
    <x v="1"/>
    <n v="9.6300000000000008"/>
  </r>
  <r>
    <n v="51624"/>
    <d v="2021-07-13T00:00:00"/>
    <s v="10050"/>
    <n v="1"/>
    <n v="14"/>
    <n v="226"/>
    <n v="156.83000000000001"/>
    <x v="10"/>
    <n v="3"/>
    <x v="3"/>
    <n v="69.169999999999987"/>
  </r>
  <r>
    <n v="51625"/>
    <d v="2021-07-13T00:00:00"/>
    <s v="10007"/>
    <n v="1"/>
    <n v="2"/>
    <n v="124"/>
    <n v="67.31"/>
    <x v="1"/>
    <n v="2"/>
    <x v="4"/>
    <n v="56.69"/>
  </r>
  <r>
    <n v="51626"/>
    <d v="2021-07-15T00:00:00"/>
    <s v="10076"/>
    <n v="1"/>
    <n v="10"/>
    <n v="21"/>
    <n v="11.23"/>
    <x v="9"/>
    <n v="4"/>
    <x v="1"/>
    <n v="9.77"/>
  </r>
  <r>
    <n v="51627"/>
    <d v="2021-07-16T00:00:00"/>
    <s v="10008"/>
    <n v="1"/>
    <n v="10"/>
    <n v="189"/>
    <n v="118.93"/>
    <x v="9"/>
    <n v="2"/>
    <x v="4"/>
    <n v="70.069999999999993"/>
  </r>
  <r>
    <n v="51628"/>
    <d v="2021-07-17T00:00:00"/>
    <s v="10023"/>
    <n v="1"/>
    <n v="10"/>
    <n v="87"/>
    <n v="55.16"/>
    <x v="9"/>
    <n v="6"/>
    <x v="2"/>
    <n v="31.840000000000003"/>
  </r>
  <r>
    <n v="51629"/>
    <d v="2021-07-18T00:00:00"/>
    <s v="10076"/>
    <n v="1"/>
    <n v="7"/>
    <n v="21"/>
    <n v="10.91"/>
    <x v="3"/>
    <n v="4"/>
    <x v="1"/>
    <n v="10.09"/>
  </r>
  <r>
    <n v="51630"/>
    <d v="2021-07-19T00:00:00"/>
    <s v="10007"/>
    <n v="1"/>
    <n v="6"/>
    <n v="118"/>
    <n v="67.69"/>
    <x v="4"/>
    <n v="2"/>
    <x v="4"/>
    <n v="50.31"/>
  </r>
  <r>
    <n v="51631"/>
    <d v="2021-07-20T00:00:00"/>
    <s v="10012"/>
    <n v="1"/>
    <n v="3"/>
    <n v="129"/>
    <n v="90.72"/>
    <x v="5"/>
    <n v="2"/>
    <x v="4"/>
    <n v="38.28"/>
  </r>
  <r>
    <n v="51632"/>
    <d v="2021-07-22T00:00:00"/>
    <s v="10076"/>
    <n v="1"/>
    <n v="9"/>
    <n v="19"/>
    <n v="11.47"/>
    <x v="6"/>
    <n v="4"/>
    <x v="1"/>
    <n v="7.5299999999999994"/>
  </r>
  <r>
    <n v="51633"/>
    <d v="2021-07-22T00:00:00"/>
    <s v="10050"/>
    <n v="1"/>
    <n v="2"/>
    <n v="230"/>
    <n v="165.07"/>
    <x v="1"/>
    <n v="3"/>
    <x v="3"/>
    <n v="64.930000000000007"/>
  </r>
  <r>
    <n v="51634"/>
    <d v="2021-07-23T00:00:00"/>
    <s v="10019"/>
    <n v="1"/>
    <n v="7"/>
    <n v="83"/>
    <n v="46.61"/>
    <x v="3"/>
    <n v="6"/>
    <x v="2"/>
    <n v="36.39"/>
  </r>
  <r>
    <n v="51635"/>
    <d v="2021-07-23T00:00:00"/>
    <s v="10008"/>
    <n v="1"/>
    <n v="14"/>
    <n v="171"/>
    <n v="114.97"/>
    <x v="10"/>
    <n v="2"/>
    <x v="4"/>
    <n v="56.03"/>
  </r>
  <r>
    <n v="51636"/>
    <d v="2021-07-24T00:00:00"/>
    <s v="10034"/>
    <n v="1"/>
    <n v="7"/>
    <n v="72"/>
    <n v="41.2"/>
    <x v="3"/>
    <n v="5"/>
    <x v="0"/>
    <n v="30.799999999999997"/>
  </r>
  <r>
    <n v="51637"/>
    <d v="2021-07-24T00:00:00"/>
    <s v="10076"/>
    <n v="1"/>
    <n v="1"/>
    <n v="21"/>
    <n v="10.69"/>
    <x v="0"/>
    <n v="4"/>
    <x v="1"/>
    <n v="10.31"/>
  </r>
  <r>
    <n v="51638"/>
    <d v="2021-07-25T00:00:00"/>
    <s v="10007"/>
    <n v="1"/>
    <n v="3"/>
    <n v="121"/>
    <n v="62.5"/>
    <x v="5"/>
    <n v="2"/>
    <x v="4"/>
    <n v="58.5"/>
  </r>
  <r>
    <n v="51639"/>
    <d v="2021-07-26T00:00:00"/>
    <s v="10037"/>
    <n v="1"/>
    <n v="11"/>
    <n v="102"/>
    <n v="55.12"/>
    <x v="7"/>
    <n v="5"/>
    <x v="0"/>
    <n v="46.88"/>
  </r>
  <r>
    <n v="51640"/>
    <d v="2021-07-27T00:00:00"/>
    <s v="10050"/>
    <n v="1"/>
    <n v="7"/>
    <n v="241"/>
    <n v="157.52000000000001"/>
    <x v="3"/>
    <n v="3"/>
    <x v="3"/>
    <n v="83.47999999999999"/>
  </r>
  <r>
    <n v="51641"/>
    <d v="2021-07-28T00:00:00"/>
    <s v="10019"/>
    <n v="1"/>
    <n v="10"/>
    <n v="83"/>
    <n v="51.03"/>
    <x v="9"/>
    <n v="6"/>
    <x v="2"/>
    <n v="31.97"/>
  </r>
  <r>
    <n v="51642"/>
    <d v="2021-07-28T00:00:00"/>
    <s v="10076"/>
    <n v="1"/>
    <n v="6"/>
    <n v="21"/>
    <n v="11.32"/>
    <x v="4"/>
    <n v="4"/>
    <x v="1"/>
    <n v="9.68"/>
  </r>
  <r>
    <n v="51643"/>
    <d v="2021-07-29T00:00:00"/>
    <s v="10023"/>
    <n v="1"/>
    <n v="9"/>
    <n v="82"/>
    <n v="52.23"/>
    <x v="6"/>
    <n v="6"/>
    <x v="2"/>
    <n v="29.770000000000003"/>
  </r>
  <r>
    <n v="51644"/>
    <d v="2021-07-30T00:00:00"/>
    <s v="10007"/>
    <n v="1"/>
    <n v="14"/>
    <n v="122"/>
    <n v="63.93"/>
    <x v="10"/>
    <n v="2"/>
    <x v="4"/>
    <n v="58.07"/>
  </r>
  <r>
    <n v="51645"/>
    <d v="2021-07-30T00:00:00"/>
    <s v="10076"/>
    <n v="1"/>
    <n v="14"/>
    <n v="20"/>
    <n v="11.18"/>
    <x v="10"/>
    <n v="4"/>
    <x v="1"/>
    <n v="8.82"/>
  </r>
  <r>
    <n v="51646"/>
    <d v="2021-08-02T00:00:00"/>
    <s v="10008"/>
    <n v="1"/>
    <n v="3"/>
    <n v="189"/>
    <n v="113.12"/>
    <x v="5"/>
    <n v="2"/>
    <x v="4"/>
    <n v="75.88"/>
  </r>
  <r>
    <n v="51647"/>
    <d v="2021-08-03T00:00:00"/>
    <s v="10050"/>
    <n v="1"/>
    <n v="7"/>
    <n v="229"/>
    <n v="165.27"/>
    <x v="3"/>
    <n v="3"/>
    <x v="3"/>
    <n v="63.72999999999999"/>
  </r>
  <r>
    <n v="51648"/>
    <d v="2021-08-03T00:00:00"/>
    <s v="10023"/>
    <n v="1"/>
    <n v="13"/>
    <n v="89"/>
    <n v="56.8"/>
    <x v="8"/>
    <n v="6"/>
    <x v="2"/>
    <n v="32.200000000000003"/>
  </r>
  <r>
    <n v="51649"/>
    <d v="2021-08-04T00:00:00"/>
    <s v="10076"/>
    <n v="1"/>
    <n v="7"/>
    <n v="21"/>
    <n v="11.13"/>
    <x v="3"/>
    <n v="4"/>
    <x v="1"/>
    <n v="9.8699999999999992"/>
  </r>
  <r>
    <n v="51650"/>
    <d v="2021-08-04T00:00:00"/>
    <s v="10007"/>
    <n v="1"/>
    <n v="7"/>
    <n v="122"/>
    <n v="65.73"/>
    <x v="3"/>
    <n v="2"/>
    <x v="4"/>
    <n v="56.269999999999996"/>
  </r>
  <r>
    <n v="51651"/>
    <d v="2021-08-06T00:00:00"/>
    <s v="10076"/>
    <n v="1"/>
    <n v="7"/>
    <n v="20"/>
    <n v="10.78"/>
    <x v="3"/>
    <n v="4"/>
    <x v="1"/>
    <n v="9.2200000000000006"/>
  </r>
  <r>
    <n v="51652"/>
    <d v="2021-08-07T00:00:00"/>
    <s v="10012"/>
    <n v="1"/>
    <n v="6"/>
    <n v="132"/>
    <n v="89.77"/>
    <x v="4"/>
    <n v="2"/>
    <x v="4"/>
    <n v="42.230000000000004"/>
  </r>
  <r>
    <n v="51653"/>
    <d v="2021-08-10T00:00:00"/>
    <s v="10007"/>
    <n v="1"/>
    <n v="5"/>
    <n v="112"/>
    <n v="61.34"/>
    <x v="2"/>
    <n v="2"/>
    <x v="4"/>
    <n v="50.66"/>
  </r>
  <r>
    <n v="51654"/>
    <d v="2021-08-11T00:00:00"/>
    <s v="10050"/>
    <n v="1"/>
    <n v="9"/>
    <n v="229"/>
    <n v="165.25"/>
    <x v="6"/>
    <n v="3"/>
    <x v="3"/>
    <n v="63.75"/>
  </r>
  <r>
    <n v="51655"/>
    <d v="2021-08-11T00:00:00"/>
    <s v="10076"/>
    <n v="1"/>
    <n v="7"/>
    <n v="20"/>
    <n v="11.35"/>
    <x v="3"/>
    <n v="4"/>
    <x v="1"/>
    <n v="8.65"/>
  </r>
  <r>
    <n v="51656"/>
    <d v="2021-08-11T00:00:00"/>
    <s v="10019"/>
    <n v="1"/>
    <n v="6"/>
    <n v="81"/>
    <n v="47.38"/>
    <x v="4"/>
    <n v="6"/>
    <x v="2"/>
    <n v="33.619999999999997"/>
  </r>
  <r>
    <n v="51657"/>
    <d v="2021-08-11T00:00:00"/>
    <s v="10008"/>
    <n v="1"/>
    <n v="6"/>
    <n v="175"/>
    <n v="121.72"/>
    <x v="4"/>
    <n v="2"/>
    <x v="4"/>
    <n v="53.28"/>
  </r>
  <r>
    <n v="51658"/>
    <d v="2021-08-12T00:00:00"/>
    <s v="10023"/>
    <n v="1"/>
    <n v="9"/>
    <n v="81"/>
    <n v="55.57"/>
    <x v="6"/>
    <n v="6"/>
    <x v="2"/>
    <n v="25.43"/>
  </r>
  <r>
    <n v="51659"/>
    <d v="2021-08-13T00:00:00"/>
    <s v="10007"/>
    <n v="1"/>
    <n v="14"/>
    <n v="124"/>
    <n v="62.85"/>
    <x v="10"/>
    <n v="2"/>
    <x v="4"/>
    <n v="61.15"/>
  </r>
  <r>
    <n v="51660"/>
    <d v="2021-08-15T00:00:00"/>
    <s v="10076"/>
    <n v="1"/>
    <n v="14"/>
    <n v="21"/>
    <n v="10.8"/>
    <x v="10"/>
    <n v="4"/>
    <x v="1"/>
    <n v="10.199999999999999"/>
  </r>
  <r>
    <n v="51661"/>
    <d v="2021-08-15T00:00:00"/>
    <s v="10007"/>
    <n v="1"/>
    <n v="3"/>
    <n v="119"/>
    <n v="65"/>
    <x v="5"/>
    <n v="2"/>
    <x v="4"/>
    <n v="54"/>
  </r>
  <r>
    <n v="51662"/>
    <d v="2021-08-16T00:00:00"/>
    <s v="10008"/>
    <n v="1"/>
    <n v="5"/>
    <n v="176"/>
    <n v="116.26"/>
    <x v="2"/>
    <n v="2"/>
    <x v="4"/>
    <n v="59.739999999999995"/>
  </r>
  <r>
    <n v="51663"/>
    <d v="2021-08-17T00:00:00"/>
    <s v="10019"/>
    <n v="1"/>
    <n v="1"/>
    <n v="82"/>
    <n v="48.8"/>
    <x v="0"/>
    <n v="6"/>
    <x v="2"/>
    <n v="33.200000000000003"/>
  </r>
  <r>
    <n v="51664"/>
    <d v="2021-08-17T00:00:00"/>
    <s v="10012"/>
    <n v="1"/>
    <n v="11"/>
    <n v="136"/>
    <n v="92.82"/>
    <x v="7"/>
    <n v="2"/>
    <x v="4"/>
    <n v="43.180000000000007"/>
  </r>
  <r>
    <n v="51665"/>
    <d v="2021-08-18T00:00:00"/>
    <s v="10050"/>
    <n v="1"/>
    <n v="13"/>
    <n v="241"/>
    <n v="165.88"/>
    <x v="8"/>
    <n v="3"/>
    <x v="3"/>
    <n v="75.12"/>
  </r>
  <r>
    <n v="51666"/>
    <d v="2021-08-18T00:00:00"/>
    <s v="10076"/>
    <n v="1"/>
    <n v="1"/>
    <n v="19"/>
    <n v="11.42"/>
    <x v="0"/>
    <n v="4"/>
    <x v="1"/>
    <n v="7.58"/>
  </r>
  <r>
    <n v="51667"/>
    <d v="2021-08-18T00:00:00"/>
    <s v="10007"/>
    <n v="1"/>
    <n v="5"/>
    <n v="113"/>
    <n v="62.36"/>
    <x v="2"/>
    <n v="2"/>
    <x v="4"/>
    <n v="50.64"/>
  </r>
  <r>
    <n v="51668"/>
    <d v="2021-08-19T00:00:00"/>
    <s v="10037"/>
    <n v="1"/>
    <n v="2"/>
    <n v="101"/>
    <n v="55.82"/>
    <x v="1"/>
    <n v="5"/>
    <x v="0"/>
    <n v="45.18"/>
  </r>
  <r>
    <n v="51669"/>
    <d v="2021-08-19T00:00:00"/>
    <s v="10023"/>
    <n v="1"/>
    <n v="7"/>
    <n v="82"/>
    <n v="55.34"/>
    <x v="3"/>
    <n v="6"/>
    <x v="2"/>
    <n v="26.659999999999997"/>
  </r>
  <r>
    <n v="51670"/>
    <d v="2021-08-20T00:00:00"/>
    <s v="10076"/>
    <n v="1"/>
    <n v="2"/>
    <n v="21"/>
    <n v="11.27"/>
    <x v="1"/>
    <n v="4"/>
    <x v="1"/>
    <n v="9.73"/>
  </r>
  <r>
    <n v="51671"/>
    <d v="2021-08-20T00:00:00"/>
    <s v="10019"/>
    <n v="1"/>
    <n v="5"/>
    <n v="83"/>
    <n v="51.1"/>
    <x v="2"/>
    <n v="6"/>
    <x v="2"/>
    <n v="31.9"/>
  </r>
  <r>
    <n v="51672"/>
    <d v="2021-08-21T00:00:00"/>
    <s v="10007"/>
    <n v="1"/>
    <n v="11"/>
    <n v="115"/>
    <n v="64.69"/>
    <x v="7"/>
    <n v="2"/>
    <x v="4"/>
    <n v="50.31"/>
  </r>
  <r>
    <n v="51673"/>
    <d v="2021-08-22T00:00:00"/>
    <s v="10076"/>
    <n v="1"/>
    <n v="2"/>
    <n v="20"/>
    <n v="11.79"/>
    <x v="1"/>
    <n v="4"/>
    <x v="1"/>
    <n v="8.2100000000000009"/>
  </r>
  <r>
    <n v="51674"/>
    <d v="2021-08-22T00:00:00"/>
    <s v="10008"/>
    <n v="1"/>
    <n v="5"/>
    <n v="178"/>
    <n v="111.71"/>
    <x v="2"/>
    <n v="2"/>
    <x v="4"/>
    <n v="66.290000000000006"/>
  </r>
  <r>
    <n v="51675"/>
    <d v="2021-08-23T00:00:00"/>
    <s v="10007"/>
    <n v="1"/>
    <n v="2"/>
    <n v="123"/>
    <n v="62.51"/>
    <x v="1"/>
    <n v="2"/>
    <x v="4"/>
    <n v="60.49"/>
  </r>
  <r>
    <n v="51676"/>
    <d v="2021-08-24T00:00:00"/>
    <s v="10076"/>
    <n v="1"/>
    <n v="6"/>
    <n v="21"/>
    <n v="11.15"/>
    <x v="4"/>
    <n v="4"/>
    <x v="1"/>
    <n v="9.85"/>
  </r>
  <r>
    <n v="51677"/>
    <d v="2021-08-27T00:00:00"/>
    <s v="10050"/>
    <n v="1"/>
    <n v="5"/>
    <n v="231"/>
    <n v="166.91"/>
    <x v="2"/>
    <n v="3"/>
    <x v="3"/>
    <n v="64.09"/>
  </r>
  <r>
    <n v="51678"/>
    <d v="2021-08-27T00:00:00"/>
    <s v="10076"/>
    <n v="1"/>
    <n v="9"/>
    <n v="21"/>
    <n v="11.26"/>
    <x v="6"/>
    <n v="4"/>
    <x v="1"/>
    <n v="9.74"/>
  </r>
  <r>
    <n v="51679"/>
    <d v="2021-08-29T00:00:00"/>
    <s v="10007"/>
    <n v="1"/>
    <n v="1"/>
    <n v="112"/>
    <n v="63.86"/>
    <x v="0"/>
    <n v="2"/>
    <x v="4"/>
    <n v="48.14"/>
  </r>
  <r>
    <n v="51680"/>
    <d v="2021-08-29T00:00:00"/>
    <s v="10076"/>
    <n v="1"/>
    <n v="3"/>
    <n v="21"/>
    <n v="11.66"/>
    <x v="5"/>
    <n v="4"/>
    <x v="1"/>
    <n v="9.34"/>
  </r>
  <r>
    <n v="51681"/>
    <d v="2021-08-30T00:00:00"/>
    <s v="10023"/>
    <n v="1"/>
    <n v="2"/>
    <n v="82"/>
    <n v="56.57"/>
    <x v="1"/>
    <n v="6"/>
    <x v="2"/>
    <n v="25.43"/>
  </r>
  <r>
    <n v="51682"/>
    <d v="2021-08-31T00:00:00"/>
    <s v="10007"/>
    <n v="1"/>
    <n v="14"/>
    <n v="113"/>
    <n v="67.540000000000006"/>
    <x v="10"/>
    <n v="2"/>
    <x v="4"/>
    <n v="45.459999999999994"/>
  </r>
  <r>
    <n v="51683"/>
    <d v="2021-08-31T00:00:00"/>
    <s v="10019"/>
    <n v="1"/>
    <n v="6"/>
    <n v="82"/>
    <n v="49.72"/>
    <x v="4"/>
    <n v="6"/>
    <x v="2"/>
    <n v="32.28"/>
  </r>
  <r>
    <n v="51684"/>
    <d v="2021-09-02T00:00:00"/>
    <s v="10076"/>
    <n v="2"/>
    <n v="3"/>
    <n v="20"/>
    <n v="11.5"/>
    <x v="5"/>
    <n v="4"/>
    <x v="1"/>
    <n v="8.5"/>
  </r>
  <r>
    <n v="51685"/>
    <d v="2021-09-04T00:00:00"/>
    <s v="10008"/>
    <n v="1"/>
    <n v="2"/>
    <n v="181"/>
    <n v="121.86"/>
    <x v="1"/>
    <n v="2"/>
    <x v="4"/>
    <n v="59.14"/>
  </r>
  <r>
    <n v="51686"/>
    <d v="2021-09-04T00:00:00"/>
    <s v="10076"/>
    <n v="1"/>
    <n v="9"/>
    <n v="19"/>
    <n v="11.55"/>
    <x v="6"/>
    <n v="4"/>
    <x v="1"/>
    <n v="7.4499999999999993"/>
  </r>
  <r>
    <n v="51687"/>
    <d v="2021-09-05T00:00:00"/>
    <s v="10023"/>
    <n v="1"/>
    <n v="7"/>
    <n v="81"/>
    <n v="52.63"/>
    <x v="3"/>
    <n v="6"/>
    <x v="2"/>
    <n v="28.369999999999997"/>
  </r>
  <r>
    <n v="51688"/>
    <d v="2021-09-06T00:00:00"/>
    <s v="10007"/>
    <n v="1"/>
    <n v="7"/>
    <n v="119"/>
    <n v="66.27"/>
    <x v="3"/>
    <n v="2"/>
    <x v="4"/>
    <n v="52.730000000000004"/>
  </r>
  <r>
    <n v="51689"/>
    <d v="2021-09-07T00:00:00"/>
    <s v="10076"/>
    <n v="1"/>
    <n v="1"/>
    <n v="21"/>
    <n v="11.14"/>
    <x v="0"/>
    <n v="4"/>
    <x v="1"/>
    <n v="9.86"/>
  </r>
  <r>
    <n v="51690"/>
    <d v="2021-09-08T00:00:00"/>
    <s v="10050"/>
    <n v="1"/>
    <n v="7"/>
    <n v="241"/>
    <n v="157.29"/>
    <x v="3"/>
    <n v="3"/>
    <x v="3"/>
    <n v="83.710000000000008"/>
  </r>
  <r>
    <n v="51691"/>
    <d v="2021-09-10T00:00:00"/>
    <s v="10019"/>
    <n v="1"/>
    <n v="7"/>
    <n v="81"/>
    <n v="48.13"/>
    <x v="3"/>
    <n v="6"/>
    <x v="2"/>
    <n v="32.869999999999997"/>
  </r>
  <r>
    <n v="51692"/>
    <d v="2021-09-10T00:00:00"/>
    <s v="10076"/>
    <n v="1"/>
    <n v="7"/>
    <n v="19"/>
    <n v="11.51"/>
    <x v="3"/>
    <n v="4"/>
    <x v="1"/>
    <n v="7.49"/>
  </r>
  <r>
    <n v="51693"/>
    <d v="2021-09-10T00:00:00"/>
    <s v="10012"/>
    <n v="1"/>
    <n v="7"/>
    <n v="132"/>
    <n v="88.55"/>
    <x v="3"/>
    <n v="2"/>
    <x v="4"/>
    <n v="43.45"/>
  </r>
  <r>
    <n v="51694"/>
    <d v="2021-09-10T00:00:00"/>
    <s v="10007"/>
    <n v="1"/>
    <n v="2"/>
    <n v="122"/>
    <n v="61.47"/>
    <x v="1"/>
    <n v="2"/>
    <x v="4"/>
    <n v="60.53"/>
  </r>
  <r>
    <n v="51695"/>
    <d v="2021-09-11T00:00:00"/>
    <s v="10050"/>
    <n v="1"/>
    <n v="3"/>
    <n v="236"/>
    <n v="167.33"/>
    <x v="5"/>
    <n v="3"/>
    <x v="3"/>
    <n v="68.669999999999987"/>
  </r>
  <r>
    <n v="51696"/>
    <d v="2021-09-13T00:00:00"/>
    <s v="10037"/>
    <n v="1"/>
    <n v="2"/>
    <n v="96"/>
    <n v="53.92"/>
    <x v="1"/>
    <n v="5"/>
    <x v="0"/>
    <n v="42.08"/>
  </r>
  <r>
    <n v="51697"/>
    <d v="2021-09-15T00:00:00"/>
    <s v="10008"/>
    <n v="1"/>
    <n v="10"/>
    <n v="183"/>
    <n v="112.09"/>
    <x v="9"/>
    <n v="2"/>
    <x v="4"/>
    <n v="70.91"/>
  </r>
  <r>
    <n v="51698"/>
    <d v="2021-09-15T00:00:00"/>
    <s v="10007"/>
    <n v="1"/>
    <n v="1"/>
    <n v="120"/>
    <n v="61.21"/>
    <x v="0"/>
    <n v="2"/>
    <x v="4"/>
    <n v="58.79"/>
  </r>
  <r>
    <n v="51699"/>
    <d v="2021-09-15T00:00:00"/>
    <s v="10076"/>
    <n v="1"/>
    <n v="13"/>
    <n v="20"/>
    <n v="11.18"/>
    <x v="8"/>
    <n v="4"/>
    <x v="1"/>
    <n v="8.82"/>
  </r>
  <r>
    <n v="51700"/>
    <d v="2021-09-16T00:00:00"/>
    <s v="10050"/>
    <n v="1"/>
    <n v="3"/>
    <n v="248"/>
    <n v="157.86000000000001"/>
    <x v="5"/>
    <n v="3"/>
    <x v="3"/>
    <n v="90.139999999999986"/>
  </r>
  <r>
    <n v="51701"/>
    <d v="2021-09-17T00:00:00"/>
    <s v="10023"/>
    <n v="1"/>
    <n v="14"/>
    <n v="83"/>
    <n v="54.5"/>
    <x v="10"/>
    <n v="6"/>
    <x v="2"/>
    <n v="28.5"/>
  </r>
  <r>
    <n v="51702"/>
    <d v="2021-09-19T00:00:00"/>
    <s v="10050"/>
    <n v="1"/>
    <n v="7"/>
    <n v="241"/>
    <n v="164.24"/>
    <x v="3"/>
    <n v="3"/>
    <x v="3"/>
    <n v="76.759999999999991"/>
  </r>
  <r>
    <n v="51703"/>
    <d v="2021-09-20T00:00:00"/>
    <s v="10076"/>
    <n v="1"/>
    <n v="13"/>
    <n v="19"/>
    <n v="11.29"/>
    <x v="8"/>
    <n v="4"/>
    <x v="1"/>
    <n v="7.7100000000000009"/>
  </r>
  <r>
    <n v="51704"/>
    <d v="2021-09-20T00:00:00"/>
    <s v="10007"/>
    <n v="1"/>
    <n v="2"/>
    <n v="117"/>
    <n v="61.67"/>
    <x v="1"/>
    <n v="2"/>
    <x v="4"/>
    <n v="55.33"/>
  </r>
  <r>
    <n v="51705"/>
    <d v="2021-09-23T00:00:00"/>
    <s v="10076"/>
    <n v="1"/>
    <n v="1"/>
    <n v="21"/>
    <n v="11.22"/>
    <x v="0"/>
    <n v="4"/>
    <x v="1"/>
    <n v="9.7799999999999994"/>
  </r>
  <r>
    <n v="51706"/>
    <d v="2021-09-23T00:00:00"/>
    <s v="10019"/>
    <n v="1"/>
    <n v="5"/>
    <n v="82"/>
    <n v="49.63"/>
    <x v="2"/>
    <n v="6"/>
    <x v="2"/>
    <n v="32.369999999999997"/>
  </r>
  <r>
    <n v="51707"/>
    <d v="2021-09-25T00:00:00"/>
    <s v="10008"/>
    <n v="1"/>
    <n v="7"/>
    <n v="177"/>
    <n v="120.72"/>
    <x v="3"/>
    <n v="2"/>
    <x v="4"/>
    <n v="56.28"/>
  </r>
  <r>
    <n v="51708"/>
    <d v="2021-09-26T00:00:00"/>
    <s v="10007"/>
    <n v="1"/>
    <n v="7"/>
    <n v="115"/>
    <n v="63.38"/>
    <x v="3"/>
    <n v="2"/>
    <x v="4"/>
    <n v="51.62"/>
  </r>
  <r>
    <n v="51709"/>
    <d v="2021-09-26T00:00:00"/>
    <s v="10076"/>
    <n v="1"/>
    <n v="6"/>
    <n v="20"/>
    <n v="10.75"/>
    <x v="4"/>
    <n v="4"/>
    <x v="1"/>
    <n v="9.25"/>
  </r>
  <r>
    <n v="51710"/>
    <d v="2021-09-27T00:00:00"/>
    <s v="10050"/>
    <n v="1"/>
    <n v="2"/>
    <n v="243"/>
    <n v="161.51"/>
    <x v="1"/>
    <n v="3"/>
    <x v="3"/>
    <n v="81.490000000000009"/>
  </r>
  <r>
    <n v="51711"/>
    <d v="2021-09-28T00:00:00"/>
    <s v="10023"/>
    <n v="1"/>
    <n v="14"/>
    <n v="84"/>
    <n v="52.82"/>
    <x v="10"/>
    <n v="6"/>
    <x v="2"/>
    <n v="31.18"/>
  </r>
  <r>
    <n v="51712"/>
    <d v="2021-09-30T00:00:00"/>
    <s v="10076"/>
    <n v="1"/>
    <n v="2"/>
    <n v="20"/>
    <n v="11.8"/>
    <x v="1"/>
    <n v="4"/>
    <x v="1"/>
    <n v="8.1999999999999993"/>
  </r>
  <r>
    <n v="51713"/>
    <d v="2021-10-01T00:00:00"/>
    <s v="10019"/>
    <n v="1"/>
    <n v="6"/>
    <n v="84"/>
    <n v="51.3"/>
    <x v="4"/>
    <n v="6"/>
    <x v="2"/>
    <n v="32.700000000000003"/>
  </r>
  <r>
    <n v="51714"/>
    <d v="2021-10-01T00:00:00"/>
    <s v="10008"/>
    <n v="1"/>
    <n v="6"/>
    <n v="176"/>
    <n v="111.16"/>
    <x v="4"/>
    <n v="2"/>
    <x v="4"/>
    <n v="64.84"/>
  </r>
  <r>
    <n v="51715"/>
    <d v="2021-10-02T00:00:00"/>
    <s v="10007"/>
    <n v="1"/>
    <n v="11"/>
    <n v="118"/>
    <n v="64.95"/>
    <x v="7"/>
    <n v="2"/>
    <x v="4"/>
    <n v="53.05"/>
  </r>
  <r>
    <n v="51716"/>
    <d v="2021-10-03T00:00:00"/>
    <s v="10076"/>
    <n v="1"/>
    <n v="1"/>
    <n v="19"/>
    <n v="11.53"/>
    <x v="0"/>
    <n v="4"/>
    <x v="1"/>
    <n v="7.4700000000000006"/>
  </r>
  <r>
    <n v="51717"/>
    <d v="2021-10-04T00:00:00"/>
    <s v="10007"/>
    <n v="1"/>
    <n v="6"/>
    <n v="120"/>
    <n v="63.68"/>
    <x v="4"/>
    <n v="2"/>
    <x v="4"/>
    <n v="56.32"/>
  </r>
  <r>
    <n v="51718"/>
    <d v="2021-10-05T00:00:00"/>
    <s v="10034"/>
    <n v="1"/>
    <n v="5"/>
    <n v="73"/>
    <n v="38.83"/>
    <x v="2"/>
    <n v="5"/>
    <x v="0"/>
    <n v="34.17"/>
  </r>
  <r>
    <n v="51719"/>
    <d v="2021-10-05T00:00:00"/>
    <s v="10008"/>
    <n v="1"/>
    <n v="7"/>
    <n v="187"/>
    <n v="114.34"/>
    <x v="3"/>
    <n v="2"/>
    <x v="4"/>
    <n v="72.66"/>
  </r>
  <r>
    <n v="51720"/>
    <d v="2021-10-06T00:00:00"/>
    <s v="10050"/>
    <n v="1"/>
    <n v="1"/>
    <n v="226"/>
    <n v="166.29"/>
    <x v="0"/>
    <n v="3"/>
    <x v="3"/>
    <n v="59.710000000000008"/>
  </r>
  <r>
    <n v="51721"/>
    <d v="2021-10-07T00:00:00"/>
    <s v="10076"/>
    <n v="1"/>
    <n v="9"/>
    <n v="20"/>
    <n v="10.64"/>
    <x v="6"/>
    <n v="4"/>
    <x v="1"/>
    <n v="9.36"/>
  </r>
  <r>
    <n v="51722"/>
    <d v="2021-10-09T00:00:00"/>
    <s v="10076"/>
    <n v="1"/>
    <n v="11"/>
    <n v="20"/>
    <n v="10.99"/>
    <x v="7"/>
    <n v="4"/>
    <x v="1"/>
    <n v="9.01"/>
  </r>
  <r>
    <n v="51723"/>
    <d v="2021-10-09T00:00:00"/>
    <s v="10023"/>
    <n v="1"/>
    <n v="6"/>
    <n v="85"/>
    <n v="54.05"/>
    <x v="4"/>
    <n v="6"/>
    <x v="2"/>
    <n v="30.950000000000003"/>
  </r>
  <r>
    <n v="51724"/>
    <d v="2021-10-09T00:00:00"/>
    <s v="10012"/>
    <n v="1"/>
    <n v="7"/>
    <n v="138"/>
    <n v="90.23"/>
    <x v="3"/>
    <n v="2"/>
    <x v="4"/>
    <n v="47.769999999999996"/>
  </r>
  <r>
    <n v="51725"/>
    <d v="2021-10-09T00:00:00"/>
    <s v="10050"/>
    <n v="1"/>
    <n v="7"/>
    <n v="226"/>
    <n v="166.31"/>
    <x v="3"/>
    <n v="3"/>
    <x v="3"/>
    <n v="59.69"/>
  </r>
  <r>
    <n v="51726"/>
    <d v="2021-10-10T00:00:00"/>
    <s v="10007"/>
    <n v="1"/>
    <n v="13"/>
    <n v="117"/>
    <n v="65.069999999999993"/>
    <x v="8"/>
    <n v="2"/>
    <x v="4"/>
    <n v="51.930000000000007"/>
  </r>
  <r>
    <n v="51727"/>
    <d v="2021-10-11T00:00:00"/>
    <s v="10037"/>
    <n v="1"/>
    <n v="7"/>
    <n v="95"/>
    <n v="56.69"/>
    <x v="3"/>
    <n v="5"/>
    <x v="0"/>
    <n v="38.31"/>
  </r>
  <r>
    <n v="51728"/>
    <d v="2021-10-11T00:00:00"/>
    <s v="10008"/>
    <n v="1"/>
    <n v="5"/>
    <n v="180"/>
    <n v="121.02"/>
    <x v="2"/>
    <n v="2"/>
    <x v="4"/>
    <n v="58.980000000000004"/>
  </r>
  <r>
    <n v="51729"/>
    <d v="2021-10-12T00:00:00"/>
    <s v="10076"/>
    <n v="1"/>
    <n v="13"/>
    <n v="20"/>
    <n v="11.67"/>
    <x v="8"/>
    <n v="4"/>
    <x v="1"/>
    <n v="8.33"/>
  </r>
  <r>
    <n v="51730"/>
    <d v="2021-10-13T00:00:00"/>
    <s v="10050"/>
    <n v="1"/>
    <n v="14"/>
    <n v="232"/>
    <n v="153.05000000000001"/>
    <x v="10"/>
    <n v="3"/>
    <x v="3"/>
    <n v="78.949999999999989"/>
  </r>
  <r>
    <n v="51731"/>
    <d v="2021-10-14T00:00:00"/>
    <s v="10019"/>
    <n v="1"/>
    <n v="9"/>
    <n v="86"/>
    <n v="51.01"/>
    <x v="6"/>
    <n v="6"/>
    <x v="2"/>
    <n v="34.99"/>
  </r>
  <r>
    <n v="51732"/>
    <d v="2021-10-15T00:00:00"/>
    <s v="10008"/>
    <n v="1"/>
    <n v="7"/>
    <n v="175"/>
    <n v="113.07"/>
    <x v="3"/>
    <n v="2"/>
    <x v="4"/>
    <n v="61.930000000000007"/>
  </r>
  <r>
    <n v="51733"/>
    <d v="2021-10-16T00:00:00"/>
    <s v="10007"/>
    <n v="1"/>
    <n v="2"/>
    <n v="124"/>
    <n v="62.58"/>
    <x v="1"/>
    <n v="2"/>
    <x v="4"/>
    <n v="61.42"/>
  </r>
  <r>
    <n v="51734"/>
    <d v="2021-10-17T00:00:00"/>
    <s v="10076"/>
    <n v="1"/>
    <n v="1"/>
    <n v="20"/>
    <n v="10.97"/>
    <x v="0"/>
    <n v="4"/>
    <x v="1"/>
    <n v="9.0299999999999994"/>
  </r>
  <r>
    <n v="51735"/>
    <d v="2021-10-17T00:00:00"/>
    <s v="10023"/>
    <n v="1"/>
    <n v="7"/>
    <n v="85"/>
    <n v="56.63"/>
    <x v="3"/>
    <n v="6"/>
    <x v="2"/>
    <n v="28.369999999999997"/>
  </r>
  <r>
    <n v="51736"/>
    <d v="2021-10-20T00:00:00"/>
    <s v="10076"/>
    <n v="1"/>
    <n v="7"/>
    <n v="21"/>
    <n v="10.85"/>
    <x v="3"/>
    <n v="4"/>
    <x v="1"/>
    <n v="10.15"/>
  </r>
  <r>
    <n v="51737"/>
    <d v="2021-10-21T00:00:00"/>
    <s v="10023"/>
    <n v="1"/>
    <n v="16"/>
    <n v="87"/>
    <n v="55.8"/>
    <x v="11"/>
    <n v="6"/>
    <x v="2"/>
    <n v="31.200000000000003"/>
  </r>
  <r>
    <n v="51738"/>
    <d v="2021-10-21T00:00:00"/>
    <s v="10007"/>
    <n v="1"/>
    <n v="5"/>
    <n v="122"/>
    <n v="61.19"/>
    <x v="2"/>
    <n v="2"/>
    <x v="4"/>
    <n v="60.81"/>
  </r>
  <r>
    <n v="51739"/>
    <d v="2021-10-21T00:00:00"/>
    <s v="10019"/>
    <n v="1"/>
    <n v="1"/>
    <n v="83"/>
    <n v="51.37"/>
    <x v="0"/>
    <n v="6"/>
    <x v="2"/>
    <n v="31.630000000000003"/>
  </r>
  <r>
    <n v="51740"/>
    <d v="2021-10-23T00:00:00"/>
    <s v="10076"/>
    <n v="1"/>
    <n v="15"/>
    <n v="20"/>
    <n v="11.07"/>
    <x v="12"/>
    <n v="4"/>
    <x v="1"/>
    <n v="8.93"/>
  </r>
  <r>
    <n v="51741"/>
    <d v="2021-10-23T00:00:00"/>
    <s v="10007"/>
    <n v="1"/>
    <n v="11"/>
    <n v="117"/>
    <n v="63.64"/>
    <x v="7"/>
    <n v="2"/>
    <x v="4"/>
    <n v="53.36"/>
  </r>
  <r>
    <n v="51742"/>
    <d v="2021-10-24T00:00:00"/>
    <s v="10008"/>
    <n v="1"/>
    <n v="15"/>
    <n v="175"/>
    <n v="119.99"/>
    <x v="12"/>
    <n v="2"/>
    <x v="4"/>
    <n v="55.010000000000005"/>
  </r>
  <r>
    <n v="51743"/>
    <d v="2021-10-24T00:00:00"/>
    <s v="10019"/>
    <n v="1"/>
    <n v="2"/>
    <n v="87"/>
    <n v="47.66"/>
    <x v="1"/>
    <n v="6"/>
    <x v="2"/>
    <n v="39.340000000000003"/>
  </r>
  <r>
    <n v="51744"/>
    <d v="2021-10-25T00:00:00"/>
    <s v="10050"/>
    <n v="1"/>
    <n v="9"/>
    <n v="237"/>
    <n v="157.84"/>
    <x v="6"/>
    <n v="3"/>
    <x v="3"/>
    <n v="79.16"/>
  </r>
  <r>
    <n v="51745"/>
    <d v="2021-10-26T00:00:00"/>
    <s v="10012"/>
    <n v="1"/>
    <n v="1"/>
    <n v="135"/>
    <n v="87.91"/>
    <x v="0"/>
    <n v="2"/>
    <x v="4"/>
    <n v="47.09"/>
  </r>
  <r>
    <n v="51746"/>
    <d v="2021-10-27T00:00:00"/>
    <s v="10023"/>
    <n v="1"/>
    <n v="2"/>
    <n v="86"/>
    <n v="54.02"/>
    <x v="1"/>
    <n v="6"/>
    <x v="2"/>
    <n v="31.979999999999997"/>
  </r>
  <r>
    <n v="51747"/>
    <d v="2021-10-28T00:00:00"/>
    <s v="10007"/>
    <n v="1"/>
    <n v="10"/>
    <n v="124"/>
    <n v="65.349999999999994"/>
    <x v="9"/>
    <n v="2"/>
    <x v="4"/>
    <n v="58.650000000000006"/>
  </r>
  <r>
    <n v="51748"/>
    <d v="2021-10-28T00:00:00"/>
    <s v="10076"/>
    <n v="1"/>
    <n v="1"/>
    <n v="21"/>
    <n v="11.63"/>
    <x v="0"/>
    <n v="4"/>
    <x v="1"/>
    <n v="9.3699999999999992"/>
  </r>
  <r>
    <n v="51749"/>
    <d v="2021-10-30T00:00:00"/>
    <s v="10076"/>
    <n v="1"/>
    <n v="6"/>
    <n v="21"/>
    <n v="11.44"/>
    <x v="4"/>
    <n v="4"/>
    <x v="1"/>
    <n v="9.56"/>
  </r>
  <r>
    <n v="51750"/>
    <d v="2021-10-30T00:00:00"/>
    <s v="10023"/>
    <n v="1"/>
    <n v="2"/>
    <n v="81"/>
    <n v="55.61"/>
    <x v="1"/>
    <n v="6"/>
    <x v="2"/>
    <n v="25.39"/>
  </r>
  <r>
    <n v="51751"/>
    <d v="2021-11-01T00:00:00"/>
    <s v="10037"/>
    <n v="1"/>
    <n v="6"/>
    <n v="96"/>
    <n v="54.53"/>
    <x v="4"/>
    <n v="5"/>
    <x v="0"/>
    <n v="41.47"/>
  </r>
  <r>
    <n v="51752"/>
    <d v="2021-11-01T00:00:00"/>
    <s v="10076"/>
    <n v="1"/>
    <n v="16"/>
    <n v="21"/>
    <n v="11.38"/>
    <x v="11"/>
    <n v="4"/>
    <x v="1"/>
    <n v="9.6199999999999992"/>
  </r>
  <r>
    <n v="51753"/>
    <d v="2021-11-02T00:00:00"/>
    <s v="10007"/>
    <n v="1"/>
    <n v="16"/>
    <n v="124"/>
    <n v="67.28"/>
    <x v="11"/>
    <n v="2"/>
    <x v="4"/>
    <n v="56.72"/>
  </r>
  <r>
    <n v="51754"/>
    <d v="2021-11-04T00:00:00"/>
    <s v="10076"/>
    <n v="1"/>
    <n v="11"/>
    <n v="20"/>
    <n v="11.78"/>
    <x v="7"/>
    <n v="4"/>
    <x v="1"/>
    <n v="8.2200000000000006"/>
  </r>
  <r>
    <n v="51755"/>
    <d v="2021-11-04T00:00:00"/>
    <s v="10050"/>
    <n v="1"/>
    <n v="6"/>
    <n v="240"/>
    <n v="155.47"/>
    <x v="4"/>
    <n v="3"/>
    <x v="3"/>
    <n v="84.53"/>
  </r>
  <r>
    <n v="51756"/>
    <d v="2021-11-04T00:00:00"/>
    <s v="10019"/>
    <n v="1"/>
    <n v="7"/>
    <n v="83"/>
    <n v="47.27"/>
    <x v="3"/>
    <n v="6"/>
    <x v="2"/>
    <n v="35.729999999999997"/>
  </r>
  <r>
    <n v="51757"/>
    <d v="2021-11-05T00:00:00"/>
    <s v="10008"/>
    <n v="1"/>
    <n v="1"/>
    <n v="184"/>
    <n v="118.15"/>
    <x v="0"/>
    <n v="2"/>
    <x v="4"/>
    <n v="65.849999999999994"/>
  </r>
  <r>
    <n v="51758"/>
    <d v="2021-11-05T00:00:00"/>
    <s v="10023"/>
    <n v="1"/>
    <n v="1"/>
    <n v="84"/>
    <n v="54.7"/>
    <x v="0"/>
    <n v="6"/>
    <x v="2"/>
    <n v="29.299999999999997"/>
  </r>
  <r>
    <n v="51759"/>
    <d v="2021-11-06T00:00:00"/>
    <s v="10076"/>
    <n v="1"/>
    <n v="7"/>
    <n v="20"/>
    <n v="11.59"/>
    <x v="3"/>
    <n v="4"/>
    <x v="1"/>
    <n v="8.41"/>
  </r>
  <r>
    <n v="51760"/>
    <d v="2021-11-07T00:00:00"/>
    <s v="10007"/>
    <n v="1"/>
    <n v="2"/>
    <n v="114"/>
    <n v="61.77"/>
    <x v="1"/>
    <n v="2"/>
    <x v="4"/>
    <n v="52.23"/>
  </r>
  <r>
    <n v="51761"/>
    <d v="2021-11-08T00:00:00"/>
    <s v="10023"/>
    <n v="1"/>
    <n v="1"/>
    <n v="85"/>
    <n v="53.55"/>
    <x v="0"/>
    <n v="6"/>
    <x v="2"/>
    <n v="31.450000000000003"/>
  </r>
  <r>
    <n v="51762"/>
    <d v="2021-11-11T00:00:00"/>
    <s v="10008"/>
    <n v="1"/>
    <n v="9"/>
    <n v="185"/>
    <n v="114.87"/>
    <x v="6"/>
    <n v="2"/>
    <x v="4"/>
    <n v="70.13"/>
  </r>
  <r>
    <n v="51763"/>
    <d v="2021-11-11T00:00:00"/>
    <s v="10050"/>
    <n v="1"/>
    <n v="1"/>
    <n v="234"/>
    <n v="160.13"/>
    <x v="0"/>
    <n v="3"/>
    <x v="3"/>
    <n v="73.87"/>
  </r>
  <r>
    <n v="51764"/>
    <d v="2021-11-11T00:00:00"/>
    <s v="10076"/>
    <n v="1"/>
    <n v="1"/>
    <n v="21"/>
    <n v="10.76"/>
    <x v="0"/>
    <n v="4"/>
    <x v="1"/>
    <n v="10.24"/>
  </r>
  <r>
    <n v="51765"/>
    <d v="2021-11-12T00:00:00"/>
    <s v="10007"/>
    <n v="1"/>
    <n v="6"/>
    <n v="113"/>
    <n v="66.930000000000007"/>
    <x v="4"/>
    <n v="2"/>
    <x v="4"/>
    <n v="46.069999999999993"/>
  </r>
  <r>
    <n v="51766"/>
    <d v="2021-11-12T00:00:00"/>
    <s v="10019"/>
    <n v="1"/>
    <n v="16"/>
    <n v="82"/>
    <n v="51.41"/>
    <x v="11"/>
    <n v="6"/>
    <x v="2"/>
    <n v="30.590000000000003"/>
  </r>
  <r>
    <n v="51767"/>
    <d v="2021-11-15T00:00:00"/>
    <s v="10076"/>
    <n v="1"/>
    <n v="3"/>
    <n v="19"/>
    <n v="10.71"/>
    <x v="5"/>
    <n v="4"/>
    <x v="1"/>
    <n v="8.2899999999999991"/>
  </r>
  <r>
    <n v="51768"/>
    <d v="2021-11-15T00:00:00"/>
    <s v="10037"/>
    <n v="1"/>
    <n v="7"/>
    <n v="103"/>
    <n v="53.35"/>
    <x v="3"/>
    <n v="5"/>
    <x v="0"/>
    <n v="49.65"/>
  </r>
  <r>
    <n v="51769"/>
    <d v="2021-11-16T00:00:00"/>
    <s v="10050"/>
    <n v="1"/>
    <n v="14"/>
    <n v="240"/>
    <n v="167.37"/>
    <x v="10"/>
    <n v="3"/>
    <x v="3"/>
    <n v="72.63"/>
  </r>
  <r>
    <n v="51770"/>
    <d v="2021-11-17T00:00:00"/>
    <s v="10023"/>
    <n v="1"/>
    <n v="13"/>
    <n v="87"/>
    <n v="51.69"/>
    <x v="8"/>
    <n v="6"/>
    <x v="2"/>
    <n v="35.31"/>
  </r>
  <r>
    <n v="51771"/>
    <d v="2021-11-17T00:00:00"/>
    <s v="10007"/>
    <n v="1"/>
    <n v="6"/>
    <n v="114"/>
    <n v="66.849999999999994"/>
    <x v="4"/>
    <n v="2"/>
    <x v="4"/>
    <n v="47.150000000000006"/>
  </r>
  <r>
    <n v="51772"/>
    <d v="2021-11-20T00:00:00"/>
    <s v="10076"/>
    <n v="1"/>
    <n v="7"/>
    <n v="21"/>
    <n v="10.86"/>
    <x v="3"/>
    <n v="4"/>
    <x v="1"/>
    <n v="10.14"/>
  </r>
  <r>
    <n v="51773"/>
    <d v="2021-11-21T00:00:00"/>
    <s v="10007"/>
    <n v="1"/>
    <n v="6"/>
    <n v="117"/>
    <n v="63.96"/>
    <x v="4"/>
    <n v="2"/>
    <x v="4"/>
    <n v="53.04"/>
  </r>
  <r>
    <n v="51774"/>
    <d v="2021-11-22T00:00:00"/>
    <s v="10050"/>
    <n v="1"/>
    <n v="9"/>
    <n v="244"/>
    <n v="158.97999999999999"/>
    <x v="6"/>
    <n v="3"/>
    <x v="3"/>
    <n v="85.02000000000001"/>
  </r>
  <r>
    <n v="51775"/>
    <d v="2021-11-24T00:00:00"/>
    <s v="10008"/>
    <n v="1"/>
    <n v="6"/>
    <n v="185"/>
    <n v="112.56"/>
    <x v="4"/>
    <n v="2"/>
    <x v="4"/>
    <n v="72.44"/>
  </r>
  <r>
    <n v="51776"/>
    <d v="2021-11-24T00:00:00"/>
    <s v="10007"/>
    <n v="1"/>
    <n v="7"/>
    <n v="119"/>
    <n v="63.87"/>
    <x v="3"/>
    <n v="2"/>
    <x v="4"/>
    <n v="55.13"/>
  </r>
  <r>
    <n v="51777"/>
    <d v="2021-11-25T00:00:00"/>
    <s v="10012"/>
    <n v="1"/>
    <n v="10"/>
    <n v="133"/>
    <n v="91.75"/>
    <x v="9"/>
    <n v="2"/>
    <x v="4"/>
    <n v="41.25"/>
  </r>
  <r>
    <n v="51778"/>
    <d v="2021-11-25T00:00:00"/>
    <s v="10023"/>
    <n v="1"/>
    <n v="6"/>
    <n v="85"/>
    <n v="53.51"/>
    <x v="4"/>
    <n v="6"/>
    <x v="2"/>
    <n v="31.490000000000002"/>
  </r>
  <r>
    <n v="51779"/>
    <d v="2021-11-25T00:00:00"/>
    <s v="10076"/>
    <n v="1"/>
    <n v="7"/>
    <n v="20"/>
    <n v="11.78"/>
    <x v="3"/>
    <n v="4"/>
    <x v="1"/>
    <n v="8.2200000000000006"/>
  </r>
  <r>
    <n v="51780"/>
    <d v="2021-11-26T00:00:00"/>
    <s v="10037"/>
    <n v="1"/>
    <n v="2"/>
    <n v="101"/>
    <n v="52.71"/>
    <x v="1"/>
    <n v="5"/>
    <x v="0"/>
    <n v="48.29"/>
  </r>
  <r>
    <n v="51781"/>
    <d v="2021-11-27T00:00:00"/>
    <s v="10019"/>
    <n v="1"/>
    <n v="10"/>
    <n v="88"/>
    <n v="47.77"/>
    <x v="9"/>
    <n v="6"/>
    <x v="2"/>
    <n v="40.229999999999997"/>
  </r>
  <r>
    <n v="51782"/>
    <d v="2021-11-27T00:00:00"/>
    <s v="10076"/>
    <n v="1"/>
    <n v="3"/>
    <n v="21"/>
    <n v="10.68"/>
    <x v="5"/>
    <n v="4"/>
    <x v="1"/>
    <n v="10.32"/>
  </r>
  <r>
    <n v="51783"/>
    <d v="2021-11-28T00:00:00"/>
    <s v="10007"/>
    <n v="1"/>
    <n v="6"/>
    <n v="118"/>
    <n v="65.28"/>
    <x v="4"/>
    <n v="2"/>
    <x v="4"/>
    <n v="52.72"/>
  </r>
  <r>
    <n v="51784"/>
    <d v="2021-11-30T00:00:00"/>
    <s v="10076"/>
    <n v="1"/>
    <n v="13"/>
    <n v="20"/>
    <n v="10.65"/>
    <x v="8"/>
    <n v="4"/>
    <x v="1"/>
    <n v="9.35"/>
  </r>
  <r>
    <n v="51785"/>
    <d v="2021-12-01T00:00:00"/>
    <s v="10050"/>
    <n v="1"/>
    <n v="3"/>
    <n v="249"/>
    <n v="165.16"/>
    <x v="5"/>
    <n v="3"/>
    <x v="3"/>
    <n v="83.84"/>
  </r>
  <r>
    <n v="51786"/>
    <d v="2021-12-03T00:00:00"/>
    <s v="10007"/>
    <n v="1"/>
    <n v="10"/>
    <n v="123"/>
    <n v="65.17"/>
    <x v="9"/>
    <n v="2"/>
    <x v="4"/>
    <n v="57.83"/>
  </r>
  <r>
    <n v="51787"/>
    <d v="2021-12-04T00:00:00"/>
    <s v="10019"/>
    <n v="1"/>
    <n v="5"/>
    <n v="87"/>
    <n v="51.31"/>
    <x v="2"/>
    <n v="6"/>
    <x v="2"/>
    <n v="35.69"/>
  </r>
  <r>
    <n v="51788"/>
    <d v="2021-12-04T00:00:00"/>
    <s v="10023"/>
    <n v="1"/>
    <n v="11"/>
    <n v="82"/>
    <n v="53.87"/>
    <x v="7"/>
    <n v="6"/>
    <x v="2"/>
    <n v="28.130000000000003"/>
  </r>
  <r>
    <n v="51789"/>
    <d v="2021-12-04T00:00:00"/>
    <s v="10076"/>
    <n v="1"/>
    <n v="6"/>
    <n v="20"/>
    <n v="11.27"/>
    <x v="4"/>
    <n v="4"/>
    <x v="1"/>
    <n v="8.73"/>
  </r>
  <r>
    <n v="51790"/>
    <d v="2021-12-05T00:00:00"/>
    <s v="10050"/>
    <n v="1"/>
    <n v="6"/>
    <n v="233"/>
    <n v="155.27000000000001"/>
    <x v="4"/>
    <n v="3"/>
    <x v="3"/>
    <n v="77.72999999999999"/>
  </r>
  <r>
    <n v="51791"/>
    <d v="2021-12-07T00:00:00"/>
    <s v="10007"/>
    <n v="1"/>
    <n v="5"/>
    <n v="118"/>
    <n v="64.55"/>
    <x v="2"/>
    <n v="2"/>
    <x v="4"/>
    <n v="53.45"/>
  </r>
  <r>
    <n v="51792"/>
    <d v="2021-12-07T00:00:00"/>
    <s v="10008"/>
    <n v="1"/>
    <n v="6"/>
    <n v="189"/>
    <n v="115.08"/>
    <x v="4"/>
    <n v="2"/>
    <x v="4"/>
    <n v="73.92"/>
  </r>
  <r>
    <n v="51793"/>
    <d v="2021-12-09T00:00:00"/>
    <s v="10023"/>
    <n v="1"/>
    <n v="9"/>
    <n v="84"/>
    <n v="57.29"/>
    <x v="6"/>
    <n v="6"/>
    <x v="2"/>
    <n v="26.71"/>
  </r>
  <r>
    <n v="51794"/>
    <d v="2021-12-09T00:00:00"/>
    <s v="10076"/>
    <n v="1"/>
    <n v="7"/>
    <n v="20"/>
    <n v="10.65"/>
    <x v="3"/>
    <n v="4"/>
    <x v="1"/>
    <n v="9.35"/>
  </r>
  <r>
    <n v="51795"/>
    <d v="2021-12-09T00:00:00"/>
    <s v="10034"/>
    <n v="1"/>
    <n v="7"/>
    <n v="75"/>
    <n v="39.049999999999997"/>
    <x v="3"/>
    <n v="5"/>
    <x v="0"/>
    <n v="35.950000000000003"/>
  </r>
  <r>
    <n v="51796"/>
    <d v="2021-12-11T00:00:00"/>
    <s v="10007"/>
    <n v="1"/>
    <n v="14"/>
    <n v="116"/>
    <n v="64.22"/>
    <x v="10"/>
    <n v="2"/>
    <x v="4"/>
    <n v="51.78"/>
  </r>
  <r>
    <n v="51797"/>
    <d v="2021-12-11T00:00:00"/>
    <s v="10050"/>
    <n v="1"/>
    <n v="1"/>
    <n v="232"/>
    <n v="167"/>
    <x v="0"/>
    <n v="3"/>
    <x v="3"/>
    <n v="65"/>
  </r>
  <r>
    <n v="51798"/>
    <d v="2021-12-12T00:00:00"/>
    <s v="10076"/>
    <n v="1"/>
    <n v="11"/>
    <n v="21"/>
    <n v="11.17"/>
    <x v="7"/>
    <n v="4"/>
    <x v="1"/>
    <n v="9.83"/>
  </r>
  <r>
    <n v="51799"/>
    <d v="2021-12-14T00:00:00"/>
    <s v="10008"/>
    <n v="1"/>
    <n v="7"/>
    <n v="188"/>
    <n v="110.26"/>
    <x v="3"/>
    <n v="2"/>
    <x v="4"/>
    <n v="77.739999999999995"/>
  </r>
  <r>
    <n v="51800"/>
    <d v="2021-12-15T00:00:00"/>
    <s v="10076"/>
    <n v="1"/>
    <n v="7"/>
    <n v="20"/>
    <n v="11.77"/>
    <x v="3"/>
    <n v="4"/>
    <x v="1"/>
    <n v="8.23"/>
  </r>
  <r>
    <n v="51801"/>
    <d v="2021-12-17T00:00:00"/>
    <s v="10037"/>
    <n v="1"/>
    <n v="7"/>
    <n v="96"/>
    <n v="56.81"/>
    <x v="3"/>
    <n v="5"/>
    <x v="0"/>
    <n v="39.19"/>
  </r>
  <r>
    <n v="51802"/>
    <d v="2021-12-17T00:00:00"/>
    <s v="10007"/>
    <n v="1"/>
    <n v="7"/>
    <n v="117"/>
    <n v="66.34"/>
    <x v="3"/>
    <n v="2"/>
    <x v="4"/>
    <n v="50.66"/>
  </r>
  <r>
    <n v="51803"/>
    <d v="2021-12-18T00:00:00"/>
    <s v="10076"/>
    <n v="1"/>
    <n v="1"/>
    <n v="20"/>
    <n v="11.19"/>
    <x v="0"/>
    <n v="4"/>
    <x v="1"/>
    <n v="8.81"/>
  </r>
  <r>
    <n v="51804"/>
    <d v="2021-12-19T00:00:00"/>
    <s v="10019"/>
    <n v="1"/>
    <n v="13"/>
    <n v="81"/>
    <n v="49.22"/>
    <x v="8"/>
    <n v="6"/>
    <x v="2"/>
    <n v="31.78"/>
  </r>
  <r>
    <n v="51805"/>
    <d v="2021-12-19T00:00:00"/>
    <s v="10023"/>
    <n v="1"/>
    <n v="5"/>
    <n v="87"/>
    <n v="57.12"/>
    <x v="2"/>
    <n v="6"/>
    <x v="2"/>
    <n v="29.880000000000003"/>
  </r>
  <r>
    <n v="51806"/>
    <d v="2021-12-20T00:00:00"/>
    <s v="10076"/>
    <n v="1"/>
    <n v="2"/>
    <n v="20"/>
    <n v="11.22"/>
    <x v="1"/>
    <n v="4"/>
    <x v="1"/>
    <n v="8.7799999999999994"/>
  </r>
  <r>
    <n v="51807"/>
    <d v="2021-12-20T00:00:00"/>
    <s v="10050"/>
    <n v="1"/>
    <n v="2"/>
    <n v="235"/>
    <n v="160.43"/>
    <x v="1"/>
    <n v="3"/>
    <x v="3"/>
    <n v="74.569999999999993"/>
  </r>
  <r>
    <n v="51808"/>
    <d v="2021-12-22T00:00:00"/>
    <s v="10012"/>
    <n v="1"/>
    <n v="7"/>
    <n v="135"/>
    <n v="92.04"/>
    <x v="3"/>
    <n v="2"/>
    <x v="4"/>
    <n v="42.959999999999994"/>
  </r>
  <r>
    <n v="51809"/>
    <d v="2021-12-22T00:00:00"/>
    <s v="10076"/>
    <n v="1"/>
    <n v="16"/>
    <n v="21"/>
    <n v="11.6"/>
    <x v="11"/>
    <n v="4"/>
    <x v="1"/>
    <n v="9.4"/>
  </r>
  <r>
    <n v="51810"/>
    <d v="2021-12-22T00:00:00"/>
    <s v="10007"/>
    <n v="1"/>
    <n v="7"/>
    <n v="120"/>
    <n v="65.77"/>
    <x v="3"/>
    <n v="2"/>
    <x v="4"/>
    <n v="54.230000000000004"/>
  </r>
  <r>
    <n v="51811"/>
    <d v="2021-12-23T00:00:00"/>
    <s v="10023"/>
    <n v="1"/>
    <n v="7"/>
    <n v="86"/>
    <n v="55.35"/>
    <x v="3"/>
    <n v="6"/>
    <x v="2"/>
    <n v="30.65"/>
  </r>
  <r>
    <n v="51812"/>
    <d v="2021-12-25T00:00:00"/>
    <s v="10076"/>
    <n v="1"/>
    <n v="5"/>
    <n v="21"/>
    <n v="11.16"/>
    <x v="2"/>
    <n v="4"/>
    <x v="1"/>
    <n v="9.84"/>
  </r>
  <r>
    <n v="51813"/>
    <d v="2021-12-26T00:00:00"/>
    <s v="10008"/>
    <n v="1"/>
    <n v="6"/>
    <n v="180"/>
    <n v="119.88"/>
    <x v="4"/>
    <n v="2"/>
    <x v="4"/>
    <n v="60.120000000000005"/>
  </r>
  <r>
    <n v="51814"/>
    <d v="2021-12-27T00:00:00"/>
    <s v="10007"/>
    <n v="1"/>
    <n v="11"/>
    <n v="117"/>
    <n v="65.63"/>
    <x v="7"/>
    <n v="2"/>
    <x v="4"/>
    <n v="51.370000000000005"/>
  </r>
  <r>
    <n v="51815"/>
    <d v="2021-12-29T00:00:00"/>
    <s v="10050"/>
    <n v="1"/>
    <n v="13"/>
    <n v="226"/>
    <n v="165.52"/>
    <x v="8"/>
    <n v="3"/>
    <x v="3"/>
    <n v="60.47999999999999"/>
  </r>
  <r>
    <n v="51816"/>
    <d v="2021-12-30T00:00:00"/>
    <s v="10019"/>
    <n v="1"/>
    <n v="6"/>
    <n v="86"/>
    <n v="48.88"/>
    <x v="4"/>
    <n v="6"/>
    <x v="2"/>
    <n v="37.119999999999997"/>
  </r>
  <r>
    <n v="51817"/>
    <d v="2021-12-30T00:00:00"/>
    <s v="10076"/>
    <n v="1"/>
    <n v="7"/>
    <n v="21"/>
    <n v="11.02"/>
    <x v="3"/>
    <n v="4"/>
    <x v="1"/>
    <n v="9.98"/>
  </r>
  <r>
    <n v="51818"/>
    <d v="2021-12-31T00:00:00"/>
    <s v="10023"/>
    <n v="1"/>
    <n v="11"/>
    <n v="89"/>
    <n v="54.73"/>
    <x v="7"/>
    <n v="6"/>
    <x v="2"/>
    <n v="34.270000000000003"/>
  </r>
  <r>
    <n v="51819"/>
    <d v="2022-01-01T00:00:00"/>
    <s v="10008"/>
    <n v="1"/>
    <n v="3"/>
    <n v="189"/>
    <n v="113.74"/>
    <x v="5"/>
    <n v="2"/>
    <x v="4"/>
    <n v="75.260000000000005"/>
  </r>
  <r>
    <n v="51820"/>
    <d v="2022-01-02T00:00:00"/>
    <s v="10007"/>
    <n v="1"/>
    <n v="16"/>
    <n v="118"/>
    <n v="67.13"/>
    <x v="11"/>
    <n v="2"/>
    <x v="4"/>
    <n v="50.870000000000005"/>
  </r>
  <r>
    <n v="51821"/>
    <d v="2022-01-03T00:00:00"/>
    <s v="10076"/>
    <n v="1"/>
    <n v="2"/>
    <n v="21"/>
    <n v="11.77"/>
    <x v="1"/>
    <n v="4"/>
    <x v="1"/>
    <n v="9.23"/>
  </r>
  <r>
    <n v="51822"/>
    <d v="2022-01-03T00:00:00"/>
    <s v="10050"/>
    <n v="1"/>
    <n v="1"/>
    <n v="244"/>
    <n v="161.75"/>
    <x v="0"/>
    <n v="3"/>
    <x v="3"/>
    <n v="82.25"/>
  </r>
  <r>
    <n v="51823"/>
    <d v="2022-01-05T00:00:00"/>
    <s v="10023"/>
    <n v="1"/>
    <n v="7"/>
    <n v="84"/>
    <n v="55.25"/>
    <x v="3"/>
    <n v="6"/>
    <x v="2"/>
    <n v="28.75"/>
  </r>
  <r>
    <n v="51824"/>
    <d v="2022-01-05T00:00:00"/>
    <s v="10007"/>
    <n v="1"/>
    <n v="6"/>
    <n v="116"/>
    <n v="63.15"/>
    <x v="4"/>
    <n v="2"/>
    <x v="4"/>
    <n v="52.85"/>
  </r>
  <r>
    <n v="51825"/>
    <d v="2022-01-05T00:00:00"/>
    <s v="10076"/>
    <n v="1"/>
    <n v="1"/>
    <n v="20"/>
    <n v="11.8"/>
    <x v="0"/>
    <n v="4"/>
    <x v="1"/>
    <n v="8.1999999999999993"/>
  </r>
  <r>
    <n v="51826"/>
    <d v="2022-01-07T00:00:00"/>
    <s v="10012"/>
    <n v="1"/>
    <n v="1"/>
    <n v="134"/>
    <n v="91.74"/>
    <x v="0"/>
    <n v="2"/>
    <x v="4"/>
    <n v="42.260000000000005"/>
  </r>
  <r>
    <n v="51827"/>
    <d v="2022-01-07T00:00:00"/>
    <s v="10076"/>
    <n v="1"/>
    <n v="11"/>
    <n v="20"/>
    <n v="11.78"/>
    <x v="7"/>
    <n v="4"/>
    <x v="1"/>
    <n v="8.2200000000000006"/>
  </r>
  <r>
    <n v="51828"/>
    <d v="2022-01-08T00:00:00"/>
    <s v="10023"/>
    <n v="1"/>
    <n v="16"/>
    <n v="84"/>
    <n v="54.35"/>
    <x v="11"/>
    <n v="6"/>
    <x v="2"/>
    <n v="29.65"/>
  </r>
  <r>
    <n v="51829"/>
    <d v="2022-01-09T00:00:00"/>
    <s v="10076"/>
    <n v="1"/>
    <n v="5"/>
    <n v="20"/>
    <n v="11.61"/>
    <x v="2"/>
    <n v="4"/>
    <x v="1"/>
    <n v="8.39"/>
  </r>
  <r>
    <n v="51830"/>
    <d v="2022-01-09T00:00:00"/>
    <s v="10050"/>
    <n v="1"/>
    <n v="10"/>
    <n v="226"/>
    <n v="161.9"/>
    <x v="9"/>
    <n v="3"/>
    <x v="3"/>
    <n v="64.099999999999994"/>
  </r>
  <r>
    <n v="51831"/>
    <d v="2022-01-09T00:00:00"/>
    <s v="10007"/>
    <n v="1"/>
    <n v="5"/>
    <n v="121"/>
    <n v="64.150000000000006"/>
    <x v="2"/>
    <n v="2"/>
    <x v="4"/>
    <n v="56.849999999999994"/>
  </r>
  <r>
    <n v="51832"/>
    <d v="2022-01-10T00:00:00"/>
    <s v="10008"/>
    <n v="1"/>
    <n v="1"/>
    <n v="186"/>
    <n v="112.71"/>
    <x v="0"/>
    <n v="2"/>
    <x v="4"/>
    <n v="73.290000000000006"/>
  </r>
  <r>
    <n v="51833"/>
    <d v="2022-01-11T00:00:00"/>
    <s v="10076"/>
    <n v="1"/>
    <n v="6"/>
    <n v="21"/>
    <n v="10.97"/>
    <x v="4"/>
    <n v="4"/>
    <x v="1"/>
    <n v="10.029999999999999"/>
  </r>
  <r>
    <n v="51834"/>
    <d v="2022-01-11T00:00:00"/>
    <s v="10007"/>
    <n v="1"/>
    <n v="10"/>
    <n v="114"/>
    <n v="65.739999999999995"/>
    <x v="9"/>
    <n v="2"/>
    <x v="4"/>
    <n v="48.260000000000005"/>
  </r>
  <r>
    <n v="51835"/>
    <d v="2022-01-12T00:00:00"/>
    <s v="10019"/>
    <n v="1"/>
    <n v="2"/>
    <n v="86"/>
    <n v="47.24"/>
    <x v="1"/>
    <n v="6"/>
    <x v="2"/>
    <n v="38.76"/>
  </r>
  <r>
    <n v="51836"/>
    <d v="2022-01-14T00:00:00"/>
    <s v="10008"/>
    <n v="1"/>
    <n v="2"/>
    <n v="184"/>
    <n v="117.75"/>
    <x v="1"/>
    <n v="2"/>
    <x v="4"/>
    <n v="66.25"/>
  </r>
  <r>
    <n v="51837"/>
    <d v="2022-01-14T00:00:00"/>
    <s v="10076"/>
    <n v="1"/>
    <n v="6"/>
    <n v="21"/>
    <n v="11.49"/>
    <x v="4"/>
    <n v="4"/>
    <x v="1"/>
    <n v="9.51"/>
  </r>
  <r>
    <n v="51838"/>
    <d v="2022-01-15T00:00:00"/>
    <s v="10007"/>
    <n v="1"/>
    <n v="6"/>
    <n v="114"/>
    <n v="61.48"/>
    <x v="4"/>
    <n v="2"/>
    <x v="4"/>
    <n v="52.52"/>
  </r>
  <r>
    <n v="51839"/>
    <d v="2022-01-18T00:00:00"/>
    <s v="10023"/>
    <n v="1"/>
    <n v="1"/>
    <n v="82"/>
    <n v="54.2"/>
    <x v="0"/>
    <n v="6"/>
    <x v="2"/>
    <n v="27.799999999999997"/>
  </r>
  <r>
    <n v="51840"/>
    <d v="2022-01-18T00:00:00"/>
    <s v="10012"/>
    <n v="1"/>
    <n v="1"/>
    <n v="126"/>
    <n v="96.26"/>
    <x v="0"/>
    <n v="2"/>
    <x v="4"/>
    <n v="29.739999999999995"/>
  </r>
  <r>
    <n v="51841"/>
    <d v="2022-01-18T00:00:00"/>
    <s v="10050"/>
    <n v="1"/>
    <n v="7"/>
    <n v="235"/>
    <n v="163.15"/>
    <x v="3"/>
    <n v="3"/>
    <x v="3"/>
    <n v="71.849999999999994"/>
  </r>
  <r>
    <n v="51842"/>
    <d v="2022-01-19T00:00:00"/>
    <s v="10076"/>
    <n v="1"/>
    <n v="16"/>
    <n v="21"/>
    <n v="11.53"/>
    <x v="11"/>
    <n v="4"/>
    <x v="1"/>
    <n v="9.4700000000000006"/>
  </r>
  <r>
    <n v="51843"/>
    <d v="2022-01-20T00:00:00"/>
    <s v="10007"/>
    <n v="1"/>
    <n v="11"/>
    <n v="123"/>
    <n v="66.23"/>
    <x v="7"/>
    <n v="2"/>
    <x v="4"/>
    <n v="56.769999999999996"/>
  </r>
  <r>
    <n v="51844"/>
    <d v="2022-01-21T00:00:00"/>
    <s v="10076"/>
    <n v="1"/>
    <n v="5"/>
    <n v="21"/>
    <n v="11.22"/>
    <x v="2"/>
    <n v="4"/>
    <x v="1"/>
    <n v="9.7799999999999994"/>
  </r>
  <r>
    <n v="51845"/>
    <d v="2022-01-22T00:00:00"/>
    <s v="10019"/>
    <n v="1"/>
    <n v="6"/>
    <n v="85"/>
    <n v="47.47"/>
    <x v="4"/>
    <n v="6"/>
    <x v="2"/>
    <n v="37.53"/>
  </r>
  <r>
    <n v="51846"/>
    <d v="2022-01-25T00:00:00"/>
    <s v="10008"/>
    <n v="1"/>
    <n v="16"/>
    <n v="179"/>
    <n v="112.88"/>
    <x v="11"/>
    <n v="2"/>
    <x v="4"/>
    <n v="66.12"/>
  </r>
  <r>
    <n v="51847"/>
    <d v="2022-01-25T00:00:00"/>
    <s v="10050"/>
    <n v="1"/>
    <n v="3"/>
    <n v="242"/>
    <n v="158.47"/>
    <x v="5"/>
    <n v="3"/>
    <x v="3"/>
    <n v="83.53"/>
  </r>
  <r>
    <n v="51848"/>
    <d v="2022-01-25T00:00:00"/>
    <s v="10019"/>
    <n v="1"/>
    <n v="16"/>
    <n v="82"/>
    <n v="48.89"/>
    <x v="11"/>
    <n v="6"/>
    <x v="2"/>
    <n v="33.11"/>
  </r>
  <r>
    <n v="51849"/>
    <d v="2022-01-26T00:00:00"/>
    <s v="10007"/>
    <n v="1"/>
    <n v="14"/>
    <n v="122"/>
    <n v="63.57"/>
    <x v="10"/>
    <n v="2"/>
    <x v="4"/>
    <n v="58.43"/>
  </r>
  <r>
    <n v="51850"/>
    <d v="2022-01-26T00:00:00"/>
    <s v="10076"/>
    <n v="1"/>
    <n v="5"/>
    <n v="20"/>
    <n v="11.12"/>
    <x v="2"/>
    <n v="4"/>
    <x v="1"/>
    <n v="8.8800000000000008"/>
  </r>
  <r>
    <n v="51851"/>
    <d v="2022-01-28T00:00:00"/>
    <s v="10076"/>
    <n v="1"/>
    <n v="14"/>
    <n v="21"/>
    <n v="11.07"/>
    <x v="10"/>
    <n v="4"/>
    <x v="1"/>
    <n v="9.93"/>
  </r>
  <r>
    <n v="51852"/>
    <d v="2022-01-29T00:00:00"/>
    <s v="10023"/>
    <n v="1"/>
    <n v="2"/>
    <n v="86"/>
    <n v="51.98"/>
    <x v="1"/>
    <n v="6"/>
    <x v="2"/>
    <n v="34.020000000000003"/>
  </r>
  <r>
    <n v="51853"/>
    <d v="2022-01-31T00:00:00"/>
    <s v="10050"/>
    <n v="1"/>
    <n v="6"/>
    <n v="246"/>
    <n v="163.1"/>
    <x v="4"/>
    <n v="3"/>
    <x v="3"/>
    <n v="82.9"/>
  </r>
  <r>
    <n v="51854"/>
    <d v="2022-02-01T00:00:00"/>
    <s v="10007"/>
    <n v="1"/>
    <n v="1"/>
    <n v="116"/>
    <n v="66.44"/>
    <x v="0"/>
    <n v="2"/>
    <x v="4"/>
    <n v="49.56"/>
  </r>
  <r>
    <n v="51855"/>
    <d v="2022-02-02T00:00:00"/>
    <s v="10076"/>
    <n v="1"/>
    <n v="16"/>
    <n v="21"/>
    <n v="10.73"/>
    <x v="11"/>
    <n v="4"/>
    <x v="1"/>
    <n v="10.27"/>
  </r>
  <r>
    <n v="51856"/>
    <d v="2022-02-03T00:00:00"/>
    <s v="10008"/>
    <n v="1"/>
    <n v="11"/>
    <n v="182"/>
    <n v="110.94"/>
    <x v="7"/>
    <n v="2"/>
    <x v="4"/>
    <n v="71.06"/>
  </r>
  <r>
    <n v="51857"/>
    <d v="2022-02-04T00:00:00"/>
    <s v="10007"/>
    <n v="1"/>
    <n v="5"/>
    <n v="116"/>
    <n v="61.52"/>
    <x v="2"/>
    <n v="2"/>
    <x v="4"/>
    <n v="54.48"/>
  </r>
  <r>
    <n v="51858"/>
    <d v="2022-02-05T00:00:00"/>
    <s v="10023"/>
    <n v="1"/>
    <n v="16"/>
    <n v="88"/>
    <n v="51.63"/>
    <x v="11"/>
    <n v="6"/>
    <x v="2"/>
    <n v="36.369999999999997"/>
  </r>
  <r>
    <n v="51859"/>
    <d v="2022-02-05T00:00:00"/>
    <s v="10019"/>
    <n v="1"/>
    <n v="5"/>
    <n v="87"/>
    <n v="49.84"/>
    <x v="2"/>
    <n v="6"/>
    <x v="2"/>
    <n v="37.159999999999997"/>
  </r>
  <r>
    <n v="51860"/>
    <d v="2022-02-06T00:00:00"/>
    <s v="10076"/>
    <n v="1"/>
    <n v="5"/>
    <n v="19"/>
    <n v="11.41"/>
    <x v="2"/>
    <n v="4"/>
    <x v="1"/>
    <n v="7.59"/>
  </r>
  <r>
    <n v="51861"/>
    <d v="2022-02-06T00:00:00"/>
    <s v="10007"/>
    <n v="1"/>
    <n v="16"/>
    <n v="120"/>
    <n v="61.92"/>
    <x v="11"/>
    <n v="2"/>
    <x v="4"/>
    <n v="58.08"/>
  </r>
  <r>
    <n v="51862"/>
    <d v="2022-02-07T00:00:00"/>
    <s v="10050"/>
    <n v="1"/>
    <n v="5"/>
    <n v="243"/>
    <n v="168.55"/>
    <x v="2"/>
    <n v="3"/>
    <x v="3"/>
    <n v="74.449999999999989"/>
  </r>
  <r>
    <n v="51863"/>
    <d v="2022-02-09T00:00:00"/>
    <s v="10023"/>
    <n v="1"/>
    <n v="3"/>
    <n v="85"/>
    <n v="55.35"/>
    <x v="5"/>
    <n v="6"/>
    <x v="2"/>
    <n v="29.65"/>
  </r>
  <r>
    <n v="51864"/>
    <d v="2022-02-09T00:00:00"/>
    <s v="10007"/>
    <n v="1"/>
    <n v="3"/>
    <n v="120"/>
    <n v="63.3"/>
    <x v="5"/>
    <n v="2"/>
    <x v="4"/>
    <n v="56.7"/>
  </r>
  <r>
    <n v="51865"/>
    <d v="2022-02-10T00:00:00"/>
    <s v="10076"/>
    <n v="1"/>
    <n v="7"/>
    <n v="21"/>
    <n v="10.88"/>
    <x v="3"/>
    <n v="4"/>
    <x v="1"/>
    <n v="10.119999999999999"/>
  </r>
  <r>
    <n v="51866"/>
    <d v="2022-02-13T00:00:00"/>
    <s v="10023"/>
    <n v="1"/>
    <n v="2"/>
    <n v="86"/>
    <n v="52.25"/>
    <x v="1"/>
    <n v="6"/>
    <x v="2"/>
    <n v="33.75"/>
  </r>
  <r>
    <n v="51867"/>
    <d v="2022-02-14T00:00:00"/>
    <s v="10076"/>
    <n v="1"/>
    <n v="6"/>
    <n v="20"/>
    <n v="11.48"/>
    <x v="4"/>
    <n v="4"/>
    <x v="1"/>
    <n v="8.52"/>
  </r>
  <r>
    <n v="51868"/>
    <d v="2022-02-14T00:00:00"/>
    <s v="10037"/>
    <n v="1"/>
    <n v="16"/>
    <n v="94"/>
    <n v="52.52"/>
    <x v="11"/>
    <n v="5"/>
    <x v="0"/>
    <n v="41.48"/>
  </r>
  <r>
    <n v="51869"/>
    <d v="2022-02-15T00:00:00"/>
    <s v="10050"/>
    <n v="1"/>
    <n v="7"/>
    <n v="230"/>
    <n v="155.19"/>
    <x v="3"/>
    <n v="3"/>
    <x v="3"/>
    <n v="74.81"/>
  </r>
  <r>
    <n v="51870"/>
    <d v="2022-02-15T00:00:00"/>
    <s v="10007"/>
    <n v="1"/>
    <n v="10"/>
    <n v="123"/>
    <n v="67.599999999999994"/>
    <x v="9"/>
    <n v="2"/>
    <x v="4"/>
    <n v="55.400000000000006"/>
  </r>
  <r>
    <n v="51871"/>
    <d v="2022-02-15T00:00:00"/>
    <s v="10012"/>
    <n v="1"/>
    <n v="9"/>
    <n v="128"/>
    <n v="87.22"/>
    <x v="6"/>
    <n v="2"/>
    <x v="4"/>
    <n v="40.78"/>
  </r>
  <r>
    <n v="51872"/>
    <d v="2022-02-16T00:00:00"/>
    <s v="10019"/>
    <n v="1"/>
    <n v="14"/>
    <n v="82"/>
    <n v="46.95"/>
    <x v="10"/>
    <n v="6"/>
    <x v="2"/>
    <n v="35.049999999999997"/>
  </r>
  <r>
    <n v="51873"/>
    <d v="2022-02-16T00:00:00"/>
    <s v="10008"/>
    <n v="1"/>
    <n v="1"/>
    <n v="175"/>
    <n v="115.29"/>
    <x v="0"/>
    <n v="2"/>
    <x v="4"/>
    <n v="59.709999999999994"/>
  </r>
  <r>
    <n v="51874"/>
    <d v="2022-02-16T00:00:00"/>
    <s v="10076"/>
    <n v="1"/>
    <n v="7"/>
    <n v="20"/>
    <n v="10.72"/>
    <x v="3"/>
    <n v="4"/>
    <x v="1"/>
    <n v="9.2799999999999994"/>
  </r>
  <r>
    <n v="51875"/>
    <d v="2022-02-19T00:00:00"/>
    <s v="10076"/>
    <n v="1"/>
    <n v="7"/>
    <n v="21"/>
    <n v="10.67"/>
    <x v="3"/>
    <n v="4"/>
    <x v="1"/>
    <n v="10.33"/>
  </r>
  <r>
    <n v="51876"/>
    <d v="2022-02-19T00:00:00"/>
    <s v="10050"/>
    <n v="1"/>
    <n v="14"/>
    <n v="245"/>
    <n v="157.99"/>
    <x v="10"/>
    <n v="3"/>
    <x v="3"/>
    <n v="87.009999999999991"/>
  </r>
  <r>
    <n v="51877"/>
    <d v="2022-02-21T00:00:00"/>
    <s v="10007"/>
    <n v="1"/>
    <n v="7"/>
    <n v="119"/>
    <n v="61.72"/>
    <x v="3"/>
    <n v="2"/>
    <x v="4"/>
    <n v="57.28"/>
  </r>
  <r>
    <n v="51878"/>
    <d v="2022-02-21T00:00:00"/>
    <s v="10019"/>
    <n v="1"/>
    <n v="7"/>
    <n v="89"/>
    <n v="48.45"/>
    <x v="3"/>
    <n v="6"/>
    <x v="2"/>
    <n v="40.549999999999997"/>
  </r>
  <r>
    <n v="51879"/>
    <d v="2022-02-22T00:00:00"/>
    <s v="10023"/>
    <n v="1"/>
    <n v="7"/>
    <n v="85"/>
    <n v="56.35"/>
    <x v="3"/>
    <n v="6"/>
    <x v="2"/>
    <n v="28.65"/>
  </r>
  <r>
    <n v="51880"/>
    <d v="2022-02-24T00:00:00"/>
    <s v="10076"/>
    <n v="1"/>
    <n v="5"/>
    <n v="21"/>
    <n v="11.09"/>
    <x v="2"/>
    <n v="4"/>
    <x v="1"/>
    <n v="9.91"/>
  </r>
  <r>
    <n v="51881"/>
    <d v="2022-02-25T00:00:00"/>
    <s v="10023"/>
    <n v="1"/>
    <n v="5"/>
    <n v="81"/>
    <n v="56.19"/>
    <x v="2"/>
    <n v="6"/>
    <x v="2"/>
    <n v="24.810000000000002"/>
  </r>
  <r>
    <n v="51882"/>
    <d v="2022-02-26T00:00:00"/>
    <s v="10007"/>
    <n v="1"/>
    <n v="6"/>
    <n v="122"/>
    <n v="64.64"/>
    <x v="4"/>
    <n v="2"/>
    <x v="4"/>
    <n v="57.36"/>
  </r>
  <r>
    <n v="51883"/>
    <d v="2022-02-28T00:00:00"/>
    <s v="10023"/>
    <n v="1"/>
    <n v="16"/>
    <n v="85"/>
    <n v="53.54"/>
    <x v="11"/>
    <n v="6"/>
    <x v="2"/>
    <n v="31.46"/>
  </r>
  <r>
    <n v="51884"/>
    <d v="2022-02-28T00:00:00"/>
    <s v="10019"/>
    <n v="1"/>
    <n v="10"/>
    <n v="84"/>
    <n v="51.2"/>
    <x v="9"/>
    <n v="6"/>
    <x v="2"/>
    <n v="32.799999999999997"/>
  </r>
  <r>
    <n v="51885"/>
    <d v="2022-02-28T00:00:00"/>
    <s v="10076"/>
    <n v="1"/>
    <n v="2"/>
    <n v="21"/>
    <n v="11.57"/>
    <x v="1"/>
    <n v="4"/>
    <x v="1"/>
    <n v="9.43"/>
  </r>
  <r>
    <n v="51886"/>
    <d v="2022-02-28T00:00:00"/>
    <s v="10007"/>
    <n v="1"/>
    <n v="10"/>
    <n v="114"/>
    <n v="64.91"/>
    <x v="9"/>
    <n v="2"/>
    <x v="4"/>
    <n v="49.09"/>
  </r>
  <r>
    <n v="51887"/>
    <d v="2022-03-01T00:00:00"/>
    <s v="10008"/>
    <n v="1"/>
    <n v="5"/>
    <n v="173"/>
    <n v="114.48"/>
    <x v="2"/>
    <n v="2"/>
    <x v="4"/>
    <n v="58.519999999999996"/>
  </r>
  <r>
    <n v="51888"/>
    <d v="2022-03-01T00:00:00"/>
    <s v="10050"/>
    <n v="1"/>
    <n v="16"/>
    <n v="227"/>
    <n v="159.13999999999999"/>
    <x v="11"/>
    <n v="3"/>
    <x v="3"/>
    <n v="67.860000000000014"/>
  </r>
  <r>
    <n v="51889"/>
    <d v="2022-03-02T00:00:00"/>
    <s v="10007"/>
    <n v="1"/>
    <n v="16"/>
    <n v="118"/>
    <n v="67.73"/>
    <x v="11"/>
    <n v="2"/>
    <x v="4"/>
    <n v="50.269999999999996"/>
  </r>
  <r>
    <n v="51890"/>
    <d v="2022-03-02T00:00:00"/>
    <s v="10076"/>
    <n v="1"/>
    <n v="11"/>
    <n v="20"/>
    <n v="11.19"/>
    <x v="7"/>
    <n v="4"/>
    <x v="1"/>
    <n v="8.81"/>
  </r>
  <r>
    <n v="51891"/>
    <d v="2022-03-04T00:00:00"/>
    <s v="10076"/>
    <n v="1"/>
    <n v="11"/>
    <n v="20"/>
    <n v="11.65"/>
    <x v="7"/>
    <n v="4"/>
    <x v="1"/>
    <n v="8.35"/>
  </r>
  <r>
    <n v="51892"/>
    <d v="2022-03-06T00:00:00"/>
    <s v="10007"/>
    <n v="1"/>
    <n v="2"/>
    <n v="121"/>
    <n v="67.39"/>
    <x v="1"/>
    <n v="2"/>
    <x v="4"/>
    <n v="53.61"/>
  </r>
  <r>
    <n v="51893"/>
    <d v="2022-03-06T00:00:00"/>
    <s v="10023"/>
    <n v="1"/>
    <n v="13"/>
    <n v="84"/>
    <n v="55.51"/>
    <x v="8"/>
    <n v="6"/>
    <x v="2"/>
    <n v="28.490000000000002"/>
  </r>
  <r>
    <n v="51894"/>
    <d v="2022-03-08T00:00:00"/>
    <s v="10008"/>
    <n v="1"/>
    <n v="7"/>
    <n v="174"/>
    <n v="117.15"/>
    <x v="3"/>
    <n v="2"/>
    <x v="4"/>
    <n v="56.849999999999994"/>
  </r>
  <r>
    <n v="51895"/>
    <d v="2022-03-08T00:00:00"/>
    <s v="10019"/>
    <n v="1"/>
    <n v="14"/>
    <n v="85"/>
    <n v="46.81"/>
    <x v="10"/>
    <n v="6"/>
    <x v="2"/>
    <n v="38.19"/>
  </r>
  <r>
    <n v="51896"/>
    <d v="2022-03-08T00:00:00"/>
    <s v="10076"/>
    <n v="1"/>
    <n v="5"/>
    <n v="19"/>
    <n v="10.88"/>
    <x v="2"/>
    <n v="4"/>
    <x v="1"/>
    <n v="8.1199999999999992"/>
  </r>
  <r>
    <n v="51897"/>
    <d v="2022-03-09T00:00:00"/>
    <s v="10023"/>
    <n v="1"/>
    <n v="7"/>
    <n v="89"/>
    <n v="52.48"/>
    <x v="3"/>
    <n v="6"/>
    <x v="2"/>
    <n v="36.520000000000003"/>
  </r>
  <r>
    <n v="51898"/>
    <d v="2022-03-11T00:00:00"/>
    <s v="10076"/>
    <n v="1"/>
    <n v="9"/>
    <n v="21"/>
    <n v="11.69"/>
    <x v="6"/>
    <n v="4"/>
    <x v="1"/>
    <n v="9.31"/>
  </r>
  <r>
    <n v="51899"/>
    <d v="2022-03-12T00:00:00"/>
    <s v="10050"/>
    <n v="1"/>
    <n v="11"/>
    <n v="235"/>
    <n v="167.41"/>
    <x v="7"/>
    <n v="3"/>
    <x v="3"/>
    <n v="67.59"/>
  </r>
  <r>
    <n v="51900"/>
    <d v="2022-03-12T00:00:00"/>
    <s v="10007"/>
    <n v="1"/>
    <n v="6"/>
    <n v="117"/>
    <n v="61.66"/>
    <x v="4"/>
    <n v="2"/>
    <x v="4"/>
    <n v="55.34"/>
  </r>
  <r>
    <n v="51901"/>
    <d v="2022-03-13T00:00:00"/>
    <s v="10008"/>
    <n v="1"/>
    <n v="6"/>
    <n v="181"/>
    <n v="111.86"/>
    <x v="4"/>
    <n v="2"/>
    <x v="4"/>
    <n v="69.14"/>
  </r>
  <r>
    <n v="51902"/>
    <d v="2022-03-14T00:00:00"/>
    <s v="10076"/>
    <n v="1"/>
    <n v="16"/>
    <n v="21"/>
    <n v="11.19"/>
    <x v="11"/>
    <n v="4"/>
    <x v="1"/>
    <n v="9.81"/>
  </r>
  <r>
    <n v="51903"/>
    <d v="2022-03-16T00:00:00"/>
    <s v="10007"/>
    <n v="1"/>
    <n v="13"/>
    <n v="121"/>
    <n v="61"/>
    <x v="8"/>
    <n v="2"/>
    <x v="4"/>
    <n v="60"/>
  </r>
  <r>
    <n v="51904"/>
    <d v="2022-03-17T00:00:00"/>
    <s v="10019"/>
    <n v="1"/>
    <n v="3"/>
    <n v="85"/>
    <n v="47.6"/>
    <x v="5"/>
    <n v="6"/>
    <x v="2"/>
    <n v="37.4"/>
  </r>
  <r>
    <n v="51905"/>
    <d v="2022-03-18T00:00:00"/>
    <s v="10076"/>
    <n v="1"/>
    <n v="5"/>
    <n v="21"/>
    <n v="10.65"/>
    <x v="2"/>
    <n v="4"/>
    <x v="1"/>
    <n v="10.35"/>
  </r>
  <r>
    <n v="51906"/>
    <d v="2022-03-19T00:00:00"/>
    <s v="10007"/>
    <n v="1"/>
    <n v="5"/>
    <n v="118"/>
    <n v="62.81"/>
    <x v="2"/>
    <n v="2"/>
    <x v="4"/>
    <n v="55.19"/>
  </r>
  <r>
    <n v="51907"/>
    <d v="2022-03-19T00:00:00"/>
    <s v="10012"/>
    <n v="1"/>
    <n v="15"/>
    <n v="132"/>
    <n v="91.18"/>
    <x v="12"/>
    <n v="2"/>
    <x v="4"/>
    <n v="40.819999999999993"/>
  </r>
  <r>
    <n v="51908"/>
    <d v="2022-03-21T00:00:00"/>
    <s v="10076"/>
    <n v="1"/>
    <n v="7"/>
    <n v="21"/>
    <n v="11.52"/>
    <x v="3"/>
    <n v="4"/>
    <x v="1"/>
    <n v="9.48"/>
  </r>
  <r>
    <n v="51909"/>
    <d v="2022-03-21T00:00:00"/>
    <s v="10023"/>
    <n v="1"/>
    <n v="1"/>
    <n v="81"/>
    <n v="56.29"/>
    <x v="0"/>
    <n v="6"/>
    <x v="2"/>
    <n v="24.71"/>
  </r>
  <r>
    <n v="51910"/>
    <d v="2022-03-21T00:00:00"/>
    <s v="10007"/>
    <n v="1"/>
    <n v="5"/>
    <n v="124"/>
    <n v="63.52"/>
    <x v="2"/>
    <n v="2"/>
    <x v="4"/>
    <n v="60.48"/>
  </r>
  <r>
    <n v="51911"/>
    <d v="2022-03-23T00:00:00"/>
    <s v="10008"/>
    <n v="1"/>
    <n v="16"/>
    <n v="171"/>
    <n v="119.65"/>
    <x v="11"/>
    <n v="2"/>
    <x v="4"/>
    <n v="51.349999999999994"/>
  </r>
  <r>
    <n v="51912"/>
    <d v="2022-03-24T00:00:00"/>
    <s v="10050"/>
    <n v="1"/>
    <n v="7"/>
    <n v="243"/>
    <n v="156.81"/>
    <x v="3"/>
    <n v="3"/>
    <x v="3"/>
    <n v="86.19"/>
  </r>
  <r>
    <n v="51913"/>
    <d v="2022-03-25T00:00:00"/>
    <s v="10076"/>
    <n v="1"/>
    <n v="5"/>
    <n v="20"/>
    <n v="10.67"/>
    <x v="2"/>
    <n v="4"/>
    <x v="1"/>
    <n v="9.33"/>
  </r>
  <r>
    <n v="51914"/>
    <d v="2022-03-25T00:00:00"/>
    <s v="10034"/>
    <n v="1"/>
    <n v="15"/>
    <n v="76"/>
    <n v="40.17"/>
    <x v="12"/>
    <n v="5"/>
    <x v="0"/>
    <n v="35.83"/>
  </r>
  <r>
    <n v="51915"/>
    <d v="2022-03-26T00:00:00"/>
    <s v="10019"/>
    <n v="1"/>
    <n v="7"/>
    <n v="84"/>
    <n v="49.44"/>
    <x v="3"/>
    <n v="6"/>
    <x v="2"/>
    <n v="34.56"/>
  </r>
  <r>
    <n v="51916"/>
    <d v="2022-03-27T00:00:00"/>
    <s v="10007"/>
    <n v="1"/>
    <n v="2"/>
    <n v="124"/>
    <n v="64.84"/>
    <x v="1"/>
    <n v="2"/>
    <x v="4"/>
    <n v="59.16"/>
  </r>
  <r>
    <n v="51917"/>
    <d v="2022-03-27T00:00:00"/>
    <s v="10076"/>
    <n v="1"/>
    <n v="2"/>
    <n v="20"/>
    <n v="11.46"/>
    <x v="1"/>
    <n v="4"/>
    <x v="1"/>
    <n v="8.5399999999999991"/>
  </r>
  <r>
    <n v="51918"/>
    <d v="2022-03-29T00:00:00"/>
    <s v="10008"/>
    <n v="1"/>
    <n v="7"/>
    <n v="177"/>
    <n v="120.46"/>
    <x v="3"/>
    <n v="2"/>
    <x v="4"/>
    <n v="56.540000000000006"/>
  </r>
  <r>
    <n v="51919"/>
    <d v="2022-03-29T00:00:00"/>
    <s v="10076"/>
    <n v="1"/>
    <n v="2"/>
    <n v="20"/>
    <n v="11.28"/>
    <x v="1"/>
    <n v="4"/>
    <x v="1"/>
    <n v="8.7200000000000006"/>
  </r>
  <r>
    <n v="51920"/>
    <d v="2022-03-30T00:00:00"/>
    <s v="10007"/>
    <n v="1"/>
    <n v="7"/>
    <n v="115"/>
    <n v="62.22"/>
    <x v="3"/>
    <n v="2"/>
    <x v="4"/>
    <n v="52.78"/>
  </r>
  <r>
    <n v="51921"/>
    <d v="2022-03-31T00:00:00"/>
    <s v="10023"/>
    <n v="1"/>
    <n v="3"/>
    <n v="83"/>
    <n v="56.87"/>
    <x v="5"/>
    <n v="6"/>
    <x v="2"/>
    <n v="26.130000000000003"/>
  </r>
  <r>
    <n v="51922"/>
    <d v="2022-04-02T00:00:00"/>
    <s v="10076"/>
    <n v="1"/>
    <n v="16"/>
    <n v="21"/>
    <n v="10.67"/>
    <x v="11"/>
    <n v="4"/>
    <x v="1"/>
    <n v="10.33"/>
  </r>
  <r>
    <n v="51923"/>
    <d v="2022-04-03T00:00:00"/>
    <s v="10019"/>
    <n v="1"/>
    <n v="9"/>
    <n v="89"/>
    <n v="47.24"/>
    <x v="6"/>
    <n v="6"/>
    <x v="2"/>
    <n v="41.76"/>
  </r>
  <r>
    <n v="51924"/>
    <d v="2022-04-04T00:00:00"/>
    <s v="10007"/>
    <n v="1"/>
    <n v="6"/>
    <n v="117"/>
    <n v="64.78"/>
    <x v="4"/>
    <n v="2"/>
    <x v="4"/>
    <n v="52.22"/>
  </r>
  <r>
    <n v="51925"/>
    <d v="2022-04-04T00:00:00"/>
    <s v="10023"/>
    <n v="1"/>
    <n v="9"/>
    <n v="82"/>
    <n v="55.79"/>
    <x v="6"/>
    <n v="6"/>
    <x v="2"/>
    <n v="26.21"/>
  </r>
  <r>
    <n v="51926"/>
    <d v="2022-04-05T00:00:00"/>
    <s v="10050"/>
    <n v="1"/>
    <n v="6"/>
    <n v="236"/>
    <n v="164.54"/>
    <x v="4"/>
    <n v="3"/>
    <x v="3"/>
    <n v="71.460000000000008"/>
  </r>
  <r>
    <n v="51927"/>
    <d v="2022-04-07T00:00:00"/>
    <s v="10076"/>
    <n v="1"/>
    <n v="5"/>
    <n v="21"/>
    <n v="11.81"/>
    <x v="2"/>
    <n v="4"/>
    <x v="1"/>
    <n v="9.19"/>
  </r>
  <r>
    <n v="51928"/>
    <d v="2022-04-10T00:00:00"/>
    <s v="10007"/>
    <n v="1"/>
    <n v="9"/>
    <n v="124"/>
    <n v="66.17"/>
    <x v="6"/>
    <n v="2"/>
    <x v="4"/>
    <n v="57.83"/>
  </r>
  <r>
    <n v="51929"/>
    <d v="2022-04-11T00:00:00"/>
    <s v="10050"/>
    <n v="1"/>
    <n v="16"/>
    <n v="239"/>
    <n v="162.97"/>
    <x v="11"/>
    <n v="3"/>
    <x v="3"/>
    <n v="76.03"/>
  </r>
  <r>
    <n v="51930"/>
    <d v="2022-04-11T00:00:00"/>
    <s v="10076"/>
    <n v="1"/>
    <n v="7"/>
    <n v="20"/>
    <n v="11.64"/>
    <x v="3"/>
    <n v="4"/>
    <x v="1"/>
    <n v="8.36"/>
  </r>
  <r>
    <n v="51931"/>
    <d v="2022-04-11T00:00:00"/>
    <s v="10023"/>
    <n v="1"/>
    <n v="16"/>
    <n v="86"/>
    <n v="54.07"/>
    <x v="11"/>
    <n v="6"/>
    <x v="2"/>
    <n v="31.93"/>
  </r>
  <r>
    <n v="51932"/>
    <d v="2022-04-12T00:00:00"/>
    <s v="10008"/>
    <n v="1"/>
    <n v="5"/>
    <n v="188"/>
    <n v="119.01"/>
    <x v="2"/>
    <n v="2"/>
    <x v="4"/>
    <n v="68.989999999999995"/>
  </r>
  <r>
    <n v="51933"/>
    <d v="2022-04-14T00:00:00"/>
    <s v="10050"/>
    <n v="1"/>
    <n v="11"/>
    <n v="246"/>
    <n v="161.65"/>
    <x v="7"/>
    <n v="3"/>
    <x v="3"/>
    <n v="84.35"/>
  </r>
  <r>
    <n v="51934"/>
    <d v="2022-04-14T00:00:00"/>
    <s v="10007"/>
    <n v="1"/>
    <n v="14"/>
    <n v="114"/>
    <n v="67.55"/>
    <x v="10"/>
    <n v="2"/>
    <x v="4"/>
    <n v="46.45"/>
  </r>
  <r>
    <n v="51935"/>
    <d v="2022-04-14T00:00:00"/>
    <s v="10076"/>
    <n v="1"/>
    <n v="3"/>
    <n v="21"/>
    <n v="11.55"/>
    <x v="5"/>
    <n v="4"/>
    <x v="1"/>
    <n v="9.4499999999999993"/>
  </r>
  <r>
    <n v="51936"/>
    <d v="2022-04-16T00:00:00"/>
    <s v="10019"/>
    <n v="1"/>
    <n v="5"/>
    <n v="81"/>
    <n v="48.82"/>
    <x v="2"/>
    <n v="6"/>
    <x v="2"/>
    <n v="32.18"/>
  </r>
  <r>
    <n v="51937"/>
    <d v="2022-04-17T00:00:00"/>
    <s v="10076"/>
    <n v="1"/>
    <n v="16"/>
    <n v="20"/>
    <n v="11.79"/>
    <x v="11"/>
    <n v="4"/>
    <x v="1"/>
    <n v="8.2100000000000009"/>
  </r>
  <r>
    <n v="51938"/>
    <d v="2022-04-19T00:00:00"/>
    <s v="10007"/>
    <n v="1"/>
    <n v="2"/>
    <n v="118"/>
    <n v="67.069999999999993"/>
    <x v="1"/>
    <n v="2"/>
    <x v="4"/>
    <n v="50.930000000000007"/>
  </r>
  <r>
    <n v="51939"/>
    <d v="2022-04-19T00:00:00"/>
    <s v="10008"/>
    <n v="1"/>
    <n v="13"/>
    <n v="174"/>
    <n v="112.14"/>
    <x v="8"/>
    <n v="2"/>
    <x v="4"/>
    <n v="61.86"/>
  </r>
  <r>
    <n v="51940"/>
    <d v="2022-04-21T00:00:00"/>
    <s v="10012"/>
    <n v="1"/>
    <n v="9"/>
    <n v="134"/>
    <n v="87.57"/>
    <x v="6"/>
    <n v="2"/>
    <x v="4"/>
    <n v="46.430000000000007"/>
  </r>
  <r>
    <n v="51941"/>
    <d v="2022-04-22T00:00:00"/>
    <s v="10076"/>
    <n v="1"/>
    <n v="5"/>
    <n v="19"/>
    <n v="11.02"/>
    <x v="2"/>
    <n v="4"/>
    <x v="1"/>
    <n v="7.98"/>
  </r>
  <r>
    <n v="51942"/>
    <d v="2022-04-23T00:00:00"/>
    <s v="10050"/>
    <n v="1"/>
    <n v="7"/>
    <n v="242"/>
    <n v="154"/>
    <x v="3"/>
    <n v="3"/>
    <x v="3"/>
    <n v="88"/>
  </r>
  <r>
    <n v="51943"/>
    <d v="2022-04-23T00:00:00"/>
    <s v="10023"/>
    <n v="1"/>
    <n v="15"/>
    <n v="86"/>
    <n v="53.88"/>
    <x v="12"/>
    <n v="6"/>
    <x v="2"/>
    <n v="32.119999999999997"/>
  </r>
  <r>
    <n v="51944"/>
    <d v="2022-04-25T00:00:00"/>
    <s v="10076"/>
    <n v="1"/>
    <n v="9"/>
    <n v="20"/>
    <n v="10.87"/>
    <x v="6"/>
    <n v="4"/>
    <x v="1"/>
    <n v="9.1300000000000008"/>
  </r>
  <r>
    <n v="51945"/>
    <d v="2022-04-25T00:00:00"/>
    <s v="10008"/>
    <n v="1"/>
    <n v="11"/>
    <n v="177"/>
    <n v="113.89"/>
    <x v="7"/>
    <n v="2"/>
    <x v="4"/>
    <n v="63.11"/>
  </r>
  <r>
    <n v="51946"/>
    <d v="2022-04-25T00:00:00"/>
    <s v="10007"/>
    <n v="1"/>
    <n v="1"/>
    <n v="116"/>
    <n v="61.94"/>
    <x v="0"/>
    <n v="2"/>
    <x v="4"/>
    <n v="54.06"/>
  </r>
  <r>
    <n v="51947"/>
    <d v="2022-04-26T00:00:00"/>
    <s v="10023"/>
    <n v="1"/>
    <n v="2"/>
    <n v="88"/>
    <n v="55.58"/>
    <x v="1"/>
    <n v="6"/>
    <x v="2"/>
    <n v="32.42"/>
  </r>
  <r>
    <n v="51948"/>
    <d v="2022-04-28T00:00:00"/>
    <s v="10076"/>
    <n v="1"/>
    <n v="6"/>
    <n v="21"/>
    <n v="10.99"/>
    <x v="4"/>
    <n v="4"/>
    <x v="1"/>
    <n v="10.01"/>
  </r>
  <r>
    <n v="51949"/>
    <d v="2022-04-28T00:00:00"/>
    <s v="10037"/>
    <n v="1"/>
    <n v="5"/>
    <n v="95"/>
    <n v="55.52"/>
    <x v="2"/>
    <n v="5"/>
    <x v="0"/>
    <n v="39.479999999999997"/>
  </r>
  <r>
    <n v="51950"/>
    <d v="2022-04-29T00:00:00"/>
    <s v="10019"/>
    <n v="1"/>
    <n v="16"/>
    <n v="87"/>
    <n v="46.71"/>
    <x v="11"/>
    <n v="6"/>
    <x v="2"/>
    <n v="40.29"/>
  </r>
  <r>
    <n v="51951"/>
    <d v="2022-04-30T00:00:00"/>
    <s v="10007"/>
    <n v="1"/>
    <n v="7"/>
    <n v="118"/>
    <n v="64.790000000000006"/>
    <x v="3"/>
    <n v="2"/>
    <x v="4"/>
    <n v="53.209999999999994"/>
  </r>
  <r>
    <n v="51952"/>
    <d v="2022-05-02T00:00:00"/>
    <s v="10076"/>
    <n v="1"/>
    <n v="2"/>
    <n v="20"/>
    <n v="10.9"/>
    <x v="1"/>
    <n v="4"/>
    <x v="1"/>
    <n v="9.1"/>
  </r>
  <r>
    <n v="51953"/>
    <d v="2022-05-02T00:00:00"/>
    <s v="10007"/>
    <n v="1"/>
    <n v="1"/>
    <n v="118"/>
    <n v="64.2"/>
    <x v="0"/>
    <n v="2"/>
    <x v="4"/>
    <n v="53.8"/>
  </r>
  <r>
    <n v="51954"/>
    <d v="2022-05-04T00:00:00"/>
    <s v="10007"/>
    <n v="1"/>
    <n v="1"/>
    <n v="116"/>
    <n v="64.069999999999993"/>
    <x v="0"/>
    <n v="2"/>
    <x v="4"/>
    <n v="51.930000000000007"/>
  </r>
  <r>
    <n v="51955"/>
    <d v="2022-05-04T00:00:00"/>
    <s v="10023"/>
    <n v="1"/>
    <n v="7"/>
    <n v="87"/>
    <n v="52.05"/>
    <x v="3"/>
    <n v="6"/>
    <x v="2"/>
    <n v="34.950000000000003"/>
  </r>
  <r>
    <n v="51956"/>
    <d v="2022-05-04T00:00:00"/>
    <s v="10008"/>
    <n v="1"/>
    <n v="7"/>
    <n v="187"/>
    <n v="111.41"/>
    <x v="3"/>
    <n v="2"/>
    <x v="4"/>
    <n v="75.59"/>
  </r>
  <r>
    <n v="51957"/>
    <d v="2022-05-04T00:00:00"/>
    <s v="10050"/>
    <n v="1"/>
    <n v="1"/>
    <n v="249"/>
    <n v="167.79"/>
    <x v="0"/>
    <n v="3"/>
    <x v="3"/>
    <n v="81.210000000000008"/>
  </r>
  <r>
    <n v="51958"/>
    <d v="2022-05-05T00:00:00"/>
    <s v="10076"/>
    <n v="1"/>
    <n v="2"/>
    <n v="20"/>
    <n v="11.07"/>
    <x v="1"/>
    <n v="4"/>
    <x v="1"/>
    <n v="8.93"/>
  </r>
  <r>
    <n v="51959"/>
    <d v="2022-05-07T00:00:00"/>
    <s v="10076"/>
    <n v="1"/>
    <n v="5"/>
    <n v="19"/>
    <n v="11.26"/>
    <x v="2"/>
    <n v="4"/>
    <x v="1"/>
    <n v="7.74"/>
  </r>
  <r>
    <n v="51960"/>
    <d v="2022-05-08T00:00:00"/>
    <s v="10007"/>
    <n v="1"/>
    <n v="10"/>
    <n v="123"/>
    <n v="63.39"/>
    <x v="9"/>
    <n v="2"/>
    <x v="4"/>
    <n v="59.61"/>
  </r>
  <r>
    <n v="51961"/>
    <d v="2022-05-09T00:00:00"/>
    <s v="10050"/>
    <n v="1"/>
    <n v="5"/>
    <n v="230"/>
    <n v="162.93"/>
    <x v="2"/>
    <n v="3"/>
    <x v="3"/>
    <n v="67.069999999999993"/>
  </r>
  <r>
    <n v="51962"/>
    <d v="2022-05-11T00:00:00"/>
    <s v="10076"/>
    <n v="1"/>
    <n v="2"/>
    <n v="21"/>
    <n v="10.86"/>
    <x v="1"/>
    <n v="4"/>
    <x v="1"/>
    <n v="10.14"/>
  </r>
  <r>
    <n v="51963"/>
    <d v="2022-05-12T00:00:00"/>
    <s v="10007"/>
    <n v="1"/>
    <n v="7"/>
    <n v="112"/>
    <n v="61.09"/>
    <x v="3"/>
    <n v="2"/>
    <x v="4"/>
    <n v="50.91"/>
  </r>
  <r>
    <n v="51964"/>
    <d v="2022-05-14T00:00:00"/>
    <s v="10019"/>
    <n v="1"/>
    <n v="6"/>
    <n v="83"/>
    <n v="47.26"/>
    <x v="4"/>
    <n v="6"/>
    <x v="2"/>
    <n v="35.74"/>
  </r>
  <r>
    <n v="51965"/>
    <d v="2022-05-14T00:00:00"/>
    <s v="10023"/>
    <n v="1"/>
    <n v="19"/>
    <n v="87"/>
    <n v="55.71"/>
    <x v="13"/>
    <n v="6"/>
    <x v="2"/>
    <n v="31.29"/>
  </r>
  <r>
    <n v="51966"/>
    <d v="2022-05-14T00:00:00"/>
    <s v="10076"/>
    <n v="1"/>
    <n v="10"/>
    <n v="19"/>
    <n v="11"/>
    <x v="9"/>
    <n v="4"/>
    <x v="1"/>
    <n v="8"/>
  </r>
  <r>
    <n v="51967"/>
    <d v="2022-05-15T00:00:00"/>
    <s v="10007"/>
    <n v="1"/>
    <n v="7"/>
    <n v="114"/>
    <n v="62.88"/>
    <x v="3"/>
    <n v="2"/>
    <x v="4"/>
    <n v="51.12"/>
  </r>
  <r>
    <n v="51968"/>
    <d v="2022-05-17T00:00:00"/>
    <s v="10008"/>
    <n v="1"/>
    <n v="2"/>
    <n v="184"/>
    <n v="114.38"/>
    <x v="1"/>
    <n v="2"/>
    <x v="4"/>
    <n v="69.62"/>
  </r>
  <r>
    <n v="51969"/>
    <d v="2022-05-17T00:00:00"/>
    <s v="10012"/>
    <n v="1"/>
    <n v="9"/>
    <n v="129"/>
    <n v="88.33"/>
    <x v="6"/>
    <n v="2"/>
    <x v="4"/>
    <n v="40.67"/>
  </r>
  <r>
    <n v="51970"/>
    <d v="2022-05-18T00:00:00"/>
    <s v="10076"/>
    <n v="1"/>
    <n v="6"/>
    <n v="20"/>
    <n v="11.19"/>
    <x v="4"/>
    <n v="4"/>
    <x v="1"/>
    <n v="8.81"/>
  </r>
  <r>
    <n v="51971"/>
    <d v="2022-05-20T00:00:00"/>
    <s v="10019"/>
    <n v="1"/>
    <n v="5"/>
    <n v="83"/>
    <n v="49.4"/>
    <x v="2"/>
    <n v="6"/>
    <x v="2"/>
    <n v="33.6"/>
  </r>
  <r>
    <n v="51972"/>
    <d v="2022-05-20T00:00:00"/>
    <s v="10023"/>
    <n v="1"/>
    <n v="1"/>
    <n v="87"/>
    <n v="56.62"/>
    <x v="0"/>
    <n v="6"/>
    <x v="2"/>
    <n v="30.380000000000003"/>
  </r>
  <r>
    <n v="51973"/>
    <d v="2022-05-21T00:00:00"/>
    <s v="10050"/>
    <n v="1"/>
    <n v="1"/>
    <n v="237"/>
    <n v="155.04"/>
    <x v="0"/>
    <n v="3"/>
    <x v="3"/>
    <n v="81.960000000000008"/>
  </r>
  <r>
    <n v="51974"/>
    <d v="2022-05-22T00:00:00"/>
    <s v="10076"/>
    <n v="1"/>
    <n v="7"/>
    <n v="20"/>
    <n v="11.03"/>
    <x v="3"/>
    <n v="4"/>
    <x v="1"/>
    <n v="8.9700000000000006"/>
  </r>
  <r>
    <n v="51975"/>
    <d v="2022-05-23T00:00:00"/>
    <s v="10037"/>
    <n v="1"/>
    <n v="15"/>
    <n v="101"/>
    <n v="51.38"/>
    <x v="12"/>
    <n v="5"/>
    <x v="0"/>
    <n v="49.62"/>
  </r>
  <r>
    <n v="51976"/>
    <d v="2022-05-23T00:00:00"/>
    <s v="10008"/>
    <n v="1"/>
    <n v="19"/>
    <n v="171"/>
    <n v="116.88"/>
    <x v="13"/>
    <n v="2"/>
    <x v="4"/>
    <n v="54.120000000000005"/>
  </r>
  <r>
    <n v="51977"/>
    <d v="2022-05-23T00:00:00"/>
    <s v="10007"/>
    <n v="1"/>
    <n v="2"/>
    <n v="115"/>
    <n v="63.64"/>
    <x v="1"/>
    <n v="2"/>
    <x v="4"/>
    <n v="51.36"/>
  </r>
  <r>
    <n v="51978"/>
    <d v="2022-05-24T00:00:00"/>
    <s v="10050"/>
    <n v="1"/>
    <n v="7"/>
    <n v="228"/>
    <n v="156.12"/>
    <x v="3"/>
    <n v="3"/>
    <x v="3"/>
    <n v="71.88"/>
  </r>
  <r>
    <n v="51979"/>
    <d v="2022-05-26T00:00:00"/>
    <s v="10076"/>
    <n v="1"/>
    <n v="11"/>
    <n v="19"/>
    <n v="11.56"/>
    <x v="7"/>
    <n v="4"/>
    <x v="1"/>
    <n v="7.4399999999999995"/>
  </r>
  <r>
    <n v="51980"/>
    <d v="2022-05-27T00:00:00"/>
    <s v="10007"/>
    <n v="1"/>
    <n v="7"/>
    <n v="121"/>
    <n v="65.75"/>
    <x v="3"/>
    <n v="2"/>
    <x v="4"/>
    <n v="55.25"/>
  </r>
  <r>
    <n v="51981"/>
    <d v="2022-05-28T00:00:00"/>
    <s v="10008"/>
    <n v="1"/>
    <n v="6"/>
    <n v="187"/>
    <n v="116.64"/>
    <x v="4"/>
    <n v="2"/>
    <x v="4"/>
    <n v="70.36"/>
  </r>
  <r>
    <n v="51982"/>
    <d v="2022-05-29T00:00:00"/>
    <s v="10012"/>
    <n v="1"/>
    <n v="6"/>
    <n v="133"/>
    <n v="93.98"/>
    <x v="4"/>
    <n v="2"/>
    <x v="4"/>
    <n v="39.019999999999996"/>
  </r>
  <r>
    <n v="51983"/>
    <d v="2022-05-29T00:00:00"/>
    <s v="10050"/>
    <n v="1"/>
    <n v="7"/>
    <n v="249"/>
    <n v="161.19999999999999"/>
    <x v="3"/>
    <n v="3"/>
    <x v="3"/>
    <n v="87.800000000000011"/>
  </r>
  <r>
    <n v="51984"/>
    <d v="2022-05-29T00:00:00"/>
    <s v="10076"/>
    <n v="1"/>
    <n v="6"/>
    <n v="20"/>
    <n v="10.74"/>
    <x v="4"/>
    <n v="4"/>
    <x v="1"/>
    <n v="9.26"/>
  </r>
  <r>
    <n v="51985"/>
    <d v="2022-05-31T00:00:00"/>
    <s v="10019"/>
    <n v="1"/>
    <n v="5"/>
    <n v="87"/>
    <n v="49.86"/>
    <x v="2"/>
    <n v="6"/>
    <x v="2"/>
    <n v="37.14"/>
  </r>
  <r>
    <n v="51986"/>
    <d v="2022-06-01T00:00:00"/>
    <s v="10023"/>
    <n v="1"/>
    <n v="15"/>
    <n v="85"/>
    <n v="56.76"/>
    <x v="12"/>
    <n v="6"/>
    <x v="2"/>
    <n v="28.240000000000002"/>
  </r>
  <r>
    <n v="51987"/>
    <d v="2022-06-01T00:00:00"/>
    <s v="10076"/>
    <n v="1"/>
    <n v="5"/>
    <n v="20"/>
    <n v="10.89"/>
    <x v="2"/>
    <n v="4"/>
    <x v="1"/>
    <n v="9.11"/>
  </r>
  <r>
    <n v="51988"/>
    <d v="2022-06-02T00:00:00"/>
    <s v="10050"/>
    <n v="1"/>
    <n v="7"/>
    <n v="239"/>
    <n v="158.49"/>
    <x v="3"/>
    <n v="3"/>
    <x v="3"/>
    <n v="80.509999999999991"/>
  </r>
  <r>
    <n v="51989"/>
    <d v="2022-06-04T00:00:00"/>
    <s v="10007"/>
    <n v="1"/>
    <n v="1"/>
    <n v="121"/>
    <n v="65.03"/>
    <x v="0"/>
    <n v="2"/>
    <x v="4"/>
    <n v="55.97"/>
  </r>
  <r>
    <n v="51990"/>
    <d v="2022-06-05T00:00:00"/>
    <s v="10076"/>
    <n v="1"/>
    <n v="2"/>
    <n v="21"/>
    <n v="11.81"/>
    <x v="1"/>
    <n v="4"/>
    <x v="1"/>
    <n v="9.19"/>
  </r>
  <r>
    <n v="51991"/>
    <d v="2022-06-07T00:00:00"/>
    <s v="10023"/>
    <n v="1"/>
    <n v="7"/>
    <n v="89"/>
    <n v="53.36"/>
    <x v="3"/>
    <n v="6"/>
    <x v="2"/>
    <n v="35.64"/>
  </r>
  <r>
    <n v="51992"/>
    <d v="2022-06-09T00:00:00"/>
    <s v="10076"/>
    <n v="1"/>
    <n v="6"/>
    <n v="20"/>
    <n v="11.8"/>
    <x v="4"/>
    <n v="4"/>
    <x v="1"/>
    <n v="8.1999999999999993"/>
  </r>
  <r>
    <n v="51993"/>
    <d v="2022-06-09T00:00:00"/>
    <s v="10019"/>
    <n v="1"/>
    <n v="5"/>
    <n v="89"/>
    <n v="47.22"/>
    <x v="2"/>
    <n v="6"/>
    <x v="2"/>
    <n v="41.78"/>
  </r>
  <r>
    <n v="51994"/>
    <d v="2022-06-10T00:00:00"/>
    <s v="10008"/>
    <n v="1"/>
    <n v="7"/>
    <n v="189"/>
    <n v="120.02"/>
    <x v="3"/>
    <n v="2"/>
    <x v="4"/>
    <n v="68.98"/>
  </r>
  <r>
    <n v="51995"/>
    <d v="2022-06-10T00:00:00"/>
    <s v="10007"/>
    <n v="1"/>
    <n v="1"/>
    <n v="113"/>
    <n v="61.26"/>
    <x v="0"/>
    <n v="2"/>
    <x v="4"/>
    <n v="51.74"/>
  </r>
  <r>
    <n v="51996"/>
    <d v="2022-06-11T00:00:00"/>
    <s v="10050"/>
    <n v="1"/>
    <n v="6"/>
    <n v="233"/>
    <n v="162.06"/>
    <x v="4"/>
    <n v="3"/>
    <x v="3"/>
    <n v="70.94"/>
  </r>
  <r>
    <n v="51997"/>
    <d v="2022-06-13T00:00:00"/>
    <s v="10007"/>
    <n v="1"/>
    <n v="13"/>
    <n v="120"/>
    <n v="66.489999999999995"/>
    <x v="8"/>
    <n v="2"/>
    <x v="4"/>
    <n v="53.510000000000005"/>
  </r>
  <r>
    <n v="51998"/>
    <d v="2022-06-13T00:00:00"/>
    <s v="10076"/>
    <n v="1"/>
    <n v="7"/>
    <n v="20"/>
    <n v="11.7"/>
    <x v="3"/>
    <n v="4"/>
    <x v="1"/>
    <n v="8.3000000000000007"/>
  </r>
  <r>
    <n v="51999"/>
    <d v="2022-06-16T00:00:00"/>
    <s v="10008"/>
    <n v="1"/>
    <n v="1"/>
    <n v="186"/>
    <n v="118.74"/>
    <x v="0"/>
    <n v="2"/>
    <x v="4"/>
    <n v="67.260000000000005"/>
  </r>
  <r>
    <n v="52000"/>
    <d v="2022-06-16T00:00:00"/>
    <s v="10076"/>
    <n v="1"/>
    <n v="14"/>
    <n v="19"/>
    <n v="11.61"/>
    <x v="10"/>
    <n v="4"/>
    <x v="1"/>
    <n v="7.3900000000000006"/>
  </r>
  <r>
    <n v="52001"/>
    <d v="2022-06-16T00:00:00"/>
    <s v="10050"/>
    <n v="1"/>
    <n v="5"/>
    <n v="236"/>
    <n v="160.15"/>
    <x v="2"/>
    <n v="3"/>
    <x v="3"/>
    <n v="75.849999999999994"/>
  </r>
  <r>
    <n v="52002"/>
    <d v="2022-06-16T00:00:00"/>
    <s v="10019"/>
    <n v="1"/>
    <n v="14"/>
    <n v="82"/>
    <n v="46.52"/>
    <x v="10"/>
    <n v="6"/>
    <x v="2"/>
    <n v="35.479999999999997"/>
  </r>
  <r>
    <n v="52003"/>
    <d v="2022-06-18T00:00:00"/>
    <s v="10023"/>
    <n v="1"/>
    <n v="6"/>
    <n v="85"/>
    <n v="51.77"/>
    <x v="4"/>
    <n v="6"/>
    <x v="2"/>
    <n v="33.229999999999997"/>
  </r>
  <r>
    <n v="52004"/>
    <d v="2022-06-18T00:00:00"/>
    <s v="10034"/>
    <n v="1"/>
    <n v="11"/>
    <n v="74"/>
    <n v="40.5"/>
    <x v="7"/>
    <n v="5"/>
    <x v="0"/>
    <n v="33.5"/>
  </r>
  <r>
    <n v="52005"/>
    <d v="2022-06-19T00:00:00"/>
    <s v="10007"/>
    <n v="1"/>
    <n v="1"/>
    <n v="121"/>
    <n v="65.42"/>
    <x v="0"/>
    <n v="2"/>
    <x v="4"/>
    <n v="55.58"/>
  </r>
  <r>
    <n v="52006"/>
    <d v="2022-06-19T00:00:00"/>
    <s v="10076"/>
    <n v="1"/>
    <n v="5"/>
    <n v="20"/>
    <n v="11.01"/>
    <x v="2"/>
    <n v="4"/>
    <x v="1"/>
    <n v="8.99"/>
  </r>
  <r>
    <n v="52007"/>
    <d v="2022-06-20T00:00:00"/>
    <s v="10008"/>
    <n v="1"/>
    <n v="7"/>
    <n v="175"/>
    <n v="117.23"/>
    <x v="3"/>
    <n v="2"/>
    <x v="4"/>
    <n v="57.769999999999996"/>
  </r>
  <r>
    <n v="52008"/>
    <d v="2022-06-20T00:00:00"/>
    <s v="10012"/>
    <n v="1"/>
    <n v="7"/>
    <n v="139"/>
    <n v="93.3"/>
    <x v="3"/>
    <n v="2"/>
    <x v="4"/>
    <n v="45.7"/>
  </r>
  <r>
    <n v="52009"/>
    <d v="2022-06-24T00:00:00"/>
    <s v="10076"/>
    <n v="1"/>
    <n v="1"/>
    <n v="21"/>
    <n v="11.02"/>
    <x v="0"/>
    <n v="4"/>
    <x v="1"/>
    <n v="9.98"/>
  </r>
  <r>
    <n v="52010"/>
    <d v="2022-06-25T00:00:00"/>
    <s v="10008"/>
    <n v="1"/>
    <n v="5"/>
    <n v="185"/>
    <n v="120.6"/>
    <x v="2"/>
    <n v="2"/>
    <x v="4"/>
    <n v="64.400000000000006"/>
  </r>
  <r>
    <n v="52011"/>
    <d v="2022-06-26T00:00:00"/>
    <s v="10007"/>
    <n v="1"/>
    <n v="9"/>
    <n v="118"/>
    <n v="62.13"/>
    <x v="6"/>
    <n v="2"/>
    <x v="4"/>
    <n v="55.87"/>
  </r>
  <r>
    <n v="52012"/>
    <d v="2022-06-28T00:00:00"/>
    <s v="10023"/>
    <n v="1"/>
    <n v="15"/>
    <n v="81"/>
    <n v="56.5"/>
    <x v="12"/>
    <n v="6"/>
    <x v="2"/>
    <n v="24.5"/>
  </r>
  <r>
    <n v="52013"/>
    <d v="2022-06-28T00:00:00"/>
    <s v="10050"/>
    <n v="1"/>
    <n v="3"/>
    <n v="230"/>
    <n v="158.02000000000001"/>
    <x v="5"/>
    <n v="3"/>
    <x v="3"/>
    <n v="71.97999999999999"/>
  </r>
  <r>
    <n v="52014"/>
    <d v="2022-06-29T00:00:00"/>
    <s v="10076"/>
    <n v="1"/>
    <n v="2"/>
    <n v="21"/>
    <n v="10.91"/>
    <x v="1"/>
    <n v="4"/>
    <x v="1"/>
    <n v="10.09"/>
  </r>
  <r>
    <n v="52015"/>
    <d v="2022-07-01T00:00:00"/>
    <s v="10019"/>
    <n v="1"/>
    <n v="7"/>
    <n v="89"/>
    <n v="50.68"/>
    <x v="3"/>
    <n v="6"/>
    <x v="2"/>
    <n v="38.32"/>
  </r>
  <r>
    <n v="52016"/>
    <d v="2022-07-02T00:00:00"/>
    <s v="10076"/>
    <n v="1"/>
    <n v="14"/>
    <n v="21"/>
    <n v="10.87"/>
    <x v="10"/>
    <n v="4"/>
    <x v="1"/>
    <n v="10.130000000000001"/>
  </r>
  <r>
    <n v="52017"/>
    <d v="2022-07-04T00:00:00"/>
    <s v="10050"/>
    <n v="1"/>
    <n v="2"/>
    <n v="244"/>
    <n v="154.81"/>
    <x v="1"/>
    <n v="3"/>
    <x v="3"/>
    <n v="89.19"/>
  </r>
  <r>
    <n v="52018"/>
    <d v="2022-07-04T00:00:00"/>
    <s v="10076"/>
    <n v="1"/>
    <n v="6"/>
    <n v="21"/>
    <n v="11.08"/>
    <x v="4"/>
    <n v="4"/>
    <x v="1"/>
    <n v="9.92"/>
  </r>
  <r>
    <n v="52019"/>
    <d v="2022-07-05T00:00:00"/>
    <s v="10007"/>
    <n v="1"/>
    <n v="11"/>
    <n v="117"/>
    <n v="65.42"/>
    <x v="7"/>
    <n v="2"/>
    <x v="4"/>
    <n v="51.58"/>
  </r>
  <r>
    <n v="52020"/>
    <d v="2022-07-07T00:00:00"/>
    <s v="10050"/>
    <n v="1"/>
    <n v="7"/>
    <n v="248"/>
    <n v="156.69"/>
    <x v="3"/>
    <n v="3"/>
    <x v="3"/>
    <n v="91.31"/>
  </r>
  <r>
    <n v="52021"/>
    <d v="2022-07-07T00:00:00"/>
    <s v="10076"/>
    <n v="1"/>
    <n v="15"/>
    <n v="20"/>
    <n v="10.65"/>
    <x v="12"/>
    <n v="4"/>
    <x v="1"/>
    <n v="9.35"/>
  </r>
  <r>
    <n v="52022"/>
    <d v="2022-07-08T00:00:00"/>
    <s v="10012"/>
    <n v="1"/>
    <n v="2"/>
    <n v="138"/>
    <n v="93.28"/>
    <x v="1"/>
    <n v="2"/>
    <x v="4"/>
    <n v="44.72"/>
  </r>
  <r>
    <n v="52023"/>
    <d v="2022-07-08T00:00:00"/>
    <s v="10008"/>
    <n v="1"/>
    <n v="3"/>
    <n v="171"/>
    <n v="113.45"/>
    <x v="5"/>
    <n v="2"/>
    <x v="4"/>
    <n v="57.55"/>
  </r>
  <r>
    <n v="52024"/>
    <d v="2022-07-10T00:00:00"/>
    <s v="10076"/>
    <n v="1"/>
    <n v="11"/>
    <n v="20"/>
    <n v="11.63"/>
    <x v="7"/>
    <n v="4"/>
    <x v="1"/>
    <n v="8.3699999999999992"/>
  </r>
  <r>
    <n v="52025"/>
    <d v="2022-07-10T00:00:00"/>
    <s v="10023"/>
    <n v="1"/>
    <n v="5"/>
    <n v="83"/>
    <n v="52.44"/>
    <x v="2"/>
    <n v="6"/>
    <x v="2"/>
    <n v="30.560000000000002"/>
  </r>
  <r>
    <n v="52026"/>
    <d v="2022-07-11T00:00:00"/>
    <s v="10050"/>
    <n v="1"/>
    <n v="2"/>
    <n v="233"/>
    <n v="161.81"/>
    <x v="1"/>
    <n v="3"/>
    <x v="3"/>
    <n v="71.19"/>
  </r>
  <r>
    <n v="52027"/>
    <d v="2022-07-13T00:00:00"/>
    <s v="10008"/>
    <n v="1"/>
    <n v="10"/>
    <n v="187"/>
    <n v="120.54"/>
    <x v="9"/>
    <n v="2"/>
    <x v="4"/>
    <n v="66.459999999999994"/>
  </r>
  <r>
    <n v="52028"/>
    <d v="2022-07-14T00:00:00"/>
    <s v="10076"/>
    <n v="1"/>
    <n v="3"/>
    <n v="21"/>
    <n v="11.57"/>
    <x v="5"/>
    <n v="4"/>
    <x v="1"/>
    <n v="9.43"/>
  </r>
  <r>
    <n v="52029"/>
    <d v="2022-07-14T00:00:00"/>
    <s v="10023"/>
    <n v="1"/>
    <n v="19"/>
    <n v="83"/>
    <n v="53.3"/>
    <x v="13"/>
    <n v="6"/>
    <x v="2"/>
    <n v="29.700000000000003"/>
  </r>
  <r>
    <n v="52030"/>
    <d v="2022-07-14T00:00:00"/>
    <s v="10007"/>
    <n v="1"/>
    <n v="6"/>
    <n v="117"/>
    <n v="61.68"/>
    <x v="4"/>
    <n v="2"/>
    <x v="4"/>
    <n v="55.32"/>
  </r>
  <r>
    <n v="52031"/>
    <d v="2022-07-17T00:00:00"/>
    <s v="10023"/>
    <n v="1"/>
    <n v="5"/>
    <n v="88"/>
    <n v="53.43"/>
    <x v="2"/>
    <n v="6"/>
    <x v="2"/>
    <n v="34.57"/>
  </r>
  <r>
    <n v="52032"/>
    <d v="2022-07-17T00:00:00"/>
    <s v="10076"/>
    <n v="1"/>
    <n v="7"/>
    <n v="21"/>
    <n v="10.97"/>
    <x v="3"/>
    <n v="4"/>
    <x v="1"/>
    <n v="10.029999999999999"/>
  </r>
  <r>
    <n v="52033"/>
    <d v="2022-07-19T00:00:00"/>
    <s v="10076"/>
    <n v="1"/>
    <n v="10"/>
    <n v="21"/>
    <n v="11.73"/>
    <x v="9"/>
    <n v="4"/>
    <x v="1"/>
    <n v="9.27"/>
  </r>
  <r>
    <n v="52034"/>
    <d v="2022-07-19T00:00:00"/>
    <s v="10019"/>
    <n v="1"/>
    <n v="6"/>
    <n v="87"/>
    <n v="48.26"/>
    <x v="4"/>
    <n v="6"/>
    <x v="2"/>
    <n v="38.74"/>
  </r>
  <r>
    <n v="52035"/>
    <d v="2022-07-21T00:00:00"/>
    <s v="10050"/>
    <n v="1"/>
    <n v="11"/>
    <n v="245"/>
    <n v="164.04"/>
    <x v="7"/>
    <n v="3"/>
    <x v="3"/>
    <n v="80.960000000000008"/>
  </r>
  <r>
    <n v="52036"/>
    <d v="2022-07-21T00:00:00"/>
    <s v="10076"/>
    <n v="1"/>
    <n v="11"/>
    <n v="20"/>
    <n v="10.82"/>
    <x v="7"/>
    <n v="4"/>
    <x v="1"/>
    <n v="9.18"/>
  </r>
  <r>
    <n v="52037"/>
    <d v="2022-07-22T00:00:00"/>
    <s v="10007"/>
    <n v="1"/>
    <n v="6"/>
    <n v="113"/>
    <n v="62.21"/>
    <x v="4"/>
    <n v="2"/>
    <x v="4"/>
    <n v="50.79"/>
  </r>
  <r>
    <n v="52038"/>
    <d v="2022-07-23T00:00:00"/>
    <s v="10076"/>
    <n v="1"/>
    <n v="13"/>
    <n v="19"/>
    <n v="11.04"/>
    <x v="8"/>
    <n v="4"/>
    <x v="1"/>
    <n v="7.9600000000000009"/>
  </r>
  <r>
    <n v="52039"/>
    <d v="2022-07-25T00:00:00"/>
    <s v="10008"/>
    <n v="1"/>
    <n v="11"/>
    <n v="183"/>
    <n v="112.51"/>
    <x v="7"/>
    <n v="2"/>
    <x v="4"/>
    <n v="70.489999999999995"/>
  </r>
  <r>
    <n v="52040"/>
    <d v="2022-07-25T00:00:00"/>
    <s v="10007"/>
    <n v="1"/>
    <n v="16"/>
    <n v="124"/>
    <n v="61.08"/>
    <x v="11"/>
    <n v="2"/>
    <x v="4"/>
    <n v="62.92"/>
  </r>
  <r>
    <n v="52041"/>
    <d v="2022-07-27T00:00:00"/>
    <s v="10076"/>
    <n v="1"/>
    <n v="9"/>
    <n v="20"/>
    <n v="10.76"/>
    <x v="6"/>
    <n v="4"/>
    <x v="1"/>
    <n v="9.24"/>
  </r>
  <r>
    <n v="52042"/>
    <d v="2022-07-28T00:00:00"/>
    <s v="10007"/>
    <n v="1"/>
    <n v="10"/>
    <n v="123"/>
    <n v="63.91"/>
    <x v="9"/>
    <n v="2"/>
    <x v="4"/>
    <n v="59.09"/>
  </r>
  <r>
    <n v="52043"/>
    <d v="2022-07-29T00:00:00"/>
    <s v="10008"/>
    <n v="1"/>
    <n v="7"/>
    <n v="181"/>
    <n v="119.48"/>
    <x v="3"/>
    <n v="2"/>
    <x v="4"/>
    <n v="61.519999999999996"/>
  </r>
  <r>
    <n v="52044"/>
    <d v="2022-07-29T00:00:00"/>
    <s v="10023"/>
    <n v="1"/>
    <n v="10"/>
    <n v="89"/>
    <n v="53.06"/>
    <x v="9"/>
    <n v="6"/>
    <x v="2"/>
    <n v="35.94"/>
  </r>
  <r>
    <n v="52045"/>
    <d v="2022-07-30T00:00:00"/>
    <s v="10076"/>
    <n v="1"/>
    <n v="16"/>
    <n v="21"/>
    <n v="11.51"/>
    <x v="11"/>
    <n v="4"/>
    <x v="1"/>
    <n v="9.49"/>
  </r>
  <r>
    <n v="52046"/>
    <d v="2022-07-31T00:00:00"/>
    <s v="10050"/>
    <n v="1"/>
    <n v="10"/>
    <n v="226"/>
    <n v="160.5"/>
    <x v="9"/>
    <n v="3"/>
    <x v="3"/>
    <n v="65.5"/>
  </r>
  <r>
    <n v="52047"/>
    <d v="2022-07-31T00:00:00"/>
    <s v="10007"/>
    <n v="1"/>
    <n v="18"/>
    <n v="115"/>
    <n v="63.86"/>
    <x v="14"/>
    <n v="2"/>
    <x v="4"/>
    <n v="51.14"/>
  </r>
  <r>
    <n v="52048"/>
    <d v="2022-08-01T00:00:00"/>
    <s v="10076"/>
    <n v="1"/>
    <n v="5"/>
    <n v="21"/>
    <n v="10.72"/>
    <x v="2"/>
    <n v="4"/>
    <x v="1"/>
    <n v="10.28"/>
  </r>
  <r>
    <n v="52049"/>
    <d v="2022-08-01T00:00:00"/>
    <s v="10012"/>
    <n v="1"/>
    <n v="11"/>
    <n v="130"/>
    <n v="91.11"/>
    <x v="7"/>
    <n v="2"/>
    <x v="4"/>
    <n v="38.89"/>
  </r>
  <r>
    <n v="52050"/>
    <d v="2022-08-03T00:00:00"/>
    <s v="10007"/>
    <n v="1"/>
    <n v="6"/>
    <n v="123"/>
    <n v="66.180000000000007"/>
    <x v="4"/>
    <n v="2"/>
    <x v="4"/>
    <n v="56.819999999999993"/>
  </r>
  <r>
    <n v="52051"/>
    <d v="2022-08-03T00:00:00"/>
    <s v="10076"/>
    <n v="1"/>
    <n v="1"/>
    <n v="21"/>
    <n v="11.55"/>
    <x v="0"/>
    <n v="4"/>
    <x v="1"/>
    <n v="9.4499999999999993"/>
  </r>
  <r>
    <n v="52052"/>
    <d v="2022-08-05T00:00:00"/>
    <s v="10023"/>
    <n v="1"/>
    <n v="7"/>
    <n v="86"/>
    <n v="55.86"/>
    <x v="3"/>
    <n v="6"/>
    <x v="2"/>
    <n v="30.14"/>
  </r>
  <r>
    <n v="52053"/>
    <d v="2022-08-06T00:00:00"/>
    <s v="10007"/>
    <n v="1"/>
    <n v="7"/>
    <n v="123"/>
    <n v="61.21"/>
    <x v="3"/>
    <n v="2"/>
    <x v="4"/>
    <n v="61.79"/>
  </r>
  <r>
    <n v="52054"/>
    <d v="2022-08-06T00:00:00"/>
    <s v="10076"/>
    <n v="1"/>
    <n v="16"/>
    <n v="21"/>
    <n v="11.5"/>
    <x v="11"/>
    <n v="4"/>
    <x v="1"/>
    <n v="9.5"/>
  </r>
  <r>
    <n v="52055"/>
    <d v="2022-08-06T00:00:00"/>
    <s v="10019"/>
    <n v="1"/>
    <n v="6"/>
    <n v="86"/>
    <n v="47.26"/>
    <x v="4"/>
    <n v="6"/>
    <x v="2"/>
    <n v="38.74"/>
  </r>
  <r>
    <n v="52056"/>
    <d v="2022-08-07T00:00:00"/>
    <s v="10050"/>
    <n v="1"/>
    <n v="9"/>
    <n v="230"/>
    <n v="168.64"/>
    <x v="6"/>
    <n v="3"/>
    <x v="3"/>
    <n v="61.360000000000014"/>
  </r>
  <r>
    <n v="52057"/>
    <d v="2022-08-08T00:00:00"/>
    <s v="10008"/>
    <n v="1"/>
    <n v="7"/>
    <n v="179"/>
    <n v="121.88"/>
    <x v="3"/>
    <n v="2"/>
    <x v="4"/>
    <n v="57.120000000000005"/>
  </r>
  <r>
    <n v="52058"/>
    <d v="2022-08-08T00:00:00"/>
    <s v="10076"/>
    <n v="1"/>
    <n v="5"/>
    <n v="21"/>
    <n v="11.73"/>
    <x v="2"/>
    <n v="4"/>
    <x v="1"/>
    <n v="9.27"/>
  </r>
  <r>
    <n v="52059"/>
    <d v="2022-08-11T00:00:00"/>
    <s v="10012"/>
    <n v="1"/>
    <n v="3"/>
    <n v="130"/>
    <n v="91.07"/>
    <x v="5"/>
    <n v="2"/>
    <x v="4"/>
    <n v="38.930000000000007"/>
  </r>
  <r>
    <n v="52060"/>
    <d v="2022-08-13T00:00:00"/>
    <s v="10007"/>
    <n v="1"/>
    <n v="5"/>
    <n v="123"/>
    <n v="63.93"/>
    <x v="2"/>
    <n v="2"/>
    <x v="4"/>
    <n v="59.07"/>
  </r>
  <r>
    <n v="52061"/>
    <d v="2022-08-13T00:00:00"/>
    <s v="10023"/>
    <n v="1"/>
    <n v="16"/>
    <n v="88"/>
    <n v="57.06"/>
    <x v="11"/>
    <n v="6"/>
    <x v="2"/>
    <n v="30.939999999999998"/>
  </r>
  <r>
    <n v="52062"/>
    <d v="2022-08-13T00:00:00"/>
    <s v="10008"/>
    <n v="1"/>
    <n v="16"/>
    <n v="181"/>
    <n v="117.93"/>
    <x v="11"/>
    <n v="2"/>
    <x v="4"/>
    <n v="63.069999999999993"/>
  </r>
  <r>
    <n v="52063"/>
    <d v="2022-08-13T00:00:00"/>
    <s v="10076"/>
    <n v="1"/>
    <n v="6"/>
    <n v="19"/>
    <n v="11.2"/>
    <x v="4"/>
    <n v="4"/>
    <x v="1"/>
    <n v="7.8000000000000007"/>
  </r>
  <r>
    <n v="52064"/>
    <d v="2022-08-14T00:00:00"/>
    <s v="10019"/>
    <n v="1"/>
    <n v="1"/>
    <n v="85"/>
    <n v="49.53"/>
    <x v="0"/>
    <n v="6"/>
    <x v="2"/>
    <n v="35.47"/>
  </r>
  <r>
    <n v="52065"/>
    <d v="2022-08-17T00:00:00"/>
    <s v="10076"/>
    <n v="1"/>
    <n v="7"/>
    <n v="21"/>
    <n v="10.79"/>
    <x v="3"/>
    <n v="4"/>
    <x v="1"/>
    <n v="10.210000000000001"/>
  </r>
  <r>
    <n v="52066"/>
    <d v="2022-08-18T00:00:00"/>
    <s v="10008"/>
    <n v="1"/>
    <n v="2"/>
    <n v="178"/>
    <n v="121.96"/>
    <x v="1"/>
    <n v="2"/>
    <x v="4"/>
    <n v="56.040000000000006"/>
  </r>
  <r>
    <n v="52067"/>
    <d v="2022-08-19T00:00:00"/>
    <s v="10050"/>
    <n v="1"/>
    <n v="5"/>
    <n v="245"/>
    <n v="155.44999999999999"/>
    <x v="2"/>
    <n v="3"/>
    <x v="3"/>
    <n v="89.550000000000011"/>
  </r>
  <r>
    <n v="52068"/>
    <d v="2022-08-21T00:00:00"/>
    <s v="10007"/>
    <n v="1"/>
    <n v="16"/>
    <n v="123"/>
    <n v="63.59"/>
    <x v="11"/>
    <n v="2"/>
    <x v="4"/>
    <n v="59.41"/>
  </r>
  <r>
    <n v="52069"/>
    <d v="2022-08-22T00:00:00"/>
    <s v="10076"/>
    <n v="1"/>
    <n v="7"/>
    <n v="21"/>
    <n v="11.6"/>
    <x v="3"/>
    <n v="4"/>
    <x v="1"/>
    <n v="9.4"/>
  </r>
  <r>
    <n v="52070"/>
    <d v="2022-08-22T00:00:00"/>
    <s v="10023"/>
    <n v="1"/>
    <n v="7"/>
    <n v="84"/>
    <n v="55.74"/>
    <x v="3"/>
    <n v="6"/>
    <x v="2"/>
    <n v="28.259999999999998"/>
  </r>
  <r>
    <n v="52071"/>
    <d v="2022-08-25T00:00:00"/>
    <s v="10019"/>
    <n v="1"/>
    <n v="1"/>
    <n v="88"/>
    <n v="50.5"/>
    <x v="0"/>
    <n v="6"/>
    <x v="2"/>
    <n v="37.5"/>
  </r>
  <r>
    <n v="52072"/>
    <d v="2022-08-26T00:00:00"/>
    <s v="10050"/>
    <n v="1"/>
    <n v="1"/>
    <n v="241"/>
    <n v="166.76"/>
    <x v="0"/>
    <n v="3"/>
    <x v="3"/>
    <n v="74.240000000000009"/>
  </r>
  <r>
    <n v="52073"/>
    <d v="2022-08-26T00:00:00"/>
    <s v="10007"/>
    <n v="1"/>
    <n v="16"/>
    <n v="114"/>
    <n v="61.22"/>
    <x v="11"/>
    <n v="2"/>
    <x v="4"/>
    <n v="52.78"/>
  </r>
  <r>
    <n v="52074"/>
    <d v="2022-08-27T00:00:00"/>
    <s v="10076"/>
    <n v="1"/>
    <n v="5"/>
    <n v="19"/>
    <n v="11.44"/>
    <x v="2"/>
    <n v="4"/>
    <x v="1"/>
    <n v="7.5600000000000005"/>
  </r>
  <r>
    <n v="52075"/>
    <d v="2022-08-29T00:00:00"/>
    <s v="10012"/>
    <n v="1"/>
    <n v="7"/>
    <n v="134"/>
    <n v="88.14"/>
    <x v="3"/>
    <n v="2"/>
    <x v="4"/>
    <n v="45.86"/>
  </r>
  <r>
    <n v="52076"/>
    <d v="2022-08-29T00:00:00"/>
    <s v="10023"/>
    <n v="1"/>
    <n v="13"/>
    <n v="81"/>
    <n v="54.3"/>
    <x v="8"/>
    <n v="6"/>
    <x v="2"/>
    <n v="26.700000000000003"/>
  </r>
  <r>
    <n v="52077"/>
    <d v="2022-08-30T00:00:00"/>
    <s v="10008"/>
    <n v="1"/>
    <n v="5"/>
    <n v="172"/>
    <n v="112.56"/>
    <x v="2"/>
    <n v="2"/>
    <x v="4"/>
    <n v="59.44"/>
  </r>
  <r>
    <n v="52078"/>
    <d v="2022-09-01T00:00:00"/>
    <s v="10076"/>
    <n v="1"/>
    <n v="7"/>
    <n v="21"/>
    <n v="10.7"/>
    <x v="3"/>
    <n v="4"/>
    <x v="1"/>
    <n v="10.3"/>
  </r>
  <r>
    <n v="52079"/>
    <d v="2022-09-02T00:00:00"/>
    <s v="10007"/>
    <n v="1"/>
    <n v="7"/>
    <n v="119"/>
    <n v="62.51"/>
    <x v="3"/>
    <n v="2"/>
    <x v="4"/>
    <n v="56.49"/>
  </r>
  <r>
    <n v="52080"/>
    <d v="2022-09-02T00:00:00"/>
    <s v="10023"/>
    <n v="1"/>
    <n v="6"/>
    <n v="89"/>
    <n v="55.18"/>
    <x v="4"/>
    <n v="6"/>
    <x v="2"/>
    <n v="33.82"/>
  </r>
  <r>
    <n v="52081"/>
    <d v="2022-09-05T00:00:00"/>
    <s v="10007"/>
    <n v="1"/>
    <n v="6"/>
    <n v="124"/>
    <n v="65.900000000000006"/>
    <x v="4"/>
    <n v="2"/>
    <x v="4"/>
    <n v="58.099999999999994"/>
  </r>
  <r>
    <n v="52082"/>
    <d v="2022-09-06T00:00:00"/>
    <s v="10076"/>
    <n v="1"/>
    <n v="7"/>
    <n v="20"/>
    <n v="11.35"/>
    <x v="3"/>
    <n v="4"/>
    <x v="1"/>
    <n v="8.65"/>
  </r>
  <r>
    <n v="52083"/>
    <d v="2022-09-06T00:00:00"/>
    <s v="10050"/>
    <n v="1"/>
    <n v="3"/>
    <n v="234"/>
    <n v="167.95"/>
    <x v="5"/>
    <n v="3"/>
    <x v="3"/>
    <n v="66.050000000000011"/>
  </r>
  <r>
    <n v="52084"/>
    <d v="2022-09-09T00:00:00"/>
    <s v="10008"/>
    <n v="1"/>
    <n v="2"/>
    <n v="175"/>
    <n v="121.56"/>
    <x v="1"/>
    <n v="2"/>
    <x v="4"/>
    <n v="53.44"/>
  </r>
  <r>
    <n v="52085"/>
    <d v="2022-09-10T00:00:00"/>
    <s v="10050"/>
    <n v="1"/>
    <n v="7"/>
    <n v="230"/>
    <n v="164.86"/>
    <x v="3"/>
    <n v="3"/>
    <x v="3"/>
    <n v="65.139999999999986"/>
  </r>
  <r>
    <n v="52086"/>
    <d v="2022-09-11T00:00:00"/>
    <s v="10034"/>
    <n v="1"/>
    <n v="13"/>
    <n v="75"/>
    <n v="41.59"/>
    <x v="8"/>
    <n v="5"/>
    <x v="0"/>
    <n v="33.409999999999997"/>
  </r>
  <r>
    <n v="52087"/>
    <d v="2022-09-11T00:00:00"/>
    <s v="10076"/>
    <n v="1"/>
    <n v="7"/>
    <n v="21"/>
    <n v="10.73"/>
    <x v="3"/>
    <n v="4"/>
    <x v="1"/>
    <n v="10.27"/>
  </r>
  <r>
    <n v="52088"/>
    <d v="2022-09-12T00:00:00"/>
    <s v="10019"/>
    <n v="1"/>
    <n v="14"/>
    <n v="86"/>
    <n v="46.57"/>
    <x v="10"/>
    <n v="6"/>
    <x v="2"/>
    <n v="39.43"/>
  </r>
  <r>
    <n v="52089"/>
    <d v="2022-09-13T00:00:00"/>
    <s v="10076"/>
    <n v="1"/>
    <n v="19"/>
    <n v="21"/>
    <n v="11"/>
    <x v="13"/>
    <n v="4"/>
    <x v="1"/>
    <n v="10"/>
  </r>
  <r>
    <n v="52090"/>
    <d v="2022-09-14T00:00:00"/>
    <s v="10007"/>
    <n v="1"/>
    <n v="10"/>
    <n v="113"/>
    <n v="64.61"/>
    <x v="9"/>
    <n v="2"/>
    <x v="4"/>
    <n v="48.39"/>
  </r>
  <r>
    <n v="52091"/>
    <d v="2022-09-14T00:00:00"/>
    <s v="10023"/>
    <n v="1"/>
    <n v="18"/>
    <n v="85"/>
    <n v="54.79"/>
    <x v="14"/>
    <n v="6"/>
    <x v="2"/>
    <n v="30.21"/>
  </r>
  <r>
    <n v="52092"/>
    <d v="2022-09-16T00:00:00"/>
    <s v="10076"/>
    <n v="1"/>
    <n v="3"/>
    <n v="20"/>
    <n v="11.65"/>
    <x v="5"/>
    <n v="4"/>
    <x v="1"/>
    <n v="8.35"/>
  </r>
  <r>
    <n v="52093"/>
    <d v="2022-09-17T00:00:00"/>
    <s v="10050"/>
    <n v="1"/>
    <n v="7"/>
    <n v="236"/>
    <n v="159.47"/>
    <x v="3"/>
    <n v="3"/>
    <x v="3"/>
    <n v="76.53"/>
  </r>
  <r>
    <n v="52094"/>
    <d v="2022-09-19T00:00:00"/>
    <s v="10037"/>
    <n v="1"/>
    <n v="1"/>
    <n v="103"/>
    <n v="55.94"/>
    <x v="0"/>
    <n v="5"/>
    <x v="0"/>
    <n v="47.06"/>
  </r>
  <r>
    <n v="52095"/>
    <d v="2022-09-19T00:00:00"/>
    <s v="10023"/>
    <n v="1"/>
    <n v="5"/>
    <n v="82"/>
    <n v="57.16"/>
    <x v="2"/>
    <n v="6"/>
    <x v="2"/>
    <n v="24.840000000000003"/>
  </r>
  <r>
    <n v="52096"/>
    <d v="2022-09-20T00:00:00"/>
    <s v="10008"/>
    <n v="1"/>
    <n v="19"/>
    <n v="185"/>
    <n v="116.75"/>
    <x v="13"/>
    <n v="2"/>
    <x v="4"/>
    <n v="68.25"/>
  </r>
  <r>
    <n v="52097"/>
    <d v="2022-09-20T00:00:00"/>
    <s v="10076"/>
    <n v="1"/>
    <n v="7"/>
    <n v="20"/>
    <n v="11.4"/>
    <x v="3"/>
    <n v="4"/>
    <x v="1"/>
    <n v="8.6"/>
  </r>
  <r>
    <n v="52098"/>
    <d v="2022-09-20T00:00:00"/>
    <s v="10007"/>
    <n v="1"/>
    <n v="5"/>
    <n v="119"/>
    <n v="64.11"/>
    <x v="2"/>
    <n v="2"/>
    <x v="4"/>
    <n v="54.89"/>
  </r>
  <r>
    <n v="52099"/>
    <d v="2022-09-21T00:00:00"/>
    <s v="10050"/>
    <n v="1"/>
    <n v="2"/>
    <n v="249"/>
    <n v="163.41999999999999"/>
    <x v="1"/>
    <n v="3"/>
    <x v="3"/>
    <n v="85.580000000000013"/>
  </r>
  <r>
    <n v="52100"/>
    <d v="2022-09-23T00:00:00"/>
    <s v="10076"/>
    <n v="1"/>
    <n v="5"/>
    <n v="21"/>
    <n v="11.33"/>
    <x v="2"/>
    <n v="4"/>
    <x v="1"/>
    <n v="9.67"/>
  </r>
  <r>
    <n v="52101"/>
    <d v="2022-09-25T00:00:00"/>
    <s v="10019"/>
    <n v="1"/>
    <n v="6"/>
    <n v="87"/>
    <n v="46.7"/>
    <x v="4"/>
    <n v="6"/>
    <x v="2"/>
    <n v="40.299999999999997"/>
  </r>
  <r>
    <n v="52102"/>
    <d v="2022-09-25T00:00:00"/>
    <s v="10008"/>
    <n v="1"/>
    <n v="3"/>
    <n v="179"/>
    <n v="115.53"/>
    <x v="5"/>
    <n v="2"/>
    <x v="4"/>
    <n v="63.47"/>
  </r>
  <r>
    <n v="52103"/>
    <d v="2022-09-26T00:00:00"/>
    <s v="10023"/>
    <n v="1"/>
    <n v="16"/>
    <n v="87"/>
    <n v="53.03"/>
    <x v="11"/>
    <n v="6"/>
    <x v="2"/>
    <n v="33.97"/>
  </r>
  <r>
    <n v="52104"/>
    <d v="2022-09-27T00:00:00"/>
    <s v="10050"/>
    <n v="1"/>
    <n v="19"/>
    <n v="226"/>
    <n v="163.96"/>
    <x v="13"/>
    <n v="3"/>
    <x v="3"/>
    <n v="62.039999999999992"/>
  </r>
  <r>
    <n v="52105"/>
    <d v="2022-09-27T00:00:00"/>
    <s v="10007"/>
    <n v="1"/>
    <n v="10"/>
    <n v="123"/>
    <n v="62.38"/>
    <x v="9"/>
    <n v="2"/>
    <x v="4"/>
    <n v="60.62"/>
  </r>
  <r>
    <n v="52106"/>
    <d v="2022-09-28T00:00:00"/>
    <s v="10076"/>
    <n v="1"/>
    <n v="16"/>
    <n v="21"/>
    <n v="11.56"/>
    <x v="11"/>
    <n v="4"/>
    <x v="1"/>
    <n v="9.44"/>
  </r>
  <r>
    <n v="52107"/>
    <d v="2022-09-29T00:00:00"/>
    <s v="10012"/>
    <n v="1"/>
    <n v="1"/>
    <n v="138"/>
    <n v="94.16"/>
    <x v="0"/>
    <n v="2"/>
    <x v="4"/>
    <n v="43.84"/>
  </r>
  <r>
    <n v="52108"/>
    <d v="2022-09-30T00:00:00"/>
    <s v="10076"/>
    <n v="1"/>
    <n v="5"/>
    <n v="21"/>
    <n v="10.68"/>
    <x v="2"/>
    <n v="4"/>
    <x v="1"/>
    <n v="10.32"/>
  </r>
  <r>
    <n v="52109"/>
    <d v="2022-10-04T00:00:00"/>
    <s v="10076"/>
    <n v="1"/>
    <n v="13"/>
    <n v="21"/>
    <n v="11.64"/>
    <x v="8"/>
    <n v="4"/>
    <x v="1"/>
    <n v="9.36"/>
  </r>
  <r>
    <n v="52110"/>
    <d v="2022-10-05T00:00:00"/>
    <s v="10008"/>
    <n v="1"/>
    <n v="5"/>
    <n v="177"/>
    <n v="112.08"/>
    <x v="2"/>
    <n v="2"/>
    <x v="4"/>
    <n v="64.92"/>
  </r>
  <r>
    <n v="52111"/>
    <d v="2022-10-05T00:00:00"/>
    <s v="10050"/>
    <n v="1"/>
    <n v="7"/>
    <n v="249"/>
    <n v="157.08000000000001"/>
    <x v="3"/>
    <n v="3"/>
    <x v="3"/>
    <n v="91.919999999999987"/>
  </r>
  <r>
    <n v="52112"/>
    <d v="2022-10-05T00:00:00"/>
    <s v="10007"/>
    <n v="1"/>
    <n v="5"/>
    <n v="123"/>
    <n v="67.180000000000007"/>
    <x v="2"/>
    <n v="2"/>
    <x v="4"/>
    <n v="55.819999999999993"/>
  </r>
  <r>
    <n v="52113"/>
    <d v="2022-10-07T00:00:00"/>
    <s v="10019"/>
    <n v="1"/>
    <n v="13"/>
    <n v="83"/>
    <n v="50.61"/>
    <x v="8"/>
    <n v="6"/>
    <x v="2"/>
    <n v="32.39"/>
  </r>
  <r>
    <n v="52114"/>
    <d v="2022-10-08T00:00:00"/>
    <s v="10023"/>
    <n v="1"/>
    <n v="2"/>
    <n v="84"/>
    <n v="53.66"/>
    <x v="1"/>
    <n v="6"/>
    <x v="2"/>
    <n v="30.340000000000003"/>
  </r>
  <r>
    <n v="52115"/>
    <d v="2022-10-09T00:00:00"/>
    <s v="10076"/>
    <n v="1"/>
    <n v="10"/>
    <n v="20"/>
    <n v="10.73"/>
    <x v="9"/>
    <n v="4"/>
    <x v="1"/>
    <n v="9.27"/>
  </r>
  <r>
    <n v="52116"/>
    <d v="2022-10-10T00:00:00"/>
    <s v="10007"/>
    <n v="1"/>
    <n v="5"/>
    <n v="123"/>
    <n v="65.760000000000005"/>
    <x v="2"/>
    <n v="2"/>
    <x v="4"/>
    <n v="57.239999999999995"/>
  </r>
  <r>
    <n v="52117"/>
    <d v="2022-10-12T00:00:00"/>
    <s v="10008"/>
    <n v="1"/>
    <n v="3"/>
    <n v="188"/>
    <n v="119.42"/>
    <x v="5"/>
    <n v="2"/>
    <x v="4"/>
    <n v="68.58"/>
  </r>
  <r>
    <n v="52118"/>
    <d v="2022-10-14T00:00:00"/>
    <s v="10076"/>
    <n v="1"/>
    <n v="2"/>
    <n v="20"/>
    <n v="10.92"/>
    <x v="1"/>
    <n v="4"/>
    <x v="1"/>
    <n v="9.08"/>
  </r>
  <r>
    <n v="52119"/>
    <d v="2022-10-14T00:00:00"/>
    <s v="10050"/>
    <n v="1"/>
    <n v="13"/>
    <n v="239"/>
    <n v="164.66"/>
    <x v="8"/>
    <n v="3"/>
    <x v="3"/>
    <n v="74.34"/>
  </r>
  <r>
    <n v="52120"/>
    <d v="2022-10-16T00:00:00"/>
    <s v="10023"/>
    <n v="1"/>
    <n v="13"/>
    <n v="85"/>
    <n v="53.19"/>
    <x v="8"/>
    <n v="6"/>
    <x v="2"/>
    <n v="31.810000000000002"/>
  </r>
  <r>
    <n v="52121"/>
    <d v="2022-10-17T00:00:00"/>
    <s v="10008"/>
    <n v="1"/>
    <n v="6"/>
    <n v="176"/>
    <n v="114.45"/>
    <x v="4"/>
    <n v="2"/>
    <x v="4"/>
    <n v="61.55"/>
  </r>
  <r>
    <n v="52122"/>
    <d v="2022-10-18T00:00:00"/>
    <s v="10076"/>
    <n v="1"/>
    <n v="1"/>
    <n v="21"/>
    <n v="11.6"/>
    <x v="0"/>
    <n v="4"/>
    <x v="1"/>
    <n v="9.4"/>
  </r>
  <r>
    <n v="52123"/>
    <d v="2022-10-19T00:00:00"/>
    <s v="10007"/>
    <n v="1"/>
    <n v="6"/>
    <n v="113"/>
    <n v="65.69"/>
    <x v="4"/>
    <n v="2"/>
    <x v="4"/>
    <n v="47.31"/>
  </r>
  <r>
    <n v="52124"/>
    <d v="2022-10-20T00:00:00"/>
    <s v="10076"/>
    <n v="1"/>
    <n v="6"/>
    <n v="21"/>
    <n v="11.19"/>
    <x v="4"/>
    <n v="4"/>
    <x v="1"/>
    <n v="9.81"/>
  </r>
  <r>
    <n v="52125"/>
    <d v="2022-10-21T00:00:00"/>
    <s v="10012"/>
    <n v="1"/>
    <n v="7"/>
    <n v="126"/>
    <n v="90.28"/>
    <x v="3"/>
    <n v="2"/>
    <x v="4"/>
    <n v="35.72"/>
  </r>
  <r>
    <n v="52126"/>
    <d v="2022-10-21T00:00:00"/>
    <s v="10008"/>
    <n v="1"/>
    <n v="7"/>
    <n v="173"/>
    <n v="121.27"/>
    <x v="3"/>
    <n v="2"/>
    <x v="4"/>
    <n v="51.730000000000004"/>
  </r>
  <r>
    <n v="52127"/>
    <d v="2022-10-23T00:00:00"/>
    <s v="10007"/>
    <n v="1"/>
    <n v="5"/>
    <n v="124"/>
    <n v="64.7"/>
    <x v="2"/>
    <n v="2"/>
    <x v="4"/>
    <n v="59.3"/>
  </r>
  <r>
    <n v="52128"/>
    <d v="2022-10-24T00:00:00"/>
    <s v="10019"/>
    <n v="1"/>
    <n v="1"/>
    <n v="85"/>
    <n v="48.74"/>
    <x v="0"/>
    <n v="6"/>
    <x v="2"/>
    <n v="36.26"/>
  </r>
  <r>
    <n v="52129"/>
    <d v="2022-10-24T00:00:00"/>
    <s v="10050"/>
    <n v="1"/>
    <n v="6"/>
    <n v="228"/>
    <n v="166.53"/>
    <x v="4"/>
    <n v="3"/>
    <x v="3"/>
    <n v="61.47"/>
  </r>
  <r>
    <n v="52130"/>
    <d v="2022-10-25T00:00:00"/>
    <s v="10008"/>
    <n v="1"/>
    <n v="5"/>
    <n v="177"/>
    <n v="109.88"/>
    <x v="2"/>
    <n v="2"/>
    <x v="4"/>
    <n v="67.12"/>
  </r>
  <r>
    <n v="52131"/>
    <d v="2022-10-25T00:00:00"/>
    <s v="10076"/>
    <n v="1"/>
    <n v="11"/>
    <n v="20"/>
    <n v="11.3"/>
    <x v="7"/>
    <n v="4"/>
    <x v="1"/>
    <n v="8.6999999999999993"/>
  </r>
  <r>
    <n v="52132"/>
    <d v="2022-10-27T00:00:00"/>
    <s v="10076"/>
    <n v="1"/>
    <n v="6"/>
    <n v="20"/>
    <n v="11.54"/>
    <x v="4"/>
    <n v="4"/>
    <x v="1"/>
    <n v="8.4600000000000009"/>
  </r>
  <r>
    <n v="52133"/>
    <d v="2022-10-28T00:00:00"/>
    <s v="10023"/>
    <n v="1"/>
    <n v="14"/>
    <n v="81"/>
    <n v="53.89"/>
    <x v="10"/>
    <n v="6"/>
    <x v="2"/>
    <n v="27.11"/>
  </r>
  <r>
    <n v="52134"/>
    <d v="2022-10-28T00:00:00"/>
    <s v="10007"/>
    <n v="1"/>
    <n v="9"/>
    <n v="116"/>
    <n v="65.48"/>
    <x v="6"/>
    <n v="2"/>
    <x v="4"/>
    <n v="50.519999999999996"/>
  </r>
  <r>
    <n v="52135"/>
    <d v="2022-10-29T00:00:00"/>
    <s v="10008"/>
    <n v="1"/>
    <n v="14"/>
    <n v="175"/>
    <n v="121.43"/>
    <x v="10"/>
    <n v="2"/>
    <x v="4"/>
    <n v="53.569999999999993"/>
  </r>
  <r>
    <n v="52136"/>
    <d v="2022-10-30T00:00:00"/>
    <s v="10050"/>
    <n v="1"/>
    <n v="11"/>
    <n v="242"/>
    <n v="162.77000000000001"/>
    <x v="7"/>
    <n v="3"/>
    <x v="3"/>
    <n v="79.22999999999999"/>
  </r>
  <r>
    <n v="52137"/>
    <d v="2022-10-31T00:00:00"/>
    <s v="10076"/>
    <n v="1"/>
    <n v="7"/>
    <n v="20"/>
    <n v="11.44"/>
    <x v="3"/>
    <n v="4"/>
    <x v="1"/>
    <n v="8.56"/>
  </r>
  <r>
    <n v="52138"/>
    <d v="2022-11-01T00:00:00"/>
    <s v="10007"/>
    <n v="1"/>
    <n v="5"/>
    <n v="121"/>
    <n v="62.21"/>
    <x v="2"/>
    <n v="2"/>
    <x v="4"/>
    <n v="58.79"/>
  </r>
  <r>
    <n v="52139"/>
    <d v="2022-11-02T00:00:00"/>
    <s v="10023"/>
    <n v="1"/>
    <n v="2"/>
    <n v="82"/>
    <n v="53.11"/>
    <x v="1"/>
    <n v="6"/>
    <x v="2"/>
    <n v="28.89"/>
  </r>
  <r>
    <n v="52140"/>
    <d v="2022-11-04T00:00:00"/>
    <s v="10076"/>
    <n v="2"/>
    <n v="3"/>
    <n v="20"/>
    <n v="11.77"/>
    <x v="5"/>
    <n v="4"/>
    <x v="1"/>
    <n v="8.23"/>
  </r>
  <r>
    <n v="52141"/>
    <d v="2022-11-06T00:00:00"/>
    <s v="10076"/>
    <n v="1"/>
    <n v="6"/>
    <n v="20"/>
    <n v="11.6"/>
    <x v="4"/>
    <n v="4"/>
    <x v="1"/>
    <n v="8.4"/>
  </r>
  <r>
    <n v="52142"/>
    <d v="2022-11-06T00:00:00"/>
    <s v="10007"/>
    <n v="1"/>
    <n v="2"/>
    <n v="114"/>
    <n v="63.29"/>
    <x v="1"/>
    <n v="2"/>
    <x v="4"/>
    <n v="50.71"/>
  </r>
  <r>
    <n v="52143"/>
    <d v="2022-11-08T00:00:00"/>
    <s v="10019"/>
    <n v="1"/>
    <n v="13"/>
    <n v="83"/>
    <n v="47.1"/>
    <x v="8"/>
    <n v="6"/>
    <x v="2"/>
    <n v="35.9"/>
  </r>
  <r>
    <n v="52144"/>
    <d v="2022-11-08T00:00:00"/>
    <s v="10008"/>
    <n v="1"/>
    <n v="3"/>
    <n v="188"/>
    <n v="118.03"/>
    <x v="5"/>
    <n v="2"/>
    <x v="4"/>
    <n v="69.97"/>
  </r>
  <r>
    <n v="52145"/>
    <d v="2022-11-08T00:00:00"/>
    <s v="10023"/>
    <n v="1"/>
    <n v="5"/>
    <n v="82"/>
    <n v="53.6"/>
    <x v="2"/>
    <n v="6"/>
    <x v="2"/>
    <n v="28.4"/>
  </r>
  <r>
    <n v="52146"/>
    <d v="2022-11-09T00:00:00"/>
    <s v="10050"/>
    <n v="1"/>
    <n v="3"/>
    <n v="234"/>
    <n v="167.8"/>
    <x v="5"/>
    <n v="3"/>
    <x v="3"/>
    <n v="66.199999999999989"/>
  </r>
  <r>
    <n v="52147"/>
    <d v="2022-11-10T00:00:00"/>
    <s v="10076"/>
    <n v="1"/>
    <n v="5"/>
    <n v="21"/>
    <n v="11.27"/>
    <x v="2"/>
    <n v="4"/>
    <x v="1"/>
    <n v="9.73"/>
  </r>
  <r>
    <n v="52148"/>
    <d v="2022-11-11T00:00:00"/>
    <s v="10007"/>
    <n v="1"/>
    <n v="5"/>
    <n v="116"/>
    <n v="67.16"/>
    <x v="2"/>
    <n v="2"/>
    <x v="4"/>
    <n v="48.84"/>
  </r>
  <r>
    <n v="52149"/>
    <d v="2022-11-13T00:00:00"/>
    <s v="10008"/>
    <n v="1"/>
    <n v="11"/>
    <n v="187"/>
    <n v="111.79"/>
    <x v="7"/>
    <n v="2"/>
    <x v="4"/>
    <n v="75.209999999999994"/>
  </r>
  <r>
    <n v="52150"/>
    <d v="2022-11-15T00:00:00"/>
    <s v="10076"/>
    <n v="1"/>
    <n v="6"/>
    <n v="21"/>
    <n v="11.69"/>
    <x v="4"/>
    <n v="4"/>
    <x v="1"/>
    <n v="9.31"/>
  </r>
  <r>
    <n v="52151"/>
    <d v="2022-11-15T00:00:00"/>
    <s v="10007"/>
    <n v="1"/>
    <n v="10"/>
    <n v="121"/>
    <n v="60.97"/>
    <x v="9"/>
    <n v="2"/>
    <x v="4"/>
    <n v="60.03"/>
  </r>
  <r>
    <n v="52152"/>
    <d v="2022-11-16T00:00:00"/>
    <s v="10050"/>
    <n v="1"/>
    <n v="18"/>
    <n v="247"/>
    <n v="164.6"/>
    <x v="14"/>
    <n v="3"/>
    <x v="3"/>
    <n v="82.4"/>
  </r>
  <r>
    <n v="52153"/>
    <d v="2022-11-17T00:00:00"/>
    <s v="10023"/>
    <n v="1"/>
    <n v="9"/>
    <n v="81"/>
    <n v="54.6"/>
    <x v="6"/>
    <n v="6"/>
    <x v="2"/>
    <n v="26.4"/>
  </r>
  <r>
    <n v="52154"/>
    <d v="2022-11-17T00:00:00"/>
    <s v="10012"/>
    <n v="1"/>
    <n v="13"/>
    <n v="128"/>
    <n v="91.78"/>
    <x v="8"/>
    <n v="2"/>
    <x v="4"/>
    <n v="36.22"/>
  </r>
  <r>
    <n v="52155"/>
    <d v="2022-11-17T00:00:00"/>
    <s v="10076"/>
    <n v="1"/>
    <n v="14"/>
    <n v="20"/>
    <n v="11.6"/>
    <x v="10"/>
    <n v="4"/>
    <x v="1"/>
    <n v="8.4"/>
  </r>
  <r>
    <n v="52156"/>
    <d v="2022-11-19T00:00:00"/>
    <s v="10007"/>
    <n v="1"/>
    <n v="15"/>
    <n v="123"/>
    <n v="64.72"/>
    <x v="12"/>
    <n v="2"/>
    <x v="4"/>
    <n v="58.28"/>
  </r>
  <r>
    <n v="52157"/>
    <d v="2022-11-21T00:00:00"/>
    <s v="10019"/>
    <n v="1"/>
    <n v="7"/>
    <n v="88"/>
    <n v="47.27"/>
    <x v="3"/>
    <n v="6"/>
    <x v="2"/>
    <n v="40.729999999999997"/>
  </r>
  <r>
    <n v="52158"/>
    <d v="2022-11-22T00:00:00"/>
    <s v="10076"/>
    <n v="1"/>
    <n v="19"/>
    <n v="21"/>
    <n v="11.32"/>
    <x v="13"/>
    <n v="4"/>
    <x v="1"/>
    <n v="9.68"/>
  </r>
  <r>
    <n v="52159"/>
    <d v="2022-11-24T00:00:00"/>
    <s v="10007"/>
    <n v="1"/>
    <n v="7"/>
    <n v="118"/>
    <n v="62"/>
    <x v="3"/>
    <n v="2"/>
    <x v="4"/>
    <n v="56"/>
  </r>
  <r>
    <n v="52160"/>
    <d v="2022-11-24T00:00:00"/>
    <s v="10008"/>
    <n v="1"/>
    <n v="7"/>
    <n v="181"/>
    <n v="118.29"/>
    <x v="3"/>
    <n v="2"/>
    <x v="4"/>
    <n v="62.709999999999994"/>
  </r>
  <r>
    <n v="52161"/>
    <d v="2022-11-26T00:00:00"/>
    <s v="10050"/>
    <n v="1"/>
    <n v="15"/>
    <n v="238"/>
    <n v="155.5"/>
    <x v="12"/>
    <n v="3"/>
    <x v="3"/>
    <n v="82.5"/>
  </r>
  <r>
    <n v="52162"/>
    <d v="2022-11-26T00:00:00"/>
    <s v="10076"/>
    <n v="1"/>
    <n v="13"/>
    <n v="20"/>
    <n v="11.18"/>
    <x v="8"/>
    <n v="4"/>
    <x v="1"/>
    <n v="8.82"/>
  </r>
  <r>
    <n v="52163"/>
    <d v="2022-11-27T00:00:00"/>
    <s v="10007"/>
    <n v="1"/>
    <n v="18"/>
    <n v="122"/>
    <n v="64.97"/>
    <x v="14"/>
    <n v="2"/>
    <x v="4"/>
    <n v="57.03"/>
  </r>
  <r>
    <n v="52164"/>
    <d v="2022-11-29T00:00:00"/>
    <s v="10023"/>
    <n v="1"/>
    <n v="6"/>
    <n v="88"/>
    <n v="56.43"/>
    <x v="4"/>
    <n v="6"/>
    <x v="2"/>
    <n v="31.57"/>
  </r>
  <r>
    <n v="52165"/>
    <d v="2022-11-29T00:00:00"/>
    <s v="10076"/>
    <n v="1"/>
    <n v="11"/>
    <n v="20"/>
    <n v="11.4"/>
    <x v="7"/>
    <n v="4"/>
    <x v="1"/>
    <n v="8.6"/>
  </r>
  <r>
    <n v="52166"/>
    <d v="2022-11-30T00:00:00"/>
    <s v="10007"/>
    <n v="1"/>
    <n v="5"/>
    <n v="120"/>
    <n v="60.99"/>
    <x v="2"/>
    <n v="2"/>
    <x v="4"/>
    <n v="59.01"/>
  </r>
  <r>
    <n v="52167"/>
    <d v="2022-12-01T00:00:00"/>
    <s v="10019"/>
    <n v="1"/>
    <n v="13"/>
    <n v="89"/>
    <n v="50.44"/>
    <x v="8"/>
    <n v="6"/>
    <x v="2"/>
    <n v="38.56"/>
  </r>
  <r>
    <n v="52168"/>
    <d v="2022-12-01T00:00:00"/>
    <s v="10012"/>
    <n v="1"/>
    <n v="10"/>
    <n v="129"/>
    <n v="91.49"/>
    <x v="9"/>
    <n v="2"/>
    <x v="4"/>
    <n v="37.510000000000005"/>
  </r>
  <r>
    <n v="52169"/>
    <d v="2022-12-02T00:00:00"/>
    <s v="10050"/>
    <n v="1"/>
    <n v="7"/>
    <n v="227"/>
    <n v="163.49"/>
    <x v="3"/>
    <n v="3"/>
    <x v="3"/>
    <n v="63.509999999999991"/>
  </r>
  <r>
    <n v="52170"/>
    <d v="2022-12-03T00:00:00"/>
    <s v="10008"/>
    <n v="1"/>
    <n v="9"/>
    <n v="172"/>
    <n v="121.46"/>
    <x v="6"/>
    <n v="2"/>
    <x v="4"/>
    <n v="50.540000000000006"/>
  </r>
  <r>
    <n v="52171"/>
    <d v="2022-12-04T00:00:00"/>
    <s v="10076"/>
    <n v="1"/>
    <n v="7"/>
    <n v="21"/>
    <n v="10.72"/>
    <x v="3"/>
    <n v="4"/>
    <x v="1"/>
    <n v="10.28"/>
  </r>
  <r>
    <n v="52172"/>
    <d v="2022-12-04T00:00:00"/>
    <s v="10007"/>
    <n v="1"/>
    <n v="15"/>
    <n v="120"/>
    <n v="61.96"/>
    <x v="12"/>
    <n v="2"/>
    <x v="4"/>
    <n v="58.04"/>
  </r>
  <r>
    <n v="52173"/>
    <d v="2022-12-07T00:00:00"/>
    <s v="10023"/>
    <n v="1"/>
    <n v="3"/>
    <n v="88"/>
    <n v="52.53"/>
    <x v="5"/>
    <n v="6"/>
    <x v="2"/>
    <n v="35.47"/>
  </r>
  <r>
    <n v="52174"/>
    <d v="2022-12-08T00:00:00"/>
    <s v="10076"/>
    <n v="1"/>
    <n v="13"/>
    <n v="21"/>
    <n v="11.7"/>
    <x v="8"/>
    <n v="4"/>
    <x v="1"/>
    <n v="9.3000000000000007"/>
  </r>
  <r>
    <n v="52175"/>
    <d v="2022-12-10T00:00:00"/>
    <s v="10007"/>
    <n v="1"/>
    <n v="7"/>
    <n v="122"/>
    <n v="65.72"/>
    <x v="3"/>
    <n v="2"/>
    <x v="4"/>
    <n v="56.28"/>
  </r>
  <r>
    <n v="52176"/>
    <d v="2022-12-12T00:00:00"/>
    <s v="10076"/>
    <n v="1"/>
    <n v="9"/>
    <n v="20"/>
    <n v="11.43"/>
    <x v="6"/>
    <n v="4"/>
    <x v="1"/>
    <n v="8.57"/>
  </r>
  <r>
    <n v="52177"/>
    <d v="2022-12-14T00:00:00"/>
    <s v="10050"/>
    <n v="1"/>
    <n v="16"/>
    <n v="231"/>
    <n v="167.18"/>
    <x v="11"/>
    <n v="3"/>
    <x v="3"/>
    <n v="63.819999999999993"/>
  </r>
  <r>
    <n v="52178"/>
    <d v="2022-12-14T00:00:00"/>
    <s v="10007"/>
    <n v="1"/>
    <n v="7"/>
    <n v="114"/>
    <n v="63.46"/>
    <x v="3"/>
    <n v="2"/>
    <x v="4"/>
    <n v="50.54"/>
  </r>
  <r>
    <n v="52179"/>
    <d v="2022-12-15T00:00:00"/>
    <s v="10023"/>
    <n v="1"/>
    <n v="10"/>
    <n v="84"/>
    <n v="55.83"/>
    <x v="9"/>
    <n v="6"/>
    <x v="2"/>
    <n v="28.17"/>
  </r>
  <r>
    <n v="52180"/>
    <d v="2022-12-16T00:00:00"/>
    <s v="10076"/>
    <n v="1"/>
    <n v="1"/>
    <n v="20"/>
    <n v="11.31"/>
    <x v="0"/>
    <n v="4"/>
    <x v="1"/>
    <n v="8.69"/>
  </r>
  <r>
    <n v="52181"/>
    <d v="2022-12-16T00:00:00"/>
    <s v="10008"/>
    <n v="1"/>
    <n v="5"/>
    <n v="184"/>
    <n v="113.78"/>
    <x v="2"/>
    <n v="2"/>
    <x v="4"/>
    <n v="70.22"/>
  </r>
  <r>
    <n v="52182"/>
    <d v="2022-12-18T00:00:00"/>
    <s v="10076"/>
    <n v="1"/>
    <n v="3"/>
    <n v="21"/>
    <n v="11.45"/>
    <x v="5"/>
    <n v="4"/>
    <x v="1"/>
    <n v="9.5500000000000007"/>
  </r>
  <r>
    <n v="52183"/>
    <d v="2022-12-18T00:00:00"/>
    <s v="10019"/>
    <n v="1"/>
    <n v="14"/>
    <n v="89"/>
    <n v="50.24"/>
    <x v="10"/>
    <n v="6"/>
    <x v="2"/>
    <n v="38.76"/>
  </r>
  <r>
    <n v="52184"/>
    <d v="2022-12-18T00:00:00"/>
    <s v="10034"/>
    <n v="1"/>
    <n v="13"/>
    <n v="72"/>
    <n v="40.32"/>
    <x v="8"/>
    <n v="5"/>
    <x v="0"/>
    <n v="31.68"/>
  </r>
  <r>
    <n v="52185"/>
    <d v="2022-12-19T00:00:00"/>
    <s v="10023"/>
    <n v="1"/>
    <n v="7"/>
    <n v="82"/>
    <n v="54.2"/>
    <x v="3"/>
    <n v="6"/>
    <x v="2"/>
    <n v="27.799999999999997"/>
  </r>
  <r>
    <n v="52186"/>
    <d v="2022-12-21T00:00:00"/>
    <s v="10007"/>
    <n v="1"/>
    <n v="1"/>
    <n v="113"/>
    <n v="63.13"/>
    <x v="0"/>
    <n v="2"/>
    <x v="4"/>
    <n v="49.87"/>
  </r>
  <r>
    <n v="52187"/>
    <d v="2022-12-22T00:00:00"/>
    <s v="10050"/>
    <n v="1"/>
    <n v="2"/>
    <n v="227"/>
    <n v="155.68"/>
    <x v="1"/>
    <n v="3"/>
    <x v="3"/>
    <n v="71.319999999999993"/>
  </r>
  <r>
    <n v="52188"/>
    <d v="2022-12-22T00:00:00"/>
    <s v="10076"/>
    <n v="1"/>
    <n v="7"/>
    <n v="21"/>
    <n v="11.47"/>
    <x v="3"/>
    <n v="4"/>
    <x v="1"/>
    <n v="9.5299999999999994"/>
  </r>
  <r>
    <n v="52189"/>
    <d v="2022-12-24T00:00:00"/>
    <s v="10076"/>
    <n v="1"/>
    <n v="7"/>
    <n v="20"/>
    <n v="11.45"/>
    <x v="3"/>
    <n v="4"/>
    <x v="1"/>
    <n v="8.5500000000000007"/>
  </r>
  <r>
    <n v="52190"/>
    <d v="2022-12-25T00:00:00"/>
    <s v="10023"/>
    <n v="1"/>
    <n v="13"/>
    <n v="81"/>
    <n v="57.11"/>
    <x v="8"/>
    <n v="6"/>
    <x v="2"/>
    <n v="23.89"/>
  </r>
  <r>
    <n v="52191"/>
    <d v="2022-12-26T00:00:00"/>
    <s v="10019"/>
    <n v="1"/>
    <n v="7"/>
    <n v="86"/>
    <n v="47.94"/>
    <x v="3"/>
    <n v="6"/>
    <x v="2"/>
    <n v="38.06"/>
  </r>
  <r>
    <n v="52192"/>
    <d v="2022-12-27T00:00:00"/>
    <s v="10007"/>
    <n v="1"/>
    <n v="2"/>
    <n v="123"/>
    <n v="67.45"/>
    <x v="1"/>
    <n v="2"/>
    <x v="4"/>
    <n v="55.55"/>
  </r>
  <r>
    <n v="52193"/>
    <d v="2022-12-27T00:00:00"/>
    <s v="10076"/>
    <n v="1"/>
    <n v="2"/>
    <n v="20"/>
    <n v="10.94"/>
    <x v="1"/>
    <n v="4"/>
    <x v="1"/>
    <n v="9.06"/>
  </r>
  <r>
    <n v="52194"/>
    <d v="2022-12-29T00:00:00"/>
    <s v="10050"/>
    <n v="1"/>
    <n v="2"/>
    <n v="239"/>
    <n v="158.26"/>
    <x v="1"/>
    <n v="3"/>
    <x v="3"/>
    <n v="80.740000000000009"/>
  </r>
  <r>
    <n v="52195"/>
    <d v="2022-12-30T00:00:00"/>
    <s v="10008"/>
    <n v="1"/>
    <n v="7"/>
    <n v="184"/>
    <n v="109.94"/>
    <x v="3"/>
    <n v="2"/>
    <x v="4"/>
    <n v="74.06"/>
  </r>
  <r>
    <n v="52196"/>
    <d v="2022-12-30T00:00:00"/>
    <s v="10076"/>
    <n v="1"/>
    <n v="6"/>
    <n v="21"/>
    <n v="10.68"/>
    <x v="4"/>
    <n v="4"/>
    <x v="1"/>
    <n v="10.32"/>
  </r>
  <r>
    <n v="52197"/>
    <d v="2022-12-31T00:00:00"/>
    <s v="10019"/>
    <n v="1"/>
    <n v="5"/>
    <n v="84"/>
    <n v="51.1"/>
    <x v="2"/>
    <n v="6"/>
    <x v="2"/>
    <n v="32.9"/>
  </r>
  <r>
    <n v="52198"/>
    <d v="2023-01-02T00:00:00"/>
    <s v="10076"/>
    <n v="1"/>
    <n v="3"/>
    <n v="19"/>
    <n v="11.26"/>
    <x v="5"/>
    <n v="4"/>
    <x v="1"/>
    <n v="7.74"/>
  </r>
  <r>
    <n v="52199"/>
    <d v="2023-01-04T00:00:00"/>
    <s v="10007"/>
    <n v="1"/>
    <n v="1"/>
    <n v="119"/>
    <n v="65.84"/>
    <x v="0"/>
    <n v="2"/>
    <x v="4"/>
    <n v="53.16"/>
  </r>
  <r>
    <n v="52200"/>
    <d v="2023-01-06T00:00:00"/>
    <s v="10076"/>
    <n v="1"/>
    <n v="5"/>
    <n v="20"/>
    <n v="11.76"/>
    <x v="2"/>
    <n v="4"/>
    <x v="1"/>
    <n v="8.24"/>
  </r>
  <r>
    <n v="52201"/>
    <d v="2023-01-06T00:00:00"/>
    <s v="10023"/>
    <n v="1"/>
    <n v="16"/>
    <n v="85"/>
    <n v="52.5"/>
    <x v="11"/>
    <n v="6"/>
    <x v="2"/>
    <n v="32.5"/>
  </r>
  <r>
    <n v="52202"/>
    <d v="2023-01-07T00:00:00"/>
    <s v="10037"/>
    <n v="1"/>
    <n v="6"/>
    <n v="95"/>
    <n v="56.47"/>
    <x v="4"/>
    <n v="5"/>
    <x v="0"/>
    <n v="38.53"/>
  </r>
  <r>
    <n v="52203"/>
    <d v="2023-01-08T00:00:00"/>
    <s v="10007"/>
    <n v="1"/>
    <n v="7"/>
    <n v="124"/>
    <n v="64.400000000000006"/>
    <x v="3"/>
    <n v="2"/>
    <x v="4"/>
    <n v="59.599999999999994"/>
  </r>
  <r>
    <n v="52204"/>
    <d v="2023-01-08T00:00:00"/>
    <s v="10050"/>
    <n v="1"/>
    <n v="13"/>
    <n v="235"/>
    <n v="163.68"/>
    <x v="8"/>
    <n v="3"/>
    <x v="3"/>
    <n v="71.319999999999993"/>
  </r>
  <r>
    <n v="52205"/>
    <d v="2023-01-08T00:00:00"/>
    <s v="10012"/>
    <n v="1"/>
    <n v="5"/>
    <n v="132"/>
    <n v="92.36"/>
    <x v="2"/>
    <n v="2"/>
    <x v="4"/>
    <n v="39.64"/>
  </r>
  <r>
    <n v="52206"/>
    <d v="2023-01-11T00:00:00"/>
    <s v="10076"/>
    <n v="1"/>
    <n v="2"/>
    <n v="19"/>
    <n v="11.43"/>
    <x v="1"/>
    <n v="4"/>
    <x v="1"/>
    <n v="7.57"/>
  </r>
  <r>
    <n v="52207"/>
    <d v="2023-01-13T00:00:00"/>
    <s v="10008"/>
    <n v="1"/>
    <n v="18"/>
    <n v="176"/>
    <n v="114.86"/>
    <x v="14"/>
    <n v="2"/>
    <x v="4"/>
    <n v="61.14"/>
  </r>
  <r>
    <n v="52208"/>
    <d v="2023-01-13T00:00:00"/>
    <s v="10007"/>
    <n v="1"/>
    <n v="7"/>
    <n v="122"/>
    <n v="61.64"/>
    <x v="3"/>
    <n v="2"/>
    <x v="4"/>
    <n v="60.36"/>
  </r>
  <r>
    <n v="52209"/>
    <d v="2023-01-14T00:00:00"/>
    <s v="10023"/>
    <n v="1"/>
    <n v="15"/>
    <n v="88"/>
    <n v="56.75"/>
    <x v="12"/>
    <n v="6"/>
    <x v="2"/>
    <n v="31.25"/>
  </r>
  <r>
    <n v="52210"/>
    <d v="2023-01-15T00:00:00"/>
    <s v="10050"/>
    <n v="1"/>
    <n v="5"/>
    <n v="249"/>
    <n v="161.99"/>
    <x v="2"/>
    <n v="3"/>
    <x v="3"/>
    <n v="87.009999999999991"/>
  </r>
  <r>
    <n v="52211"/>
    <d v="2023-01-16T00:00:00"/>
    <s v="10076"/>
    <n v="1"/>
    <n v="18"/>
    <n v="21"/>
    <n v="11.81"/>
    <x v="14"/>
    <n v="4"/>
    <x v="1"/>
    <n v="9.19"/>
  </r>
  <r>
    <n v="52212"/>
    <d v="2023-01-16T00:00:00"/>
    <s v="10007"/>
    <n v="1"/>
    <n v="2"/>
    <n v="122"/>
    <n v="63.26"/>
    <x v="1"/>
    <n v="2"/>
    <x v="4"/>
    <n v="58.74"/>
  </r>
  <r>
    <n v="52213"/>
    <d v="2023-01-16T00:00:00"/>
    <s v="10019"/>
    <n v="1"/>
    <n v="16"/>
    <n v="88"/>
    <n v="47.99"/>
    <x v="11"/>
    <n v="6"/>
    <x v="2"/>
    <n v="40.01"/>
  </r>
  <r>
    <n v="52214"/>
    <d v="2023-01-19T00:00:00"/>
    <s v="10076"/>
    <n v="1"/>
    <n v="2"/>
    <n v="20"/>
    <n v="11.81"/>
    <x v="1"/>
    <n v="4"/>
    <x v="1"/>
    <n v="8.19"/>
  </r>
  <r>
    <n v="52215"/>
    <d v="2023-01-21T00:00:00"/>
    <s v="10012"/>
    <n v="1"/>
    <n v="16"/>
    <n v="137"/>
    <n v="89.35"/>
    <x v="11"/>
    <n v="2"/>
    <x v="4"/>
    <n v="47.650000000000006"/>
  </r>
  <r>
    <n v="52216"/>
    <d v="2023-01-21T00:00:00"/>
    <s v="10007"/>
    <n v="1"/>
    <n v="5"/>
    <n v="123"/>
    <n v="61.87"/>
    <x v="2"/>
    <n v="2"/>
    <x v="4"/>
    <n v="61.13"/>
  </r>
  <r>
    <n v="52217"/>
    <d v="2023-01-22T00:00:00"/>
    <s v="10076"/>
    <n v="1"/>
    <n v="9"/>
    <n v="19"/>
    <n v="11.71"/>
    <x v="6"/>
    <n v="4"/>
    <x v="1"/>
    <n v="7.2899999999999991"/>
  </r>
  <r>
    <n v="52218"/>
    <d v="2023-01-22T00:00:00"/>
    <s v="10050"/>
    <n v="1"/>
    <n v="9"/>
    <n v="245"/>
    <n v="167.18"/>
    <x v="6"/>
    <n v="3"/>
    <x v="3"/>
    <n v="77.819999999999993"/>
  </r>
  <r>
    <n v="52219"/>
    <d v="2023-01-24T00:00:00"/>
    <s v="10007"/>
    <n v="1"/>
    <n v="5"/>
    <n v="123"/>
    <n v="67.73"/>
    <x v="2"/>
    <n v="2"/>
    <x v="4"/>
    <n v="55.269999999999996"/>
  </r>
  <r>
    <n v="52220"/>
    <d v="2023-01-24T00:00:00"/>
    <s v="10008"/>
    <n v="1"/>
    <n v="11"/>
    <n v="186"/>
    <n v="116.48"/>
    <x v="7"/>
    <n v="2"/>
    <x v="4"/>
    <n v="69.52"/>
  </r>
  <r>
    <n v="52221"/>
    <d v="2023-01-26T00:00:00"/>
    <s v="10023"/>
    <n v="1"/>
    <n v="6"/>
    <n v="87"/>
    <n v="53.74"/>
    <x v="4"/>
    <n v="6"/>
    <x v="2"/>
    <n v="33.26"/>
  </r>
  <r>
    <n v="52222"/>
    <d v="2023-01-27T00:00:00"/>
    <s v="10076"/>
    <n v="1"/>
    <n v="5"/>
    <n v="20"/>
    <n v="11.21"/>
    <x v="2"/>
    <n v="4"/>
    <x v="1"/>
    <n v="8.7899999999999991"/>
  </r>
  <r>
    <n v="52223"/>
    <d v="2023-01-30T00:00:00"/>
    <s v="10076"/>
    <n v="1"/>
    <n v="1"/>
    <n v="21"/>
    <n v="11.24"/>
    <x v="0"/>
    <n v="4"/>
    <x v="1"/>
    <n v="9.76"/>
  </r>
  <r>
    <n v="52224"/>
    <d v="2023-01-31T00:00:00"/>
    <s v="10023"/>
    <n v="1"/>
    <n v="7"/>
    <n v="87"/>
    <n v="57.22"/>
    <x v="3"/>
    <n v="6"/>
    <x v="2"/>
    <n v="29.78"/>
  </r>
  <r>
    <n v="52225"/>
    <d v="2023-01-31T00:00:00"/>
    <s v="10012"/>
    <n v="1"/>
    <n v="2"/>
    <n v="131"/>
    <n v="92.07"/>
    <x v="1"/>
    <n v="2"/>
    <x v="4"/>
    <n v="38.930000000000007"/>
  </r>
  <r>
    <n v="52226"/>
    <d v="2023-02-01T00:00:00"/>
    <s v="10076"/>
    <n v="1"/>
    <n v="7"/>
    <n v="20"/>
    <n v="11.57"/>
    <x v="3"/>
    <n v="4"/>
    <x v="1"/>
    <n v="8.43"/>
  </r>
  <r>
    <n v="52227"/>
    <d v="2023-02-01T00:00:00"/>
    <s v="10019"/>
    <n v="1"/>
    <n v="15"/>
    <n v="83"/>
    <n v="47.14"/>
    <x v="12"/>
    <n v="6"/>
    <x v="2"/>
    <n v="35.86"/>
  </r>
  <r>
    <n v="52228"/>
    <d v="2023-02-02T00:00:00"/>
    <s v="10050"/>
    <n v="1"/>
    <n v="16"/>
    <n v="239"/>
    <n v="164.06"/>
    <x v="11"/>
    <n v="3"/>
    <x v="3"/>
    <n v="74.94"/>
  </r>
  <r>
    <n v="52229"/>
    <d v="2023-02-02T00:00:00"/>
    <s v="10007"/>
    <n v="1"/>
    <n v="15"/>
    <n v="122"/>
    <n v="62.04"/>
    <x v="12"/>
    <n v="2"/>
    <x v="4"/>
    <n v="59.96"/>
  </r>
  <r>
    <n v="52230"/>
    <d v="2023-02-05T00:00:00"/>
    <s v="10007"/>
    <n v="1"/>
    <n v="7"/>
    <n v="116"/>
    <n v="66.36"/>
    <x v="3"/>
    <n v="2"/>
    <x v="4"/>
    <n v="49.64"/>
  </r>
  <r>
    <n v="52231"/>
    <d v="2023-02-05T00:00:00"/>
    <s v="10076"/>
    <n v="1"/>
    <n v="6"/>
    <n v="21"/>
    <n v="10.87"/>
    <x v="4"/>
    <n v="4"/>
    <x v="1"/>
    <n v="10.130000000000001"/>
  </r>
  <r>
    <n v="52232"/>
    <d v="2023-02-06T00:00:00"/>
    <s v="10008"/>
    <n v="1"/>
    <n v="1"/>
    <n v="172"/>
    <n v="116.25"/>
    <x v="0"/>
    <n v="2"/>
    <x v="4"/>
    <n v="55.75"/>
  </r>
  <r>
    <n v="52233"/>
    <d v="2023-02-07T00:00:00"/>
    <s v="10076"/>
    <n v="1"/>
    <n v="5"/>
    <n v="21"/>
    <n v="11.02"/>
    <x v="2"/>
    <n v="4"/>
    <x v="1"/>
    <n v="9.98"/>
  </r>
  <r>
    <n v="52234"/>
    <d v="2023-02-09T00:00:00"/>
    <s v="10076"/>
    <n v="1"/>
    <n v="15"/>
    <n v="20"/>
    <n v="11.03"/>
    <x v="12"/>
    <n v="4"/>
    <x v="1"/>
    <n v="8.9700000000000006"/>
  </r>
  <r>
    <n v="52235"/>
    <d v="2023-02-09T00:00:00"/>
    <s v="10007"/>
    <n v="1"/>
    <n v="16"/>
    <n v="124"/>
    <n v="63.13"/>
    <x v="11"/>
    <n v="2"/>
    <x v="4"/>
    <n v="60.87"/>
  </r>
  <r>
    <n v="52236"/>
    <d v="2023-02-10T00:00:00"/>
    <s v="10008"/>
    <n v="1"/>
    <n v="3"/>
    <n v="183"/>
    <n v="114.04"/>
    <x v="5"/>
    <n v="2"/>
    <x v="4"/>
    <n v="68.959999999999994"/>
  </r>
  <r>
    <n v="52237"/>
    <d v="2023-02-11T00:00:00"/>
    <s v="10012"/>
    <n v="1"/>
    <n v="3"/>
    <n v="133"/>
    <n v="87.52"/>
    <x v="5"/>
    <n v="2"/>
    <x v="4"/>
    <n v="45.480000000000004"/>
  </r>
  <r>
    <n v="52238"/>
    <d v="2023-02-12T00:00:00"/>
    <s v="10007"/>
    <n v="1"/>
    <n v="14"/>
    <n v="119"/>
    <n v="67.7"/>
    <x v="10"/>
    <n v="2"/>
    <x v="4"/>
    <n v="51.3"/>
  </r>
  <r>
    <n v="52239"/>
    <d v="2023-02-12T00:00:00"/>
    <s v="10023"/>
    <n v="1"/>
    <n v="6"/>
    <n v="83"/>
    <n v="55.7"/>
    <x v="4"/>
    <n v="6"/>
    <x v="2"/>
    <n v="27.299999999999997"/>
  </r>
  <r>
    <n v="52240"/>
    <d v="2023-02-13T00:00:00"/>
    <s v="10076"/>
    <n v="1"/>
    <n v="5"/>
    <n v="21"/>
    <n v="11.72"/>
    <x v="2"/>
    <n v="4"/>
    <x v="1"/>
    <n v="9.2799999999999994"/>
  </r>
  <r>
    <n v="52241"/>
    <d v="2023-02-13T00:00:00"/>
    <s v="10050"/>
    <n v="1"/>
    <n v="16"/>
    <n v="234"/>
    <n v="159.63999999999999"/>
    <x v="11"/>
    <n v="3"/>
    <x v="3"/>
    <n v="74.360000000000014"/>
  </r>
  <r>
    <n v="52242"/>
    <d v="2023-02-17T00:00:00"/>
    <s v="10007"/>
    <n v="1"/>
    <n v="13"/>
    <n v="114"/>
    <n v="66.19"/>
    <x v="8"/>
    <n v="2"/>
    <x v="4"/>
    <n v="47.81"/>
  </r>
  <r>
    <n v="52243"/>
    <d v="2023-02-18T00:00:00"/>
    <s v="10076"/>
    <n v="1"/>
    <n v="10"/>
    <n v="21"/>
    <n v="11.12"/>
    <x v="9"/>
    <n v="4"/>
    <x v="1"/>
    <n v="9.8800000000000008"/>
  </r>
  <r>
    <n v="52244"/>
    <d v="2023-02-18T00:00:00"/>
    <s v="10019"/>
    <n v="1"/>
    <n v="6"/>
    <n v="83"/>
    <n v="49.73"/>
    <x v="4"/>
    <n v="6"/>
    <x v="2"/>
    <n v="33.270000000000003"/>
  </r>
  <r>
    <n v="52245"/>
    <d v="2023-02-19T00:00:00"/>
    <s v="10008"/>
    <n v="1"/>
    <n v="1"/>
    <n v="186"/>
    <n v="110.03"/>
    <x v="0"/>
    <n v="2"/>
    <x v="4"/>
    <n v="75.97"/>
  </r>
  <r>
    <n v="52246"/>
    <d v="2023-02-22T00:00:00"/>
    <s v="10076"/>
    <n v="1"/>
    <n v="11"/>
    <n v="20"/>
    <n v="10.8"/>
    <x v="7"/>
    <n v="4"/>
    <x v="1"/>
    <n v="9.1999999999999993"/>
  </r>
  <r>
    <n v="52247"/>
    <d v="2023-02-22T00:00:00"/>
    <s v="10050"/>
    <n v="1"/>
    <n v="7"/>
    <n v="227"/>
    <n v="155.38"/>
    <x v="3"/>
    <n v="3"/>
    <x v="3"/>
    <n v="71.62"/>
  </r>
  <r>
    <n v="52248"/>
    <d v="2023-02-23T00:00:00"/>
    <s v="10007"/>
    <n v="1"/>
    <n v="7"/>
    <n v="120"/>
    <n v="62.64"/>
    <x v="3"/>
    <n v="2"/>
    <x v="4"/>
    <n v="57.36"/>
  </r>
  <r>
    <n v="52249"/>
    <d v="2023-02-23T00:00:00"/>
    <s v="10019"/>
    <n v="1"/>
    <n v="7"/>
    <n v="86"/>
    <n v="51.09"/>
    <x v="3"/>
    <n v="6"/>
    <x v="2"/>
    <n v="34.909999999999997"/>
  </r>
  <r>
    <n v="52250"/>
    <d v="2023-02-24T00:00:00"/>
    <s v="10023"/>
    <n v="1"/>
    <n v="7"/>
    <n v="87"/>
    <n v="53.01"/>
    <x v="3"/>
    <n v="6"/>
    <x v="2"/>
    <n v="33.99"/>
  </r>
  <r>
    <n v="52251"/>
    <d v="2023-02-26T00:00:00"/>
    <s v="10076"/>
    <n v="1"/>
    <n v="5"/>
    <n v="21"/>
    <n v="11.69"/>
    <x v="2"/>
    <n v="4"/>
    <x v="1"/>
    <n v="9.31"/>
  </r>
  <r>
    <n v="52252"/>
    <d v="2023-03-01T00:00:00"/>
    <s v="10076"/>
    <n v="1"/>
    <n v="6"/>
    <n v="21"/>
    <n v="10.67"/>
    <x v="4"/>
    <n v="4"/>
    <x v="1"/>
    <n v="10.33"/>
  </r>
  <r>
    <n v="52253"/>
    <d v="2023-03-01T00:00:00"/>
    <s v="10019"/>
    <n v="1"/>
    <n v="7"/>
    <n v="81"/>
    <n v="49.76"/>
    <x v="3"/>
    <n v="6"/>
    <x v="2"/>
    <n v="31.240000000000002"/>
  </r>
  <r>
    <n v="52254"/>
    <d v="2023-03-02T00:00:00"/>
    <s v="10007"/>
    <n v="1"/>
    <n v="13"/>
    <n v="120"/>
    <n v="65.930000000000007"/>
    <x v="8"/>
    <n v="2"/>
    <x v="4"/>
    <n v="54.069999999999993"/>
  </r>
  <r>
    <n v="52255"/>
    <d v="2023-03-04T00:00:00"/>
    <s v="10008"/>
    <n v="1"/>
    <n v="5"/>
    <n v="189"/>
    <n v="114.3"/>
    <x v="2"/>
    <n v="2"/>
    <x v="4"/>
    <n v="74.7"/>
  </r>
  <r>
    <n v="52256"/>
    <d v="2023-03-05T00:00:00"/>
    <s v="10019"/>
    <n v="1"/>
    <n v="7"/>
    <n v="83"/>
    <n v="48.72"/>
    <x v="3"/>
    <n v="6"/>
    <x v="2"/>
    <n v="34.28"/>
  </r>
  <r>
    <n v="52257"/>
    <d v="2023-03-05T00:00:00"/>
    <s v="10076"/>
    <n v="1"/>
    <n v="6"/>
    <n v="19"/>
    <n v="11.12"/>
    <x v="4"/>
    <n v="4"/>
    <x v="1"/>
    <n v="7.8800000000000008"/>
  </r>
  <r>
    <n v="52258"/>
    <d v="2023-03-05T00:00:00"/>
    <s v="10007"/>
    <n v="1"/>
    <n v="5"/>
    <n v="122"/>
    <n v="66.11"/>
    <x v="2"/>
    <n v="2"/>
    <x v="4"/>
    <n v="55.89"/>
  </r>
  <r>
    <n v="52259"/>
    <d v="2023-03-06T00:00:00"/>
    <s v="10050"/>
    <n v="1"/>
    <n v="5"/>
    <n v="248"/>
    <n v="165.37"/>
    <x v="2"/>
    <n v="3"/>
    <x v="3"/>
    <n v="82.63"/>
  </r>
  <r>
    <n v="52260"/>
    <d v="2023-03-07T00:00:00"/>
    <s v="10023"/>
    <n v="1"/>
    <n v="5"/>
    <n v="82"/>
    <n v="52.05"/>
    <x v="2"/>
    <n v="6"/>
    <x v="2"/>
    <n v="29.950000000000003"/>
  </r>
  <r>
    <n v="52261"/>
    <d v="2023-03-07T00:00:00"/>
    <s v="10012"/>
    <n v="1"/>
    <n v="7"/>
    <n v="136"/>
    <n v="95.57"/>
    <x v="3"/>
    <n v="2"/>
    <x v="4"/>
    <n v="40.430000000000007"/>
  </r>
  <r>
    <n v="52262"/>
    <d v="2023-03-08T00:00:00"/>
    <s v="10008"/>
    <n v="1"/>
    <n v="5"/>
    <n v="178"/>
    <n v="120"/>
    <x v="2"/>
    <n v="2"/>
    <x v="4"/>
    <n v="58"/>
  </r>
  <r>
    <n v="52263"/>
    <d v="2023-03-10T00:00:00"/>
    <s v="10076"/>
    <n v="1"/>
    <n v="5"/>
    <n v="21"/>
    <n v="11.58"/>
    <x v="2"/>
    <n v="4"/>
    <x v="1"/>
    <n v="9.42"/>
  </r>
  <r>
    <n v="52264"/>
    <d v="2023-03-11T00:00:00"/>
    <s v="10050"/>
    <n v="1"/>
    <n v="14"/>
    <n v="226"/>
    <n v="160.49"/>
    <x v="10"/>
    <n v="3"/>
    <x v="3"/>
    <n v="65.509999999999991"/>
  </r>
  <r>
    <n v="52265"/>
    <d v="2023-03-12T00:00:00"/>
    <s v="10023"/>
    <n v="1"/>
    <n v="7"/>
    <n v="83"/>
    <n v="53.11"/>
    <x v="3"/>
    <n v="6"/>
    <x v="2"/>
    <n v="29.89"/>
  </r>
  <r>
    <n v="52266"/>
    <d v="2023-03-13T00:00:00"/>
    <s v="10007"/>
    <n v="1"/>
    <n v="9"/>
    <n v="116"/>
    <n v="61.04"/>
    <x v="6"/>
    <n v="2"/>
    <x v="4"/>
    <n v="54.96"/>
  </r>
  <r>
    <n v="52267"/>
    <d v="2023-03-15T00:00:00"/>
    <s v="10019"/>
    <n v="1"/>
    <n v="6"/>
    <n v="85"/>
    <n v="48.26"/>
    <x v="4"/>
    <n v="6"/>
    <x v="2"/>
    <n v="36.74"/>
  </r>
  <r>
    <n v="52268"/>
    <d v="2023-03-15T00:00:00"/>
    <s v="10076"/>
    <n v="1"/>
    <n v="2"/>
    <n v="21"/>
    <n v="11.65"/>
    <x v="1"/>
    <n v="4"/>
    <x v="1"/>
    <n v="9.35"/>
  </r>
  <r>
    <n v="52269"/>
    <d v="2023-03-17T00:00:00"/>
    <s v="10007"/>
    <n v="1"/>
    <n v="7"/>
    <n v="114"/>
    <n v="65.739999999999995"/>
    <x v="3"/>
    <n v="2"/>
    <x v="4"/>
    <n v="48.260000000000005"/>
  </r>
  <r>
    <n v="52270"/>
    <d v="2023-03-18T00:00:00"/>
    <s v="10076"/>
    <n v="1"/>
    <n v="11"/>
    <n v="19"/>
    <n v="11.66"/>
    <x v="7"/>
    <n v="4"/>
    <x v="1"/>
    <n v="7.34"/>
  </r>
  <r>
    <n v="52271"/>
    <d v="2023-03-19T00:00:00"/>
    <s v="10008"/>
    <n v="1"/>
    <n v="16"/>
    <n v="186"/>
    <n v="111.78"/>
    <x v="11"/>
    <n v="2"/>
    <x v="4"/>
    <n v="74.22"/>
  </r>
  <r>
    <n v="52272"/>
    <d v="2023-03-19T00:00:00"/>
    <s v="10037"/>
    <n v="1"/>
    <n v="3"/>
    <n v="95"/>
    <n v="53.01"/>
    <x v="5"/>
    <n v="5"/>
    <x v="0"/>
    <n v="41.99"/>
  </r>
  <r>
    <n v="52273"/>
    <d v="2023-03-19T00:00:00"/>
    <s v="10023"/>
    <n v="1"/>
    <n v="7"/>
    <n v="81"/>
    <n v="56.03"/>
    <x v="3"/>
    <n v="6"/>
    <x v="2"/>
    <n v="24.97"/>
  </r>
  <r>
    <n v="52274"/>
    <d v="2023-03-20T00:00:00"/>
    <s v="10076"/>
    <n v="1"/>
    <n v="1"/>
    <n v="20"/>
    <n v="10.71"/>
    <x v="0"/>
    <n v="4"/>
    <x v="1"/>
    <n v="9.2899999999999991"/>
  </r>
  <r>
    <n v="52275"/>
    <d v="2023-03-20T00:00:00"/>
    <s v="10007"/>
    <n v="1"/>
    <n v="16"/>
    <n v="114"/>
    <n v="66.459999999999994"/>
    <x v="11"/>
    <n v="2"/>
    <x v="4"/>
    <n v="47.540000000000006"/>
  </r>
  <r>
    <n v="52276"/>
    <d v="2023-03-22T00:00:00"/>
    <s v="10076"/>
    <n v="1"/>
    <n v="1"/>
    <n v="20"/>
    <n v="10.88"/>
    <x v="0"/>
    <n v="4"/>
    <x v="1"/>
    <n v="9.1199999999999992"/>
  </r>
  <r>
    <n v="52277"/>
    <d v="2023-03-22T00:00:00"/>
    <s v="10050"/>
    <n v="1"/>
    <n v="18"/>
    <n v="236"/>
    <n v="158.78"/>
    <x v="14"/>
    <n v="3"/>
    <x v="3"/>
    <n v="77.22"/>
  </r>
  <r>
    <n v="52278"/>
    <d v="2023-03-23T00:00:00"/>
    <s v="10007"/>
    <n v="1"/>
    <n v="9"/>
    <n v="119"/>
    <n v="61.72"/>
    <x v="6"/>
    <n v="2"/>
    <x v="4"/>
    <n v="57.28"/>
  </r>
  <r>
    <n v="52279"/>
    <d v="2023-03-25T00:00:00"/>
    <s v="10008"/>
    <n v="1"/>
    <n v="6"/>
    <n v="188"/>
    <n v="121.92"/>
    <x v="4"/>
    <n v="2"/>
    <x v="4"/>
    <n v="66.08"/>
  </r>
  <r>
    <n v="52280"/>
    <d v="2023-03-25T00:00:00"/>
    <s v="10076"/>
    <n v="1"/>
    <n v="7"/>
    <n v="19"/>
    <n v="11.61"/>
    <x v="3"/>
    <n v="4"/>
    <x v="1"/>
    <n v="7.3900000000000006"/>
  </r>
  <r>
    <n v="52281"/>
    <d v="2023-03-27T00:00:00"/>
    <s v="10076"/>
    <n v="1"/>
    <n v="6"/>
    <n v="21"/>
    <n v="10.8"/>
    <x v="4"/>
    <n v="4"/>
    <x v="1"/>
    <n v="10.199999999999999"/>
  </r>
  <r>
    <n v="52282"/>
    <d v="2023-03-28T00:00:00"/>
    <s v="10019"/>
    <n v="1"/>
    <n v="9"/>
    <n v="82"/>
    <n v="49.34"/>
    <x v="6"/>
    <n v="6"/>
    <x v="2"/>
    <n v="32.659999999999997"/>
  </r>
  <r>
    <n v="52283"/>
    <d v="2023-03-29T00:00:00"/>
    <s v="10023"/>
    <n v="1"/>
    <n v="7"/>
    <n v="88"/>
    <n v="52.44"/>
    <x v="3"/>
    <n v="6"/>
    <x v="2"/>
    <n v="35.56"/>
  </r>
  <r>
    <n v="52284"/>
    <d v="2023-03-29T00:00:00"/>
    <s v="10076"/>
    <n v="1"/>
    <n v="7"/>
    <n v="20"/>
    <n v="10.72"/>
    <x v="3"/>
    <n v="4"/>
    <x v="1"/>
    <n v="9.2799999999999994"/>
  </r>
  <r>
    <n v="52285"/>
    <d v="2023-03-30T00:00:00"/>
    <s v="10012"/>
    <n v="1"/>
    <n v="9"/>
    <n v="129"/>
    <n v="91.63"/>
    <x v="6"/>
    <n v="2"/>
    <x v="4"/>
    <n v="37.370000000000005"/>
  </r>
  <r>
    <n v="52286"/>
    <d v="2023-04-01T00:00:00"/>
    <s v="10050"/>
    <n v="1"/>
    <n v="6"/>
    <n v="238"/>
    <n v="161.24"/>
    <x v="4"/>
    <n v="3"/>
    <x v="3"/>
    <n v="76.759999999999991"/>
  </r>
  <r>
    <n v="52287"/>
    <d v="2023-04-01T00:00:00"/>
    <s v="10023"/>
    <n v="1"/>
    <n v="2"/>
    <n v="85"/>
    <n v="52.05"/>
    <x v="1"/>
    <n v="6"/>
    <x v="2"/>
    <n v="32.950000000000003"/>
  </r>
  <r>
    <n v="52288"/>
    <d v="2023-04-01T00:00:00"/>
    <s v="10007"/>
    <n v="1"/>
    <n v="9"/>
    <n v="114"/>
    <n v="66.83"/>
    <x v="6"/>
    <n v="2"/>
    <x v="4"/>
    <n v="47.17"/>
  </r>
  <r>
    <n v="52289"/>
    <d v="2023-04-03T00:00:00"/>
    <s v="10076"/>
    <n v="1"/>
    <n v="7"/>
    <n v="21"/>
    <n v="10.85"/>
    <x v="3"/>
    <n v="4"/>
    <x v="1"/>
    <n v="10.15"/>
  </r>
  <r>
    <n v="52290"/>
    <d v="2023-04-03T00:00:00"/>
    <s v="10008"/>
    <n v="1"/>
    <n v="18"/>
    <n v="186"/>
    <n v="113.2"/>
    <x v="14"/>
    <n v="2"/>
    <x v="4"/>
    <n v="72.8"/>
  </r>
  <r>
    <n v="52291"/>
    <d v="2023-04-04T00:00:00"/>
    <s v="10019"/>
    <n v="1"/>
    <n v="7"/>
    <n v="85"/>
    <n v="47.43"/>
    <x v="3"/>
    <n v="6"/>
    <x v="2"/>
    <n v="37.57"/>
  </r>
  <r>
    <n v="52292"/>
    <d v="2023-04-05T00:00:00"/>
    <s v="10076"/>
    <n v="1"/>
    <n v="13"/>
    <n v="21"/>
    <n v="11.04"/>
    <x v="8"/>
    <n v="4"/>
    <x v="1"/>
    <n v="9.9600000000000009"/>
  </r>
  <r>
    <n v="52293"/>
    <d v="2023-04-06T00:00:00"/>
    <s v="10050"/>
    <n v="1"/>
    <n v="10"/>
    <n v="239"/>
    <n v="164.71"/>
    <x v="9"/>
    <n v="3"/>
    <x v="3"/>
    <n v="74.289999999999992"/>
  </r>
  <r>
    <n v="52294"/>
    <d v="2023-04-07T00:00:00"/>
    <s v="10034"/>
    <n v="1"/>
    <n v="3"/>
    <n v="78"/>
    <n v="41.04"/>
    <x v="5"/>
    <n v="5"/>
    <x v="0"/>
    <n v="36.96"/>
  </r>
  <r>
    <n v="52295"/>
    <d v="2023-04-07T00:00:00"/>
    <s v="10023"/>
    <n v="1"/>
    <n v="16"/>
    <n v="82"/>
    <n v="54.06"/>
    <x v="11"/>
    <n v="6"/>
    <x v="2"/>
    <n v="27.939999999999998"/>
  </r>
  <r>
    <n v="52296"/>
    <d v="2023-04-08T00:00:00"/>
    <s v="10076"/>
    <n v="1"/>
    <n v="6"/>
    <n v="21"/>
    <n v="11.69"/>
    <x v="4"/>
    <n v="4"/>
    <x v="1"/>
    <n v="9.31"/>
  </r>
  <r>
    <n v="52297"/>
    <d v="2023-04-08T00:00:00"/>
    <s v="10008"/>
    <n v="1"/>
    <n v="19"/>
    <n v="178"/>
    <n v="121.95"/>
    <x v="13"/>
    <n v="2"/>
    <x v="4"/>
    <n v="56.05"/>
  </r>
  <r>
    <n v="52298"/>
    <d v="2023-04-09T00:00:00"/>
    <s v="10007"/>
    <n v="1"/>
    <n v="2"/>
    <n v="121"/>
    <n v="64.41"/>
    <x v="1"/>
    <n v="2"/>
    <x v="4"/>
    <n v="56.59"/>
  </r>
  <r>
    <n v="52299"/>
    <d v="2023-04-12T00:00:00"/>
    <s v="10007"/>
    <n v="1"/>
    <n v="1"/>
    <n v="120"/>
    <n v="63.27"/>
    <x v="0"/>
    <n v="2"/>
    <x v="4"/>
    <n v="56.73"/>
  </r>
  <r>
    <n v="52300"/>
    <d v="2023-04-12T00:00:00"/>
    <s v="10076"/>
    <n v="1"/>
    <n v="7"/>
    <n v="20"/>
    <n v="11.52"/>
    <x v="3"/>
    <n v="4"/>
    <x v="1"/>
    <n v="8.48"/>
  </r>
  <r>
    <n v="52301"/>
    <d v="2023-04-14T00:00:00"/>
    <s v="10076"/>
    <n v="1"/>
    <n v="15"/>
    <n v="21"/>
    <n v="10.73"/>
    <x v="12"/>
    <n v="4"/>
    <x v="1"/>
    <n v="10.27"/>
  </r>
  <r>
    <n v="52302"/>
    <d v="2023-04-15T00:00:00"/>
    <s v="10008"/>
    <n v="1"/>
    <n v="7"/>
    <n v="185"/>
    <n v="120.51"/>
    <x v="3"/>
    <n v="2"/>
    <x v="4"/>
    <n v="64.489999999999995"/>
  </r>
  <r>
    <n v="52303"/>
    <d v="2023-04-15T00:00:00"/>
    <s v="10050"/>
    <n v="1"/>
    <n v="7"/>
    <n v="230"/>
    <n v="154.81"/>
    <x v="3"/>
    <n v="3"/>
    <x v="3"/>
    <n v="75.19"/>
  </r>
  <r>
    <n v="52304"/>
    <d v="2023-04-18T00:00:00"/>
    <s v="10023"/>
    <n v="1"/>
    <n v="5"/>
    <n v="81"/>
    <n v="55.33"/>
    <x v="2"/>
    <n v="6"/>
    <x v="2"/>
    <n v="25.67"/>
  </r>
  <r>
    <n v="52305"/>
    <d v="2023-04-19T00:00:00"/>
    <s v="10076"/>
    <n v="1"/>
    <n v="5"/>
    <n v="20"/>
    <n v="11.69"/>
    <x v="2"/>
    <n v="4"/>
    <x v="1"/>
    <n v="8.31"/>
  </r>
  <r>
    <n v="52306"/>
    <d v="2023-04-20T00:00:00"/>
    <s v="10008"/>
    <n v="1"/>
    <n v="18"/>
    <n v="175"/>
    <n v="118.06"/>
    <x v="14"/>
    <n v="2"/>
    <x v="4"/>
    <n v="56.94"/>
  </r>
  <r>
    <n v="52307"/>
    <d v="2023-04-20T00:00:00"/>
    <s v="10007"/>
    <n v="1"/>
    <n v="11"/>
    <n v="123"/>
    <n v="64.349999999999994"/>
    <x v="7"/>
    <n v="2"/>
    <x v="4"/>
    <n v="58.650000000000006"/>
  </r>
  <r>
    <n v="52308"/>
    <d v="2023-04-21T00:00:00"/>
    <s v="10019"/>
    <n v="1"/>
    <n v="13"/>
    <n v="83"/>
    <n v="46.87"/>
    <x v="8"/>
    <n v="6"/>
    <x v="2"/>
    <n v="36.130000000000003"/>
  </r>
  <r>
    <n v="52309"/>
    <d v="2023-04-21T00:00:00"/>
    <s v="10076"/>
    <n v="1"/>
    <n v="6"/>
    <n v="19"/>
    <n v="11.79"/>
    <x v="4"/>
    <n v="4"/>
    <x v="1"/>
    <n v="7.2100000000000009"/>
  </r>
  <r>
    <n v="52310"/>
    <d v="2023-04-23T00:00:00"/>
    <s v="10076"/>
    <n v="1"/>
    <n v="1"/>
    <n v="20"/>
    <n v="11.28"/>
    <x v="0"/>
    <n v="4"/>
    <x v="1"/>
    <n v="8.7200000000000006"/>
  </r>
  <r>
    <n v="52311"/>
    <d v="2023-04-25T00:00:00"/>
    <s v="10008"/>
    <n v="1"/>
    <n v="6"/>
    <n v="188"/>
    <n v="121.45"/>
    <x v="4"/>
    <n v="2"/>
    <x v="4"/>
    <n v="66.55"/>
  </r>
  <r>
    <n v="52312"/>
    <d v="2023-04-26T00:00:00"/>
    <s v="10050"/>
    <n v="1"/>
    <n v="5"/>
    <n v="232"/>
    <n v="159.31"/>
    <x v="2"/>
    <n v="3"/>
    <x v="3"/>
    <n v="72.69"/>
  </r>
  <r>
    <n v="52313"/>
    <d v="2023-04-26T00:00:00"/>
    <s v="10012"/>
    <n v="1"/>
    <n v="16"/>
    <n v="134"/>
    <n v="93.87"/>
    <x v="11"/>
    <n v="2"/>
    <x v="4"/>
    <n v="40.129999999999995"/>
  </r>
  <r>
    <n v="52314"/>
    <d v="2023-04-28T00:00:00"/>
    <s v="10023"/>
    <n v="1"/>
    <n v="19"/>
    <n v="86"/>
    <n v="53.01"/>
    <x v="13"/>
    <n v="6"/>
    <x v="2"/>
    <n v="32.99"/>
  </r>
  <r>
    <n v="52315"/>
    <d v="2023-04-28T00:00:00"/>
    <s v="10007"/>
    <n v="1"/>
    <n v="1"/>
    <n v="124"/>
    <n v="66"/>
    <x v="0"/>
    <n v="2"/>
    <x v="4"/>
    <n v="58"/>
  </r>
  <r>
    <n v="52316"/>
    <d v="2023-04-28T00:00:00"/>
    <s v="10076"/>
    <n v="1"/>
    <n v="3"/>
    <n v="19"/>
    <n v="11.3"/>
    <x v="5"/>
    <n v="4"/>
    <x v="1"/>
    <n v="7.6999999999999993"/>
  </r>
  <r>
    <n v="52317"/>
    <d v="2023-05-01T00:00:00"/>
    <s v="10076"/>
    <n v="1"/>
    <n v="2"/>
    <n v="21"/>
    <n v="11.37"/>
    <x v="1"/>
    <n v="4"/>
    <x v="1"/>
    <n v="9.6300000000000008"/>
  </r>
  <r>
    <n v="52318"/>
    <d v="2023-05-02T00:00:00"/>
    <s v="10019"/>
    <n v="1"/>
    <n v="6"/>
    <n v="82"/>
    <n v="50.52"/>
    <x v="4"/>
    <n v="6"/>
    <x v="2"/>
    <n v="31.479999999999997"/>
  </r>
  <r>
    <n v="52319"/>
    <d v="2023-05-03T00:00:00"/>
    <s v="10076"/>
    <n v="1"/>
    <n v="15"/>
    <n v="21"/>
    <n v="11.13"/>
    <x v="12"/>
    <n v="4"/>
    <x v="1"/>
    <n v="9.8699999999999992"/>
  </r>
  <r>
    <n v="52320"/>
    <d v="2023-05-06T00:00:00"/>
    <s v="10050"/>
    <n v="1"/>
    <n v="15"/>
    <n v="239"/>
    <n v="166.27"/>
    <x v="12"/>
    <n v="3"/>
    <x v="3"/>
    <n v="72.72999999999999"/>
  </r>
  <r>
    <n v="52321"/>
    <d v="2023-05-06T00:00:00"/>
    <s v="10007"/>
    <n v="1"/>
    <n v="9"/>
    <n v="116"/>
    <n v="61.94"/>
    <x v="6"/>
    <n v="2"/>
    <x v="4"/>
    <n v="54.06"/>
  </r>
  <r>
    <n v="52322"/>
    <d v="2023-05-08T00:00:00"/>
    <s v="10023"/>
    <n v="1"/>
    <n v="7"/>
    <n v="83"/>
    <n v="54.12"/>
    <x v="3"/>
    <n v="6"/>
    <x v="2"/>
    <n v="28.880000000000003"/>
  </r>
  <r>
    <n v="52323"/>
    <d v="2023-05-08T00:00:00"/>
    <s v="10076"/>
    <n v="1"/>
    <n v="19"/>
    <n v="20"/>
    <n v="11.59"/>
    <x v="13"/>
    <n v="4"/>
    <x v="1"/>
    <n v="8.41"/>
  </r>
  <r>
    <n v="52324"/>
    <d v="2023-05-09T00:00:00"/>
    <s v="10008"/>
    <n v="1"/>
    <n v="5"/>
    <n v="180"/>
    <n v="115.03"/>
    <x v="2"/>
    <n v="2"/>
    <x v="4"/>
    <n v="64.97"/>
  </r>
  <r>
    <n v="52325"/>
    <d v="2023-05-09T00:00:00"/>
    <s v="10007"/>
    <n v="1"/>
    <n v="6"/>
    <n v="119"/>
    <n v="63.31"/>
    <x v="4"/>
    <n v="2"/>
    <x v="4"/>
    <n v="55.69"/>
  </r>
  <r>
    <n v="52326"/>
    <d v="2023-05-11T00:00:00"/>
    <s v="10050"/>
    <n v="1"/>
    <n v="5"/>
    <n v="246"/>
    <n v="153.62"/>
    <x v="2"/>
    <n v="3"/>
    <x v="3"/>
    <n v="92.38"/>
  </r>
  <r>
    <n v="52327"/>
    <d v="2023-05-12T00:00:00"/>
    <s v="10023"/>
    <n v="1"/>
    <n v="19"/>
    <n v="83"/>
    <n v="52.8"/>
    <x v="13"/>
    <n v="6"/>
    <x v="2"/>
    <n v="30.200000000000003"/>
  </r>
  <r>
    <n v="52328"/>
    <d v="2023-05-12T00:00:00"/>
    <s v="10076"/>
    <n v="1"/>
    <n v="19"/>
    <n v="21"/>
    <n v="11.72"/>
    <x v="13"/>
    <n v="4"/>
    <x v="1"/>
    <n v="9.2799999999999994"/>
  </r>
  <r>
    <n v="52329"/>
    <d v="2023-05-16T00:00:00"/>
    <s v="10008"/>
    <n v="1"/>
    <n v="1"/>
    <n v="188"/>
    <n v="118.53"/>
    <x v="0"/>
    <n v="2"/>
    <x v="4"/>
    <n v="69.47"/>
  </r>
  <r>
    <n v="52330"/>
    <d v="2023-05-16T00:00:00"/>
    <s v="10007"/>
    <n v="1"/>
    <n v="6"/>
    <n v="118"/>
    <n v="66.47"/>
    <x v="4"/>
    <n v="2"/>
    <x v="4"/>
    <n v="51.53"/>
  </r>
  <r>
    <n v="52331"/>
    <d v="2023-05-17T00:00:00"/>
    <s v="10076"/>
    <n v="1"/>
    <n v="14"/>
    <n v="21"/>
    <n v="11.54"/>
    <x v="10"/>
    <n v="4"/>
    <x v="1"/>
    <n v="9.4600000000000009"/>
  </r>
  <r>
    <n v="52332"/>
    <d v="2023-05-18T00:00:00"/>
    <s v="10023"/>
    <n v="1"/>
    <n v="16"/>
    <n v="84"/>
    <n v="52.16"/>
    <x v="11"/>
    <n v="6"/>
    <x v="2"/>
    <n v="31.840000000000003"/>
  </r>
  <r>
    <n v="52333"/>
    <d v="2023-05-20T00:00:00"/>
    <s v="10019"/>
    <n v="1"/>
    <n v="15"/>
    <n v="84"/>
    <n v="50.69"/>
    <x v="12"/>
    <n v="6"/>
    <x v="2"/>
    <n v="33.31"/>
  </r>
  <r>
    <n v="52334"/>
    <d v="2023-05-20T00:00:00"/>
    <s v="10007"/>
    <n v="1"/>
    <n v="13"/>
    <n v="121"/>
    <n v="67.27"/>
    <x v="8"/>
    <n v="2"/>
    <x v="4"/>
    <n v="53.730000000000004"/>
  </r>
  <r>
    <n v="52335"/>
    <d v="2023-05-21T00:00:00"/>
    <s v="10050"/>
    <n v="1"/>
    <n v="7"/>
    <n v="243"/>
    <n v="153.1"/>
    <x v="3"/>
    <n v="3"/>
    <x v="3"/>
    <n v="89.9"/>
  </r>
  <r>
    <n v="52336"/>
    <d v="2023-05-21T00:00:00"/>
    <s v="10076"/>
    <n v="1"/>
    <n v="5"/>
    <n v="19"/>
    <n v="10.88"/>
    <x v="2"/>
    <n v="4"/>
    <x v="1"/>
    <n v="8.1199999999999992"/>
  </r>
  <r>
    <n v="52337"/>
    <d v="2023-05-22T00:00:00"/>
    <s v="10008"/>
    <n v="1"/>
    <n v="1"/>
    <n v="175"/>
    <n v="120.14"/>
    <x v="0"/>
    <n v="2"/>
    <x v="4"/>
    <n v="54.86"/>
  </r>
  <r>
    <n v="52338"/>
    <d v="2023-05-23T00:00:00"/>
    <s v="10007"/>
    <n v="1"/>
    <n v="13"/>
    <n v="115"/>
    <n v="63.91"/>
    <x v="8"/>
    <n v="2"/>
    <x v="4"/>
    <n v="51.09"/>
  </r>
  <r>
    <n v="52339"/>
    <d v="2023-05-27T00:00:00"/>
    <s v="10007"/>
    <n v="1"/>
    <n v="9"/>
    <n v="113"/>
    <n v="63.83"/>
    <x v="6"/>
    <n v="2"/>
    <x v="4"/>
    <n v="49.17"/>
  </r>
  <r>
    <n v="52340"/>
    <d v="2023-05-27T00:00:00"/>
    <s v="10023"/>
    <n v="1"/>
    <n v="7"/>
    <n v="83"/>
    <n v="52.47"/>
    <x v="3"/>
    <n v="6"/>
    <x v="2"/>
    <n v="30.53"/>
  </r>
  <r>
    <n v="52341"/>
    <d v="2023-05-28T00:00:00"/>
    <s v="10076"/>
    <n v="1"/>
    <n v="7"/>
    <n v="21"/>
    <n v="11.42"/>
    <x v="3"/>
    <n v="4"/>
    <x v="1"/>
    <n v="9.58"/>
  </r>
  <r>
    <n v="52342"/>
    <d v="2023-05-28T00:00:00"/>
    <s v="10019"/>
    <n v="1"/>
    <n v="6"/>
    <n v="86"/>
    <n v="46.7"/>
    <x v="4"/>
    <n v="6"/>
    <x v="2"/>
    <n v="39.299999999999997"/>
  </r>
  <r>
    <n v="52343"/>
    <d v="2023-05-31T00:00:00"/>
    <s v="10076"/>
    <n v="1"/>
    <n v="7"/>
    <n v="21"/>
    <n v="10.85"/>
    <x v="3"/>
    <n v="4"/>
    <x v="1"/>
    <n v="10.15"/>
  </r>
  <r>
    <n v="52344"/>
    <d v="2023-06-01T00:00:00"/>
    <s v="10012"/>
    <n v="1"/>
    <n v="6"/>
    <n v="134"/>
    <n v="96.34"/>
    <x v="4"/>
    <n v="2"/>
    <x v="4"/>
    <n v="37.659999999999997"/>
  </r>
  <r>
    <n v="52345"/>
    <d v="2023-06-03T00:00:00"/>
    <s v="10050"/>
    <n v="1"/>
    <n v="7"/>
    <n v="243"/>
    <n v="169.42"/>
    <x v="3"/>
    <n v="3"/>
    <x v="3"/>
    <n v="73.580000000000013"/>
  </r>
  <r>
    <n v="52346"/>
    <d v="2023-06-04T00:00:00"/>
    <s v="10007"/>
    <n v="1"/>
    <n v="2"/>
    <n v="115"/>
    <n v="63.34"/>
    <x v="1"/>
    <n v="2"/>
    <x v="4"/>
    <n v="51.66"/>
  </r>
  <r>
    <n v="52347"/>
    <d v="2023-06-04T00:00:00"/>
    <s v="10076"/>
    <n v="1"/>
    <n v="7"/>
    <n v="21"/>
    <n v="10.87"/>
    <x v="3"/>
    <n v="4"/>
    <x v="1"/>
    <n v="10.130000000000001"/>
  </r>
  <r>
    <n v="52348"/>
    <d v="2023-06-07T00:00:00"/>
    <s v="10023"/>
    <n v="1"/>
    <n v="6"/>
    <n v="82"/>
    <n v="57.07"/>
    <x v="4"/>
    <n v="6"/>
    <x v="2"/>
    <n v="24.93"/>
  </r>
  <r>
    <n v="52349"/>
    <d v="2023-06-09T00:00:00"/>
    <s v="10008"/>
    <n v="1"/>
    <n v="2"/>
    <n v="171"/>
    <n v="116.2"/>
    <x v="1"/>
    <n v="2"/>
    <x v="4"/>
    <n v="54.8"/>
  </r>
  <r>
    <n v="52350"/>
    <d v="2023-06-10T00:00:00"/>
    <s v="10076"/>
    <n v="1"/>
    <n v="7"/>
    <n v="21"/>
    <n v="10.85"/>
    <x v="3"/>
    <n v="4"/>
    <x v="1"/>
    <n v="10.15"/>
  </r>
  <r>
    <n v="52351"/>
    <d v="2023-06-10T00:00:00"/>
    <s v="10007"/>
    <n v="1"/>
    <n v="9"/>
    <n v="113"/>
    <n v="62.52"/>
    <x v="6"/>
    <n v="2"/>
    <x v="4"/>
    <n v="50.48"/>
  </r>
  <r>
    <n v="52352"/>
    <d v="2023-06-10T00:00:00"/>
    <s v="10023"/>
    <n v="1"/>
    <n v="6"/>
    <n v="88"/>
    <n v="56.87"/>
    <x v="4"/>
    <n v="6"/>
    <x v="2"/>
    <n v="31.130000000000003"/>
  </r>
  <r>
    <n v="52353"/>
    <d v="2023-06-11T00:00:00"/>
    <s v="10019"/>
    <n v="1"/>
    <n v="6"/>
    <n v="88"/>
    <n v="47.37"/>
    <x v="4"/>
    <n v="6"/>
    <x v="2"/>
    <n v="40.630000000000003"/>
  </r>
  <r>
    <n v="52354"/>
    <d v="2023-06-13T00:00:00"/>
    <s v="10023"/>
    <n v="1"/>
    <n v="5"/>
    <n v="82"/>
    <n v="53.74"/>
    <x v="2"/>
    <n v="6"/>
    <x v="2"/>
    <n v="28.259999999999998"/>
  </r>
  <r>
    <n v="52355"/>
    <d v="2023-06-15T00:00:00"/>
    <s v="10076"/>
    <n v="1"/>
    <n v="6"/>
    <n v="21"/>
    <n v="10.87"/>
    <x v="4"/>
    <n v="4"/>
    <x v="1"/>
    <n v="10.130000000000001"/>
  </r>
  <r>
    <n v="52356"/>
    <d v="2023-06-15T00:00:00"/>
    <s v="10050"/>
    <n v="1"/>
    <n v="10"/>
    <n v="240"/>
    <n v="165.32"/>
    <x v="9"/>
    <n v="3"/>
    <x v="3"/>
    <n v="74.680000000000007"/>
  </r>
  <r>
    <n v="52357"/>
    <d v="2023-06-20T00:00:00"/>
    <s v="10019"/>
    <n v="1"/>
    <n v="10"/>
    <n v="86"/>
    <n v="48.16"/>
    <x v="9"/>
    <n v="6"/>
    <x v="2"/>
    <n v="37.840000000000003"/>
  </r>
  <r>
    <n v="52358"/>
    <d v="2023-06-21T00:00:00"/>
    <s v="10023"/>
    <n v="1"/>
    <n v="3"/>
    <n v="85"/>
    <n v="55.28"/>
    <x v="5"/>
    <n v="6"/>
    <x v="2"/>
    <n v="29.72"/>
  </r>
  <r>
    <n v="52359"/>
    <d v="2023-06-21T00:00:00"/>
    <s v="10076"/>
    <n v="1"/>
    <n v="2"/>
    <n v="21"/>
    <n v="11.67"/>
    <x v="1"/>
    <n v="4"/>
    <x v="1"/>
    <n v="9.33"/>
  </r>
  <r>
    <n v="52360"/>
    <d v="2023-06-24T00:00:00"/>
    <s v="10050"/>
    <n v="1"/>
    <n v="6"/>
    <n v="241"/>
    <n v="153.84"/>
    <x v="4"/>
    <n v="3"/>
    <x v="3"/>
    <n v="87.16"/>
  </r>
  <r>
    <n v="52361"/>
    <d v="2023-06-24T00:00:00"/>
    <s v="10007"/>
    <n v="1"/>
    <n v="19"/>
    <n v="116"/>
    <n v="63.48"/>
    <x v="13"/>
    <n v="2"/>
    <x v="4"/>
    <n v="52.52"/>
  </r>
  <r>
    <n v="52362"/>
    <d v="2023-06-26T00:00:00"/>
    <s v="10008"/>
    <n v="1"/>
    <n v="16"/>
    <n v="172"/>
    <n v="112.17"/>
    <x v="11"/>
    <n v="2"/>
    <x v="4"/>
    <n v="59.83"/>
  </r>
  <r>
    <n v="52363"/>
    <d v="2023-06-27T00:00:00"/>
    <s v="10076"/>
    <n v="1"/>
    <n v="6"/>
    <n v="21"/>
    <n v="11.46"/>
    <x v="4"/>
    <n v="4"/>
    <x v="1"/>
    <n v="9.5399999999999991"/>
  </r>
  <r>
    <n v="52364"/>
    <d v="2023-06-28T00:00:00"/>
    <s v="10012"/>
    <n v="1"/>
    <n v="15"/>
    <n v="135"/>
    <n v="90.3"/>
    <x v="12"/>
    <n v="2"/>
    <x v="4"/>
    <n v="44.7"/>
  </r>
  <r>
    <n v="52365"/>
    <d v="2023-06-28T00:00:00"/>
    <s v="10019"/>
    <n v="1"/>
    <n v="6"/>
    <n v="85"/>
    <n v="46.58"/>
    <x v="4"/>
    <n v="6"/>
    <x v="2"/>
    <n v="38.42"/>
  </r>
  <r>
    <n v="52366"/>
    <d v="2023-06-29T00:00:00"/>
    <s v="10037"/>
    <n v="1"/>
    <n v="1"/>
    <n v="99"/>
    <n v="55.23"/>
    <x v="0"/>
    <n v="5"/>
    <x v="0"/>
    <n v="43.77"/>
  </r>
  <r>
    <n v="52367"/>
    <d v="2023-06-30T00:00:00"/>
    <s v="10076"/>
    <n v="1"/>
    <n v="5"/>
    <n v="19"/>
    <n v="11.76"/>
    <x v="2"/>
    <n v="4"/>
    <x v="1"/>
    <n v="7.24"/>
  </r>
  <r>
    <n v="52368"/>
    <d v="2023-07-01T00:00:00"/>
    <s v="10023"/>
    <n v="1"/>
    <n v="3"/>
    <n v="84"/>
    <n v="51.71"/>
    <x v="5"/>
    <n v="6"/>
    <x v="2"/>
    <n v="32.29"/>
  </r>
  <r>
    <n v="52369"/>
    <d v="2023-07-03T00:00:00"/>
    <s v="10050"/>
    <n v="1"/>
    <n v="7"/>
    <n v="231"/>
    <n v="166.49"/>
    <x v="3"/>
    <n v="3"/>
    <x v="3"/>
    <n v="64.509999999999991"/>
  </r>
  <r>
    <n v="52370"/>
    <d v="2023-07-06T00:00:00"/>
    <s v="10007"/>
    <n v="1"/>
    <n v="5"/>
    <n v="119"/>
    <n v="63.65"/>
    <x v="2"/>
    <n v="2"/>
    <x v="4"/>
    <n v="55.35"/>
  </r>
  <r>
    <n v="52371"/>
    <d v="2023-07-06T00:00:00"/>
    <s v="10076"/>
    <n v="1"/>
    <n v="5"/>
    <n v="21"/>
    <n v="11.66"/>
    <x v="2"/>
    <n v="4"/>
    <x v="1"/>
    <n v="9.34"/>
  </r>
  <r>
    <n v="52372"/>
    <d v="2023-07-09T00:00:00"/>
    <s v="10023"/>
    <n v="1"/>
    <n v="7"/>
    <n v="85"/>
    <n v="54.36"/>
    <x v="3"/>
    <n v="6"/>
    <x v="2"/>
    <n v="30.64"/>
  </r>
  <r>
    <n v="52373"/>
    <d v="2023-07-10T00:00:00"/>
    <s v="10076"/>
    <n v="1"/>
    <n v="19"/>
    <n v="20"/>
    <n v="11.38"/>
    <x v="13"/>
    <n v="4"/>
    <x v="1"/>
    <n v="8.6199999999999992"/>
  </r>
  <r>
    <n v="52374"/>
    <d v="2023-07-11T00:00:00"/>
    <s v="10050"/>
    <n v="1"/>
    <n v="6"/>
    <n v="241"/>
    <n v="163.62"/>
    <x v="4"/>
    <n v="3"/>
    <x v="3"/>
    <n v="77.38"/>
  </r>
  <r>
    <n v="52375"/>
    <d v="2023-07-13T00:00:00"/>
    <s v="10007"/>
    <n v="1"/>
    <n v="3"/>
    <n v="116"/>
    <n v="66.87"/>
    <x v="5"/>
    <n v="2"/>
    <x v="4"/>
    <n v="49.129999999999995"/>
  </r>
  <r>
    <n v="52376"/>
    <d v="2023-07-13T00:00:00"/>
    <s v="10012"/>
    <n v="1"/>
    <n v="2"/>
    <n v="130"/>
    <n v="93.41"/>
    <x v="1"/>
    <n v="2"/>
    <x v="4"/>
    <n v="36.590000000000003"/>
  </r>
  <r>
    <n v="52377"/>
    <d v="2023-07-15T00:00:00"/>
    <s v="10008"/>
    <n v="1"/>
    <n v="19"/>
    <n v="181"/>
    <n v="118"/>
    <x v="13"/>
    <n v="2"/>
    <x v="4"/>
    <n v="63"/>
  </r>
  <r>
    <n v="52378"/>
    <d v="2023-07-16T00:00:00"/>
    <s v="10019"/>
    <n v="1"/>
    <n v="2"/>
    <n v="83"/>
    <n v="48.05"/>
    <x v="1"/>
    <n v="6"/>
    <x v="2"/>
    <n v="34.950000000000003"/>
  </r>
  <r>
    <n v="52379"/>
    <d v="2023-07-16T00:00:00"/>
    <s v="10023"/>
    <n v="1"/>
    <n v="10"/>
    <n v="82"/>
    <n v="56.52"/>
    <x v="9"/>
    <n v="6"/>
    <x v="2"/>
    <n v="25.479999999999997"/>
  </r>
  <r>
    <n v="52380"/>
    <d v="2023-07-17T00:00:00"/>
    <s v="10076"/>
    <n v="1"/>
    <n v="1"/>
    <n v="19"/>
    <n v="11"/>
    <x v="0"/>
    <n v="4"/>
    <x v="1"/>
    <n v="8"/>
  </r>
  <r>
    <n v="52381"/>
    <d v="2023-07-24T00:00:00"/>
    <s v="10076"/>
    <n v="1"/>
    <n v="7"/>
    <n v="21"/>
    <n v="11.29"/>
    <x v="3"/>
    <n v="4"/>
    <x v="1"/>
    <n v="9.7100000000000009"/>
  </r>
  <r>
    <n v="52382"/>
    <d v="2023-07-25T00:00:00"/>
    <s v="10007"/>
    <n v="1"/>
    <n v="7"/>
    <n v="119"/>
    <n v="67.040000000000006"/>
    <x v="3"/>
    <n v="2"/>
    <x v="4"/>
    <n v="51.959999999999994"/>
  </r>
  <r>
    <n v="52383"/>
    <d v="2023-07-27T00:00:00"/>
    <s v="10050"/>
    <n v="1"/>
    <n v="10"/>
    <n v="243"/>
    <n v="158.15"/>
    <x v="9"/>
    <n v="3"/>
    <x v="3"/>
    <n v="84.85"/>
  </r>
  <r>
    <n v="52384"/>
    <d v="2023-07-28T00:00:00"/>
    <s v="10019"/>
    <n v="1"/>
    <n v="3"/>
    <n v="89"/>
    <n v="46.33"/>
    <x v="5"/>
    <n v="6"/>
    <x v="2"/>
    <n v="42.67"/>
  </r>
  <r>
    <n v="52385"/>
    <d v="2023-07-28T00:00:00"/>
    <s v="10023"/>
    <n v="1"/>
    <n v="1"/>
    <n v="88"/>
    <n v="54.35"/>
    <x v="0"/>
    <n v="6"/>
    <x v="2"/>
    <n v="33.65"/>
  </r>
  <r>
    <n v="52386"/>
    <d v="2023-07-29T00:00:00"/>
    <s v="10007"/>
    <n v="1"/>
    <n v="7"/>
    <n v="117"/>
    <n v="63.92"/>
    <x v="3"/>
    <n v="2"/>
    <x v="4"/>
    <n v="53.08"/>
  </r>
  <r>
    <n v="52387"/>
    <d v="2023-07-30T00:00:00"/>
    <s v="10076"/>
    <n v="1"/>
    <n v="16"/>
    <n v="19"/>
    <n v="11.28"/>
    <x v="11"/>
    <n v="4"/>
    <x v="1"/>
    <n v="7.7200000000000006"/>
  </r>
  <r>
    <n v="52388"/>
    <d v="2023-08-02T00:00:00"/>
    <s v="10076"/>
    <n v="1"/>
    <n v="7"/>
    <n v="20"/>
    <n v="10.76"/>
    <x v="3"/>
    <n v="4"/>
    <x v="1"/>
    <n v="9.24"/>
  </r>
  <r>
    <n v="52389"/>
    <d v="2023-08-03T00:00:00"/>
    <s v="10023"/>
    <n v="1"/>
    <n v="16"/>
    <n v="83"/>
    <n v="53.04"/>
    <x v="11"/>
    <n v="6"/>
    <x v="2"/>
    <n v="29.96"/>
  </r>
  <r>
    <n v="52390"/>
    <d v="2023-08-03T00:00:00"/>
    <s v="10008"/>
    <n v="1"/>
    <n v="5"/>
    <n v="174"/>
    <n v="121.59"/>
    <x v="2"/>
    <n v="2"/>
    <x v="4"/>
    <n v="52.41"/>
  </r>
  <r>
    <n v="52391"/>
    <d v="2023-08-03T00:00:00"/>
    <s v="10007"/>
    <n v="1"/>
    <n v="10"/>
    <n v="118"/>
    <n v="66.650000000000006"/>
    <x v="9"/>
    <n v="2"/>
    <x v="4"/>
    <n v="51.349999999999994"/>
  </r>
  <r>
    <n v="52392"/>
    <d v="2023-08-04T00:00:00"/>
    <s v="10019"/>
    <n v="1"/>
    <n v="7"/>
    <n v="85"/>
    <n v="51.09"/>
    <x v="3"/>
    <n v="6"/>
    <x v="2"/>
    <n v="33.909999999999997"/>
  </r>
  <r>
    <n v="52393"/>
    <d v="2023-08-08T00:00:00"/>
    <s v="10008"/>
    <n v="1"/>
    <n v="7"/>
    <n v="174"/>
    <n v="115.45"/>
    <x v="3"/>
    <n v="2"/>
    <x v="4"/>
    <n v="58.55"/>
  </r>
  <r>
    <n v="52394"/>
    <d v="2023-08-09T00:00:00"/>
    <s v="10076"/>
    <n v="1"/>
    <n v="16"/>
    <n v="21"/>
    <n v="11.24"/>
    <x v="11"/>
    <n v="4"/>
    <x v="1"/>
    <n v="9.76"/>
  </r>
  <r>
    <n v="52395"/>
    <d v="2023-08-11T00:00:00"/>
    <s v="10007"/>
    <n v="1"/>
    <n v="11"/>
    <n v="113"/>
    <n v="64.36"/>
    <x v="7"/>
    <n v="2"/>
    <x v="4"/>
    <n v="48.64"/>
  </r>
  <r>
    <n v="52396"/>
    <d v="2023-08-13T00:00:00"/>
    <s v="10023"/>
    <n v="1"/>
    <n v="6"/>
    <n v="88"/>
    <n v="54.86"/>
    <x v="4"/>
    <n v="6"/>
    <x v="2"/>
    <n v="33.14"/>
  </r>
  <r>
    <n v="52397"/>
    <d v="2023-08-14T00:00:00"/>
    <s v="10076"/>
    <n v="1"/>
    <n v="16"/>
    <n v="20"/>
    <n v="11.04"/>
    <x v="11"/>
    <n v="4"/>
    <x v="1"/>
    <n v="8.9600000000000009"/>
  </r>
  <r>
    <n v="52398"/>
    <d v="2023-08-15T00:00:00"/>
    <s v="10050"/>
    <n v="1"/>
    <n v="3"/>
    <n v="247"/>
    <n v="169.1"/>
    <x v="5"/>
    <n v="3"/>
    <x v="3"/>
    <n v="77.900000000000006"/>
  </r>
  <r>
    <n v="52399"/>
    <d v="2023-08-17T00:00:00"/>
    <s v="10012"/>
    <n v="1"/>
    <n v="11"/>
    <n v="128"/>
    <n v="90"/>
    <x v="7"/>
    <n v="2"/>
    <x v="4"/>
    <n v="38"/>
  </r>
  <r>
    <n v="52400"/>
    <d v="2023-08-18T00:00:00"/>
    <s v="10076"/>
    <n v="1"/>
    <n v="6"/>
    <n v="21"/>
    <n v="10.98"/>
    <x v="4"/>
    <n v="4"/>
    <x v="1"/>
    <n v="10.02"/>
  </r>
  <r>
    <n v="52401"/>
    <d v="2023-08-18T00:00:00"/>
    <s v="10023"/>
    <n v="1"/>
    <n v="7"/>
    <n v="86"/>
    <n v="52.94"/>
    <x v="3"/>
    <n v="6"/>
    <x v="2"/>
    <n v="33.06"/>
  </r>
  <r>
    <n v="52402"/>
    <d v="2023-08-20T00:00:00"/>
    <s v="10019"/>
    <n v="1"/>
    <n v="16"/>
    <n v="81"/>
    <n v="50.98"/>
    <x v="11"/>
    <n v="6"/>
    <x v="2"/>
    <n v="30.020000000000003"/>
  </r>
  <r>
    <n v="52403"/>
    <d v="2023-08-21T00:00:00"/>
    <s v="10076"/>
    <n v="1"/>
    <n v="10"/>
    <n v="20"/>
    <n v="11.23"/>
    <x v="9"/>
    <n v="4"/>
    <x v="1"/>
    <n v="8.77"/>
  </r>
  <r>
    <n v="52404"/>
    <d v="2023-08-23T00:00:00"/>
    <s v="10050"/>
    <n v="1"/>
    <n v="13"/>
    <n v="233"/>
    <n v="166.31"/>
    <x v="8"/>
    <n v="3"/>
    <x v="3"/>
    <n v="66.69"/>
  </r>
  <r>
    <n v="52405"/>
    <d v="2023-08-23T00:00:00"/>
    <s v="10007"/>
    <n v="1"/>
    <n v="18"/>
    <n v="120"/>
    <n v="61.02"/>
    <x v="14"/>
    <n v="2"/>
    <x v="4"/>
    <n v="58.98"/>
  </r>
  <r>
    <n v="52406"/>
    <d v="2023-08-25T00:00:00"/>
    <s v="10019"/>
    <n v="1"/>
    <n v="9"/>
    <n v="84"/>
    <n v="50.01"/>
    <x v="6"/>
    <n v="6"/>
    <x v="2"/>
    <n v="33.99"/>
  </r>
  <r>
    <n v="52407"/>
    <d v="2023-08-26T00:00:00"/>
    <s v="10008"/>
    <n v="1"/>
    <n v="6"/>
    <n v="184"/>
    <n v="116.45"/>
    <x v="4"/>
    <n v="2"/>
    <x v="4"/>
    <n v="67.55"/>
  </r>
  <r>
    <n v="52408"/>
    <d v="2023-08-28T00:00:00"/>
    <s v="10076"/>
    <n v="1"/>
    <n v="9"/>
    <n v="20"/>
    <n v="11.53"/>
    <x v="6"/>
    <n v="4"/>
    <x v="1"/>
    <n v="8.4700000000000006"/>
  </r>
  <r>
    <n v="52409"/>
    <d v="2023-08-30T00:00:00"/>
    <s v="10023"/>
    <n v="1"/>
    <n v="16"/>
    <n v="89"/>
    <n v="54.59"/>
    <x v="11"/>
    <n v="6"/>
    <x v="2"/>
    <n v="34.409999999999997"/>
  </r>
  <r>
    <n v="52410"/>
    <d v="2023-08-31T00:00:00"/>
    <s v="10008"/>
    <n v="1"/>
    <n v="1"/>
    <n v="175"/>
    <n v="120.52"/>
    <x v="0"/>
    <n v="2"/>
    <x v="4"/>
    <n v="54.480000000000004"/>
  </r>
  <r>
    <n v="52411"/>
    <d v="2023-09-01T00:00:00"/>
    <s v="10050"/>
    <n v="1"/>
    <n v="18"/>
    <n v="228"/>
    <n v="164.76"/>
    <x v="14"/>
    <n v="3"/>
    <x v="3"/>
    <n v="63.240000000000009"/>
  </r>
  <r>
    <n v="52412"/>
    <d v="2023-09-01T00:00:00"/>
    <s v="10019"/>
    <n v="1"/>
    <n v="7"/>
    <n v="86"/>
    <n v="50.34"/>
    <x v="3"/>
    <n v="6"/>
    <x v="2"/>
    <n v="35.659999999999997"/>
  </r>
  <r>
    <n v="52413"/>
    <d v="2023-09-03T00:00:00"/>
    <s v="10076"/>
    <n v="1"/>
    <n v="6"/>
    <n v="20"/>
    <n v="10.83"/>
    <x v="4"/>
    <n v="4"/>
    <x v="1"/>
    <n v="9.17"/>
  </r>
  <r>
    <n v="52414"/>
    <d v="2023-09-04T00:00:00"/>
    <s v="10023"/>
    <n v="1"/>
    <n v="15"/>
    <n v="86"/>
    <n v="52.1"/>
    <x v="12"/>
    <n v="6"/>
    <x v="2"/>
    <n v="33.9"/>
  </r>
  <r>
    <n v="52415"/>
    <d v="2023-09-05T00:00:00"/>
    <s v="10007"/>
    <n v="1"/>
    <n v="7"/>
    <n v="118"/>
    <n v="65.25"/>
    <x v="3"/>
    <n v="2"/>
    <x v="4"/>
    <n v="52.75"/>
  </r>
  <r>
    <n v="52416"/>
    <d v="2023-09-09T00:00:00"/>
    <s v="10076"/>
    <n v="1"/>
    <n v="3"/>
    <n v="20"/>
    <n v="11.7"/>
    <x v="5"/>
    <n v="4"/>
    <x v="1"/>
    <n v="8.3000000000000007"/>
  </r>
  <r>
    <n v="52417"/>
    <d v="2023-09-12T00:00:00"/>
    <s v="10023"/>
    <n v="1"/>
    <n v="6"/>
    <n v="87"/>
    <n v="54.67"/>
    <x v="4"/>
    <n v="6"/>
    <x v="2"/>
    <n v="32.33"/>
  </r>
  <r>
    <n v="52418"/>
    <d v="2023-09-13T00:00:00"/>
    <s v="10076"/>
    <n v="1"/>
    <n v="3"/>
    <n v="21"/>
    <n v="11.29"/>
    <x v="5"/>
    <n v="4"/>
    <x v="1"/>
    <n v="9.7100000000000009"/>
  </r>
  <r>
    <n v="52419"/>
    <d v="2023-09-16T00:00:00"/>
    <s v="10012"/>
    <n v="1"/>
    <n v="2"/>
    <n v="135"/>
    <n v="89.3"/>
    <x v="1"/>
    <n v="2"/>
    <x v="4"/>
    <n v="45.7"/>
  </r>
  <r>
    <n v="52420"/>
    <d v="2023-09-16T00:00:00"/>
    <s v="10007"/>
    <n v="1"/>
    <n v="11"/>
    <n v="120"/>
    <n v="65.27"/>
    <x v="7"/>
    <n v="2"/>
    <x v="4"/>
    <n v="54.730000000000004"/>
  </r>
  <r>
    <n v="52421"/>
    <d v="2023-09-17T00:00:00"/>
    <s v="10019"/>
    <n v="1"/>
    <n v="6"/>
    <n v="87"/>
    <n v="50.1"/>
    <x v="4"/>
    <n v="6"/>
    <x v="2"/>
    <n v="36.9"/>
  </r>
  <r>
    <n v="52422"/>
    <d v="2023-09-17T00:00:00"/>
    <s v="10008"/>
    <n v="1"/>
    <n v="7"/>
    <n v="181"/>
    <n v="114.01"/>
    <x v="3"/>
    <n v="2"/>
    <x v="4"/>
    <n v="66.989999999999995"/>
  </r>
  <r>
    <n v="52423"/>
    <d v="2023-09-18T00:00:00"/>
    <s v="10076"/>
    <n v="1"/>
    <n v="16"/>
    <n v="19"/>
    <n v="10.69"/>
    <x v="11"/>
    <n v="4"/>
    <x v="1"/>
    <n v="8.31"/>
  </r>
  <r>
    <n v="52424"/>
    <d v="2023-09-20T00:00:00"/>
    <s v="10050"/>
    <n v="1"/>
    <n v="7"/>
    <n v="225"/>
    <n v="164.14"/>
    <x v="3"/>
    <n v="3"/>
    <x v="3"/>
    <n v="60.860000000000014"/>
  </r>
  <r>
    <n v="52425"/>
    <d v="2023-09-21T00:00:00"/>
    <s v="10023"/>
    <n v="1"/>
    <n v="19"/>
    <n v="87"/>
    <n v="52.95"/>
    <x v="13"/>
    <n v="6"/>
    <x v="2"/>
    <n v="34.049999999999997"/>
  </r>
  <r>
    <n v="52426"/>
    <d v="2023-09-21T00:00:00"/>
    <s v="10034"/>
    <n v="1"/>
    <n v="7"/>
    <n v="79"/>
    <n v="39.770000000000003"/>
    <x v="3"/>
    <n v="5"/>
    <x v="0"/>
    <n v="39.229999999999997"/>
  </r>
  <r>
    <n v="52427"/>
    <d v="2023-09-23T00:00:00"/>
    <s v="10019"/>
    <n v="1"/>
    <n v="5"/>
    <n v="89"/>
    <n v="50.16"/>
    <x v="2"/>
    <n v="6"/>
    <x v="2"/>
    <n v="38.840000000000003"/>
  </r>
  <r>
    <n v="52428"/>
    <d v="2023-09-24T00:00:00"/>
    <s v="10076"/>
    <n v="1"/>
    <n v="5"/>
    <n v="20"/>
    <n v="11.73"/>
    <x v="2"/>
    <n v="4"/>
    <x v="1"/>
    <n v="8.27"/>
  </r>
  <r>
    <n v="52429"/>
    <d v="2023-09-25T00:00:00"/>
    <s v="10023"/>
    <n v="1"/>
    <n v="11"/>
    <n v="83"/>
    <n v="53.61"/>
    <x v="7"/>
    <n v="6"/>
    <x v="2"/>
    <n v="29.39"/>
  </r>
  <r>
    <n v="52430"/>
    <d v="2023-09-25T00:00:00"/>
    <s v="10008"/>
    <n v="1"/>
    <n v="7"/>
    <n v="178"/>
    <n v="118.45"/>
    <x v="3"/>
    <n v="2"/>
    <x v="4"/>
    <n v="59.55"/>
  </r>
  <r>
    <n v="52431"/>
    <d v="2023-09-27T00:00:00"/>
    <s v="10007"/>
    <n v="1"/>
    <n v="3"/>
    <n v="123"/>
    <n v="62.44"/>
    <x v="5"/>
    <n v="2"/>
    <x v="4"/>
    <n v="60.56"/>
  </r>
  <r>
    <n v="52432"/>
    <d v="2023-09-28T00:00:00"/>
    <s v="10019"/>
    <n v="1"/>
    <n v="9"/>
    <n v="89"/>
    <n v="48.67"/>
    <x v="6"/>
    <n v="6"/>
    <x v="2"/>
    <n v="40.33"/>
  </r>
  <r>
    <n v="52433"/>
    <d v="2023-09-29T00:00:00"/>
    <s v="10076"/>
    <n v="1"/>
    <n v="16"/>
    <n v="21"/>
    <n v="11.32"/>
    <x v="11"/>
    <n v="4"/>
    <x v="1"/>
    <n v="9.68"/>
  </r>
  <r>
    <n v="52434"/>
    <d v="2023-09-29T00:00:00"/>
    <s v="10050"/>
    <n v="1"/>
    <n v="16"/>
    <n v="241"/>
    <n v="163.06"/>
    <x v="11"/>
    <n v="3"/>
    <x v="3"/>
    <n v="77.94"/>
  </r>
  <r>
    <n v="52435"/>
    <d v="2023-10-02T00:00:00"/>
    <s v="10076"/>
    <n v="1"/>
    <n v="6"/>
    <n v="20"/>
    <n v="10.99"/>
    <x v="4"/>
    <n v="4"/>
    <x v="1"/>
    <n v="9.01"/>
  </r>
  <r>
    <n v="52436"/>
    <d v="2023-10-07T00:00:00"/>
    <s v="10012"/>
    <n v="1"/>
    <n v="7"/>
    <n v="127"/>
    <n v="93.87"/>
    <x v="3"/>
    <n v="2"/>
    <x v="4"/>
    <n v="33.129999999999995"/>
  </r>
  <r>
    <n v="52437"/>
    <d v="2023-10-07T00:00:00"/>
    <s v="10076"/>
    <n v="1"/>
    <n v="2"/>
    <n v="21"/>
    <n v="11.2"/>
    <x v="1"/>
    <n v="4"/>
    <x v="1"/>
    <n v="9.8000000000000007"/>
  </r>
  <r>
    <n v="52438"/>
    <d v="2023-10-07T00:00:00"/>
    <s v="10023"/>
    <n v="1"/>
    <n v="6"/>
    <n v="87"/>
    <n v="52.45"/>
    <x v="4"/>
    <n v="6"/>
    <x v="2"/>
    <n v="34.549999999999997"/>
  </r>
  <r>
    <n v="52439"/>
    <d v="2023-10-08T00:00:00"/>
    <s v="10037"/>
    <n v="1"/>
    <n v="10"/>
    <n v="104"/>
    <n v="54.64"/>
    <x v="9"/>
    <n v="5"/>
    <x v="0"/>
    <n v="49.36"/>
  </r>
  <r>
    <n v="52440"/>
    <d v="2023-10-08T00:00:00"/>
    <s v="10008"/>
    <n v="1"/>
    <n v="7"/>
    <n v="178"/>
    <n v="114.54"/>
    <x v="3"/>
    <n v="2"/>
    <x v="4"/>
    <n v="63.459999999999994"/>
  </r>
  <r>
    <n v="52441"/>
    <d v="2023-10-08T00:00:00"/>
    <s v="10050"/>
    <n v="1"/>
    <n v="3"/>
    <n v="231"/>
    <n v="158.82"/>
    <x v="5"/>
    <n v="3"/>
    <x v="3"/>
    <n v="72.180000000000007"/>
  </r>
  <r>
    <n v="52442"/>
    <d v="2023-10-11T00:00:00"/>
    <s v="10007"/>
    <n v="1"/>
    <n v="13"/>
    <n v="118"/>
    <n v="64.290000000000006"/>
    <x v="8"/>
    <n v="2"/>
    <x v="4"/>
    <n v="53.709999999999994"/>
  </r>
  <r>
    <n v="52443"/>
    <d v="2023-10-12T00:00:00"/>
    <s v="10076"/>
    <n v="1"/>
    <n v="6"/>
    <n v="21"/>
    <n v="11.47"/>
    <x v="4"/>
    <n v="4"/>
    <x v="1"/>
    <n v="9.5299999999999994"/>
  </r>
  <r>
    <n v="52444"/>
    <d v="2023-10-14T00:00:00"/>
    <s v="10023"/>
    <n v="1"/>
    <n v="7"/>
    <n v="87"/>
    <n v="51.98"/>
    <x v="3"/>
    <n v="6"/>
    <x v="2"/>
    <n v="35.020000000000003"/>
  </r>
  <r>
    <n v="52445"/>
    <d v="2023-10-16T00:00:00"/>
    <s v="10019"/>
    <n v="1"/>
    <n v="2"/>
    <n v="84"/>
    <n v="48.07"/>
    <x v="1"/>
    <n v="6"/>
    <x v="2"/>
    <n v="35.93"/>
  </r>
  <r>
    <n v="52446"/>
    <d v="2023-10-19T00:00:00"/>
    <s v="10076"/>
    <n v="1"/>
    <n v="14"/>
    <n v="20"/>
    <n v="10.7"/>
    <x v="10"/>
    <n v="4"/>
    <x v="1"/>
    <n v="9.3000000000000007"/>
  </r>
  <r>
    <n v="52447"/>
    <d v="2023-10-19T00:00:00"/>
    <s v="10008"/>
    <n v="1"/>
    <n v="11"/>
    <n v="173"/>
    <n v="111.85"/>
    <x v="7"/>
    <n v="2"/>
    <x v="4"/>
    <n v="61.150000000000006"/>
  </r>
  <r>
    <n v="52448"/>
    <d v="2023-10-23T00:00:00"/>
    <s v="10007"/>
    <n v="1"/>
    <n v="1"/>
    <n v="117"/>
    <n v="66.36"/>
    <x v="0"/>
    <n v="2"/>
    <x v="4"/>
    <n v="50.64"/>
  </r>
  <r>
    <n v="52449"/>
    <d v="2023-10-23T00:00:00"/>
    <s v="10023"/>
    <n v="1"/>
    <n v="11"/>
    <n v="82"/>
    <n v="54.49"/>
    <x v="7"/>
    <n v="6"/>
    <x v="2"/>
    <n v="27.509999999999998"/>
  </r>
  <r>
    <n v="52450"/>
    <d v="2023-10-24T00:00:00"/>
    <s v="10076"/>
    <n v="1"/>
    <n v="10"/>
    <n v="20"/>
    <n v="11.14"/>
    <x v="9"/>
    <n v="4"/>
    <x v="1"/>
    <n v="8.86"/>
  </r>
  <r>
    <n v="52451"/>
    <d v="2023-10-26T00:00:00"/>
    <s v="10050"/>
    <n v="1"/>
    <n v="11"/>
    <n v="234"/>
    <n v="153.18"/>
    <x v="7"/>
    <n v="3"/>
    <x v="3"/>
    <n v="80.819999999999993"/>
  </r>
  <r>
    <n v="52452"/>
    <d v="2023-10-29T00:00:00"/>
    <s v="10019"/>
    <n v="1"/>
    <n v="1"/>
    <n v="82"/>
    <n v="47.14"/>
    <x v="0"/>
    <n v="6"/>
    <x v="2"/>
    <n v="34.86"/>
  </r>
  <r>
    <n v="52453"/>
    <d v="2023-10-30T00:00:00"/>
    <s v="10023"/>
    <n v="1"/>
    <n v="18"/>
    <n v="84"/>
    <n v="54.14"/>
    <x v="14"/>
    <n v="6"/>
    <x v="2"/>
    <n v="29.86"/>
  </r>
  <r>
    <n v="52454"/>
    <d v="2023-10-30T00:00:00"/>
    <s v="10076"/>
    <n v="1"/>
    <n v="7"/>
    <n v="20"/>
    <n v="11.37"/>
    <x v="3"/>
    <n v="4"/>
    <x v="1"/>
    <n v="8.6300000000000008"/>
  </r>
  <r>
    <n v="52455"/>
    <d v="2023-11-01T00:00:00"/>
    <s v="10007"/>
    <n v="1"/>
    <n v="16"/>
    <n v="125"/>
    <n v="67.739999999999995"/>
    <x v="11"/>
    <n v="2"/>
    <x v="4"/>
    <n v="57.260000000000005"/>
  </r>
  <r>
    <n v="52456"/>
    <d v="2023-11-03T00:00:00"/>
    <s v="10008"/>
    <n v="1"/>
    <n v="19"/>
    <n v="190"/>
    <n v="122.02"/>
    <x v="13"/>
    <n v="2"/>
    <x v="4"/>
    <n v="67.98"/>
  </r>
  <r>
    <n v="52457"/>
    <d v="2023-11-04T00:00:00"/>
    <s v="10012"/>
    <n v="1"/>
    <n v="13"/>
    <n v="140"/>
    <n v="96.38"/>
    <x v="8"/>
    <n v="2"/>
    <x v="4"/>
    <n v="43.620000000000005"/>
  </r>
  <r>
    <n v="52458"/>
    <d v="2023-11-04T00:00:00"/>
    <s v="10023"/>
    <n v="1"/>
    <n v="9"/>
    <n v="90"/>
    <n v="57.33"/>
    <x v="6"/>
    <n v="6"/>
    <x v="2"/>
    <n v="32.67"/>
  </r>
  <r>
    <n v="52459"/>
    <d v="2023-11-05T00:00:00"/>
    <s v="10019"/>
    <n v="1"/>
    <n v="1"/>
    <n v="90"/>
    <n v="51.44"/>
    <x v="0"/>
    <n v="6"/>
    <x v="2"/>
    <n v="38.56"/>
  </r>
  <r>
    <n v="52460"/>
    <d v="2023-11-06T00:00:00"/>
    <s v="10076"/>
    <n v="1"/>
    <n v="5"/>
    <n v="22"/>
    <n v="11.82"/>
    <x v="2"/>
    <n v="4"/>
    <x v="1"/>
    <n v="10.18"/>
  </r>
  <r>
    <n v="52461"/>
    <d v="2023-11-07T00:00:00"/>
    <s v="10050"/>
    <n v="1"/>
    <n v="7"/>
    <n v="250"/>
    <n v="169.74"/>
    <x v="3"/>
    <n v="3"/>
    <x v="3"/>
    <n v="80.259999999999991"/>
  </r>
  <r>
    <n v="52462"/>
    <d v="2023-11-08T00:00:00"/>
    <s v="10023"/>
    <n v="1"/>
    <n v="6"/>
    <n v="90"/>
    <n v="57.33"/>
    <x v="4"/>
    <n v="6"/>
    <x v="2"/>
    <n v="32.67"/>
  </r>
  <r>
    <n v="52463"/>
    <d v="2023-11-10T00:00:00"/>
    <s v="10076"/>
    <n v="1"/>
    <n v="3"/>
    <n v="22"/>
    <n v="11.82"/>
    <x v="5"/>
    <n v="4"/>
    <x v="1"/>
    <n v="10.18"/>
  </r>
  <r>
    <n v="52464"/>
    <d v="2023-11-13T00:00:00"/>
    <s v="10023"/>
    <n v="1"/>
    <n v="5"/>
    <n v="90"/>
    <n v="57.33"/>
    <x v="2"/>
    <n v="6"/>
    <x v="2"/>
    <n v="32.67"/>
  </r>
  <r>
    <n v="52465"/>
    <d v="2023-11-14T00:00:00"/>
    <s v="10076"/>
    <n v="1"/>
    <n v="5"/>
    <n v="22"/>
    <n v="11.82"/>
    <x v="2"/>
    <n v="4"/>
    <x v="1"/>
    <n v="10.18"/>
  </r>
  <r>
    <n v="52466"/>
    <d v="2023-11-15T00:00:00"/>
    <s v="10008"/>
    <n v="1"/>
    <n v="15"/>
    <n v="190"/>
    <n v="122.02"/>
    <x v="12"/>
    <n v="2"/>
    <x v="4"/>
    <n v="67.98"/>
  </r>
  <r>
    <n v="52467"/>
    <d v="2023-11-15T00:00:00"/>
    <s v="10007"/>
    <n v="1"/>
    <n v="15"/>
    <n v="125"/>
    <n v="67.739999999999995"/>
    <x v="12"/>
    <n v="2"/>
    <x v="4"/>
    <n v="57.260000000000005"/>
  </r>
  <r>
    <n v="52468"/>
    <d v="2023-11-19T00:00:00"/>
    <s v="10076"/>
    <n v="1"/>
    <n v="5"/>
    <n v="22"/>
    <n v="11.82"/>
    <x v="2"/>
    <n v="4"/>
    <x v="1"/>
    <n v="10.18"/>
  </r>
  <r>
    <n v="52469"/>
    <d v="2023-11-19T00:00:00"/>
    <s v="10019"/>
    <n v="1"/>
    <n v="6"/>
    <n v="90"/>
    <n v="51.44"/>
    <x v="4"/>
    <n v="6"/>
    <x v="2"/>
    <n v="38.56"/>
  </r>
  <r>
    <n v="52470"/>
    <d v="2023-11-20T00:00:00"/>
    <s v="10007"/>
    <n v="1"/>
    <n v="3"/>
    <n v="125"/>
    <n v="67.739999999999995"/>
    <x v="5"/>
    <n v="2"/>
    <x v="4"/>
    <n v="57.260000000000005"/>
  </r>
  <r>
    <n v="52471"/>
    <d v="2023-11-23T00:00:00"/>
    <s v="10076"/>
    <n v="1"/>
    <n v="2"/>
    <n v="22"/>
    <n v="11.82"/>
    <x v="1"/>
    <n v="4"/>
    <x v="1"/>
    <n v="10.18"/>
  </r>
  <r>
    <n v="52472"/>
    <d v="2023-11-24T00:00:00"/>
    <s v="10007"/>
    <n v="1"/>
    <n v="7"/>
    <n v="125"/>
    <n v="67.739999999999995"/>
    <x v="3"/>
    <n v="2"/>
    <x v="4"/>
    <n v="57.260000000000005"/>
  </r>
  <r>
    <n v="52473"/>
    <d v="2023-11-25T00:00:00"/>
    <s v="10008"/>
    <n v="1"/>
    <n v="15"/>
    <n v="190"/>
    <n v="122.02"/>
    <x v="12"/>
    <n v="2"/>
    <x v="4"/>
    <n v="67.98"/>
  </r>
  <r>
    <n v="52474"/>
    <d v="2023-11-25T00:00:00"/>
    <s v="10023"/>
    <n v="1"/>
    <n v="14"/>
    <n v="90"/>
    <n v="57.33"/>
    <x v="10"/>
    <n v="6"/>
    <x v="2"/>
    <n v="32.67"/>
  </r>
  <r>
    <n v="52475"/>
    <d v="2023-11-26T00:00:00"/>
    <s v="10076"/>
    <n v="1"/>
    <n v="1"/>
    <n v="22"/>
    <n v="11.82"/>
    <x v="0"/>
    <n v="4"/>
    <x v="1"/>
    <n v="10.18"/>
  </r>
  <r>
    <n v="52476"/>
    <d v="2023-11-26T00:00:00"/>
    <s v="10050"/>
    <n v="1"/>
    <n v="1"/>
    <n v="250"/>
    <n v="169.74"/>
    <x v="0"/>
    <n v="3"/>
    <x v="3"/>
    <n v="80.259999999999991"/>
  </r>
  <r>
    <n v="52477"/>
    <d v="2023-11-27T00:00:00"/>
    <s v="10019"/>
    <n v="1"/>
    <n v="2"/>
    <n v="90"/>
    <n v="51.44"/>
    <x v="1"/>
    <n v="6"/>
    <x v="2"/>
    <n v="38.56"/>
  </r>
  <r>
    <n v="52478"/>
    <d v="2023-11-29T00:00:00"/>
    <s v="10076"/>
    <n v="1"/>
    <n v="10"/>
    <n v="22"/>
    <n v="11.82"/>
    <x v="9"/>
    <n v="4"/>
    <x v="1"/>
    <n v="10.18"/>
  </r>
  <r>
    <n v="52479"/>
    <d v="2023-12-01T00:00:00"/>
    <s v="10007"/>
    <n v="1"/>
    <n v="7"/>
    <n v="125"/>
    <n v="67.739999999999995"/>
    <x v="3"/>
    <n v="2"/>
    <x v="4"/>
    <n v="57.260000000000005"/>
  </r>
  <r>
    <n v="52480"/>
    <d v="2023-12-02T00:00:00"/>
    <s v="10050"/>
    <n v="1"/>
    <n v="2"/>
    <n v="250"/>
    <n v="169.74"/>
    <x v="1"/>
    <n v="3"/>
    <x v="3"/>
    <n v="80.259999999999991"/>
  </r>
  <r>
    <n v="52481"/>
    <d v="2023-12-02T00:00:00"/>
    <s v="10076"/>
    <n v="1"/>
    <n v="1"/>
    <n v="22"/>
    <n v="11.82"/>
    <x v="0"/>
    <n v="4"/>
    <x v="1"/>
    <n v="10.18"/>
  </r>
  <r>
    <n v="52482"/>
    <d v="2023-12-03T00:00:00"/>
    <s v="10019"/>
    <n v="1"/>
    <n v="16"/>
    <n v="90"/>
    <n v="51.44"/>
    <x v="11"/>
    <n v="6"/>
    <x v="2"/>
    <n v="38.56"/>
  </r>
  <r>
    <n v="52483"/>
    <d v="2023-12-03T00:00:00"/>
    <s v="10012"/>
    <n v="1"/>
    <n v="1"/>
    <n v="140"/>
    <n v="96.38"/>
    <x v="0"/>
    <n v="2"/>
    <x v="4"/>
    <n v="43.620000000000005"/>
  </r>
  <r>
    <n v="52484"/>
    <d v="2023-12-05T00:00:00"/>
    <s v="10076"/>
    <n v="1"/>
    <n v="14"/>
    <n v="22"/>
    <n v="11.82"/>
    <x v="10"/>
    <n v="4"/>
    <x v="1"/>
    <n v="10.18"/>
  </r>
  <r>
    <n v="52485"/>
    <d v="2023-12-06T00:00:00"/>
    <s v="10023"/>
    <n v="1"/>
    <n v="15"/>
    <n v="90"/>
    <n v="57.33"/>
    <x v="12"/>
    <n v="6"/>
    <x v="2"/>
    <n v="32.67"/>
  </r>
  <r>
    <n v="52486"/>
    <d v="2023-12-11T00:00:00"/>
    <s v="10023"/>
    <n v="1"/>
    <n v="1"/>
    <n v="90"/>
    <n v="57.33"/>
    <x v="0"/>
    <n v="6"/>
    <x v="2"/>
    <n v="32.67"/>
  </r>
  <r>
    <n v="52487"/>
    <d v="2023-12-12T00:00:00"/>
    <s v="10076"/>
    <n v="1"/>
    <n v="6"/>
    <n v="22"/>
    <n v="11.82"/>
    <x v="4"/>
    <n v="4"/>
    <x v="1"/>
    <n v="10.18"/>
  </r>
  <r>
    <n v="52488"/>
    <d v="2023-12-12T00:00:00"/>
    <s v="10008"/>
    <n v="1"/>
    <n v="9"/>
    <n v="190"/>
    <n v="122.02"/>
    <x v="6"/>
    <n v="2"/>
    <x v="4"/>
    <n v="67.98"/>
  </r>
  <r>
    <n v="52489"/>
    <d v="2023-12-14T00:00:00"/>
    <s v="10007"/>
    <n v="1"/>
    <n v="1"/>
    <n v="125"/>
    <n v="67.739999999999995"/>
    <x v="0"/>
    <n v="2"/>
    <x v="4"/>
    <n v="57.260000000000005"/>
  </r>
  <r>
    <n v="52490"/>
    <d v="2023-12-15T00:00:00"/>
    <s v="10076"/>
    <n v="1"/>
    <n v="11"/>
    <n v="22"/>
    <n v="11.82"/>
    <x v="7"/>
    <n v="4"/>
    <x v="1"/>
    <n v="10.18"/>
  </r>
  <r>
    <n v="52491"/>
    <d v="2023-12-16T00:00:00"/>
    <s v="10023"/>
    <n v="1"/>
    <n v="11"/>
    <n v="90"/>
    <n v="57.33"/>
    <x v="7"/>
    <n v="6"/>
    <x v="2"/>
    <n v="32.67"/>
  </r>
  <r>
    <n v="52492"/>
    <d v="2023-12-18T00:00:00"/>
    <s v="10076"/>
    <n v="2"/>
    <n v="1"/>
    <n v="22"/>
    <n v="11.82"/>
    <x v="0"/>
    <n v="4"/>
    <x v="1"/>
    <n v="10.18"/>
  </r>
  <r>
    <n v="52493"/>
    <d v="2023-12-19T00:00:00"/>
    <s v="10019"/>
    <n v="1"/>
    <n v="5"/>
    <n v="90"/>
    <n v="51.44"/>
    <x v="2"/>
    <n v="6"/>
    <x v="2"/>
    <n v="38.56"/>
  </r>
  <r>
    <n v="52494"/>
    <d v="2023-12-19T00:00:00"/>
    <s v="10050"/>
    <n v="1"/>
    <n v="11"/>
    <n v="250"/>
    <n v="169.74"/>
    <x v="7"/>
    <n v="3"/>
    <x v="3"/>
    <n v="80.259999999999991"/>
  </r>
  <r>
    <n v="52495"/>
    <d v="2023-12-21T00:00:00"/>
    <s v="10076"/>
    <n v="1"/>
    <n v="19"/>
    <n v="22"/>
    <n v="11.82"/>
    <x v="13"/>
    <n v="4"/>
    <x v="1"/>
    <n v="10.18"/>
  </r>
  <r>
    <n v="52496"/>
    <d v="2023-12-22T00:00:00"/>
    <s v="10007"/>
    <n v="1"/>
    <n v="1"/>
    <n v="125"/>
    <n v="67.739999999999995"/>
    <x v="0"/>
    <n v="2"/>
    <x v="4"/>
    <n v="57.260000000000005"/>
  </r>
  <r>
    <n v="52497"/>
    <d v="2023-12-23T00:00:00"/>
    <s v="10023"/>
    <n v="1"/>
    <n v="9"/>
    <n v="90"/>
    <n v="57.33"/>
    <x v="6"/>
    <n v="6"/>
    <x v="2"/>
    <n v="32.67"/>
  </r>
  <r>
    <n v="52498"/>
    <d v="2023-12-24T00:00:00"/>
    <s v="10050"/>
    <n v="1"/>
    <n v="7"/>
    <n v="250"/>
    <n v="169.74"/>
    <x v="3"/>
    <n v="3"/>
    <x v="3"/>
    <n v="80.259999999999991"/>
  </r>
  <r>
    <n v="52499"/>
    <d v="2023-12-26T00:00:00"/>
    <s v="10019"/>
    <n v="1"/>
    <n v="7"/>
    <n v="90"/>
    <n v="51.44"/>
    <x v="3"/>
    <n v="6"/>
    <x v="2"/>
    <n v="38.56"/>
  </r>
  <r>
    <n v="52500"/>
    <d v="2023-12-26T00:00:00"/>
    <s v="10076"/>
    <n v="1"/>
    <n v="7"/>
    <n v="22"/>
    <n v="11.82"/>
    <x v="3"/>
    <n v="4"/>
    <x v="1"/>
    <n v="10.18"/>
  </r>
  <r>
    <n v="52501"/>
    <d v="2023-12-27T00:00:00"/>
    <s v="10023"/>
    <n v="1"/>
    <n v="6"/>
    <n v="90"/>
    <n v="57.33"/>
    <x v="4"/>
    <n v="6"/>
    <x v="2"/>
    <n v="32.67"/>
  </r>
  <r>
    <n v="52502"/>
    <d v="2023-12-30T00:00:00"/>
    <s v="10008"/>
    <n v="1"/>
    <n v="16"/>
    <n v="190"/>
    <n v="122.02"/>
    <x v="11"/>
    <n v="2"/>
    <x v="4"/>
    <n v="67.98"/>
  </r>
  <r>
    <n v="52503"/>
    <d v="2023-12-30T00:00:00"/>
    <s v="10076"/>
    <n v="1"/>
    <n v="6"/>
    <n v="22"/>
    <n v="11.82"/>
    <x v="4"/>
    <n v="4"/>
    <x v="1"/>
    <n v="10.18"/>
  </r>
  <r>
    <n v="52504"/>
    <d v="2023-12-31T00:00:00"/>
    <s v="10019"/>
    <n v="1"/>
    <n v="11"/>
    <n v="90"/>
    <n v="51.44"/>
    <x v="7"/>
    <n v="6"/>
    <x v="2"/>
    <n v="38.56"/>
  </r>
  <r>
    <n v="52505"/>
    <d v="2020-01-02T00:00:00"/>
    <s v="10066"/>
    <n v="1"/>
    <n v="1"/>
    <n v="18"/>
    <n v="8.81"/>
    <x v="0"/>
    <n v="4"/>
    <x v="1"/>
    <n v="9.19"/>
  </r>
  <r>
    <n v="52506"/>
    <d v="2020-01-03T00:00:00"/>
    <s v="10006"/>
    <n v="1"/>
    <n v="6"/>
    <n v="236"/>
    <n v="129.16"/>
    <x v="4"/>
    <n v="1"/>
    <x v="5"/>
    <n v="106.84"/>
  </r>
  <r>
    <n v="52507"/>
    <d v="2020-01-03T00:00:00"/>
    <s v="10071"/>
    <n v="1"/>
    <n v="5"/>
    <n v="14"/>
    <n v="10.73"/>
    <x v="2"/>
    <n v="4"/>
    <x v="1"/>
    <n v="3.2699999999999996"/>
  </r>
  <r>
    <n v="52508"/>
    <d v="2020-01-04T00:00:00"/>
    <s v="10071"/>
    <n v="1"/>
    <n v="1"/>
    <n v="15"/>
    <n v="11.09"/>
    <x v="0"/>
    <n v="4"/>
    <x v="1"/>
    <n v="3.91"/>
  </r>
  <r>
    <n v="52509"/>
    <d v="2020-01-04T00:00:00"/>
    <s v="10071"/>
    <n v="1"/>
    <n v="1"/>
    <n v="15"/>
    <n v="11.14"/>
    <x v="0"/>
    <n v="4"/>
    <x v="1"/>
    <n v="3.8599999999999994"/>
  </r>
  <r>
    <n v="52510"/>
    <d v="2020-01-05T00:00:00"/>
    <s v="10051"/>
    <n v="1"/>
    <n v="1"/>
    <n v="348"/>
    <n v="220.81"/>
    <x v="0"/>
    <n v="3"/>
    <x v="3"/>
    <n v="127.19"/>
  </r>
  <r>
    <n v="52511"/>
    <d v="2020-01-05T00:00:00"/>
    <s v="10071"/>
    <n v="1"/>
    <n v="2"/>
    <n v="15"/>
    <n v="10.61"/>
    <x v="1"/>
    <n v="4"/>
    <x v="1"/>
    <n v="4.3900000000000006"/>
  </r>
  <r>
    <n v="52512"/>
    <d v="2020-01-06T00:00:00"/>
    <s v="10006"/>
    <n v="1"/>
    <n v="2"/>
    <n v="237"/>
    <n v="139.04"/>
    <x v="1"/>
    <n v="1"/>
    <x v="5"/>
    <n v="97.960000000000008"/>
  </r>
  <r>
    <n v="52513"/>
    <d v="2020-01-06T00:00:00"/>
    <s v="10071"/>
    <n v="1"/>
    <n v="7"/>
    <n v="14"/>
    <n v="10.67"/>
    <x v="3"/>
    <n v="4"/>
    <x v="1"/>
    <n v="3.33"/>
  </r>
  <r>
    <n v="52514"/>
    <d v="2020-01-07T00:00:00"/>
    <s v="10066"/>
    <n v="1"/>
    <n v="6"/>
    <n v="17"/>
    <n v="9.34"/>
    <x v="4"/>
    <n v="4"/>
    <x v="1"/>
    <n v="7.66"/>
  </r>
  <r>
    <n v="52515"/>
    <d v="2020-01-07T00:00:00"/>
    <s v="10071"/>
    <n v="1"/>
    <n v="7"/>
    <n v="15"/>
    <n v="11.26"/>
    <x v="3"/>
    <n v="4"/>
    <x v="1"/>
    <n v="3.74"/>
  </r>
  <r>
    <n v="52516"/>
    <d v="2020-01-08T00:00:00"/>
    <s v="10071"/>
    <n v="1"/>
    <n v="7"/>
    <n v="15"/>
    <n v="10.199999999999999"/>
    <x v="3"/>
    <n v="4"/>
    <x v="1"/>
    <n v="4.8000000000000007"/>
  </r>
  <r>
    <n v="52517"/>
    <d v="2020-01-08T00:00:00"/>
    <s v="10071"/>
    <n v="1"/>
    <n v="6"/>
    <n v="15"/>
    <n v="10.72"/>
    <x v="4"/>
    <n v="4"/>
    <x v="1"/>
    <n v="4.2799999999999994"/>
  </r>
  <r>
    <n v="52518"/>
    <d v="2020-01-08T00:00:00"/>
    <s v="10071"/>
    <n v="1"/>
    <n v="5"/>
    <n v="14"/>
    <n v="10.36"/>
    <x v="2"/>
    <n v="4"/>
    <x v="1"/>
    <n v="3.6400000000000006"/>
  </r>
  <r>
    <n v="52519"/>
    <d v="2020-01-08T00:00:00"/>
    <s v="10071"/>
    <n v="1"/>
    <n v="7"/>
    <n v="14"/>
    <n v="10.53"/>
    <x v="3"/>
    <n v="4"/>
    <x v="1"/>
    <n v="3.4700000000000006"/>
  </r>
  <r>
    <n v="52520"/>
    <d v="2020-01-08T00:00:00"/>
    <s v="10071"/>
    <n v="1"/>
    <n v="1"/>
    <n v="14"/>
    <n v="10.76"/>
    <x v="0"/>
    <n v="4"/>
    <x v="1"/>
    <n v="3.24"/>
  </r>
  <r>
    <n v="52521"/>
    <d v="2020-01-08T00:00:00"/>
    <s v="10071"/>
    <n v="1"/>
    <n v="5"/>
    <n v="15"/>
    <n v="10.28"/>
    <x v="2"/>
    <n v="4"/>
    <x v="1"/>
    <n v="4.7200000000000006"/>
  </r>
  <r>
    <n v="52522"/>
    <d v="2020-01-08T00:00:00"/>
    <s v="10071"/>
    <n v="1"/>
    <n v="7"/>
    <n v="15"/>
    <n v="10.6"/>
    <x v="3"/>
    <n v="4"/>
    <x v="1"/>
    <n v="4.4000000000000004"/>
  </r>
  <r>
    <n v="52523"/>
    <d v="2020-01-08T00:00:00"/>
    <s v="10051"/>
    <n v="1"/>
    <n v="5"/>
    <n v="326"/>
    <n v="222.87"/>
    <x v="2"/>
    <n v="3"/>
    <x v="3"/>
    <n v="103.13"/>
  </r>
  <r>
    <n v="52524"/>
    <d v="2020-01-08T00:00:00"/>
    <s v="10071"/>
    <n v="1"/>
    <n v="7"/>
    <n v="15"/>
    <n v="10.59"/>
    <x v="3"/>
    <n v="4"/>
    <x v="1"/>
    <n v="4.41"/>
  </r>
  <r>
    <n v="52525"/>
    <d v="2020-01-08T00:00:00"/>
    <s v="10071"/>
    <n v="1"/>
    <n v="5"/>
    <n v="15"/>
    <n v="10.83"/>
    <x v="2"/>
    <n v="4"/>
    <x v="1"/>
    <n v="4.17"/>
  </r>
  <r>
    <n v="52526"/>
    <d v="2020-01-09T00:00:00"/>
    <s v="10066"/>
    <n v="1"/>
    <n v="6"/>
    <n v="17"/>
    <n v="9.4499999999999993"/>
    <x v="4"/>
    <n v="4"/>
    <x v="1"/>
    <n v="7.5500000000000007"/>
  </r>
  <r>
    <n v="52527"/>
    <d v="2020-01-09T00:00:00"/>
    <s v="10071"/>
    <n v="1"/>
    <n v="6"/>
    <n v="15"/>
    <n v="10.71"/>
    <x v="4"/>
    <n v="4"/>
    <x v="1"/>
    <n v="4.2899999999999991"/>
  </r>
  <r>
    <n v="52528"/>
    <d v="2020-01-09T00:00:00"/>
    <s v="10071"/>
    <n v="1"/>
    <n v="7"/>
    <n v="15"/>
    <n v="11.04"/>
    <x v="3"/>
    <n v="4"/>
    <x v="1"/>
    <n v="3.9600000000000009"/>
  </r>
  <r>
    <n v="52529"/>
    <d v="2020-01-09T00:00:00"/>
    <s v="10084"/>
    <n v="1"/>
    <n v="1"/>
    <n v="58"/>
    <n v="44.14"/>
    <x v="0"/>
    <n v="4"/>
    <x v="1"/>
    <n v="13.86"/>
  </r>
  <r>
    <n v="52530"/>
    <d v="2020-01-09T00:00:00"/>
    <s v="10071"/>
    <n v="1"/>
    <n v="1"/>
    <n v="14"/>
    <n v="10.58"/>
    <x v="0"/>
    <n v="4"/>
    <x v="1"/>
    <n v="3.42"/>
  </r>
  <r>
    <n v="52531"/>
    <d v="2020-01-10T00:00:00"/>
    <s v="10071"/>
    <n v="1"/>
    <n v="2"/>
    <n v="14"/>
    <n v="10.78"/>
    <x v="1"/>
    <n v="4"/>
    <x v="1"/>
    <n v="3.2200000000000006"/>
  </r>
  <r>
    <n v="52532"/>
    <d v="2020-01-10T00:00:00"/>
    <s v="10028"/>
    <n v="1"/>
    <n v="1"/>
    <n v="109"/>
    <n v="72.52"/>
    <x v="0"/>
    <n v="6"/>
    <x v="2"/>
    <n v="36.480000000000004"/>
  </r>
  <r>
    <n v="52533"/>
    <d v="2020-01-10T00:00:00"/>
    <s v="10071"/>
    <n v="1"/>
    <n v="2"/>
    <n v="15"/>
    <n v="10.63"/>
    <x v="1"/>
    <n v="4"/>
    <x v="1"/>
    <n v="4.3699999999999992"/>
  </r>
  <r>
    <n v="52534"/>
    <d v="2020-01-10T00:00:00"/>
    <s v="10071"/>
    <n v="1"/>
    <n v="6"/>
    <n v="15"/>
    <n v="10.45"/>
    <x v="4"/>
    <n v="4"/>
    <x v="1"/>
    <n v="4.5500000000000007"/>
  </r>
  <r>
    <n v="52535"/>
    <d v="2020-01-10T00:00:00"/>
    <s v="10071"/>
    <n v="1"/>
    <n v="1"/>
    <n v="14"/>
    <n v="11.08"/>
    <x v="0"/>
    <n v="4"/>
    <x v="1"/>
    <n v="2.92"/>
  </r>
  <r>
    <n v="52536"/>
    <d v="2020-01-11T00:00:00"/>
    <s v="10051"/>
    <n v="1"/>
    <n v="1"/>
    <n v="339"/>
    <n v="217.47"/>
    <x v="0"/>
    <n v="3"/>
    <x v="3"/>
    <n v="121.53"/>
  </r>
  <r>
    <n v="52537"/>
    <d v="2020-01-11T00:00:00"/>
    <s v="10071"/>
    <n v="1"/>
    <n v="1"/>
    <n v="15"/>
    <n v="10.45"/>
    <x v="0"/>
    <n v="4"/>
    <x v="1"/>
    <n v="4.5500000000000007"/>
  </r>
  <r>
    <n v="52538"/>
    <d v="2020-01-11T00:00:00"/>
    <s v="10071"/>
    <n v="1"/>
    <n v="7"/>
    <n v="14"/>
    <n v="11.17"/>
    <x v="3"/>
    <n v="4"/>
    <x v="1"/>
    <n v="2.83"/>
  </r>
  <r>
    <n v="52539"/>
    <d v="2020-01-12T00:00:00"/>
    <s v="10071"/>
    <n v="1"/>
    <n v="2"/>
    <n v="15"/>
    <n v="10.42"/>
    <x v="1"/>
    <n v="4"/>
    <x v="1"/>
    <n v="4.58"/>
  </r>
  <r>
    <n v="52540"/>
    <d v="2020-01-12T00:00:00"/>
    <s v="10006"/>
    <n v="1"/>
    <n v="7"/>
    <n v="243"/>
    <n v="135.94999999999999"/>
    <x v="3"/>
    <n v="1"/>
    <x v="5"/>
    <n v="107.05000000000001"/>
  </r>
  <r>
    <n v="52541"/>
    <d v="2020-01-13T00:00:00"/>
    <s v="10071"/>
    <n v="1"/>
    <n v="5"/>
    <n v="15"/>
    <n v="10.72"/>
    <x v="2"/>
    <n v="4"/>
    <x v="1"/>
    <n v="4.2799999999999994"/>
  </r>
  <r>
    <n v="52542"/>
    <d v="2020-01-13T00:00:00"/>
    <s v="10071"/>
    <n v="1"/>
    <n v="2"/>
    <n v="14"/>
    <n v="10.15"/>
    <x v="1"/>
    <n v="4"/>
    <x v="1"/>
    <n v="3.8499999999999996"/>
  </r>
  <r>
    <n v="52543"/>
    <d v="2020-01-13T00:00:00"/>
    <s v="10071"/>
    <n v="1"/>
    <n v="6"/>
    <n v="14"/>
    <n v="10.38"/>
    <x v="4"/>
    <n v="4"/>
    <x v="1"/>
    <n v="3.6199999999999992"/>
  </r>
  <r>
    <n v="52544"/>
    <d v="2020-01-13T00:00:00"/>
    <s v="10071"/>
    <n v="1"/>
    <n v="5"/>
    <n v="15"/>
    <n v="10.35"/>
    <x v="2"/>
    <n v="4"/>
    <x v="1"/>
    <n v="4.6500000000000004"/>
  </r>
  <r>
    <n v="52545"/>
    <d v="2020-01-13T00:00:00"/>
    <s v="10071"/>
    <n v="1"/>
    <n v="7"/>
    <n v="14"/>
    <n v="11.25"/>
    <x v="3"/>
    <n v="4"/>
    <x v="1"/>
    <n v="2.75"/>
  </r>
  <r>
    <n v="52546"/>
    <d v="2020-01-13T00:00:00"/>
    <s v="10071"/>
    <n v="1"/>
    <n v="6"/>
    <n v="14"/>
    <n v="10.52"/>
    <x v="4"/>
    <n v="4"/>
    <x v="1"/>
    <n v="3.4800000000000004"/>
  </r>
  <r>
    <n v="52547"/>
    <d v="2020-01-13T00:00:00"/>
    <s v="10071"/>
    <n v="1"/>
    <n v="3"/>
    <n v="15"/>
    <n v="10.19"/>
    <x v="5"/>
    <n v="4"/>
    <x v="1"/>
    <n v="4.8100000000000005"/>
  </r>
  <r>
    <n v="52548"/>
    <d v="2020-01-13T00:00:00"/>
    <s v="10071"/>
    <n v="1"/>
    <n v="6"/>
    <n v="15"/>
    <n v="11.23"/>
    <x v="4"/>
    <n v="4"/>
    <x v="1"/>
    <n v="3.7699999999999996"/>
  </r>
  <r>
    <n v="52549"/>
    <d v="2020-01-13T00:00:00"/>
    <s v="10071"/>
    <n v="1"/>
    <n v="7"/>
    <n v="14"/>
    <n v="10.79"/>
    <x v="3"/>
    <n v="4"/>
    <x v="1"/>
    <n v="3.2100000000000009"/>
  </r>
  <r>
    <n v="52550"/>
    <d v="2020-01-13T00:00:00"/>
    <s v="10071"/>
    <n v="1"/>
    <n v="7"/>
    <n v="15"/>
    <n v="10.81"/>
    <x v="3"/>
    <n v="4"/>
    <x v="1"/>
    <n v="4.1899999999999995"/>
  </r>
  <r>
    <n v="52551"/>
    <d v="2020-01-13T00:00:00"/>
    <s v="10071"/>
    <n v="1"/>
    <n v="5"/>
    <n v="14"/>
    <n v="10.7"/>
    <x v="2"/>
    <n v="4"/>
    <x v="1"/>
    <n v="3.3000000000000007"/>
  </r>
  <r>
    <n v="52552"/>
    <d v="2020-01-14T00:00:00"/>
    <s v="10066"/>
    <n v="1"/>
    <n v="1"/>
    <n v="18"/>
    <n v="8.9700000000000006"/>
    <x v="0"/>
    <n v="4"/>
    <x v="1"/>
    <n v="9.0299999999999994"/>
  </r>
  <r>
    <n v="52553"/>
    <d v="2020-01-14T00:00:00"/>
    <s v="10071"/>
    <n v="1"/>
    <n v="7"/>
    <n v="15"/>
    <n v="10.210000000000001"/>
    <x v="3"/>
    <n v="4"/>
    <x v="1"/>
    <n v="4.7899999999999991"/>
  </r>
  <r>
    <n v="52554"/>
    <d v="2020-01-15T00:00:00"/>
    <s v="10071"/>
    <n v="1"/>
    <n v="2"/>
    <n v="15"/>
    <n v="10.24"/>
    <x v="1"/>
    <n v="4"/>
    <x v="1"/>
    <n v="4.76"/>
  </r>
  <r>
    <n v="52555"/>
    <d v="2020-01-15T00:00:00"/>
    <s v="10071"/>
    <n v="1"/>
    <n v="2"/>
    <n v="14"/>
    <n v="10.66"/>
    <x v="1"/>
    <n v="4"/>
    <x v="1"/>
    <n v="3.34"/>
  </r>
  <r>
    <n v="52556"/>
    <d v="2020-01-15T00:00:00"/>
    <s v="10071"/>
    <n v="1"/>
    <n v="5"/>
    <n v="15"/>
    <n v="10.93"/>
    <x v="2"/>
    <n v="4"/>
    <x v="1"/>
    <n v="4.07"/>
  </r>
  <r>
    <n v="52557"/>
    <d v="2020-01-16T00:00:00"/>
    <s v="10006"/>
    <n v="1"/>
    <n v="5"/>
    <n v="251"/>
    <n v="127.97"/>
    <x v="2"/>
    <n v="1"/>
    <x v="5"/>
    <n v="123.03"/>
  </r>
  <r>
    <n v="52558"/>
    <d v="2020-01-16T00:00:00"/>
    <s v="10071"/>
    <n v="1"/>
    <n v="2"/>
    <n v="15"/>
    <n v="10.3"/>
    <x v="1"/>
    <n v="4"/>
    <x v="1"/>
    <n v="4.6999999999999993"/>
  </r>
  <r>
    <n v="52559"/>
    <d v="2020-01-17T00:00:00"/>
    <s v="10071"/>
    <n v="1"/>
    <n v="5"/>
    <n v="15"/>
    <n v="11.21"/>
    <x v="2"/>
    <n v="4"/>
    <x v="1"/>
    <n v="3.7899999999999991"/>
  </r>
  <r>
    <n v="52560"/>
    <d v="2020-01-17T00:00:00"/>
    <s v="10051"/>
    <n v="1"/>
    <n v="7"/>
    <n v="340"/>
    <n v="226.65"/>
    <x v="3"/>
    <n v="3"/>
    <x v="3"/>
    <n v="113.35"/>
  </r>
  <r>
    <n v="52561"/>
    <d v="2020-01-18T00:00:00"/>
    <s v="10071"/>
    <n v="1"/>
    <n v="5"/>
    <n v="14"/>
    <n v="10.37"/>
    <x v="2"/>
    <n v="4"/>
    <x v="1"/>
    <n v="3.6300000000000008"/>
  </r>
  <r>
    <n v="52562"/>
    <d v="2020-01-18T00:00:00"/>
    <s v="10066"/>
    <n v="1"/>
    <n v="2"/>
    <n v="17"/>
    <n v="8.84"/>
    <x v="1"/>
    <n v="4"/>
    <x v="1"/>
    <n v="8.16"/>
  </r>
  <r>
    <n v="52563"/>
    <d v="2020-01-19T00:00:00"/>
    <s v="10051"/>
    <n v="1"/>
    <n v="2"/>
    <n v="339"/>
    <n v="231.48"/>
    <x v="1"/>
    <n v="3"/>
    <x v="3"/>
    <n v="107.52000000000001"/>
  </r>
  <r>
    <n v="52564"/>
    <d v="2020-01-19T00:00:00"/>
    <s v="10071"/>
    <n v="1"/>
    <n v="6"/>
    <n v="15"/>
    <n v="10.46"/>
    <x v="4"/>
    <n v="4"/>
    <x v="1"/>
    <n v="4.5399999999999991"/>
  </r>
  <r>
    <n v="52565"/>
    <d v="2020-01-20T00:00:00"/>
    <s v="10071"/>
    <n v="1"/>
    <n v="1"/>
    <n v="14"/>
    <n v="10.75"/>
    <x v="0"/>
    <n v="4"/>
    <x v="1"/>
    <n v="3.25"/>
  </r>
  <r>
    <n v="52566"/>
    <d v="2020-01-20T00:00:00"/>
    <s v="10071"/>
    <n v="1"/>
    <n v="1"/>
    <n v="15"/>
    <n v="10.94"/>
    <x v="0"/>
    <n v="4"/>
    <x v="1"/>
    <n v="4.0600000000000005"/>
  </r>
  <r>
    <n v="52567"/>
    <d v="2020-01-20T00:00:00"/>
    <s v="10071"/>
    <n v="1"/>
    <n v="3"/>
    <n v="15"/>
    <n v="10.75"/>
    <x v="5"/>
    <n v="4"/>
    <x v="1"/>
    <n v="4.25"/>
  </r>
  <r>
    <n v="52568"/>
    <d v="2020-01-20T00:00:00"/>
    <s v="10071"/>
    <n v="1"/>
    <n v="5"/>
    <n v="15"/>
    <n v="10.77"/>
    <x v="2"/>
    <n v="4"/>
    <x v="1"/>
    <n v="4.2300000000000004"/>
  </r>
  <r>
    <n v="52569"/>
    <d v="2020-01-20T00:00:00"/>
    <s v="10066"/>
    <n v="1"/>
    <n v="3"/>
    <n v="18"/>
    <n v="9.59"/>
    <x v="5"/>
    <n v="4"/>
    <x v="1"/>
    <n v="8.41"/>
  </r>
  <r>
    <n v="52570"/>
    <d v="2020-01-20T00:00:00"/>
    <s v="10071"/>
    <n v="1"/>
    <n v="7"/>
    <n v="14"/>
    <n v="10.9"/>
    <x v="3"/>
    <n v="4"/>
    <x v="1"/>
    <n v="3.0999999999999996"/>
  </r>
  <r>
    <n v="52571"/>
    <d v="2020-01-20T00:00:00"/>
    <s v="10071"/>
    <n v="1"/>
    <n v="5"/>
    <n v="15"/>
    <n v="10.66"/>
    <x v="2"/>
    <n v="4"/>
    <x v="1"/>
    <n v="4.34"/>
  </r>
  <r>
    <n v="52572"/>
    <d v="2020-01-20T00:00:00"/>
    <s v="10071"/>
    <n v="1"/>
    <n v="6"/>
    <n v="14"/>
    <n v="10.59"/>
    <x v="4"/>
    <n v="4"/>
    <x v="1"/>
    <n v="3.41"/>
  </r>
  <r>
    <n v="52573"/>
    <d v="2020-01-21T00:00:00"/>
    <s v="10006"/>
    <n v="1"/>
    <n v="3"/>
    <n v="241"/>
    <n v="131.97999999999999"/>
    <x v="5"/>
    <n v="1"/>
    <x v="5"/>
    <n v="109.02000000000001"/>
  </r>
  <r>
    <n v="52574"/>
    <d v="2020-01-21T00:00:00"/>
    <s v="10071"/>
    <n v="1"/>
    <n v="7"/>
    <n v="15"/>
    <n v="10.64"/>
    <x v="3"/>
    <n v="4"/>
    <x v="1"/>
    <n v="4.3599999999999994"/>
  </r>
  <r>
    <n v="52575"/>
    <d v="2020-01-21T00:00:00"/>
    <s v="10084"/>
    <n v="1"/>
    <n v="5"/>
    <n v="56"/>
    <n v="43.53"/>
    <x v="2"/>
    <n v="4"/>
    <x v="1"/>
    <n v="12.469999999999999"/>
  </r>
  <r>
    <n v="52576"/>
    <d v="2020-01-22T00:00:00"/>
    <s v="10071"/>
    <n v="1"/>
    <n v="6"/>
    <n v="14"/>
    <n v="11.26"/>
    <x v="4"/>
    <n v="4"/>
    <x v="1"/>
    <n v="2.74"/>
  </r>
  <r>
    <n v="52577"/>
    <d v="2020-01-22T00:00:00"/>
    <s v="10071"/>
    <n v="1"/>
    <n v="7"/>
    <n v="15"/>
    <n v="10.76"/>
    <x v="3"/>
    <n v="4"/>
    <x v="1"/>
    <n v="4.24"/>
  </r>
  <r>
    <n v="52578"/>
    <d v="2020-01-22T00:00:00"/>
    <s v="10071"/>
    <n v="1"/>
    <n v="1"/>
    <n v="15"/>
    <n v="10.33"/>
    <x v="0"/>
    <n v="4"/>
    <x v="1"/>
    <n v="4.67"/>
  </r>
  <r>
    <n v="52579"/>
    <d v="2020-01-22T00:00:00"/>
    <s v="10071"/>
    <n v="1"/>
    <n v="3"/>
    <n v="15"/>
    <n v="10.63"/>
    <x v="5"/>
    <n v="4"/>
    <x v="1"/>
    <n v="4.3699999999999992"/>
  </r>
  <r>
    <n v="52580"/>
    <d v="2020-01-22T00:00:00"/>
    <s v="10051"/>
    <n v="1"/>
    <n v="3"/>
    <n v="319"/>
    <n v="219.19"/>
    <x v="5"/>
    <n v="3"/>
    <x v="3"/>
    <n v="99.81"/>
  </r>
  <r>
    <n v="52581"/>
    <d v="2020-01-23T00:00:00"/>
    <s v="10071"/>
    <n v="1"/>
    <n v="7"/>
    <n v="15"/>
    <n v="10.65"/>
    <x v="3"/>
    <n v="4"/>
    <x v="1"/>
    <n v="4.3499999999999996"/>
  </r>
  <r>
    <n v="52582"/>
    <d v="2020-01-24T00:00:00"/>
    <s v="10066"/>
    <n v="1"/>
    <n v="7"/>
    <n v="18"/>
    <n v="9.39"/>
    <x v="3"/>
    <n v="4"/>
    <x v="1"/>
    <n v="8.61"/>
  </r>
  <r>
    <n v="52583"/>
    <d v="2020-01-24T00:00:00"/>
    <s v="10071"/>
    <n v="1"/>
    <n v="6"/>
    <n v="14"/>
    <n v="10.6"/>
    <x v="4"/>
    <n v="4"/>
    <x v="1"/>
    <n v="3.4000000000000004"/>
  </r>
  <r>
    <n v="52584"/>
    <d v="2020-01-25T00:00:00"/>
    <s v="10071"/>
    <n v="1"/>
    <n v="5"/>
    <n v="14"/>
    <n v="10.58"/>
    <x v="2"/>
    <n v="4"/>
    <x v="1"/>
    <n v="3.42"/>
  </r>
  <r>
    <n v="52585"/>
    <d v="2020-01-25T00:00:00"/>
    <s v="10028"/>
    <n v="1"/>
    <n v="2"/>
    <n v="113"/>
    <n v="72.87"/>
    <x v="1"/>
    <n v="6"/>
    <x v="2"/>
    <n v="40.129999999999995"/>
  </r>
  <r>
    <n v="52586"/>
    <d v="2020-01-26T00:00:00"/>
    <s v="10071"/>
    <n v="1"/>
    <n v="3"/>
    <n v="14"/>
    <n v="10.46"/>
    <x v="5"/>
    <n v="4"/>
    <x v="1"/>
    <n v="3.5399999999999991"/>
  </r>
  <r>
    <n v="52587"/>
    <d v="2020-01-26T00:00:00"/>
    <s v="10071"/>
    <n v="1"/>
    <n v="3"/>
    <n v="15"/>
    <n v="10.56"/>
    <x v="5"/>
    <n v="4"/>
    <x v="1"/>
    <n v="4.4399999999999995"/>
  </r>
  <r>
    <n v="52588"/>
    <d v="2020-01-26T00:00:00"/>
    <s v="10071"/>
    <n v="1"/>
    <n v="1"/>
    <n v="15"/>
    <n v="10.5"/>
    <x v="0"/>
    <n v="4"/>
    <x v="1"/>
    <n v="4.5"/>
  </r>
  <r>
    <n v="52589"/>
    <d v="2020-01-26T00:00:00"/>
    <s v="10071"/>
    <n v="1"/>
    <n v="2"/>
    <n v="14"/>
    <n v="11.17"/>
    <x v="1"/>
    <n v="4"/>
    <x v="1"/>
    <n v="2.83"/>
  </r>
  <r>
    <n v="52590"/>
    <d v="2020-01-26T00:00:00"/>
    <s v="10006"/>
    <n v="1"/>
    <n v="6"/>
    <n v="259"/>
    <n v="138.16"/>
    <x v="4"/>
    <n v="1"/>
    <x v="5"/>
    <n v="120.84"/>
  </r>
  <r>
    <n v="52591"/>
    <d v="2020-01-27T00:00:00"/>
    <s v="10071"/>
    <n v="1"/>
    <n v="2"/>
    <n v="14"/>
    <n v="10.24"/>
    <x v="1"/>
    <n v="4"/>
    <x v="1"/>
    <n v="3.76"/>
  </r>
  <r>
    <n v="52592"/>
    <d v="2020-01-27T00:00:00"/>
    <s v="10051"/>
    <n v="1"/>
    <n v="1"/>
    <n v="327"/>
    <n v="231.79"/>
    <x v="0"/>
    <n v="3"/>
    <x v="3"/>
    <n v="95.210000000000008"/>
  </r>
  <r>
    <n v="52593"/>
    <d v="2020-01-27T00:00:00"/>
    <s v="10071"/>
    <n v="1"/>
    <n v="7"/>
    <n v="14"/>
    <n v="10.48"/>
    <x v="3"/>
    <n v="4"/>
    <x v="1"/>
    <n v="3.5199999999999996"/>
  </r>
  <r>
    <n v="52594"/>
    <d v="2020-01-28T00:00:00"/>
    <s v="10006"/>
    <n v="1"/>
    <n v="5"/>
    <n v="252"/>
    <n v="137.54"/>
    <x v="2"/>
    <n v="1"/>
    <x v="5"/>
    <n v="114.46000000000001"/>
  </r>
  <r>
    <n v="52595"/>
    <d v="2020-01-28T00:00:00"/>
    <s v="10066"/>
    <n v="1"/>
    <n v="3"/>
    <n v="18"/>
    <n v="9.68"/>
    <x v="5"/>
    <n v="4"/>
    <x v="1"/>
    <n v="8.32"/>
  </r>
  <r>
    <n v="52596"/>
    <d v="2020-01-28T00:00:00"/>
    <s v="10071"/>
    <n v="1"/>
    <n v="1"/>
    <n v="15"/>
    <n v="11.07"/>
    <x v="0"/>
    <n v="4"/>
    <x v="1"/>
    <n v="3.9299999999999997"/>
  </r>
  <r>
    <n v="52597"/>
    <d v="2020-01-29T00:00:00"/>
    <s v="10071"/>
    <n v="1"/>
    <n v="3"/>
    <n v="15"/>
    <n v="10.29"/>
    <x v="5"/>
    <n v="4"/>
    <x v="1"/>
    <n v="4.7100000000000009"/>
  </r>
  <r>
    <n v="52598"/>
    <d v="2020-01-29T00:00:00"/>
    <s v="10071"/>
    <n v="1"/>
    <n v="1"/>
    <n v="14"/>
    <n v="11.13"/>
    <x v="0"/>
    <n v="4"/>
    <x v="1"/>
    <n v="2.8699999999999992"/>
  </r>
  <r>
    <n v="52599"/>
    <d v="2020-01-29T00:00:00"/>
    <s v="10084"/>
    <n v="1"/>
    <n v="7"/>
    <n v="54"/>
    <n v="45.07"/>
    <x v="3"/>
    <n v="4"/>
    <x v="1"/>
    <n v="8.93"/>
  </r>
  <r>
    <n v="52600"/>
    <d v="2020-01-30T00:00:00"/>
    <s v="10071"/>
    <n v="1"/>
    <n v="7"/>
    <n v="15"/>
    <n v="10.34"/>
    <x v="3"/>
    <n v="4"/>
    <x v="1"/>
    <n v="4.66"/>
  </r>
  <r>
    <n v="52601"/>
    <d v="2020-01-30T00:00:00"/>
    <s v="10071"/>
    <n v="1"/>
    <n v="5"/>
    <n v="15"/>
    <n v="10.4"/>
    <x v="2"/>
    <n v="4"/>
    <x v="1"/>
    <n v="4.5999999999999996"/>
  </r>
  <r>
    <n v="52602"/>
    <d v="2020-01-30T00:00:00"/>
    <s v="10071"/>
    <n v="2"/>
    <n v="5"/>
    <n v="15"/>
    <n v="11.07"/>
    <x v="2"/>
    <n v="4"/>
    <x v="1"/>
    <n v="3.9299999999999997"/>
  </r>
  <r>
    <n v="52603"/>
    <d v="2020-01-31T00:00:00"/>
    <s v="10071"/>
    <n v="1"/>
    <n v="2"/>
    <n v="15"/>
    <n v="10.62"/>
    <x v="1"/>
    <n v="4"/>
    <x v="1"/>
    <n v="4.3800000000000008"/>
  </r>
  <r>
    <n v="52604"/>
    <d v="2020-02-01T00:00:00"/>
    <s v="10066"/>
    <n v="1"/>
    <n v="5"/>
    <n v="17"/>
    <n v="9.49"/>
    <x v="2"/>
    <n v="4"/>
    <x v="1"/>
    <n v="7.51"/>
  </r>
  <r>
    <n v="52605"/>
    <d v="2020-02-01T00:00:00"/>
    <s v="10071"/>
    <n v="1"/>
    <n v="6"/>
    <n v="15"/>
    <n v="11.01"/>
    <x v="4"/>
    <n v="4"/>
    <x v="1"/>
    <n v="3.99"/>
  </r>
  <r>
    <n v="52606"/>
    <d v="2020-02-01T00:00:00"/>
    <s v="10006"/>
    <n v="1"/>
    <n v="6"/>
    <n v="235"/>
    <n v="135.38"/>
    <x v="4"/>
    <n v="1"/>
    <x v="5"/>
    <n v="99.62"/>
  </r>
  <r>
    <n v="52607"/>
    <d v="2020-02-01T00:00:00"/>
    <s v="10051"/>
    <n v="1"/>
    <n v="6"/>
    <n v="335"/>
    <n v="234.44"/>
    <x v="4"/>
    <n v="3"/>
    <x v="3"/>
    <n v="100.56"/>
  </r>
  <r>
    <n v="52608"/>
    <d v="2020-02-02T00:00:00"/>
    <s v="10071"/>
    <n v="1"/>
    <n v="6"/>
    <n v="15"/>
    <n v="10.6"/>
    <x v="4"/>
    <n v="4"/>
    <x v="1"/>
    <n v="4.4000000000000004"/>
  </r>
  <r>
    <n v="52609"/>
    <d v="2020-02-02T00:00:00"/>
    <s v="10071"/>
    <n v="1"/>
    <n v="7"/>
    <n v="15"/>
    <n v="10.5"/>
    <x v="3"/>
    <n v="4"/>
    <x v="1"/>
    <n v="4.5"/>
  </r>
  <r>
    <n v="52610"/>
    <d v="2020-02-02T00:00:00"/>
    <s v="10071"/>
    <n v="1"/>
    <n v="5"/>
    <n v="14"/>
    <n v="10.72"/>
    <x v="2"/>
    <n v="4"/>
    <x v="1"/>
    <n v="3.2799999999999994"/>
  </r>
  <r>
    <n v="52611"/>
    <d v="2020-02-03T00:00:00"/>
    <s v="10071"/>
    <n v="1"/>
    <n v="7"/>
    <n v="14"/>
    <n v="10.46"/>
    <x v="3"/>
    <n v="4"/>
    <x v="1"/>
    <n v="3.5399999999999991"/>
  </r>
  <r>
    <n v="52612"/>
    <d v="2020-02-03T00:00:00"/>
    <s v="10071"/>
    <n v="1"/>
    <n v="5"/>
    <n v="15"/>
    <n v="11.18"/>
    <x v="2"/>
    <n v="4"/>
    <x v="1"/>
    <n v="3.8200000000000003"/>
  </r>
  <r>
    <n v="52613"/>
    <d v="2020-02-03T00:00:00"/>
    <s v="10071"/>
    <n v="1"/>
    <n v="5"/>
    <n v="14"/>
    <n v="11"/>
    <x v="2"/>
    <n v="4"/>
    <x v="1"/>
    <n v="3"/>
  </r>
  <r>
    <n v="52614"/>
    <d v="2020-02-04T00:00:00"/>
    <s v="10071"/>
    <n v="1"/>
    <n v="5"/>
    <n v="15"/>
    <n v="10.96"/>
    <x v="2"/>
    <n v="4"/>
    <x v="1"/>
    <n v="4.0399999999999991"/>
  </r>
  <r>
    <n v="52615"/>
    <d v="2020-02-04T00:00:00"/>
    <s v="10071"/>
    <n v="1"/>
    <n v="1"/>
    <n v="15"/>
    <n v="10.91"/>
    <x v="0"/>
    <n v="4"/>
    <x v="1"/>
    <n v="4.09"/>
  </r>
  <r>
    <n v="52616"/>
    <d v="2020-02-05T00:00:00"/>
    <s v="10071"/>
    <n v="1"/>
    <n v="5"/>
    <n v="15"/>
    <n v="10.66"/>
    <x v="2"/>
    <n v="4"/>
    <x v="1"/>
    <n v="4.34"/>
  </r>
  <r>
    <n v="52617"/>
    <d v="2020-02-05T00:00:00"/>
    <s v="10071"/>
    <n v="1"/>
    <n v="6"/>
    <n v="15"/>
    <n v="10.36"/>
    <x v="4"/>
    <n v="4"/>
    <x v="1"/>
    <n v="4.6400000000000006"/>
  </r>
  <r>
    <n v="52618"/>
    <d v="2020-02-06T00:00:00"/>
    <s v="10071"/>
    <n v="1"/>
    <n v="2"/>
    <n v="15"/>
    <n v="10.48"/>
    <x v="1"/>
    <n v="4"/>
    <x v="1"/>
    <n v="4.5199999999999996"/>
  </r>
  <r>
    <n v="52619"/>
    <d v="2020-02-07T00:00:00"/>
    <s v="10071"/>
    <n v="1"/>
    <n v="6"/>
    <n v="15"/>
    <n v="10.210000000000001"/>
    <x v="4"/>
    <n v="4"/>
    <x v="1"/>
    <n v="4.7899999999999991"/>
  </r>
  <r>
    <n v="52620"/>
    <d v="2020-02-07T00:00:00"/>
    <s v="10071"/>
    <n v="1"/>
    <n v="1"/>
    <n v="15"/>
    <n v="11.22"/>
    <x v="0"/>
    <n v="4"/>
    <x v="1"/>
    <n v="3.7799999999999994"/>
  </r>
  <r>
    <n v="52621"/>
    <d v="2020-02-07T00:00:00"/>
    <s v="10071"/>
    <n v="1"/>
    <n v="1"/>
    <n v="15"/>
    <n v="10.73"/>
    <x v="0"/>
    <n v="4"/>
    <x v="1"/>
    <n v="4.2699999999999996"/>
  </r>
  <r>
    <n v="52622"/>
    <d v="2020-02-07T00:00:00"/>
    <s v="10071"/>
    <n v="1"/>
    <n v="7"/>
    <n v="15"/>
    <n v="11.23"/>
    <x v="3"/>
    <n v="4"/>
    <x v="1"/>
    <n v="3.7699999999999996"/>
  </r>
  <r>
    <n v="52623"/>
    <d v="2020-02-07T00:00:00"/>
    <s v="10066"/>
    <n v="1"/>
    <n v="1"/>
    <n v="17"/>
    <n v="9.48"/>
    <x v="0"/>
    <n v="4"/>
    <x v="1"/>
    <n v="7.52"/>
  </r>
  <r>
    <n v="52624"/>
    <d v="2020-02-07T00:00:00"/>
    <s v="10051"/>
    <n v="1"/>
    <n v="6"/>
    <n v="335"/>
    <n v="214.62"/>
    <x v="4"/>
    <n v="3"/>
    <x v="3"/>
    <n v="120.38"/>
  </r>
  <r>
    <n v="52625"/>
    <d v="2020-02-08T00:00:00"/>
    <s v="10071"/>
    <n v="1"/>
    <n v="2"/>
    <n v="14"/>
    <n v="10.7"/>
    <x v="1"/>
    <n v="4"/>
    <x v="1"/>
    <n v="3.3000000000000007"/>
  </r>
  <r>
    <n v="52626"/>
    <d v="2020-02-08T00:00:00"/>
    <s v="10071"/>
    <n v="1"/>
    <n v="5"/>
    <n v="14"/>
    <n v="10.94"/>
    <x v="2"/>
    <n v="4"/>
    <x v="1"/>
    <n v="3.0600000000000005"/>
  </r>
  <r>
    <n v="52627"/>
    <d v="2020-02-08T00:00:00"/>
    <s v="10006"/>
    <n v="1"/>
    <n v="7"/>
    <n v="251"/>
    <n v="130.88"/>
    <x v="3"/>
    <n v="1"/>
    <x v="5"/>
    <n v="120.12"/>
  </r>
  <r>
    <n v="52628"/>
    <d v="2020-02-09T00:00:00"/>
    <s v="10071"/>
    <n v="1"/>
    <n v="6"/>
    <n v="15"/>
    <n v="10.27"/>
    <x v="4"/>
    <n v="4"/>
    <x v="1"/>
    <n v="4.7300000000000004"/>
  </r>
  <r>
    <n v="52629"/>
    <d v="2020-02-09T00:00:00"/>
    <s v="10071"/>
    <n v="1"/>
    <n v="1"/>
    <n v="14"/>
    <n v="10.62"/>
    <x v="0"/>
    <n v="4"/>
    <x v="1"/>
    <n v="3.3800000000000008"/>
  </r>
  <r>
    <n v="52630"/>
    <d v="2020-02-09T00:00:00"/>
    <s v="10084"/>
    <n v="1"/>
    <n v="2"/>
    <n v="59"/>
    <n v="44.45"/>
    <x v="1"/>
    <n v="4"/>
    <x v="1"/>
    <n v="14.549999999999997"/>
  </r>
  <r>
    <n v="52631"/>
    <d v="2020-02-09T00:00:00"/>
    <s v="10051"/>
    <n v="1"/>
    <n v="6"/>
    <n v="327"/>
    <n v="220.69"/>
    <x v="4"/>
    <n v="3"/>
    <x v="3"/>
    <n v="106.31"/>
  </r>
  <r>
    <n v="52632"/>
    <d v="2020-02-10T00:00:00"/>
    <s v="10071"/>
    <n v="1"/>
    <n v="6"/>
    <n v="15"/>
    <n v="10.73"/>
    <x v="4"/>
    <n v="4"/>
    <x v="1"/>
    <n v="4.2699999999999996"/>
  </r>
  <r>
    <n v="52633"/>
    <d v="2020-02-10T00:00:00"/>
    <s v="10071"/>
    <n v="1"/>
    <n v="7"/>
    <n v="14"/>
    <n v="10.86"/>
    <x v="3"/>
    <n v="4"/>
    <x v="1"/>
    <n v="3.1400000000000006"/>
  </r>
  <r>
    <n v="52634"/>
    <d v="2020-02-11T00:00:00"/>
    <s v="10071"/>
    <n v="1"/>
    <n v="2"/>
    <n v="14"/>
    <n v="10.88"/>
    <x v="1"/>
    <n v="4"/>
    <x v="1"/>
    <n v="3.1199999999999992"/>
  </r>
  <r>
    <n v="52635"/>
    <d v="2020-02-11T00:00:00"/>
    <s v="10066"/>
    <n v="1"/>
    <n v="5"/>
    <n v="18"/>
    <n v="9.11"/>
    <x v="2"/>
    <n v="4"/>
    <x v="1"/>
    <n v="8.89"/>
  </r>
  <r>
    <n v="52636"/>
    <d v="2020-02-12T00:00:00"/>
    <s v="10071"/>
    <n v="1"/>
    <n v="5"/>
    <n v="15"/>
    <n v="10.97"/>
    <x v="2"/>
    <n v="4"/>
    <x v="1"/>
    <n v="4.0299999999999994"/>
  </r>
  <r>
    <n v="52637"/>
    <d v="2020-02-12T00:00:00"/>
    <s v="10051"/>
    <n v="1"/>
    <n v="6"/>
    <n v="332"/>
    <n v="215.33"/>
    <x v="4"/>
    <n v="3"/>
    <x v="3"/>
    <n v="116.66999999999999"/>
  </r>
  <r>
    <n v="52638"/>
    <d v="2020-02-12T00:00:00"/>
    <s v="10071"/>
    <n v="1"/>
    <n v="2"/>
    <n v="15"/>
    <n v="10.53"/>
    <x v="1"/>
    <n v="4"/>
    <x v="1"/>
    <n v="4.4700000000000006"/>
  </r>
  <r>
    <n v="52639"/>
    <d v="2020-02-12T00:00:00"/>
    <s v="10071"/>
    <n v="1"/>
    <n v="1"/>
    <n v="15"/>
    <n v="10.99"/>
    <x v="0"/>
    <n v="4"/>
    <x v="1"/>
    <n v="4.01"/>
  </r>
  <r>
    <n v="52640"/>
    <d v="2020-02-13T00:00:00"/>
    <s v="10071"/>
    <n v="1"/>
    <n v="3"/>
    <n v="14"/>
    <n v="11.1"/>
    <x v="5"/>
    <n v="4"/>
    <x v="1"/>
    <n v="2.9000000000000004"/>
  </r>
  <r>
    <n v="52641"/>
    <d v="2020-02-14T00:00:00"/>
    <s v="10006"/>
    <n v="1"/>
    <n v="5"/>
    <n v="237"/>
    <n v="136.52000000000001"/>
    <x v="2"/>
    <n v="1"/>
    <x v="5"/>
    <n v="100.47999999999999"/>
  </r>
  <r>
    <n v="52642"/>
    <d v="2020-02-14T00:00:00"/>
    <s v="10051"/>
    <n v="1"/>
    <n v="6"/>
    <n v="339"/>
    <n v="230.2"/>
    <x v="4"/>
    <n v="3"/>
    <x v="3"/>
    <n v="108.80000000000001"/>
  </r>
  <r>
    <n v="52643"/>
    <d v="2020-02-14T00:00:00"/>
    <s v="10071"/>
    <n v="1"/>
    <n v="2"/>
    <n v="15"/>
    <n v="10.210000000000001"/>
    <x v="1"/>
    <n v="4"/>
    <x v="1"/>
    <n v="4.7899999999999991"/>
  </r>
  <r>
    <n v="52644"/>
    <d v="2020-02-15T00:00:00"/>
    <s v="10071"/>
    <n v="1"/>
    <n v="1"/>
    <n v="15"/>
    <n v="10.79"/>
    <x v="0"/>
    <n v="4"/>
    <x v="1"/>
    <n v="4.2100000000000009"/>
  </r>
  <r>
    <n v="52645"/>
    <d v="2020-02-15T00:00:00"/>
    <s v="10066"/>
    <n v="1"/>
    <n v="3"/>
    <n v="18"/>
    <n v="9.32"/>
    <x v="5"/>
    <n v="4"/>
    <x v="1"/>
    <n v="8.68"/>
  </r>
  <r>
    <n v="52646"/>
    <d v="2020-02-16T00:00:00"/>
    <s v="10071"/>
    <n v="1"/>
    <n v="5"/>
    <n v="15"/>
    <n v="10.17"/>
    <x v="2"/>
    <n v="4"/>
    <x v="1"/>
    <n v="4.83"/>
  </r>
  <r>
    <n v="52647"/>
    <d v="2020-02-16T00:00:00"/>
    <s v="10051"/>
    <n v="1"/>
    <n v="3"/>
    <n v="327"/>
    <n v="229.86"/>
    <x v="5"/>
    <n v="3"/>
    <x v="3"/>
    <n v="97.139999999999986"/>
  </r>
  <r>
    <n v="52648"/>
    <d v="2020-02-17T00:00:00"/>
    <s v="10071"/>
    <n v="1"/>
    <n v="6"/>
    <n v="14"/>
    <n v="10.67"/>
    <x v="4"/>
    <n v="4"/>
    <x v="1"/>
    <n v="3.33"/>
  </r>
  <r>
    <n v="52649"/>
    <d v="2020-02-17T00:00:00"/>
    <s v="10071"/>
    <n v="1"/>
    <n v="5"/>
    <n v="14"/>
    <n v="10.91"/>
    <x v="2"/>
    <n v="4"/>
    <x v="1"/>
    <n v="3.09"/>
  </r>
  <r>
    <n v="52650"/>
    <d v="2020-02-18T00:00:00"/>
    <s v="10071"/>
    <n v="1"/>
    <n v="5"/>
    <n v="15"/>
    <n v="10.74"/>
    <x v="2"/>
    <n v="4"/>
    <x v="1"/>
    <n v="4.26"/>
  </r>
  <r>
    <n v="52651"/>
    <d v="2020-02-18T00:00:00"/>
    <s v="10071"/>
    <n v="1"/>
    <n v="2"/>
    <n v="15"/>
    <n v="11.12"/>
    <x v="1"/>
    <n v="4"/>
    <x v="1"/>
    <n v="3.8800000000000008"/>
  </r>
  <r>
    <n v="52652"/>
    <d v="2020-02-18T00:00:00"/>
    <s v="10066"/>
    <n v="1"/>
    <n v="6"/>
    <n v="18"/>
    <n v="8.8800000000000008"/>
    <x v="4"/>
    <n v="4"/>
    <x v="1"/>
    <n v="9.1199999999999992"/>
  </r>
  <r>
    <n v="52653"/>
    <d v="2020-02-19T00:00:00"/>
    <s v="10071"/>
    <n v="1"/>
    <n v="3"/>
    <n v="14"/>
    <n v="11.13"/>
    <x v="5"/>
    <n v="4"/>
    <x v="1"/>
    <n v="2.8699999999999992"/>
  </r>
  <r>
    <n v="52654"/>
    <d v="2020-02-19T00:00:00"/>
    <s v="10071"/>
    <n v="1"/>
    <n v="5"/>
    <n v="15"/>
    <n v="10.71"/>
    <x v="2"/>
    <n v="4"/>
    <x v="1"/>
    <n v="4.2899999999999991"/>
  </r>
  <r>
    <n v="52655"/>
    <d v="2020-02-19T00:00:00"/>
    <s v="10028"/>
    <n v="1"/>
    <n v="2"/>
    <n v="114"/>
    <n v="76.48"/>
    <x v="1"/>
    <n v="6"/>
    <x v="2"/>
    <n v="37.519999999999996"/>
  </r>
  <r>
    <n v="52656"/>
    <d v="2020-02-19T00:00:00"/>
    <s v="10006"/>
    <n v="1"/>
    <n v="7"/>
    <n v="252"/>
    <n v="137.87"/>
    <x v="3"/>
    <n v="1"/>
    <x v="5"/>
    <n v="114.13"/>
  </r>
  <r>
    <n v="52657"/>
    <d v="2020-02-19T00:00:00"/>
    <s v="10071"/>
    <n v="1"/>
    <n v="6"/>
    <n v="15"/>
    <n v="11.1"/>
    <x v="4"/>
    <n v="4"/>
    <x v="1"/>
    <n v="3.9000000000000004"/>
  </r>
  <r>
    <n v="52658"/>
    <d v="2020-02-20T00:00:00"/>
    <s v="10071"/>
    <n v="1"/>
    <n v="1"/>
    <n v="14"/>
    <n v="10.16"/>
    <x v="0"/>
    <n v="4"/>
    <x v="1"/>
    <n v="3.84"/>
  </r>
  <r>
    <n v="52659"/>
    <d v="2020-02-20T00:00:00"/>
    <s v="10071"/>
    <n v="1"/>
    <n v="5"/>
    <n v="15"/>
    <n v="10.81"/>
    <x v="2"/>
    <n v="4"/>
    <x v="1"/>
    <n v="4.1899999999999995"/>
  </r>
  <r>
    <n v="52660"/>
    <d v="2020-02-21T00:00:00"/>
    <s v="10071"/>
    <n v="1"/>
    <n v="1"/>
    <n v="15"/>
    <n v="10.82"/>
    <x v="0"/>
    <n v="4"/>
    <x v="1"/>
    <n v="4.18"/>
  </r>
  <r>
    <n v="52661"/>
    <d v="2020-02-21T00:00:00"/>
    <s v="10071"/>
    <n v="1"/>
    <n v="3"/>
    <n v="15"/>
    <n v="10.42"/>
    <x v="5"/>
    <n v="4"/>
    <x v="1"/>
    <n v="4.58"/>
  </r>
  <r>
    <n v="52662"/>
    <d v="2020-02-22T00:00:00"/>
    <s v="10071"/>
    <n v="1"/>
    <n v="7"/>
    <n v="14"/>
    <n v="10.18"/>
    <x v="3"/>
    <n v="4"/>
    <x v="1"/>
    <n v="3.8200000000000003"/>
  </r>
  <r>
    <n v="52663"/>
    <d v="2020-02-22T00:00:00"/>
    <s v="10051"/>
    <n v="1"/>
    <n v="5"/>
    <n v="316"/>
    <n v="214.82"/>
    <x v="2"/>
    <n v="3"/>
    <x v="3"/>
    <n v="101.18"/>
  </r>
  <r>
    <n v="52664"/>
    <d v="2020-02-22T00:00:00"/>
    <s v="10006"/>
    <n v="1"/>
    <n v="7"/>
    <n v="251"/>
    <n v="125.87"/>
    <x v="3"/>
    <n v="1"/>
    <x v="5"/>
    <n v="125.13"/>
  </r>
  <r>
    <n v="52665"/>
    <d v="2020-02-22T00:00:00"/>
    <s v="10084"/>
    <n v="1"/>
    <n v="3"/>
    <n v="55"/>
    <n v="43.37"/>
    <x v="5"/>
    <n v="4"/>
    <x v="1"/>
    <n v="11.630000000000003"/>
  </r>
  <r>
    <n v="52666"/>
    <d v="2020-02-22T00:00:00"/>
    <s v="10071"/>
    <n v="1"/>
    <n v="1"/>
    <n v="14"/>
    <n v="10.98"/>
    <x v="0"/>
    <n v="4"/>
    <x v="1"/>
    <n v="3.0199999999999996"/>
  </r>
  <r>
    <n v="52667"/>
    <d v="2020-02-23T00:00:00"/>
    <s v="10066"/>
    <n v="1"/>
    <n v="7"/>
    <n v="18"/>
    <n v="9.1199999999999992"/>
    <x v="3"/>
    <n v="4"/>
    <x v="1"/>
    <n v="8.8800000000000008"/>
  </r>
  <r>
    <n v="52668"/>
    <d v="2020-02-23T00:00:00"/>
    <s v="10071"/>
    <n v="1"/>
    <n v="2"/>
    <n v="15"/>
    <n v="10.69"/>
    <x v="1"/>
    <n v="4"/>
    <x v="1"/>
    <n v="4.3100000000000005"/>
  </r>
  <r>
    <n v="52669"/>
    <d v="2020-02-24T00:00:00"/>
    <s v="10071"/>
    <n v="1"/>
    <n v="5"/>
    <n v="15"/>
    <n v="10.83"/>
    <x v="2"/>
    <n v="4"/>
    <x v="1"/>
    <n v="4.17"/>
  </r>
  <r>
    <n v="52670"/>
    <d v="2020-02-25T00:00:00"/>
    <s v="10071"/>
    <n v="1"/>
    <n v="5"/>
    <n v="14"/>
    <n v="10.24"/>
    <x v="2"/>
    <n v="4"/>
    <x v="1"/>
    <n v="3.76"/>
  </r>
  <r>
    <n v="52671"/>
    <d v="2020-02-25T00:00:00"/>
    <s v="10051"/>
    <n v="1"/>
    <n v="1"/>
    <n v="341"/>
    <n v="236.48"/>
    <x v="0"/>
    <n v="3"/>
    <x v="3"/>
    <n v="104.52000000000001"/>
  </r>
  <r>
    <n v="52672"/>
    <d v="2020-02-26T00:00:00"/>
    <s v="10071"/>
    <n v="1"/>
    <n v="1"/>
    <n v="15"/>
    <n v="10.43"/>
    <x v="0"/>
    <n v="4"/>
    <x v="1"/>
    <n v="4.57"/>
  </r>
  <r>
    <n v="52673"/>
    <d v="2020-02-26T00:00:00"/>
    <s v="10071"/>
    <n v="1"/>
    <n v="6"/>
    <n v="15"/>
    <n v="11.15"/>
    <x v="4"/>
    <n v="4"/>
    <x v="1"/>
    <n v="3.8499999999999996"/>
  </r>
  <r>
    <n v="52674"/>
    <d v="2020-02-26T00:00:00"/>
    <s v="10071"/>
    <n v="1"/>
    <n v="1"/>
    <n v="15"/>
    <n v="11.05"/>
    <x v="0"/>
    <n v="4"/>
    <x v="1"/>
    <n v="3.9499999999999993"/>
  </r>
  <r>
    <n v="52675"/>
    <d v="2020-02-26T00:00:00"/>
    <s v="10006"/>
    <n v="1"/>
    <n v="3"/>
    <n v="246"/>
    <n v="134.85"/>
    <x v="5"/>
    <n v="1"/>
    <x v="5"/>
    <n v="111.15"/>
  </r>
  <r>
    <n v="52676"/>
    <d v="2020-02-27T00:00:00"/>
    <s v="10071"/>
    <n v="1"/>
    <n v="2"/>
    <n v="15"/>
    <n v="11.24"/>
    <x v="1"/>
    <n v="4"/>
    <x v="1"/>
    <n v="3.76"/>
  </r>
  <r>
    <n v="52677"/>
    <d v="2020-02-28T00:00:00"/>
    <s v="10051"/>
    <n v="1"/>
    <n v="1"/>
    <n v="337"/>
    <n v="227.72"/>
    <x v="0"/>
    <n v="3"/>
    <x v="3"/>
    <n v="109.28"/>
  </r>
  <r>
    <n v="52678"/>
    <d v="2020-02-28T00:00:00"/>
    <s v="10071"/>
    <n v="1"/>
    <n v="7"/>
    <n v="15"/>
    <n v="11.22"/>
    <x v="3"/>
    <n v="4"/>
    <x v="1"/>
    <n v="3.7799999999999994"/>
  </r>
  <r>
    <n v="52679"/>
    <d v="2020-02-28T00:00:00"/>
    <s v="10071"/>
    <n v="1"/>
    <n v="6"/>
    <n v="15"/>
    <n v="10.85"/>
    <x v="4"/>
    <n v="4"/>
    <x v="1"/>
    <n v="4.1500000000000004"/>
  </r>
  <r>
    <n v="52680"/>
    <d v="2020-02-28T00:00:00"/>
    <s v="10066"/>
    <n v="1"/>
    <n v="5"/>
    <n v="18"/>
    <n v="8.9"/>
    <x v="2"/>
    <n v="4"/>
    <x v="1"/>
    <n v="9.1"/>
  </r>
  <r>
    <n v="52681"/>
    <d v="2020-02-28T00:00:00"/>
    <s v="10071"/>
    <n v="1"/>
    <n v="7"/>
    <n v="15"/>
    <n v="11.06"/>
    <x v="3"/>
    <n v="4"/>
    <x v="1"/>
    <n v="3.9399999999999995"/>
  </r>
  <r>
    <n v="52682"/>
    <d v="2020-03-01T00:00:00"/>
    <s v="10071"/>
    <n v="1"/>
    <n v="2"/>
    <n v="14"/>
    <n v="10.67"/>
    <x v="1"/>
    <n v="4"/>
    <x v="1"/>
    <n v="3.33"/>
  </r>
  <r>
    <n v="52683"/>
    <d v="2020-02-29T00:00:00"/>
    <s v="10006"/>
    <n v="1"/>
    <n v="1"/>
    <n v="251"/>
    <n v="133.16"/>
    <x v="0"/>
    <n v="1"/>
    <x v="5"/>
    <n v="117.84"/>
  </r>
  <r>
    <n v="52684"/>
    <d v="2020-03-01T00:00:00"/>
    <s v="10071"/>
    <n v="1"/>
    <n v="2"/>
    <n v="15"/>
    <n v="10.210000000000001"/>
    <x v="1"/>
    <n v="4"/>
    <x v="1"/>
    <n v="4.7899999999999991"/>
  </r>
  <r>
    <n v="52685"/>
    <d v="2020-03-02T00:00:00"/>
    <s v="10071"/>
    <n v="1"/>
    <n v="1"/>
    <n v="15"/>
    <n v="10.52"/>
    <x v="0"/>
    <n v="4"/>
    <x v="1"/>
    <n v="4.4800000000000004"/>
  </r>
  <r>
    <n v="52686"/>
    <d v="2020-03-02T00:00:00"/>
    <s v="10071"/>
    <n v="1"/>
    <n v="5"/>
    <n v="14"/>
    <n v="10.65"/>
    <x v="2"/>
    <n v="4"/>
    <x v="1"/>
    <n v="3.3499999999999996"/>
  </r>
  <r>
    <n v="52687"/>
    <d v="2020-03-02T00:00:00"/>
    <s v="10071"/>
    <n v="1"/>
    <n v="7"/>
    <n v="14"/>
    <n v="10.73"/>
    <x v="3"/>
    <n v="4"/>
    <x v="1"/>
    <n v="3.2699999999999996"/>
  </r>
  <r>
    <n v="52688"/>
    <d v="2020-03-03T00:00:00"/>
    <s v="10071"/>
    <n v="1"/>
    <n v="6"/>
    <n v="14"/>
    <n v="10.29"/>
    <x v="4"/>
    <n v="4"/>
    <x v="1"/>
    <n v="3.7100000000000009"/>
  </r>
  <r>
    <n v="52689"/>
    <d v="2020-03-03T00:00:00"/>
    <s v="10066"/>
    <n v="1"/>
    <n v="6"/>
    <n v="18"/>
    <n v="9.3800000000000008"/>
    <x v="4"/>
    <n v="4"/>
    <x v="1"/>
    <n v="8.6199999999999992"/>
  </r>
  <r>
    <n v="52690"/>
    <d v="2020-03-04T00:00:00"/>
    <s v="10084"/>
    <n v="1"/>
    <n v="1"/>
    <n v="55"/>
    <n v="44.66"/>
    <x v="0"/>
    <n v="4"/>
    <x v="1"/>
    <n v="10.340000000000003"/>
  </r>
  <r>
    <n v="52691"/>
    <d v="2020-03-04T00:00:00"/>
    <s v="10071"/>
    <n v="1"/>
    <n v="5"/>
    <n v="14"/>
    <n v="10.8"/>
    <x v="2"/>
    <n v="4"/>
    <x v="1"/>
    <n v="3.1999999999999993"/>
  </r>
  <r>
    <n v="52692"/>
    <d v="2020-03-05T00:00:00"/>
    <s v="10071"/>
    <n v="1"/>
    <n v="1"/>
    <n v="15"/>
    <n v="11.1"/>
    <x v="0"/>
    <n v="4"/>
    <x v="1"/>
    <n v="3.9000000000000004"/>
  </r>
  <r>
    <n v="52693"/>
    <d v="2020-03-05T00:00:00"/>
    <s v="10071"/>
    <n v="1"/>
    <n v="2"/>
    <n v="15"/>
    <n v="10.48"/>
    <x v="1"/>
    <n v="4"/>
    <x v="1"/>
    <n v="4.5199999999999996"/>
  </r>
  <r>
    <n v="52694"/>
    <d v="2020-03-05T00:00:00"/>
    <s v="10051"/>
    <n v="1"/>
    <n v="6"/>
    <n v="342"/>
    <n v="226.64"/>
    <x v="4"/>
    <n v="3"/>
    <x v="3"/>
    <n v="115.36000000000001"/>
  </r>
  <r>
    <n v="52695"/>
    <d v="2020-03-05T00:00:00"/>
    <s v="10071"/>
    <n v="1"/>
    <n v="6"/>
    <n v="15"/>
    <n v="11.2"/>
    <x v="4"/>
    <n v="4"/>
    <x v="1"/>
    <n v="3.8000000000000007"/>
  </r>
  <r>
    <n v="52696"/>
    <d v="2020-03-05T00:00:00"/>
    <s v="10071"/>
    <n v="1"/>
    <n v="6"/>
    <n v="15"/>
    <n v="11.01"/>
    <x v="4"/>
    <n v="4"/>
    <x v="1"/>
    <n v="3.99"/>
  </r>
  <r>
    <n v="52697"/>
    <d v="2020-03-06T00:00:00"/>
    <s v="10071"/>
    <n v="1"/>
    <n v="5"/>
    <n v="15"/>
    <n v="10.26"/>
    <x v="2"/>
    <n v="4"/>
    <x v="1"/>
    <n v="4.74"/>
  </r>
  <r>
    <n v="52698"/>
    <d v="2020-03-07T00:00:00"/>
    <s v="10051"/>
    <n v="1"/>
    <n v="6"/>
    <n v="348"/>
    <n v="218.88"/>
    <x v="4"/>
    <n v="3"/>
    <x v="3"/>
    <n v="129.12"/>
  </r>
  <r>
    <n v="52699"/>
    <d v="2020-03-07T00:00:00"/>
    <s v="10071"/>
    <n v="1"/>
    <n v="7"/>
    <n v="15"/>
    <n v="10.91"/>
    <x v="3"/>
    <n v="4"/>
    <x v="1"/>
    <n v="4.09"/>
  </r>
  <r>
    <n v="52700"/>
    <d v="2020-03-07T00:00:00"/>
    <s v="10071"/>
    <n v="1"/>
    <n v="1"/>
    <n v="15"/>
    <n v="10.64"/>
    <x v="0"/>
    <n v="4"/>
    <x v="1"/>
    <n v="4.3599999999999994"/>
  </r>
  <r>
    <n v="52701"/>
    <d v="2020-03-07T00:00:00"/>
    <s v="10071"/>
    <n v="1"/>
    <n v="9"/>
    <n v="14"/>
    <n v="10.31"/>
    <x v="6"/>
    <n v="4"/>
    <x v="1"/>
    <n v="3.6899999999999995"/>
  </r>
  <r>
    <n v="52702"/>
    <d v="2020-03-07T00:00:00"/>
    <s v="10071"/>
    <n v="1"/>
    <n v="6"/>
    <n v="15"/>
    <n v="10.19"/>
    <x v="4"/>
    <n v="4"/>
    <x v="1"/>
    <n v="4.8100000000000005"/>
  </r>
  <r>
    <n v="52703"/>
    <d v="2020-03-07T00:00:00"/>
    <s v="10066"/>
    <n v="1"/>
    <n v="6"/>
    <n v="18"/>
    <n v="9.5"/>
    <x v="4"/>
    <n v="4"/>
    <x v="1"/>
    <n v="8.5"/>
  </r>
  <r>
    <n v="52704"/>
    <d v="2020-03-08T00:00:00"/>
    <s v="10071"/>
    <n v="1"/>
    <n v="5"/>
    <n v="15"/>
    <n v="10.41"/>
    <x v="2"/>
    <n v="4"/>
    <x v="1"/>
    <n v="4.59"/>
  </r>
  <r>
    <n v="52705"/>
    <d v="2020-03-08T00:00:00"/>
    <s v="10006"/>
    <n v="1"/>
    <n v="3"/>
    <n v="234"/>
    <n v="130.34"/>
    <x v="5"/>
    <n v="1"/>
    <x v="5"/>
    <n v="103.66"/>
  </r>
  <r>
    <n v="52706"/>
    <d v="2020-03-09T00:00:00"/>
    <s v="10051"/>
    <n v="1"/>
    <n v="5"/>
    <n v="329"/>
    <n v="223.23"/>
    <x v="2"/>
    <n v="3"/>
    <x v="3"/>
    <n v="105.77000000000001"/>
  </r>
  <r>
    <n v="52707"/>
    <d v="2020-03-09T00:00:00"/>
    <s v="10071"/>
    <n v="1"/>
    <n v="2"/>
    <n v="14"/>
    <n v="10.93"/>
    <x v="1"/>
    <n v="4"/>
    <x v="1"/>
    <n v="3.0700000000000003"/>
  </r>
  <r>
    <n v="52708"/>
    <d v="2020-03-09T00:00:00"/>
    <s v="10028"/>
    <n v="1"/>
    <n v="2"/>
    <n v="119"/>
    <n v="77.48"/>
    <x v="1"/>
    <n v="6"/>
    <x v="2"/>
    <n v="41.519999999999996"/>
  </r>
  <r>
    <n v="52709"/>
    <d v="2020-03-10T00:00:00"/>
    <s v="10071"/>
    <n v="3"/>
    <n v="7"/>
    <n v="15"/>
    <n v="10.51"/>
    <x v="3"/>
    <n v="4"/>
    <x v="1"/>
    <n v="4.49"/>
  </r>
  <r>
    <n v="52710"/>
    <d v="2020-03-11T00:00:00"/>
    <s v="10071"/>
    <n v="1"/>
    <n v="2"/>
    <n v="15"/>
    <n v="10.44"/>
    <x v="1"/>
    <n v="4"/>
    <x v="1"/>
    <n v="4.5600000000000005"/>
  </r>
  <r>
    <n v="52711"/>
    <d v="2020-03-11T00:00:00"/>
    <s v="10071"/>
    <n v="1"/>
    <n v="2"/>
    <n v="14"/>
    <n v="10.57"/>
    <x v="1"/>
    <n v="4"/>
    <x v="1"/>
    <n v="3.4299999999999997"/>
  </r>
  <r>
    <n v="52712"/>
    <d v="2020-03-12T00:00:00"/>
    <s v="10066"/>
    <n v="1"/>
    <n v="6"/>
    <n v="18"/>
    <n v="9.32"/>
    <x v="4"/>
    <n v="4"/>
    <x v="1"/>
    <n v="8.68"/>
  </r>
  <r>
    <n v="52713"/>
    <d v="2020-03-12T00:00:00"/>
    <s v="10071"/>
    <n v="1"/>
    <n v="1"/>
    <n v="14"/>
    <n v="10.29"/>
    <x v="0"/>
    <n v="4"/>
    <x v="1"/>
    <n v="3.7100000000000009"/>
  </r>
  <r>
    <n v="52714"/>
    <d v="2020-03-12T00:00:00"/>
    <s v="10071"/>
    <n v="1"/>
    <n v="7"/>
    <n v="15"/>
    <n v="10.27"/>
    <x v="3"/>
    <n v="4"/>
    <x v="1"/>
    <n v="4.7300000000000004"/>
  </r>
  <r>
    <n v="52715"/>
    <d v="2020-03-13T00:00:00"/>
    <s v="10071"/>
    <n v="1"/>
    <n v="9"/>
    <n v="14"/>
    <n v="10.68"/>
    <x v="6"/>
    <n v="4"/>
    <x v="1"/>
    <n v="3.3200000000000003"/>
  </r>
  <r>
    <n v="52716"/>
    <d v="2020-03-13T00:00:00"/>
    <s v="10071"/>
    <n v="1"/>
    <n v="1"/>
    <n v="15"/>
    <n v="10.84"/>
    <x v="0"/>
    <n v="4"/>
    <x v="1"/>
    <n v="4.16"/>
  </r>
  <r>
    <n v="52717"/>
    <d v="2020-03-13T00:00:00"/>
    <s v="10051"/>
    <n v="1"/>
    <n v="6"/>
    <n v="315"/>
    <n v="233.67"/>
    <x v="4"/>
    <n v="3"/>
    <x v="3"/>
    <n v="81.330000000000013"/>
  </r>
  <r>
    <n v="52718"/>
    <d v="2020-03-14T00:00:00"/>
    <s v="10066"/>
    <n v="1"/>
    <n v="9"/>
    <n v="18"/>
    <n v="9.49"/>
    <x v="6"/>
    <n v="4"/>
    <x v="1"/>
    <n v="8.51"/>
  </r>
  <r>
    <n v="52719"/>
    <d v="2020-03-14T00:00:00"/>
    <s v="10071"/>
    <n v="1"/>
    <n v="3"/>
    <n v="15"/>
    <n v="10.7"/>
    <x v="5"/>
    <n v="4"/>
    <x v="1"/>
    <n v="4.3000000000000007"/>
  </r>
  <r>
    <n v="52720"/>
    <d v="2020-03-15T00:00:00"/>
    <s v="10071"/>
    <n v="1"/>
    <n v="1"/>
    <n v="15"/>
    <n v="10.74"/>
    <x v="0"/>
    <n v="4"/>
    <x v="1"/>
    <n v="4.26"/>
  </r>
  <r>
    <n v="52721"/>
    <d v="2020-03-15T00:00:00"/>
    <s v="10006"/>
    <n v="1"/>
    <n v="5"/>
    <n v="256"/>
    <n v="134.63"/>
    <x v="2"/>
    <n v="1"/>
    <x v="5"/>
    <n v="121.37"/>
  </r>
  <r>
    <n v="52722"/>
    <d v="2020-03-16T00:00:00"/>
    <s v="10071"/>
    <n v="1"/>
    <n v="3"/>
    <n v="15"/>
    <n v="10.33"/>
    <x v="5"/>
    <n v="4"/>
    <x v="1"/>
    <n v="4.67"/>
  </r>
  <r>
    <n v="52723"/>
    <d v="2020-03-17T00:00:00"/>
    <s v="10071"/>
    <n v="1"/>
    <n v="5"/>
    <n v="15"/>
    <n v="11.27"/>
    <x v="2"/>
    <n v="4"/>
    <x v="1"/>
    <n v="3.7300000000000004"/>
  </r>
  <r>
    <n v="52724"/>
    <d v="2020-03-17T00:00:00"/>
    <s v="10066"/>
    <n v="1"/>
    <n v="6"/>
    <n v="17"/>
    <n v="9.35"/>
    <x v="4"/>
    <n v="4"/>
    <x v="1"/>
    <n v="7.65"/>
  </r>
  <r>
    <n v="52725"/>
    <d v="2020-03-18T00:00:00"/>
    <s v="10071"/>
    <n v="1"/>
    <n v="6"/>
    <n v="14"/>
    <n v="11"/>
    <x v="4"/>
    <n v="4"/>
    <x v="1"/>
    <n v="3"/>
  </r>
  <r>
    <n v="52726"/>
    <d v="2020-03-18T00:00:00"/>
    <s v="10051"/>
    <n v="1"/>
    <n v="1"/>
    <n v="332"/>
    <n v="218"/>
    <x v="0"/>
    <n v="3"/>
    <x v="3"/>
    <n v="114"/>
  </r>
  <r>
    <n v="52727"/>
    <d v="2020-03-18T00:00:00"/>
    <s v="10071"/>
    <n v="1"/>
    <n v="5"/>
    <n v="15"/>
    <n v="10.95"/>
    <x v="2"/>
    <n v="4"/>
    <x v="1"/>
    <n v="4.0500000000000007"/>
  </r>
  <r>
    <n v="52728"/>
    <d v="2020-03-19T00:00:00"/>
    <s v="10071"/>
    <n v="1"/>
    <n v="5"/>
    <n v="15"/>
    <n v="10.58"/>
    <x v="2"/>
    <n v="4"/>
    <x v="1"/>
    <n v="4.42"/>
  </r>
  <r>
    <n v="52729"/>
    <d v="2020-03-19T00:00:00"/>
    <s v="10071"/>
    <n v="1"/>
    <n v="2"/>
    <n v="15"/>
    <n v="10.41"/>
    <x v="1"/>
    <n v="4"/>
    <x v="1"/>
    <n v="4.59"/>
  </r>
  <r>
    <n v="52730"/>
    <d v="2020-03-19T00:00:00"/>
    <s v="10071"/>
    <n v="1"/>
    <n v="6"/>
    <n v="15"/>
    <n v="10.99"/>
    <x v="4"/>
    <n v="4"/>
    <x v="1"/>
    <n v="4.01"/>
  </r>
  <r>
    <n v="52731"/>
    <d v="2020-03-19T00:00:00"/>
    <s v="10071"/>
    <n v="1"/>
    <n v="3"/>
    <n v="14"/>
    <n v="10.83"/>
    <x v="5"/>
    <n v="4"/>
    <x v="1"/>
    <n v="3.17"/>
  </r>
  <r>
    <n v="52732"/>
    <d v="2020-03-19T00:00:00"/>
    <s v="10071"/>
    <n v="1"/>
    <n v="2"/>
    <n v="15"/>
    <n v="10.16"/>
    <x v="1"/>
    <n v="4"/>
    <x v="1"/>
    <n v="4.84"/>
  </r>
  <r>
    <n v="52733"/>
    <d v="2020-03-20T00:00:00"/>
    <s v="10071"/>
    <n v="1"/>
    <n v="5"/>
    <n v="15"/>
    <n v="10.67"/>
    <x v="2"/>
    <n v="4"/>
    <x v="1"/>
    <n v="4.33"/>
  </r>
  <r>
    <n v="52734"/>
    <d v="2020-03-21T00:00:00"/>
    <s v="10084"/>
    <n v="1"/>
    <n v="1"/>
    <n v="54"/>
    <n v="41.81"/>
    <x v="0"/>
    <n v="4"/>
    <x v="1"/>
    <n v="12.189999999999998"/>
  </r>
  <r>
    <n v="52735"/>
    <d v="2020-03-21T00:00:00"/>
    <s v="10071"/>
    <n v="1"/>
    <n v="1"/>
    <n v="15"/>
    <n v="10.71"/>
    <x v="0"/>
    <n v="4"/>
    <x v="1"/>
    <n v="4.2899999999999991"/>
  </r>
  <r>
    <n v="52736"/>
    <d v="2020-03-21T00:00:00"/>
    <s v="10071"/>
    <n v="1"/>
    <n v="9"/>
    <n v="15"/>
    <n v="10.85"/>
    <x v="6"/>
    <n v="4"/>
    <x v="1"/>
    <n v="4.1500000000000004"/>
  </r>
  <r>
    <n v="52737"/>
    <d v="2020-03-22T00:00:00"/>
    <s v="10006"/>
    <n v="1"/>
    <n v="6"/>
    <n v="243"/>
    <n v="137.13"/>
    <x v="4"/>
    <n v="1"/>
    <x v="5"/>
    <n v="105.87"/>
  </r>
  <r>
    <n v="52738"/>
    <d v="2020-03-22T00:00:00"/>
    <s v="10071"/>
    <n v="1"/>
    <n v="2"/>
    <n v="15"/>
    <n v="10.66"/>
    <x v="1"/>
    <n v="4"/>
    <x v="1"/>
    <n v="4.34"/>
  </r>
  <r>
    <n v="52739"/>
    <d v="2020-03-23T00:00:00"/>
    <s v="10066"/>
    <n v="1"/>
    <n v="7"/>
    <n v="18"/>
    <n v="9.68"/>
    <x v="3"/>
    <n v="4"/>
    <x v="1"/>
    <n v="8.32"/>
  </r>
  <r>
    <n v="52740"/>
    <d v="2020-03-23T00:00:00"/>
    <s v="10071"/>
    <n v="1"/>
    <n v="7"/>
    <n v="14"/>
    <n v="10.94"/>
    <x v="3"/>
    <n v="4"/>
    <x v="1"/>
    <n v="3.0600000000000005"/>
  </r>
  <r>
    <n v="52741"/>
    <d v="2020-03-23T00:00:00"/>
    <s v="10051"/>
    <n v="1"/>
    <n v="6"/>
    <n v="336"/>
    <n v="214.69"/>
    <x v="4"/>
    <n v="3"/>
    <x v="3"/>
    <n v="121.31"/>
  </r>
  <r>
    <n v="52742"/>
    <d v="2020-03-24T00:00:00"/>
    <s v="10071"/>
    <n v="1"/>
    <n v="3"/>
    <n v="15"/>
    <n v="10.76"/>
    <x v="5"/>
    <n v="4"/>
    <x v="1"/>
    <n v="4.24"/>
  </r>
  <r>
    <n v="52743"/>
    <d v="2020-03-24T00:00:00"/>
    <s v="10071"/>
    <n v="1"/>
    <n v="1"/>
    <n v="14"/>
    <n v="10.72"/>
    <x v="0"/>
    <n v="4"/>
    <x v="1"/>
    <n v="3.2799999999999994"/>
  </r>
  <r>
    <n v="52744"/>
    <d v="2020-03-25T00:00:00"/>
    <s v="10071"/>
    <n v="1"/>
    <n v="5"/>
    <n v="15"/>
    <n v="11.12"/>
    <x v="2"/>
    <n v="4"/>
    <x v="1"/>
    <n v="3.8800000000000008"/>
  </r>
  <r>
    <n v="52745"/>
    <d v="2020-03-25T00:00:00"/>
    <s v="10066"/>
    <n v="1"/>
    <n v="1"/>
    <n v="17"/>
    <n v="8.9"/>
    <x v="0"/>
    <n v="4"/>
    <x v="1"/>
    <n v="8.1"/>
  </r>
  <r>
    <n v="52746"/>
    <d v="2020-03-26T00:00:00"/>
    <s v="10071"/>
    <n v="1"/>
    <n v="6"/>
    <n v="14"/>
    <n v="10.79"/>
    <x v="4"/>
    <n v="4"/>
    <x v="1"/>
    <n v="3.2100000000000009"/>
  </r>
  <r>
    <n v="52747"/>
    <d v="2020-03-26T00:00:00"/>
    <s v="10071"/>
    <n v="1"/>
    <n v="3"/>
    <n v="15"/>
    <n v="10.33"/>
    <x v="5"/>
    <n v="4"/>
    <x v="1"/>
    <n v="4.67"/>
  </r>
  <r>
    <n v="52748"/>
    <d v="2020-03-27T00:00:00"/>
    <s v="10051"/>
    <n v="1"/>
    <n v="5"/>
    <n v="334"/>
    <n v="225.32"/>
    <x v="2"/>
    <n v="3"/>
    <x v="3"/>
    <n v="108.68"/>
  </r>
  <r>
    <n v="52749"/>
    <d v="2020-03-27T00:00:00"/>
    <s v="10071"/>
    <n v="1"/>
    <n v="7"/>
    <n v="14"/>
    <n v="10.88"/>
    <x v="3"/>
    <n v="4"/>
    <x v="1"/>
    <n v="3.1199999999999992"/>
  </r>
  <r>
    <n v="52750"/>
    <d v="2020-03-28T00:00:00"/>
    <s v="10071"/>
    <n v="1"/>
    <n v="7"/>
    <n v="14"/>
    <n v="10.69"/>
    <x v="3"/>
    <n v="4"/>
    <x v="1"/>
    <n v="3.3100000000000005"/>
  </r>
  <r>
    <n v="52751"/>
    <d v="2020-03-28T00:00:00"/>
    <s v="10066"/>
    <n v="1"/>
    <n v="2"/>
    <n v="18"/>
    <n v="9.4499999999999993"/>
    <x v="1"/>
    <n v="4"/>
    <x v="1"/>
    <n v="8.5500000000000007"/>
  </r>
  <r>
    <n v="52752"/>
    <d v="2020-03-29T00:00:00"/>
    <s v="10071"/>
    <n v="1"/>
    <n v="7"/>
    <n v="15"/>
    <n v="10.92"/>
    <x v="3"/>
    <n v="4"/>
    <x v="1"/>
    <n v="4.08"/>
  </r>
  <r>
    <n v="52753"/>
    <d v="2020-03-29T00:00:00"/>
    <s v="10006"/>
    <n v="1"/>
    <n v="9"/>
    <n v="254"/>
    <n v="129.83000000000001"/>
    <x v="6"/>
    <n v="1"/>
    <x v="5"/>
    <n v="124.16999999999999"/>
  </r>
  <r>
    <n v="52754"/>
    <d v="2020-03-30T00:00:00"/>
    <s v="10071"/>
    <n v="1"/>
    <n v="5"/>
    <n v="14"/>
    <n v="10.86"/>
    <x v="2"/>
    <n v="4"/>
    <x v="1"/>
    <n v="3.1400000000000006"/>
  </r>
  <r>
    <n v="52755"/>
    <d v="2020-03-30T00:00:00"/>
    <s v="10071"/>
    <n v="1"/>
    <n v="1"/>
    <n v="14"/>
    <n v="10.210000000000001"/>
    <x v="0"/>
    <n v="4"/>
    <x v="1"/>
    <n v="3.7899999999999991"/>
  </r>
  <r>
    <n v="52756"/>
    <d v="2020-03-30T00:00:00"/>
    <s v="10028"/>
    <n v="1"/>
    <n v="2"/>
    <n v="111"/>
    <n v="75.930000000000007"/>
    <x v="1"/>
    <n v="6"/>
    <x v="2"/>
    <n v="35.069999999999993"/>
  </r>
  <r>
    <n v="52757"/>
    <d v="2020-03-31T00:00:00"/>
    <s v="10071"/>
    <n v="1"/>
    <n v="6"/>
    <n v="15"/>
    <n v="10.75"/>
    <x v="4"/>
    <n v="4"/>
    <x v="1"/>
    <n v="4.25"/>
  </r>
  <r>
    <n v="52758"/>
    <d v="2020-04-01T00:00:00"/>
    <s v="10066"/>
    <n v="1"/>
    <n v="6"/>
    <n v="17"/>
    <n v="9.48"/>
    <x v="4"/>
    <n v="4"/>
    <x v="1"/>
    <n v="7.52"/>
  </r>
  <r>
    <n v="52759"/>
    <d v="2020-04-01T00:00:00"/>
    <s v="10006"/>
    <n v="1"/>
    <n v="6"/>
    <n v="247"/>
    <n v="128.97"/>
    <x v="4"/>
    <n v="1"/>
    <x v="5"/>
    <n v="118.03"/>
  </r>
  <r>
    <n v="52760"/>
    <d v="2020-04-01T00:00:00"/>
    <s v="10028"/>
    <n v="1"/>
    <n v="7"/>
    <n v="115"/>
    <n v="77.25"/>
    <x v="3"/>
    <n v="6"/>
    <x v="2"/>
    <n v="37.75"/>
  </r>
  <r>
    <n v="52761"/>
    <d v="2020-04-01T00:00:00"/>
    <s v="10071"/>
    <n v="1"/>
    <n v="7"/>
    <n v="15"/>
    <n v="11.19"/>
    <x v="3"/>
    <n v="4"/>
    <x v="1"/>
    <n v="3.8100000000000005"/>
  </r>
  <r>
    <n v="52762"/>
    <d v="2020-04-02T00:00:00"/>
    <s v="10071"/>
    <n v="1"/>
    <n v="3"/>
    <n v="15"/>
    <n v="11.16"/>
    <x v="5"/>
    <n v="4"/>
    <x v="1"/>
    <n v="3.84"/>
  </r>
  <r>
    <n v="52763"/>
    <d v="2020-04-02T00:00:00"/>
    <s v="10071"/>
    <n v="1"/>
    <n v="3"/>
    <n v="14"/>
    <n v="11.14"/>
    <x v="5"/>
    <n v="4"/>
    <x v="1"/>
    <n v="2.8599999999999994"/>
  </r>
  <r>
    <n v="52764"/>
    <d v="2020-04-02T00:00:00"/>
    <s v="10071"/>
    <n v="1"/>
    <n v="2"/>
    <n v="15"/>
    <n v="10.98"/>
    <x v="1"/>
    <n v="4"/>
    <x v="1"/>
    <n v="4.0199999999999996"/>
  </r>
  <r>
    <n v="52765"/>
    <d v="2020-04-02T00:00:00"/>
    <s v="10071"/>
    <n v="1"/>
    <n v="3"/>
    <n v="14"/>
    <n v="10.93"/>
    <x v="5"/>
    <n v="4"/>
    <x v="1"/>
    <n v="3.0700000000000003"/>
  </r>
  <r>
    <n v="52766"/>
    <d v="2020-04-02T00:00:00"/>
    <s v="10071"/>
    <n v="1"/>
    <n v="1"/>
    <n v="15"/>
    <n v="11.02"/>
    <x v="0"/>
    <n v="4"/>
    <x v="1"/>
    <n v="3.9800000000000004"/>
  </r>
  <r>
    <n v="52767"/>
    <d v="2020-04-03T00:00:00"/>
    <s v="10071"/>
    <n v="1"/>
    <n v="9"/>
    <n v="15"/>
    <n v="10.58"/>
    <x v="6"/>
    <n v="4"/>
    <x v="1"/>
    <n v="4.42"/>
  </r>
  <r>
    <n v="52768"/>
    <d v="2020-04-03T00:00:00"/>
    <s v="10051"/>
    <n v="1"/>
    <n v="5"/>
    <n v="319"/>
    <n v="215.96"/>
    <x v="2"/>
    <n v="3"/>
    <x v="3"/>
    <n v="103.03999999999999"/>
  </r>
  <r>
    <n v="52769"/>
    <d v="2020-04-04T00:00:00"/>
    <s v="10071"/>
    <n v="1"/>
    <n v="2"/>
    <n v="15"/>
    <n v="10.199999999999999"/>
    <x v="1"/>
    <n v="4"/>
    <x v="1"/>
    <n v="4.8000000000000007"/>
  </r>
  <r>
    <n v="52770"/>
    <d v="2020-04-04T00:00:00"/>
    <s v="10071"/>
    <n v="1"/>
    <n v="5"/>
    <n v="15"/>
    <n v="10.34"/>
    <x v="2"/>
    <n v="4"/>
    <x v="1"/>
    <n v="4.66"/>
  </r>
  <r>
    <n v="52771"/>
    <d v="2020-04-04T00:00:00"/>
    <s v="10071"/>
    <n v="1"/>
    <n v="2"/>
    <n v="15"/>
    <n v="10.45"/>
    <x v="1"/>
    <n v="4"/>
    <x v="1"/>
    <n v="4.5500000000000007"/>
  </r>
  <r>
    <n v="52772"/>
    <d v="2020-04-05T00:00:00"/>
    <s v="10066"/>
    <n v="1"/>
    <n v="2"/>
    <n v="17"/>
    <n v="9.67"/>
    <x v="1"/>
    <n v="4"/>
    <x v="1"/>
    <n v="7.33"/>
  </r>
  <r>
    <n v="52773"/>
    <d v="2020-04-05T00:00:00"/>
    <s v="10071"/>
    <n v="1"/>
    <n v="1"/>
    <n v="15"/>
    <n v="10.42"/>
    <x v="0"/>
    <n v="4"/>
    <x v="1"/>
    <n v="4.58"/>
  </r>
  <r>
    <n v="52774"/>
    <d v="2020-04-06T00:00:00"/>
    <s v="10071"/>
    <n v="1"/>
    <n v="3"/>
    <n v="14"/>
    <n v="10.51"/>
    <x v="5"/>
    <n v="4"/>
    <x v="1"/>
    <n v="3.49"/>
  </r>
  <r>
    <n v="52775"/>
    <d v="2020-04-06T00:00:00"/>
    <s v="10071"/>
    <n v="1"/>
    <n v="5"/>
    <n v="14"/>
    <n v="10.97"/>
    <x v="2"/>
    <n v="4"/>
    <x v="1"/>
    <n v="3.0299999999999994"/>
  </r>
  <r>
    <n v="52776"/>
    <d v="2020-04-06T00:00:00"/>
    <s v="10084"/>
    <n v="1"/>
    <n v="5"/>
    <n v="56"/>
    <n v="42.85"/>
    <x v="2"/>
    <n v="4"/>
    <x v="1"/>
    <n v="13.149999999999999"/>
  </r>
  <r>
    <n v="52777"/>
    <d v="2020-04-06T00:00:00"/>
    <s v="10006"/>
    <n v="1"/>
    <n v="6"/>
    <n v="249"/>
    <n v="132.76"/>
    <x v="4"/>
    <n v="1"/>
    <x v="5"/>
    <n v="116.24000000000001"/>
  </r>
  <r>
    <n v="52778"/>
    <d v="2020-04-07T00:00:00"/>
    <s v="10071"/>
    <n v="1"/>
    <n v="2"/>
    <n v="15"/>
    <n v="10.5"/>
    <x v="1"/>
    <n v="4"/>
    <x v="1"/>
    <n v="4.5"/>
  </r>
  <r>
    <n v="52779"/>
    <d v="2020-04-07T00:00:00"/>
    <s v="10071"/>
    <n v="1"/>
    <n v="9"/>
    <n v="14"/>
    <n v="10.86"/>
    <x v="6"/>
    <n v="4"/>
    <x v="1"/>
    <n v="3.1400000000000006"/>
  </r>
  <r>
    <n v="52780"/>
    <d v="2020-04-08T00:00:00"/>
    <s v="10071"/>
    <n v="1"/>
    <n v="6"/>
    <n v="14"/>
    <n v="10.58"/>
    <x v="4"/>
    <n v="4"/>
    <x v="1"/>
    <n v="3.42"/>
  </r>
  <r>
    <n v="52781"/>
    <d v="2020-04-09T00:00:00"/>
    <s v="10071"/>
    <n v="1"/>
    <n v="5"/>
    <n v="15"/>
    <n v="10.48"/>
    <x v="2"/>
    <n v="4"/>
    <x v="1"/>
    <n v="4.5199999999999996"/>
  </r>
  <r>
    <n v="52782"/>
    <d v="2020-04-09T00:00:00"/>
    <s v="10071"/>
    <n v="1"/>
    <n v="2"/>
    <n v="15"/>
    <n v="10.58"/>
    <x v="1"/>
    <n v="4"/>
    <x v="1"/>
    <n v="4.42"/>
  </r>
  <r>
    <n v="52783"/>
    <d v="2020-04-09T00:00:00"/>
    <s v="10071"/>
    <n v="1"/>
    <n v="7"/>
    <n v="14"/>
    <n v="10.18"/>
    <x v="3"/>
    <n v="4"/>
    <x v="1"/>
    <n v="3.8200000000000003"/>
  </r>
  <r>
    <n v="52784"/>
    <d v="2020-04-09T00:00:00"/>
    <s v="10071"/>
    <n v="1"/>
    <n v="5"/>
    <n v="14"/>
    <n v="10.29"/>
    <x v="2"/>
    <n v="4"/>
    <x v="1"/>
    <n v="3.7100000000000009"/>
  </r>
  <r>
    <n v="52785"/>
    <d v="2020-04-09T00:00:00"/>
    <s v="10071"/>
    <n v="1"/>
    <n v="2"/>
    <n v="15"/>
    <n v="10.34"/>
    <x v="1"/>
    <n v="4"/>
    <x v="1"/>
    <n v="4.66"/>
  </r>
  <r>
    <n v="52786"/>
    <d v="2020-04-10T00:00:00"/>
    <s v="10071"/>
    <n v="1"/>
    <n v="5"/>
    <n v="14"/>
    <n v="11.1"/>
    <x v="2"/>
    <n v="4"/>
    <x v="1"/>
    <n v="2.9000000000000004"/>
  </r>
  <r>
    <n v="52787"/>
    <d v="2020-04-10T00:00:00"/>
    <s v="10051"/>
    <n v="1"/>
    <n v="2"/>
    <n v="345"/>
    <n v="218.99"/>
    <x v="1"/>
    <n v="3"/>
    <x v="3"/>
    <n v="126.00999999999999"/>
  </r>
  <r>
    <n v="52788"/>
    <d v="2020-04-10T00:00:00"/>
    <s v="10071"/>
    <n v="1"/>
    <n v="2"/>
    <n v="15"/>
    <n v="10.65"/>
    <x v="1"/>
    <n v="4"/>
    <x v="1"/>
    <n v="4.3499999999999996"/>
  </r>
  <r>
    <n v="52789"/>
    <d v="2020-04-10T00:00:00"/>
    <s v="10006"/>
    <n v="1"/>
    <n v="6"/>
    <n v="254"/>
    <n v="128.83000000000001"/>
    <x v="4"/>
    <n v="1"/>
    <x v="5"/>
    <n v="125.16999999999999"/>
  </r>
  <r>
    <n v="52790"/>
    <d v="2020-04-10T00:00:00"/>
    <s v="10071"/>
    <n v="1"/>
    <n v="3"/>
    <n v="15"/>
    <n v="10.53"/>
    <x v="5"/>
    <n v="4"/>
    <x v="1"/>
    <n v="4.4700000000000006"/>
  </r>
  <r>
    <n v="52791"/>
    <d v="2020-04-11T00:00:00"/>
    <s v="10066"/>
    <n v="1"/>
    <n v="7"/>
    <n v="18"/>
    <n v="8.86"/>
    <x v="3"/>
    <n v="4"/>
    <x v="1"/>
    <n v="9.14"/>
  </r>
  <r>
    <n v="52792"/>
    <d v="2020-04-11T00:00:00"/>
    <s v="10071"/>
    <n v="1"/>
    <n v="1"/>
    <n v="15"/>
    <n v="10.220000000000001"/>
    <x v="0"/>
    <n v="4"/>
    <x v="1"/>
    <n v="4.7799999999999994"/>
  </r>
  <r>
    <n v="52793"/>
    <d v="2020-04-12T00:00:00"/>
    <s v="10071"/>
    <n v="1"/>
    <n v="6"/>
    <n v="15"/>
    <n v="10.199999999999999"/>
    <x v="4"/>
    <n v="4"/>
    <x v="1"/>
    <n v="4.8000000000000007"/>
  </r>
  <r>
    <n v="52794"/>
    <d v="2020-04-13T00:00:00"/>
    <s v="10071"/>
    <n v="1"/>
    <n v="2"/>
    <n v="15"/>
    <n v="10.55"/>
    <x v="1"/>
    <n v="4"/>
    <x v="1"/>
    <n v="4.4499999999999993"/>
  </r>
  <r>
    <n v="52795"/>
    <d v="2020-04-13T00:00:00"/>
    <s v="10071"/>
    <n v="1"/>
    <n v="5"/>
    <n v="14"/>
    <n v="10.38"/>
    <x v="2"/>
    <n v="4"/>
    <x v="1"/>
    <n v="3.6199999999999992"/>
  </r>
  <r>
    <n v="52796"/>
    <d v="2020-04-13T00:00:00"/>
    <s v="10071"/>
    <n v="1"/>
    <n v="7"/>
    <n v="14"/>
    <n v="10.210000000000001"/>
    <x v="3"/>
    <n v="4"/>
    <x v="1"/>
    <n v="3.7899999999999991"/>
  </r>
  <r>
    <n v="52797"/>
    <d v="2020-04-14T00:00:00"/>
    <s v="10066"/>
    <n v="1"/>
    <n v="6"/>
    <n v="18"/>
    <n v="9.1999999999999993"/>
    <x v="4"/>
    <n v="4"/>
    <x v="1"/>
    <n v="8.8000000000000007"/>
  </r>
  <r>
    <n v="52798"/>
    <d v="2020-04-14T00:00:00"/>
    <s v="10071"/>
    <n v="1"/>
    <n v="2"/>
    <n v="15"/>
    <n v="10.23"/>
    <x v="1"/>
    <n v="4"/>
    <x v="1"/>
    <n v="4.7699999999999996"/>
  </r>
  <r>
    <n v="52799"/>
    <d v="2020-04-14T00:00:00"/>
    <s v="10071"/>
    <n v="1"/>
    <n v="1"/>
    <n v="14"/>
    <n v="11.2"/>
    <x v="0"/>
    <n v="4"/>
    <x v="1"/>
    <n v="2.8000000000000007"/>
  </r>
  <r>
    <n v="52800"/>
    <d v="2020-04-14T00:00:00"/>
    <s v="10071"/>
    <n v="1"/>
    <n v="2"/>
    <n v="15"/>
    <n v="10.69"/>
    <x v="1"/>
    <n v="4"/>
    <x v="1"/>
    <n v="4.3100000000000005"/>
  </r>
  <r>
    <n v="52801"/>
    <d v="2020-04-15T00:00:00"/>
    <s v="10071"/>
    <n v="1"/>
    <n v="7"/>
    <n v="15"/>
    <n v="11.12"/>
    <x v="3"/>
    <n v="4"/>
    <x v="1"/>
    <n v="3.8800000000000008"/>
  </r>
  <r>
    <n v="52802"/>
    <d v="2020-04-15T00:00:00"/>
    <s v="10051"/>
    <n v="1"/>
    <n v="7"/>
    <n v="337"/>
    <n v="228.1"/>
    <x v="3"/>
    <n v="3"/>
    <x v="3"/>
    <n v="108.9"/>
  </r>
  <r>
    <n v="52803"/>
    <d v="2020-04-16T00:00:00"/>
    <s v="10006"/>
    <n v="1"/>
    <n v="1"/>
    <n v="236"/>
    <n v="130.35"/>
    <x v="0"/>
    <n v="1"/>
    <x v="5"/>
    <n v="105.65"/>
  </r>
  <r>
    <n v="52804"/>
    <d v="2020-04-16T00:00:00"/>
    <s v="10071"/>
    <n v="1"/>
    <n v="6"/>
    <n v="15"/>
    <n v="10.45"/>
    <x v="4"/>
    <n v="4"/>
    <x v="1"/>
    <n v="4.5500000000000007"/>
  </r>
  <r>
    <n v="52805"/>
    <d v="2020-04-17T00:00:00"/>
    <s v="10071"/>
    <n v="1"/>
    <n v="6"/>
    <n v="15"/>
    <n v="10.29"/>
    <x v="4"/>
    <n v="4"/>
    <x v="1"/>
    <n v="4.7100000000000009"/>
  </r>
  <r>
    <n v="52806"/>
    <d v="2020-04-17T00:00:00"/>
    <s v="10071"/>
    <n v="1"/>
    <n v="3"/>
    <n v="15"/>
    <n v="11.01"/>
    <x v="5"/>
    <n v="4"/>
    <x v="1"/>
    <n v="3.99"/>
  </r>
  <r>
    <n v="52807"/>
    <d v="2020-04-18T00:00:00"/>
    <s v="10071"/>
    <n v="1"/>
    <n v="3"/>
    <n v="14"/>
    <n v="11.03"/>
    <x v="5"/>
    <n v="4"/>
    <x v="1"/>
    <n v="2.9700000000000006"/>
  </r>
  <r>
    <n v="52808"/>
    <d v="2020-04-18T00:00:00"/>
    <s v="10006"/>
    <n v="1"/>
    <n v="3"/>
    <n v="236"/>
    <n v="136.72999999999999"/>
    <x v="5"/>
    <n v="1"/>
    <x v="5"/>
    <n v="99.27000000000001"/>
  </r>
  <r>
    <n v="52809"/>
    <d v="2020-04-18T00:00:00"/>
    <s v="10051"/>
    <n v="1"/>
    <n v="1"/>
    <n v="341"/>
    <n v="234.44"/>
    <x v="0"/>
    <n v="3"/>
    <x v="3"/>
    <n v="106.56"/>
  </r>
  <r>
    <n v="52810"/>
    <d v="2020-04-19T00:00:00"/>
    <s v="10071"/>
    <n v="1"/>
    <n v="3"/>
    <n v="15"/>
    <n v="10.74"/>
    <x v="5"/>
    <n v="4"/>
    <x v="1"/>
    <n v="4.26"/>
  </r>
  <r>
    <n v="52811"/>
    <d v="2020-04-20T00:00:00"/>
    <s v="10071"/>
    <n v="1"/>
    <n v="2"/>
    <n v="14"/>
    <n v="10.85"/>
    <x v="1"/>
    <n v="4"/>
    <x v="1"/>
    <n v="3.1500000000000004"/>
  </r>
  <r>
    <n v="52812"/>
    <d v="2020-04-20T00:00:00"/>
    <s v="10051"/>
    <n v="1"/>
    <n v="1"/>
    <n v="316"/>
    <n v="235.34"/>
    <x v="0"/>
    <n v="3"/>
    <x v="3"/>
    <n v="80.66"/>
  </r>
  <r>
    <n v="52813"/>
    <d v="2020-04-20T00:00:00"/>
    <s v="10071"/>
    <n v="1"/>
    <n v="2"/>
    <n v="15"/>
    <n v="10.98"/>
    <x v="1"/>
    <n v="4"/>
    <x v="1"/>
    <n v="4.0199999999999996"/>
  </r>
  <r>
    <n v="52814"/>
    <d v="2020-04-20T00:00:00"/>
    <s v="10084"/>
    <n v="1"/>
    <n v="1"/>
    <n v="56"/>
    <n v="45.27"/>
    <x v="0"/>
    <n v="4"/>
    <x v="1"/>
    <n v="10.729999999999997"/>
  </r>
  <r>
    <n v="52815"/>
    <d v="2020-04-20T00:00:00"/>
    <s v="10071"/>
    <n v="1"/>
    <n v="3"/>
    <n v="15"/>
    <n v="11.23"/>
    <x v="5"/>
    <n v="4"/>
    <x v="1"/>
    <n v="3.7699999999999996"/>
  </r>
  <r>
    <n v="52816"/>
    <d v="2020-04-21T00:00:00"/>
    <s v="10066"/>
    <n v="1"/>
    <n v="1"/>
    <n v="18"/>
    <n v="9.17"/>
    <x v="0"/>
    <n v="4"/>
    <x v="1"/>
    <n v="8.83"/>
  </r>
  <r>
    <n v="52817"/>
    <d v="2020-04-21T00:00:00"/>
    <s v="10006"/>
    <n v="1"/>
    <n v="7"/>
    <n v="258"/>
    <n v="138.82"/>
    <x v="3"/>
    <n v="1"/>
    <x v="5"/>
    <n v="119.18"/>
  </r>
  <r>
    <n v="52818"/>
    <d v="2020-04-21T00:00:00"/>
    <s v="10071"/>
    <n v="2"/>
    <n v="5"/>
    <n v="15"/>
    <n v="10.46"/>
    <x v="2"/>
    <n v="4"/>
    <x v="1"/>
    <n v="4.5399999999999991"/>
  </r>
  <r>
    <n v="52819"/>
    <d v="2020-04-21T00:00:00"/>
    <s v="10028"/>
    <n v="1"/>
    <n v="6"/>
    <n v="111"/>
    <n v="76.400000000000006"/>
    <x v="4"/>
    <n v="6"/>
    <x v="2"/>
    <n v="34.599999999999994"/>
  </r>
  <r>
    <n v="52820"/>
    <d v="2020-04-22T00:00:00"/>
    <s v="10051"/>
    <n v="1"/>
    <n v="5"/>
    <n v="345"/>
    <n v="222.74"/>
    <x v="2"/>
    <n v="3"/>
    <x v="3"/>
    <n v="122.25999999999999"/>
  </r>
  <r>
    <n v="52821"/>
    <d v="2020-04-22T00:00:00"/>
    <s v="10071"/>
    <n v="1"/>
    <n v="3"/>
    <n v="15"/>
    <n v="10.57"/>
    <x v="5"/>
    <n v="4"/>
    <x v="1"/>
    <n v="4.43"/>
  </r>
  <r>
    <n v="52822"/>
    <d v="2020-04-23T00:00:00"/>
    <s v="10066"/>
    <n v="1"/>
    <n v="6"/>
    <n v="18"/>
    <n v="9.5299999999999994"/>
    <x v="4"/>
    <n v="4"/>
    <x v="1"/>
    <n v="8.4700000000000006"/>
  </r>
  <r>
    <n v="52823"/>
    <d v="2020-04-23T00:00:00"/>
    <s v="10071"/>
    <n v="1"/>
    <n v="7"/>
    <n v="15"/>
    <n v="10.68"/>
    <x v="3"/>
    <n v="4"/>
    <x v="1"/>
    <n v="4.32"/>
  </r>
  <r>
    <n v="52824"/>
    <d v="2020-04-23T00:00:00"/>
    <s v="10071"/>
    <n v="1"/>
    <n v="6"/>
    <n v="15"/>
    <n v="11.18"/>
    <x v="4"/>
    <n v="4"/>
    <x v="1"/>
    <n v="3.8200000000000003"/>
  </r>
  <r>
    <n v="52825"/>
    <d v="2020-04-24T00:00:00"/>
    <s v="10071"/>
    <n v="1"/>
    <n v="3"/>
    <n v="15"/>
    <n v="10.7"/>
    <x v="5"/>
    <n v="4"/>
    <x v="1"/>
    <n v="4.3000000000000007"/>
  </r>
  <r>
    <n v="52826"/>
    <d v="2020-04-24T00:00:00"/>
    <s v="10051"/>
    <n v="1"/>
    <n v="5"/>
    <n v="342"/>
    <n v="220.17"/>
    <x v="2"/>
    <n v="3"/>
    <x v="3"/>
    <n v="121.83000000000001"/>
  </r>
  <r>
    <n v="52827"/>
    <d v="2020-04-24T00:00:00"/>
    <s v="10071"/>
    <n v="1"/>
    <n v="9"/>
    <n v="14"/>
    <n v="10.25"/>
    <x v="6"/>
    <n v="4"/>
    <x v="1"/>
    <n v="3.75"/>
  </r>
  <r>
    <n v="52828"/>
    <d v="2020-04-24T00:00:00"/>
    <s v="10071"/>
    <n v="1"/>
    <n v="1"/>
    <n v="15"/>
    <n v="10.5"/>
    <x v="0"/>
    <n v="4"/>
    <x v="1"/>
    <n v="4.5"/>
  </r>
  <r>
    <n v="52829"/>
    <d v="2020-04-24T00:00:00"/>
    <s v="10071"/>
    <n v="1"/>
    <n v="5"/>
    <n v="15"/>
    <n v="10.24"/>
    <x v="2"/>
    <n v="4"/>
    <x v="1"/>
    <n v="4.76"/>
  </r>
  <r>
    <n v="52830"/>
    <d v="2020-04-24T00:00:00"/>
    <s v="10071"/>
    <n v="1"/>
    <n v="1"/>
    <n v="15"/>
    <n v="10.39"/>
    <x v="0"/>
    <n v="4"/>
    <x v="1"/>
    <n v="4.6099999999999994"/>
  </r>
  <r>
    <n v="52831"/>
    <d v="2020-04-25T00:00:00"/>
    <s v="10071"/>
    <n v="1"/>
    <n v="6"/>
    <n v="14"/>
    <n v="10.79"/>
    <x v="4"/>
    <n v="4"/>
    <x v="1"/>
    <n v="3.2100000000000009"/>
  </r>
  <r>
    <n v="52832"/>
    <d v="2020-04-25T00:00:00"/>
    <s v="10071"/>
    <n v="1"/>
    <n v="2"/>
    <n v="15"/>
    <n v="10.74"/>
    <x v="1"/>
    <n v="4"/>
    <x v="1"/>
    <n v="4.26"/>
  </r>
  <r>
    <n v="52833"/>
    <d v="2020-04-26T00:00:00"/>
    <s v="10051"/>
    <n v="1"/>
    <n v="1"/>
    <n v="316"/>
    <n v="237.68"/>
    <x v="0"/>
    <n v="3"/>
    <x v="3"/>
    <n v="78.319999999999993"/>
  </r>
  <r>
    <n v="52834"/>
    <d v="2020-04-26T00:00:00"/>
    <s v="10006"/>
    <n v="1"/>
    <n v="9"/>
    <n v="250"/>
    <n v="131.53"/>
    <x v="6"/>
    <n v="1"/>
    <x v="5"/>
    <n v="118.47"/>
  </r>
  <r>
    <n v="52835"/>
    <d v="2020-04-26T00:00:00"/>
    <s v="10071"/>
    <n v="1"/>
    <n v="6"/>
    <n v="15"/>
    <n v="10.47"/>
    <x v="4"/>
    <n v="4"/>
    <x v="1"/>
    <n v="4.5299999999999994"/>
  </r>
  <r>
    <n v="52836"/>
    <d v="2020-04-27T00:00:00"/>
    <s v="10071"/>
    <n v="1"/>
    <n v="5"/>
    <n v="15"/>
    <n v="10.47"/>
    <x v="2"/>
    <n v="4"/>
    <x v="1"/>
    <n v="4.5299999999999994"/>
  </r>
  <r>
    <n v="52837"/>
    <d v="2020-04-28T00:00:00"/>
    <s v="10071"/>
    <n v="1"/>
    <n v="1"/>
    <n v="15"/>
    <n v="10.4"/>
    <x v="0"/>
    <n v="4"/>
    <x v="1"/>
    <n v="4.5999999999999996"/>
  </r>
  <r>
    <n v="52838"/>
    <d v="2020-04-28T00:00:00"/>
    <s v="10006"/>
    <n v="1"/>
    <n v="1"/>
    <n v="251"/>
    <n v="128.83000000000001"/>
    <x v="0"/>
    <n v="1"/>
    <x v="5"/>
    <n v="122.16999999999999"/>
  </r>
  <r>
    <n v="52839"/>
    <d v="2020-04-29T00:00:00"/>
    <s v="10071"/>
    <n v="1"/>
    <n v="2"/>
    <n v="15"/>
    <n v="10.51"/>
    <x v="1"/>
    <n v="4"/>
    <x v="1"/>
    <n v="4.49"/>
  </r>
  <r>
    <n v="52840"/>
    <d v="2020-04-30T00:00:00"/>
    <s v="10066"/>
    <n v="1"/>
    <n v="1"/>
    <n v="18"/>
    <n v="9.0500000000000007"/>
    <x v="0"/>
    <n v="4"/>
    <x v="1"/>
    <n v="8.9499999999999993"/>
  </r>
  <r>
    <n v="52841"/>
    <d v="2020-04-30T00:00:00"/>
    <s v="10071"/>
    <n v="1"/>
    <n v="6"/>
    <n v="15"/>
    <n v="10.82"/>
    <x v="4"/>
    <n v="4"/>
    <x v="1"/>
    <n v="4.18"/>
  </r>
  <r>
    <n v="52842"/>
    <d v="2020-05-01T00:00:00"/>
    <s v="10071"/>
    <n v="1"/>
    <n v="9"/>
    <n v="14"/>
    <n v="10.52"/>
    <x v="6"/>
    <n v="4"/>
    <x v="1"/>
    <n v="3.4800000000000004"/>
  </r>
  <r>
    <n v="52843"/>
    <d v="2020-05-02T00:00:00"/>
    <s v="10071"/>
    <n v="1"/>
    <n v="1"/>
    <n v="15"/>
    <n v="11.21"/>
    <x v="0"/>
    <n v="4"/>
    <x v="1"/>
    <n v="3.7899999999999991"/>
  </r>
  <r>
    <n v="52844"/>
    <d v="2020-05-03T00:00:00"/>
    <s v="10084"/>
    <n v="1"/>
    <n v="5"/>
    <n v="57"/>
    <n v="42.64"/>
    <x v="2"/>
    <n v="4"/>
    <x v="1"/>
    <n v="14.36"/>
  </r>
  <r>
    <n v="52845"/>
    <d v="2020-05-03T00:00:00"/>
    <s v="10006"/>
    <n v="1"/>
    <n v="5"/>
    <n v="253"/>
    <n v="135.06"/>
    <x v="2"/>
    <n v="1"/>
    <x v="5"/>
    <n v="117.94"/>
  </r>
  <r>
    <n v="52846"/>
    <d v="2020-05-03T00:00:00"/>
    <s v="10028"/>
    <n v="1"/>
    <n v="7"/>
    <n v="111"/>
    <n v="77.06"/>
    <x v="3"/>
    <n v="6"/>
    <x v="2"/>
    <n v="33.94"/>
  </r>
  <r>
    <n v="52847"/>
    <d v="2020-05-03T00:00:00"/>
    <s v="10071"/>
    <n v="1"/>
    <n v="2"/>
    <n v="15"/>
    <n v="10.93"/>
    <x v="1"/>
    <n v="4"/>
    <x v="1"/>
    <n v="4.07"/>
  </r>
  <r>
    <n v="52848"/>
    <d v="2020-05-03T00:00:00"/>
    <s v="10051"/>
    <n v="1"/>
    <n v="7"/>
    <n v="343"/>
    <n v="215.22"/>
    <x v="3"/>
    <n v="3"/>
    <x v="3"/>
    <n v="127.78"/>
  </r>
  <r>
    <n v="52849"/>
    <d v="2020-05-04T00:00:00"/>
    <s v="10071"/>
    <n v="1"/>
    <n v="7"/>
    <n v="14"/>
    <n v="10.73"/>
    <x v="3"/>
    <n v="4"/>
    <x v="1"/>
    <n v="3.2699999999999996"/>
  </r>
  <r>
    <n v="52850"/>
    <d v="2020-05-05T00:00:00"/>
    <s v="10071"/>
    <n v="1"/>
    <n v="5"/>
    <n v="15"/>
    <n v="10.78"/>
    <x v="2"/>
    <n v="4"/>
    <x v="1"/>
    <n v="4.2200000000000006"/>
  </r>
  <r>
    <n v="52851"/>
    <d v="2020-05-05T00:00:00"/>
    <s v="10071"/>
    <n v="1"/>
    <n v="1"/>
    <n v="14"/>
    <n v="11.03"/>
    <x v="0"/>
    <n v="4"/>
    <x v="1"/>
    <n v="2.9700000000000006"/>
  </r>
  <r>
    <n v="52852"/>
    <d v="2020-05-05T00:00:00"/>
    <s v="10066"/>
    <n v="1"/>
    <n v="7"/>
    <n v="18"/>
    <n v="8.74"/>
    <x v="3"/>
    <n v="4"/>
    <x v="1"/>
    <n v="9.26"/>
  </r>
  <r>
    <n v="52853"/>
    <d v="2020-05-06T00:00:00"/>
    <s v="10084"/>
    <n v="1"/>
    <n v="3"/>
    <n v="59"/>
    <n v="45.86"/>
    <x v="5"/>
    <n v="4"/>
    <x v="1"/>
    <n v="13.14"/>
  </r>
  <r>
    <n v="52854"/>
    <d v="2020-05-06T00:00:00"/>
    <s v="10071"/>
    <n v="1"/>
    <n v="7"/>
    <n v="15"/>
    <n v="10.48"/>
    <x v="3"/>
    <n v="4"/>
    <x v="1"/>
    <n v="4.5199999999999996"/>
  </r>
  <r>
    <n v="52855"/>
    <d v="2020-05-06T00:00:00"/>
    <s v="10006"/>
    <n v="1"/>
    <n v="6"/>
    <n v="242"/>
    <n v="135.94"/>
    <x v="4"/>
    <n v="1"/>
    <x v="5"/>
    <n v="106.06"/>
  </r>
  <r>
    <n v="52856"/>
    <d v="2020-05-07T00:00:00"/>
    <s v="10071"/>
    <n v="1"/>
    <n v="1"/>
    <n v="15"/>
    <n v="10.7"/>
    <x v="0"/>
    <n v="4"/>
    <x v="1"/>
    <n v="4.3000000000000007"/>
  </r>
  <r>
    <n v="52857"/>
    <d v="2020-05-07T00:00:00"/>
    <s v="10071"/>
    <n v="1"/>
    <n v="3"/>
    <n v="15"/>
    <n v="10.61"/>
    <x v="5"/>
    <n v="4"/>
    <x v="1"/>
    <n v="4.3900000000000006"/>
  </r>
  <r>
    <n v="52858"/>
    <d v="2020-05-07T00:00:00"/>
    <s v="10040"/>
    <n v="1"/>
    <n v="6"/>
    <n v="127"/>
    <n v="67.08"/>
    <x v="4"/>
    <n v="5"/>
    <x v="0"/>
    <n v="59.92"/>
  </r>
  <r>
    <n v="52859"/>
    <d v="2020-05-08T00:00:00"/>
    <s v="10006"/>
    <n v="1"/>
    <n v="6"/>
    <n v="236"/>
    <n v="130.36000000000001"/>
    <x v="4"/>
    <n v="1"/>
    <x v="5"/>
    <n v="105.63999999999999"/>
  </r>
  <r>
    <n v="52860"/>
    <d v="2020-05-08T00:00:00"/>
    <s v="10071"/>
    <n v="1"/>
    <n v="7"/>
    <n v="15"/>
    <n v="11.22"/>
    <x v="3"/>
    <n v="4"/>
    <x v="1"/>
    <n v="3.7799999999999994"/>
  </r>
  <r>
    <n v="52861"/>
    <d v="2020-05-08T00:00:00"/>
    <s v="10071"/>
    <n v="1"/>
    <n v="5"/>
    <n v="15"/>
    <n v="10.92"/>
    <x v="2"/>
    <n v="4"/>
    <x v="1"/>
    <n v="4.08"/>
  </r>
  <r>
    <n v="52862"/>
    <d v="2020-05-09T00:00:00"/>
    <s v="10071"/>
    <n v="1"/>
    <n v="1"/>
    <n v="14"/>
    <n v="10.94"/>
    <x v="0"/>
    <n v="4"/>
    <x v="1"/>
    <n v="3.0600000000000005"/>
  </r>
  <r>
    <n v="52863"/>
    <d v="2020-05-09T00:00:00"/>
    <s v="10071"/>
    <n v="1"/>
    <n v="3"/>
    <n v="15"/>
    <n v="10.28"/>
    <x v="5"/>
    <n v="4"/>
    <x v="1"/>
    <n v="4.7200000000000006"/>
  </r>
  <r>
    <n v="52864"/>
    <d v="2020-05-09T00:00:00"/>
    <s v="10051"/>
    <n v="1"/>
    <n v="1"/>
    <n v="329"/>
    <n v="236.7"/>
    <x v="0"/>
    <n v="3"/>
    <x v="3"/>
    <n v="92.300000000000011"/>
  </r>
  <r>
    <n v="52865"/>
    <d v="2020-05-09T00:00:00"/>
    <s v="10071"/>
    <n v="1"/>
    <n v="3"/>
    <n v="14"/>
    <n v="10.95"/>
    <x v="5"/>
    <n v="4"/>
    <x v="1"/>
    <n v="3.0500000000000007"/>
  </r>
  <r>
    <n v="52866"/>
    <d v="2020-05-10T00:00:00"/>
    <s v="10071"/>
    <n v="1"/>
    <n v="1"/>
    <n v="15"/>
    <n v="11.02"/>
    <x v="0"/>
    <n v="4"/>
    <x v="1"/>
    <n v="3.9800000000000004"/>
  </r>
  <r>
    <n v="52867"/>
    <d v="2020-05-10T00:00:00"/>
    <s v="10071"/>
    <n v="1"/>
    <n v="2"/>
    <n v="14"/>
    <n v="10.59"/>
    <x v="1"/>
    <n v="4"/>
    <x v="1"/>
    <n v="3.41"/>
  </r>
  <r>
    <n v="52868"/>
    <d v="2020-05-10T00:00:00"/>
    <s v="10071"/>
    <n v="1"/>
    <n v="2"/>
    <n v="15"/>
    <n v="11.03"/>
    <x v="1"/>
    <n v="4"/>
    <x v="1"/>
    <n v="3.9700000000000006"/>
  </r>
  <r>
    <n v="52869"/>
    <d v="2020-05-11T00:00:00"/>
    <s v="10071"/>
    <n v="1"/>
    <n v="1"/>
    <n v="14"/>
    <n v="10.94"/>
    <x v="0"/>
    <n v="4"/>
    <x v="1"/>
    <n v="3.0600000000000005"/>
  </r>
  <r>
    <n v="52870"/>
    <d v="2020-05-12T00:00:00"/>
    <s v="10066"/>
    <n v="1"/>
    <n v="3"/>
    <n v="18"/>
    <n v="9.16"/>
    <x v="5"/>
    <n v="4"/>
    <x v="1"/>
    <n v="8.84"/>
  </r>
  <r>
    <n v="52871"/>
    <d v="2020-05-12T00:00:00"/>
    <s v="10028"/>
    <n v="1"/>
    <n v="1"/>
    <n v="112"/>
    <n v="72.349999999999994"/>
    <x v="0"/>
    <n v="6"/>
    <x v="2"/>
    <n v="39.650000000000006"/>
  </r>
  <r>
    <n v="52872"/>
    <d v="2020-05-12T00:00:00"/>
    <s v="10071"/>
    <n v="1"/>
    <n v="1"/>
    <n v="14"/>
    <n v="10.82"/>
    <x v="0"/>
    <n v="4"/>
    <x v="1"/>
    <n v="3.1799999999999997"/>
  </r>
  <r>
    <n v="52873"/>
    <d v="2020-05-13T00:00:00"/>
    <s v="10006"/>
    <n v="1"/>
    <n v="6"/>
    <n v="243"/>
    <n v="127.92"/>
    <x v="4"/>
    <n v="1"/>
    <x v="5"/>
    <n v="115.08"/>
  </r>
  <r>
    <n v="52874"/>
    <d v="2020-05-13T00:00:00"/>
    <s v="10051"/>
    <n v="1"/>
    <n v="3"/>
    <n v="324"/>
    <n v="237.67"/>
    <x v="5"/>
    <n v="3"/>
    <x v="3"/>
    <n v="86.330000000000013"/>
  </r>
  <r>
    <n v="52875"/>
    <d v="2020-05-13T00:00:00"/>
    <s v="10071"/>
    <n v="1"/>
    <n v="3"/>
    <n v="15"/>
    <n v="10.97"/>
    <x v="5"/>
    <n v="4"/>
    <x v="1"/>
    <n v="4.0299999999999994"/>
  </r>
  <r>
    <n v="52876"/>
    <d v="2020-05-14T00:00:00"/>
    <s v="10071"/>
    <n v="1"/>
    <n v="7"/>
    <n v="14"/>
    <n v="11.23"/>
    <x v="3"/>
    <n v="4"/>
    <x v="1"/>
    <n v="2.7699999999999996"/>
  </r>
  <r>
    <n v="52877"/>
    <d v="2020-05-14T00:00:00"/>
    <s v="10071"/>
    <n v="1"/>
    <n v="5"/>
    <n v="14"/>
    <n v="11.16"/>
    <x v="2"/>
    <n v="4"/>
    <x v="1"/>
    <n v="2.84"/>
  </r>
  <r>
    <n v="52878"/>
    <d v="2020-05-15T00:00:00"/>
    <s v="10071"/>
    <n v="1"/>
    <n v="5"/>
    <n v="15"/>
    <n v="10.5"/>
    <x v="2"/>
    <n v="4"/>
    <x v="1"/>
    <n v="4.5"/>
  </r>
  <r>
    <n v="52879"/>
    <d v="2020-05-15T00:00:00"/>
    <s v="10071"/>
    <n v="1"/>
    <n v="1"/>
    <n v="15"/>
    <n v="11.18"/>
    <x v="0"/>
    <n v="4"/>
    <x v="1"/>
    <n v="3.8200000000000003"/>
  </r>
  <r>
    <n v="52880"/>
    <d v="2020-05-16T00:00:00"/>
    <s v="10071"/>
    <n v="1"/>
    <n v="1"/>
    <n v="15"/>
    <n v="10.24"/>
    <x v="0"/>
    <n v="4"/>
    <x v="1"/>
    <n v="4.76"/>
  </r>
  <r>
    <n v="52881"/>
    <d v="2020-05-16T00:00:00"/>
    <s v="10006"/>
    <n v="1"/>
    <n v="1"/>
    <n v="250"/>
    <n v="132.63999999999999"/>
    <x v="0"/>
    <n v="1"/>
    <x v="5"/>
    <n v="117.36000000000001"/>
  </r>
  <r>
    <n v="52882"/>
    <d v="2020-05-17T00:00:00"/>
    <s v="10071"/>
    <n v="1"/>
    <n v="3"/>
    <n v="15"/>
    <n v="10.35"/>
    <x v="5"/>
    <n v="4"/>
    <x v="1"/>
    <n v="4.6500000000000004"/>
  </r>
  <r>
    <n v="52883"/>
    <d v="2020-05-17T00:00:00"/>
    <s v="10071"/>
    <n v="1"/>
    <n v="6"/>
    <n v="15"/>
    <n v="11.15"/>
    <x v="4"/>
    <n v="4"/>
    <x v="1"/>
    <n v="3.8499999999999996"/>
  </r>
  <r>
    <n v="52884"/>
    <d v="2020-05-17T00:00:00"/>
    <s v="10071"/>
    <n v="1"/>
    <n v="5"/>
    <n v="14"/>
    <n v="10.23"/>
    <x v="2"/>
    <n v="4"/>
    <x v="1"/>
    <n v="3.7699999999999996"/>
  </r>
  <r>
    <n v="52885"/>
    <d v="2020-05-17T00:00:00"/>
    <s v="10071"/>
    <n v="1"/>
    <n v="1"/>
    <n v="15"/>
    <n v="10.32"/>
    <x v="0"/>
    <n v="4"/>
    <x v="1"/>
    <n v="4.68"/>
  </r>
  <r>
    <n v="52886"/>
    <d v="2020-05-17T00:00:00"/>
    <s v="10066"/>
    <n v="1"/>
    <n v="1"/>
    <n v="17"/>
    <n v="8.8800000000000008"/>
    <x v="0"/>
    <n v="4"/>
    <x v="1"/>
    <n v="8.1199999999999992"/>
  </r>
  <r>
    <n v="52887"/>
    <d v="2020-05-17T00:00:00"/>
    <s v="10071"/>
    <n v="1"/>
    <n v="2"/>
    <n v="15"/>
    <n v="10.49"/>
    <x v="1"/>
    <n v="4"/>
    <x v="1"/>
    <n v="4.51"/>
  </r>
  <r>
    <n v="52888"/>
    <d v="2020-05-17T00:00:00"/>
    <s v="10071"/>
    <n v="1"/>
    <n v="2"/>
    <n v="15"/>
    <n v="10.55"/>
    <x v="1"/>
    <n v="4"/>
    <x v="1"/>
    <n v="4.4499999999999993"/>
  </r>
  <r>
    <n v="52889"/>
    <d v="2020-05-18T00:00:00"/>
    <s v="10071"/>
    <n v="1"/>
    <n v="3"/>
    <n v="15"/>
    <n v="10.98"/>
    <x v="5"/>
    <n v="4"/>
    <x v="1"/>
    <n v="4.0199999999999996"/>
  </r>
  <r>
    <n v="52890"/>
    <d v="2020-05-18T00:00:00"/>
    <s v="10071"/>
    <n v="1"/>
    <n v="1"/>
    <n v="15"/>
    <n v="10.31"/>
    <x v="0"/>
    <n v="4"/>
    <x v="1"/>
    <n v="4.6899999999999995"/>
  </r>
  <r>
    <n v="52891"/>
    <d v="2020-05-18T00:00:00"/>
    <s v="10071"/>
    <n v="1"/>
    <n v="2"/>
    <n v="14"/>
    <n v="10.7"/>
    <x v="1"/>
    <n v="4"/>
    <x v="1"/>
    <n v="3.3000000000000007"/>
  </r>
  <r>
    <n v="52892"/>
    <d v="2020-05-18T00:00:00"/>
    <s v="10006"/>
    <n v="1"/>
    <n v="9"/>
    <n v="242"/>
    <n v="133.69"/>
    <x v="6"/>
    <n v="1"/>
    <x v="5"/>
    <n v="108.31"/>
  </r>
  <r>
    <n v="52893"/>
    <d v="2020-05-18T00:00:00"/>
    <s v="10051"/>
    <n v="1"/>
    <n v="5"/>
    <n v="317"/>
    <n v="217.67"/>
    <x v="2"/>
    <n v="3"/>
    <x v="3"/>
    <n v="99.330000000000013"/>
  </r>
  <r>
    <n v="52894"/>
    <d v="2020-05-19T00:00:00"/>
    <s v="10071"/>
    <n v="1"/>
    <n v="5"/>
    <n v="15"/>
    <n v="10.87"/>
    <x v="2"/>
    <n v="4"/>
    <x v="1"/>
    <n v="4.1300000000000008"/>
  </r>
  <r>
    <n v="52895"/>
    <d v="2020-05-19T00:00:00"/>
    <s v="10071"/>
    <n v="1"/>
    <n v="3"/>
    <n v="15"/>
    <n v="10.93"/>
    <x v="5"/>
    <n v="4"/>
    <x v="1"/>
    <n v="4.07"/>
  </r>
  <r>
    <n v="52896"/>
    <d v="2020-05-19T00:00:00"/>
    <s v="10084"/>
    <n v="1"/>
    <n v="1"/>
    <n v="56"/>
    <n v="45.09"/>
    <x v="0"/>
    <n v="4"/>
    <x v="1"/>
    <n v="10.909999999999997"/>
  </r>
  <r>
    <n v="52897"/>
    <d v="2020-05-19T00:00:00"/>
    <s v="10071"/>
    <n v="1"/>
    <n v="1"/>
    <n v="15"/>
    <n v="11.26"/>
    <x v="0"/>
    <n v="4"/>
    <x v="1"/>
    <n v="3.74"/>
  </r>
  <r>
    <n v="52898"/>
    <d v="2020-05-20T00:00:00"/>
    <s v="10006"/>
    <n v="1"/>
    <n v="1"/>
    <n v="259"/>
    <n v="125.96"/>
    <x v="0"/>
    <n v="1"/>
    <x v="5"/>
    <n v="133.04000000000002"/>
  </r>
  <r>
    <n v="52899"/>
    <d v="2020-05-20T00:00:00"/>
    <s v="10071"/>
    <n v="1"/>
    <n v="3"/>
    <n v="15"/>
    <n v="10.91"/>
    <x v="5"/>
    <n v="4"/>
    <x v="1"/>
    <n v="4.09"/>
  </r>
  <r>
    <n v="52900"/>
    <d v="2020-05-21T00:00:00"/>
    <s v="10051"/>
    <n v="1"/>
    <n v="7"/>
    <n v="342"/>
    <n v="233.94"/>
    <x v="3"/>
    <n v="3"/>
    <x v="3"/>
    <n v="108.06"/>
  </r>
  <r>
    <n v="52901"/>
    <d v="2020-05-21T00:00:00"/>
    <s v="10071"/>
    <n v="1"/>
    <n v="9"/>
    <n v="14"/>
    <n v="11.15"/>
    <x v="6"/>
    <n v="4"/>
    <x v="1"/>
    <n v="2.8499999999999996"/>
  </r>
  <r>
    <n v="52902"/>
    <d v="2020-05-22T00:00:00"/>
    <s v="10071"/>
    <n v="1"/>
    <n v="1"/>
    <n v="15"/>
    <n v="10.3"/>
    <x v="0"/>
    <n v="4"/>
    <x v="1"/>
    <n v="4.6999999999999993"/>
  </r>
  <r>
    <n v="52903"/>
    <d v="2020-05-22T00:00:00"/>
    <s v="10071"/>
    <n v="1"/>
    <n v="7"/>
    <n v="15"/>
    <n v="10.16"/>
    <x v="3"/>
    <n v="4"/>
    <x v="1"/>
    <n v="4.84"/>
  </r>
  <r>
    <n v="52904"/>
    <d v="2020-05-22T00:00:00"/>
    <s v="10006"/>
    <n v="1"/>
    <n v="2"/>
    <n v="236"/>
    <n v="135.82"/>
    <x v="1"/>
    <n v="1"/>
    <x v="5"/>
    <n v="100.18"/>
  </r>
  <r>
    <n v="52905"/>
    <d v="2020-05-23T00:00:00"/>
    <s v="10071"/>
    <n v="1"/>
    <n v="9"/>
    <n v="14"/>
    <n v="11.03"/>
    <x v="6"/>
    <n v="4"/>
    <x v="1"/>
    <n v="2.9700000000000006"/>
  </r>
  <r>
    <n v="52906"/>
    <d v="2020-05-23T00:00:00"/>
    <s v="10071"/>
    <n v="1"/>
    <n v="3"/>
    <n v="14"/>
    <n v="10.33"/>
    <x v="5"/>
    <n v="4"/>
    <x v="1"/>
    <n v="3.67"/>
  </r>
  <r>
    <n v="52907"/>
    <d v="2020-05-24T00:00:00"/>
    <s v="10006"/>
    <n v="1"/>
    <n v="3"/>
    <n v="241"/>
    <n v="129.05000000000001"/>
    <x v="5"/>
    <n v="1"/>
    <x v="5"/>
    <n v="111.94999999999999"/>
  </r>
  <r>
    <n v="52908"/>
    <d v="2020-05-24T00:00:00"/>
    <s v="10066"/>
    <n v="1"/>
    <n v="6"/>
    <n v="18"/>
    <n v="9.52"/>
    <x v="4"/>
    <n v="4"/>
    <x v="1"/>
    <n v="8.48"/>
  </r>
  <r>
    <n v="52909"/>
    <d v="2020-05-24T00:00:00"/>
    <s v="10071"/>
    <n v="1"/>
    <n v="5"/>
    <n v="15"/>
    <n v="11.08"/>
    <x v="2"/>
    <n v="4"/>
    <x v="1"/>
    <n v="3.92"/>
  </r>
  <r>
    <n v="52910"/>
    <d v="2020-05-25T00:00:00"/>
    <s v="10071"/>
    <n v="1"/>
    <n v="7"/>
    <n v="14"/>
    <n v="10.75"/>
    <x v="3"/>
    <n v="4"/>
    <x v="1"/>
    <n v="3.25"/>
  </r>
  <r>
    <n v="52911"/>
    <d v="2020-05-25T00:00:00"/>
    <s v="10051"/>
    <n v="1"/>
    <n v="2"/>
    <n v="349"/>
    <n v="234.2"/>
    <x v="1"/>
    <n v="3"/>
    <x v="3"/>
    <n v="114.80000000000001"/>
  </r>
  <r>
    <n v="52912"/>
    <d v="2020-05-25T00:00:00"/>
    <s v="10071"/>
    <n v="1"/>
    <n v="7"/>
    <n v="14"/>
    <n v="11"/>
    <x v="3"/>
    <n v="4"/>
    <x v="1"/>
    <n v="3"/>
  </r>
  <r>
    <n v="52913"/>
    <d v="2020-05-26T00:00:00"/>
    <s v="10071"/>
    <n v="1"/>
    <n v="3"/>
    <n v="14"/>
    <n v="10.58"/>
    <x v="5"/>
    <n v="4"/>
    <x v="1"/>
    <n v="3.42"/>
  </r>
  <r>
    <n v="52914"/>
    <d v="2020-05-26T00:00:00"/>
    <s v="10006"/>
    <n v="1"/>
    <n v="3"/>
    <n v="249"/>
    <n v="139.65"/>
    <x v="5"/>
    <n v="1"/>
    <x v="5"/>
    <n v="109.35"/>
  </r>
  <r>
    <n v="52915"/>
    <d v="2020-05-27T00:00:00"/>
    <s v="10071"/>
    <n v="1"/>
    <n v="5"/>
    <n v="15"/>
    <n v="10.7"/>
    <x v="2"/>
    <n v="4"/>
    <x v="1"/>
    <n v="4.3000000000000007"/>
  </r>
  <r>
    <n v="52916"/>
    <d v="2020-05-27T00:00:00"/>
    <s v="10071"/>
    <n v="1"/>
    <n v="6"/>
    <n v="15"/>
    <n v="10.44"/>
    <x v="4"/>
    <n v="4"/>
    <x v="1"/>
    <n v="4.5600000000000005"/>
  </r>
  <r>
    <n v="52917"/>
    <d v="2020-05-28T00:00:00"/>
    <s v="10071"/>
    <n v="1"/>
    <n v="2"/>
    <n v="15"/>
    <n v="11.15"/>
    <x v="1"/>
    <n v="4"/>
    <x v="1"/>
    <n v="3.8499999999999996"/>
  </r>
  <r>
    <n v="52918"/>
    <d v="2020-05-28T00:00:00"/>
    <s v="10006"/>
    <n v="1"/>
    <n v="1"/>
    <n v="240"/>
    <n v="128.25"/>
    <x v="0"/>
    <n v="1"/>
    <x v="5"/>
    <n v="111.75"/>
  </r>
  <r>
    <n v="52919"/>
    <d v="2020-05-28T00:00:00"/>
    <s v="10071"/>
    <n v="1"/>
    <n v="1"/>
    <n v="15"/>
    <n v="10.82"/>
    <x v="0"/>
    <n v="4"/>
    <x v="1"/>
    <n v="4.18"/>
  </r>
  <r>
    <n v="52920"/>
    <d v="2020-05-29T00:00:00"/>
    <s v="10066"/>
    <n v="1"/>
    <n v="1"/>
    <n v="17"/>
    <n v="9.6199999999999992"/>
    <x v="0"/>
    <n v="4"/>
    <x v="1"/>
    <n v="7.3800000000000008"/>
  </r>
  <r>
    <n v="52921"/>
    <d v="2020-05-29T00:00:00"/>
    <s v="10071"/>
    <n v="1"/>
    <n v="6"/>
    <n v="15"/>
    <n v="10.59"/>
    <x v="4"/>
    <n v="4"/>
    <x v="1"/>
    <n v="4.41"/>
  </r>
  <r>
    <n v="52922"/>
    <d v="2020-05-29T00:00:00"/>
    <s v="10071"/>
    <n v="1"/>
    <n v="9"/>
    <n v="14"/>
    <n v="11.23"/>
    <x v="6"/>
    <n v="4"/>
    <x v="1"/>
    <n v="2.7699999999999996"/>
  </r>
  <r>
    <n v="52923"/>
    <d v="2020-05-30T00:00:00"/>
    <s v="10071"/>
    <n v="1"/>
    <n v="6"/>
    <n v="15"/>
    <n v="10.72"/>
    <x v="4"/>
    <n v="4"/>
    <x v="1"/>
    <n v="4.2799999999999994"/>
  </r>
  <r>
    <n v="52924"/>
    <d v="2020-05-31T00:00:00"/>
    <s v="10066"/>
    <n v="1"/>
    <n v="1"/>
    <n v="18"/>
    <n v="9.23"/>
    <x v="0"/>
    <n v="4"/>
    <x v="1"/>
    <n v="8.77"/>
  </r>
  <r>
    <n v="52925"/>
    <d v="2020-05-31T00:00:00"/>
    <s v="10006"/>
    <n v="1"/>
    <n v="1"/>
    <n v="258"/>
    <n v="127.83"/>
    <x v="0"/>
    <n v="1"/>
    <x v="5"/>
    <n v="130.17000000000002"/>
  </r>
  <r>
    <n v="52926"/>
    <d v="2020-05-31T00:00:00"/>
    <s v="10071"/>
    <n v="1"/>
    <n v="1"/>
    <n v="14"/>
    <n v="10.42"/>
    <x v="0"/>
    <n v="4"/>
    <x v="1"/>
    <n v="3.58"/>
  </r>
  <r>
    <n v="52927"/>
    <d v="2020-05-31T00:00:00"/>
    <s v="10028"/>
    <n v="1"/>
    <n v="5"/>
    <n v="109"/>
    <n v="74.489999999999995"/>
    <x v="2"/>
    <n v="6"/>
    <x v="2"/>
    <n v="34.510000000000005"/>
  </r>
  <r>
    <n v="52928"/>
    <d v="2020-05-31T00:00:00"/>
    <s v="10071"/>
    <n v="1"/>
    <n v="9"/>
    <n v="15"/>
    <n v="11.11"/>
    <x v="6"/>
    <n v="4"/>
    <x v="1"/>
    <n v="3.8900000000000006"/>
  </r>
  <r>
    <n v="52929"/>
    <d v="2020-06-01T00:00:00"/>
    <s v="10084"/>
    <n v="1"/>
    <n v="2"/>
    <n v="57"/>
    <n v="42.28"/>
    <x v="1"/>
    <n v="4"/>
    <x v="1"/>
    <n v="14.719999999999999"/>
  </r>
  <r>
    <n v="52930"/>
    <d v="2020-06-01T00:00:00"/>
    <s v="10051"/>
    <n v="1"/>
    <n v="2"/>
    <n v="349"/>
    <n v="234.18"/>
    <x v="1"/>
    <n v="3"/>
    <x v="3"/>
    <n v="114.82"/>
  </r>
  <r>
    <n v="52931"/>
    <d v="2020-06-01T00:00:00"/>
    <s v="10071"/>
    <n v="1"/>
    <n v="1"/>
    <n v="14"/>
    <n v="11.15"/>
    <x v="0"/>
    <n v="4"/>
    <x v="1"/>
    <n v="2.8499999999999996"/>
  </r>
  <r>
    <n v="52932"/>
    <d v="2020-06-02T00:00:00"/>
    <s v="10071"/>
    <n v="1"/>
    <n v="3"/>
    <n v="15"/>
    <n v="11.1"/>
    <x v="5"/>
    <n v="4"/>
    <x v="1"/>
    <n v="3.9000000000000004"/>
  </r>
  <r>
    <n v="52933"/>
    <d v="2020-06-03T00:00:00"/>
    <s v="10071"/>
    <n v="1"/>
    <n v="1"/>
    <n v="14"/>
    <n v="11.08"/>
    <x v="0"/>
    <n v="4"/>
    <x v="1"/>
    <n v="2.92"/>
  </r>
  <r>
    <n v="52934"/>
    <d v="2020-06-03T00:00:00"/>
    <s v="10071"/>
    <n v="1"/>
    <n v="1"/>
    <n v="15"/>
    <n v="10.46"/>
    <x v="0"/>
    <n v="4"/>
    <x v="1"/>
    <n v="4.5399999999999991"/>
  </r>
  <r>
    <n v="52935"/>
    <d v="2020-06-03T00:00:00"/>
    <s v="10071"/>
    <n v="1"/>
    <n v="3"/>
    <n v="15"/>
    <n v="10.75"/>
    <x v="5"/>
    <n v="4"/>
    <x v="1"/>
    <n v="4.25"/>
  </r>
  <r>
    <n v="52936"/>
    <d v="2020-06-03T00:00:00"/>
    <s v="10071"/>
    <n v="1"/>
    <n v="7"/>
    <n v="14"/>
    <n v="10.99"/>
    <x v="3"/>
    <n v="4"/>
    <x v="1"/>
    <n v="3.01"/>
  </r>
  <r>
    <n v="52937"/>
    <d v="2020-06-03T00:00:00"/>
    <s v="10071"/>
    <n v="1"/>
    <n v="2"/>
    <n v="15"/>
    <n v="10.85"/>
    <x v="1"/>
    <n v="4"/>
    <x v="1"/>
    <n v="4.1500000000000004"/>
  </r>
  <r>
    <n v="52938"/>
    <d v="2020-06-03T00:00:00"/>
    <s v="10071"/>
    <n v="1"/>
    <n v="6"/>
    <n v="15"/>
    <n v="10.81"/>
    <x v="4"/>
    <n v="4"/>
    <x v="1"/>
    <n v="4.1899999999999995"/>
  </r>
  <r>
    <n v="52939"/>
    <d v="2020-06-03T00:00:00"/>
    <s v="10071"/>
    <n v="1"/>
    <n v="1"/>
    <n v="15"/>
    <n v="10.74"/>
    <x v="0"/>
    <n v="4"/>
    <x v="1"/>
    <n v="4.26"/>
  </r>
  <r>
    <n v="52940"/>
    <d v="2020-06-03T00:00:00"/>
    <s v="10071"/>
    <n v="1"/>
    <n v="5"/>
    <n v="15"/>
    <n v="10.24"/>
    <x v="2"/>
    <n v="4"/>
    <x v="1"/>
    <n v="4.76"/>
  </r>
  <r>
    <n v="52941"/>
    <d v="2020-06-04T00:00:00"/>
    <s v="10071"/>
    <n v="1"/>
    <n v="7"/>
    <n v="15"/>
    <n v="10.32"/>
    <x v="3"/>
    <n v="4"/>
    <x v="1"/>
    <n v="4.68"/>
  </r>
  <r>
    <n v="52942"/>
    <d v="2020-06-04T00:00:00"/>
    <s v="10006"/>
    <n v="1"/>
    <n v="2"/>
    <n v="254"/>
    <n v="136.13"/>
    <x v="1"/>
    <n v="1"/>
    <x v="5"/>
    <n v="117.87"/>
  </r>
  <r>
    <n v="52943"/>
    <d v="2020-06-04T00:00:00"/>
    <s v="10051"/>
    <n v="1"/>
    <n v="5"/>
    <n v="329"/>
    <n v="224.35"/>
    <x v="2"/>
    <n v="3"/>
    <x v="3"/>
    <n v="104.65"/>
  </r>
  <r>
    <n v="52944"/>
    <d v="2020-06-05T00:00:00"/>
    <s v="10066"/>
    <n v="1"/>
    <n v="1"/>
    <n v="18"/>
    <n v="9.09"/>
    <x v="0"/>
    <n v="4"/>
    <x v="1"/>
    <n v="8.91"/>
  </r>
  <r>
    <n v="52945"/>
    <d v="2020-06-05T00:00:00"/>
    <s v="10071"/>
    <n v="1"/>
    <n v="3"/>
    <n v="15"/>
    <n v="10.63"/>
    <x v="5"/>
    <n v="4"/>
    <x v="1"/>
    <n v="4.3699999999999992"/>
  </r>
  <r>
    <n v="52946"/>
    <d v="2020-06-05T00:00:00"/>
    <s v="10071"/>
    <n v="1"/>
    <n v="9"/>
    <n v="15"/>
    <n v="10.41"/>
    <x v="6"/>
    <n v="4"/>
    <x v="1"/>
    <n v="4.59"/>
  </r>
  <r>
    <n v="52947"/>
    <d v="2020-06-05T00:00:00"/>
    <s v="10071"/>
    <n v="1"/>
    <n v="2"/>
    <n v="14"/>
    <n v="10.63"/>
    <x v="1"/>
    <n v="4"/>
    <x v="1"/>
    <n v="3.3699999999999992"/>
  </r>
  <r>
    <n v="52948"/>
    <d v="2020-06-05T00:00:00"/>
    <s v="10071"/>
    <n v="1"/>
    <n v="7"/>
    <n v="15"/>
    <n v="11.15"/>
    <x v="3"/>
    <n v="4"/>
    <x v="1"/>
    <n v="3.8499999999999996"/>
  </r>
  <r>
    <n v="52949"/>
    <d v="2020-06-06T00:00:00"/>
    <s v="10071"/>
    <n v="1"/>
    <n v="1"/>
    <n v="14"/>
    <n v="11.21"/>
    <x v="0"/>
    <n v="4"/>
    <x v="1"/>
    <n v="2.7899999999999991"/>
  </r>
  <r>
    <n v="52950"/>
    <d v="2020-06-07T00:00:00"/>
    <s v="10071"/>
    <n v="1"/>
    <n v="3"/>
    <n v="14"/>
    <n v="10.18"/>
    <x v="5"/>
    <n v="4"/>
    <x v="1"/>
    <n v="3.8200000000000003"/>
  </r>
  <r>
    <n v="52951"/>
    <d v="2020-06-07T00:00:00"/>
    <s v="10071"/>
    <n v="1"/>
    <n v="6"/>
    <n v="15"/>
    <n v="11.15"/>
    <x v="4"/>
    <n v="4"/>
    <x v="1"/>
    <n v="3.8499999999999996"/>
  </r>
  <r>
    <n v="52952"/>
    <d v="2020-06-07T00:00:00"/>
    <s v="10006"/>
    <n v="1"/>
    <n v="2"/>
    <n v="252"/>
    <n v="135.93"/>
    <x v="1"/>
    <n v="1"/>
    <x v="5"/>
    <n v="116.07"/>
  </r>
  <r>
    <n v="52953"/>
    <d v="2020-06-08T00:00:00"/>
    <s v="10071"/>
    <n v="1"/>
    <n v="6"/>
    <n v="15"/>
    <n v="10.25"/>
    <x v="4"/>
    <n v="4"/>
    <x v="1"/>
    <n v="4.75"/>
  </r>
  <r>
    <n v="52954"/>
    <d v="2020-06-08T00:00:00"/>
    <s v="10051"/>
    <n v="1"/>
    <n v="6"/>
    <n v="319"/>
    <n v="235.66"/>
    <x v="4"/>
    <n v="3"/>
    <x v="3"/>
    <n v="83.34"/>
  </r>
  <r>
    <n v="52955"/>
    <d v="2020-06-08T00:00:00"/>
    <s v="10071"/>
    <n v="1"/>
    <n v="7"/>
    <n v="14"/>
    <n v="10.63"/>
    <x v="3"/>
    <n v="4"/>
    <x v="1"/>
    <n v="3.3699999999999992"/>
  </r>
  <r>
    <n v="52956"/>
    <d v="2020-06-08T00:00:00"/>
    <s v="10071"/>
    <n v="1"/>
    <n v="9"/>
    <n v="15"/>
    <n v="10.61"/>
    <x v="6"/>
    <n v="4"/>
    <x v="1"/>
    <n v="4.3900000000000006"/>
  </r>
  <r>
    <n v="52957"/>
    <d v="2020-06-08T00:00:00"/>
    <s v="10066"/>
    <n v="1"/>
    <n v="6"/>
    <n v="18"/>
    <n v="8.8800000000000008"/>
    <x v="4"/>
    <n v="4"/>
    <x v="1"/>
    <n v="9.1199999999999992"/>
  </r>
  <r>
    <n v="52958"/>
    <d v="2020-06-09T00:00:00"/>
    <s v="10071"/>
    <n v="1"/>
    <n v="3"/>
    <n v="15"/>
    <n v="11.23"/>
    <x v="5"/>
    <n v="4"/>
    <x v="1"/>
    <n v="3.7699999999999996"/>
  </r>
  <r>
    <n v="52959"/>
    <d v="2020-06-10T00:00:00"/>
    <s v="10071"/>
    <n v="1"/>
    <n v="2"/>
    <n v="15"/>
    <n v="10.35"/>
    <x v="1"/>
    <n v="4"/>
    <x v="1"/>
    <n v="4.6500000000000004"/>
  </r>
  <r>
    <n v="52960"/>
    <d v="2020-06-10T00:00:00"/>
    <s v="10051"/>
    <n v="1"/>
    <n v="9"/>
    <n v="349"/>
    <n v="224.91"/>
    <x v="6"/>
    <n v="3"/>
    <x v="3"/>
    <n v="124.09"/>
  </r>
  <r>
    <n v="52961"/>
    <d v="2020-06-11T00:00:00"/>
    <s v="10071"/>
    <n v="1"/>
    <n v="6"/>
    <n v="14"/>
    <n v="10.43"/>
    <x v="4"/>
    <n v="4"/>
    <x v="1"/>
    <n v="3.5700000000000003"/>
  </r>
  <r>
    <n v="52962"/>
    <d v="2020-06-11T00:00:00"/>
    <s v="10066"/>
    <n v="1"/>
    <n v="1"/>
    <n v="17"/>
    <n v="8.9"/>
    <x v="0"/>
    <n v="4"/>
    <x v="1"/>
    <n v="8.1"/>
  </r>
  <r>
    <n v="52963"/>
    <d v="2020-06-12T00:00:00"/>
    <s v="10071"/>
    <n v="1"/>
    <n v="6"/>
    <n v="14"/>
    <n v="10.84"/>
    <x v="4"/>
    <n v="4"/>
    <x v="1"/>
    <n v="3.16"/>
  </r>
  <r>
    <n v="52964"/>
    <d v="2020-06-12T00:00:00"/>
    <s v="10006"/>
    <n v="1"/>
    <n v="6"/>
    <n v="244"/>
    <n v="129.47"/>
    <x v="4"/>
    <n v="1"/>
    <x v="5"/>
    <n v="114.53"/>
  </r>
  <r>
    <n v="52965"/>
    <d v="2020-06-12T00:00:00"/>
    <s v="10071"/>
    <n v="1"/>
    <n v="6"/>
    <n v="15"/>
    <n v="10.78"/>
    <x v="4"/>
    <n v="4"/>
    <x v="1"/>
    <n v="4.2200000000000006"/>
  </r>
  <r>
    <n v="52966"/>
    <d v="2020-06-13T00:00:00"/>
    <s v="10071"/>
    <n v="1"/>
    <n v="6"/>
    <n v="14"/>
    <n v="10.53"/>
    <x v="4"/>
    <n v="4"/>
    <x v="1"/>
    <n v="3.4700000000000006"/>
  </r>
  <r>
    <n v="52967"/>
    <d v="2020-06-13T00:00:00"/>
    <s v="10071"/>
    <n v="1"/>
    <n v="7"/>
    <n v="15"/>
    <n v="10.76"/>
    <x v="3"/>
    <n v="4"/>
    <x v="1"/>
    <n v="4.24"/>
  </r>
  <r>
    <n v="52968"/>
    <d v="2020-06-14T00:00:00"/>
    <s v="10071"/>
    <n v="1"/>
    <n v="1"/>
    <n v="14"/>
    <n v="11.13"/>
    <x v="0"/>
    <n v="4"/>
    <x v="1"/>
    <n v="2.8699999999999992"/>
  </r>
  <r>
    <n v="52969"/>
    <d v="2020-06-14T00:00:00"/>
    <s v="10071"/>
    <n v="1"/>
    <n v="1"/>
    <n v="14"/>
    <n v="10.41"/>
    <x v="0"/>
    <n v="4"/>
    <x v="1"/>
    <n v="3.59"/>
  </r>
  <r>
    <n v="52970"/>
    <d v="2020-06-14T00:00:00"/>
    <s v="10071"/>
    <n v="1"/>
    <n v="5"/>
    <n v="14"/>
    <n v="10.83"/>
    <x v="2"/>
    <n v="4"/>
    <x v="1"/>
    <n v="3.17"/>
  </r>
  <r>
    <n v="52971"/>
    <d v="2020-06-14T00:00:00"/>
    <s v="10006"/>
    <n v="1"/>
    <n v="6"/>
    <n v="237"/>
    <n v="125.87"/>
    <x v="4"/>
    <n v="1"/>
    <x v="5"/>
    <n v="111.13"/>
  </r>
  <r>
    <n v="52972"/>
    <d v="2020-06-14T00:00:00"/>
    <s v="10071"/>
    <n v="1"/>
    <n v="1"/>
    <n v="15"/>
    <n v="10.63"/>
    <x v="0"/>
    <n v="4"/>
    <x v="1"/>
    <n v="4.3699999999999992"/>
  </r>
  <r>
    <n v="52973"/>
    <d v="2020-06-14T00:00:00"/>
    <s v="10071"/>
    <n v="1"/>
    <n v="3"/>
    <n v="15"/>
    <n v="10.41"/>
    <x v="5"/>
    <n v="4"/>
    <x v="1"/>
    <n v="4.59"/>
  </r>
  <r>
    <n v="52974"/>
    <d v="2020-06-15T00:00:00"/>
    <s v="10071"/>
    <n v="1"/>
    <n v="1"/>
    <n v="15"/>
    <n v="11.26"/>
    <x v="0"/>
    <n v="4"/>
    <x v="1"/>
    <n v="3.74"/>
  </r>
  <r>
    <n v="52975"/>
    <d v="2020-06-15T00:00:00"/>
    <s v="10066"/>
    <n v="1"/>
    <n v="2"/>
    <n v="17"/>
    <n v="9.15"/>
    <x v="1"/>
    <n v="4"/>
    <x v="1"/>
    <n v="7.85"/>
  </r>
  <r>
    <n v="52976"/>
    <d v="2020-06-16T00:00:00"/>
    <s v="10071"/>
    <n v="1"/>
    <n v="1"/>
    <n v="15"/>
    <n v="10.46"/>
    <x v="0"/>
    <n v="4"/>
    <x v="1"/>
    <n v="4.5399999999999991"/>
  </r>
  <r>
    <n v="52977"/>
    <d v="2020-06-16T00:00:00"/>
    <s v="10006"/>
    <n v="1"/>
    <n v="2"/>
    <n v="238"/>
    <n v="131.54"/>
    <x v="1"/>
    <n v="1"/>
    <x v="5"/>
    <n v="106.46000000000001"/>
  </r>
  <r>
    <n v="52978"/>
    <d v="2020-06-16T00:00:00"/>
    <s v="10051"/>
    <n v="1"/>
    <n v="7"/>
    <n v="346"/>
    <n v="226.49"/>
    <x v="3"/>
    <n v="3"/>
    <x v="3"/>
    <n v="119.50999999999999"/>
  </r>
  <r>
    <n v="52979"/>
    <d v="2020-06-16T00:00:00"/>
    <s v="10071"/>
    <n v="1"/>
    <n v="9"/>
    <n v="15"/>
    <n v="10.78"/>
    <x v="6"/>
    <n v="4"/>
    <x v="1"/>
    <n v="4.2200000000000006"/>
  </r>
  <r>
    <n v="52980"/>
    <d v="2020-06-17T00:00:00"/>
    <s v="10066"/>
    <n v="1"/>
    <n v="6"/>
    <n v="17"/>
    <n v="9.69"/>
    <x v="4"/>
    <n v="4"/>
    <x v="1"/>
    <n v="7.3100000000000005"/>
  </r>
  <r>
    <n v="52981"/>
    <d v="2020-06-17T00:00:00"/>
    <s v="10071"/>
    <n v="1"/>
    <n v="2"/>
    <n v="15"/>
    <n v="10.91"/>
    <x v="1"/>
    <n v="4"/>
    <x v="1"/>
    <n v="4.09"/>
  </r>
  <r>
    <n v="52982"/>
    <d v="2020-06-17T00:00:00"/>
    <s v="10071"/>
    <n v="1"/>
    <n v="2"/>
    <n v="15"/>
    <n v="11.06"/>
    <x v="1"/>
    <n v="4"/>
    <x v="1"/>
    <n v="3.9399999999999995"/>
  </r>
  <r>
    <n v="52983"/>
    <d v="2020-06-18T00:00:00"/>
    <s v="10071"/>
    <n v="1"/>
    <n v="1"/>
    <n v="15"/>
    <n v="10.81"/>
    <x v="0"/>
    <n v="4"/>
    <x v="1"/>
    <n v="4.1899999999999995"/>
  </r>
  <r>
    <n v="52984"/>
    <d v="2020-06-18T00:00:00"/>
    <s v="10071"/>
    <n v="1"/>
    <n v="2"/>
    <n v="15"/>
    <n v="10.58"/>
    <x v="1"/>
    <n v="4"/>
    <x v="1"/>
    <n v="4.42"/>
  </r>
  <r>
    <n v="52985"/>
    <d v="2020-06-18T00:00:00"/>
    <s v="10071"/>
    <n v="1"/>
    <n v="1"/>
    <n v="15"/>
    <n v="10.72"/>
    <x v="0"/>
    <n v="4"/>
    <x v="1"/>
    <n v="4.2799999999999994"/>
  </r>
  <r>
    <n v="52986"/>
    <d v="2020-06-18T00:00:00"/>
    <s v="10084"/>
    <n v="1"/>
    <n v="1"/>
    <n v="59"/>
    <n v="45.35"/>
    <x v="0"/>
    <n v="4"/>
    <x v="1"/>
    <n v="13.649999999999999"/>
  </r>
  <r>
    <n v="52987"/>
    <d v="2020-06-19T00:00:00"/>
    <s v="10006"/>
    <n v="1"/>
    <n v="1"/>
    <n v="236"/>
    <n v="133.74"/>
    <x v="0"/>
    <n v="1"/>
    <x v="5"/>
    <n v="102.25999999999999"/>
  </r>
  <r>
    <n v="52988"/>
    <d v="2020-06-19T00:00:00"/>
    <s v="10071"/>
    <n v="1"/>
    <n v="7"/>
    <n v="15"/>
    <n v="11.06"/>
    <x v="3"/>
    <n v="4"/>
    <x v="1"/>
    <n v="3.9399999999999995"/>
  </r>
  <r>
    <n v="52989"/>
    <d v="2020-06-20T00:00:00"/>
    <s v="10071"/>
    <n v="1"/>
    <n v="6"/>
    <n v="15"/>
    <n v="10.23"/>
    <x v="4"/>
    <n v="4"/>
    <x v="1"/>
    <n v="4.7699999999999996"/>
  </r>
  <r>
    <n v="52990"/>
    <d v="2020-06-21T00:00:00"/>
    <s v="10071"/>
    <n v="1"/>
    <n v="5"/>
    <n v="15"/>
    <n v="10.42"/>
    <x v="2"/>
    <n v="4"/>
    <x v="1"/>
    <n v="4.58"/>
  </r>
  <r>
    <n v="52991"/>
    <d v="2020-06-21T00:00:00"/>
    <s v="10071"/>
    <n v="1"/>
    <n v="6"/>
    <n v="15"/>
    <n v="11.06"/>
    <x v="4"/>
    <n v="4"/>
    <x v="1"/>
    <n v="3.9399999999999995"/>
  </r>
  <r>
    <n v="52992"/>
    <d v="2020-06-21T00:00:00"/>
    <s v="10071"/>
    <n v="1"/>
    <n v="7"/>
    <n v="14"/>
    <n v="10.38"/>
    <x v="3"/>
    <n v="4"/>
    <x v="1"/>
    <n v="3.6199999999999992"/>
  </r>
  <r>
    <n v="52993"/>
    <d v="2020-06-21T00:00:00"/>
    <s v="10006"/>
    <n v="1"/>
    <n v="6"/>
    <n v="239"/>
    <n v="131.22999999999999"/>
    <x v="4"/>
    <n v="1"/>
    <x v="5"/>
    <n v="107.77000000000001"/>
  </r>
  <r>
    <n v="52994"/>
    <d v="2020-06-21T00:00:00"/>
    <s v="10066"/>
    <n v="1"/>
    <n v="1"/>
    <n v="17"/>
    <n v="9.17"/>
    <x v="0"/>
    <n v="4"/>
    <x v="1"/>
    <n v="7.83"/>
  </r>
  <r>
    <n v="52995"/>
    <d v="2020-06-21T00:00:00"/>
    <s v="10071"/>
    <n v="1"/>
    <n v="7"/>
    <n v="14"/>
    <n v="10.59"/>
    <x v="3"/>
    <n v="4"/>
    <x v="1"/>
    <n v="3.41"/>
  </r>
  <r>
    <n v="52996"/>
    <d v="2020-06-21T00:00:00"/>
    <s v="10028"/>
    <n v="1"/>
    <n v="2"/>
    <n v="118"/>
    <n v="78.09"/>
    <x v="1"/>
    <n v="6"/>
    <x v="2"/>
    <n v="39.909999999999997"/>
  </r>
  <r>
    <n v="52997"/>
    <d v="2020-06-22T00:00:00"/>
    <s v="10071"/>
    <n v="1"/>
    <n v="3"/>
    <n v="15"/>
    <n v="10.7"/>
    <x v="5"/>
    <n v="4"/>
    <x v="1"/>
    <n v="4.3000000000000007"/>
  </r>
  <r>
    <n v="52998"/>
    <d v="2020-06-22T00:00:00"/>
    <s v="10071"/>
    <n v="1"/>
    <n v="1"/>
    <n v="15"/>
    <n v="10.33"/>
    <x v="0"/>
    <n v="4"/>
    <x v="1"/>
    <n v="4.67"/>
  </r>
  <r>
    <n v="52999"/>
    <d v="2020-06-22T00:00:00"/>
    <s v="10084"/>
    <n v="1"/>
    <n v="5"/>
    <n v="55"/>
    <n v="42.92"/>
    <x v="2"/>
    <n v="4"/>
    <x v="1"/>
    <n v="12.079999999999998"/>
  </r>
  <r>
    <n v="53000"/>
    <d v="2020-06-23T00:00:00"/>
    <s v="10071"/>
    <n v="1"/>
    <n v="5"/>
    <n v="14"/>
    <n v="10.27"/>
    <x v="2"/>
    <n v="4"/>
    <x v="1"/>
    <n v="3.7300000000000004"/>
  </r>
  <r>
    <n v="53001"/>
    <d v="2020-06-23T00:00:00"/>
    <s v="10071"/>
    <n v="1"/>
    <n v="5"/>
    <n v="14"/>
    <n v="10.69"/>
    <x v="2"/>
    <n v="4"/>
    <x v="1"/>
    <n v="3.3100000000000005"/>
  </r>
  <r>
    <n v="53002"/>
    <d v="2020-06-23T00:00:00"/>
    <s v="10051"/>
    <n v="1"/>
    <n v="6"/>
    <n v="342"/>
    <n v="227.1"/>
    <x v="4"/>
    <n v="3"/>
    <x v="3"/>
    <n v="114.9"/>
  </r>
  <r>
    <n v="53003"/>
    <d v="2020-06-24T00:00:00"/>
    <s v="10071"/>
    <n v="1"/>
    <n v="7"/>
    <n v="15"/>
    <n v="10.37"/>
    <x v="3"/>
    <n v="4"/>
    <x v="1"/>
    <n v="4.6300000000000008"/>
  </r>
  <r>
    <n v="53004"/>
    <d v="2020-06-24T00:00:00"/>
    <s v="10006"/>
    <n v="1"/>
    <n v="7"/>
    <n v="241"/>
    <n v="127.99"/>
    <x v="3"/>
    <n v="1"/>
    <x v="5"/>
    <n v="113.01"/>
  </r>
  <r>
    <n v="53005"/>
    <d v="2020-06-24T00:00:00"/>
    <s v="10071"/>
    <n v="1"/>
    <n v="1"/>
    <n v="14"/>
    <n v="10.31"/>
    <x v="0"/>
    <n v="4"/>
    <x v="1"/>
    <n v="3.6899999999999995"/>
  </r>
  <r>
    <n v="53006"/>
    <d v="2020-06-24T00:00:00"/>
    <s v="10071"/>
    <n v="1"/>
    <n v="2"/>
    <n v="14"/>
    <n v="10.29"/>
    <x v="1"/>
    <n v="4"/>
    <x v="1"/>
    <n v="3.7100000000000009"/>
  </r>
  <r>
    <n v="53007"/>
    <d v="2020-06-25T00:00:00"/>
    <s v="10051"/>
    <n v="1"/>
    <n v="6"/>
    <n v="345"/>
    <n v="230.78"/>
    <x v="4"/>
    <n v="3"/>
    <x v="3"/>
    <n v="114.22"/>
  </r>
  <r>
    <n v="53008"/>
    <d v="2020-06-25T00:00:00"/>
    <s v="10071"/>
    <n v="1"/>
    <n v="2"/>
    <n v="14"/>
    <n v="10.18"/>
    <x v="1"/>
    <n v="4"/>
    <x v="1"/>
    <n v="3.8200000000000003"/>
  </r>
  <r>
    <n v="53009"/>
    <d v="2020-06-25T00:00:00"/>
    <s v="10066"/>
    <n v="1"/>
    <n v="5"/>
    <n v="17"/>
    <n v="8.7899999999999991"/>
    <x v="2"/>
    <n v="4"/>
    <x v="1"/>
    <n v="8.2100000000000009"/>
  </r>
  <r>
    <n v="53010"/>
    <d v="2020-06-25T00:00:00"/>
    <s v="10071"/>
    <n v="1"/>
    <n v="5"/>
    <n v="15"/>
    <n v="10.64"/>
    <x v="2"/>
    <n v="4"/>
    <x v="1"/>
    <n v="4.3599999999999994"/>
  </r>
  <r>
    <n v="53011"/>
    <d v="2020-06-26T00:00:00"/>
    <s v="10071"/>
    <n v="1"/>
    <n v="5"/>
    <n v="15"/>
    <n v="10.67"/>
    <x v="2"/>
    <n v="4"/>
    <x v="1"/>
    <n v="4.33"/>
  </r>
  <r>
    <n v="53012"/>
    <d v="2020-06-26T00:00:00"/>
    <s v="10071"/>
    <n v="1"/>
    <n v="2"/>
    <n v="15"/>
    <n v="10.43"/>
    <x v="1"/>
    <n v="4"/>
    <x v="1"/>
    <n v="4.57"/>
  </r>
  <r>
    <n v="53013"/>
    <d v="2020-06-26T00:00:00"/>
    <s v="10071"/>
    <n v="1"/>
    <n v="2"/>
    <n v="14"/>
    <n v="11.11"/>
    <x v="1"/>
    <n v="4"/>
    <x v="1"/>
    <n v="2.8900000000000006"/>
  </r>
  <r>
    <n v="53014"/>
    <d v="2020-06-27T00:00:00"/>
    <s v="10071"/>
    <n v="1"/>
    <n v="3"/>
    <n v="15"/>
    <n v="10.97"/>
    <x v="5"/>
    <n v="4"/>
    <x v="1"/>
    <n v="4.0299999999999994"/>
  </r>
  <r>
    <n v="53015"/>
    <d v="2020-06-28T00:00:00"/>
    <s v="10071"/>
    <n v="1"/>
    <n v="6"/>
    <n v="15"/>
    <n v="10.98"/>
    <x v="4"/>
    <n v="4"/>
    <x v="1"/>
    <n v="4.0199999999999996"/>
  </r>
  <r>
    <n v="53016"/>
    <d v="2020-06-29T00:00:00"/>
    <s v="10071"/>
    <n v="1"/>
    <n v="6"/>
    <n v="14"/>
    <n v="10.63"/>
    <x v="4"/>
    <n v="4"/>
    <x v="1"/>
    <n v="3.3699999999999992"/>
  </r>
  <r>
    <n v="53017"/>
    <d v="2020-06-29T00:00:00"/>
    <s v="10006"/>
    <n v="1"/>
    <n v="3"/>
    <n v="259"/>
    <n v="135.66999999999999"/>
    <x v="5"/>
    <n v="1"/>
    <x v="5"/>
    <n v="123.33000000000001"/>
  </r>
  <r>
    <n v="53018"/>
    <d v="2020-06-30T00:00:00"/>
    <s v="10066"/>
    <n v="1"/>
    <n v="1"/>
    <n v="18"/>
    <n v="9.31"/>
    <x v="0"/>
    <n v="4"/>
    <x v="1"/>
    <n v="8.69"/>
  </r>
  <r>
    <n v="53019"/>
    <d v="2020-06-30T00:00:00"/>
    <s v="10084"/>
    <n v="1"/>
    <n v="5"/>
    <n v="57"/>
    <n v="43.57"/>
    <x v="2"/>
    <n v="4"/>
    <x v="1"/>
    <n v="13.43"/>
  </r>
  <r>
    <n v="53020"/>
    <d v="2020-06-30T00:00:00"/>
    <s v="10071"/>
    <n v="1"/>
    <n v="3"/>
    <n v="14"/>
    <n v="10.45"/>
    <x v="5"/>
    <n v="4"/>
    <x v="1"/>
    <n v="3.5500000000000007"/>
  </r>
  <r>
    <n v="53021"/>
    <d v="2020-07-01T00:00:00"/>
    <s v="10071"/>
    <n v="1"/>
    <n v="3"/>
    <n v="14"/>
    <n v="10.18"/>
    <x v="5"/>
    <n v="4"/>
    <x v="1"/>
    <n v="3.8200000000000003"/>
  </r>
  <r>
    <n v="53022"/>
    <d v="2020-07-02T00:00:00"/>
    <s v="10071"/>
    <n v="1"/>
    <n v="6"/>
    <n v="14"/>
    <n v="10.25"/>
    <x v="4"/>
    <n v="4"/>
    <x v="1"/>
    <n v="3.75"/>
  </r>
  <r>
    <n v="53023"/>
    <d v="2020-07-02T00:00:00"/>
    <s v="10071"/>
    <n v="1"/>
    <n v="3"/>
    <n v="15"/>
    <n v="11.12"/>
    <x v="5"/>
    <n v="4"/>
    <x v="1"/>
    <n v="3.8800000000000008"/>
  </r>
  <r>
    <n v="53024"/>
    <d v="2020-07-02T00:00:00"/>
    <s v="10066"/>
    <n v="1"/>
    <n v="2"/>
    <n v="18"/>
    <n v="9.6199999999999992"/>
    <x v="1"/>
    <n v="4"/>
    <x v="1"/>
    <n v="8.3800000000000008"/>
  </r>
  <r>
    <n v="53025"/>
    <d v="2020-07-02T00:00:00"/>
    <s v="10071"/>
    <n v="1"/>
    <n v="1"/>
    <n v="15"/>
    <n v="10.39"/>
    <x v="0"/>
    <n v="4"/>
    <x v="1"/>
    <n v="4.6099999999999994"/>
  </r>
  <r>
    <n v="53026"/>
    <d v="2020-07-02T00:00:00"/>
    <s v="10071"/>
    <n v="1"/>
    <n v="2"/>
    <n v="14"/>
    <n v="10.220000000000001"/>
    <x v="1"/>
    <n v="4"/>
    <x v="1"/>
    <n v="3.7799999999999994"/>
  </r>
  <r>
    <n v="53027"/>
    <d v="2020-07-02T00:00:00"/>
    <s v="10071"/>
    <n v="1"/>
    <n v="2"/>
    <n v="15"/>
    <n v="10.17"/>
    <x v="1"/>
    <n v="4"/>
    <x v="1"/>
    <n v="4.83"/>
  </r>
  <r>
    <n v="53028"/>
    <d v="2020-07-02T00:00:00"/>
    <s v="10051"/>
    <n v="1"/>
    <n v="3"/>
    <n v="338"/>
    <n v="228.63"/>
    <x v="5"/>
    <n v="3"/>
    <x v="3"/>
    <n v="109.37"/>
  </r>
  <r>
    <n v="53029"/>
    <d v="2020-07-02T00:00:00"/>
    <s v="10071"/>
    <n v="1"/>
    <n v="1"/>
    <n v="15"/>
    <n v="10.57"/>
    <x v="0"/>
    <n v="4"/>
    <x v="1"/>
    <n v="4.43"/>
  </r>
  <r>
    <n v="53030"/>
    <d v="2020-07-03T00:00:00"/>
    <s v="10006"/>
    <n v="1"/>
    <n v="5"/>
    <n v="252"/>
    <n v="136.88"/>
    <x v="2"/>
    <n v="1"/>
    <x v="5"/>
    <n v="115.12"/>
  </r>
  <r>
    <n v="53031"/>
    <d v="2020-07-03T00:00:00"/>
    <s v="10071"/>
    <n v="1"/>
    <n v="6"/>
    <n v="15"/>
    <n v="11.18"/>
    <x v="4"/>
    <n v="4"/>
    <x v="1"/>
    <n v="3.8200000000000003"/>
  </r>
  <r>
    <n v="53032"/>
    <d v="2020-07-04T00:00:00"/>
    <s v="10071"/>
    <n v="1"/>
    <n v="6"/>
    <n v="14"/>
    <n v="10.57"/>
    <x v="4"/>
    <n v="4"/>
    <x v="1"/>
    <n v="3.4299999999999997"/>
  </r>
  <r>
    <n v="53033"/>
    <d v="2020-07-04T00:00:00"/>
    <s v="10071"/>
    <n v="1"/>
    <n v="6"/>
    <n v="14"/>
    <n v="10.88"/>
    <x v="4"/>
    <n v="4"/>
    <x v="1"/>
    <n v="3.1199999999999992"/>
  </r>
  <r>
    <n v="53034"/>
    <d v="2020-07-05T00:00:00"/>
    <s v="10071"/>
    <n v="1"/>
    <n v="3"/>
    <n v="15"/>
    <n v="10.26"/>
    <x v="5"/>
    <n v="4"/>
    <x v="1"/>
    <n v="4.74"/>
  </r>
  <r>
    <n v="53035"/>
    <d v="2020-07-06T00:00:00"/>
    <s v="10071"/>
    <n v="1"/>
    <n v="2"/>
    <n v="15"/>
    <n v="10.98"/>
    <x v="1"/>
    <n v="4"/>
    <x v="1"/>
    <n v="4.0199999999999996"/>
  </r>
  <r>
    <n v="53036"/>
    <d v="2020-07-06T00:00:00"/>
    <s v="10066"/>
    <n v="1"/>
    <n v="1"/>
    <n v="17"/>
    <n v="9.18"/>
    <x v="0"/>
    <n v="4"/>
    <x v="1"/>
    <n v="7.82"/>
  </r>
  <r>
    <n v="53037"/>
    <d v="2020-07-07T00:00:00"/>
    <s v="10071"/>
    <n v="1"/>
    <n v="3"/>
    <n v="15"/>
    <n v="10.48"/>
    <x v="5"/>
    <n v="4"/>
    <x v="1"/>
    <n v="4.5199999999999996"/>
  </r>
  <r>
    <n v="53038"/>
    <d v="2020-07-07T00:00:00"/>
    <s v="10051"/>
    <n v="1"/>
    <n v="9"/>
    <n v="345"/>
    <n v="227.67"/>
    <x v="6"/>
    <n v="3"/>
    <x v="3"/>
    <n v="117.33000000000001"/>
  </r>
  <r>
    <n v="53039"/>
    <d v="2020-07-07T00:00:00"/>
    <s v="10071"/>
    <n v="1"/>
    <n v="5"/>
    <n v="14"/>
    <n v="11.14"/>
    <x v="2"/>
    <n v="4"/>
    <x v="1"/>
    <n v="2.8599999999999994"/>
  </r>
  <r>
    <n v="53040"/>
    <d v="2020-07-08T00:00:00"/>
    <s v="10071"/>
    <n v="2"/>
    <n v="9"/>
    <n v="15"/>
    <n v="10.41"/>
    <x v="6"/>
    <n v="4"/>
    <x v="1"/>
    <n v="4.59"/>
  </r>
  <r>
    <n v="53041"/>
    <d v="2020-07-08T00:00:00"/>
    <s v="10006"/>
    <n v="1"/>
    <n v="1"/>
    <n v="246"/>
    <n v="138.63"/>
    <x v="0"/>
    <n v="1"/>
    <x v="5"/>
    <n v="107.37"/>
  </r>
  <r>
    <n v="53042"/>
    <d v="2020-07-08T00:00:00"/>
    <s v="10071"/>
    <n v="1"/>
    <n v="6"/>
    <n v="14"/>
    <n v="11.06"/>
    <x v="4"/>
    <n v="4"/>
    <x v="1"/>
    <n v="2.9399999999999995"/>
  </r>
  <r>
    <n v="53043"/>
    <d v="2020-07-09T00:00:00"/>
    <s v="10066"/>
    <n v="1"/>
    <n v="2"/>
    <n v="17"/>
    <n v="8.94"/>
    <x v="1"/>
    <n v="4"/>
    <x v="1"/>
    <n v="8.06"/>
  </r>
  <r>
    <n v="53044"/>
    <d v="2020-07-09T00:00:00"/>
    <s v="10071"/>
    <n v="1"/>
    <n v="6"/>
    <n v="15"/>
    <n v="10.45"/>
    <x v="4"/>
    <n v="4"/>
    <x v="1"/>
    <n v="4.5500000000000007"/>
  </r>
  <r>
    <n v="53045"/>
    <d v="2020-07-09T00:00:00"/>
    <s v="10071"/>
    <n v="1"/>
    <n v="6"/>
    <n v="15"/>
    <n v="10.64"/>
    <x v="4"/>
    <n v="4"/>
    <x v="1"/>
    <n v="4.3599999999999994"/>
  </r>
  <r>
    <n v="53046"/>
    <d v="2020-07-09T00:00:00"/>
    <s v="10071"/>
    <n v="1"/>
    <n v="6"/>
    <n v="15"/>
    <n v="10.8"/>
    <x v="4"/>
    <n v="4"/>
    <x v="1"/>
    <n v="4.1999999999999993"/>
  </r>
  <r>
    <n v="53047"/>
    <d v="2020-07-10T00:00:00"/>
    <s v="10071"/>
    <n v="1"/>
    <n v="1"/>
    <n v="15"/>
    <n v="11.22"/>
    <x v="0"/>
    <n v="4"/>
    <x v="1"/>
    <n v="3.7799999999999994"/>
  </r>
  <r>
    <n v="53048"/>
    <d v="2020-07-11T00:00:00"/>
    <s v="10071"/>
    <n v="1"/>
    <n v="6"/>
    <n v="15"/>
    <n v="11.26"/>
    <x v="4"/>
    <n v="4"/>
    <x v="1"/>
    <n v="3.74"/>
  </r>
  <r>
    <n v="53049"/>
    <d v="2020-07-11T00:00:00"/>
    <s v="10071"/>
    <n v="1"/>
    <n v="6"/>
    <n v="14"/>
    <n v="10.220000000000001"/>
    <x v="4"/>
    <n v="4"/>
    <x v="1"/>
    <n v="3.7799999999999994"/>
  </r>
  <r>
    <n v="53050"/>
    <d v="2020-07-11T00:00:00"/>
    <s v="10084"/>
    <n v="1"/>
    <n v="1"/>
    <n v="58"/>
    <n v="43.43"/>
    <x v="0"/>
    <n v="4"/>
    <x v="1"/>
    <n v="14.57"/>
  </r>
  <r>
    <n v="53051"/>
    <d v="2020-07-11T00:00:00"/>
    <s v="10071"/>
    <n v="1"/>
    <n v="7"/>
    <n v="14"/>
    <n v="10.53"/>
    <x v="3"/>
    <n v="4"/>
    <x v="1"/>
    <n v="3.4700000000000006"/>
  </r>
  <r>
    <n v="53052"/>
    <d v="2020-07-12T00:00:00"/>
    <s v="10028"/>
    <n v="1"/>
    <n v="6"/>
    <n v="112"/>
    <n v="77.459999999999994"/>
    <x v="4"/>
    <n v="6"/>
    <x v="2"/>
    <n v="34.540000000000006"/>
  </r>
  <r>
    <n v="53053"/>
    <d v="2020-07-12T00:00:00"/>
    <s v="10071"/>
    <n v="1"/>
    <n v="6"/>
    <n v="15"/>
    <n v="10.74"/>
    <x v="4"/>
    <n v="4"/>
    <x v="1"/>
    <n v="4.26"/>
  </r>
  <r>
    <n v="53054"/>
    <d v="2020-07-13T00:00:00"/>
    <s v="10071"/>
    <n v="1"/>
    <n v="2"/>
    <n v="14"/>
    <n v="10.58"/>
    <x v="1"/>
    <n v="4"/>
    <x v="1"/>
    <n v="3.42"/>
  </r>
  <r>
    <n v="53055"/>
    <d v="2020-07-13T00:00:00"/>
    <s v="10071"/>
    <n v="1"/>
    <n v="2"/>
    <n v="15"/>
    <n v="11"/>
    <x v="1"/>
    <n v="4"/>
    <x v="1"/>
    <n v="4"/>
  </r>
  <r>
    <n v="53056"/>
    <d v="2020-07-13T00:00:00"/>
    <s v="10071"/>
    <n v="1"/>
    <n v="1"/>
    <n v="15"/>
    <n v="10.82"/>
    <x v="0"/>
    <n v="4"/>
    <x v="1"/>
    <n v="4.18"/>
  </r>
  <r>
    <n v="53057"/>
    <d v="2020-07-13T00:00:00"/>
    <s v="10006"/>
    <n v="1"/>
    <n v="3"/>
    <n v="237"/>
    <n v="134.79"/>
    <x v="5"/>
    <n v="1"/>
    <x v="5"/>
    <n v="102.21000000000001"/>
  </r>
  <r>
    <n v="53058"/>
    <d v="2020-07-14T00:00:00"/>
    <s v="10071"/>
    <n v="1"/>
    <n v="7"/>
    <n v="15"/>
    <n v="11.02"/>
    <x v="3"/>
    <n v="4"/>
    <x v="1"/>
    <n v="3.9800000000000004"/>
  </r>
  <r>
    <n v="53059"/>
    <d v="2020-07-14T00:00:00"/>
    <s v="10051"/>
    <n v="1"/>
    <n v="5"/>
    <n v="330"/>
    <n v="215.93"/>
    <x v="2"/>
    <n v="3"/>
    <x v="3"/>
    <n v="114.07"/>
  </r>
  <r>
    <n v="53060"/>
    <d v="2020-07-15T00:00:00"/>
    <s v="10071"/>
    <n v="1"/>
    <n v="7"/>
    <n v="15"/>
    <n v="11.1"/>
    <x v="3"/>
    <n v="4"/>
    <x v="1"/>
    <n v="3.9000000000000004"/>
  </r>
  <r>
    <n v="53061"/>
    <d v="2020-07-15T00:00:00"/>
    <s v="10071"/>
    <n v="1"/>
    <n v="6"/>
    <n v="15"/>
    <n v="10.9"/>
    <x v="4"/>
    <n v="4"/>
    <x v="1"/>
    <n v="4.0999999999999996"/>
  </r>
  <r>
    <n v="53062"/>
    <d v="2020-07-16T00:00:00"/>
    <s v="10071"/>
    <n v="1"/>
    <n v="7"/>
    <n v="14"/>
    <n v="11.03"/>
    <x v="3"/>
    <n v="4"/>
    <x v="1"/>
    <n v="2.9700000000000006"/>
  </r>
  <r>
    <n v="53063"/>
    <d v="2020-07-16T00:00:00"/>
    <s v="10071"/>
    <n v="1"/>
    <n v="2"/>
    <n v="15"/>
    <n v="11.13"/>
    <x v="1"/>
    <n v="4"/>
    <x v="1"/>
    <n v="3.8699999999999992"/>
  </r>
  <r>
    <n v="53064"/>
    <d v="2020-07-16T00:00:00"/>
    <s v="10066"/>
    <n v="1"/>
    <n v="2"/>
    <n v="18"/>
    <n v="8.73"/>
    <x v="1"/>
    <n v="4"/>
    <x v="1"/>
    <n v="9.27"/>
  </r>
  <r>
    <n v="53065"/>
    <d v="2020-07-17T00:00:00"/>
    <s v="10071"/>
    <n v="1"/>
    <n v="2"/>
    <n v="15"/>
    <n v="10.97"/>
    <x v="1"/>
    <n v="4"/>
    <x v="1"/>
    <n v="4.0299999999999994"/>
  </r>
  <r>
    <n v="53066"/>
    <d v="2020-07-17T00:00:00"/>
    <s v="10066"/>
    <n v="1"/>
    <n v="7"/>
    <n v="18"/>
    <n v="8.99"/>
    <x v="3"/>
    <n v="4"/>
    <x v="1"/>
    <n v="9.01"/>
  </r>
  <r>
    <n v="53067"/>
    <d v="2020-07-18T00:00:00"/>
    <s v="10071"/>
    <n v="1"/>
    <n v="5"/>
    <n v="15"/>
    <n v="10.38"/>
    <x v="2"/>
    <n v="4"/>
    <x v="1"/>
    <n v="4.6199999999999992"/>
  </r>
  <r>
    <n v="53068"/>
    <d v="2020-07-18T00:00:00"/>
    <s v="10071"/>
    <n v="1"/>
    <n v="3"/>
    <n v="14"/>
    <n v="11.13"/>
    <x v="5"/>
    <n v="4"/>
    <x v="1"/>
    <n v="2.8699999999999992"/>
  </r>
  <r>
    <n v="53069"/>
    <d v="2020-07-18T00:00:00"/>
    <s v="10006"/>
    <n v="1"/>
    <n v="2"/>
    <n v="238"/>
    <n v="136.05000000000001"/>
    <x v="1"/>
    <n v="1"/>
    <x v="5"/>
    <n v="101.94999999999999"/>
  </r>
  <r>
    <n v="53070"/>
    <d v="2020-07-18T00:00:00"/>
    <s v="10071"/>
    <n v="1"/>
    <n v="7"/>
    <n v="14"/>
    <n v="10.66"/>
    <x v="3"/>
    <n v="4"/>
    <x v="1"/>
    <n v="3.34"/>
  </r>
  <r>
    <n v="53071"/>
    <d v="2020-07-18T00:00:00"/>
    <s v="10071"/>
    <n v="1"/>
    <n v="5"/>
    <n v="14"/>
    <n v="10.64"/>
    <x v="2"/>
    <n v="4"/>
    <x v="1"/>
    <n v="3.3599999999999994"/>
  </r>
  <r>
    <n v="53072"/>
    <d v="2020-07-19T00:00:00"/>
    <s v="10051"/>
    <n v="1"/>
    <n v="5"/>
    <n v="346"/>
    <n v="237.42"/>
    <x v="2"/>
    <n v="3"/>
    <x v="3"/>
    <n v="108.58000000000001"/>
  </r>
  <r>
    <n v="53073"/>
    <d v="2020-07-19T00:00:00"/>
    <s v="10071"/>
    <n v="1"/>
    <n v="1"/>
    <n v="14"/>
    <n v="10.72"/>
    <x v="0"/>
    <n v="4"/>
    <x v="1"/>
    <n v="3.2799999999999994"/>
  </r>
  <r>
    <n v="53074"/>
    <d v="2020-07-20T00:00:00"/>
    <s v="10006"/>
    <n v="1"/>
    <n v="2"/>
    <n v="239"/>
    <n v="137.21"/>
    <x v="1"/>
    <n v="1"/>
    <x v="5"/>
    <n v="101.78999999999999"/>
  </r>
  <r>
    <n v="53075"/>
    <d v="2020-07-20T00:00:00"/>
    <s v="10071"/>
    <n v="1"/>
    <n v="5"/>
    <n v="15"/>
    <n v="10.49"/>
    <x v="2"/>
    <n v="4"/>
    <x v="1"/>
    <n v="4.51"/>
  </r>
  <r>
    <n v="53076"/>
    <d v="2020-07-20T00:00:00"/>
    <s v="10066"/>
    <n v="1"/>
    <n v="1"/>
    <n v="18"/>
    <n v="9.59"/>
    <x v="0"/>
    <n v="4"/>
    <x v="1"/>
    <n v="8.41"/>
  </r>
  <r>
    <n v="53077"/>
    <d v="2020-07-21T00:00:00"/>
    <s v="10071"/>
    <n v="1"/>
    <n v="3"/>
    <n v="15"/>
    <n v="10.220000000000001"/>
    <x v="5"/>
    <n v="4"/>
    <x v="1"/>
    <n v="4.7799999999999994"/>
  </r>
  <r>
    <n v="53078"/>
    <d v="2020-07-22T00:00:00"/>
    <s v="10071"/>
    <n v="1"/>
    <n v="1"/>
    <n v="15"/>
    <n v="10.58"/>
    <x v="0"/>
    <n v="4"/>
    <x v="1"/>
    <n v="4.42"/>
  </r>
  <r>
    <n v="53079"/>
    <d v="2020-07-22T00:00:00"/>
    <s v="10071"/>
    <n v="1"/>
    <n v="6"/>
    <n v="15"/>
    <n v="11.05"/>
    <x v="4"/>
    <n v="4"/>
    <x v="1"/>
    <n v="3.9499999999999993"/>
  </r>
  <r>
    <n v="53080"/>
    <d v="2020-07-23T00:00:00"/>
    <s v="10084"/>
    <n v="1"/>
    <n v="1"/>
    <n v="59"/>
    <n v="46.06"/>
    <x v="0"/>
    <n v="4"/>
    <x v="1"/>
    <n v="12.939999999999998"/>
  </r>
  <r>
    <n v="53081"/>
    <d v="2020-07-23T00:00:00"/>
    <s v="10071"/>
    <n v="1"/>
    <n v="9"/>
    <n v="15"/>
    <n v="11.14"/>
    <x v="6"/>
    <n v="4"/>
    <x v="1"/>
    <n v="3.8599999999999994"/>
  </r>
  <r>
    <n v="53082"/>
    <d v="2020-07-23T00:00:00"/>
    <s v="10071"/>
    <n v="1"/>
    <n v="3"/>
    <n v="14"/>
    <n v="10.14"/>
    <x v="5"/>
    <n v="4"/>
    <x v="1"/>
    <n v="3.8599999999999994"/>
  </r>
  <r>
    <n v="53083"/>
    <d v="2020-07-23T00:00:00"/>
    <s v="10071"/>
    <n v="1"/>
    <n v="5"/>
    <n v="15"/>
    <n v="10.4"/>
    <x v="2"/>
    <n v="4"/>
    <x v="1"/>
    <n v="4.5999999999999996"/>
  </r>
  <r>
    <n v="53084"/>
    <d v="2020-07-24T00:00:00"/>
    <s v="10071"/>
    <n v="1"/>
    <n v="1"/>
    <n v="14"/>
    <n v="10.57"/>
    <x v="0"/>
    <n v="4"/>
    <x v="1"/>
    <n v="3.4299999999999997"/>
  </r>
  <r>
    <n v="53085"/>
    <d v="2020-07-24T00:00:00"/>
    <s v="10066"/>
    <n v="1"/>
    <n v="7"/>
    <n v="17"/>
    <n v="9.11"/>
    <x v="3"/>
    <n v="4"/>
    <x v="1"/>
    <n v="7.8900000000000006"/>
  </r>
  <r>
    <n v="53086"/>
    <d v="2020-07-25T00:00:00"/>
    <s v="10071"/>
    <n v="1"/>
    <n v="9"/>
    <n v="15"/>
    <n v="10.89"/>
    <x v="6"/>
    <n v="4"/>
    <x v="1"/>
    <n v="4.1099999999999994"/>
  </r>
  <r>
    <n v="53087"/>
    <d v="2020-07-25T00:00:00"/>
    <s v="10006"/>
    <n v="1"/>
    <n v="3"/>
    <n v="250"/>
    <n v="136.76"/>
    <x v="5"/>
    <n v="1"/>
    <x v="5"/>
    <n v="113.24000000000001"/>
  </r>
  <r>
    <n v="53088"/>
    <d v="2020-07-25T00:00:00"/>
    <s v="10071"/>
    <n v="1"/>
    <n v="2"/>
    <n v="15"/>
    <n v="10.88"/>
    <x v="1"/>
    <n v="4"/>
    <x v="1"/>
    <n v="4.1199999999999992"/>
  </r>
  <r>
    <n v="53089"/>
    <d v="2020-07-26T00:00:00"/>
    <s v="10071"/>
    <n v="1"/>
    <n v="6"/>
    <n v="14"/>
    <n v="10.27"/>
    <x v="4"/>
    <n v="4"/>
    <x v="1"/>
    <n v="3.7300000000000004"/>
  </r>
  <r>
    <n v="53090"/>
    <d v="2020-07-26T00:00:00"/>
    <s v="10071"/>
    <n v="1"/>
    <n v="6"/>
    <n v="15"/>
    <n v="11.2"/>
    <x v="4"/>
    <n v="4"/>
    <x v="1"/>
    <n v="3.8000000000000007"/>
  </r>
  <r>
    <n v="53091"/>
    <d v="2020-07-26T00:00:00"/>
    <s v="10071"/>
    <n v="1"/>
    <n v="7"/>
    <n v="15"/>
    <n v="10.28"/>
    <x v="3"/>
    <n v="4"/>
    <x v="1"/>
    <n v="4.7200000000000006"/>
  </r>
  <r>
    <n v="53092"/>
    <d v="2020-07-26T00:00:00"/>
    <s v="10051"/>
    <n v="1"/>
    <n v="2"/>
    <n v="316"/>
    <n v="227.73"/>
    <x v="1"/>
    <n v="3"/>
    <x v="3"/>
    <n v="88.27000000000001"/>
  </r>
  <r>
    <n v="53093"/>
    <d v="2020-07-27T00:00:00"/>
    <s v="10071"/>
    <n v="1"/>
    <n v="2"/>
    <n v="14"/>
    <n v="10.19"/>
    <x v="1"/>
    <n v="4"/>
    <x v="1"/>
    <n v="3.8100000000000005"/>
  </r>
  <r>
    <n v="53094"/>
    <d v="2020-07-27T00:00:00"/>
    <s v="10006"/>
    <n v="1"/>
    <n v="1"/>
    <n v="256"/>
    <n v="138.62"/>
    <x v="0"/>
    <n v="1"/>
    <x v="5"/>
    <n v="117.38"/>
  </r>
  <r>
    <n v="53095"/>
    <d v="2020-07-27T00:00:00"/>
    <s v="10071"/>
    <n v="1"/>
    <n v="3"/>
    <n v="15"/>
    <n v="10.45"/>
    <x v="5"/>
    <n v="4"/>
    <x v="1"/>
    <n v="4.5500000000000007"/>
  </r>
  <r>
    <n v="53096"/>
    <d v="2020-07-27T00:00:00"/>
    <s v="10071"/>
    <n v="1"/>
    <n v="5"/>
    <n v="14"/>
    <n v="10.41"/>
    <x v="2"/>
    <n v="4"/>
    <x v="1"/>
    <n v="3.59"/>
  </r>
  <r>
    <n v="53097"/>
    <d v="2020-07-28T00:00:00"/>
    <s v="10071"/>
    <n v="1"/>
    <n v="2"/>
    <n v="14"/>
    <n v="10.62"/>
    <x v="1"/>
    <n v="4"/>
    <x v="1"/>
    <n v="3.3800000000000008"/>
  </r>
  <r>
    <n v="53098"/>
    <d v="2020-07-28T00:00:00"/>
    <s v="10066"/>
    <n v="1"/>
    <n v="3"/>
    <n v="17"/>
    <n v="8.98"/>
    <x v="5"/>
    <n v="4"/>
    <x v="1"/>
    <n v="8.02"/>
  </r>
  <r>
    <n v="53099"/>
    <d v="2020-07-28T00:00:00"/>
    <s v="10071"/>
    <n v="1"/>
    <n v="3"/>
    <n v="15"/>
    <n v="10.199999999999999"/>
    <x v="5"/>
    <n v="4"/>
    <x v="1"/>
    <n v="4.8000000000000007"/>
  </r>
  <r>
    <n v="53100"/>
    <d v="2020-07-29T00:00:00"/>
    <s v="10071"/>
    <n v="1"/>
    <n v="5"/>
    <n v="15"/>
    <n v="10.32"/>
    <x v="2"/>
    <n v="4"/>
    <x v="1"/>
    <n v="4.68"/>
  </r>
  <r>
    <n v="53101"/>
    <d v="2020-07-30T00:00:00"/>
    <s v="10084"/>
    <n v="1"/>
    <n v="1"/>
    <n v="58"/>
    <n v="45.29"/>
    <x v="0"/>
    <n v="4"/>
    <x v="1"/>
    <n v="12.71"/>
  </r>
  <r>
    <n v="53102"/>
    <d v="2020-07-30T00:00:00"/>
    <s v="10006"/>
    <n v="1"/>
    <n v="2"/>
    <n v="241"/>
    <n v="137.16999999999999"/>
    <x v="1"/>
    <n v="1"/>
    <x v="5"/>
    <n v="103.83000000000001"/>
  </r>
  <r>
    <n v="53103"/>
    <d v="2020-07-30T00:00:00"/>
    <s v="10071"/>
    <n v="1"/>
    <n v="6"/>
    <n v="14"/>
    <n v="10.57"/>
    <x v="4"/>
    <n v="4"/>
    <x v="1"/>
    <n v="3.4299999999999997"/>
  </r>
  <r>
    <n v="53104"/>
    <d v="2020-07-30T00:00:00"/>
    <s v="10071"/>
    <n v="1"/>
    <n v="5"/>
    <n v="15"/>
    <n v="10.95"/>
    <x v="2"/>
    <n v="4"/>
    <x v="1"/>
    <n v="4.0500000000000007"/>
  </r>
  <r>
    <n v="53105"/>
    <d v="2020-07-31T00:00:00"/>
    <s v="10071"/>
    <n v="1"/>
    <n v="1"/>
    <n v="15"/>
    <n v="11.16"/>
    <x v="0"/>
    <n v="4"/>
    <x v="1"/>
    <n v="3.84"/>
  </r>
  <r>
    <n v="53106"/>
    <d v="2020-07-31T00:00:00"/>
    <s v="10071"/>
    <n v="1"/>
    <n v="5"/>
    <n v="15"/>
    <n v="10.93"/>
    <x v="2"/>
    <n v="4"/>
    <x v="1"/>
    <n v="4.07"/>
  </r>
  <r>
    <n v="53107"/>
    <d v="2020-07-31T00:00:00"/>
    <s v="10066"/>
    <n v="1"/>
    <n v="1"/>
    <n v="18"/>
    <n v="8.84"/>
    <x v="0"/>
    <n v="4"/>
    <x v="1"/>
    <n v="9.16"/>
  </r>
  <r>
    <n v="53108"/>
    <d v="2020-07-31T00:00:00"/>
    <s v="10071"/>
    <n v="1"/>
    <n v="1"/>
    <n v="15"/>
    <n v="11.07"/>
    <x v="0"/>
    <n v="4"/>
    <x v="1"/>
    <n v="3.9299999999999997"/>
  </r>
  <r>
    <n v="53109"/>
    <d v="2020-07-31T00:00:00"/>
    <s v="10051"/>
    <n v="1"/>
    <n v="3"/>
    <n v="315"/>
    <n v="219.39"/>
    <x v="5"/>
    <n v="3"/>
    <x v="3"/>
    <n v="95.610000000000014"/>
  </r>
  <r>
    <n v="53110"/>
    <d v="2020-08-01T00:00:00"/>
    <s v="10071"/>
    <n v="1"/>
    <n v="5"/>
    <n v="15"/>
    <n v="10.65"/>
    <x v="2"/>
    <n v="4"/>
    <x v="1"/>
    <n v="4.3499999999999996"/>
  </r>
  <r>
    <n v="53111"/>
    <d v="2020-08-01T00:00:00"/>
    <s v="10006"/>
    <n v="1"/>
    <n v="2"/>
    <n v="253"/>
    <n v="127.41"/>
    <x v="1"/>
    <n v="1"/>
    <x v="5"/>
    <n v="125.59"/>
  </r>
  <r>
    <n v="53112"/>
    <d v="2020-08-01T00:00:00"/>
    <s v="10071"/>
    <n v="1"/>
    <n v="2"/>
    <n v="15"/>
    <n v="11.19"/>
    <x v="1"/>
    <n v="4"/>
    <x v="1"/>
    <n v="3.8100000000000005"/>
  </r>
  <r>
    <n v="53113"/>
    <d v="2020-08-01T00:00:00"/>
    <s v="10071"/>
    <n v="1"/>
    <n v="6"/>
    <n v="15"/>
    <n v="10.88"/>
    <x v="4"/>
    <n v="4"/>
    <x v="1"/>
    <n v="4.1199999999999992"/>
  </r>
  <r>
    <n v="53114"/>
    <d v="2020-08-01T00:00:00"/>
    <s v="10071"/>
    <n v="1"/>
    <n v="3"/>
    <n v="15"/>
    <n v="10.85"/>
    <x v="5"/>
    <n v="4"/>
    <x v="1"/>
    <n v="4.1500000000000004"/>
  </r>
  <r>
    <n v="53115"/>
    <d v="2020-08-02T00:00:00"/>
    <s v="10071"/>
    <n v="1"/>
    <n v="5"/>
    <n v="15"/>
    <n v="10.53"/>
    <x v="2"/>
    <n v="4"/>
    <x v="1"/>
    <n v="4.4700000000000006"/>
  </r>
  <r>
    <n v="53116"/>
    <d v="2020-08-02T00:00:00"/>
    <s v="10066"/>
    <n v="1"/>
    <n v="6"/>
    <n v="17"/>
    <n v="9.67"/>
    <x v="4"/>
    <n v="4"/>
    <x v="1"/>
    <n v="7.33"/>
  </r>
  <r>
    <n v="53117"/>
    <d v="2020-08-02T00:00:00"/>
    <s v="10071"/>
    <n v="1"/>
    <n v="3"/>
    <n v="15"/>
    <n v="11.21"/>
    <x v="5"/>
    <n v="4"/>
    <x v="1"/>
    <n v="3.7899999999999991"/>
  </r>
  <r>
    <n v="53118"/>
    <d v="2020-08-03T00:00:00"/>
    <s v="10071"/>
    <n v="1"/>
    <n v="9"/>
    <n v="14"/>
    <n v="11.01"/>
    <x v="6"/>
    <n v="4"/>
    <x v="1"/>
    <n v="2.99"/>
  </r>
  <r>
    <n v="53119"/>
    <d v="2020-08-04T00:00:00"/>
    <s v="10051"/>
    <n v="1"/>
    <n v="7"/>
    <n v="330"/>
    <n v="234.74"/>
    <x v="3"/>
    <n v="3"/>
    <x v="3"/>
    <n v="95.259999999999991"/>
  </r>
  <r>
    <n v="53120"/>
    <d v="2020-08-04T00:00:00"/>
    <s v="10071"/>
    <n v="1"/>
    <n v="3"/>
    <n v="15"/>
    <n v="10.16"/>
    <x v="5"/>
    <n v="4"/>
    <x v="1"/>
    <n v="4.84"/>
  </r>
  <r>
    <n v="53121"/>
    <d v="2020-08-04T00:00:00"/>
    <s v="10071"/>
    <n v="1"/>
    <n v="2"/>
    <n v="15"/>
    <n v="10.95"/>
    <x v="1"/>
    <n v="4"/>
    <x v="1"/>
    <n v="4.0500000000000007"/>
  </r>
  <r>
    <n v="53122"/>
    <d v="2020-08-05T00:00:00"/>
    <s v="10071"/>
    <n v="1"/>
    <n v="6"/>
    <n v="14"/>
    <n v="10.83"/>
    <x v="4"/>
    <n v="4"/>
    <x v="1"/>
    <n v="3.17"/>
  </r>
  <r>
    <n v="53123"/>
    <d v="2020-08-05T00:00:00"/>
    <s v="10071"/>
    <n v="1"/>
    <n v="2"/>
    <n v="15"/>
    <n v="10.23"/>
    <x v="1"/>
    <n v="4"/>
    <x v="1"/>
    <n v="4.7699999999999996"/>
  </r>
  <r>
    <n v="53124"/>
    <d v="2020-08-05T00:00:00"/>
    <s v="10028"/>
    <n v="1"/>
    <n v="3"/>
    <n v="113"/>
    <n v="73.97"/>
    <x v="5"/>
    <n v="6"/>
    <x v="2"/>
    <n v="39.03"/>
  </r>
  <r>
    <n v="53125"/>
    <d v="2020-08-05T00:00:00"/>
    <s v="10071"/>
    <n v="1"/>
    <n v="1"/>
    <n v="15"/>
    <n v="11.14"/>
    <x v="0"/>
    <n v="4"/>
    <x v="1"/>
    <n v="3.8599999999999994"/>
  </r>
  <r>
    <n v="53126"/>
    <d v="2020-08-05T00:00:00"/>
    <s v="10071"/>
    <n v="1"/>
    <n v="3"/>
    <n v="15"/>
    <n v="11.23"/>
    <x v="5"/>
    <n v="4"/>
    <x v="1"/>
    <n v="3.7699999999999996"/>
  </r>
  <r>
    <n v="53127"/>
    <d v="2020-08-05T00:00:00"/>
    <s v="10071"/>
    <n v="1"/>
    <n v="6"/>
    <n v="15"/>
    <n v="11.2"/>
    <x v="4"/>
    <n v="4"/>
    <x v="1"/>
    <n v="3.8000000000000007"/>
  </r>
  <r>
    <n v="53128"/>
    <d v="2020-08-06T00:00:00"/>
    <s v="10071"/>
    <n v="1"/>
    <n v="9"/>
    <n v="15"/>
    <n v="10.52"/>
    <x v="6"/>
    <n v="4"/>
    <x v="1"/>
    <n v="4.4800000000000004"/>
  </r>
  <r>
    <n v="53129"/>
    <d v="2020-08-06T00:00:00"/>
    <s v="10084"/>
    <n v="1"/>
    <n v="2"/>
    <n v="57"/>
    <n v="45.8"/>
    <x v="1"/>
    <n v="4"/>
    <x v="1"/>
    <n v="11.200000000000003"/>
  </r>
  <r>
    <n v="53130"/>
    <d v="2020-08-06T00:00:00"/>
    <s v="10071"/>
    <n v="1"/>
    <n v="1"/>
    <n v="14"/>
    <n v="10.15"/>
    <x v="0"/>
    <n v="4"/>
    <x v="1"/>
    <n v="3.8499999999999996"/>
  </r>
  <r>
    <n v="53131"/>
    <d v="2020-08-06T00:00:00"/>
    <s v="10071"/>
    <n v="1"/>
    <n v="2"/>
    <n v="14"/>
    <n v="10.57"/>
    <x v="1"/>
    <n v="4"/>
    <x v="1"/>
    <n v="3.4299999999999997"/>
  </r>
  <r>
    <n v="53132"/>
    <d v="2020-08-06T00:00:00"/>
    <s v="10066"/>
    <n v="1"/>
    <n v="7"/>
    <n v="18"/>
    <n v="9.0299999999999994"/>
    <x v="3"/>
    <n v="4"/>
    <x v="1"/>
    <n v="8.9700000000000006"/>
  </r>
  <r>
    <n v="53133"/>
    <d v="2020-08-06T00:00:00"/>
    <s v="10006"/>
    <n v="1"/>
    <n v="2"/>
    <n v="237"/>
    <n v="135.16"/>
    <x v="1"/>
    <n v="1"/>
    <x v="5"/>
    <n v="101.84"/>
  </r>
  <r>
    <n v="53134"/>
    <d v="2020-08-06T00:00:00"/>
    <s v="10071"/>
    <n v="1"/>
    <n v="7"/>
    <n v="14"/>
    <n v="10.3"/>
    <x v="3"/>
    <n v="4"/>
    <x v="1"/>
    <n v="3.6999999999999993"/>
  </r>
  <r>
    <n v="53135"/>
    <d v="2020-08-07T00:00:00"/>
    <s v="10071"/>
    <n v="1"/>
    <n v="2"/>
    <n v="14"/>
    <n v="11.1"/>
    <x v="1"/>
    <n v="4"/>
    <x v="1"/>
    <n v="2.9000000000000004"/>
  </r>
  <r>
    <n v="53136"/>
    <d v="2020-08-07T00:00:00"/>
    <s v="10071"/>
    <n v="1"/>
    <n v="6"/>
    <n v="15"/>
    <n v="10.83"/>
    <x v="4"/>
    <n v="4"/>
    <x v="1"/>
    <n v="4.17"/>
  </r>
  <r>
    <n v="53137"/>
    <d v="2020-08-08T00:00:00"/>
    <s v="10071"/>
    <n v="1"/>
    <n v="1"/>
    <n v="14"/>
    <n v="10.39"/>
    <x v="0"/>
    <n v="4"/>
    <x v="1"/>
    <n v="3.6099999999999994"/>
  </r>
  <r>
    <n v="53138"/>
    <d v="2020-08-09T00:00:00"/>
    <s v="10071"/>
    <n v="1"/>
    <n v="3"/>
    <n v="15"/>
    <n v="10.18"/>
    <x v="5"/>
    <n v="4"/>
    <x v="1"/>
    <n v="4.82"/>
  </r>
  <r>
    <n v="53139"/>
    <d v="2020-08-10T00:00:00"/>
    <s v="10071"/>
    <n v="1"/>
    <n v="6"/>
    <n v="15"/>
    <n v="11.07"/>
    <x v="4"/>
    <n v="4"/>
    <x v="1"/>
    <n v="3.9299999999999997"/>
  </r>
  <r>
    <n v="53140"/>
    <d v="2020-08-10T00:00:00"/>
    <s v="10051"/>
    <n v="1"/>
    <n v="3"/>
    <n v="339"/>
    <n v="215.02"/>
    <x v="5"/>
    <n v="3"/>
    <x v="3"/>
    <n v="123.97999999999999"/>
  </r>
  <r>
    <n v="53141"/>
    <d v="2020-08-10T00:00:00"/>
    <s v="10066"/>
    <n v="2"/>
    <n v="5"/>
    <n v="17"/>
    <n v="9.1999999999999993"/>
    <x v="2"/>
    <n v="4"/>
    <x v="1"/>
    <n v="7.8000000000000007"/>
  </r>
  <r>
    <n v="53142"/>
    <d v="2020-08-11T00:00:00"/>
    <s v="10006"/>
    <n v="1"/>
    <n v="1"/>
    <n v="252"/>
    <n v="128.65"/>
    <x v="0"/>
    <n v="1"/>
    <x v="5"/>
    <n v="123.35"/>
  </r>
  <r>
    <n v="53143"/>
    <d v="2020-08-11T00:00:00"/>
    <s v="10071"/>
    <n v="1"/>
    <n v="7"/>
    <n v="15"/>
    <n v="10.62"/>
    <x v="3"/>
    <n v="4"/>
    <x v="1"/>
    <n v="4.3800000000000008"/>
  </r>
  <r>
    <n v="53144"/>
    <d v="2020-08-12T00:00:00"/>
    <s v="10071"/>
    <n v="1"/>
    <n v="3"/>
    <n v="15"/>
    <n v="10.32"/>
    <x v="5"/>
    <n v="4"/>
    <x v="1"/>
    <n v="4.68"/>
  </r>
  <r>
    <n v="53145"/>
    <d v="2020-08-12T00:00:00"/>
    <s v="10071"/>
    <n v="1"/>
    <n v="6"/>
    <n v="14"/>
    <n v="10.86"/>
    <x v="4"/>
    <n v="4"/>
    <x v="1"/>
    <n v="3.1400000000000006"/>
  </r>
  <r>
    <n v="53146"/>
    <d v="2020-08-12T00:00:00"/>
    <s v="10051"/>
    <n v="1"/>
    <n v="6"/>
    <n v="341"/>
    <n v="231.13"/>
    <x v="4"/>
    <n v="3"/>
    <x v="3"/>
    <n v="109.87"/>
  </r>
  <r>
    <n v="53147"/>
    <d v="2020-08-12T00:00:00"/>
    <s v="10066"/>
    <n v="1"/>
    <n v="7"/>
    <n v="17"/>
    <n v="9.01"/>
    <x v="3"/>
    <n v="4"/>
    <x v="1"/>
    <n v="7.99"/>
  </r>
  <r>
    <n v="53148"/>
    <d v="2020-08-12T00:00:00"/>
    <s v="10071"/>
    <n v="1"/>
    <n v="5"/>
    <n v="14"/>
    <n v="10.85"/>
    <x v="2"/>
    <n v="4"/>
    <x v="1"/>
    <n v="3.1500000000000004"/>
  </r>
  <r>
    <n v="53149"/>
    <d v="2020-08-13T00:00:00"/>
    <s v="10071"/>
    <n v="1"/>
    <n v="1"/>
    <n v="14"/>
    <n v="10.49"/>
    <x v="0"/>
    <n v="4"/>
    <x v="1"/>
    <n v="3.51"/>
  </r>
  <r>
    <n v="53150"/>
    <d v="2020-08-14T00:00:00"/>
    <s v="10071"/>
    <n v="1"/>
    <n v="3"/>
    <n v="14"/>
    <n v="10.92"/>
    <x v="5"/>
    <n v="4"/>
    <x v="1"/>
    <n v="3.08"/>
  </r>
  <r>
    <n v="53151"/>
    <d v="2020-08-14T00:00:00"/>
    <s v="10071"/>
    <n v="1"/>
    <n v="1"/>
    <n v="15"/>
    <n v="10.47"/>
    <x v="0"/>
    <n v="4"/>
    <x v="1"/>
    <n v="4.5299999999999994"/>
  </r>
  <r>
    <n v="53152"/>
    <d v="2020-08-14T00:00:00"/>
    <s v="10071"/>
    <n v="1"/>
    <n v="3"/>
    <n v="15"/>
    <n v="10.81"/>
    <x v="5"/>
    <n v="4"/>
    <x v="1"/>
    <n v="4.1899999999999995"/>
  </r>
  <r>
    <n v="53153"/>
    <d v="2020-08-15T00:00:00"/>
    <s v="10071"/>
    <n v="1"/>
    <n v="6"/>
    <n v="15"/>
    <n v="10.32"/>
    <x v="4"/>
    <n v="4"/>
    <x v="1"/>
    <n v="4.68"/>
  </r>
  <r>
    <n v="53154"/>
    <d v="2020-08-15T00:00:00"/>
    <s v="10006"/>
    <n v="1"/>
    <n v="2"/>
    <n v="251"/>
    <n v="133.22"/>
    <x v="1"/>
    <n v="1"/>
    <x v="5"/>
    <n v="117.78"/>
  </r>
  <r>
    <n v="53155"/>
    <d v="2020-08-15T00:00:00"/>
    <s v="10071"/>
    <n v="1"/>
    <n v="3"/>
    <n v="14"/>
    <n v="11.12"/>
    <x v="5"/>
    <n v="4"/>
    <x v="1"/>
    <n v="2.8800000000000008"/>
  </r>
  <r>
    <n v="53156"/>
    <d v="2020-08-15T00:00:00"/>
    <s v="10071"/>
    <n v="1"/>
    <n v="6"/>
    <n v="15"/>
    <n v="11.03"/>
    <x v="4"/>
    <n v="4"/>
    <x v="1"/>
    <n v="3.9700000000000006"/>
  </r>
  <r>
    <n v="53157"/>
    <d v="2020-08-16T00:00:00"/>
    <s v="10051"/>
    <n v="1"/>
    <n v="2"/>
    <n v="315"/>
    <n v="228.08"/>
    <x v="1"/>
    <n v="3"/>
    <x v="3"/>
    <n v="86.919999999999987"/>
  </r>
  <r>
    <n v="53158"/>
    <d v="2020-08-16T00:00:00"/>
    <s v="10071"/>
    <n v="1"/>
    <n v="2"/>
    <n v="15"/>
    <n v="10.56"/>
    <x v="1"/>
    <n v="4"/>
    <x v="1"/>
    <n v="4.4399999999999995"/>
  </r>
  <r>
    <n v="53159"/>
    <d v="2020-08-17T00:00:00"/>
    <s v="10071"/>
    <n v="1"/>
    <n v="3"/>
    <n v="14"/>
    <n v="11.07"/>
    <x v="5"/>
    <n v="4"/>
    <x v="1"/>
    <n v="2.9299999999999997"/>
  </r>
  <r>
    <n v="53160"/>
    <d v="2020-08-17T00:00:00"/>
    <s v="10066"/>
    <n v="1"/>
    <n v="6"/>
    <n v="18"/>
    <n v="8.9700000000000006"/>
    <x v="4"/>
    <n v="4"/>
    <x v="1"/>
    <n v="9.0299999999999994"/>
  </r>
  <r>
    <n v="53161"/>
    <d v="2020-08-17T00:00:00"/>
    <s v="10071"/>
    <n v="1"/>
    <n v="2"/>
    <n v="15"/>
    <n v="11.12"/>
    <x v="1"/>
    <n v="4"/>
    <x v="1"/>
    <n v="3.8800000000000008"/>
  </r>
  <r>
    <n v="53162"/>
    <d v="2020-08-17T00:00:00"/>
    <s v="10071"/>
    <n v="1"/>
    <n v="1"/>
    <n v="15"/>
    <n v="10.26"/>
    <x v="0"/>
    <n v="4"/>
    <x v="1"/>
    <n v="4.74"/>
  </r>
  <r>
    <n v="53163"/>
    <d v="2020-08-18T00:00:00"/>
    <s v="10084"/>
    <n v="1"/>
    <n v="2"/>
    <n v="59"/>
    <n v="44.88"/>
    <x v="1"/>
    <n v="4"/>
    <x v="1"/>
    <n v="14.119999999999997"/>
  </r>
  <r>
    <n v="53164"/>
    <d v="2020-08-18T00:00:00"/>
    <s v="10071"/>
    <n v="1"/>
    <n v="7"/>
    <n v="15"/>
    <n v="10.51"/>
    <x v="3"/>
    <n v="4"/>
    <x v="1"/>
    <n v="4.49"/>
  </r>
  <r>
    <n v="53165"/>
    <d v="2020-08-19T00:00:00"/>
    <s v="10071"/>
    <n v="1"/>
    <n v="1"/>
    <n v="14"/>
    <n v="11.07"/>
    <x v="0"/>
    <n v="4"/>
    <x v="1"/>
    <n v="2.9299999999999997"/>
  </r>
  <r>
    <n v="53166"/>
    <d v="2020-08-19T00:00:00"/>
    <s v="10051"/>
    <n v="1"/>
    <n v="6"/>
    <n v="338"/>
    <n v="215.21"/>
    <x v="4"/>
    <n v="3"/>
    <x v="3"/>
    <n v="122.78999999999999"/>
  </r>
  <r>
    <n v="53167"/>
    <d v="2020-08-20T00:00:00"/>
    <s v="10071"/>
    <n v="1"/>
    <n v="2"/>
    <n v="15"/>
    <n v="10.8"/>
    <x v="1"/>
    <n v="4"/>
    <x v="1"/>
    <n v="4.1999999999999993"/>
  </r>
  <r>
    <n v="53168"/>
    <d v="2020-08-20T00:00:00"/>
    <s v="10006"/>
    <n v="1"/>
    <n v="1"/>
    <n v="243"/>
    <n v="130.54"/>
    <x v="0"/>
    <n v="1"/>
    <x v="5"/>
    <n v="112.46000000000001"/>
  </r>
  <r>
    <n v="53169"/>
    <d v="2020-08-20T00:00:00"/>
    <s v="10071"/>
    <n v="1"/>
    <n v="6"/>
    <n v="15"/>
    <n v="11.19"/>
    <x v="4"/>
    <n v="4"/>
    <x v="1"/>
    <n v="3.8100000000000005"/>
  </r>
  <r>
    <n v="53170"/>
    <d v="2020-08-20T00:00:00"/>
    <s v="10071"/>
    <n v="1"/>
    <n v="1"/>
    <n v="15"/>
    <n v="11.04"/>
    <x v="0"/>
    <n v="4"/>
    <x v="1"/>
    <n v="3.9600000000000009"/>
  </r>
  <r>
    <n v="53171"/>
    <d v="2020-08-21T00:00:00"/>
    <s v="10071"/>
    <n v="1"/>
    <n v="2"/>
    <n v="14"/>
    <n v="10.42"/>
    <x v="1"/>
    <n v="4"/>
    <x v="1"/>
    <n v="3.58"/>
  </r>
  <r>
    <n v="53172"/>
    <d v="2020-08-21T00:00:00"/>
    <s v="10071"/>
    <n v="1"/>
    <n v="5"/>
    <n v="14"/>
    <n v="10.220000000000001"/>
    <x v="2"/>
    <n v="4"/>
    <x v="1"/>
    <n v="3.7799999999999994"/>
  </r>
  <r>
    <n v="53173"/>
    <d v="2020-08-21T00:00:00"/>
    <s v="10084"/>
    <n v="1"/>
    <n v="6"/>
    <n v="59"/>
    <n v="45.04"/>
    <x v="4"/>
    <n v="4"/>
    <x v="1"/>
    <n v="13.96"/>
  </r>
  <r>
    <n v="53174"/>
    <d v="2020-08-22T00:00:00"/>
    <s v="10071"/>
    <n v="1"/>
    <n v="5"/>
    <n v="15"/>
    <n v="11.16"/>
    <x v="2"/>
    <n v="4"/>
    <x v="1"/>
    <n v="3.84"/>
  </r>
  <r>
    <n v="53175"/>
    <d v="2020-08-22T00:00:00"/>
    <s v="10066"/>
    <n v="1"/>
    <n v="5"/>
    <n v="17"/>
    <n v="9.3699999999999992"/>
    <x v="2"/>
    <n v="4"/>
    <x v="1"/>
    <n v="7.6300000000000008"/>
  </r>
  <r>
    <n v="53176"/>
    <d v="2020-08-22T00:00:00"/>
    <s v="10071"/>
    <n v="1"/>
    <n v="7"/>
    <n v="14"/>
    <n v="10.23"/>
    <x v="3"/>
    <n v="4"/>
    <x v="1"/>
    <n v="3.7699999999999996"/>
  </r>
  <r>
    <n v="53177"/>
    <d v="2020-08-22T00:00:00"/>
    <s v="10071"/>
    <n v="1"/>
    <n v="7"/>
    <n v="15"/>
    <n v="11.01"/>
    <x v="3"/>
    <n v="4"/>
    <x v="1"/>
    <n v="3.99"/>
  </r>
  <r>
    <n v="53178"/>
    <d v="2020-08-23T00:00:00"/>
    <s v="10071"/>
    <n v="1"/>
    <n v="6"/>
    <n v="14"/>
    <n v="10.93"/>
    <x v="4"/>
    <n v="4"/>
    <x v="1"/>
    <n v="3.0700000000000003"/>
  </r>
  <r>
    <n v="53179"/>
    <d v="2020-08-24T00:00:00"/>
    <s v="10084"/>
    <n v="1"/>
    <n v="6"/>
    <n v="54"/>
    <n v="45.58"/>
    <x v="4"/>
    <n v="4"/>
    <x v="1"/>
    <n v="8.4200000000000017"/>
  </r>
  <r>
    <n v="53180"/>
    <d v="2020-08-24T00:00:00"/>
    <s v="10071"/>
    <n v="1"/>
    <n v="6"/>
    <n v="14"/>
    <n v="10.86"/>
    <x v="4"/>
    <n v="4"/>
    <x v="1"/>
    <n v="3.1400000000000006"/>
  </r>
  <r>
    <n v="53181"/>
    <d v="2020-08-24T00:00:00"/>
    <s v="10006"/>
    <n v="1"/>
    <n v="3"/>
    <n v="252"/>
    <n v="130.53"/>
    <x v="5"/>
    <n v="1"/>
    <x v="5"/>
    <n v="121.47"/>
  </r>
  <r>
    <n v="53182"/>
    <d v="2020-08-25T00:00:00"/>
    <s v="10051"/>
    <n v="1"/>
    <n v="5"/>
    <n v="316"/>
    <n v="214.61"/>
    <x v="2"/>
    <n v="3"/>
    <x v="3"/>
    <n v="101.38999999999999"/>
  </r>
  <r>
    <n v="53183"/>
    <d v="2020-08-25T00:00:00"/>
    <s v="10071"/>
    <n v="1"/>
    <n v="5"/>
    <n v="14"/>
    <n v="10.55"/>
    <x v="2"/>
    <n v="4"/>
    <x v="1"/>
    <n v="3.4499999999999993"/>
  </r>
  <r>
    <n v="53184"/>
    <d v="2020-08-25T00:00:00"/>
    <s v="10071"/>
    <n v="1"/>
    <n v="2"/>
    <n v="15"/>
    <n v="10.99"/>
    <x v="1"/>
    <n v="4"/>
    <x v="1"/>
    <n v="4.01"/>
  </r>
  <r>
    <n v="53185"/>
    <d v="2020-08-26T00:00:00"/>
    <s v="10071"/>
    <n v="1"/>
    <n v="2"/>
    <n v="14"/>
    <n v="10.210000000000001"/>
    <x v="1"/>
    <n v="4"/>
    <x v="1"/>
    <n v="3.7899999999999991"/>
  </r>
  <r>
    <n v="53186"/>
    <d v="2020-08-27T00:00:00"/>
    <s v="10071"/>
    <n v="1"/>
    <n v="7"/>
    <n v="15"/>
    <n v="10.47"/>
    <x v="3"/>
    <n v="4"/>
    <x v="1"/>
    <n v="4.5299999999999994"/>
  </r>
  <r>
    <n v="53187"/>
    <d v="2020-08-27T00:00:00"/>
    <s v="10006"/>
    <n v="1"/>
    <n v="2"/>
    <n v="238"/>
    <n v="137.71"/>
    <x v="1"/>
    <n v="1"/>
    <x v="5"/>
    <n v="100.28999999999999"/>
  </r>
  <r>
    <n v="53188"/>
    <d v="2020-08-27T00:00:00"/>
    <s v="10084"/>
    <n v="1"/>
    <n v="2"/>
    <n v="56"/>
    <n v="43.77"/>
    <x v="1"/>
    <n v="4"/>
    <x v="1"/>
    <n v="12.229999999999997"/>
  </r>
  <r>
    <n v="53189"/>
    <d v="2020-08-27T00:00:00"/>
    <s v="10071"/>
    <n v="2"/>
    <n v="1"/>
    <n v="15"/>
    <n v="11.25"/>
    <x v="0"/>
    <n v="4"/>
    <x v="1"/>
    <n v="3.75"/>
  </r>
  <r>
    <n v="53190"/>
    <d v="2020-08-27T00:00:00"/>
    <s v="10071"/>
    <n v="1"/>
    <n v="3"/>
    <n v="14"/>
    <n v="10.88"/>
    <x v="5"/>
    <n v="4"/>
    <x v="1"/>
    <n v="3.1199999999999992"/>
  </r>
  <r>
    <n v="53191"/>
    <d v="2020-08-28T00:00:00"/>
    <s v="10071"/>
    <n v="1"/>
    <n v="2"/>
    <n v="14"/>
    <n v="10.77"/>
    <x v="1"/>
    <n v="4"/>
    <x v="1"/>
    <n v="3.2300000000000004"/>
  </r>
  <r>
    <n v="53192"/>
    <d v="2020-08-28T00:00:00"/>
    <s v="10071"/>
    <n v="1"/>
    <n v="6"/>
    <n v="14"/>
    <n v="10.59"/>
    <x v="4"/>
    <n v="4"/>
    <x v="1"/>
    <n v="3.41"/>
  </r>
  <r>
    <n v="53193"/>
    <d v="2020-08-28T00:00:00"/>
    <s v="10071"/>
    <n v="1"/>
    <n v="3"/>
    <n v="15"/>
    <n v="11.17"/>
    <x v="5"/>
    <n v="4"/>
    <x v="1"/>
    <n v="3.83"/>
  </r>
  <r>
    <n v="53194"/>
    <d v="2020-08-28T00:00:00"/>
    <s v="10071"/>
    <n v="1"/>
    <n v="2"/>
    <n v="15"/>
    <n v="10.51"/>
    <x v="1"/>
    <n v="4"/>
    <x v="1"/>
    <n v="4.49"/>
  </r>
  <r>
    <n v="53195"/>
    <d v="2020-08-28T00:00:00"/>
    <s v="10066"/>
    <n v="1"/>
    <n v="7"/>
    <n v="18"/>
    <n v="9.68"/>
    <x v="3"/>
    <n v="4"/>
    <x v="1"/>
    <n v="8.32"/>
  </r>
  <r>
    <n v="53196"/>
    <d v="2020-08-29T00:00:00"/>
    <s v="10051"/>
    <n v="1"/>
    <n v="3"/>
    <n v="344"/>
    <n v="233.42"/>
    <x v="5"/>
    <n v="3"/>
    <x v="3"/>
    <n v="110.58000000000001"/>
  </r>
  <r>
    <n v="53197"/>
    <d v="2020-08-29T00:00:00"/>
    <s v="10071"/>
    <n v="1"/>
    <n v="1"/>
    <n v="15"/>
    <n v="10.38"/>
    <x v="0"/>
    <n v="4"/>
    <x v="1"/>
    <n v="4.6199999999999992"/>
  </r>
  <r>
    <n v="53198"/>
    <d v="2020-08-30T00:00:00"/>
    <s v="10071"/>
    <n v="1"/>
    <n v="1"/>
    <n v="15"/>
    <n v="11.11"/>
    <x v="0"/>
    <n v="4"/>
    <x v="1"/>
    <n v="3.8900000000000006"/>
  </r>
  <r>
    <n v="53199"/>
    <d v="2020-08-30T00:00:00"/>
    <s v="10006"/>
    <n v="1"/>
    <n v="7"/>
    <n v="239"/>
    <n v="134.21"/>
    <x v="3"/>
    <n v="1"/>
    <x v="5"/>
    <n v="104.78999999999999"/>
  </r>
  <r>
    <n v="53200"/>
    <d v="2020-08-31T00:00:00"/>
    <s v="10066"/>
    <n v="1"/>
    <n v="2"/>
    <n v="17"/>
    <n v="9.6300000000000008"/>
    <x v="1"/>
    <n v="4"/>
    <x v="1"/>
    <n v="7.3699999999999992"/>
  </r>
  <r>
    <n v="53201"/>
    <d v="2020-08-31T00:00:00"/>
    <s v="10071"/>
    <n v="1"/>
    <n v="9"/>
    <n v="14"/>
    <n v="11.22"/>
    <x v="6"/>
    <n v="4"/>
    <x v="1"/>
    <n v="2.7799999999999994"/>
  </r>
  <r>
    <n v="53202"/>
    <d v="2020-08-31T00:00:00"/>
    <s v="10071"/>
    <n v="1"/>
    <n v="2"/>
    <n v="14"/>
    <n v="10.41"/>
    <x v="1"/>
    <n v="4"/>
    <x v="1"/>
    <n v="3.59"/>
  </r>
  <r>
    <n v="53203"/>
    <d v="2020-09-01T00:00:00"/>
    <s v="10084"/>
    <n v="1"/>
    <n v="6"/>
    <n v="57"/>
    <n v="44.07"/>
    <x v="4"/>
    <n v="4"/>
    <x v="1"/>
    <n v="12.93"/>
  </r>
  <r>
    <n v="53204"/>
    <d v="2020-09-01T00:00:00"/>
    <s v="10080"/>
    <n v="1"/>
    <n v="6"/>
    <n v="33"/>
    <n v="18.77"/>
    <x v="4"/>
    <n v="4"/>
    <x v="1"/>
    <n v="14.23"/>
  </r>
  <r>
    <n v="53205"/>
    <d v="2020-09-01T00:00:00"/>
    <s v="10071"/>
    <n v="1"/>
    <n v="2"/>
    <n v="14"/>
    <n v="10.81"/>
    <x v="1"/>
    <n v="4"/>
    <x v="1"/>
    <n v="3.1899999999999995"/>
  </r>
  <r>
    <n v="53206"/>
    <d v="2020-09-01T00:00:00"/>
    <s v="10071"/>
    <n v="1"/>
    <n v="1"/>
    <n v="15"/>
    <n v="10.57"/>
    <x v="0"/>
    <n v="4"/>
    <x v="1"/>
    <n v="4.43"/>
  </r>
  <r>
    <n v="53207"/>
    <d v="2020-09-02T00:00:00"/>
    <s v="10006"/>
    <n v="1"/>
    <n v="6"/>
    <n v="255"/>
    <n v="128.91999999999999"/>
    <x v="4"/>
    <n v="1"/>
    <x v="5"/>
    <n v="126.08000000000001"/>
  </r>
  <r>
    <n v="53208"/>
    <d v="2020-09-02T00:00:00"/>
    <s v="10071"/>
    <n v="1"/>
    <n v="1"/>
    <n v="14"/>
    <n v="10.81"/>
    <x v="0"/>
    <n v="4"/>
    <x v="1"/>
    <n v="3.1899999999999995"/>
  </r>
  <r>
    <n v="53209"/>
    <d v="2020-09-03T00:00:00"/>
    <s v="10071"/>
    <n v="1"/>
    <n v="1"/>
    <n v="15"/>
    <n v="10.93"/>
    <x v="0"/>
    <n v="4"/>
    <x v="1"/>
    <n v="4.07"/>
  </r>
  <r>
    <n v="53210"/>
    <d v="2020-09-03T00:00:00"/>
    <s v="10071"/>
    <n v="1"/>
    <n v="5"/>
    <n v="14"/>
    <n v="10.88"/>
    <x v="2"/>
    <n v="4"/>
    <x v="1"/>
    <n v="3.1199999999999992"/>
  </r>
  <r>
    <n v="53211"/>
    <d v="2020-09-03T00:00:00"/>
    <s v="10071"/>
    <n v="1"/>
    <n v="2"/>
    <n v="14"/>
    <n v="10.88"/>
    <x v="1"/>
    <n v="4"/>
    <x v="1"/>
    <n v="3.1199999999999992"/>
  </r>
  <r>
    <n v="53212"/>
    <d v="2020-09-03T00:00:00"/>
    <s v="10051"/>
    <n v="1"/>
    <n v="7"/>
    <n v="345"/>
    <n v="229.53"/>
    <x v="3"/>
    <n v="3"/>
    <x v="3"/>
    <n v="115.47"/>
  </r>
  <r>
    <n v="53213"/>
    <d v="2020-09-03T00:00:00"/>
    <s v="10071"/>
    <n v="1"/>
    <n v="2"/>
    <n v="15"/>
    <n v="10.29"/>
    <x v="1"/>
    <n v="4"/>
    <x v="1"/>
    <n v="4.7100000000000009"/>
  </r>
  <r>
    <n v="53214"/>
    <d v="2020-09-03T00:00:00"/>
    <s v="10028"/>
    <n v="1"/>
    <n v="5"/>
    <n v="116"/>
    <n v="73.56"/>
    <x v="2"/>
    <n v="6"/>
    <x v="2"/>
    <n v="42.44"/>
  </r>
  <r>
    <n v="53215"/>
    <d v="2020-09-03T00:00:00"/>
    <s v="10071"/>
    <n v="1"/>
    <n v="3"/>
    <n v="14"/>
    <n v="10.89"/>
    <x v="5"/>
    <n v="4"/>
    <x v="1"/>
    <n v="3.1099999999999994"/>
  </r>
  <r>
    <n v="53216"/>
    <d v="2020-09-04T00:00:00"/>
    <s v="10071"/>
    <n v="1"/>
    <n v="1"/>
    <n v="15"/>
    <n v="10.16"/>
    <x v="0"/>
    <n v="4"/>
    <x v="1"/>
    <n v="4.84"/>
  </r>
  <r>
    <n v="53217"/>
    <d v="2020-09-04T00:00:00"/>
    <s v="10071"/>
    <n v="1"/>
    <n v="3"/>
    <n v="15"/>
    <n v="10.16"/>
    <x v="5"/>
    <n v="4"/>
    <x v="1"/>
    <n v="4.84"/>
  </r>
  <r>
    <n v="53218"/>
    <d v="2020-09-05T00:00:00"/>
    <s v="10071"/>
    <n v="1"/>
    <n v="2"/>
    <n v="15"/>
    <n v="10.97"/>
    <x v="1"/>
    <n v="4"/>
    <x v="1"/>
    <n v="4.0299999999999994"/>
  </r>
  <r>
    <n v="53219"/>
    <d v="2020-09-06T00:00:00"/>
    <s v="10084"/>
    <n v="1"/>
    <n v="2"/>
    <n v="59"/>
    <n v="43.55"/>
    <x v="1"/>
    <n v="4"/>
    <x v="1"/>
    <n v="15.450000000000003"/>
  </r>
  <r>
    <n v="53220"/>
    <d v="2020-09-06T00:00:00"/>
    <s v="10006"/>
    <n v="1"/>
    <n v="3"/>
    <n v="240"/>
    <n v="136.12"/>
    <x v="5"/>
    <n v="1"/>
    <x v="5"/>
    <n v="103.88"/>
  </r>
  <r>
    <n v="53221"/>
    <d v="2020-09-06T00:00:00"/>
    <s v="10071"/>
    <n v="1"/>
    <n v="5"/>
    <n v="15"/>
    <n v="10.220000000000001"/>
    <x v="2"/>
    <n v="4"/>
    <x v="1"/>
    <n v="4.7799999999999994"/>
  </r>
  <r>
    <n v="53222"/>
    <d v="2020-09-07T00:00:00"/>
    <s v="10066"/>
    <n v="1"/>
    <n v="6"/>
    <n v="18"/>
    <n v="9.36"/>
    <x v="4"/>
    <n v="4"/>
    <x v="1"/>
    <n v="8.64"/>
  </r>
  <r>
    <n v="53223"/>
    <d v="2020-09-07T00:00:00"/>
    <s v="10071"/>
    <n v="1"/>
    <n v="6"/>
    <n v="15"/>
    <n v="11.02"/>
    <x v="4"/>
    <n v="4"/>
    <x v="1"/>
    <n v="3.9800000000000004"/>
  </r>
  <r>
    <n v="53224"/>
    <d v="2020-09-07T00:00:00"/>
    <s v="10051"/>
    <n v="1"/>
    <n v="5"/>
    <n v="336"/>
    <n v="231.74"/>
    <x v="2"/>
    <n v="3"/>
    <x v="3"/>
    <n v="104.25999999999999"/>
  </r>
  <r>
    <n v="53225"/>
    <d v="2020-09-08T00:00:00"/>
    <s v="10071"/>
    <n v="1"/>
    <n v="5"/>
    <n v="15"/>
    <n v="11.14"/>
    <x v="2"/>
    <n v="4"/>
    <x v="1"/>
    <n v="3.8599999999999994"/>
  </r>
  <r>
    <n v="53226"/>
    <d v="2020-09-08T00:00:00"/>
    <s v="10071"/>
    <n v="1"/>
    <n v="1"/>
    <n v="14"/>
    <n v="11.17"/>
    <x v="0"/>
    <n v="4"/>
    <x v="1"/>
    <n v="2.83"/>
  </r>
  <r>
    <n v="53227"/>
    <d v="2020-09-09T00:00:00"/>
    <s v="10071"/>
    <n v="1"/>
    <n v="3"/>
    <n v="15"/>
    <n v="11.11"/>
    <x v="5"/>
    <n v="4"/>
    <x v="1"/>
    <n v="3.8900000000000006"/>
  </r>
  <r>
    <n v="53228"/>
    <d v="2020-09-09T00:00:00"/>
    <s v="10066"/>
    <n v="1"/>
    <n v="3"/>
    <n v="17"/>
    <n v="8.8000000000000007"/>
    <x v="5"/>
    <n v="4"/>
    <x v="1"/>
    <n v="8.1999999999999993"/>
  </r>
  <r>
    <n v="53229"/>
    <d v="2020-09-10T00:00:00"/>
    <s v="10071"/>
    <n v="1"/>
    <n v="5"/>
    <n v="15"/>
    <n v="11.15"/>
    <x v="2"/>
    <n v="4"/>
    <x v="1"/>
    <n v="3.8499999999999996"/>
  </r>
  <r>
    <n v="53230"/>
    <d v="2020-09-10T00:00:00"/>
    <s v="10071"/>
    <n v="1"/>
    <n v="5"/>
    <n v="15"/>
    <n v="10.58"/>
    <x v="2"/>
    <n v="4"/>
    <x v="1"/>
    <n v="4.42"/>
  </r>
  <r>
    <n v="53231"/>
    <d v="2020-09-10T00:00:00"/>
    <s v="10071"/>
    <n v="1"/>
    <n v="2"/>
    <n v="15"/>
    <n v="10.18"/>
    <x v="1"/>
    <n v="4"/>
    <x v="1"/>
    <n v="4.82"/>
  </r>
  <r>
    <n v="53232"/>
    <d v="2020-09-11T00:00:00"/>
    <s v="10071"/>
    <n v="1"/>
    <n v="6"/>
    <n v="15"/>
    <n v="11.11"/>
    <x v="4"/>
    <n v="4"/>
    <x v="1"/>
    <n v="3.8900000000000006"/>
  </r>
  <r>
    <n v="53233"/>
    <d v="2020-09-11T00:00:00"/>
    <s v="10006"/>
    <n v="1"/>
    <n v="6"/>
    <n v="242"/>
    <n v="133.47"/>
    <x v="4"/>
    <n v="1"/>
    <x v="5"/>
    <n v="108.53"/>
  </r>
  <r>
    <n v="53234"/>
    <d v="2020-09-12T00:00:00"/>
    <s v="10071"/>
    <n v="1"/>
    <n v="1"/>
    <n v="14"/>
    <n v="10.32"/>
    <x v="0"/>
    <n v="4"/>
    <x v="1"/>
    <n v="3.6799999999999997"/>
  </r>
  <r>
    <n v="53235"/>
    <d v="2020-09-12T00:00:00"/>
    <s v="10071"/>
    <n v="1"/>
    <n v="3"/>
    <n v="15"/>
    <n v="10.81"/>
    <x v="5"/>
    <n v="4"/>
    <x v="1"/>
    <n v="4.1899999999999995"/>
  </r>
  <r>
    <n v="53236"/>
    <d v="2020-09-12T00:00:00"/>
    <s v="10084"/>
    <n v="1"/>
    <n v="3"/>
    <n v="56"/>
    <n v="43.87"/>
    <x v="5"/>
    <n v="4"/>
    <x v="1"/>
    <n v="12.130000000000003"/>
  </r>
  <r>
    <n v="53237"/>
    <d v="2020-09-12T00:00:00"/>
    <s v="10051"/>
    <n v="1"/>
    <n v="2"/>
    <n v="326"/>
    <n v="223.93"/>
    <x v="1"/>
    <n v="3"/>
    <x v="3"/>
    <n v="102.07"/>
  </r>
  <r>
    <n v="53238"/>
    <d v="2020-09-12T00:00:00"/>
    <s v="10071"/>
    <n v="1"/>
    <n v="7"/>
    <n v="14"/>
    <n v="10.94"/>
    <x v="3"/>
    <n v="4"/>
    <x v="1"/>
    <n v="3.0600000000000005"/>
  </r>
  <r>
    <n v="53239"/>
    <d v="2020-09-13T00:00:00"/>
    <s v="10071"/>
    <n v="1"/>
    <n v="1"/>
    <n v="14"/>
    <n v="10.61"/>
    <x v="0"/>
    <n v="4"/>
    <x v="1"/>
    <n v="3.3900000000000006"/>
  </r>
  <r>
    <n v="53240"/>
    <d v="2020-09-13T00:00:00"/>
    <s v="10071"/>
    <n v="1"/>
    <n v="1"/>
    <n v="14"/>
    <n v="11.05"/>
    <x v="0"/>
    <n v="4"/>
    <x v="1"/>
    <n v="2.9499999999999993"/>
  </r>
  <r>
    <n v="53241"/>
    <d v="2020-09-13T00:00:00"/>
    <s v="10006"/>
    <n v="1"/>
    <n v="1"/>
    <n v="242"/>
    <n v="128.80000000000001"/>
    <x v="0"/>
    <n v="1"/>
    <x v="5"/>
    <n v="113.19999999999999"/>
  </r>
  <r>
    <n v="53242"/>
    <d v="2020-09-14T00:00:00"/>
    <s v="10071"/>
    <n v="1"/>
    <n v="1"/>
    <n v="15"/>
    <n v="10.65"/>
    <x v="0"/>
    <n v="4"/>
    <x v="1"/>
    <n v="4.3499999999999996"/>
  </r>
  <r>
    <n v="53243"/>
    <d v="2020-09-14T00:00:00"/>
    <s v="10071"/>
    <n v="1"/>
    <n v="5"/>
    <n v="14"/>
    <n v="10.86"/>
    <x v="2"/>
    <n v="4"/>
    <x v="1"/>
    <n v="3.1400000000000006"/>
  </r>
  <r>
    <n v="53244"/>
    <d v="2020-09-15T00:00:00"/>
    <s v="10066"/>
    <n v="1"/>
    <n v="3"/>
    <n v="18"/>
    <n v="8.83"/>
    <x v="5"/>
    <n v="4"/>
    <x v="1"/>
    <n v="9.17"/>
  </r>
  <r>
    <n v="53245"/>
    <d v="2020-09-15T00:00:00"/>
    <s v="10071"/>
    <n v="1"/>
    <n v="9"/>
    <n v="15"/>
    <n v="10.24"/>
    <x v="6"/>
    <n v="4"/>
    <x v="1"/>
    <n v="4.76"/>
  </r>
  <r>
    <n v="53246"/>
    <d v="2020-09-16T00:00:00"/>
    <s v="10006"/>
    <n v="1"/>
    <n v="1"/>
    <n v="252"/>
    <n v="134.58000000000001"/>
    <x v="0"/>
    <n v="1"/>
    <x v="5"/>
    <n v="117.41999999999999"/>
  </r>
  <r>
    <n v="53247"/>
    <d v="2020-09-16T00:00:00"/>
    <s v="10071"/>
    <n v="1"/>
    <n v="3"/>
    <n v="14"/>
    <n v="10.59"/>
    <x v="5"/>
    <n v="4"/>
    <x v="1"/>
    <n v="3.41"/>
  </r>
  <r>
    <n v="53248"/>
    <d v="2020-09-16T00:00:00"/>
    <s v="10071"/>
    <n v="1"/>
    <n v="2"/>
    <n v="15"/>
    <n v="10.74"/>
    <x v="1"/>
    <n v="4"/>
    <x v="1"/>
    <n v="4.26"/>
  </r>
  <r>
    <n v="53249"/>
    <d v="2020-09-17T00:00:00"/>
    <s v="10071"/>
    <n v="1"/>
    <n v="3"/>
    <n v="15"/>
    <n v="10.58"/>
    <x v="5"/>
    <n v="4"/>
    <x v="1"/>
    <n v="4.42"/>
  </r>
  <r>
    <n v="53250"/>
    <d v="2020-09-17T00:00:00"/>
    <s v="10071"/>
    <n v="1"/>
    <n v="5"/>
    <n v="14"/>
    <n v="10.84"/>
    <x v="2"/>
    <n v="4"/>
    <x v="1"/>
    <n v="3.16"/>
  </r>
  <r>
    <n v="53251"/>
    <d v="2020-09-18T00:00:00"/>
    <s v="10071"/>
    <n v="1"/>
    <n v="3"/>
    <n v="15"/>
    <n v="11.08"/>
    <x v="5"/>
    <n v="4"/>
    <x v="1"/>
    <n v="3.92"/>
  </r>
  <r>
    <n v="53252"/>
    <d v="2020-09-18T00:00:00"/>
    <s v="10071"/>
    <n v="1"/>
    <n v="5"/>
    <n v="15"/>
    <n v="10.28"/>
    <x v="2"/>
    <n v="4"/>
    <x v="1"/>
    <n v="4.7200000000000006"/>
  </r>
  <r>
    <n v="53253"/>
    <d v="2020-09-18T00:00:00"/>
    <s v="10066"/>
    <n v="1"/>
    <n v="3"/>
    <n v="17"/>
    <n v="9.17"/>
    <x v="5"/>
    <n v="4"/>
    <x v="1"/>
    <n v="7.83"/>
  </r>
  <r>
    <n v="53254"/>
    <d v="2020-09-18T00:00:00"/>
    <s v="10006"/>
    <n v="1"/>
    <n v="2"/>
    <n v="254"/>
    <n v="126.94"/>
    <x v="1"/>
    <n v="1"/>
    <x v="5"/>
    <n v="127.06"/>
  </r>
  <r>
    <n v="53255"/>
    <d v="2020-09-19T00:00:00"/>
    <s v="10084"/>
    <n v="1"/>
    <n v="6"/>
    <n v="59"/>
    <n v="43.99"/>
    <x v="4"/>
    <n v="4"/>
    <x v="1"/>
    <n v="15.009999999999998"/>
  </r>
  <r>
    <n v="53256"/>
    <d v="2020-09-19T00:00:00"/>
    <s v="10051"/>
    <n v="1"/>
    <n v="1"/>
    <n v="331"/>
    <n v="227.23"/>
    <x v="0"/>
    <n v="3"/>
    <x v="3"/>
    <n v="103.77000000000001"/>
  </r>
  <r>
    <n v="53257"/>
    <d v="2020-09-19T00:00:00"/>
    <s v="10071"/>
    <n v="1"/>
    <n v="1"/>
    <n v="15"/>
    <n v="10.54"/>
    <x v="0"/>
    <n v="4"/>
    <x v="1"/>
    <n v="4.4600000000000009"/>
  </r>
  <r>
    <n v="53258"/>
    <d v="2020-09-20T00:00:00"/>
    <s v="10071"/>
    <n v="1"/>
    <n v="1"/>
    <n v="15"/>
    <n v="10.66"/>
    <x v="0"/>
    <n v="4"/>
    <x v="1"/>
    <n v="4.34"/>
  </r>
  <r>
    <n v="53259"/>
    <d v="2020-09-20T00:00:00"/>
    <s v="10071"/>
    <n v="1"/>
    <n v="7"/>
    <n v="15"/>
    <n v="10.43"/>
    <x v="3"/>
    <n v="4"/>
    <x v="1"/>
    <n v="4.57"/>
  </r>
  <r>
    <n v="53260"/>
    <d v="2020-09-20T00:00:00"/>
    <s v="10071"/>
    <n v="1"/>
    <n v="3"/>
    <n v="14"/>
    <n v="11.24"/>
    <x v="5"/>
    <n v="4"/>
    <x v="1"/>
    <n v="2.76"/>
  </r>
  <r>
    <n v="53261"/>
    <d v="2020-09-21T00:00:00"/>
    <s v="10071"/>
    <n v="1"/>
    <n v="2"/>
    <n v="15"/>
    <n v="10.34"/>
    <x v="1"/>
    <n v="4"/>
    <x v="1"/>
    <n v="4.66"/>
  </r>
  <r>
    <n v="53262"/>
    <d v="2020-09-21T00:00:00"/>
    <s v="10066"/>
    <n v="1"/>
    <n v="2"/>
    <n v="17"/>
    <n v="9.32"/>
    <x v="1"/>
    <n v="4"/>
    <x v="1"/>
    <n v="7.68"/>
  </r>
  <r>
    <n v="53263"/>
    <d v="2020-09-21T00:00:00"/>
    <s v="10071"/>
    <n v="1"/>
    <n v="6"/>
    <n v="14"/>
    <n v="10.9"/>
    <x v="4"/>
    <n v="4"/>
    <x v="1"/>
    <n v="3.0999999999999996"/>
  </r>
  <r>
    <n v="53264"/>
    <d v="2020-09-21T00:00:00"/>
    <s v="10071"/>
    <n v="1"/>
    <n v="5"/>
    <n v="14"/>
    <n v="10.15"/>
    <x v="2"/>
    <n v="4"/>
    <x v="1"/>
    <n v="3.8499999999999996"/>
  </r>
  <r>
    <n v="53265"/>
    <d v="2020-09-21T00:00:00"/>
    <s v="10028"/>
    <n v="1"/>
    <n v="1"/>
    <n v="115"/>
    <n v="79.28"/>
    <x v="0"/>
    <n v="6"/>
    <x v="2"/>
    <n v="35.72"/>
  </r>
  <r>
    <n v="53266"/>
    <d v="2020-09-21T00:00:00"/>
    <s v="10071"/>
    <n v="1"/>
    <n v="1"/>
    <n v="15"/>
    <n v="10.6"/>
    <x v="0"/>
    <n v="4"/>
    <x v="1"/>
    <n v="4.4000000000000004"/>
  </r>
  <r>
    <n v="53267"/>
    <d v="2020-09-22T00:00:00"/>
    <s v="10071"/>
    <n v="1"/>
    <n v="2"/>
    <n v="15"/>
    <n v="10.9"/>
    <x v="1"/>
    <n v="4"/>
    <x v="1"/>
    <n v="4.0999999999999996"/>
  </r>
  <r>
    <n v="53268"/>
    <d v="2020-09-22T00:00:00"/>
    <s v="10071"/>
    <n v="1"/>
    <n v="2"/>
    <n v="15"/>
    <n v="10.85"/>
    <x v="1"/>
    <n v="4"/>
    <x v="1"/>
    <n v="4.1500000000000004"/>
  </r>
  <r>
    <n v="53269"/>
    <d v="2020-09-22T00:00:00"/>
    <s v="10071"/>
    <n v="1"/>
    <n v="1"/>
    <n v="14"/>
    <n v="10.57"/>
    <x v="0"/>
    <n v="4"/>
    <x v="1"/>
    <n v="3.4299999999999997"/>
  </r>
  <r>
    <n v="53270"/>
    <d v="2020-09-22T00:00:00"/>
    <s v="10071"/>
    <n v="1"/>
    <n v="3"/>
    <n v="15"/>
    <n v="10.62"/>
    <x v="5"/>
    <n v="4"/>
    <x v="1"/>
    <n v="4.3800000000000008"/>
  </r>
  <r>
    <n v="53271"/>
    <d v="2020-09-23T00:00:00"/>
    <s v="10006"/>
    <n v="1"/>
    <n v="9"/>
    <n v="242"/>
    <n v="138.28"/>
    <x v="6"/>
    <n v="1"/>
    <x v="5"/>
    <n v="103.72"/>
  </r>
  <r>
    <n v="53272"/>
    <d v="2020-09-23T00:00:00"/>
    <s v="10071"/>
    <n v="1"/>
    <n v="3"/>
    <n v="15"/>
    <n v="10.35"/>
    <x v="5"/>
    <n v="4"/>
    <x v="1"/>
    <n v="4.6500000000000004"/>
  </r>
  <r>
    <n v="53273"/>
    <d v="2020-09-23T00:00:00"/>
    <s v="10051"/>
    <n v="1"/>
    <n v="6"/>
    <n v="333"/>
    <n v="234.29"/>
    <x v="4"/>
    <n v="3"/>
    <x v="3"/>
    <n v="98.710000000000008"/>
  </r>
  <r>
    <n v="53274"/>
    <d v="2020-09-23T00:00:00"/>
    <s v="10071"/>
    <n v="1"/>
    <n v="5"/>
    <n v="15"/>
    <n v="10.95"/>
    <x v="2"/>
    <n v="4"/>
    <x v="1"/>
    <n v="4.0500000000000007"/>
  </r>
  <r>
    <n v="53275"/>
    <d v="2020-09-24T00:00:00"/>
    <s v="10071"/>
    <n v="1"/>
    <n v="3"/>
    <n v="15"/>
    <n v="10.45"/>
    <x v="5"/>
    <n v="4"/>
    <x v="1"/>
    <n v="4.5500000000000007"/>
  </r>
  <r>
    <n v="53276"/>
    <d v="2020-09-24T00:00:00"/>
    <s v="10071"/>
    <n v="1"/>
    <n v="7"/>
    <n v="14"/>
    <n v="10.42"/>
    <x v="3"/>
    <n v="4"/>
    <x v="1"/>
    <n v="3.58"/>
  </r>
  <r>
    <n v="53277"/>
    <d v="2020-09-24T00:00:00"/>
    <s v="10071"/>
    <n v="1"/>
    <n v="2"/>
    <n v="15"/>
    <n v="10.39"/>
    <x v="1"/>
    <n v="4"/>
    <x v="1"/>
    <n v="4.6099999999999994"/>
  </r>
  <r>
    <n v="53278"/>
    <d v="2020-09-24T00:00:00"/>
    <s v="10071"/>
    <n v="1"/>
    <n v="3"/>
    <n v="14"/>
    <n v="10.62"/>
    <x v="5"/>
    <n v="4"/>
    <x v="1"/>
    <n v="3.3800000000000008"/>
  </r>
  <r>
    <n v="53279"/>
    <d v="2020-09-24T00:00:00"/>
    <s v="10071"/>
    <n v="1"/>
    <n v="2"/>
    <n v="15"/>
    <n v="10.92"/>
    <x v="1"/>
    <n v="4"/>
    <x v="1"/>
    <n v="4.08"/>
  </r>
  <r>
    <n v="53280"/>
    <d v="2020-09-25T00:00:00"/>
    <s v="10066"/>
    <n v="1"/>
    <n v="6"/>
    <n v="18"/>
    <n v="8.9"/>
    <x v="4"/>
    <n v="4"/>
    <x v="1"/>
    <n v="9.1"/>
  </r>
  <r>
    <n v="53281"/>
    <d v="2020-09-25T00:00:00"/>
    <s v="10071"/>
    <n v="1"/>
    <n v="3"/>
    <n v="15"/>
    <n v="10.210000000000001"/>
    <x v="5"/>
    <n v="4"/>
    <x v="1"/>
    <n v="4.7899999999999991"/>
  </r>
  <r>
    <n v="53282"/>
    <d v="2020-09-25T00:00:00"/>
    <s v="10071"/>
    <n v="1"/>
    <n v="1"/>
    <n v="15"/>
    <n v="10.55"/>
    <x v="0"/>
    <n v="4"/>
    <x v="1"/>
    <n v="4.4499999999999993"/>
  </r>
  <r>
    <n v="53283"/>
    <d v="2020-09-25T00:00:00"/>
    <s v="10051"/>
    <n v="1"/>
    <n v="7"/>
    <n v="342"/>
    <n v="235.4"/>
    <x v="3"/>
    <n v="3"/>
    <x v="3"/>
    <n v="106.6"/>
  </r>
  <r>
    <n v="53284"/>
    <d v="2020-09-26T00:00:00"/>
    <s v="10071"/>
    <n v="1"/>
    <n v="2"/>
    <n v="14"/>
    <n v="10.38"/>
    <x v="1"/>
    <n v="4"/>
    <x v="1"/>
    <n v="3.6199999999999992"/>
  </r>
  <r>
    <n v="53285"/>
    <d v="2020-09-26T00:00:00"/>
    <s v="10006"/>
    <n v="1"/>
    <n v="1"/>
    <n v="245"/>
    <n v="133.36000000000001"/>
    <x v="0"/>
    <n v="1"/>
    <x v="5"/>
    <n v="111.63999999999999"/>
  </r>
  <r>
    <n v="53286"/>
    <d v="2020-09-27T00:00:00"/>
    <s v="10071"/>
    <n v="1"/>
    <n v="3"/>
    <n v="14"/>
    <n v="11.16"/>
    <x v="5"/>
    <n v="4"/>
    <x v="1"/>
    <n v="2.84"/>
  </r>
  <r>
    <n v="53287"/>
    <d v="2020-09-27T00:00:00"/>
    <s v="10071"/>
    <n v="1"/>
    <n v="7"/>
    <n v="14"/>
    <n v="10.78"/>
    <x v="3"/>
    <n v="4"/>
    <x v="1"/>
    <n v="3.2200000000000006"/>
  </r>
  <r>
    <n v="53288"/>
    <d v="2020-09-28T00:00:00"/>
    <s v="10071"/>
    <n v="1"/>
    <n v="1"/>
    <n v="15"/>
    <n v="10.33"/>
    <x v="0"/>
    <n v="4"/>
    <x v="1"/>
    <n v="4.67"/>
  </r>
  <r>
    <n v="53289"/>
    <d v="2020-09-28T00:00:00"/>
    <s v="10071"/>
    <n v="1"/>
    <n v="1"/>
    <n v="15"/>
    <n v="10.45"/>
    <x v="0"/>
    <n v="4"/>
    <x v="1"/>
    <n v="4.5500000000000007"/>
  </r>
  <r>
    <n v="53290"/>
    <d v="2020-09-28T00:00:00"/>
    <s v="10071"/>
    <n v="1"/>
    <n v="5"/>
    <n v="15"/>
    <n v="10.63"/>
    <x v="2"/>
    <n v="4"/>
    <x v="1"/>
    <n v="4.3699999999999992"/>
  </r>
  <r>
    <n v="53291"/>
    <d v="2020-09-28T00:00:00"/>
    <s v="10071"/>
    <n v="1"/>
    <n v="5"/>
    <n v="15"/>
    <n v="10.28"/>
    <x v="2"/>
    <n v="4"/>
    <x v="1"/>
    <n v="4.7200000000000006"/>
  </r>
  <r>
    <n v="53292"/>
    <d v="2020-09-29T00:00:00"/>
    <s v="10071"/>
    <n v="1"/>
    <n v="5"/>
    <n v="15"/>
    <n v="10.16"/>
    <x v="2"/>
    <n v="4"/>
    <x v="1"/>
    <n v="4.84"/>
  </r>
  <r>
    <n v="53293"/>
    <d v="2020-09-29T00:00:00"/>
    <s v="10051"/>
    <n v="1"/>
    <n v="1"/>
    <n v="325"/>
    <n v="221.13"/>
    <x v="0"/>
    <n v="3"/>
    <x v="3"/>
    <n v="103.87"/>
  </r>
  <r>
    <n v="53294"/>
    <d v="2020-09-30T00:00:00"/>
    <s v="10071"/>
    <n v="1"/>
    <n v="6"/>
    <n v="14"/>
    <n v="11.14"/>
    <x v="4"/>
    <n v="4"/>
    <x v="1"/>
    <n v="2.8599999999999994"/>
  </r>
  <r>
    <n v="53295"/>
    <d v="2020-09-30T00:00:00"/>
    <s v="10071"/>
    <n v="1"/>
    <n v="3"/>
    <n v="15"/>
    <n v="10.75"/>
    <x v="5"/>
    <n v="4"/>
    <x v="1"/>
    <n v="4.25"/>
  </r>
  <r>
    <n v="53296"/>
    <d v="2020-09-30T00:00:00"/>
    <s v="10006"/>
    <n v="1"/>
    <n v="9"/>
    <n v="259"/>
    <n v="133.44"/>
    <x v="6"/>
    <n v="1"/>
    <x v="5"/>
    <n v="125.56"/>
  </r>
  <r>
    <n v="53297"/>
    <d v="2020-09-30T00:00:00"/>
    <s v="10084"/>
    <n v="1"/>
    <n v="1"/>
    <n v="58"/>
    <n v="44.59"/>
    <x v="0"/>
    <n v="4"/>
    <x v="1"/>
    <n v="13.409999999999997"/>
  </r>
  <r>
    <n v="53298"/>
    <d v="2020-10-01T00:00:00"/>
    <s v="10071"/>
    <n v="1"/>
    <n v="6"/>
    <n v="15"/>
    <n v="10.75"/>
    <x v="4"/>
    <n v="4"/>
    <x v="1"/>
    <n v="4.25"/>
  </r>
  <r>
    <n v="53299"/>
    <d v="2020-10-01T00:00:00"/>
    <s v="10066"/>
    <n v="1"/>
    <n v="3"/>
    <n v="17"/>
    <n v="8.99"/>
    <x v="5"/>
    <n v="4"/>
    <x v="1"/>
    <n v="8.01"/>
  </r>
  <r>
    <n v="53300"/>
    <d v="2020-10-02T00:00:00"/>
    <s v="10071"/>
    <n v="1"/>
    <n v="5"/>
    <n v="15"/>
    <n v="11.06"/>
    <x v="2"/>
    <n v="4"/>
    <x v="1"/>
    <n v="3.9399999999999995"/>
  </r>
  <r>
    <n v="53301"/>
    <d v="2020-10-03T00:00:00"/>
    <s v="10006"/>
    <n v="1"/>
    <n v="7"/>
    <n v="252"/>
    <n v="132.55000000000001"/>
    <x v="3"/>
    <n v="1"/>
    <x v="5"/>
    <n v="119.44999999999999"/>
  </r>
  <r>
    <n v="53302"/>
    <d v="2020-10-03T00:00:00"/>
    <s v="10071"/>
    <n v="1"/>
    <n v="5"/>
    <n v="14"/>
    <n v="11.16"/>
    <x v="2"/>
    <n v="4"/>
    <x v="1"/>
    <n v="2.84"/>
  </r>
  <r>
    <n v="53303"/>
    <d v="2020-10-04T00:00:00"/>
    <s v="10071"/>
    <n v="1"/>
    <n v="3"/>
    <n v="15"/>
    <n v="10.17"/>
    <x v="5"/>
    <n v="4"/>
    <x v="1"/>
    <n v="4.83"/>
  </r>
  <r>
    <n v="53304"/>
    <d v="2020-10-04T00:00:00"/>
    <s v="10071"/>
    <n v="1"/>
    <n v="5"/>
    <n v="15"/>
    <n v="11.2"/>
    <x v="2"/>
    <n v="4"/>
    <x v="1"/>
    <n v="3.8000000000000007"/>
  </r>
  <r>
    <n v="53305"/>
    <d v="2020-10-04T00:00:00"/>
    <s v="10071"/>
    <n v="1"/>
    <n v="3"/>
    <n v="14"/>
    <n v="10.56"/>
    <x v="5"/>
    <n v="4"/>
    <x v="1"/>
    <n v="3.4399999999999995"/>
  </r>
  <r>
    <n v="53306"/>
    <d v="2020-10-04T00:00:00"/>
    <s v="10071"/>
    <n v="1"/>
    <n v="9"/>
    <n v="15"/>
    <n v="10.19"/>
    <x v="6"/>
    <n v="4"/>
    <x v="1"/>
    <n v="4.8100000000000005"/>
  </r>
  <r>
    <n v="53307"/>
    <d v="2020-10-04T00:00:00"/>
    <s v="10071"/>
    <n v="1"/>
    <n v="1"/>
    <n v="14"/>
    <n v="11.21"/>
    <x v="0"/>
    <n v="4"/>
    <x v="1"/>
    <n v="2.7899999999999991"/>
  </r>
  <r>
    <n v="53308"/>
    <d v="2020-10-05T00:00:00"/>
    <s v="10071"/>
    <n v="1"/>
    <n v="5"/>
    <n v="14"/>
    <n v="10.65"/>
    <x v="2"/>
    <n v="4"/>
    <x v="1"/>
    <n v="3.3499999999999996"/>
  </r>
  <r>
    <n v="53309"/>
    <d v="2020-10-05T00:00:00"/>
    <s v="10071"/>
    <n v="1"/>
    <n v="2"/>
    <n v="15"/>
    <n v="10.78"/>
    <x v="1"/>
    <n v="4"/>
    <x v="1"/>
    <n v="4.2200000000000006"/>
  </r>
  <r>
    <n v="53310"/>
    <d v="2020-10-05T00:00:00"/>
    <s v="10051"/>
    <n v="1"/>
    <n v="3"/>
    <n v="345"/>
    <n v="226.15"/>
    <x v="5"/>
    <n v="3"/>
    <x v="3"/>
    <n v="118.85"/>
  </r>
  <r>
    <n v="53311"/>
    <d v="2020-10-05T00:00:00"/>
    <s v="10071"/>
    <n v="1"/>
    <n v="9"/>
    <n v="15"/>
    <n v="10.76"/>
    <x v="6"/>
    <n v="4"/>
    <x v="1"/>
    <n v="4.24"/>
  </r>
  <r>
    <n v="53312"/>
    <d v="2020-10-06T00:00:00"/>
    <s v="10071"/>
    <n v="1"/>
    <n v="7"/>
    <n v="15"/>
    <n v="11.09"/>
    <x v="3"/>
    <n v="4"/>
    <x v="1"/>
    <n v="3.91"/>
  </r>
  <r>
    <n v="53313"/>
    <d v="2020-10-06T00:00:00"/>
    <s v="10071"/>
    <n v="1"/>
    <n v="6"/>
    <n v="15"/>
    <n v="10.7"/>
    <x v="4"/>
    <n v="4"/>
    <x v="1"/>
    <n v="4.3000000000000007"/>
  </r>
  <r>
    <n v="53314"/>
    <d v="2020-10-06T00:00:00"/>
    <s v="10071"/>
    <n v="1"/>
    <n v="5"/>
    <n v="15"/>
    <n v="10.36"/>
    <x v="2"/>
    <n v="4"/>
    <x v="1"/>
    <n v="4.6400000000000006"/>
  </r>
  <r>
    <n v="53315"/>
    <d v="2020-10-07T00:00:00"/>
    <s v="10071"/>
    <n v="1"/>
    <n v="3"/>
    <n v="14"/>
    <n v="10.63"/>
    <x v="5"/>
    <n v="4"/>
    <x v="1"/>
    <n v="3.3699999999999992"/>
  </r>
  <r>
    <n v="53316"/>
    <d v="2020-10-07T00:00:00"/>
    <s v="10071"/>
    <n v="1"/>
    <n v="1"/>
    <n v="15"/>
    <n v="10.32"/>
    <x v="0"/>
    <n v="4"/>
    <x v="1"/>
    <n v="4.68"/>
  </r>
  <r>
    <n v="53317"/>
    <d v="2020-10-07T00:00:00"/>
    <s v="10071"/>
    <n v="1"/>
    <n v="3"/>
    <n v="14"/>
    <n v="10.220000000000001"/>
    <x v="5"/>
    <n v="4"/>
    <x v="1"/>
    <n v="3.7799999999999994"/>
  </r>
  <r>
    <n v="53318"/>
    <d v="2020-10-08T00:00:00"/>
    <s v="10071"/>
    <n v="1"/>
    <n v="5"/>
    <n v="15"/>
    <n v="10.62"/>
    <x v="2"/>
    <n v="4"/>
    <x v="1"/>
    <n v="4.3800000000000008"/>
  </r>
  <r>
    <n v="53319"/>
    <d v="2020-10-08T00:00:00"/>
    <s v="10066"/>
    <n v="1"/>
    <n v="1"/>
    <n v="18"/>
    <n v="9.4700000000000006"/>
    <x v="0"/>
    <n v="4"/>
    <x v="1"/>
    <n v="8.5299999999999994"/>
  </r>
  <r>
    <n v="53320"/>
    <d v="2020-10-08T00:00:00"/>
    <s v="10071"/>
    <n v="1"/>
    <n v="7"/>
    <n v="15"/>
    <n v="11.03"/>
    <x v="3"/>
    <n v="4"/>
    <x v="1"/>
    <n v="3.9700000000000006"/>
  </r>
  <r>
    <n v="53321"/>
    <d v="2020-10-08T00:00:00"/>
    <s v="10006"/>
    <n v="1"/>
    <n v="5"/>
    <n v="239"/>
    <n v="128.16999999999999"/>
    <x v="2"/>
    <n v="1"/>
    <x v="5"/>
    <n v="110.83000000000001"/>
  </r>
  <r>
    <n v="53322"/>
    <d v="2020-10-09T00:00:00"/>
    <s v="10071"/>
    <n v="1"/>
    <n v="6"/>
    <n v="15"/>
    <n v="10.89"/>
    <x v="4"/>
    <n v="4"/>
    <x v="1"/>
    <n v="4.1099999999999994"/>
  </r>
  <r>
    <n v="53323"/>
    <d v="2020-10-09T00:00:00"/>
    <s v="10071"/>
    <n v="1"/>
    <n v="7"/>
    <n v="15"/>
    <n v="10.51"/>
    <x v="3"/>
    <n v="4"/>
    <x v="1"/>
    <n v="4.49"/>
  </r>
  <r>
    <n v="53324"/>
    <d v="2020-10-09T00:00:00"/>
    <s v="10071"/>
    <n v="1"/>
    <n v="6"/>
    <n v="14"/>
    <n v="10.74"/>
    <x v="4"/>
    <n v="4"/>
    <x v="1"/>
    <n v="3.26"/>
  </r>
  <r>
    <n v="53325"/>
    <d v="2020-10-10T00:00:00"/>
    <s v="10006"/>
    <n v="1"/>
    <n v="7"/>
    <n v="258"/>
    <n v="137.66999999999999"/>
    <x v="3"/>
    <n v="1"/>
    <x v="5"/>
    <n v="120.33000000000001"/>
  </r>
  <r>
    <n v="53326"/>
    <d v="2020-10-10T00:00:00"/>
    <s v="10071"/>
    <n v="1"/>
    <n v="3"/>
    <n v="14"/>
    <n v="10.62"/>
    <x v="5"/>
    <n v="4"/>
    <x v="1"/>
    <n v="3.3800000000000008"/>
  </r>
  <r>
    <n v="53327"/>
    <d v="2020-10-10T00:00:00"/>
    <s v="10071"/>
    <n v="1"/>
    <n v="1"/>
    <n v="15"/>
    <n v="10.44"/>
    <x v="0"/>
    <n v="4"/>
    <x v="1"/>
    <n v="4.5600000000000005"/>
  </r>
  <r>
    <n v="53328"/>
    <d v="2020-10-11T00:00:00"/>
    <s v="10071"/>
    <n v="1"/>
    <n v="2"/>
    <n v="15"/>
    <n v="10.84"/>
    <x v="1"/>
    <n v="4"/>
    <x v="1"/>
    <n v="4.16"/>
  </r>
  <r>
    <n v="53329"/>
    <d v="2020-10-12T00:00:00"/>
    <s v="10071"/>
    <n v="1"/>
    <n v="1"/>
    <n v="15"/>
    <n v="10.98"/>
    <x v="0"/>
    <n v="4"/>
    <x v="1"/>
    <n v="4.0199999999999996"/>
  </r>
  <r>
    <n v="53330"/>
    <d v="2020-10-12T00:00:00"/>
    <s v="10051"/>
    <n v="1"/>
    <n v="5"/>
    <n v="349"/>
    <n v="217.89"/>
    <x v="2"/>
    <n v="3"/>
    <x v="3"/>
    <n v="131.11000000000001"/>
  </r>
  <r>
    <n v="53331"/>
    <d v="2020-10-13T00:00:00"/>
    <s v="10071"/>
    <n v="1"/>
    <n v="7"/>
    <n v="14"/>
    <n v="11.2"/>
    <x v="3"/>
    <n v="4"/>
    <x v="1"/>
    <n v="2.8000000000000007"/>
  </r>
  <r>
    <n v="53332"/>
    <d v="2020-10-13T00:00:00"/>
    <s v="10066"/>
    <n v="1"/>
    <n v="1"/>
    <n v="17"/>
    <n v="9.0399999999999991"/>
    <x v="0"/>
    <n v="4"/>
    <x v="1"/>
    <n v="7.9600000000000009"/>
  </r>
  <r>
    <n v="53333"/>
    <d v="2020-10-14T00:00:00"/>
    <s v="10071"/>
    <n v="1"/>
    <n v="1"/>
    <n v="15"/>
    <n v="11.02"/>
    <x v="0"/>
    <n v="4"/>
    <x v="1"/>
    <n v="3.9800000000000004"/>
  </r>
  <r>
    <n v="53334"/>
    <d v="2020-10-14T00:00:00"/>
    <s v="10051"/>
    <n v="1"/>
    <n v="7"/>
    <n v="336"/>
    <n v="218.63"/>
    <x v="3"/>
    <n v="3"/>
    <x v="3"/>
    <n v="117.37"/>
  </r>
  <r>
    <n v="53335"/>
    <d v="2020-10-14T00:00:00"/>
    <s v="10071"/>
    <n v="1"/>
    <n v="5"/>
    <n v="15"/>
    <n v="10.15"/>
    <x v="2"/>
    <n v="4"/>
    <x v="1"/>
    <n v="4.8499999999999996"/>
  </r>
  <r>
    <n v="53336"/>
    <d v="2020-10-15T00:00:00"/>
    <s v="10071"/>
    <n v="1"/>
    <n v="5"/>
    <n v="15"/>
    <n v="11.12"/>
    <x v="2"/>
    <n v="4"/>
    <x v="1"/>
    <n v="3.8800000000000008"/>
  </r>
  <r>
    <n v="53337"/>
    <d v="2020-10-15T00:00:00"/>
    <s v="10006"/>
    <n v="1"/>
    <n v="7"/>
    <n v="237"/>
    <n v="132.80000000000001"/>
    <x v="3"/>
    <n v="1"/>
    <x v="5"/>
    <n v="104.19999999999999"/>
  </r>
  <r>
    <n v="53338"/>
    <d v="2020-10-16T00:00:00"/>
    <s v="10084"/>
    <n v="1"/>
    <n v="5"/>
    <n v="59"/>
    <n v="45.06"/>
    <x v="2"/>
    <n v="4"/>
    <x v="1"/>
    <n v="13.939999999999998"/>
  </r>
  <r>
    <n v="53339"/>
    <d v="2020-10-16T00:00:00"/>
    <s v="10071"/>
    <n v="1"/>
    <n v="1"/>
    <n v="15"/>
    <n v="10.59"/>
    <x v="0"/>
    <n v="4"/>
    <x v="1"/>
    <n v="4.41"/>
  </r>
  <r>
    <n v="53340"/>
    <d v="2020-10-16T00:00:00"/>
    <s v="10071"/>
    <n v="1"/>
    <n v="3"/>
    <n v="15"/>
    <n v="11.03"/>
    <x v="5"/>
    <n v="4"/>
    <x v="1"/>
    <n v="3.9700000000000006"/>
  </r>
  <r>
    <n v="53341"/>
    <d v="2020-10-17T00:00:00"/>
    <s v="10071"/>
    <n v="1"/>
    <n v="7"/>
    <n v="15"/>
    <n v="11.11"/>
    <x v="3"/>
    <n v="4"/>
    <x v="1"/>
    <n v="3.8900000000000006"/>
  </r>
  <r>
    <n v="53342"/>
    <d v="2020-10-18T00:00:00"/>
    <s v="10071"/>
    <n v="1"/>
    <n v="3"/>
    <n v="15"/>
    <n v="11.1"/>
    <x v="5"/>
    <n v="4"/>
    <x v="1"/>
    <n v="3.9000000000000004"/>
  </r>
  <r>
    <n v="53343"/>
    <d v="2020-10-19T00:00:00"/>
    <s v="10051"/>
    <n v="1"/>
    <n v="6"/>
    <n v="346"/>
    <n v="223.38"/>
    <x v="4"/>
    <n v="3"/>
    <x v="3"/>
    <n v="122.62"/>
  </r>
  <r>
    <n v="53344"/>
    <d v="2020-10-19T00:00:00"/>
    <s v="10071"/>
    <n v="1"/>
    <n v="5"/>
    <n v="15"/>
    <n v="10.34"/>
    <x v="2"/>
    <n v="4"/>
    <x v="1"/>
    <n v="4.66"/>
  </r>
  <r>
    <n v="53345"/>
    <d v="2020-10-19T00:00:00"/>
    <s v="10071"/>
    <n v="1"/>
    <n v="1"/>
    <n v="15"/>
    <n v="10.17"/>
    <x v="0"/>
    <n v="4"/>
    <x v="1"/>
    <n v="4.83"/>
  </r>
  <r>
    <n v="53346"/>
    <d v="2020-10-19T00:00:00"/>
    <s v="10071"/>
    <n v="1"/>
    <n v="1"/>
    <n v="15"/>
    <n v="11.16"/>
    <x v="0"/>
    <n v="4"/>
    <x v="1"/>
    <n v="3.84"/>
  </r>
  <r>
    <n v="53347"/>
    <d v="2020-10-20T00:00:00"/>
    <s v="10066"/>
    <n v="1"/>
    <n v="7"/>
    <n v="18"/>
    <n v="9.56"/>
    <x v="3"/>
    <n v="4"/>
    <x v="1"/>
    <n v="8.44"/>
  </r>
  <r>
    <n v="53348"/>
    <d v="2020-10-20T00:00:00"/>
    <s v="10028"/>
    <n v="1"/>
    <n v="2"/>
    <n v="118"/>
    <n v="77.23"/>
    <x v="1"/>
    <n v="6"/>
    <x v="2"/>
    <n v="40.769999999999996"/>
  </r>
  <r>
    <n v="53349"/>
    <d v="2020-10-20T00:00:00"/>
    <s v="10006"/>
    <n v="1"/>
    <n v="7"/>
    <n v="235"/>
    <n v="131.97999999999999"/>
    <x v="3"/>
    <n v="1"/>
    <x v="5"/>
    <n v="103.02000000000001"/>
  </r>
  <r>
    <n v="53350"/>
    <d v="2020-10-20T00:00:00"/>
    <s v="10071"/>
    <n v="1"/>
    <n v="6"/>
    <n v="14"/>
    <n v="10.46"/>
    <x v="4"/>
    <n v="4"/>
    <x v="1"/>
    <n v="3.5399999999999991"/>
  </r>
  <r>
    <n v="53351"/>
    <d v="2020-10-21T00:00:00"/>
    <s v="10071"/>
    <n v="1"/>
    <n v="2"/>
    <n v="15"/>
    <n v="10.41"/>
    <x v="1"/>
    <n v="4"/>
    <x v="1"/>
    <n v="4.59"/>
  </r>
  <r>
    <n v="53352"/>
    <d v="2020-10-21T00:00:00"/>
    <s v="10071"/>
    <n v="1"/>
    <n v="3"/>
    <n v="14"/>
    <n v="10.29"/>
    <x v="5"/>
    <n v="4"/>
    <x v="1"/>
    <n v="3.7100000000000009"/>
  </r>
  <r>
    <n v="53353"/>
    <d v="2020-10-22T00:00:00"/>
    <s v="10071"/>
    <n v="1"/>
    <n v="7"/>
    <n v="15"/>
    <n v="10.88"/>
    <x v="3"/>
    <n v="4"/>
    <x v="1"/>
    <n v="4.1199999999999992"/>
  </r>
  <r>
    <n v="53354"/>
    <d v="2020-10-22T00:00:00"/>
    <s v="10051"/>
    <n v="1"/>
    <n v="1"/>
    <n v="318"/>
    <n v="227.17"/>
    <x v="0"/>
    <n v="3"/>
    <x v="3"/>
    <n v="90.830000000000013"/>
  </r>
  <r>
    <n v="53355"/>
    <d v="2020-10-22T00:00:00"/>
    <s v="10071"/>
    <n v="1"/>
    <n v="5"/>
    <n v="15"/>
    <n v="10.6"/>
    <x v="2"/>
    <n v="4"/>
    <x v="1"/>
    <n v="4.4000000000000004"/>
  </r>
  <r>
    <n v="53356"/>
    <d v="2020-10-23T00:00:00"/>
    <s v="10071"/>
    <n v="1"/>
    <n v="1"/>
    <n v="14"/>
    <n v="10.31"/>
    <x v="0"/>
    <n v="4"/>
    <x v="1"/>
    <n v="3.6899999999999995"/>
  </r>
  <r>
    <n v="53357"/>
    <d v="2020-10-23T00:00:00"/>
    <s v="10006"/>
    <n v="1"/>
    <n v="2"/>
    <n v="236"/>
    <n v="126.3"/>
    <x v="1"/>
    <n v="1"/>
    <x v="5"/>
    <n v="109.7"/>
  </r>
  <r>
    <n v="53358"/>
    <d v="2020-10-24T00:00:00"/>
    <s v="10071"/>
    <n v="1"/>
    <n v="3"/>
    <n v="15"/>
    <n v="11.26"/>
    <x v="5"/>
    <n v="4"/>
    <x v="1"/>
    <n v="3.74"/>
  </r>
  <r>
    <n v="53359"/>
    <d v="2020-10-25T00:00:00"/>
    <s v="10071"/>
    <n v="1"/>
    <n v="5"/>
    <n v="14"/>
    <n v="11.01"/>
    <x v="2"/>
    <n v="4"/>
    <x v="1"/>
    <n v="2.99"/>
  </r>
  <r>
    <n v="53360"/>
    <d v="2020-10-26T00:00:00"/>
    <s v="10066"/>
    <n v="1"/>
    <n v="7"/>
    <n v="17"/>
    <n v="8.82"/>
    <x v="3"/>
    <n v="4"/>
    <x v="1"/>
    <n v="8.18"/>
  </r>
  <r>
    <n v="53361"/>
    <d v="2020-10-26T00:00:00"/>
    <s v="10006"/>
    <n v="1"/>
    <n v="5"/>
    <n v="242"/>
    <n v="126.51"/>
    <x v="2"/>
    <n v="1"/>
    <x v="5"/>
    <n v="115.49"/>
  </r>
  <r>
    <n v="53362"/>
    <d v="2020-10-26T00:00:00"/>
    <s v="10071"/>
    <n v="1"/>
    <n v="1"/>
    <n v="15"/>
    <n v="11.26"/>
    <x v="0"/>
    <n v="4"/>
    <x v="1"/>
    <n v="3.74"/>
  </r>
  <r>
    <n v="53363"/>
    <d v="2020-10-27T00:00:00"/>
    <s v="10071"/>
    <n v="1"/>
    <n v="5"/>
    <n v="14"/>
    <n v="10.91"/>
    <x v="2"/>
    <n v="4"/>
    <x v="1"/>
    <n v="3.09"/>
  </r>
  <r>
    <n v="53364"/>
    <d v="2020-10-27T00:00:00"/>
    <s v="10071"/>
    <n v="1"/>
    <n v="1"/>
    <n v="14"/>
    <n v="10.25"/>
    <x v="0"/>
    <n v="4"/>
    <x v="1"/>
    <n v="3.75"/>
  </r>
  <r>
    <n v="53365"/>
    <d v="2020-10-28T00:00:00"/>
    <s v="10071"/>
    <n v="1"/>
    <n v="1"/>
    <n v="14"/>
    <n v="10.96"/>
    <x v="0"/>
    <n v="4"/>
    <x v="1"/>
    <n v="3.0399999999999991"/>
  </r>
  <r>
    <n v="53366"/>
    <d v="2020-10-28T00:00:00"/>
    <s v="10071"/>
    <n v="1"/>
    <n v="3"/>
    <n v="14"/>
    <n v="11.22"/>
    <x v="5"/>
    <n v="4"/>
    <x v="1"/>
    <n v="2.7799999999999994"/>
  </r>
  <r>
    <n v="53367"/>
    <d v="2020-10-29T00:00:00"/>
    <s v="10066"/>
    <n v="1"/>
    <n v="5"/>
    <n v="18"/>
    <n v="9.0399999999999991"/>
    <x v="2"/>
    <n v="4"/>
    <x v="1"/>
    <n v="8.9600000000000009"/>
  </r>
  <r>
    <n v="53368"/>
    <d v="2020-10-29T00:00:00"/>
    <s v="10084"/>
    <n v="1"/>
    <n v="6"/>
    <n v="56"/>
    <n v="41.55"/>
    <x v="4"/>
    <n v="4"/>
    <x v="1"/>
    <n v="14.450000000000003"/>
  </r>
  <r>
    <n v="53369"/>
    <d v="2020-10-29T00:00:00"/>
    <s v="10051"/>
    <n v="1"/>
    <n v="3"/>
    <n v="344"/>
    <n v="236.9"/>
    <x v="5"/>
    <n v="3"/>
    <x v="3"/>
    <n v="107.1"/>
  </r>
  <r>
    <n v="53370"/>
    <d v="2020-10-29T00:00:00"/>
    <s v="10071"/>
    <n v="1"/>
    <n v="3"/>
    <n v="15"/>
    <n v="10.53"/>
    <x v="5"/>
    <n v="4"/>
    <x v="1"/>
    <n v="4.4700000000000006"/>
  </r>
  <r>
    <n v="53371"/>
    <d v="2020-10-30T00:00:00"/>
    <s v="10071"/>
    <n v="1"/>
    <n v="1"/>
    <n v="15"/>
    <n v="10.75"/>
    <x v="0"/>
    <n v="4"/>
    <x v="1"/>
    <n v="4.25"/>
  </r>
  <r>
    <n v="53372"/>
    <d v="2020-10-30T00:00:00"/>
    <s v="10006"/>
    <n v="1"/>
    <n v="3"/>
    <n v="245"/>
    <n v="132.78"/>
    <x v="5"/>
    <n v="1"/>
    <x v="5"/>
    <n v="112.22"/>
  </r>
  <r>
    <n v="53373"/>
    <d v="2020-10-30T00:00:00"/>
    <s v="10071"/>
    <n v="1"/>
    <n v="9"/>
    <n v="15"/>
    <n v="10.5"/>
    <x v="6"/>
    <n v="4"/>
    <x v="1"/>
    <n v="4.5"/>
  </r>
  <r>
    <n v="53374"/>
    <d v="2020-10-30T00:00:00"/>
    <s v="10071"/>
    <n v="1"/>
    <n v="7"/>
    <n v="15"/>
    <n v="10.76"/>
    <x v="3"/>
    <n v="4"/>
    <x v="1"/>
    <n v="4.24"/>
  </r>
  <r>
    <n v="53375"/>
    <d v="2020-10-30T00:00:00"/>
    <s v="10071"/>
    <n v="1"/>
    <n v="6"/>
    <n v="14"/>
    <n v="10.88"/>
    <x v="4"/>
    <n v="4"/>
    <x v="1"/>
    <n v="3.1199999999999992"/>
  </r>
  <r>
    <n v="53376"/>
    <d v="2020-10-31T00:00:00"/>
    <s v="10071"/>
    <n v="1"/>
    <n v="3"/>
    <n v="15"/>
    <n v="10.93"/>
    <x v="5"/>
    <n v="4"/>
    <x v="1"/>
    <n v="4.07"/>
  </r>
  <r>
    <n v="53377"/>
    <d v="2020-10-31T00:00:00"/>
    <s v="10071"/>
    <n v="1"/>
    <n v="2"/>
    <n v="15"/>
    <n v="10.99"/>
    <x v="1"/>
    <n v="4"/>
    <x v="1"/>
    <n v="4.01"/>
  </r>
  <r>
    <n v="53378"/>
    <d v="2020-10-31T00:00:00"/>
    <s v="10071"/>
    <n v="1"/>
    <n v="5"/>
    <n v="15"/>
    <n v="11.13"/>
    <x v="2"/>
    <n v="4"/>
    <x v="1"/>
    <n v="3.8699999999999992"/>
  </r>
  <r>
    <n v="53379"/>
    <d v="2020-10-31T00:00:00"/>
    <s v="10071"/>
    <n v="1"/>
    <n v="7"/>
    <n v="14"/>
    <n v="10.69"/>
    <x v="3"/>
    <n v="4"/>
    <x v="1"/>
    <n v="3.3100000000000005"/>
  </r>
  <r>
    <n v="53380"/>
    <d v="2020-11-01T00:00:00"/>
    <s v="10071"/>
    <n v="1"/>
    <n v="1"/>
    <n v="15"/>
    <n v="10.26"/>
    <x v="0"/>
    <n v="4"/>
    <x v="1"/>
    <n v="4.74"/>
  </r>
  <r>
    <n v="53381"/>
    <d v="2020-11-01T00:00:00"/>
    <s v="10051"/>
    <n v="1"/>
    <n v="5"/>
    <n v="316"/>
    <n v="217.87"/>
    <x v="2"/>
    <n v="3"/>
    <x v="3"/>
    <n v="98.13"/>
  </r>
  <r>
    <n v="53382"/>
    <d v="2020-11-01T00:00:00"/>
    <s v="10071"/>
    <n v="1"/>
    <n v="2"/>
    <n v="15"/>
    <n v="10.46"/>
    <x v="1"/>
    <n v="4"/>
    <x v="1"/>
    <n v="4.5399999999999991"/>
  </r>
  <r>
    <n v="53383"/>
    <d v="2020-11-02T00:00:00"/>
    <s v="10071"/>
    <n v="1"/>
    <n v="5"/>
    <n v="15"/>
    <n v="10.46"/>
    <x v="2"/>
    <n v="4"/>
    <x v="1"/>
    <n v="4.5399999999999991"/>
  </r>
  <r>
    <n v="53384"/>
    <d v="2020-11-03T00:00:00"/>
    <s v="10071"/>
    <n v="1"/>
    <n v="3"/>
    <n v="15"/>
    <n v="11.25"/>
    <x v="5"/>
    <n v="4"/>
    <x v="1"/>
    <n v="3.75"/>
  </r>
  <r>
    <n v="53385"/>
    <d v="2020-11-03T00:00:00"/>
    <s v="10071"/>
    <n v="1"/>
    <n v="6"/>
    <n v="14"/>
    <n v="10.46"/>
    <x v="4"/>
    <n v="4"/>
    <x v="1"/>
    <n v="3.5399999999999991"/>
  </r>
  <r>
    <n v="53386"/>
    <d v="2020-11-03T00:00:00"/>
    <s v="10006"/>
    <n v="1"/>
    <n v="2"/>
    <n v="256"/>
    <n v="138.03"/>
    <x v="1"/>
    <n v="1"/>
    <x v="5"/>
    <n v="117.97"/>
  </r>
  <r>
    <n v="53387"/>
    <d v="2020-11-03T00:00:00"/>
    <s v="10051"/>
    <n v="1"/>
    <n v="5"/>
    <n v="321"/>
    <n v="215.52"/>
    <x v="2"/>
    <n v="3"/>
    <x v="3"/>
    <n v="105.47999999999999"/>
  </r>
  <r>
    <n v="53388"/>
    <d v="2020-11-03T00:00:00"/>
    <s v="10071"/>
    <n v="1"/>
    <n v="1"/>
    <n v="14"/>
    <n v="10.74"/>
    <x v="0"/>
    <n v="4"/>
    <x v="1"/>
    <n v="3.26"/>
  </r>
  <r>
    <n v="53389"/>
    <d v="2020-11-04T00:00:00"/>
    <s v="10066"/>
    <n v="1"/>
    <n v="5"/>
    <n v="18"/>
    <n v="9.19"/>
    <x v="2"/>
    <n v="4"/>
    <x v="1"/>
    <n v="8.81"/>
  </r>
  <r>
    <n v="53390"/>
    <d v="2020-11-04T00:00:00"/>
    <s v="10071"/>
    <n v="1"/>
    <n v="6"/>
    <n v="15"/>
    <n v="10.69"/>
    <x v="4"/>
    <n v="4"/>
    <x v="1"/>
    <n v="4.3100000000000005"/>
  </r>
  <r>
    <n v="53391"/>
    <d v="2020-11-04T00:00:00"/>
    <s v="10071"/>
    <n v="1"/>
    <n v="3"/>
    <n v="15"/>
    <n v="10.34"/>
    <x v="5"/>
    <n v="4"/>
    <x v="1"/>
    <n v="4.66"/>
  </r>
  <r>
    <n v="53392"/>
    <d v="2020-11-04T00:00:00"/>
    <s v="10084"/>
    <n v="1"/>
    <n v="6"/>
    <n v="57"/>
    <n v="44.74"/>
    <x v="4"/>
    <n v="4"/>
    <x v="1"/>
    <n v="12.259999999999998"/>
  </r>
  <r>
    <n v="53393"/>
    <d v="2020-11-05T00:00:00"/>
    <s v="10071"/>
    <n v="1"/>
    <n v="9"/>
    <n v="15"/>
    <n v="11.2"/>
    <x v="6"/>
    <n v="4"/>
    <x v="1"/>
    <n v="3.8000000000000007"/>
  </r>
  <r>
    <n v="53394"/>
    <d v="2020-11-06T00:00:00"/>
    <s v="10071"/>
    <n v="1"/>
    <n v="7"/>
    <n v="14"/>
    <n v="10.51"/>
    <x v="3"/>
    <n v="4"/>
    <x v="1"/>
    <n v="3.49"/>
  </r>
  <r>
    <n v="53395"/>
    <d v="2020-11-06T00:00:00"/>
    <s v="10071"/>
    <n v="1"/>
    <n v="7"/>
    <n v="15"/>
    <n v="10.25"/>
    <x v="3"/>
    <n v="4"/>
    <x v="1"/>
    <n v="4.75"/>
  </r>
  <r>
    <n v="53396"/>
    <d v="2020-11-06T00:00:00"/>
    <s v="10071"/>
    <n v="1"/>
    <n v="2"/>
    <n v="15"/>
    <n v="11.04"/>
    <x v="1"/>
    <n v="4"/>
    <x v="1"/>
    <n v="3.9600000000000009"/>
  </r>
  <r>
    <n v="53397"/>
    <d v="2020-11-06T00:00:00"/>
    <s v="10071"/>
    <n v="1"/>
    <n v="5"/>
    <n v="15"/>
    <n v="10.52"/>
    <x v="2"/>
    <n v="4"/>
    <x v="1"/>
    <n v="4.4800000000000004"/>
  </r>
  <r>
    <n v="53398"/>
    <d v="2020-11-06T00:00:00"/>
    <s v="10071"/>
    <n v="1"/>
    <n v="2"/>
    <n v="14"/>
    <n v="10.72"/>
    <x v="1"/>
    <n v="4"/>
    <x v="1"/>
    <n v="3.2799999999999994"/>
  </r>
  <r>
    <n v="53399"/>
    <d v="2020-11-07T00:00:00"/>
    <s v="10006"/>
    <n v="1"/>
    <n v="2"/>
    <n v="246"/>
    <n v="131.9"/>
    <x v="1"/>
    <n v="1"/>
    <x v="5"/>
    <n v="114.1"/>
  </r>
  <r>
    <n v="53400"/>
    <d v="2020-11-07T00:00:00"/>
    <s v="10071"/>
    <n v="1"/>
    <n v="3"/>
    <n v="15"/>
    <n v="11.09"/>
    <x v="5"/>
    <n v="4"/>
    <x v="1"/>
    <n v="3.91"/>
  </r>
  <r>
    <n v="53401"/>
    <d v="2020-11-07T00:00:00"/>
    <s v="10071"/>
    <n v="1"/>
    <n v="7"/>
    <n v="15"/>
    <n v="11"/>
    <x v="3"/>
    <n v="4"/>
    <x v="1"/>
    <n v="4"/>
  </r>
  <r>
    <n v="53402"/>
    <d v="2020-11-08T00:00:00"/>
    <s v="10071"/>
    <n v="1"/>
    <n v="6"/>
    <n v="15"/>
    <n v="10.210000000000001"/>
    <x v="4"/>
    <n v="4"/>
    <x v="1"/>
    <n v="4.7899999999999991"/>
  </r>
  <r>
    <n v="53403"/>
    <d v="2020-11-08T00:00:00"/>
    <s v="10071"/>
    <n v="1"/>
    <n v="2"/>
    <n v="15"/>
    <n v="11.12"/>
    <x v="1"/>
    <n v="4"/>
    <x v="1"/>
    <n v="3.8800000000000008"/>
  </r>
  <r>
    <n v="53404"/>
    <d v="2020-11-08T00:00:00"/>
    <s v="10066"/>
    <n v="1"/>
    <n v="2"/>
    <n v="18"/>
    <n v="9.49"/>
    <x v="1"/>
    <n v="4"/>
    <x v="1"/>
    <n v="8.51"/>
  </r>
  <r>
    <n v="53405"/>
    <d v="2020-11-08T00:00:00"/>
    <s v="10071"/>
    <n v="2"/>
    <n v="5"/>
    <n v="15"/>
    <n v="10.45"/>
    <x v="2"/>
    <n v="4"/>
    <x v="1"/>
    <n v="4.5500000000000007"/>
  </r>
  <r>
    <n v="53406"/>
    <d v="2020-11-08T00:00:00"/>
    <s v="10051"/>
    <n v="1"/>
    <n v="1"/>
    <n v="333"/>
    <n v="216.22"/>
    <x v="0"/>
    <n v="3"/>
    <x v="3"/>
    <n v="116.78"/>
  </r>
  <r>
    <n v="53407"/>
    <d v="2020-11-09T00:00:00"/>
    <s v="10006"/>
    <n v="1"/>
    <n v="2"/>
    <n v="235"/>
    <n v="126.43"/>
    <x v="1"/>
    <n v="1"/>
    <x v="5"/>
    <n v="108.57"/>
  </r>
  <r>
    <n v="53408"/>
    <d v="2020-11-09T00:00:00"/>
    <s v="10071"/>
    <n v="1"/>
    <n v="1"/>
    <n v="15"/>
    <n v="11.03"/>
    <x v="0"/>
    <n v="4"/>
    <x v="1"/>
    <n v="3.9700000000000006"/>
  </r>
  <r>
    <n v="53409"/>
    <d v="2020-11-10T00:00:00"/>
    <s v="10071"/>
    <n v="1"/>
    <n v="1"/>
    <n v="15"/>
    <n v="11.24"/>
    <x v="0"/>
    <n v="4"/>
    <x v="1"/>
    <n v="3.76"/>
  </r>
  <r>
    <n v="53410"/>
    <d v="2020-11-10T00:00:00"/>
    <s v="10066"/>
    <n v="1"/>
    <n v="3"/>
    <n v="17"/>
    <n v="8.89"/>
    <x v="5"/>
    <n v="4"/>
    <x v="1"/>
    <n v="8.11"/>
  </r>
  <r>
    <n v="53411"/>
    <d v="2020-11-10T00:00:00"/>
    <s v="10071"/>
    <n v="1"/>
    <n v="5"/>
    <n v="15"/>
    <n v="10.61"/>
    <x v="2"/>
    <n v="4"/>
    <x v="1"/>
    <n v="4.3900000000000006"/>
  </r>
  <r>
    <n v="53412"/>
    <d v="2020-11-10T00:00:00"/>
    <s v="10071"/>
    <n v="1"/>
    <n v="1"/>
    <n v="14"/>
    <n v="10.16"/>
    <x v="0"/>
    <n v="4"/>
    <x v="1"/>
    <n v="3.84"/>
  </r>
  <r>
    <n v="53413"/>
    <d v="2020-11-10T00:00:00"/>
    <s v="10071"/>
    <n v="1"/>
    <n v="5"/>
    <n v="14"/>
    <n v="11.2"/>
    <x v="2"/>
    <n v="4"/>
    <x v="1"/>
    <n v="2.8000000000000007"/>
  </r>
  <r>
    <n v="53414"/>
    <d v="2020-11-10T00:00:00"/>
    <s v="10071"/>
    <n v="1"/>
    <n v="9"/>
    <n v="14"/>
    <n v="10.28"/>
    <x v="6"/>
    <n v="4"/>
    <x v="1"/>
    <n v="3.7200000000000006"/>
  </r>
  <r>
    <n v="53415"/>
    <d v="2020-11-10T00:00:00"/>
    <s v="10071"/>
    <n v="1"/>
    <n v="6"/>
    <n v="14"/>
    <n v="10.27"/>
    <x v="4"/>
    <n v="4"/>
    <x v="1"/>
    <n v="3.7300000000000004"/>
  </r>
  <r>
    <n v="53416"/>
    <d v="2020-11-11T00:00:00"/>
    <s v="10071"/>
    <n v="1"/>
    <n v="3"/>
    <n v="15"/>
    <n v="10.25"/>
    <x v="5"/>
    <n v="4"/>
    <x v="1"/>
    <n v="4.75"/>
  </r>
  <r>
    <n v="53417"/>
    <d v="2020-11-11T00:00:00"/>
    <s v="10051"/>
    <n v="1"/>
    <n v="1"/>
    <n v="345"/>
    <n v="226.48"/>
    <x v="0"/>
    <n v="3"/>
    <x v="3"/>
    <n v="118.52000000000001"/>
  </r>
  <r>
    <n v="53418"/>
    <d v="2020-11-12T00:00:00"/>
    <s v="10071"/>
    <n v="1"/>
    <n v="6"/>
    <n v="15"/>
    <n v="10.42"/>
    <x v="4"/>
    <n v="4"/>
    <x v="1"/>
    <n v="4.58"/>
  </r>
  <r>
    <n v="53419"/>
    <d v="2020-11-12T00:00:00"/>
    <s v="10071"/>
    <n v="1"/>
    <n v="1"/>
    <n v="15"/>
    <n v="10.220000000000001"/>
    <x v="0"/>
    <n v="4"/>
    <x v="1"/>
    <n v="4.7799999999999994"/>
  </r>
  <r>
    <n v="53420"/>
    <d v="2020-11-12T00:00:00"/>
    <s v="10066"/>
    <n v="1"/>
    <n v="1"/>
    <n v="18"/>
    <n v="9.6"/>
    <x v="0"/>
    <n v="4"/>
    <x v="1"/>
    <n v="8.4"/>
  </r>
  <r>
    <n v="53421"/>
    <d v="2020-11-12T00:00:00"/>
    <s v="10084"/>
    <n v="1"/>
    <n v="2"/>
    <n v="57"/>
    <n v="42.95"/>
    <x v="1"/>
    <n v="4"/>
    <x v="1"/>
    <n v="14.049999999999997"/>
  </r>
  <r>
    <n v="53422"/>
    <d v="2020-11-13T00:00:00"/>
    <s v="10006"/>
    <n v="1"/>
    <n v="1"/>
    <n v="248"/>
    <n v="129.28"/>
    <x v="0"/>
    <n v="1"/>
    <x v="5"/>
    <n v="118.72"/>
  </r>
  <r>
    <n v="53423"/>
    <d v="2020-11-13T00:00:00"/>
    <s v="10071"/>
    <n v="1"/>
    <n v="6"/>
    <n v="14"/>
    <n v="10.89"/>
    <x v="4"/>
    <n v="4"/>
    <x v="1"/>
    <n v="3.1099999999999994"/>
  </r>
  <r>
    <n v="53424"/>
    <d v="2020-11-13T00:00:00"/>
    <s v="10071"/>
    <n v="1"/>
    <n v="1"/>
    <n v="14"/>
    <n v="10.199999999999999"/>
    <x v="0"/>
    <n v="4"/>
    <x v="1"/>
    <n v="3.8000000000000007"/>
  </r>
  <r>
    <n v="53425"/>
    <d v="2020-11-14T00:00:00"/>
    <s v="10071"/>
    <n v="1"/>
    <n v="7"/>
    <n v="15"/>
    <n v="11.27"/>
    <x v="3"/>
    <n v="4"/>
    <x v="1"/>
    <n v="3.7300000000000004"/>
  </r>
  <r>
    <n v="53426"/>
    <d v="2020-11-15T00:00:00"/>
    <s v="10066"/>
    <n v="1"/>
    <n v="3"/>
    <n v="17"/>
    <n v="8.91"/>
    <x v="5"/>
    <n v="4"/>
    <x v="1"/>
    <n v="8.09"/>
  </r>
  <r>
    <n v="53427"/>
    <d v="2020-11-15T00:00:00"/>
    <s v="10071"/>
    <n v="1"/>
    <n v="7"/>
    <n v="14"/>
    <n v="10.84"/>
    <x v="3"/>
    <n v="4"/>
    <x v="1"/>
    <n v="3.16"/>
  </r>
  <r>
    <n v="53428"/>
    <d v="2020-11-15T00:00:00"/>
    <s v="10051"/>
    <n v="1"/>
    <n v="7"/>
    <n v="339"/>
    <n v="235.01"/>
    <x v="3"/>
    <n v="3"/>
    <x v="3"/>
    <n v="103.99000000000001"/>
  </r>
  <r>
    <n v="53429"/>
    <d v="2020-11-16T00:00:00"/>
    <s v="10071"/>
    <n v="1"/>
    <n v="2"/>
    <n v="14"/>
    <n v="10.82"/>
    <x v="1"/>
    <n v="4"/>
    <x v="1"/>
    <n v="3.1799999999999997"/>
  </r>
  <r>
    <n v="53430"/>
    <d v="2020-11-16T00:00:00"/>
    <s v="10071"/>
    <n v="1"/>
    <n v="3"/>
    <n v="14"/>
    <n v="10.91"/>
    <x v="5"/>
    <n v="4"/>
    <x v="1"/>
    <n v="3.09"/>
  </r>
  <r>
    <n v="53431"/>
    <d v="2020-11-17T00:00:00"/>
    <s v="10071"/>
    <n v="1"/>
    <n v="3"/>
    <n v="14"/>
    <n v="10.82"/>
    <x v="5"/>
    <n v="4"/>
    <x v="1"/>
    <n v="3.1799999999999997"/>
  </r>
  <r>
    <n v="53432"/>
    <d v="2020-11-18T00:00:00"/>
    <s v="10006"/>
    <n v="1"/>
    <n v="1"/>
    <n v="246"/>
    <n v="126.56"/>
    <x v="0"/>
    <n v="1"/>
    <x v="5"/>
    <n v="119.44"/>
  </r>
  <r>
    <n v="53433"/>
    <d v="2020-11-18T00:00:00"/>
    <s v="10084"/>
    <n v="1"/>
    <n v="6"/>
    <n v="58"/>
    <n v="41.66"/>
    <x v="4"/>
    <n v="4"/>
    <x v="1"/>
    <n v="16.340000000000003"/>
  </r>
  <r>
    <n v="53434"/>
    <d v="2020-11-18T00:00:00"/>
    <s v="10071"/>
    <n v="1"/>
    <n v="6"/>
    <n v="14"/>
    <n v="11.19"/>
    <x v="4"/>
    <n v="4"/>
    <x v="1"/>
    <n v="2.8100000000000005"/>
  </r>
  <r>
    <n v="53435"/>
    <d v="2020-11-19T00:00:00"/>
    <s v="10071"/>
    <n v="1"/>
    <n v="1"/>
    <n v="15"/>
    <n v="10.49"/>
    <x v="0"/>
    <n v="4"/>
    <x v="1"/>
    <n v="4.51"/>
  </r>
  <r>
    <n v="53436"/>
    <d v="2020-11-19T00:00:00"/>
    <s v="10071"/>
    <n v="1"/>
    <n v="3"/>
    <n v="14"/>
    <n v="11.23"/>
    <x v="5"/>
    <n v="4"/>
    <x v="1"/>
    <n v="2.7699999999999996"/>
  </r>
  <r>
    <n v="53437"/>
    <d v="2020-11-20T00:00:00"/>
    <s v="10071"/>
    <n v="1"/>
    <n v="1"/>
    <n v="15"/>
    <n v="10.51"/>
    <x v="0"/>
    <n v="4"/>
    <x v="1"/>
    <n v="4.49"/>
  </r>
  <r>
    <n v="53438"/>
    <d v="2020-11-20T00:00:00"/>
    <s v="10071"/>
    <n v="1"/>
    <n v="3"/>
    <n v="15"/>
    <n v="11.01"/>
    <x v="5"/>
    <n v="4"/>
    <x v="1"/>
    <n v="3.99"/>
  </r>
  <r>
    <n v="53439"/>
    <d v="2020-11-20T00:00:00"/>
    <s v="10071"/>
    <n v="1"/>
    <n v="5"/>
    <n v="14"/>
    <n v="10.63"/>
    <x v="2"/>
    <n v="4"/>
    <x v="1"/>
    <n v="3.3699999999999992"/>
  </r>
  <r>
    <n v="53440"/>
    <d v="2020-11-20T00:00:00"/>
    <s v="10071"/>
    <n v="1"/>
    <n v="1"/>
    <n v="15"/>
    <n v="10.55"/>
    <x v="0"/>
    <n v="4"/>
    <x v="1"/>
    <n v="4.4499999999999993"/>
  </r>
  <r>
    <n v="53441"/>
    <d v="2020-11-20T00:00:00"/>
    <s v="10051"/>
    <n v="1"/>
    <n v="2"/>
    <n v="321"/>
    <n v="217.47"/>
    <x v="1"/>
    <n v="3"/>
    <x v="3"/>
    <n v="103.53"/>
  </r>
  <r>
    <n v="53442"/>
    <d v="2020-11-20T00:00:00"/>
    <s v="10066"/>
    <n v="1"/>
    <n v="5"/>
    <n v="18"/>
    <n v="8.86"/>
    <x v="2"/>
    <n v="4"/>
    <x v="1"/>
    <n v="9.14"/>
  </r>
  <r>
    <n v="53443"/>
    <d v="2020-11-21T00:00:00"/>
    <s v="10071"/>
    <n v="1"/>
    <n v="2"/>
    <n v="14"/>
    <n v="11.01"/>
    <x v="1"/>
    <n v="4"/>
    <x v="1"/>
    <n v="2.99"/>
  </r>
  <r>
    <n v="53444"/>
    <d v="2020-11-21T00:00:00"/>
    <s v="10071"/>
    <n v="1"/>
    <n v="3"/>
    <n v="15"/>
    <n v="10.81"/>
    <x v="5"/>
    <n v="4"/>
    <x v="1"/>
    <n v="4.1899999999999995"/>
  </r>
  <r>
    <n v="53445"/>
    <d v="2020-11-21T00:00:00"/>
    <s v="10028"/>
    <n v="1"/>
    <n v="9"/>
    <n v="114"/>
    <n v="75.97"/>
    <x v="6"/>
    <n v="6"/>
    <x v="2"/>
    <n v="38.03"/>
  </r>
  <r>
    <n v="53446"/>
    <d v="2020-11-21T00:00:00"/>
    <s v="10006"/>
    <n v="1"/>
    <n v="2"/>
    <n v="246"/>
    <n v="130.54"/>
    <x v="1"/>
    <n v="1"/>
    <x v="5"/>
    <n v="115.46000000000001"/>
  </r>
  <r>
    <n v="53447"/>
    <d v="2020-11-22T00:00:00"/>
    <s v="10071"/>
    <n v="1"/>
    <n v="3"/>
    <n v="15"/>
    <n v="10.51"/>
    <x v="5"/>
    <n v="4"/>
    <x v="1"/>
    <n v="4.49"/>
  </r>
  <r>
    <n v="53448"/>
    <d v="2020-11-22T00:00:00"/>
    <s v="10051"/>
    <n v="1"/>
    <n v="7"/>
    <n v="317"/>
    <n v="220.19"/>
    <x v="3"/>
    <n v="3"/>
    <x v="3"/>
    <n v="96.81"/>
  </r>
  <r>
    <n v="53449"/>
    <d v="2020-11-22T00:00:00"/>
    <s v="10071"/>
    <n v="1"/>
    <n v="6"/>
    <n v="14"/>
    <n v="10.24"/>
    <x v="4"/>
    <n v="4"/>
    <x v="1"/>
    <n v="3.76"/>
  </r>
  <r>
    <n v="53450"/>
    <d v="2020-11-22T00:00:00"/>
    <s v="10071"/>
    <n v="1"/>
    <n v="6"/>
    <n v="15"/>
    <n v="10.53"/>
    <x v="4"/>
    <n v="4"/>
    <x v="1"/>
    <n v="4.4700000000000006"/>
  </r>
  <r>
    <n v="53451"/>
    <d v="2020-11-23T00:00:00"/>
    <s v="10066"/>
    <n v="1"/>
    <n v="1"/>
    <n v="17"/>
    <n v="8.92"/>
    <x v="0"/>
    <n v="4"/>
    <x v="1"/>
    <n v="8.08"/>
  </r>
  <r>
    <n v="53452"/>
    <d v="2020-11-23T00:00:00"/>
    <s v="10071"/>
    <n v="1"/>
    <n v="1"/>
    <n v="15"/>
    <n v="10.97"/>
    <x v="0"/>
    <n v="4"/>
    <x v="1"/>
    <n v="4.0299999999999994"/>
  </r>
  <r>
    <n v="53453"/>
    <d v="2020-11-23T00:00:00"/>
    <s v="10006"/>
    <n v="1"/>
    <n v="5"/>
    <n v="235"/>
    <n v="133.91"/>
    <x v="2"/>
    <n v="1"/>
    <x v="5"/>
    <n v="101.09"/>
  </r>
  <r>
    <n v="53454"/>
    <d v="2020-11-24T00:00:00"/>
    <s v="10071"/>
    <n v="1"/>
    <n v="7"/>
    <n v="15"/>
    <n v="10.97"/>
    <x v="3"/>
    <n v="4"/>
    <x v="1"/>
    <n v="4.0299999999999994"/>
  </r>
  <r>
    <n v="53455"/>
    <d v="2020-11-25T00:00:00"/>
    <s v="10071"/>
    <n v="1"/>
    <n v="1"/>
    <n v="15"/>
    <n v="10.46"/>
    <x v="0"/>
    <n v="4"/>
    <x v="1"/>
    <n v="4.5399999999999991"/>
  </r>
  <r>
    <n v="53456"/>
    <d v="2020-11-25T00:00:00"/>
    <s v="10006"/>
    <n v="1"/>
    <n v="2"/>
    <n v="254"/>
    <n v="137.21"/>
    <x v="1"/>
    <n v="1"/>
    <x v="5"/>
    <n v="116.78999999999999"/>
  </r>
  <r>
    <n v="53457"/>
    <d v="2020-11-25T00:00:00"/>
    <s v="10071"/>
    <n v="1"/>
    <n v="2"/>
    <n v="14"/>
    <n v="10.36"/>
    <x v="1"/>
    <n v="4"/>
    <x v="1"/>
    <n v="3.6400000000000006"/>
  </r>
  <r>
    <n v="53458"/>
    <d v="2020-11-26T00:00:00"/>
    <s v="10066"/>
    <n v="1"/>
    <n v="5"/>
    <n v="18"/>
    <n v="8.77"/>
    <x v="2"/>
    <n v="4"/>
    <x v="1"/>
    <n v="9.23"/>
  </r>
  <r>
    <n v="53459"/>
    <d v="2020-11-26T00:00:00"/>
    <s v="10071"/>
    <n v="1"/>
    <n v="5"/>
    <n v="14"/>
    <n v="11.05"/>
    <x v="2"/>
    <n v="4"/>
    <x v="1"/>
    <n v="2.9499999999999993"/>
  </r>
  <r>
    <n v="53460"/>
    <d v="2020-11-27T00:00:00"/>
    <s v="10071"/>
    <n v="1"/>
    <n v="1"/>
    <n v="15"/>
    <n v="10.36"/>
    <x v="0"/>
    <n v="4"/>
    <x v="1"/>
    <n v="4.6400000000000006"/>
  </r>
  <r>
    <n v="53461"/>
    <d v="2020-11-27T00:00:00"/>
    <s v="10071"/>
    <n v="1"/>
    <n v="9"/>
    <n v="15"/>
    <n v="10.81"/>
    <x v="6"/>
    <n v="4"/>
    <x v="1"/>
    <n v="4.1899999999999995"/>
  </r>
  <r>
    <n v="53462"/>
    <d v="2020-11-27T00:00:00"/>
    <s v="10071"/>
    <n v="1"/>
    <n v="6"/>
    <n v="15"/>
    <n v="10.38"/>
    <x v="4"/>
    <n v="4"/>
    <x v="1"/>
    <n v="4.6199999999999992"/>
  </r>
  <r>
    <n v="53463"/>
    <d v="2020-11-27T00:00:00"/>
    <s v="10071"/>
    <n v="1"/>
    <n v="9"/>
    <n v="15"/>
    <n v="11.08"/>
    <x v="6"/>
    <n v="4"/>
    <x v="1"/>
    <n v="3.92"/>
  </r>
  <r>
    <n v="53464"/>
    <d v="2020-11-27T00:00:00"/>
    <s v="10071"/>
    <n v="1"/>
    <n v="6"/>
    <n v="14"/>
    <n v="10.49"/>
    <x v="4"/>
    <n v="4"/>
    <x v="1"/>
    <n v="3.51"/>
  </r>
  <r>
    <n v="53465"/>
    <d v="2020-11-27T00:00:00"/>
    <s v="10051"/>
    <n v="1"/>
    <n v="5"/>
    <n v="336"/>
    <n v="214.74"/>
    <x v="2"/>
    <n v="3"/>
    <x v="3"/>
    <n v="121.25999999999999"/>
  </r>
  <r>
    <n v="53466"/>
    <d v="2020-11-28T00:00:00"/>
    <s v="10071"/>
    <n v="1"/>
    <n v="5"/>
    <n v="14"/>
    <n v="10.69"/>
    <x v="2"/>
    <n v="4"/>
    <x v="1"/>
    <n v="3.3100000000000005"/>
  </r>
  <r>
    <n v="53467"/>
    <d v="2020-11-28T00:00:00"/>
    <s v="10071"/>
    <n v="1"/>
    <n v="3"/>
    <n v="14"/>
    <n v="10.64"/>
    <x v="5"/>
    <n v="4"/>
    <x v="1"/>
    <n v="3.3599999999999994"/>
  </r>
  <r>
    <n v="53468"/>
    <d v="2020-11-29T00:00:00"/>
    <s v="10071"/>
    <n v="1"/>
    <n v="7"/>
    <n v="14"/>
    <n v="10.84"/>
    <x v="3"/>
    <n v="4"/>
    <x v="1"/>
    <n v="3.16"/>
  </r>
  <r>
    <n v="53469"/>
    <d v="2020-11-29T00:00:00"/>
    <s v="10006"/>
    <n v="1"/>
    <n v="5"/>
    <n v="246"/>
    <n v="134.65"/>
    <x v="2"/>
    <n v="1"/>
    <x v="5"/>
    <n v="111.35"/>
  </r>
  <r>
    <n v="53470"/>
    <d v="2020-11-30T00:00:00"/>
    <s v="10071"/>
    <n v="1"/>
    <n v="1"/>
    <n v="14"/>
    <n v="10.5"/>
    <x v="0"/>
    <n v="4"/>
    <x v="1"/>
    <n v="3.5"/>
  </r>
  <r>
    <n v="53471"/>
    <d v="2020-11-30T00:00:00"/>
    <s v="10066"/>
    <n v="1"/>
    <n v="7"/>
    <n v="18"/>
    <n v="9.01"/>
    <x v="3"/>
    <n v="4"/>
    <x v="1"/>
    <n v="8.99"/>
  </r>
  <r>
    <n v="53472"/>
    <d v="2020-12-01T00:00:00"/>
    <s v="10006"/>
    <n v="1"/>
    <n v="1"/>
    <n v="239"/>
    <n v="127.58"/>
    <x v="0"/>
    <n v="1"/>
    <x v="5"/>
    <n v="111.42"/>
  </r>
  <r>
    <n v="53473"/>
    <d v="2020-12-01T00:00:00"/>
    <s v="10071"/>
    <n v="1"/>
    <n v="6"/>
    <n v="14"/>
    <n v="10.61"/>
    <x v="4"/>
    <n v="4"/>
    <x v="1"/>
    <n v="3.3900000000000006"/>
  </r>
  <r>
    <n v="53474"/>
    <d v="2020-12-02T00:00:00"/>
    <s v="10071"/>
    <n v="1"/>
    <n v="6"/>
    <n v="15"/>
    <n v="11.06"/>
    <x v="4"/>
    <n v="4"/>
    <x v="1"/>
    <n v="3.9399999999999995"/>
  </r>
  <r>
    <n v="53475"/>
    <d v="2020-12-02T00:00:00"/>
    <s v="10084"/>
    <n v="1"/>
    <n v="5"/>
    <n v="56"/>
    <n v="45.38"/>
    <x v="2"/>
    <n v="4"/>
    <x v="1"/>
    <n v="10.619999999999997"/>
  </r>
  <r>
    <n v="53476"/>
    <d v="2020-12-02T00:00:00"/>
    <s v="10051"/>
    <n v="1"/>
    <n v="6"/>
    <n v="342"/>
    <n v="217.47"/>
    <x v="4"/>
    <n v="3"/>
    <x v="3"/>
    <n v="124.53"/>
  </r>
  <r>
    <n v="53477"/>
    <d v="2020-12-03T00:00:00"/>
    <s v="10071"/>
    <n v="1"/>
    <n v="3"/>
    <n v="14"/>
    <n v="10.67"/>
    <x v="5"/>
    <n v="4"/>
    <x v="1"/>
    <n v="3.33"/>
  </r>
  <r>
    <n v="53478"/>
    <d v="2020-12-03T00:00:00"/>
    <s v="10071"/>
    <n v="1"/>
    <n v="1"/>
    <n v="15"/>
    <n v="11.14"/>
    <x v="0"/>
    <n v="4"/>
    <x v="1"/>
    <n v="3.8599999999999994"/>
  </r>
  <r>
    <n v="53479"/>
    <d v="2020-12-04T00:00:00"/>
    <s v="10071"/>
    <n v="1"/>
    <n v="6"/>
    <n v="15"/>
    <n v="10.73"/>
    <x v="4"/>
    <n v="4"/>
    <x v="1"/>
    <n v="4.2699999999999996"/>
  </r>
  <r>
    <n v="53480"/>
    <d v="2020-12-04T00:00:00"/>
    <s v="10051"/>
    <n v="1"/>
    <n v="1"/>
    <n v="343"/>
    <n v="226.32"/>
    <x v="0"/>
    <n v="3"/>
    <x v="3"/>
    <n v="116.68"/>
  </r>
  <r>
    <n v="53481"/>
    <d v="2020-12-04T00:00:00"/>
    <s v="10071"/>
    <n v="1"/>
    <n v="5"/>
    <n v="15"/>
    <n v="11.17"/>
    <x v="2"/>
    <n v="4"/>
    <x v="1"/>
    <n v="3.83"/>
  </r>
  <r>
    <n v="53482"/>
    <d v="2020-12-05T00:00:00"/>
    <s v="10071"/>
    <n v="1"/>
    <n v="6"/>
    <n v="15"/>
    <n v="10.49"/>
    <x v="4"/>
    <n v="4"/>
    <x v="1"/>
    <n v="4.51"/>
  </r>
  <r>
    <n v="53483"/>
    <d v="2020-12-05T00:00:00"/>
    <s v="10006"/>
    <n v="1"/>
    <n v="2"/>
    <n v="246"/>
    <n v="139.35"/>
    <x v="1"/>
    <n v="1"/>
    <x v="5"/>
    <n v="106.65"/>
  </r>
  <r>
    <n v="53484"/>
    <d v="2020-12-06T00:00:00"/>
    <s v="10071"/>
    <n v="1"/>
    <n v="1"/>
    <n v="14"/>
    <n v="10.220000000000001"/>
    <x v="0"/>
    <n v="4"/>
    <x v="1"/>
    <n v="3.7799999999999994"/>
  </r>
  <r>
    <n v="53485"/>
    <d v="2020-12-06T00:00:00"/>
    <s v="10071"/>
    <n v="1"/>
    <n v="9"/>
    <n v="14"/>
    <n v="10.62"/>
    <x v="6"/>
    <n v="4"/>
    <x v="1"/>
    <n v="3.3800000000000008"/>
  </r>
  <r>
    <n v="53486"/>
    <d v="2020-12-06T00:00:00"/>
    <s v="10071"/>
    <n v="1"/>
    <n v="1"/>
    <n v="15"/>
    <n v="11.14"/>
    <x v="0"/>
    <n v="4"/>
    <x v="1"/>
    <n v="3.8599999999999994"/>
  </r>
  <r>
    <n v="53487"/>
    <d v="2020-12-06T00:00:00"/>
    <s v="10071"/>
    <n v="1"/>
    <n v="6"/>
    <n v="15"/>
    <n v="10.47"/>
    <x v="4"/>
    <n v="4"/>
    <x v="1"/>
    <n v="4.5299999999999994"/>
  </r>
  <r>
    <n v="53488"/>
    <d v="2020-12-06T00:00:00"/>
    <s v="10071"/>
    <n v="1"/>
    <n v="1"/>
    <n v="15"/>
    <n v="10.91"/>
    <x v="0"/>
    <n v="4"/>
    <x v="1"/>
    <n v="4.09"/>
  </r>
  <r>
    <n v="53489"/>
    <d v="2020-12-06T00:00:00"/>
    <s v="10071"/>
    <n v="1"/>
    <n v="7"/>
    <n v="15"/>
    <n v="10.31"/>
    <x v="3"/>
    <n v="4"/>
    <x v="1"/>
    <n v="4.6899999999999995"/>
  </r>
  <r>
    <n v="53490"/>
    <d v="2020-12-06T00:00:00"/>
    <s v="10071"/>
    <n v="1"/>
    <n v="7"/>
    <n v="14"/>
    <n v="10.95"/>
    <x v="3"/>
    <n v="4"/>
    <x v="1"/>
    <n v="3.0500000000000007"/>
  </r>
  <r>
    <n v="53491"/>
    <d v="2020-12-06T00:00:00"/>
    <s v="10066"/>
    <n v="1"/>
    <n v="6"/>
    <n v="18"/>
    <n v="8.93"/>
    <x v="4"/>
    <n v="4"/>
    <x v="1"/>
    <n v="9.07"/>
  </r>
  <r>
    <n v="53492"/>
    <d v="2020-12-06T00:00:00"/>
    <s v="10071"/>
    <n v="1"/>
    <n v="5"/>
    <n v="14"/>
    <n v="11.17"/>
    <x v="2"/>
    <n v="4"/>
    <x v="1"/>
    <n v="2.83"/>
  </r>
  <r>
    <n v="53493"/>
    <d v="2020-12-06T00:00:00"/>
    <s v="10071"/>
    <n v="1"/>
    <n v="1"/>
    <n v="14"/>
    <n v="10.55"/>
    <x v="0"/>
    <n v="4"/>
    <x v="1"/>
    <n v="3.4499999999999993"/>
  </r>
  <r>
    <n v="53494"/>
    <d v="2020-12-07T00:00:00"/>
    <s v="10071"/>
    <n v="1"/>
    <n v="1"/>
    <n v="14"/>
    <n v="10.84"/>
    <x v="0"/>
    <n v="4"/>
    <x v="1"/>
    <n v="3.16"/>
  </r>
  <r>
    <n v="53495"/>
    <d v="2020-12-07T00:00:00"/>
    <s v="10071"/>
    <n v="1"/>
    <n v="1"/>
    <n v="14"/>
    <n v="10.62"/>
    <x v="0"/>
    <n v="4"/>
    <x v="1"/>
    <n v="3.3800000000000008"/>
  </r>
  <r>
    <n v="53496"/>
    <d v="2020-12-08T00:00:00"/>
    <s v="10071"/>
    <n v="1"/>
    <n v="3"/>
    <n v="14"/>
    <n v="10.48"/>
    <x v="5"/>
    <n v="4"/>
    <x v="1"/>
    <n v="3.5199999999999996"/>
  </r>
  <r>
    <n v="53497"/>
    <d v="2020-12-08T00:00:00"/>
    <s v="10071"/>
    <n v="1"/>
    <n v="1"/>
    <n v="15"/>
    <n v="10.199999999999999"/>
    <x v="0"/>
    <n v="4"/>
    <x v="1"/>
    <n v="4.8000000000000007"/>
  </r>
  <r>
    <n v="53498"/>
    <d v="2020-12-08T00:00:00"/>
    <s v="10006"/>
    <n v="1"/>
    <n v="2"/>
    <n v="250"/>
    <n v="126.17"/>
    <x v="1"/>
    <n v="1"/>
    <x v="5"/>
    <n v="123.83"/>
  </r>
  <r>
    <n v="53499"/>
    <d v="2020-12-09T00:00:00"/>
    <s v="10071"/>
    <n v="1"/>
    <n v="6"/>
    <n v="15"/>
    <n v="10.88"/>
    <x v="4"/>
    <n v="4"/>
    <x v="1"/>
    <n v="4.1199999999999992"/>
  </r>
  <r>
    <n v="53500"/>
    <d v="2020-12-09T00:00:00"/>
    <s v="10051"/>
    <n v="1"/>
    <n v="6"/>
    <n v="331"/>
    <n v="231.99"/>
    <x v="4"/>
    <n v="3"/>
    <x v="3"/>
    <n v="99.009999999999991"/>
  </r>
  <r>
    <n v="53501"/>
    <d v="2020-12-10T00:00:00"/>
    <s v="10071"/>
    <n v="1"/>
    <n v="1"/>
    <n v="15"/>
    <n v="10.53"/>
    <x v="0"/>
    <n v="4"/>
    <x v="1"/>
    <n v="4.4700000000000006"/>
  </r>
  <r>
    <n v="53502"/>
    <d v="2020-12-11T00:00:00"/>
    <s v="10071"/>
    <n v="1"/>
    <n v="1"/>
    <n v="15"/>
    <n v="10.82"/>
    <x v="0"/>
    <n v="4"/>
    <x v="1"/>
    <n v="4.18"/>
  </r>
  <r>
    <n v="53503"/>
    <d v="2020-12-12T00:00:00"/>
    <s v="10071"/>
    <n v="1"/>
    <n v="6"/>
    <n v="15"/>
    <n v="10.52"/>
    <x v="4"/>
    <n v="4"/>
    <x v="1"/>
    <n v="4.4800000000000004"/>
  </r>
  <r>
    <n v="53504"/>
    <d v="2020-12-13T00:00:00"/>
    <s v="10051"/>
    <n v="1"/>
    <n v="3"/>
    <n v="330"/>
    <n v="224.06"/>
    <x v="5"/>
    <n v="3"/>
    <x v="3"/>
    <n v="105.94"/>
  </r>
  <r>
    <n v="53505"/>
    <d v="2020-12-13T00:00:00"/>
    <s v="10071"/>
    <n v="1"/>
    <n v="2"/>
    <n v="15"/>
    <n v="10.27"/>
    <x v="1"/>
    <n v="4"/>
    <x v="1"/>
    <n v="4.7300000000000004"/>
  </r>
  <r>
    <n v="53506"/>
    <d v="2020-12-13T00:00:00"/>
    <s v="10066"/>
    <n v="1"/>
    <n v="9"/>
    <n v="18"/>
    <n v="9.17"/>
    <x v="6"/>
    <n v="4"/>
    <x v="1"/>
    <n v="8.83"/>
  </r>
  <r>
    <n v="53507"/>
    <d v="2020-12-13T00:00:00"/>
    <s v="10006"/>
    <n v="1"/>
    <n v="5"/>
    <n v="250"/>
    <n v="128.18"/>
    <x v="2"/>
    <n v="1"/>
    <x v="5"/>
    <n v="121.82"/>
  </r>
  <r>
    <n v="53508"/>
    <d v="2020-12-14T00:00:00"/>
    <s v="10071"/>
    <n v="1"/>
    <n v="7"/>
    <n v="15"/>
    <n v="10.41"/>
    <x v="3"/>
    <n v="4"/>
    <x v="1"/>
    <n v="4.59"/>
  </r>
  <r>
    <n v="53509"/>
    <d v="2020-12-14T00:00:00"/>
    <s v="10071"/>
    <n v="1"/>
    <n v="6"/>
    <n v="14"/>
    <n v="10.46"/>
    <x v="4"/>
    <n v="4"/>
    <x v="1"/>
    <n v="3.5399999999999991"/>
  </r>
  <r>
    <n v="53510"/>
    <d v="2020-12-14T00:00:00"/>
    <s v="10071"/>
    <n v="1"/>
    <n v="1"/>
    <n v="15"/>
    <n v="10.28"/>
    <x v="0"/>
    <n v="4"/>
    <x v="1"/>
    <n v="4.7200000000000006"/>
  </r>
  <r>
    <n v="53511"/>
    <d v="2020-12-14T00:00:00"/>
    <s v="10071"/>
    <n v="1"/>
    <n v="7"/>
    <n v="15"/>
    <n v="10.75"/>
    <x v="3"/>
    <n v="4"/>
    <x v="1"/>
    <n v="4.25"/>
  </r>
  <r>
    <n v="53512"/>
    <d v="2020-12-15T00:00:00"/>
    <s v="10071"/>
    <n v="1"/>
    <n v="9"/>
    <n v="14"/>
    <n v="11.21"/>
    <x v="6"/>
    <n v="4"/>
    <x v="1"/>
    <n v="2.7899999999999991"/>
  </r>
  <r>
    <n v="53513"/>
    <d v="2020-12-16T00:00:00"/>
    <s v="10084"/>
    <n v="1"/>
    <n v="3"/>
    <n v="58"/>
    <n v="44.55"/>
    <x v="5"/>
    <n v="4"/>
    <x v="1"/>
    <n v="13.450000000000003"/>
  </r>
  <r>
    <n v="53514"/>
    <d v="2020-12-16T00:00:00"/>
    <s v="10071"/>
    <n v="1"/>
    <n v="2"/>
    <n v="14"/>
    <n v="10.32"/>
    <x v="1"/>
    <n v="4"/>
    <x v="1"/>
    <n v="3.6799999999999997"/>
  </r>
  <r>
    <n v="53515"/>
    <d v="2020-12-16T00:00:00"/>
    <s v="10071"/>
    <n v="1"/>
    <n v="2"/>
    <n v="15"/>
    <n v="10.62"/>
    <x v="1"/>
    <n v="4"/>
    <x v="1"/>
    <n v="4.3800000000000008"/>
  </r>
  <r>
    <n v="53516"/>
    <d v="2020-12-16T00:00:00"/>
    <s v="10006"/>
    <n v="1"/>
    <n v="1"/>
    <n v="244"/>
    <n v="127.3"/>
    <x v="0"/>
    <n v="1"/>
    <x v="5"/>
    <n v="116.7"/>
  </r>
  <r>
    <n v="53517"/>
    <d v="2020-12-17T00:00:00"/>
    <s v="10071"/>
    <n v="1"/>
    <n v="2"/>
    <n v="14"/>
    <n v="10.7"/>
    <x v="1"/>
    <n v="4"/>
    <x v="1"/>
    <n v="3.3000000000000007"/>
  </r>
  <r>
    <n v="53518"/>
    <d v="2020-12-17T00:00:00"/>
    <s v="10028"/>
    <n v="1"/>
    <n v="2"/>
    <n v="110"/>
    <n v="72.12"/>
    <x v="1"/>
    <n v="6"/>
    <x v="2"/>
    <n v="37.879999999999995"/>
  </r>
  <r>
    <n v="53519"/>
    <d v="2020-12-17T00:00:00"/>
    <s v="10051"/>
    <n v="1"/>
    <n v="2"/>
    <n v="343"/>
    <n v="226.36"/>
    <x v="1"/>
    <n v="3"/>
    <x v="3"/>
    <n v="116.63999999999999"/>
  </r>
  <r>
    <n v="53520"/>
    <d v="2020-12-18T00:00:00"/>
    <s v="10066"/>
    <n v="1"/>
    <n v="6"/>
    <n v="18"/>
    <n v="8.98"/>
    <x v="4"/>
    <n v="4"/>
    <x v="1"/>
    <n v="9.02"/>
  </r>
  <r>
    <n v="53521"/>
    <d v="2020-12-18T00:00:00"/>
    <s v="10071"/>
    <n v="1"/>
    <n v="7"/>
    <n v="15"/>
    <n v="10.51"/>
    <x v="3"/>
    <n v="4"/>
    <x v="1"/>
    <n v="4.49"/>
  </r>
  <r>
    <n v="53522"/>
    <d v="2020-12-18T00:00:00"/>
    <s v="10071"/>
    <n v="1"/>
    <n v="7"/>
    <n v="15"/>
    <n v="11.08"/>
    <x v="3"/>
    <n v="4"/>
    <x v="1"/>
    <n v="3.92"/>
  </r>
  <r>
    <n v="53523"/>
    <d v="2020-12-19T00:00:00"/>
    <s v="10071"/>
    <n v="1"/>
    <n v="2"/>
    <n v="15"/>
    <n v="10.94"/>
    <x v="1"/>
    <n v="4"/>
    <x v="1"/>
    <n v="4.0600000000000005"/>
  </r>
  <r>
    <n v="53524"/>
    <d v="2020-12-19T00:00:00"/>
    <s v="10071"/>
    <n v="1"/>
    <n v="6"/>
    <n v="15"/>
    <n v="10.59"/>
    <x v="4"/>
    <n v="4"/>
    <x v="1"/>
    <n v="4.41"/>
  </r>
  <r>
    <n v="53525"/>
    <d v="2020-12-19T00:00:00"/>
    <s v="10084"/>
    <n v="1"/>
    <n v="5"/>
    <n v="59"/>
    <n v="45.72"/>
    <x v="2"/>
    <n v="4"/>
    <x v="1"/>
    <n v="13.280000000000001"/>
  </r>
  <r>
    <n v="53526"/>
    <d v="2020-12-20T00:00:00"/>
    <s v="10071"/>
    <n v="1"/>
    <n v="5"/>
    <n v="14"/>
    <n v="10.25"/>
    <x v="2"/>
    <n v="4"/>
    <x v="1"/>
    <n v="3.75"/>
  </r>
  <r>
    <n v="53527"/>
    <d v="2020-12-20T00:00:00"/>
    <s v="10071"/>
    <n v="1"/>
    <n v="5"/>
    <n v="15"/>
    <n v="10.59"/>
    <x v="2"/>
    <n v="4"/>
    <x v="1"/>
    <n v="4.41"/>
  </r>
  <r>
    <n v="53528"/>
    <d v="2020-12-20T00:00:00"/>
    <s v="10071"/>
    <n v="1"/>
    <n v="3"/>
    <n v="15"/>
    <n v="11.18"/>
    <x v="5"/>
    <n v="4"/>
    <x v="1"/>
    <n v="3.8200000000000003"/>
  </r>
  <r>
    <n v="53529"/>
    <d v="2020-12-20T00:00:00"/>
    <s v="10071"/>
    <n v="1"/>
    <n v="3"/>
    <n v="15"/>
    <n v="10.98"/>
    <x v="5"/>
    <n v="4"/>
    <x v="1"/>
    <n v="4.0199999999999996"/>
  </r>
  <r>
    <n v="53530"/>
    <d v="2020-12-21T00:00:00"/>
    <s v="10066"/>
    <n v="1"/>
    <n v="6"/>
    <n v="18"/>
    <n v="9.64"/>
    <x v="4"/>
    <n v="4"/>
    <x v="1"/>
    <n v="8.36"/>
  </r>
  <r>
    <n v="53531"/>
    <d v="2020-12-21T00:00:00"/>
    <s v="10006"/>
    <n v="1"/>
    <n v="1"/>
    <n v="241"/>
    <n v="134.56"/>
    <x v="0"/>
    <n v="1"/>
    <x v="5"/>
    <n v="106.44"/>
  </r>
  <r>
    <n v="53532"/>
    <d v="2020-12-21T00:00:00"/>
    <s v="10071"/>
    <n v="1"/>
    <n v="3"/>
    <n v="15"/>
    <n v="10.25"/>
    <x v="5"/>
    <n v="4"/>
    <x v="1"/>
    <n v="4.75"/>
  </r>
  <r>
    <n v="53533"/>
    <d v="2020-12-22T00:00:00"/>
    <s v="10028"/>
    <n v="1"/>
    <n v="2"/>
    <n v="116"/>
    <n v="72.42"/>
    <x v="1"/>
    <n v="6"/>
    <x v="2"/>
    <n v="43.58"/>
  </r>
  <r>
    <n v="53534"/>
    <d v="2020-12-22T00:00:00"/>
    <s v="10071"/>
    <n v="1"/>
    <n v="3"/>
    <n v="15"/>
    <n v="10.48"/>
    <x v="5"/>
    <n v="4"/>
    <x v="1"/>
    <n v="4.5199999999999996"/>
  </r>
  <r>
    <n v="53535"/>
    <d v="2020-12-22T00:00:00"/>
    <s v="10071"/>
    <n v="1"/>
    <n v="6"/>
    <n v="15"/>
    <n v="10.85"/>
    <x v="4"/>
    <n v="4"/>
    <x v="1"/>
    <n v="4.1500000000000004"/>
  </r>
  <r>
    <n v="53536"/>
    <d v="2020-12-22T00:00:00"/>
    <s v="10051"/>
    <n v="1"/>
    <n v="3"/>
    <n v="328"/>
    <n v="216.31"/>
    <x v="5"/>
    <n v="3"/>
    <x v="3"/>
    <n v="111.69"/>
  </r>
  <r>
    <n v="53537"/>
    <d v="2020-12-23T00:00:00"/>
    <s v="10071"/>
    <n v="1"/>
    <n v="7"/>
    <n v="15"/>
    <n v="10.89"/>
    <x v="3"/>
    <n v="4"/>
    <x v="1"/>
    <n v="4.1099999999999994"/>
  </r>
  <r>
    <n v="53538"/>
    <d v="2020-12-24T00:00:00"/>
    <s v="10071"/>
    <n v="1"/>
    <n v="1"/>
    <n v="15"/>
    <n v="10.57"/>
    <x v="0"/>
    <n v="4"/>
    <x v="1"/>
    <n v="4.43"/>
  </r>
  <r>
    <n v="53539"/>
    <d v="2020-12-24T00:00:00"/>
    <s v="10006"/>
    <n v="1"/>
    <n v="5"/>
    <n v="243"/>
    <n v="130.22999999999999"/>
    <x v="2"/>
    <n v="1"/>
    <x v="5"/>
    <n v="112.77000000000001"/>
  </r>
  <r>
    <n v="53540"/>
    <d v="2020-12-24T00:00:00"/>
    <s v="10071"/>
    <n v="1"/>
    <n v="7"/>
    <n v="14"/>
    <n v="11.17"/>
    <x v="3"/>
    <n v="4"/>
    <x v="1"/>
    <n v="2.83"/>
  </r>
  <r>
    <n v="53541"/>
    <d v="2020-12-25T00:00:00"/>
    <s v="10071"/>
    <n v="1"/>
    <n v="6"/>
    <n v="14"/>
    <n v="10.98"/>
    <x v="4"/>
    <n v="4"/>
    <x v="1"/>
    <n v="3.0199999999999996"/>
  </r>
  <r>
    <n v="53542"/>
    <d v="2020-12-26T00:00:00"/>
    <s v="10066"/>
    <n v="1"/>
    <n v="6"/>
    <n v="18"/>
    <n v="9.3000000000000007"/>
    <x v="4"/>
    <n v="4"/>
    <x v="1"/>
    <n v="8.6999999999999993"/>
  </r>
  <r>
    <n v="53543"/>
    <d v="2020-12-26T00:00:00"/>
    <s v="10071"/>
    <n v="1"/>
    <n v="6"/>
    <n v="15"/>
    <n v="10.31"/>
    <x v="4"/>
    <n v="4"/>
    <x v="1"/>
    <n v="4.6899999999999995"/>
  </r>
  <r>
    <n v="53544"/>
    <d v="2020-12-26T00:00:00"/>
    <s v="10071"/>
    <n v="1"/>
    <n v="6"/>
    <n v="14"/>
    <n v="11.07"/>
    <x v="4"/>
    <n v="4"/>
    <x v="1"/>
    <n v="2.9299999999999997"/>
  </r>
  <r>
    <n v="53545"/>
    <d v="2020-12-26T00:00:00"/>
    <s v="10006"/>
    <n v="1"/>
    <n v="3"/>
    <n v="254"/>
    <n v="135.38999999999999"/>
    <x v="5"/>
    <n v="1"/>
    <x v="5"/>
    <n v="118.61000000000001"/>
  </r>
  <r>
    <n v="53546"/>
    <d v="2020-12-27T00:00:00"/>
    <s v="10071"/>
    <n v="1"/>
    <n v="5"/>
    <n v="14"/>
    <n v="10.24"/>
    <x v="2"/>
    <n v="4"/>
    <x v="1"/>
    <n v="3.76"/>
  </r>
  <r>
    <n v="53547"/>
    <d v="2020-12-27T00:00:00"/>
    <s v="10071"/>
    <n v="1"/>
    <n v="6"/>
    <n v="14"/>
    <n v="10.35"/>
    <x v="4"/>
    <n v="4"/>
    <x v="1"/>
    <n v="3.6500000000000004"/>
  </r>
  <r>
    <n v="53548"/>
    <d v="2020-12-27T00:00:00"/>
    <s v="10071"/>
    <n v="1"/>
    <n v="7"/>
    <n v="15"/>
    <n v="10.26"/>
    <x v="3"/>
    <n v="4"/>
    <x v="1"/>
    <n v="4.74"/>
  </r>
  <r>
    <n v="53549"/>
    <d v="2020-12-28T00:00:00"/>
    <s v="10071"/>
    <n v="1"/>
    <n v="2"/>
    <n v="15"/>
    <n v="10.79"/>
    <x v="1"/>
    <n v="4"/>
    <x v="1"/>
    <n v="4.2100000000000009"/>
  </r>
  <r>
    <n v="53550"/>
    <d v="2020-12-29T00:00:00"/>
    <s v="10051"/>
    <n v="1"/>
    <n v="5"/>
    <n v="328"/>
    <n v="233.48"/>
    <x v="2"/>
    <n v="3"/>
    <x v="3"/>
    <n v="94.52000000000001"/>
  </r>
  <r>
    <n v="53551"/>
    <d v="2020-12-29T00:00:00"/>
    <s v="10071"/>
    <n v="1"/>
    <n v="2"/>
    <n v="15"/>
    <n v="10.18"/>
    <x v="1"/>
    <n v="4"/>
    <x v="1"/>
    <n v="4.82"/>
  </r>
  <r>
    <n v="53552"/>
    <d v="2020-12-29T00:00:00"/>
    <s v="10071"/>
    <n v="1"/>
    <n v="2"/>
    <n v="15"/>
    <n v="10.23"/>
    <x v="1"/>
    <n v="4"/>
    <x v="1"/>
    <n v="4.7699999999999996"/>
  </r>
  <r>
    <n v="53553"/>
    <d v="2020-12-30T00:00:00"/>
    <s v="10071"/>
    <n v="1"/>
    <n v="6"/>
    <n v="14"/>
    <n v="11.21"/>
    <x v="4"/>
    <n v="4"/>
    <x v="1"/>
    <n v="2.7899999999999991"/>
  </r>
  <r>
    <n v="53554"/>
    <d v="2020-12-31T00:00:00"/>
    <s v="10071"/>
    <n v="1"/>
    <n v="2"/>
    <n v="15"/>
    <n v="10.85"/>
    <x v="1"/>
    <n v="4"/>
    <x v="1"/>
    <n v="4.1500000000000004"/>
  </r>
  <r>
    <n v="53555"/>
    <d v="2020-12-31T00:00:00"/>
    <s v="10006"/>
    <n v="1"/>
    <n v="1"/>
    <n v="248"/>
    <n v="131.71"/>
    <x v="0"/>
    <n v="1"/>
    <x v="5"/>
    <n v="116.28999999999999"/>
  </r>
  <r>
    <n v="53556"/>
    <d v="2021-01-01T00:00:00"/>
    <s v="10071"/>
    <n v="1"/>
    <n v="1"/>
    <n v="14"/>
    <n v="11.05"/>
    <x v="0"/>
    <n v="4"/>
    <x v="1"/>
    <n v="2.9499999999999993"/>
  </r>
  <r>
    <n v="53557"/>
    <d v="2021-01-01T00:00:00"/>
    <s v="10084"/>
    <n v="1"/>
    <n v="6"/>
    <n v="55"/>
    <n v="45.38"/>
    <x v="4"/>
    <n v="4"/>
    <x v="1"/>
    <n v="9.6199999999999974"/>
  </r>
  <r>
    <n v="53558"/>
    <d v="2021-01-01T00:00:00"/>
    <s v="10071"/>
    <n v="1"/>
    <n v="5"/>
    <n v="15"/>
    <n v="11.17"/>
    <x v="2"/>
    <n v="4"/>
    <x v="1"/>
    <n v="3.83"/>
  </r>
  <r>
    <n v="53559"/>
    <d v="2021-01-01T00:00:00"/>
    <s v="10066"/>
    <n v="1"/>
    <n v="6"/>
    <n v="18"/>
    <n v="9.08"/>
    <x v="4"/>
    <n v="4"/>
    <x v="1"/>
    <n v="8.92"/>
  </r>
  <r>
    <n v="53560"/>
    <d v="2021-01-02T00:00:00"/>
    <s v="10071"/>
    <n v="1"/>
    <n v="1"/>
    <n v="15"/>
    <n v="10.93"/>
    <x v="0"/>
    <n v="4"/>
    <x v="1"/>
    <n v="4.07"/>
  </r>
  <r>
    <n v="53561"/>
    <d v="2021-01-03T00:00:00"/>
    <s v="10051"/>
    <n v="1"/>
    <n v="9"/>
    <n v="328"/>
    <n v="226.44"/>
    <x v="6"/>
    <n v="3"/>
    <x v="3"/>
    <n v="101.56"/>
  </r>
  <r>
    <n v="53562"/>
    <d v="2021-01-03T00:00:00"/>
    <s v="10071"/>
    <n v="1"/>
    <n v="2"/>
    <n v="14"/>
    <n v="11.15"/>
    <x v="1"/>
    <n v="4"/>
    <x v="1"/>
    <n v="2.8499999999999996"/>
  </r>
  <r>
    <n v="53563"/>
    <d v="2021-01-04T00:00:00"/>
    <s v="10084"/>
    <n v="1"/>
    <n v="5"/>
    <n v="55"/>
    <n v="44.46"/>
    <x v="2"/>
    <n v="4"/>
    <x v="1"/>
    <n v="10.54"/>
  </r>
  <r>
    <n v="53564"/>
    <d v="2021-01-04T00:00:00"/>
    <s v="10071"/>
    <n v="1"/>
    <n v="6"/>
    <n v="15"/>
    <n v="11.11"/>
    <x v="4"/>
    <n v="4"/>
    <x v="1"/>
    <n v="3.8900000000000006"/>
  </r>
  <r>
    <n v="53565"/>
    <d v="2021-01-04T00:00:00"/>
    <s v="10071"/>
    <n v="1"/>
    <n v="7"/>
    <n v="14"/>
    <n v="10.99"/>
    <x v="3"/>
    <n v="4"/>
    <x v="1"/>
    <n v="3.01"/>
  </r>
  <r>
    <n v="53566"/>
    <d v="2021-01-04T00:00:00"/>
    <s v="10071"/>
    <n v="1"/>
    <n v="7"/>
    <n v="15"/>
    <n v="10.94"/>
    <x v="3"/>
    <n v="4"/>
    <x v="1"/>
    <n v="4.0600000000000005"/>
  </r>
  <r>
    <n v="53567"/>
    <d v="2021-01-05T00:00:00"/>
    <s v="10006"/>
    <n v="1"/>
    <n v="7"/>
    <n v="257"/>
    <n v="131.52000000000001"/>
    <x v="3"/>
    <n v="1"/>
    <x v="5"/>
    <n v="125.47999999999999"/>
  </r>
  <r>
    <n v="53568"/>
    <d v="2021-01-05T00:00:00"/>
    <s v="10071"/>
    <n v="1"/>
    <n v="2"/>
    <n v="15"/>
    <n v="11.05"/>
    <x v="1"/>
    <n v="4"/>
    <x v="1"/>
    <n v="3.9499999999999993"/>
  </r>
  <r>
    <n v="53569"/>
    <d v="2021-01-05T00:00:00"/>
    <s v="10071"/>
    <n v="1"/>
    <n v="5"/>
    <n v="14"/>
    <n v="10.63"/>
    <x v="2"/>
    <n v="4"/>
    <x v="1"/>
    <n v="3.3699999999999992"/>
  </r>
  <r>
    <n v="53570"/>
    <d v="2021-01-06T00:00:00"/>
    <s v="10051"/>
    <n v="1"/>
    <n v="3"/>
    <n v="327"/>
    <n v="237.45"/>
    <x v="5"/>
    <n v="3"/>
    <x v="3"/>
    <n v="89.550000000000011"/>
  </r>
  <r>
    <n v="53571"/>
    <d v="2021-01-06T00:00:00"/>
    <s v="10071"/>
    <n v="1"/>
    <n v="6"/>
    <n v="14"/>
    <n v="10.37"/>
    <x v="4"/>
    <n v="4"/>
    <x v="1"/>
    <n v="3.6300000000000008"/>
  </r>
  <r>
    <n v="53572"/>
    <d v="2021-01-06T00:00:00"/>
    <s v="10071"/>
    <n v="1"/>
    <n v="9"/>
    <n v="15"/>
    <n v="11.11"/>
    <x v="6"/>
    <n v="4"/>
    <x v="1"/>
    <n v="3.8900000000000006"/>
  </r>
  <r>
    <n v="53573"/>
    <d v="2021-01-06T00:00:00"/>
    <s v="10071"/>
    <n v="1"/>
    <n v="1"/>
    <n v="14"/>
    <n v="10.56"/>
    <x v="0"/>
    <n v="4"/>
    <x v="1"/>
    <n v="3.4399999999999995"/>
  </r>
  <r>
    <n v="53574"/>
    <d v="2021-01-06T00:00:00"/>
    <s v="10071"/>
    <n v="1"/>
    <n v="2"/>
    <n v="15"/>
    <n v="11.21"/>
    <x v="1"/>
    <n v="4"/>
    <x v="1"/>
    <n v="3.7899999999999991"/>
  </r>
  <r>
    <n v="53575"/>
    <d v="2021-01-07T00:00:00"/>
    <s v="10066"/>
    <n v="1"/>
    <n v="3"/>
    <n v="18"/>
    <n v="9.64"/>
    <x v="5"/>
    <n v="4"/>
    <x v="1"/>
    <n v="8.36"/>
  </r>
  <r>
    <n v="53576"/>
    <d v="2021-01-07T00:00:00"/>
    <s v="10071"/>
    <n v="1"/>
    <n v="6"/>
    <n v="15"/>
    <n v="10.87"/>
    <x v="4"/>
    <n v="4"/>
    <x v="1"/>
    <n v="4.1300000000000008"/>
  </r>
  <r>
    <n v="53577"/>
    <d v="2021-01-08T00:00:00"/>
    <s v="10071"/>
    <n v="1"/>
    <n v="5"/>
    <n v="15"/>
    <n v="10.64"/>
    <x v="2"/>
    <n v="4"/>
    <x v="1"/>
    <n v="4.3599999999999994"/>
  </r>
  <r>
    <n v="53578"/>
    <d v="2021-01-09T00:00:00"/>
    <s v="10084"/>
    <n v="1"/>
    <n v="1"/>
    <n v="59"/>
    <n v="45.47"/>
    <x v="0"/>
    <n v="4"/>
    <x v="1"/>
    <n v="13.530000000000001"/>
  </r>
  <r>
    <n v="53579"/>
    <d v="2021-01-09T00:00:00"/>
    <s v="10071"/>
    <n v="1"/>
    <n v="6"/>
    <n v="14"/>
    <n v="11.21"/>
    <x v="4"/>
    <n v="4"/>
    <x v="1"/>
    <n v="2.7899999999999991"/>
  </r>
  <r>
    <n v="53580"/>
    <d v="2021-01-09T00:00:00"/>
    <s v="10066"/>
    <n v="1"/>
    <n v="6"/>
    <n v="17"/>
    <n v="8.8000000000000007"/>
    <x v="4"/>
    <n v="4"/>
    <x v="1"/>
    <n v="8.1999999999999993"/>
  </r>
  <r>
    <n v="53581"/>
    <d v="2021-01-10T00:00:00"/>
    <s v="10006"/>
    <n v="1"/>
    <n v="5"/>
    <n v="254"/>
    <n v="134.49"/>
    <x v="2"/>
    <n v="1"/>
    <x v="5"/>
    <n v="119.50999999999999"/>
  </r>
  <r>
    <n v="53582"/>
    <d v="2021-01-10T00:00:00"/>
    <s v="10071"/>
    <n v="1"/>
    <n v="7"/>
    <n v="15"/>
    <n v="10.66"/>
    <x v="3"/>
    <n v="4"/>
    <x v="1"/>
    <n v="4.34"/>
  </r>
  <r>
    <n v="53583"/>
    <d v="2021-01-10T00:00:00"/>
    <s v="10071"/>
    <n v="1"/>
    <n v="7"/>
    <n v="15"/>
    <n v="10.24"/>
    <x v="3"/>
    <n v="4"/>
    <x v="1"/>
    <n v="4.76"/>
  </r>
  <r>
    <n v="53584"/>
    <d v="2021-01-10T00:00:00"/>
    <s v="10071"/>
    <n v="1"/>
    <n v="9"/>
    <n v="14"/>
    <n v="10.44"/>
    <x v="6"/>
    <n v="4"/>
    <x v="1"/>
    <n v="3.5600000000000005"/>
  </r>
  <r>
    <n v="53585"/>
    <d v="2021-01-11T00:00:00"/>
    <s v="10071"/>
    <n v="1"/>
    <n v="1"/>
    <n v="15"/>
    <n v="10.27"/>
    <x v="0"/>
    <n v="4"/>
    <x v="1"/>
    <n v="4.7300000000000004"/>
  </r>
  <r>
    <n v="53586"/>
    <d v="2021-01-11T00:00:00"/>
    <s v="10071"/>
    <n v="1"/>
    <n v="5"/>
    <n v="14"/>
    <n v="10.82"/>
    <x v="2"/>
    <n v="4"/>
    <x v="1"/>
    <n v="3.1799999999999997"/>
  </r>
  <r>
    <n v="53587"/>
    <d v="2021-01-12T00:00:00"/>
    <s v="10071"/>
    <n v="2"/>
    <n v="7"/>
    <n v="15"/>
    <n v="10.93"/>
    <x v="3"/>
    <n v="4"/>
    <x v="1"/>
    <n v="4.07"/>
  </r>
  <r>
    <n v="53588"/>
    <d v="2021-01-13T00:00:00"/>
    <s v="10071"/>
    <n v="1"/>
    <n v="5"/>
    <n v="15"/>
    <n v="10.97"/>
    <x v="2"/>
    <n v="4"/>
    <x v="1"/>
    <n v="4.0299999999999994"/>
  </r>
  <r>
    <n v="53589"/>
    <d v="2021-01-13T00:00:00"/>
    <s v="10051"/>
    <n v="1"/>
    <n v="5"/>
    <n v="348"/>
    <n v="235.66"/>
    <x v="2"/>
    <n v="3"/>
    <x v="3"/>
    <n v="112.34"/>
  </r>
  <r>
    <n v="53590"/>
    <d v="2021-01-13T00:00:00"/>
    <s v="10071"/>
    <n v="1"/>
    <n v="3"/>
    <n v="15"/>
    <n v="10.77"/>
    <x v="5"/>
    <n v="4"/>
    <x v="1"/>
    <n v="4.2300000000000004"/>
  </r>
  <r>
    <n v="53591"/>
    <d v="2021-01-13T00:00:00"/>
    <s v="10066"/>
    <n v="1"/>
    <n v="3"/>
    <n v="17"/>
    <n v="8.92"/>
    <x v="5"/>
    <n v="4"/>
    <x v="1"/>
    <n v="8.08"/>
  </r>
  <r>
    <n v="53592"/>
    <d v="2021-01-14T00:00:00"/>
    <s v="10071"/>
    <n v="1"/>
    <n v="2"/>
    <n v="15"/>
    <n v="10.6"/>
    <x v="1"/>
    <n v="4"/>
    <x v="1"/>
    <n v="4.4000000000000004"/>
  </r>
  <r>
    <n v="53593"/>
    <d v="2021-01-14T00:00:00"/>
    <s v="10071"/>
    <n v="1"/>
    <n v="3"/>
    <n v="15"/>
    <n v="10.19"/>
    <x v="5"/>
    <n v="4"/>
    <x v="1"/>
    <n v="4.8100000000000005"/>
  </r>
  <r>
    <n v="53594"/>
    <d v="2021-01-14T00:00:00"/>
    <s v="10071"/>
    <n v="1"/>
    <n v="1"/>
    <n v="15"/>
    <n v="10.24"/>
    <x v="0"/>
    <n v="4"/>
    <x v="1"/>
    <n v="4.76"/>
  </r>
  <r>
    <n v="53595"/>
    <d v="2021-01-14T00:00:00"/>
    <s v="10071"/>
    <n v="1"/>
    <n v="3"/>
    <n v="14"/>
    <n v="11"/>
    <x v="5"/>
    <n v="4"/>
    <x v="1"/>
    <n v="3"/>
  </r>
  <r>
    <n v="53596"/>
    <d v="2021-01-15T00:00:00"/>
    <s v="10071"/>
    <n v="1"/>
    <n v="3"/>
    <n v="15"/>
    <n v="11.15"/>
    <x v="5"/>
    <n v="4"/>
    <x v="1"/>
    <n v="3.8499999999999996"/>
  </r>
  <r>
    <n v="53597"/>
    <d v="2021-01-15T00:00:00"/>
    <s v="10006"/>
    <n v="1"/>
    <n v="1"/>
    <n v="244"/>
    <n v="139.29"/>
    <x v="0"/>
    <n v="1"/>
    <x v="5"/>
    <n v="104.71000000000001"/>
  </r>
  <r>
    <n v="53598"/>
    <d v="2021-01-16T00:00:00"/>
    <s v="10071"/>
    <n v="1"/>
    <n v="5"/>
    <n v="14"/>
    <n v="10.59"/>
    <x v="2"/>
    <n v="4"/>
    <x v="1"/>
    <n v="3.41"/>
  </r>
  <r>
    <n v="53599"/>
    <d v="2021-01-17T00:00:00"/>
    <s v="10071"/>
    <n v="1"/>
    <n v="2"/>
    <n v="14"/>
    <n v="11.02"/>
    <x v="1"/>
    <n v="4"/>
    <x v="1"/>
    <n v="2.9800000000000004"/>
  </r>
  <r>
    <n v="53600"/>
    <d v="2021-01-17T00:00:00"/>
    <s v="10066"/>
    <n v="1"/>
    <n v="6"/>
    <n v="17"/>
    <n v="9.18"/>
    <x v="4"/>
    <n v="4"/>
    <x v="1"/>
    <n v="7.82"/>
  </r>
  <r>
    <n v="53601"/>
    <d v="2021-01-18T00:00:00"/>
    <s v="10071"/>
    <n v="1"/>
    <n v="7"/>
    <n v="15"/>
    <n v="10.61"/>
    <x v="3"/>
    <n v="4"/>
    <x v="1"/>
    <n v="4.3900000000000006"/>
  </r>
  <r>
    <n v="53602"/>
    <d v="2021-01-18T00:00:00"/>
    <s v="10071"/>
    <n v="1"/>
    <n v="5"/>
    <n v="14"/>
    <n v="10.75"/>
    <x v="2"/>
    <n v="4"/>
    <x v="1"/>
    <n v="3.25"/>
  </r>
  <r>
    <n v="53603"/>
    <d v="2021-01-18T00:00:00"/>
    <s v="10071"/>
    <n v="1"/>
    <n v="2"/>
    <n v="14"/>
    <n v="10.3"/>
    <x v="1"/>
    <n v="4"/>
    <x v="1"/>
    <n v="3.6999999999999993"/>
  </r>
  <r>
    <n v="53604"/>
    <d v="2021-01-18T00:00:00"/>
    <s v="10071"/>
    <n v="1"/>
    <n v="2"/>
    <n v="14"/>
    <n v="11.13"/>
    <x v="1"/>
    <n v="4"/>
    <x v="1"/>
    <n v="2.8699999999999992"/>
  </r>
  <r>
    <n v="53605"/>
    <d v="2021-01-19T00:00:00"/>
    <s v="10006"/>
    <n v="1"/>
    <n v="1"/>
    <n v="248"/>
    <n v="137.57"/>
    <x v="0"/>
    <n v="1"/>
    <x v="5"/>
    <n v="110.43"/>
  </r>
  <r>
    <n v="53606"/>
    <d v="2021-01-19T00:00:00"/>
    <s v="10071"/>
    <n v="1"/>
    <n v="2"/>
    <n v="15"/>
    <n v="10.56"/>
    <x v="1"/>
    <n v="4"/>
    <x v="1"/>
    <n v="4.4399999999999995"/>
  </r>
  <r>
    <n v="53607"/>
    <d v="2021-01-19T00:00:00"/>
    <s v="10051"/>
    <n v="1"/>
    <n v="6"/>
    <n v="331"/>
    <n v="214.46"/>
    <x v="4"/>
    <n v="3"/>
    <x v="3"/>
    <n v="116.53999999999999"/>
  </r>
  <r>
    <n v="53608"/>
    <d v="2021-01-20T00:00:00"/>
    <s v="10071"/>
    <n v="1"/>
    <n v="5"/>
    <n v="14"/>
    <n v="10.81"/>
    <x v="2"/>
    <n v="4"/>
    <x v="1"/>
    <n v="3.1899999999999995"/>
  </r>
  <r>
    <n v="53609"/>
    <d v="2021-01-20T00:00:00"/>
    <s v="10066"/>
    <n v="1"/>
    <n v="7"/>
    <n v="18"/>
    <n v="9.61"/>
    <x v="3"/>
    <n v="4"/>
    <x v="1"/>
    <n v="8.39"/>
  </r>
  <r>
    <n v="53610"/>
    <d v="2021-01-20T00:00:00"/>
    <s v="10071"/>
    <n v="1"/>
    <n v="2"/>
    <n v="14"/>
    <n v="10.28"/>
    <x v="1"/>
    <n v="4"/>
    <x v="1"/>
    <n v="3.7200000000000006"/>
  </r>
  <r>
    <n v="53611"/>
    <d v="2021-01-21T00:00:00"/>
    <s v="10071"/>
    <n v="1"/>
    <n v="3"/>
    <n v="14"/>
    <n v="10.14"/>
    <x v="5"/>
    <n v="4"/>
    <x v="1"/>
    <n v="3.8599999999999994"/>
  </r>
  <r>
    <n v="53612"/>
    <d v="2021-01-22T00:00:00"/>
    <s v="10071"/>
    <n v="1"/>
    <n v="9"/>
    <n v="15"/>
    <n v="11.11"/>
    <x v="6"/>
    <n v="4"/>
    <x v="1"/>
    <n v="3.8900000000000006"/>
  </r>
  <r>
    <n v="53613"/>
    <d v="2021-01-22T00:00:00"/>
    <s v="10051"/>
    <n v="1"/>
    <n v="1"/>
    <n v="320"/>
    <n v="226.48"/>
    <x v="0"/>
    <n v="3"/>
    <x v="3"/>
    <n v="93.52000000000001"/>
  </r>
  <r>
    <n v="53614"/>
    <d v="2021-01-22T00:00:00"/>
    <s v="10071"/>
    <n v="1"/>
    <n v="1"/>
    <n v="15"/>
    <n v="10.27"/>
    <x v="0"/>
    <n v="4"/>
    <x v="1"/>
    <n v="4.7300000000000004"/>
  </r>
  <r>
    <n v="53615"/>
    <d v="2021-01-22T00:00:00"/>
    <s v="10006"/>
    <n v="1"/>
    <n v="9"/>
    <n v="252"/>
    <n v="135.05000000000001"/>
    <x v="6"/>
    <n v="1"/>
    <x v="5"/>
    <n v="116.94999999999999"/>
  </r>
  <r>
    <n v="53616"/>
    <d v="2021-01-22T00:00:00"/>
    <s v="10071"/>
    <n v="1"/>
    <n v="3"/>
    <n v="15"/>
    <n v="10.91"/>
    <x v="5"/>
    <n v="4"/>
    <x v="1"/>
    <n v="4.09"/>
  </r>
  <r>
    <n v="53617"/>
    <d v="2021-01-22T00:00:00"/>
    <s v="10071"/>
    <n v="1"/>
    <n v="2"/>
    <n v="14"/>
    <n v="10.35"/>
    <x v="1"/>
    <n v="4"/>
    <x v="1"/>
    <n v="3.6500000000000004"/>
  </r>
  <r>
    <n v="53618"/>
    <d v="2021-01-22T00:00:00"/>
    <s v="10071"/>
    <n v="1"/>
    <n v="9"/>
    <n v="14"/>
    <n v="10.55"/>
    <x v="6"/>
    <n v="4"/>
    <x v="1"/>
    <n v="3.4499999999999993"/>
  </r>
  <r>
    <n v="53619"/>
    <d v="2021-01-23T00:00:00"/>
    <s v="10028"/>
    <n v="1"/>
    <n v="7"/>
    <n v="118"/>
    <n v="75.38"/>
    <x v="3"/>
    <n v="6"/>
    <x v="2"/>
    <n v="42.620000000000005"/>
  </r>
  <r>
    <n v="53620"/>
    <d v="2021-01-23T00:00:00"/>
    <s v="10071"/>
    <n v="1"/>
    <n v="1"/>
    <n v="15"/>
    <n v="10.48"/>
    <x v="0"/>
    <n v="4"/>
    <x v="1"/>
    <n v="4.5199999999999996"/>
  </r>
  <r>
    <n v="53621"/>
    <d v="2021-01-24T00:00:00"/>
    <s v="10084"/>
    <n v="1"/>
    <n v="1"/>
    <n v="56"/>
    <n v="43.62"/>
    <x v="0"/>
    <n v="4"/>
    <x v="1"/>
    <n v="12.380000000000003"/>
  </r>
  <r>
    <n v="53622"/>
    <d v="2021-01-24T00:00:00"/>
    <s v="10071"/>
    <n v="1"/>
    <n v="1"/>
    <n v="15"/>
    <n v="10.43"/>
    <x v="0"/>
    <n v="4"/>
    <x v="1"/>
    <n v="4.57"/>
  </r>
  <r>
    <n v="53623"/>
    <d v="2021-01-25T00:00:00"/>
    <s v="10071"/>
    <n v="1"/>
    <n v="5"/>
    <n v="15"/>
    <n v="11.14"/>
    <x v="2"/>
    <n v="4"/>
    <x v="1"/>
    <n v="3.8599999999999994"/>
  </r>
  <r>
    <n v="53624"/>
    <d v="2021-01-26T00:00:00"/>
    <s v="10071"/>
    <n v="1"/>
    <n v="7"/>
    <n v="14"/>
    <n v="10.9"/>
    <x v="3"/>
    <n v="4"/>
    <x v="1"/>
    <n v="3.0999999999999996"/>
  </r>
  <r>
    <n v="53625"/>
    <d v="2021-01-26T00:00:00"/>
    <s v="10071"/>
    <n v="1"/>
    <n v="5"/>
    <n v="14"/>
    <n v="10.51"/>
    <x v="2"/>
    <n v="4"/>
    <x v="1"/>
    <n v="3.49"/>
  </r>
  <r>
    <n v="53626"/>
    <d v="2021-01-26T00:00:00"/>
    <s v="10071"/>
    <n v="1"/>
    <n v="3"/>
    <n v="15"/>
    <n v="10.48"/>
    <x v="5"/>
    <n v="4"/>
    <x v="1"/>
    <n v="4.5199999999999996"/>
  </r>
  <r>
    <n v="53627"/>
    <d v="2021-01-26T00:00:00"/>
    <s v="10006"/>
    <n v="1"/>
    <n v="6"/>
    <n v="236"/>
    <n v="129.59"/>
    <x v="4"/>
    <n v="1"/>
    <x v="5"/>
    <n v="106.41"/>
  </r>
  <r>
    <n v="53628"/>
    <d v="2021-01-26T00:00:00"/>
    <s v="10071"/>
    <n v="1"/>
    <n v="3"/>
    <n v="15"/>
    <n v="11.18"/>
    <x v="5"/>
    <n v="4"/>
    <x v="1"/>
    <n v="3.8200000000000003"/>
  </r>
  <r>
    <n v="53629"/>
    <d v="2021-01-27T00:00:00"/>
    <s v="10071"/>
    <n v="1"/>
    <n v="6"/>
    <n v="14"/>
    <n v="10.87"/>
    <x v="4"/>
    <n v="4"/>
    <x v="1"/>
    <n v="3.1300000000000008"/>
  </r>
  <r>
    <n v="53630"/>
    <d v="2021-01-27T00:00:00"/>
    <s v="10071"/>
    <n v="1"/>
    <n v="6"/>
    <n v="14"/>
    <n v="10.52"/>
    <x v="4"/>
    <n v="4"/>
    <x v="1"/>
    <n v="3.4800000000000004"/>
  </r>
  <r>
    <n v="53631"/>
    <d v="2021-01-27T00:00:00"/>
    <s v="10066"/>
    <n v="1"/>
    <n v="9"/>
    <n v="18"/>
    <n v="9.27"/>
    <x v="6"/>
    <n v="4"/>
    <x v="1"/>
    <n v="8.73"/>
  </r>
  <r>
    <n v="53632"/>
    <d v="2021-01-27T00:00:00"/>
    <s v="10071"/>
    <n v="1"/>
    <n v="5"/>
    <n v="14"/>
    <n v="11.17"/>
    <x v="2"/>
    <n v="4"/>
    <x v="1"/>
    <n v="2.83"/>
  </r>
  <r>
    <n v="53633"/>
    <d v="2021-01-27T00:00:00"/>
    <s v="10071"/>
    <n v="1"/>
    <n v="6"/>
    <n v="14"/>
    <n v="10.48"/>
    <x v="4"/>
    <n v="4"/>
    <x v="1"/>
    <n v="3.5199999999999996"/>
  </r>
  <r>
    <n v="53634"/>
    <d v="2021-01-28T00:00:00"/>
    <s v="10071"/>
    <n v="1"/>
    <n v="1"/>
    <n v="15"/>
    <n v="11.16"/>
    <x v="0"/>
    <n v="4"/>
    <x v="1"/>
    <n v="3.84"/>
  </r>
  <r>
    <n v="53635"/>
    <d v="2021-01-28T00:00:00"/>
    <s v="10028"/>
    <n v="1"/>
    <n v="1"/>
    <n v="109"/>
    <n v="71.78"/>
    <x v="0"/>
    <n v="6"/>
    <x v="2"/>
    <n v="37.22"/>
  </r>
  <r>
    <n v="53636"/>
    <d v="2021-01-28T00:00:00"/>
    <s v="10071"/>
    <n v="1"/>
    <n v="6"/>
    <n v="14"/>
    <n v="11.19"/>
    <x v="4"/>
    <n v="4"/>
    <x v="1"/>
    <n v="2.8100000000000005"/>
  </r>
  <r>
    <n v="53637"/>
    <d v="2021-01-29T00:00:00"/>
    <s v="10071"/>
    <n v="1"/>
    <n v="6"/>
    <n v="15"/>
    <n v="10.81"/>
    <x v="4"/>
    <n v="4"/>
    <x v="1"/>
    <n v="4.1899999999999995"/>
  </r>
  <r>
    <n v="53638"/>
    <d v="2021-01-29T00:00:00"/>
    <s v="10071"/>
    <n v="1"/>
    <n v="2"/>
    <n v="15"/>
    <n v="10.19"/>
    <x v="1"/>
    <n v="4"/>
    <x v="1"/>
    <n v="4.8100000000000005"/>
  </r>
  <r>
    <n v="53639"/>
    <d v="2021-01-29T00:00:00"/>
    <s v="10066"/>
    <n v="1"/>
    <n v="1"/>
    <n v="17"/>
    <n v="9.66"/>
    <x v="0"/>
    <n v="4"/>
    <x v="1"/>
    <n v="7.34"/>
  </r>
  <r>
    <n v="53640"/>
    <d v="2021-01-30T00:00:00"/>
    <s v="10071"/>
    <n v="1"/>
    <n v="1"/>
    <n v="14"/>
    <n v="10.26"/>
    <x v="0"/>
    <n v="4"/>
    <x v="1"/>
    <n v="3.74"/>
  </r>
  <r>
    <n v="53641"/>
    <d v="2021-01-30T00:00:00"/>
    <s v="10006"/>
    <n v="1"/>
    <n v="7"/>
    <n v="238"/>
    <n v="129.55000000000001"/>
    <x v="3"/>
    <n v="1"/>
    <x v="5"/>
    <n v="108.44999999999999"/>
  </r>
  <r>
    <n v="53642"/>
    <d v="2021-01-31T00:00:00"/>
    <s v="10071"/>
    <n v="1"/>
    <n v="1"/>
    <n v="14"/>
    <n v="10.210000000000001"/>
    <x v="0"/>
    <n v="4"/>
    <x v="1"/>
    <n v="3.7899999999999991"/>
  </r>
  <r>
    <n v="53643"/>
    <d v="2021-02-01T00:00:00"/>
    <s v="10071"/>
    <n v="1"/>
    <n v="3"/>
    <n v="15"/>
    <n v="10.32"/>
    <x v="5"/>
    <n v="4"/>
    <x v="1"/>
    <n v="4.68"/>
  </r>
  <r>
    <n v="53644"/>
    <d v="2021-02-01T00:00:00"/>
    <s v="10051"/>
    <n v="1"/>
    <n v="6"/>
    <n v="344"/>
    <n v="226.33"/>
    <x v="4"/>
    <n v="3"/>
    <x v="3"/>
    <n v="117.66999999999999"/>
  </r>
  <r>
    <n v="53645"/>
    <d v="2021-02-02T00:00:00"/>
    <s v="10071"/>
    <n v="1"/>
    <n v="5"/>
    <n v="14"/>
    <n v="10.79"/>
    <x v="2"/>
    <n v="4"/>
    <x v="1"/>
    <n v="3.2100000000000009"/>
  </r>
  <r>
    <n v="53646"/>
    <d v="2021-02-03T00:00:00"/>
    <s v="10071"/>
    <n v="1"/>
    <n v="2"/>
    <n v="15"/>
    <n v="10.5"/>
    <x v="1"/>
    <n v="4"/>
    <x v="1"/>
    <n v="4.5"/>
  </r>
  <r>
    <n v="53647"/>
    <d v="2021-02-03T00:00:00"/>
    <s v="10071"/>
    <n v="1"/>
    <n v="2"/>
    <n v="14"/>
    <n v="10.98"/>
    <x v="1"/>
    <n v="4"/>
    <x v="1"/>
    <n v="3.0199999999999996"/>
  </r>
  <r>
    <n v="53648"/>
    <d v="2021-02-03T00:00:00"/>
    <s v="10071"/>
    <n v="1"/>
    <n v="6"/>
    <n v="14"/>
    <n v="10.23"/>
    <x v="4"/>
    <n v="4"/>
    <x v="1"/>
    <n v="3.7699999999999996"/>
  </r>
  <r>
    <n v="53649"/>
    <d v="2021-02-03T00:00:00"/>
    <s v="10071"/>
    <n v="1"/>
    <n v="5"/>
    <n v="15"/>
    <n v="10.5"/>
    <x v="2"/>
    <n v="4"/>
    <x v="1"/>
    <n v="4.5"/>
  </r>
  <r>
    <n v="53650"/>
    <d v="2021-02-03T00:00:00"/>
    <s v="10071"/>
    <n v="1"/>
    <n v="3"/>
    <n v="14"/>
    <n v="10.98"/>
    <x v="5"/>
    <n v="4"/>
    <x v="1"/>
    <n v="3.0199999999999996"/>
  </r>
  <r>
    <n v="53651"/>
    <d v="2021-02-04T00:00:00"/>
    <s v="10071"/>
    <n v="1"/>
    <n v="7"/>
    <n v="15"/>
    <n v="10.78"/>
    <x v="3"/>
    <n v="4"/>
    <x v="1"/>
    <n v="4.2200000000000006"/>
  </r>
  <r>
    <n v="53652"/>
    <d v="2021-02-04T00:00:00"/>
    <s v="10006"/>
    <n v="1"/>
    <n v="9"/>
    <n v="244"/>
    <n v="128.26"/>
    <x v="6"/>
    <n v="1"/>
    <x v="5"/>
    <n v="115.74000000000001"/>
  </r>
  <r>
    <n v="53653"/>
    <d v="2021-02-05T00:00:00"/>
    <s v="10071"/>
    <n v="1"/>
    <n v="7"/>
    <n v="14"/>
    <n v="10.6"/>
    <x v="3"/>
    <n v="4"/>
    <x v="1"/>
    <n v="3.4000000000000004"/>
  </r>
  <r>
    <n v="53654"/>
    <d v="2021-02-05T00:00:00"/>
    <s v="10066"/>
    <n v="1"/>
    <n v="7"/>
    <n v="18"/>
    <n v="9.49"/>
    <x v="3"/>
    <n v="4"/>
    <x v="1"/>
    <n v="8.51"/>
  </r>
  <r>
    <n v="53655"/>
    <d v="2021-02-06T00:00:00"/>
    <s v="10084"/>
    <n v="1"/>
    <n v="6"/>
    <n v="55"/>
    <n v="45.95"/>
    <x v="4"/>
    <n v="4"/>
    <x v="1"/>
    <n v="9.0499999999999972"/>
  </r>
  <r>
    <n v="53656"/>
    <d v="2021-02-06T00:00:00"/>
    <s v="10071"/>
    <n v="1"/>
    <n v="6"/>
    <n v="15"/>
    <n v="10.19"/>
    <x v="4"/>
    <n v="4"/>
    <x v="1"/>
    <n v="4.8100000000000005"/>
  </r>
  <r>
    <n v="53657"/>
    <d v="2021-02-06T00:00:00"/>
    <s v="10028"/>
    <n v="1"/>
    <n v="7"/>
    <n v="117"/>
    <n v="77.83"/>
    <x v="3"/>
    <n v="6"/>
    <x v="2"/>
    <n v="39.17"/>
  </r>
  <r>
    <n v="53658"/>
    <d v="2021-02-07T00:00:00"/>
    <s v="10006"/>
    <n v="1"/>
    <n v="3"/>
    <n v="252"/>
    <n v="133.91"/>
    <x v="5"/>
    <n v="1"/>
    <x v="5"/>
    <n v="118.09"/>
  </r>
  <r>
    <n v="53659"/>
    <d v="2021-02-07T00:00:00"/>
    <s v="10071"/>
    <n v="1"/>
    <n v="9"/>
    <n v="14"/>
    <n v="10.4"/>
    <x v="6"/>
    <n v="4"/>
    <x v="1"/>
    <n v="3.5999999999999996"/>
  </r>
  <r>
    <n v="53660"/>
    <d v="2021-02-07T00:00:00"/>
    <s v="10071"/>
    <n v="1"/>
    <n v="2"/>
    <n v="15"/>
    <n v="11.15"/>
    <x v="1"/>
    <n v="4"/>
    <x v="1"/>
    <n v="3.8499999999999996"/>
  </r>
  <r>
    <n v="53661"/>
    <d v="2021-02-07T00:00:00"/>
    <s v="10071"/>
    <n v="1"/>
    <n v="5"/>
    <n v="15"/>
    <n v="10.3"/>
    <x v="2"/>
    <n v="4"/>
    <x v="1"/>
    <n v="4.6999999999999993"/>
  </r>
  <r>
    <n v="53662"/>
    <d v="2021-02-07T00:00:00"/>
    <s v="10071"/>
    <n v="1"/>
    <n v="6"/>
    <n v="15"/>
    <n v="10.85"/>
    <x v="4"/>
    <n v="4"/>
    <x v="1"/>
    <n v="4.1500000000000004"/>
  </r>
  <r>
    <n v="53663"/>
    <d v="2021-02-08T00:00:00"/>
    <s v="10066"/>
    <n v="1"/>
    <n v="7"/>
    <n v="17"/>
    <n v="9.06"/>
    <x v="3"/>
    <n v="4"/>
    <x v="1"/>
    <n v="7.9399999999999995"/>
  </r>
  <r>
    <n v="53664"/>
    <d v="2021-02-08T00:00:00"/>
    <s v="10071"/>
    <n v="1"/>
    <n v="1"/>
    <n v="15"/>
    <n v="11.17"/>
    <x v="0"/>
    <n v="4"/>
    <x v="1"/>
    <n v="3.83"/>
  </r>
  <r>
    <n v="53665"/>
    <d v="2021-02-09T00:00:00"/>
    <s v="10071"/>
    <n v="1"/>
    <n v="1"/>
    <n v="15"/>
    <n v="10.81"/>
    <x v="0"/>
    <n v="4"/>
    <x v="1"/>
    <n v="4.1899999999999995"/>
  </r>
  <r>
    <n v="53666"/>
    <d v="2021-02-10T00:00:00"/>
    <s v="10071"/>
    <n v="1"/>
    <n v="1"/>
    <n v="15"/>
    <n v="10.79"/>
    <x v="0"/>
    <n v="4"/>
    <x v="1"/>
    <n v="4.2100000000000009"/>
  </r>
  <r>
    <n v="53667"/>
    <d v="2021-02-10T00:00:00"/>
    <s v="10006"/>
    <n v="1"/>
    <n v="1"/>
    <n v="241"/>
    <n v="137.93"/>
    <x v="0"/>
    <n v="1"/>
    <x v="5"/>
    <n v="103.07"/>
  </r>
  <r>
    <n v="53668"/>
    <d v="2021-02-11T00:00:00"/>
    <s v="10051"/>
    <n v="1"/>
    <n v="5"/>
    <n v="341"/>
    <n v="231.17"/>
    <x v="2"/>
    <n v="3"/>
    <x v="3"/>
    <n v="109.83000000000001"/>
  </r>
  <r>
    <n v="53669"/>
    <d v="2021-02-11T00:00:00"/>
    <s v="10071"/>
    <n v="1"/>
    <n v="2"/>
    <n v="14"/>
    <n v="10.85"/>
    <x v="1"/>
    <n v="4"/>
    <x v="1"/>
    <n v="3.1500000000000004"/>
  </r>
  <r>
    <n v="53670"/>
    <d v="2021-02-12T00:00:00"/>
    <s v="10071"/>
    <n v="1"/>
    <n v="9"/>
    <n v="14"/>
    <n v="10.27"/>
    <x v="6"/>
    <n v="4"/>
    <x v="1"/>
    <n v="3.7300000000000004"/>
  </r>
  <r>
    <n v="53671"/>
    <d v="2021-02-12T00:00:00"/>
    <s v="10071"/>
    <n v="1"/>
    <n v="3"/>
    <n v="14"/>
    <n v="10.87"/>
    <x v="5"/>
    <n v="4"/>
    <x v="1"/>
    <n v="3.1300000000000008"/>
  </r>
  <r>
    <n v="53672"/>
    <d v="2021-02-12T00:00:00"/>
    <s v="10066"/>
    <n v="1"/>
    <n v="1"/>
    <n v="17"/>
    <n v="8.8000000000000007"/>
    <x v="0"/>
    <n v="4"/>
    <x v="1"/>
    <n v="8.1999999999999993"/>
  </r>
  <r>
    <n v="53673"/>
    <d v="2021-02-12T00:00:00"/>
    <s v="10071"/>
    <n v="1"/>
    <n v="2"/>
    <n v="15"/>
    <n v="10.88"/>
    <x v="1"/>
    <n v="4"/>
    <x v="1"/>
    <n v="4.1199999999999992"/>
  </r>
  <r>
    <n v="53674"/>
    <d v="2021-02-12T00:00:00"/>
    <s v="10071"/>
    <n v="1"/>
    <n v="6"/>
    <n v="15"/>
    <n v="11.01"/>
    <x v="4"/>
    <n v="4"/>
    <x v="1"/>
    <n v="3.99"/>
  </r>
  <r>
    <n v="53675"/>
    <d v="2021-02-12T00:00:00"/>
    <s v="10071"/>
    <n v="1"/>
    <n v="1"/>
    <n v="15"/>
    <n v="10.7"/>
    <x v="0"/>
    <n v="4"/>
    <x v="1"/>
    <n v="4.3000000000000007"/>
  </r>
  <r>
    <n v="53676"/>
    <d v="2021-02-13T00:00:00"/>
    <s v="10071"/>
    <n v="1"/>
    <n v="5"/>
    <n v="15"/>
    <n v="10.72"/>
    <x v="2"/>
    <n v="4"/>
    <x v="1"/>
    <n v="4.2799999999999994"/>
  </r>
  <r>
    <n v="53677"/>
    <d v="2021-02-13T00:00:00"/>
    <s v="10071"/>
    <n v="1"/>
    <n v="7"/>
    <n v="14"/>
    <n v="11.13"/>
    <x v="3"/>
    <n v="4"/>
    <x v="1"/>
    <n v="2.8699999999999992"/>
  </r>
  <r>
    <n v="53678"/>
    <d v="2021-02-14T00:00:00"/>
    <s v="10066"/>
    <n v="1"/>
    <n v="1"/>
    <n v="18"/>
    <n v="9.61"/>
    <x v="0"/>
    <n v="4"/>
    <x v="1"/>
    <n v="8.39"/>
  </r>
  <r>
    <n v="53679"/>
    <d v="2021-02-14T00:00:00"/>
    <s v="10006"/>
    <n v="1"/>
    <n v="1"/>
    <n v="248"/>
    <n v="132.24"/>
    <x v="0"/>
    <n v="1"/>
    <x v="5"/>
    <n v="115.75999999999999"/>
  </r>
  <r>
    <n v="53680"/>
    <d v="2021-02-14T00:00:00"/>
    <s v="10071"/>
    <n v="1"/>
    <n v="2"/>
    <n v="14"/>
    <n v="10.29"/>
    <x v="1"/>
    <n v="4"/>
    <x v="1"/>
    <n v="3.7100000000000009"/>
  </r>
  <r>
    <n v="53681"/>
    <d v="2021-02-14T00:00:00"/>
    <s v="10051"/>
    <n v="1"/>
    <n v="6"/>
    <n v="323"/>
    <n v="219.39"/>
    <x v="4"/>
    <n v="3"/>
    <x v="3"/>
    <n v="103.61000000000001"/>
  </r>
  <r>
    <n v="53682"/>
    <d v="2021-02-15T00:00:00"/>
    <s v="10071"/>
    <n v="1"/>
    <n v="5"/>
    <n v="15"/>
    <n v="10.56"/>
    <x v="2"/>
    <n v="4"/>
    <x v="1"/>
    <n v="4.4399999999999995"/>
  </r>
  <r>
    <n v="53683"/>
    <d v="2021-02-16T00:00:00"/>
    <s v="10071"/>
    <n v="1"/>
    <n v="1"/>
    <n v="14"/>
    <n v="10.29"/>
    <x v="0"/>
    <n v="4"/>
    <x v="1"/>
    <n v="3.7100000000000009"/>
  </r>
  <r>
    <n v="53684"/>
    <d v="2021-02-16T00:00:00"/>
    <s v="10084"/>
    <n v="1"/>
    <n v="3"/>
    <n v="54"/>
    <n v="44"/>
    <x v="5"/>
    <n v="4"/>
    <x v="1"/>
    <n v="10"/>
  </r>
  <r>
    <n v="53685"/>
    <d v="2021-02-17T00:00:00"/>
    <s v="10066"/>
    <n v="1"/>
    <n v="5"/>
    <n v="17"/>
    <n v="8.9499999999999993"/>
    <x v="2"/>
    <n v="4"/>
    <x v="1"/>
    <n v="8.0500000000000007"/>
  </r>
  <r>
    <n v="53686"/>
    <d v="2021-02-17T00:00:00"/>
    <s v="10071"/>
    <n v="1"/>
    <n v="7"/>
    <n v="15"/>
    <n v="11.23"/>
    <x v="3"/>
    <n v="4"/>
    <x v="1"/>
    <n v="3.7699999999999996"/>
  </r>
  <r>
    <n v="53687"/>
    <d v="2021-02-17T00:00:00"/>
    <s v="10071"/>
    <n v="1"/>
    <n v="1"/>
    <n v="15"/>
    <n v="10.97"/>
    <x v="0"/>
    <n v="4"/>
    <x v="1"/>
    <n v="4.0299999999999994"/>
  </r>
  <r>
    <n v="53688"/>
    <d v="2021-02-18T00:00:00"/>
    <s v="10071"/>
    <n v="1"/>
    <n v="6"/>
    <n v="15"/>
    <n v="11.24"/>
    <x v="4"/>
    <n v="4"/>
    <x v="1"/>
    <n v="3.76"/>
  </r>
  <r>
    <n v="53689"/>
    <d v="2021-02-18T00:00:00"/>
    <s v="10071"/>
    <n v="1"/>
    <n v="1"/>
    <n v="15"/>
    <n v="10.91"/>
    <x v="0"/>
    <n v="4"/>
    <x v="1"/>
    <n v="4.09"/>
  </r>
  <r>
    <n v="53690"/>
    <d v="2021-02-19T00:00:00"/>
    <s v="10071"/>
    <n v="1"/>
    <n v="5"/>
    <n v="15"/>
    <n v="10.46"/>
    <x v="2"/>
    <n v="4"/>
    <x v="1"/>
    <n v="4.5399999999999991"/>
  </r>
  <r>
    <n v="53691"/>
    <d v="2021-02-19T00:00:00"/>
    <s v="10071"/>
    <n v="1"/>
    <n v="5"/>
    <n v="15"/>
    <n v="10.37"/>
    <x v="2"/>
    <n v="4"/>
    <x v="1"/>
    <n v="4.6300000000000008"/>
  </r>
  <r>
    <n v="53692"/>
    <d v="2021-02-19T00:00:00"/>
    <s v="10071"/>
    <n v="1"/>
    <n v="1"/>
    <n v="15"/>
    <n v="10.71"/>
    <x v="0"/>
    <n v="4"/>
    <x v="1"/>
    <n v="4.2899999999999991"/>
  </r>
  <r>
    <n v="53693"/>
    <d v="2021-02-19T00:00:00"/>
    <s v="10006"/>
    <n v="1"/>
    <n v="3"/>
    <n v="259"/>
    <n v="130.80000000000001"/>
    <x v="5"/>
    <n v="1"/>
    <x v="5"/>
    <n v="128.19999999999999"/>
  </r>
  <r>
    <n v="53694"/>
    <d v="2021-02-19T00:00:00"/>
    <s v="10071"/>
    <n v="2"/>
    <n v="2"/>
    <n v="15"/>
    <n v="11.21"/>
    <x v="1"/>
    <n v="4"/>
    <x v="1"/>
    <n v="3.7899999999999991"/>
  </r>
  <r>
    <n v="53695"/>
    <d v="2021-02-20T00:00:00"/>
    <s v="10071"/>
    <n v="1"/>
    <n v="1"/>
    <n v="15"/>
    <n v="10.55"/>
    <x v="0"/>
    <n v="4"/>
    <x v="1"/>
    <n v="4.4499999999999993"/>
  </r>
  <r>
    <n v="53696"/>
    <d v="2021-02-21T00:00:00"/>
    <s v="10071"/>
    <n v="1"/>
    <n v="14"/>
    <n v="15"/>
    <n v="11.23"/>
    <x v="10"/>
    <n v="4"/>
    <x v="1"/>
    <n v="3.7699999999999996"/>
  </r>
  <r>
    <n v="53697"/>
    <d v="2021-02-21T00:00:00"/>
    <s v="10071"/>
    <n v="1"/>
    <n v="6"/>
    <n v="15"/>
    <n v="10.27"/>
    <x v="4"/>
    <n v="4"/>
    <x v="1"/>
    <n v="4.7300000000000004"/>
  </r>
  <r>
    <n v="53698"/>
    <d v="2021-02-22T00:00:00"/>
    <s v="10071"/>
    <n v="1"/>
    <n v="3"/>
    <n v="15"/>
    <n v="11.1"/>
    <x v="5"/>
    <n v="4"/>
    <x v="1"/>
    <n v="3.9000000000000004"/>
  </r>
  <r>
    <n v="53699"/>
    <d v="2021-02-22T00:00:00"/>
    <s v="10066"/>
    <n v="1"/>
    <n v="7"/>
    <n v="18"/>
    <n v="9.35"/>
    <x v="3"/>
    <n v="4"/>
    <x v="1"/>
    <n v="8.65"/>
  </r>
  <r>
    <n v="53700"/>
    <d v="2021-02-22T00:00:00"/>
    <s v="10071"/>
    <n v="1"/>
    <n v="7"/>
    <n v="15"/>
    <n v="10.61"/>
    <x v="3"/>
    <n v="4"/>
    <x v="1"/>
    <n v="4.3900000000000006"/>
  </r>
  <r>
    <n v="53701"/>
    <d v="2021-02-23T00:00:00"/>
    <s v="10051"/>
    <n v="1"/>
    <n v="10"/>
    <n v="346"/>
    <n v="235.04"/>
    <x v="9"/>
    <n v="3"/>
    <x v="3"/>
    <n v="110.96000000000001"/>
  </r>
  <r>
    <n v="53702"/>
    <d v="2021-02-23T00:00:00"/>
    <s v="10071"/>
    <n v="1"/>
    <n v="13"/>
    <n v="15"/>
    <n v="10.71"/>
    <x v="8"/>
    <n v="4"/>
    <x v="1"/>
    <n v="4.2899999999999991"/>
  </r>
  <r>
    <n v="53703"/>
    <d v="2021-02-24T00:00:00"/>
    <s v="10071"/>
    <n v="1"/>
    <n v="5"/>
    <n v="15"/>
    <n v="10.58"/>
    <x v="2"/>
    <n v="4"/>
    <x v="1"/>
    <n v="4.42"/>
  </r>
  <r>
    <n v="53704"/>
    <d v="2021-02-24T00:00:00"/>
    <s v="10006"/>
    <n v="1"/>
    <n v="7"/>
    <n v="245"/>
    <n v="130"/>
    <x v="3"/>
    <n v="1"/>
    <x v="5"/>
    <n v="115"/>
  </r>
  <r>
    <n v="53705"/>
    <d v="2021-02-25T00:00:00"/>
    <s v="10071"/>
    <n v="1"/>
    <n v="2"/>
    <n v="15"/>
    <n v="11"/>
    <x v="1"/>
    <n v="4"/>
    <x v="1"/>
    <n v="4"/>
  </r>
  <r>
    <n v="53706"/>
    <d v="2021-02-25T00:00:00"/>
    <s v="10071"/>
    <n v="1"/>
    <n v="11"/>
    <n v="15"/>
    <n v="10.32"/>
    <x v="7"/>
    <n v="4"/>
    <x v="1"/>
    <n v="4.68"/>
  </r>
  <r>
    <n v="53707"/>
    <d v="2021-02-25T00:00:00"/>
    <s v="10071"/>
    <n v="1"/>
    <n v="3"/>
    <n v="15"/>
    <n v="10.95"/>
    <x v="5"/>
    <n v="4"/>
    <x v="1"/>
    <n v="4.0500000000000007"/>
  </r>
  <r>
    <n v="53708"/>
    <d v="2021-02-25T00:00:00"/>
    <s v="10071"/>
    <n v="1"/>
    <n v="14"/>
    <n v="15"/>
    <n v="10.24"/>
    <x v="10"/>
    <n v="4"/>
    <x v="1"/>
    <n v="4.76"/>
  </r>
  <r>
    <n v="53709"/>
    <d v="2021-02-26T00:00:00"/>
    <s v="10006"/>
    <n v="1"/>
    <n v="2"/>
    <n v="250"/>
    <n v="138.49"/>
    <x v="1"/>
    <n v="1"/>
    <x v="5"/>
    <n v="111.50999999999999"/>
  </r>
  <r>
    <n v="53710"/>
    <d v="2021-02-26T00:00:00"/>
    <s v="10066"/>
    <n v="1"/>
    <n v="2"/>
    <n v="18"/>
    <n v="9.57"/>
    <x v="1"/>
    <n v="4"/>
    <x v="1"/>
    <n v="8.43"/>
  </r>
  <r>
    <n v="53711"/>
    <d v="2021-02-26T00:00:00"/>
    <s v="10071"/>
    <n v="1"/>
    <n v="6"/>
    <n v="15"/>
    <n v="10.95"/>
    <x v="4"/>
    <n v="4"/>
    <x v="1"/>
    <n v="4.0500000000000007"/>
  </r>
  <r>
    <n v="53712"/>
    <d v="2021-02-27T00:00:00"/>
    <s v="10071"/>
    <n v="1"/>
    <n v="6"/>
    <n v="14"/>
    <n v="10.29"/>
    <x v="4"/>
    <n v="4"/>
    <x v="1"/>
    <n v="3.7100000000000009"/>
  </r>
  <r>
    <n v="53713"/>
    <d v="2021-02-27T00:00:00"/>
    <s v="10084"/>
    <n v="1"/>
    <n v="7"/>
    <n v="56"/>
    <n v="43.68"/>
    <x v="3"/>
    <n v="4"/>
    <x v="1"/>
    <n v="12.32"/>
  </r>
  <r>
    <n v="53714"/>
    <d v="2021-02-27T00:00:00"/>
    <s v="10071"/>
    <n v="1"/>
    <n v="11"/>
    <n v="15"/>
    <n v="10.16"/>
    <x v="7"/>
    <n v="4"/>
    <x v="1"/>
    <n v="4.84"/>
  </r>
  <r>
    <n v="53715"/>
    <d v="2021-02-27T00:00:00"/>
    <s v="10071"/>
    <n v="1"/>
    <n v="2"/>
    <n v="15"/>
    <n v="10.57"/>
    <x v="1"/>
    <n v="4"/>
    <x v="1"/>
    <n v="4.43"/>
  </r>
  <r>
    <n v="53716"/>
    <d v="2021-02-28T00:00:00"/>
    <s v="10071"/>
    <n v="1"/>
    <n v="13"/>
    <n v="14"/>
    <n v="11.03"/>
    <x v="8"/>
    <n v="4"/>
    <x v="1"/>
    <n v="2.9700000000000006"/>
  </r>
  <r>
    <n v="53717"/>
    <d v="2021-02-28T00:00:00"/>
    <s v="10071"/>
    <n v="1"/>
    <n v="10"/>
    <n v="15"/>
    <n v="11.14"/>
    <x v="9"/>
    <n v="4"/>
    <x v="1"/>
    <n v="3.8599999999999994"/>
  </r>
  <r>
    <n v="53718"/>
    <d v="2021-02-28T00:00:00"/>
    <s v="10071"/>
    <n v="1"/>
    <n v="1"/>
    <n v="14"/>
    <n v="11.06"/>
    <x v="0"/>
    <n v="4"/>
    <x v="1"/>
    <n v="2.9399999999999995"/>
  </r>
  <r>
    <n v="53719"/>
    <d v="2021-02-28T00:00:00"/>
    <s v="10071"/>
    <n v="1"/>
    <n v="5"/>
    <n v="15"/>
    <n v="10.81"/>
    <x v="2"/>
    <n v="4"/>
    <x v="1"/>
    <n v="4.1899999999999995"/>
  </r>
  <r>
    <n v="53720"/>
    <d v="2021-03-01T00:00:00"/>
    <s v="10051"/>
    <n v="1"/>
    <n v="10"/>
    <n v="326"/>
    <n v="234.29"/>
    <x v="9"/>
    <n v="3"/>
    <x v="3"/>
    <n v="91.710000000000008"/>
  </r>
  <r>
    <n v="53721"/>
    <d v="2021-03-01T00:00:00"/>
    <s v="10071"/>
    <n v="1"/>
    <n v="1"/>
    <n v="15"/>
    <n v="10.47"/>
    <x v="0"/>
    <n v="4"/>
    <x v="1"/>
    <n v="4.5299999999999994"/>
  </r>
  <r>
    <n v="53722"/>
    <d v="2021-03-02T00:00:00"/>
    <s v="10071"/>
    <n v="1"/>
    <n v="6"/>
    <n v="15"/>
    <n v="10.89"/>
    <x v="4"/>
    <n v="4"/>
    <x v="1"/>
    <n v="4.1099999999999994"/>
  </r>
  <r>
    <n v="53723"/>
    <d v="2021-03-02T00:00:00"/>
    <s v="10084"/>
    <n v="1"/>
    <n v="9"/>
    <n v="57"/>
    <n v="44.47"/>
    <x v="6"/>
    <n v="4"/>
    <x v="1"/>
    <n v="12.530000000000001"/>
  </r>
  <r>
    <n v="53724"/>
    <d v="2021-03-02T00:00:00"/>
    <s v="10006"/>
    <n v="1"/>
    <n v="14"/>
    <n v="246"/>
    <n v="126.85"/>
    <x v="10"/>
    <n v="1"/>
    <x v="5"/>
    <n v="119.15"/>
  </r>
  <r>
    <n v="53725"/>
    <d v="2021-03-03T00:00:00"/>
    <s v="10071"/>
    <n v="1"/>
    <n v="2"/>
    <n v="14"/>
    <n v="11.1"/>
    <x v="1"/>
    <n v="4"/>
    <x v="1"/>
    <n v="2.9000000000000004"/>
  </r>
  <r>
    <n v="53726"/>
    <d v="2021-03-04T00:00:00"/>
    <s v="10071"/>
    <n v="1"/>
    <n v="5"/>
    <n v="15"/>
    <n v="10.39"/>
    <x v="2"/>
    <n v="4"/>
    <x v="1"/>
    <n v="4.6099999999999994"/>
  </r>
  <r>
    <n v="53727"/>
    <d v="2021-03-04T00:00:00"/>
    <s v="10066"/>
    <n v="1"/>
    <n v="9"/>
    <n v="18"/>
    <n v="9.41"/>
    <x v="6"/>
    <n v="4"/>
    <x v="1"/>
    <n v="8.59"/>
  </r>
  <r>
    <n v="53728"/>
    <d v="2021-03-04T00:00:00"/>
    <s v="10071"/>
    <n v="1"/>
    <n v="2"/>
    <n v="15"/>
    <n v="10.74"/>
    <x v="1"/>
    <n v="4"/>
    <x v="1"/>
    <n v="4.26"/>
  </r>
  <r>
    <n v="53729"/>
    <d v="2021-03-04T00:00:00"/>
    <s v="10071"/>
    <n v="1"/>
    <n v="3"/>
    <n v="15"/>
    <n v="10.17"/>
    <x v="5"/>
    <n v="4"/>
    <x v="1"/>
    <n v="4.83"/>
  </r>
  <r>
    <n v="53730"/>
    <d v="2021-03-05T00:00:00"/>
    <s v="10071"/>
    <n v="1"/>
    <n v="11"/>
    <n v="15"/>
    <n v="10.54"/>
    <x v="7"/>
    <n v="4"/>
    <x v="1"/>
    <n v="4.4600000000000009"/>
  </r>
  <r>
    <n v="53731"/>
    <d v="2021-03-06T00:00:00"/>
    <s v="10071"/>
    <n v="1"/>
    <n v="14"/>
    <n v="15"/>
    <n v="11.04"/>
    <x v="10"/>
    <n v="4"/>
    <x v="1"/>
    <n v="3.9600000000000009"/>
  </r>
  <r>
    <n v="53732"/>
    <d v="2021-03-07T00:00:00"/>
    <s v="10071"/>
    <n v="1"/>
    <n v="11"/>
    <n v="15"/>
    <n v="10.51"/>
    <x v="7"/>
    <n v="4"/>
    <x v="1"/>
    <n v="4.49"/>
  </r>
  <r>
    <n v="53733"/>
    <d v="2021-03-07T00:00:00"/>
    <s v="10006"/>
    <n v="1"/>
    <n v="7"/>
    <n v="236"/>
    <n v="136.26"/>
    <x v="3"/>
    <n v="1"/>
    <x v="5"/>
    <n v="99.740000000000009"/>
  </r>
  <r>
    <n v="53734"/>
    <d v="2021-03-07T00:00:00"/>
    <s v="10071"/>
    <n v="1"/>
    <n v="1"/>
    <n v="15"/>
    <n v="10.23"/>
    <x v="0"/>
    <n v="4"/>
    <x v="1"/>
    <n v="4.7699999999999996"/>
  </r>
  <r>
    <n v="53735"/>
    <d v="2021-03-07T00:00:00"/>
    <s v="10051"/>
    <n v="1"/>
    <n v="2"/>
    <n v="345"/>
    <n v="218.49"/>
    <x v="1"/>
    <n v="3"/>
    <x v="3"/>
    <n v="126.50999999999999"/>
  </r>
  <r>
    <n v="53736"/>
    <d v="2021-03-07T00:00:00"/>
    <s v="10071"/>
    <n v="1"/>
    <n v="5"/>
    <n v="15"/>
    <n v="11.21"/>
    <x v="2"/>
    <n v="4"/>
    <x v="1"/>
    <n v="3.7899999999999991"/>
  </r>
  <r>
    <n v="53737"/>
    <d v="2021-03-07T00:00:00"/>
    <s v="10071"/>
    <n v="1"/>
    <n v="5"/>
    <n v="15"/>
    <n v="10.29"/>
    <x v="2"/>
    <n v="4"/>
    <x v="1"/>
    <n v="4.7100000000000009"/>
  </r>
  <r>
    <n v="53738"/>
    <d v="2021-03-08T00:00:00"/>
    <s v="10071"/>
    <n v="1"/>
    <n v="2"/>
    <n v="15"/>
    <n v="11.07"/>
    <x v="1"/>
    <n v="4"/>
    <x v="1"/>
    <n v="3.9299999999999997"/>
  </r>
  <r>
    <n v="53739"/>
    <d v="2021-03-08T00:00:00"/>
    <s v="10028"/>
    <n v="1"/>
    <n v="1"/>
    <n v="119"/>
    <n v="78.930000000000007"/>
    <x v="0"/>
    <n v="6"/>
    <x v="2"/>
    <n v="40.069999999999993"/>
  </r>
  <r>
    <n v="53740"/>
    <d v="2021-03-08T00:00:00"/>
    <s v="10071"/>
    <n v="1"/>
    <n v="1"/>
    <n v="15"/>
    <n v="10.26"/>
    <x v="0"/>
    <n v="4"/>
    <x v="1"/>
    <n v="4.74"/>
  </r>
  <r>
    <n v="53741"/>
    <d v="2021-03-09T00:00:00"/>
    <s v="10071"/>
    <n v="1"/>
    <n v="11"/>
    <n v="14"/>
    <n v="10.92"/>
    <x v="7"/>
    <n v="4"/>
    <x v="1"/>
    <n v="3.08"/>
  </r>
  <r>
    <n v="53742"/>
    <d v="2021-03-09T00:00:00"/>
    <s v="10066"/>
    <n v="1"/>
    <n v="11"/>
    <n v="17"/>
    <n v="9.1"/>
    <x v="7"/>
    <n v="4"/>
    <x v="1"/>
    <n v="7.9"/>
  </r>
  <r>
    <n v="53743"/>
    <d v="2021-03-10T00:00:00"/>
    <s v="10071"/>
    <n v="1"/>
    <n v="11"/>
    <n v="15"/>
    <n v="10.45"/>
    <x v="7"/>
    <n v="4"/>
    <x v="1"/>
    <n v="4.5500000000000007"/>
  </r>
  <r>
    <n v="53744"/>
    <d v="2021-03-10T00:00:00"/>
    <s v="10071"/>
    <n v="1"/>
    <n v="5"/>
    <n v="14"/>
    <n v="10.19"/>
    <x v="2"/>
    <n v="4"/>
    <x v="1"/>
    <n v="3.8100000000000005"/>
  </r>
  <r>
    <n v="53745"/>
    <d v="2021-03-11T00:00:00"/>
    <s v="10071"/>
    <n v="1"/>
    <n v="11"/>
    <n v="15"/>
    <n v="10.88"/>
    <x v="7"/>
    <n v="4"/>
    <x v="1"/>
    <n v="4.1199999999999992"/>
  </r>
  <r>
    <n v="53746"/>
    <d v="2021-03-11T00:00:00"/>
    <s v="10006"/>
    <n v="1"/>
    <n v="3"/>
    <n v="237"/>
    <n v="134.1"/>
    <x v="5"/>
    <n v="1"/>
    <x v="5"/>
    <n v="102.9"/>
  </r>
  <r>
    <n v="53747"/>
    <d v="2021-03-12T00:00:00"/>
    <s v="10071"/>
    <n v="1"/>
    <n v="11"/>
    <n v="15"/>
    <n v="10.23"/>
    <x v="7"/>
    <n v="4"/>
    <x v="1"/>
    <n v="4.7699999999999996"/>
  </r>
  <r>
    <n v="53748"/>
    <d v="2021-03-12T00:00:00"/>
    <s v="10071"/>
    <n v="1"/>
    <n v="14"/>
    <n v="15"/>
    <n v="10.88"/>
    <x v="10"/>
    <n v="4"/>
    <x v="1"/>
    <n v="4.1199999999999992"/>
  </r>
  <r>
    <n v="53749"/>
    <d v="2021-03-12T00:00:00"/>
    <s v="10071"/>
    <n v="1"/>
    <n v="10"/>
    <n v="14"/>
    <n v="11.01"/>
    <x v="9"/>
    <n v="4"/>
    <x v="1"/>
    <n v="2.99"/>
  </r>
  <r>
    <n v="53750"/>
    <d v="2021-03-13T00:00:00"/>
    <s v="10028"/>
    <n v="1"/>
    <n v="1"/>
    <n v="118"/>
    <n v="78.19"/>
    <x v="0"/>
    <n v="6"/>
    <x v="2"/>
    <n v="39.81"/>
  </r>
  <r>
    <n v="53751"/>
    <d v="2021-03-13T00:00:00"/>
    <s v="10071"/>
    <n v="1"/>
    <n v="2"/>
    <n v="15"/>
    <n v="10.48"/>
    <x v="1"/>
    <n v="4"/>
    <x v="1"/>
    <n v="4.5199999999999996"/>
  </r>
  <r>
    <n v="53752"/>
    <d v="2021-03-13T00:00:00"/>
    <s v="10066"/>
    <n v="1"/>
    <n v="1"/>
    <n v="18"/>
    <n v="8.9700000000000006"/>
    <x v="0"/>
    <n v="4"/>
    <x v="1"/>
    <n v="9.0299999999999994"/>
  </r>
  <r>
    <n v="53753"/>
    <d v="2021-03-14T00:00:00"/>
    <s v="10071"/>
    <n v="1"/>
    <n v="3"/>
    <n v="15"/>
    <n v="10.199999999999999"/>
    <x v="5"/>
    <n v="4"/>
    <x v="1"/>
    <n v="4.8000000000000007"/>
  </r>
  <r>
    <n v="53754"/>
    <d v="2021-03-14T00:00:00"/>
    <s v="10071"/>
    <n v="1"/>
    <n v="1"/>
    <n v="15"/>
    <n v="10.55"/>
    <x v="0"/>
    <n v="4"/>
    <x v="1"/>
    <n v="4.4499999999999993"/>
  </r>
  <r>
    <n v="53755"/>
    <d v="2021-03-14T00:00:00"/>
    <s v="10071"/>
    <n v="1"/>
    <n v="11"/>
    <n v="14"/>
    <n v="10.83"/>
    <x v="7"/>
    <n v="4"/>
    <x v="1"/>
    <n v="3.17"/>
  </r>
  <r>
    <n v="53756"/>
    <d v="2021-03-14T00:00:00"/>
    <s v="10006"/>
    <n v="1"/>
    <n v="7"/>
    <n v="255"/>
    <n v="136.88"/>
    <x v="3"/>
    <n v="1"/>
    <x v="5"/>
    <n v="118.12"/>
  </r>
  <r>
    <n v="53757"/>
    <d v="2021-03-15T00:00:00"/>
    <s v="10071"/>
    <n v="1"/>
    <n v="7"/>
    <n v="14"/>
    <n v="10.25"/>
    <x v="3"/>
    <n v="4"/>
    <x v="1"/>
    <n v="3.75"/>
  </r>
  <r>
    <n v="53758"/>
    <d v="2021-03-15T00:00:00"/>
    <s v="10051"/>
    <n v="1"/>
    <n v="1"/>
    <n v="334"/>
    <n v="226.08"/>
    <x v="0"/>
    <n v="3"/>
    <x v="3"/>
    <n v="107.91999999999999"/>
  </r>
  <r>
    <n v="53759"/>
    <d v="2021-03-16T00:00:00"/>
    <s v="10071"/>
    <n v="1"/>
    <n v="1"/>
    <n v="15"/>
    <n v="11.16"/>
    <x v="0"/>
    <n v="4"/>
    <x v="1"/>
    <n v="3.84"/>
  </r>
  <r>
    <n v="53760"/>
    <d v="2021-03-16T00:00:00"/>
    <s v="10071"/>
    <n v="1"/>
    <n v="7"/>
    <n v="15"/>
    <n v="10.18"/>
    <x v="3"/>
    <n v="4"/>
    <x v="1"/>
    <n v="4.82"/>
  </r>
  <r>
    <n v="53761"/>
    <d v="2021-03-16T00:00:00"/>
    <s v="10071"/>
    <n v="2"/>
    <n v="7"/>
    <n v="15"/>
    <n v="11.05"/>
    <x v="3"/>
    <n v="4"/>
    <x v="1"/>
    <n v="3.9499999999999993"/>
  </r>
  <r>
    <n v="53762"/>
    <d v="2021-03-16T00:00:00"/>
    <s v="10071"/>
    <n v="1"/>
    <n v="3"/>
    <n v="15"/>
    <n v="11.18"/>
    <x v="5"/>
    <n v="4"/>
    <x v="1"/>
    <n v="3.8200000000000003"/>
  </r>
  <r>
    <n v="53763"/>
    <d v="2021-03-16T00:00:00"/>
    <s v="10066"/>
    <n v="1"/>
    <n v="7"/>
    <n v="17"/>
    <n v="8.86"/>
    <x v="3"/>
    <n v="4"/>
    <x v="1"/>
    <n v="8.14"/>
  </r>
  <r>
    <n v="53764"/>
    <d v="2021-03-16T00:00:00"/>
    <s v="10071"/>
    <n v="1"/>
    <n v="5"/>
    <n v="15"/>
    <n v="10.4"/>
    <x v="2"/>
    <n v="4"/>
    <x v="1"/>
    <n v="4.5999999999999996"/>
  </r>
  <r>
    <n v="53765"/>
    <d v="2021-03-17T00:00:00"/>
    <s v="10071"/>
    <n v="1"/>
    <n v="9"/>
    <n v="15"/>
    <n v="10.74"/>
    <x v="6"/>
    <n v="4"/>
    <x v="1"/>
    <n v="4.26"/>
  </r>
  <r>
    <n v="53766"/>
    <d v="2021-03-17T00:00:00"/>
    <s v="10071"/>
    <n v="1"/>
    <n v="11"/>
    <n v="15"/>
    <n v="10.86"/>
    <x v="7"/>
    <n v="4"/>
    <x v="1"/>
    <n v="4.1400000000000006"/>
  </r>
  <r>
    <n v="53767"/>
    <d v="2021-03-18T00:00:00"/>
    <s v="10006"/>
    <n v="1"/>
    <n v="6"/>
    <n v="255"/>
    <n v="126.76"/>
    <x v="4"/>
    <n v="1"/>
    <x v="5"/>
    <n v="128.24"/>
  </r>
  <r>
    <n v="53768"/>
    <d v="2021-03-18T00:00:00"/>
    <s v="10071"/>
    <n v="1"/>
    <n v="7"/>
    <n v="15"/>
    <n v="10.54"/>
    <x v="3"/>
    <n v="4"/>
    <x v="1"/>
    <n v="4.4600000000000009"/>
  </r>
  <r>
    <n v="53769"/>
    <d v="2021-03-18T00:00:00"/>
    <s v="10066"/>
    <n v="1"/>
    <n v="7"/>
    <n v="17"/>
    <n v="9.58"/>
    <x v="3"/>
    <n v="4"/>
    <x v="1"/>
    <n v="7.42"/>
  </r>
  <r>
    <n v="53770"/>
    <d v="2021-03-18T00:00:00"/>
    <s v="10051"/>
    <n v="1"/>
    <n v="5"/>
    <n v="348"/>
    <n v="233.3"/>
    <x v="2"/>
    <n v="3"/>
    <x v="3"/>
    <n v="114.69999999999999"/>
  </r>
  <r>
    <n v="53771"/>
    <d v="2021-03-19T00:00:00"/>
    <s v="10071"/>
    <n v="1"/>
    <n v="5"/>
    <n v="15"/>
    <n v="10.43"/>
    <x v="2"/>
    <n v="4"/>
    <x v="1"/>
    <n v="4.57"/>
  </r>
  <r>
    <n v="53772"/>
    <d v="2021-03-19T00:00:00"/>
    <s v="10071"/>
    <n v="1"/>
    <n v="11"/>
    <n v="15"/>
    <n v="10.52"/>
    <x v="7"/>
    <n v="4"/>
    <x v="1"/>
    <n v="4.4800000000000004"/>
  </r>
  <r>
    <n v="53773"/>
    <d v="2021-03-19T00:00:00"/>
    <s v="10084"/>
    <n v="1"/>
    <n v="7"/>
    <n v="58"/>
    <n v="45.46"/>
    <x v="3"/>
    <n v="4"/>
    <x v="1"/>
    <n v="12.54"/>
  </r>
  <r>
    <n v="53774"/>
    <d v="2021-03-20T00:00:00"/>
    <s v="10071"/>
    <n v="1"/>
    <n v="11"/>
    <n v="15"/>
    <n v="10.28"/>
    <x v="7"/>
    <n v="4"/>
    <x v="1"/>
    <n v="4.7200000000000006"/>
  </r>
  <r>
    <n v="53775"/>
    <d v="2021-03-20T00:00:00"/>
    <s v="10071"/>
    <n v="1"/>
    <n v="6"/>
    <n v="15"/>
    <n v="10.85"/>
    <x v="4"/>
    <n v="4"/>
    <x v="1"/>
    <n v="4.1500000000000004"/>
  </r>
  <r>
    <n v="53776"/>
    <d v="2021-03-20T00:00:00"/>
    <s v="10071"/>
    <n v="1"/>
    <n v="2"/>
    <n v="15"/>
    <n v="10.6"/>
    <x v="1"/>
    <n v="4"/>
    <x v="1"/>
    <n v="4.4000000000000004"/>
  </r>
  <r>
    <n v="53777"/>
    <d v="2021-03-20T00:00:00"/>
    <s v="10071"/>
    <n v="1"/>
    <n v="11"/>
    <n v="15"/>
    <n v="11.25"/>
    <x v="7"/>
    <n v="4"/>
    <x v="1"/>
    <n v="3.75"/>
  </r>
  <r>
    <n v="53778"/>
    <d v="2021-03-21T00:00:00"/>
    <s v="10006"/>
    <n v="1"/>
    <n v="11"/>
    <n v="242"/>
    <n v="131.44999999999999"/>
    <x v="7"/>
    <n v="1"/>
    <x v="5"/>
    <n v="110.55000000000001"/>
  </r>
  <r>
    <n v="53779"/>
    <d v="2021-03-21T00:00:00"/>
    <s v="10071"/>
    <n v="1"/>
    <n v="7"/>
    <n v="15"/>
    <n v="10.58"/>
    <x v="3"/>
    <n v="4"/>
    <x v="1"/>
    <n v="4.42"/>
  </r>
  <r>
    <n v="53780"/>
    <d v="2021-03-22T00:00:00"/>
    <s v="10066"/>
    <n v="1"/>
    <n v="11"/>
    <n v="17"/>
    <n v="9.64"/>
    <x v="7"/>
    <n v="4"/>
    <x v="1"/>
    <n v="7.3599999999999994"/>
  </r>
  <r>
    <n v="53781"/>
    <d v="2021-03-22T00:00:00"/>
    <s v="10071"/>
    <n v="1"/>
    <n v="14"/>
    <n v="14"/>
    <n v="10.24"/>
    <x v="10"/>
    <n v="4"/>
    <x v="1"/>
    <n v="3.76"/>
  </r>
  <r>
    <n v="53782"/>
    <d v="2021-03-23T00:00:00"/>
    <s v="10071"/>
    <n v="1"/>
    <n v="14"/>
    <n v="15"/>
    <n v="11.21"/>
    <x v="10"/>
    <n v="4"/>
    <x v="1"/>
    <n v="3.7899999999999991"/>
  </r>
  <r>
    <n v="53783"/>
    <d v="2021-03-24T00:00:00"/>
    <s v="10071"/>
    <n v="1"/>
    <n v="11"/>
    <n v="15"/>
    <n v="10.15"/>
    <x v="7"/>
    <n v="4"/>
    <x v="1"/>
    <n v="4.8499999999999996"/>
  </r>
  <r>
    <n v="53784"/>
    <d v="2021-03-25T00:00:00"/>
    <s v="10071"/>
    <n v="1"/>
    <n v="1"/>
    <n v="14"/>
    <n v="10.65"/>
    <x v="0"/>
    <n v="4"/>
    <x v="1"/>
    <n v="3.3499999999999996"/>
  </r>
  <r>
    <n v="53785"/>
    <d v="2021-03-25T00:00:00"/>
    <s v="10006"/>
    <n v="1"/>
    <n v="6"/>
    <n v="244"/>
    <n v="137.19"/>
    <x v="4"/>
    <n v="1"/>
    <x v="5"/>
    <n v="106.81"/>
  </r>
  <r>
    <n v="53786"/>
    <d v="2021-03-25T00:00:00"/>
    <s v="10084"/>
    <n v="1"/>
    <n v="1"/>
    <n v="54"/>
    <n v="42.98"/>
    <x v="0"/>
    <n v="4"/>
    <x v="1"/>
    <n v="11.020000000000003"/>
  </r>
  <r>
    <n v="53787"/>
    <d v="2021-03-26T00:00:00"/>
    <s v="10071"/>
    <n v="1"/>
    <n v="1"/>
    <n v="14"/>
    <n v="11.05"/>
    <x v="0"/>
    <n v="4"/>
    <x v="1"/>
    <n v="2.9499999999999993"/>
  </r>
  <r>
    <n v="53788"/>
    <d v="2021-03-26T00:00:00"/>
    <s v="10071"/>
    <n v="1"/>
    <n v="7"/>
    <n v="15"/>
    <n v="10.24"/>
    <x v="3"/>
    <n v="4"/>
    <x v="1"/>
    <n v="4.76"/>
  </r>
  <r>
    <n v="53789"/>
    <d v="2021-03-26T00:00:00"/>
    <s v="10071"/>
    <n v="1"/>
    <n v="14"/>
    <n v="14"/>
    <n v="10.69"/>
    <x v="10"/>
    <n v="4"/>
    <x v="1"/>
    <n v="3.3100000000000005"/>
  </r>
  <r>
    <n v="53790"/>
    <d v="2021-03-26T00:00:00"/>
    <s v="10071"/>
    <n v="1"/>
    <n v="6"/>
    <n v="15"/>
    <n v="11.17"/>
    <x v="4"/>
    <n v="4"/>
    <x v="1"/>
    <n v="3.83"/>
  </r>
  <r>
    <n v="53791"/>
    <d v="2021-03-26T00:00:00"/>
    <s v="10071"/>
    <n v="1"/>
    <n v="5"/>
    <n v="14"/>
    <n v="10.3"/>
    <x v="2"/>
    <n v="4"/>
    <x v="1"/>
    <n v="3.6999999999999993"/>
  </r>
  <r>
    <n v="53792"/>
    <d v="2021-03-27T00:00:00"/>
    <s v="10071"/>
    <n v="1"/>
    <n v="11"/>
    <n v="15"/>
    <n v="11.14"/>
    <x v="7"/>
    <n v="4"/>
    <x v="1"/>
    <n v="3.8599999999999994"/>
  </r>
  <r>
    <n v="53793"/>
    <d v="2021-03-27T00:00:00"/>
    <s v="10051"/>
    <n v="1"/>
    <n v="11"/>
    <n v="345"/>
    <n v="236.51"/>
    <x v="7"/>
    <n v="3"/>
    <x v="3"/>
    <n v="108.49000000000001"/>
  </r>
  <r>
    <n v="53794"/>
    <d v="2021-03-28T00:00:00"/>
    <s v="10071"/>
    <n v="1"/>
    <n v="5"/>
    <n v="15"/>
    <n v="10.35"/>
    <x v="2"/>
    <n v="4"/>
    <x v="1"/>
    <n v="4.6500000000000004"/>
  </r>
  <r>
    <n v="53795"/>
    <d v="2021-03-28T00:00:00"/>
    <s v="10071"/>
    <n v="1"/>
    <n v="10"/>
    <n v="15"/>
    <n v="11.23"/>
    <x v="9"/>
    <n v="4"/>
    <x v="1"/>
    <n v="3.7699999999999996"/>
  </r>
  <r>
    <n v="53796"/>
    <d v="2021-03-28T00:00:00"/>
    <s v="10071"/>
    <n v="1"/>
    <n v="11"/>
    <n v="14"/>
    <n v="10.81"/>
    <x v="7"/>
    <n v="4"/>
    <x v="1"/>
    <n v="3.1899999999999995"/>
  </r>
  <r>
    <n v="53797"/>
    <d v="2021-03-28T00:00:00"/>
    <s v="10071"/>
    <n v="1"/>
    <n v="7"/>
    <n v="15"/>
    <n v="10.87"/>
    <x v="3"/>
    <n v="4"/>
    <x v="1"/>
    <n v="4.1300000000000008"/>
  </r>
  <r>
    <n v="53798"/>
    <d v="2021-03-28T00:00:00"/>
    <s v="10071"/>
    <n v="1"/>
    <n v="5"/>
    <n v="15"/>
    <n v="10.59"/>
    <x v="2"/>
    <n v="4"/>
    <x v="1"/>
    <n v="4.41"/>
  </r>
  <r>
    <n v="53799"/>
    <d v="2021-03-28T00:00:00"/>
    <s v="10071"/>
    <n v="1"/>
    <n v="6"/>
    <n v="15"/>
    <n v="10.58"/>
    <x v="4"/>
    <n v="4"/>
    <x v="1"/>
    <n v="4.42"/>
  </r>
  <r>
    <n v="53800"/>
    <d v="2021-03-28T00:00:00"/>
    <s v="10071"/>
    <n v="1"/>
    <n v="2"/>
    <n v="15"/>
    <n v="10.29"/>
    <x v="1"/>
    <n v="4"/>
    <x v="1"/>
    <n v="4.7100000000000009"/>
  </r>
  <r>
    <n v="53801"/>
    <d v="2021-03-28T00:00:00"/>
    <s v="10006"/>
    <n v="1"/>
    <n v="11"/>
    <n v="249"/>
    <n v="133.03"/>
    <x v="7"/>
    <n v="1"/>
    <x v="5"/>
    <n v="115.97"/>
  </r>
  <r>
    <n v="53802"/>
    <d v="2021-03-29T00:00:00"/>
    <s v="10066"/>
    <n v="1"/>
    <n v="5"/>
    <n v="18"/>
    <n v="8.7899999999999991"/>
    <x v="2"/>
    <n v="4"/>
    <x v="1"/>
    <n v="9.2100000000000009"/>
  </r>
  <r>
    <n v="53803"/>
    <d v="2021-03-29T00:00:00"/>
    <s v="10071"/>
    <n v="1"/>
    <n v="3"/>
    <n v="14"/>
    <n v="10.37"/>
    <x v="5"/>
    <n v="4"/>
    <x v="1"/>
    <n v="3.6300000000000008"/>
  </r>
  <r>
    <n v="53804"/>
    <d v="2021-03-30T00:00:00"/>
    <s v="10071"/>
    <n v="1"/>
    <n v="7"/>
    <n v="14"/>
    <n v="11.08"/>
    <x v="3"/>
    <n v="4"/>
    <x v="1"/>
    <n v="2.92"/>
  </r>
  <r>
    <n v="53805"/>
    <d v="2021-03-30T00:00:00"/>
    <s v="10006"/>
    <n v="1"/>
    <n v="11"/>
    <n v="235"/>
    <n v="131.69999999999999"/>
    <x v="7"/>
    <n v="1"/>
    <x v="5"/>
    <n v="103.30000000000001"/>
  </r>
  <r>
    <n v="53806"/>
    <d v="2021-03-30T00:00:00"/>
    <s v="10071"/>
    <n v="1"/>
    <n v="2"/>
    <n v="14"/>
    <n v="10.39"/>
    <x v="1"/>
    <n v="4"/>
    <x v="1"/>
    <n v="3.6099999999999994"/>
  </r>
  <r>
    <n v="53807"/>
    <d v="2021-03-31T00:00:00"/>
    <s v="10071"/>
    <n v="1"/>
    <n v="6"/>
    <n v="15"/>
    <n v="10.9"/>
    <x v="4"/>
    <n v="4"/>
    <x v="1"/>
    <n v="4.0999999999999996"/>
  </r>
  <r>
    <n v="53808"/>
    <d v="2021-03-31T00:00:00"/>
    <s v="10051"/>
    <n v="1"/>
    <n v="7"/>
    <n v="342"/>
    <n v="233.54"/>
    <x v="3"/>
    <n v="3"/>
    <x v="3"/>
    <n v="108.46000000000001"/>
  </r>
  <r>
    <n v="53809"/>
    <d v="2021-04-01T00:00:00"/>
    <s v="10071"/>
    <n v="1"/>
    <n v="7"/>
    <n v="14"/>
    <n v="10.23"/>
    <x v="3"/>
    <n v="4"/>
    <x v="1"/>
    <n v="3.7699999999999996"/>
  </r>
  <r>
    <n v="53810"/>
    <d v="2021-04-02T00:00:00"/>
    <s v="10071"/>
    <n v="1"/>
    <n v="7"/>
    <n v="15"/>
    <n v="10.62"/>
    <x v="3"/>
    <n v="4"/>
    <x v="1"/>
    <n v="4.3800000000000008"/>
  </r>
  <r>
    <n v="53811"/>
    <d v="2021-04-02T00:00:00"/>
    <s v="10071"/>
    <n v="1"/>
    <n v="6"/>
    <n v="14"/>
    <n v="10.19"/>
    <x v="4"/>
    <n v="4"/>
    <x v="1"/>
    <n v="3.8100000000000005"/>
  </r>
  <r>
    <n v="53812"/>
    <d v="2021-04-03T00:00:00"/>
    <s v="10071"/>
    <n v="1"/>
    <n v="6"/>
    <n v="15"/>
    <n v="10.23"/>
    <x v="4"/>
    <n v="4"/>
    <x v="1"/>
    <n v="4.7699999999999996"/>
  </r>
  <r>
    <n v="53813"/>
    <d v="2021-04-04T00:00:00"/>
    <s v="10084"/>
    <n v="1"/>
    <n v="14"/>
    <n v="59"/>
    <n v="44.72"/>
    <x v="10"/>
    <n v="4"/>
    <x v="1"/>
    <n v="14.280000000000001"/>
  </r>
  <r>
    <n v="53814"/>
    <d v="2021-04-04T00:00:00"/>
    <s v="10066"/>
    <n v="1"/>
    <n v="11"/>
    <n v="17"/>
    <n v="9.23"/>
    <x v="7"/>
    <n v="4"/>
    <x v="1"/>
    <n v="7.77"/>
  </r>
  <r>
    <n v="53815"/>
    <d v="2021-04-04T00:00:00"/>
    <s v="10071"/>
    <n v="1"/>
    <n v="11"/>
    <n v="14"/>
    <n v="11.15"/>
    <x v="7"/>
    <n v="4"/>
    <x v="1"/>
    <n v="2.8499999999999996"/>
  </r>
  <r>
    <n v="53816"/>
    <d v="2021-04-04T00:00:00"/>
    <s v="10071"/>
    <n v="1"/>
    <n v="9"/>
    <n v="14"/>
    <n v="10.57"/>
    <x v="6"/>
    <n v="4"/>
    <x v="1"/>
    <n v="3.4299999999999997"/>
  </r>
  <r>
    <n v="53817"/>
    <d v="2021-04-04T00:00:00"/>
    <s v="10006"/>
    <n v="1"/>
    <n v="11"/>
    <n v="244"/>
    <n v="138.63"/>
    <x v="7"/>
    <n v="1"/>
    <x v="5"/>
    <n v="105.37"/>
  </r>
  <r>
    <n v="53818"/>
    <d v="2021-04-05T00:00:00"/>
    <s v="10071"/>
    <n v="1"/>
    <n v="2"/>
    <n v="14"/>
    <n v="11.04"/>
    <x v="1"/>
    <n v="4"/>
    <x v="1"/>
    <n v="2.9600000000000009"/>
  </r>
  <r>
    <n v="53819"/>
    <d v="2021-04-06T00:00:00"/>
    <s v="10028"/>
    <n v="1"/>
    <n v="11"/>
    <n v="111"/>
    <n v="71.48"/>
    <x v="7"/>
    <n v="6"/>
    <x v="2"/>
    <n v="39.519999999999996"/>
  </r>
  <r>
    <n v="53820"/>
    <d v="2021-04-06T00:00:00"/>
    <s v="10051"/>
    <n v="1"/>
    <n v="10"/>
    <n v="324"/>
    <n v="235.04"/>
    <x v="9"/>
    <n v="3"/>
    <x v="3"/>
    <n v="88.960000000000008"/>
  </r>
  <r>
    <n v="53821"/>
    <d v="2021-04-06T00:00:00"/>
    <s v="10071"/>
    <n v="1"/>
    <n v="1"/>
    <n v="14"/>
    <n v="10.25"/>
    <x v="0"/>
    <n v="4"/>
    <x v="1"/>
    <n v="3.75"/>
  </r>
  <r>
    <n v="53822"/>
    <d v="2021-04-06T00:00:00"/>
    <s v="10071"/>
    <n v="1"/>
    <n v="5"/>
    <n v="15"/>
    <n v="10.45"/>
    <x v="2"/>
    <n v="4"/>
    <x v="1"/>
    <n v="4.5500000000000007"/>
  </r>
  <r>
    <n v="53823"/>
    <d v="2021-04-06T00:00:00"/>
    <s v="10066"/>
    <n v="1"/>
    <n v="5"/>
    <n v="18"/>
    <n v="9.16"/>
    <x v="2"/>
    <n v="4"/>
    <x v="1"/>
    <n v="8.84"/>
  </r>
  <r>
    <n v="53824"/>
    <d v="2021-04-07T00:00:00"/>
    <s v="10071"/>
    <n v="1"/>
    <n v="5"/>
    <n v="15"/>
    <n v="10.47"/>
    <x v="2"/>
    <n v="4"/>
    <x v="1"/>
    <n v="4.5299999999999994"/>
  </r>
  <r>
    <n v="53825"/>
    <d v="2021-04-07T00:00:00"/>
    <s v="10006"/>
    <n v="1"/>
    <n v="3"/>
    <n v="244"/>
    <n v="134.72"/>
    <x v="5"/>
    <n v="1"/>
    <x v="5"/>
    <n v="109.28"/>
  </r>
  <r>
    <n v="53826"/>
    <d v="2021-04-07T00:00:00"/>
    <s v="10084"/>
    <n v="1"/>
    <n v="3"/>
    <n v="55"/>
    <n v="44.14"/>
    <x v="5"/>
    <n v="4"/>
    <x v="1"/>
    <n v="10.86"/>
  </r>
  <r>
    <n v="53827"/>
    <d v="2021-04-08T00:00:00"/>
    <s v="10071"/>
    <n v="1"/>
    <n v="14"/>
    <n v="15"/>
    <n v="10.38"/>
    <x v="10"/>
    <n v="4"/>
    <x v="1"/>
    <n v="4.6199999999999992"/>
  </r>
  <r>
    <n v="53828"/>
    <d v="2021-04-09T00:00:00"/>
    <s v="10071"/>
    <n v="1"/>
    <n v="6"/>
    <n v="15"/>
    <n v="10.95"/>
    <x v="4"/>
    <n v="4"/>
    <x v="1"/>
    <n v="4.0500000000000007"/>
  </r>
  <r>
    <n v="53829"/>
    <d v="2021-04-10T00:00:00"/>
    <s v="10071"/>
    <n v="1"/>
    <n v="2"/>
    <n v="15"/>
    <n v="10.199999999999999"/>
    <x v="1"/>
    <n v="4"/>
    <x v="1"/>
    <n v="4.8000000000000007"/>
  </r>
  <r>
    <n v="53830"/>
    <d v="2021-04-10T00:00:00"/>
    <s v="10066"/>
    <n v="1"/>
    <n v="7"/>
    <n v="17"/>
    <n v="9.01"/>
    <x v="3"/>
    <n v="4"/>
    <x v="1"/>
    <n v="7.99"/>
  </r>
  <r>
    <n v="53831"/>
    <d v="2021-04-10T00:00:00"/>
    <s v="10071"/>
    <n v="1"/>
    <n v="11"/>
    <n v="15"/>
    <n v="10.25"/>
    <x v="7"/>
    <n v="4"/>
    <x v="1"/>
    <n v="4.75"/>
  </r>
  <r>
    <n v="53832"/>
    <d v="2021-04-10T00:00:00"/>
    <s v="10071"/>
    <n v="1"/>
    <n v="6"/>
    <n v="15"/>
    <n v="11.15"/>
    <x v="4"/>
    <n v="4"/>
    <x v="1"/>
    <n v="3.8499999999999996"/>
  </r>
  <r>
    <n v="53833"/>
    <d v="2021-04-10T00:00:00"/>
    <s v="10071"/>
    <n v="1"/>
    <n v="7"/>
    <n v="14"/>
    <n v="10.57"/>
    <x v="3"/>
    <n v="4"/>
    <x v="1"/>
    <n v="3.4299999999999997"/>
  </r>
  <r>
    <n v="53834"/>
    <d v="2021-04-11T00:00:00"/>
    <s v="10084"/>
    <n v="1"/>
    <n v="7"/>
    <n v="54"/>
    <n v="41.79"/>
    <x v="3"/>
    <n v="4"/>
    <x v="1"/>
    <n v="12.21"/>
  </r>
  <r>
    <n v="53835"/>
    <d v="2021-04-11T00:00:00"/>
    <s v="10071"/>
    <n v="1"/>
    <n v="7"/>
    <n v="14"/>
    <n v="10.6"/>
    <x v="3"/>
    <n v="4"/>
    <x v="1"/>
    <n v="3.4000000000000004"/>
  </r>
  <r>
    <n v="53836"/>
    <d v="2021-04-11T00:00:00"/>
    <s v="10071"/>
    <n v="1"/>
    <n v="1"/>
    <n v="15"/>
    <n v="10.99"/>
    <x v="0"/>
    <n v="4"/>
    <x v="1"/>
    <n v="4.01"/>
  </r>
  <r>
    <n v="53837"/>
    <d v="2021-04-12T00:00:00"/>
    <s v="10071"/>
    <n v="1"/>
    <n v="11"/>
    <n v="14"/>
    <n v="10.26"/>
    <x v="7"/>
    <n v="4"/>
    <x v="1"/>
    <n v="3.74"/>
  </r>
  <r>
    <n v="53838"/>
    <d v="2021-04-12T00:00:00"/>
    <s v="10006"/>
    <n v="1"/>
    <n v="11"/>
    <n v="248"/>
    <n v="133.88"/>
    <x v="7"/>
    <n v="1"/>
    <x v="5"/>
    <n v="114.12"/>
  </r>
  <r>
    <n v="53839"/>
    <d v="2021-04-13T00:00:00"/>
    <s v="10071"/>
    <n v="1"/>
    <n v="1"/>
    <n v="14"/>
    <n v="10.6"/>
    <x v="0"/>
    <n v="4"/>
    <x v="1"/>
    <n v="3.4000000000000004"/>
  </r>
  <r>
    <n v="53840"/>
    <d v="2021-04-13T00:00:00"/>
    <s v="10051"/>
    <n v="1"/>
    <n v="2"/>
    <n v="341"/>
    <n v="231.41"/>
    <x v="1"/>
    <n v="3"/>
    <x v="3"/>
    <n v="109.59"/>
  </r>
  <r>
    <n v="53841"/>
    <d v="2021-04-14T00:00:00"/>
    <s v="10071"/>
    <n v="1"/>
    <n v="11"/>
    <n v="14"/>
    <n v="10.98"/>
    <x v="7"/>
    <n v="4"/>
    <x v="1"/>
    <n v="3.0199999999999996"/>
  </r>
  <r>
    <n v="53842"/>
    <d v="2021-04-14T00:00:00"/>
    <s v="10066"/>
    <n v="1"/>
    <n v="11"/>
    <n v="17"/>
    <n v="9.34"/>
    <x v="7"/>
    <n v="4"/>
    <x v="1"/>
    <n v="7.66"/>
  </r>
  <r>
    <n v="53843"/>
    <d v="2021-04-14T00:00:00"/>
    <s v="10071"/>
    <n v="1"/>
    <n v="7"/>
    <n v="15"/>
    <n v="10.64"/>
    <x v="3"/>
    <n v="4"/>
    <x v="1"/>
    <n v="4.3599999999999994"/>
  </r>
  <r>
    <n v="53844"/>
    <d v="2021-04-15T00:00:00"/>
    <s v="10071"/>
    <n v="1"/>
    <n v="7"/>
    <n v="14"/>
    <n v="10.81"/>
    <x v="3"/>
    <n v="4"/>
    <x v="1"/>
    <n v="3.1899999999999995"/>
  </r>
  <r>
    <n v="53845"/>
    <d v="2021-04-15T00:00:00"/>
    <s v="10071"/>
    <n v="1"/>
    <n v="2"/>
    <n v="14"/>
    <n v="10.68"/>
    <x v="1"/>
    <n v="4"/>
    <x v="1"/>
    <n v="3.3200000000000003"/>
  </r>
  <r>
    <n v="53846"/>
    <d v="2021-04-15T00:00:00"/>
    <s v="10071"/>
    <n v="1"/>
    <n v="5"/>
    <n v="15"/>
    <n v="10.27"/>
    <x v="2"/>
    <n v="4"/>
    <x v="1"/>
    <n v="4.7300000000000004"/>
  </r>
  <r>
    <n v="53847"/>
    <d v="2021-04-16T00:00:00"/>
    <s v="10071"/>
    <n v="1"/>
    <n v="3"/>
    <n v="15"/>
    <n v="10.34"/>
    <x v="5"/>
    <n v="4"/>
    <x v="1"/>
    <n v="4.66"/>
  </r>
  <r>
    <n v="53848"/>
    <d v="2021-04-17T00:00:00"/>
    <s v="10006"/>
    <n v="1"/>
    <n v="7"/>
    <n v="258"/>
    <n v="125.93"/>
    <x v="3"/>
    <n v="1"/>
    <x v="5"/>
    <n v="132.07"/>
  </r>
  <r>
    <n v="53849"/>
    <d v="2021-04-17T00:00:00"/>
    <s v="10071"/>
    <n v="1"/>
    <n v="5"/>
    <n v="15"/>
    <n v="11.18"/>
    <x v="2"/>
    <n v="4"/>
    <x v="1"/>
    <n v="3.8200000000000003"/>
  </r>
  <r>
    <n v="53850"/>
    <d v="2021-04-18T00:00:00"/>
    <s v="10071"/>
    <n v="1"/>
    <n v="6"/>
    <n v="14"/>
    <n v="10.26"/>
    <x v="4"/>
    <n v="4"/>
    <x v="1"/>
    <n v="3.74"/>
  </r>
  <r>
    <n v="53851"/>
    <d v="2021-04-18T00:00:00"/>
    <s v="10066"/>
    <n v="1"/>
    <n v="7"/>
    <n v="18"/>
    <n v="8.92"/>
    <x v="3"/>
    <n v="4"/>
    <x v="1"/>
    <n v="9.08"/>
  </r>
  <r>
    <n v="53852"/>
    <d v="2021-04-19T00:00:00"/>
    <s v="10071"/>
    <n v="1"/>
    <n v="2"/>
    <n v="15"/>
    <n v="10.73"/>
    <x v="1"/>
    <n v="4"/>
    <x v="1"/>
    <n v="4.2699999999999996"/>
  </r>
  <r>
    <n v="53853"/>
    <d v="2021-04-19T00:00:00"/>
    <s v="10071"/>
    <n v="1"/>
    <n v="1"/>
    <n v="14"/>
    <n v="10.67"/>
    <x v="0"/>
    <n v="4"/>
    <x v="1"/>
    <n v="3.33"/>
  </r>
  <r>
    <n v="53854"/>
    <d v="2021-04-19T00:00:00"/>
    <s v="10071"/>
    <n v="1"/>
    <n v="7"/>
    <n v="15"/>
    <n v="10.85"/>
    <x v="3"/>
    <n v="4"/>
    <x v="1"/>
    <n v="4.1500000000000004"/>
  </r>
  <r>
    <n v="53855"/>
    <d v="2021-04-20T00:00:00"/>
    <s v="10071"/>
    <n v="1"/>
    <n v="10"/>
    <n v="15"/>
    <n v="11.12"/>
    <x v="9"/>
    <n v="4"/>
    <x v="1"/>
    <n v="3.8800000000000008"/>
  </r>
  <r>
    <n v="53856"/>
    <d v="2021-04-20T00:00:00"/>
    <s v="10071"/>
    <n v="1"/>
    <n v="10"/>
    <n v="14"/>
    <n v="10.54"/>
    <x v="9"/>
    <n v="4"/>
    <x v="1"/>
    <n v="3.4600000000000009"/>
  </r>
  <r>
    <n v="53857"/>
    <d v="2021-04-21T00:00:00"/>
    <s v="10071"/>
    <n v="1"/>
    <n v="5"/>
    <n v="15"/>
    <n v="10.33"/>
    <x v="2"/>
    <n v="4"/>
    <x v="1"/>
    <n v="4.67"/>
  </r>
  <r>
    <n v="53858"/>
    <d v="2021-04-21T00:00:00"/>
    <s v="10071"/>
    <n v="1"/>
    <n v="10"/>
    <n v="15"/>
    <n v="11.17"/>
    <x v="9"/>
    <n v="4"/>
    <x v="1"/>
    <n v="3.83"/>
  </r>
  <r>
    <n v="53859"/>
    <d v="2021-04-21T00:00:00"/>
    <s v="10066"/>
    <n v="1"/>
    <n v="14"/>
    <n v="18"/>
    <n v="9.33"/>
    <x v="10"/>
    <n v="4"/>
    <x v="1"/>
    <n v="8.67"/>
  </r>
  <r>
    <n v="53860"/>
    <d v="2021-04-22T00:00:00"/>
    <s v="10071"/>
    <n v="1"/>
    <n v="3"/>
    <n v="15"/>
    <n v="11.26"/>
    <x v="5"/>
    <n v="4"/>
    <x v="1"/>
    <n v="3.74"/>
  </r>
  <r>
    <n v="53861"/>
    <d v="2021-04-22T00:00:00"/>
    <s v="10006"/>
    <n v="1"/>
    <n v="2"/>
    <n v="238"/>
    <n v="139.63"/>
    <x v="1"/>
    <n v="1"/>
    <x v="5"/>
    <n v="98.37"/>
  </r>
  <r>
    <n v="53862"/>
    <d v="2021-04-23T00:00:00"/>
    <s v="10071"/>
    <n v="1"/>
    <n v="2"/>
    <n v="14"/>
    <n v="10.82"/>
    <x v="1"/>
    <n v="4"/>
    <x v="1"/>
    <n v="3.1799999999999997"/>
  </r>
  <r>
    <n v="53863"/>
    <d v="2021-04-23T00:00:00"/>
    <s v="10051"/>
    <n v="1"/>
    <n v="13"/>
    <n v="329"/>
    <n v="220.73"/>
    <x v="8"/>
    <n v="3"/>
    <x v="3"/>
    <n v="108.27000000000001"/>
  </r>
  <r>
    <n v="53864"/>
    <d v="2021-04-23T00:00:00"/>
    <s v="10071"/>
    <n v="1"/>
    <n v="13"/>
    <n v="15"/>
    <n v="11.01"/>
    <x v="8"/>
    <n v="4"/>
    <x v="1"/>
    <n v="3.99"/>
  </r>
  <r>
    <n v="53865"/>
    <d v="2021-04-24T00:00:00"/>
    <s v="10071"/>
    <n v="1"/>
    <n v="9"/>
    <n v="15"/>
    <n v="11.01"/>
    <x v="6"/>
    <n v="4"/>
    <x v="1"/>
    <n v="3.99"/>
  </r>
  <r>
    <n v="53866"/>
    <d v="2021-04-24T00:00:00"/>
    <s v="10071"/>
    <n v="1"/>
    <n v="13"/>
    <n v="15"/>
    <n v="11.15"/>
    <x v="8"/>
    <n v="4"/>
    <x v="1"/>
    <n v="3.8499999999999996"/>
  </r>
  <r>
    <n v="53867"/>
    <d v="2021-04-24T00:00:00"/>
    <s v="10071"/>
    <n v="1"/>
    <n v="7"/>
    <n v="15"/>
    <n v="10.71"/>
    <x v="3"/>
    <n v="4"/>
    <x v="1"/>
    <n v="4.2899999999999991"/>
  </r>
  <r>
    <n v="53868"/>
    <d v="2021-04-25T00:00:00"/>
    <s v="10006"/>
    <n v="1"/>
    <n v="7"/>
    <n v="253"/>
    <n v="138.69999999999999"/>
    <x v="3"/>
    <n v="1"/>
    <x v="5"/>
    <n v="114.30000000000001"/>
  </r>
  <r>
    <n v="53869"/>
    <d v="2021-04-25T00:00:00"/>
    <s v="10071"/>
    <n v="1"/>
    <n v="9"/>
    <n v="14"/>
    <n v="10.37"/>
    <x v="6"/>
    <n v="4"/>
    <x v="1"/>
    <n v="3.6300000000000008"/>
  </r>
  <r>
    <n v="53870"/>
    <d v="2021-04-26T00:00:00"/>
    <s v="10071"/>
    <n v="1"/>
    <n v="10"/>
    <n v="15"/>
    <n v="10.41"/>
    <x v="9"/>
    <n v="4"/>
    <x v="1"/>
    <n v="4.59"/>
  </r>
  <r>
    <n v="53871"/>
    <d v="2021-04-26T00:00:00"/>
    <s v="10071"/>
    <n v="2"/>
    <n v="5"/>
    <n v="14"/>
    <n v="10.64"/>
    <x v="2"/>
    <n v="4"/>
    <x v="1"/>
    <n v="3.3599999999999994"/>
  </r>
  <r>
    <n v="53872"/>
    <d v="2021-04-27T00:00:00"/>
    <s v="10071"/>
    <n v="1"/>
    <n v="7"/>
    <n v="14"/>
    <n v="10.82"/>
    <x v="3"/>
    <n v="4"/>
    <x v="1"/>
    <n v="3.1799999999999997"/>
  </r>
  <r>
    <n v="53873"/>
    <d v="2021-04-27T00:00:00"/>
    <s v="10066"/>
    <n v="1"/>
    <n v="7"/>
    <n v="18"/>
    <n v="9.64"/>
    <x v="3"/>
    <n v="4"/>
    <x v="1"/>
    <n v="8.36"/>
  </r>
  <r>
    <n v="53874"/>
    <d v="2021-04-27T00:00:00"/>
    <s v="10084"/>
    <n v="1"/>
    <n v="3"/>
    <n v="54"/>
    <n v="45.45"/>
    <x v="5"/>
    <n v="4"/>
    <x v="1"/>
    <n v="8.5499999999999972"/>
  </r>
  <r>
    <n v="53875"/>
    <d v="2021-04-27T00:00:00"/>
    <s v="10006"/>
    <n v="1"/>
    <n v="7"/>
    <n v="248"/>
    <n v="139.59"/>
    <x v="3"/>
    <n v="1"/>
    <x v="5"/>
    <n v="108.41"/>
  </r>
  <r>
    <n v="53876"/>
    <d v="2021-04-28T00:00:00"/>
    <s v="10071"/>
    <n v="1"/>
    <n v="11"/>
    <n v="15"/>
    <n v="10.66"/>
    <x v="7"/>
    <n v="4"/>
    <x v="1"/>
    <n v="4.34"/>
  </r>
  <r>
    <n v="53877"/>
    <d v="2021-04-28T00:00:00"/>
    <s v="10051"/>
    <n v="1"/>
    <n v="6"/>
    <n v="337"/>
    <n v="216.34"/>
    <x v="4"/>
    <n v="3"/>
    <x v="3"/>
    <n v="120.66"/>
  </r>
  <r>
    <n v="53878"/>
    <d v="2021-04-29T00:00:00"/>
    <s v="10071"/>
    <n v="1"/>
    <n v="1"/>
    <n v="15"/>
    <n v="10.79"/>
    <x v="0"/>
    <n v="4"/>
    <x v="1"/>
    <n v="4.2100000000000009"/>
  </r>
  <r>
    <n v="53879"/>
    <d v="2021-04-29T00:00:00"/>
    <s v="10071"/>
    <n v="1"/>
    <n v="11"/>
    <n v="15"/>
    <n v="10.92"/>
    <x v="7"/>
    <n v="4"/>
    <x v="1"/>
    <n v="4.08"/>
  </r>
  <r>
    <n v="53880"/>
    <d v="2021-04-30T00:00:00"/>
    <s v="10071"/>
    <n v="1"/>
    <n v="7"/>
    <n v="15"/>
    <n v="10.67"/>
    <x v="3"/>
    <n v="4"/>
    <x v="1"/>
    <n v="4.33"/>
  </r>
  <r>
    <n v="53881"/>
    <d v="2021-05-01T00:00:00"/>
    <s v="10006"/>
    <n v="1"/>
    <n v="1"/>
    <n v="242"/>
    <n v="128.96"/>
    <x v="0"/>
    <n v="1"/>
    <x v="5"/>
    <n v="113.03999999999999"/>
  </r>
  <r>
    <n v="53882"/>
    <d v="2021-05-01T00:00:00"/>
    <s v="10071"/>
    <n v="1"/>
    <n v="10"/>
    <n v="15"/>
    <n v="11.2"/>
    <x v="9"/>
    <n v="4"/>
    <x v="1"/>
    <n v="3.8000000000000007"/>
  </r>
  <r>
    <n v="53883"/>
    <d v="2021-05-02T00:00:00"/>
    <s v="10051"/>
    <n v="1"/>
    <n v="7"/>
    <n v="340"/>
    <n v="237.54"/>
    <x v="3"/>
    <n v="3"/>
    <x v="3"/>
    <n v="102.46000000000001"/>
  </r>
  <r>
    <n v="53884"/>
    <d v="2021-05-02T00:00:00"/>
    <s v="10071"/>
    <n v="1"/>
    <n v="6"/>
    <n v="15"/>
    <n v="10.92"/>
    <x v="4"/>
    <n v="4"/>
    <x v="1"/>
    <n v="4.08"/>
  </r>
  <r>
    <n v="53885"/>
    <d v="2021-05-02T00:00:00"/>
    <s v="10071"/>
    <n v="1"/>
    <n v="7"/>
    <n v="15"/>
    <n v="10.65"/>
    <x v="3"/>
    <n v="4"/>
    <x v="1"/>
    <n v="4.3499999999999996"/>
  </r>
  <r>
    <n v="53886"/>
    <d v="2021-05-02T00:00:00"/>
    <s v="10071"/>
    <n v="1"/>
    <n v="2"/>
    <n v="14"/>
    <n v="11.17"/>
    <x v="1"/>
    <n v="4"/>
    <x v="1"/>
    <n v="2.83"/>
  </r>
  <r>
    <n v="53887"/>
    <d v="2021-05-02T00:00:00"/>
    <s v="10071"/>
    <n v="1"/>
    <n v="6"/>
    <n v="14"/>
    <n v="10.52"/>
    <x v="4"/>
    <n v="4"/>
    <x v="1"/>
    <n v="3.4800000000000004"/>
  </r>
  <r>
    <n v="53888"/>
    <d v="2021-05-02T00:00:00"/>
    <s v="10071"/>
    <n v="1"/>
    <n v="6"/>
    <n v="15"/>
    <n v="10.49"/>
    <x v="4"/>
    <n v="4"/>
    <x v="1"/>
    <n v="4.51"/>
  </r>
  <r>
    <n v="53889"/>
    <d v="2021-05-02T00:00:00"/>
    <s v="10071"/>
    <n v="1"/>
    <n v="6"/>
    <n v="15"/>
    <n v="10.43"/>
    <x v="4"/>
    <n v="4"/>
    <x v="1"/>
    <n v="4.57"/>
  </r>
  <r>
    <n v="53890"/>
    <d v="2021-05-02T00:00:00"/>
    <s v="10071"/>
    <n v="1"/>
    <n v="11"/>
    <n v="15"/>
    <n v="10.62"/>
    <x v="7"/>
    <n v="4"/>
    <x v="1"/>
    <n v="4.3800000000000008"/>
  </r>
  <r>
    <n v="53891"/>
    <d v="2021-05-03T00:00:00"/>
    <s v="10071"/>
    <n v="1"/>
    <n v="11"/>
    <n v="14"/>
    <n v="10.98"/>
    <x v="7"/>
    <n v="4"/>
    <x v="1"/>
    <n v="3.0199999999999996"/>
  </r>
  <r>
    <n v="53892"/>
    <d v="2021-05-03T00:00:00"/>
    <s v="10071"/>
    <n v="1"/>
    <n v="6"/>
    <n v="15"/>
    <n v="11.05"/>
    <x v="4"/>
    <n v="4"/>
    <x v="1"/>
    <n v="3.9499999999999993"/>
  </r>
  <r>
    <n v="53893"/>
    <d v="2021-05-03T00:00:00"/>
    <s v="10071"/>
    <n v="1"/>
    <n v="13"/>
    <n v="15"/>
    <n v="10.23"/>
    <x v="8"/>
    <n v="4"/>
    <x v="1"/>
    <n v="4.7699999999999996"/>
  </r>
  <r>
    <n v="53894"/>
    <d v="2021-05-03T00:00:00"/>
    <s v="10066"/>
    <n v="1"/>
    <n v="9"/>
    <n v="18"/>
    <n v="9.0500000000000007"/>
    <x v="6"/>
    <n v="4"/>
    <x v="1"/>
    <n v="8.9499999999999993"/>
  </r>
  <r>
    <n v="53895"/>
    <d v="2021-05-04T00:00:00"/>
    <s v="10071"/>
    <n v="1"/>
    <n v="5"/>
    <n v="15"/>
    <n v="10.38"/>
    <x v="2"/>
    <n v="4"/>
    <x v="1"/>
    <n v="4.6199999999999992"/>
  </r>
  <r>
    <n v="53896"/>
    <d v="2021-05-04T00:00:00"/>
    <s v="10006"/>
    <n v="1"/>
    <n v="9"/>
    <n v="243"/>
    <n v="132.72"/>
    <x v="6"/>
    <n v="1"/>
    <x v="5"/>
    <n v="110.28"/>
  </r>
  <r>
    <n v="53897"/>
    <d v="2021-05-05T00:00:00"/>
    <s v="10071"/>
    <n v="1"/>
    <n v="7"/>
    <n v="14"/>
    <n v="11"/>
    <x v="3"/>
    <n v="4"/>
    <x v="1"/>
    <n v="3"/>
  </r>
  <r>
    <n v="53898"/>
    <d v="2021-05-05T00:00:00"/>
    <s v="10071"/>
    <n v="1"/>
    <n v="14"/>
    <n v="14"/>
    <n v="10.31"/>
    <x v="10"/>
    <n v="4"/>
    <x v="1"/>
    <n v="3.6899999999999995"/>
  </r>
  <r>
    <n v="53899"/>
    <d v="2021-05-05T00:00:00"/>
    <s v="10066"/>
    <n v="1"/>
    <n v="14"/>
    <n v="17"/>
    <n v="9.65"/>
    <x v="10"/>
    <n v="4"/>
    <x v="1"/>
    <n v="7.35"/>
  </r>
  <r>
    <n v="53900"/>
    <d v="2021-05-05T00:00:00"/>
    <s v="10071"/>
    <n v="1"/>
    <n v="6"/>
    <n v="15"/>
    <n v="10.220000000000001"/>
    <x v="4"/>
    <n v="4"/>
    <x v="1"/>
    <n v="4.7799999999999994"/>
  </r>
  <r>
    <n v="53901"/>
    <d v="2021-05-06T00:00:00"/>
    <s v="10071"/>
    <n v="1"/>
    <n v="9"/>
    <n v="15"/>
    <n v="11.2"/>
    <x v="6"/>
    <n v="4"/>
    <x v="1"/>
    <n v="3.8000000000000007"/>
  </r>
  <r>
    <n v="53902"/>
    <d v="2021-05-06T00:00:00"/>
    <s v="10071"/>
    <n v="1"/>
    <n v="7"/>
    <n v="14"/>
    <n v="11.26"/>
    <x v="3"/>
    <n v="4"/>
    <x v="1"/>
    <n v="2.74"/>
  </r>
  <r>
    <n v="53903"/>
    <d v="2021-05-06T00:00:00"/>
    <s v="10071"/>
    <n v="1"/>
    <n v="10"/>
    <n v="14"/>
    <n v="10.45"/>
    <x v="9"/>
    <n v="4"/>
    <x v="1"/>
    <n v="3.5500000000000007"/>
  </r>
  <r>
    <n v="53904"/>
    <d v="2021-05-07T00:00:00"/>
    <s v="10071"/>
    <n v="1"/>
    <n v="7"/>
    <n v="15"/>
    <n v="10.96"/>
    <x v="3"/>
    <n v="4"/>
    <x v="1"/>
    <n v="4.0399999999999991"/>
  </r>
  <r>
    <n v="53905"/>
    <d v="2021-05-07T00:00:00"/>
    <s v="10066"/>
    <n v="1"/>
    <n v="1"/>
    <n v="18"/>
    <n v="9.11"/>
    <x v="0"/>
    <n v="4"/>
    <x v="1"/>
    <n v="8.89"/>
  </r>
  <r>
    <n v="53906"/>
    <d v="2021-05-07T00:00:00"/>
    <s v="10071"/>
    <n v="1"/>
    <n v="7"/>
    <n v="14"/>
    <n v="10.36"/>
    <x v="3"/>
    <n v="4"/>
    <x v="1"/>
    <n v="3.6400000000000006"/>
  </r>
  <r>
    <n v="53907"/>
    <d v="2021-05-07T00:00:00"/>
    <s v="10028"/>
    <n v="1"/>
    <n v="1"/>
    <n v="114"/>
    <n v="77.959999999999994"/>
    <x v="0"/>
    <n v="6"/>
    <x v="2"/>
    <n v="36.040000000000006"/>
  </r>
  <r>
    <n v="53908"/>
    <d v="2021-05-07T00:00:00"/>
    <s v="10071"/>
    <n v="1"/>
    <n v="7"/>
    <n v="15"/>
    <n v="10.16"/>
    <x v="3"/>
    <n v="4"/>
    <x v="1"/>
    <n v="4.84"/>
  </r>
  <r>
    <n v="53909"/>
    <d v="2021-05-08T00:00:00"/>
    <s v="10071"/>
    <n v="1"/>
    <n v="10"/>
    <n v="15"/>
    <n v="10.38"/>
    <x v="9"/>
    <n v="4"/>
    <x v="1"/>
    <n v="4.6199999999999992"/>
  </r>
  <r>
    <n v="53910"/>
    <d v="2021-05-09T00:00:00"/>
    <s v="10006"/>
    <n v="1"/>
    <n v="6"/>
    <n v="241"/>
    <n v="133.5"/>
    <x v="4"/>
    <n v="1"/>
    <x v="5"/>
    <n v="107.5"/>
  </r>
  <r>
    <n v="53911"/>
    <d v="2021-05-09T00:00:00"/>
    <s v="10071"/>
    <n v="1"/>
    <n v="7"/>
    <n v="15"/>
    <n v="10.26"/>
    <x v="3"/>
    <n v="4"/>
    <x v="1"/>
    <n v="4.74"/>
  </r>
  <r>
    <n v="53912"/>
    <d v="2021-05-10T00:00:00"/>
    <s v="10071"/>
    <n v="1"/>
    <n v="5"/>
    <n v="14"/>
    <n v="10.98"/>
    <x v="2"/>
    <n v="4"/>
    <x v="1"/>
    <n v="3.0199999999999996"/>
  </r>
  <r>
    <n v="53913"/>
    <d v="2021-05-10T00:00:00"/>
    <s v="10071"/>
    <n v="1"/>
    <n v="10"/>
    <n v="15"/>
    <n v="10.46"/>
    <x v="9"/>
    <n v="4"/>
    <x v="1"/>
    <n v="4.5399999999999991"/>
  </r>
  <r>
    <n v="53914"/>
    <d v="2021-05-10T00:00:00"/>
    <s v="10084"/>
    <n v="1"/>
    <n v="11"/>
    <n v="59"/>
    <n v="45.49"/>
    <x v="7"/>
    <n v="4"/>
    <x v="1"/>
    <n v="13.509999999999998"/>
  </r>
  <r>
    <n v="53915"/>
    <d v="2021-05-10T00:00:00"/>
    <s v="10071"/>
    <n v="1"/>
    <n v="3"/>
    <n v="14"/>
    <n v="11.11"/>
    <x v="5"/>
    <n v="4"/>
    <x v="1"/>
    <n v="2.8900000000000006"/>
  </r>
  <r>
    <n v="53916"/>
    <d v="2021-05-10T00:00:00"/>
    <s v="10071"/>
    <n v="1"/>
    <n v="11"/>
    <n v="15"/>
    <n v="10.32"/>
    <x v="7"/>
    <n v="4"/>
    <x v="1"/>
    <n v="4.68"/>
  </r>
  <r>
    <n v="53917"/>
    <d v="2021-05-11T00:00:00"/>
    <s v="10071"/>
    <n v="1"/>
    <n v="10"/>
    <n v="14"/>
    <n v="10.16"/>
    <x v="9"/>
    <n v="4"/>
    <x v="1"/>
    <n v="3.84"/>
  </r>
  <r>
    <n v="53918"/>
    <d v="2021-05-11T00:00:00"/>
    <s v="10071"/>
    <n v="1"/>
    <n v="6"/>
    <n v="14"/>
    <n v="10.87"/>
    <x v="4"/>
    <n v="4"/>
    <x v="1"/>
    <n v="3.1300000000000008"/>
  </r>
  <r>
    <n v="53919"/>
    <d v="2021-05-12T00:00:00"/>
    <s v="10071"/>
    <n v="1"/>
    <n v="5"/>
    <n v="15"/>
    <n v="10.8"/>
    <x v="2"/>
    <n v="4"/>
    <x v="1"/>
    <n v="4.1999999999999993"/>
  </r>
  <r>
    <n v="53920"/>
    <d v="2021-05-12T00:00:00"/>
    <s v="10071"/>
    <n v="1"/>
    <n v="5"/>
    <n v="14"/>
    <n v="10.76"/>
    <x v="2"/>
    <n v="4"/>
    <x v="1"/>
    <n v="3.24"/>
  </r>
  <r>
    <n v="53921"/>
    <d v="2021-05-12T00:00:00"/>
    <s v="10071"/>
    <n v="1"/>
    <n v="2"/>
    <n v="15"/>
    <n v="11"/>
    <x v="1"/>
    <n v="4"/>
    <x v="1"/>
    <n v="4"/>
  </r>
  <r>
    <n v="53922"/>
    <d v="2021-05-12T00:00:00"/>
    <s v="10071"/>
    <n v="1"/>
    <n v="14"/>
    <n v="15"/>
    <n v="10.18"/>
    <x v="10"/>
    <n v="4"/>
    <x v="1"/>
    <n v="4.82"/>
  </r>
  <r>
    <n v="53923"/>
    <d v="2021-05-12T00:00:00"/>
    <s v="10071"/>
    <n v="1"/>
    <n v="7"/>
    <n v="15"/>
    <n v="11.12"/>
    <x v="3"/>
    <n v="4"/>
    <x v="1"/>
    <n v="3.8800000000000008"/>
  </r>
  <r>
    <n v="53924"/>
    <d v="2021-05-12T00:00:00"/>
    <s v="10071"/>
    <n v="1"/>
    <n v="9"/>
    <n v="15"/>
    <n v="10.17"/>
    <x v="6"/>
    <n v="4"/>
    <x v="1"/>
    <n v="4.83"/>
  </r>
  <r>
    <n v="53925"/>
    <d v="2021-05-12T00:00:00"/>
    <s v="10071"/>
    <n v="1"/>
    <n v="7"/>
    <n v="14"/>
    <n v="10.26"/>
    <x v="3"/>
    <n v="4"/>
    <x v="1"/>
    <n v="3.74"/>
  </r>
  <r>
    <n v="53926"/>
    <d v="2021-05-12T00:00:00"/>
    <s v="10071"/>
    <n v="1"/>
    <n v="2"/>
    <n v="15"/>
    <n v="10.87"/>
    <x v="1"/>
    <n v="4"/>
    <x v="1"/>
    <n v="4.1300000000000008"/>
  </r>
  <r>
    <n v="53927"/>
    <d v="2021-05-12T00:00:00"/>
    <s v="10071"/>
    <n v="1"/>
    <n v="2"/>
    <n v="15"/>
    <n v="11.25"/>
    <x v="1"/>
    <n v="4"/>
    <x v="1"/>
    <n v="3.75"/>
  </r>
  <r>
    <n v="53928"/>
    <d v="2021-05-12T00:00:00"/>
    <s v="10071"/>
    <n v="1"/>
    <n v="7"/>
    <n v="15"/>
    <n v="10.24"/>
    <x v="3"/>
    <n v="4"/>
    <x v="1"/>
    <n v="4.76"/>
  </r>
  <r>
    <n v="53929"/>
    <d v="2021-05-12T00:00:00"/>
    <s v="10071"/>
    <n v="1"/>
    <n v="11"/>
    <n v="14"/>
    <n v="10.98"/>
    <x v="7"/>
    <n v="4"/>
    <x v="1"/>
    <n v="3.0199999999999996"/>
  </r>
  <r>
    <n v="53930"/>
    <d v="2021-05-12T00:00:00"/>
    <s v="10051"/>
    <n v="1"/>
    <n v="7"/>
    <n v="335"/>
    <n v="215.9"/>
    <x v="3"/>
    <n v="3"/>
    <x v="3"/>
    <n v="119.1"/>
  </r>
  <r>
    <n v="53931"/>
    <d v="2021-05-13T00:00:00"/>
    <s v="10066"/>
    <n v="1"/>
    <n v="7"/>
    <n v="18"/>
    <n v="9.42"/>
    <x v="3"/>
    <n v="4"/>
    <x v="1"/>
    <n v="8.58"/>
  </r>
  <r>
    <n v="53932"/>
    <d v="2021-05-13T00:00:00"/>
    <s v="10071"/>
    <n v="1"/>
    <n v="1"/>
    <n v="15"/>
    <n v="10.93"/>
    <x v="0"/>
    <n v="4"/>
    <x v="1"/>
    <n v="4.07"/>
  </r>
  <r>
    <n v="53933"/>
    <d v="2021-05-13T00:00:00"/>
    <s v="10071"/>
    <n v="1"/>
    <n v="6"/>
    <n v="14"/>
    <n v="10.45"/>
    <x v="4"/>
    <n v="4"/>
    <x v="1"/>
    <n v="3.5500000000000007"/>
  </r>
  <r>
    <n v="53934"/>
    <d v="2021-05-14T00:00:00"/>
    <s v="10006"/>
    <n v="1"/>
    <n v="2"/>
    <n v="251"/>
    <n v="135.13999999999999"/>
    <x v="1"/>
    <n v="1"/>
    <x v="5"/>
    <n v="115.86000000000001"/>
  </r>
  <r>
    <n v="53935"/>
    <d v="2021-05-14T00:00:00"/>
    <s v="10071"/>
    <n v="1"/>
    <n v="11"/>
    <n v="15"/>
    <n v="10.89"/>
    <x v="7"/>
    <n v="4"/>
    <x v="1"/>
    <n v="4.1099999999999994"/>
  </r>
  <r>
    <n v="53936"/>
    <d v="2021-05-14T00:00:00"/>
    <s v="10071"/>
    <n v="1"/>
    <n v="7"/>
    <n v="15"/>
    <n v="10.62"/>
    <x v="3"/>
    <n v="4"/>
    <x v="1"/>
    <n v="4.3800000000000008"/>
  </r>
  <r>
    <n v="53937"/>
    <d v="2021-05-15T00:00:00"/>
    <s v="10071"/>
    <n v="1"/>
    <n v="1"/>
    <n v="15"/>
    <n v="10.18"/>
    <x v="0"/>
    <n v="4"/>
    <x v="1"/>
    <n v="4.82"/>
  </r>
  <r>
    <n v="53938"/>
    <d v="2021-05-15T00:00:00"/>
    <s v="10071"/>
    <n v="2"/>
    <n v="5"/>
    <n v="14"/>
    <n v="11.16"/>
    <x v="2"/>
    <n v="4"/>
    <x v="1"/>
    <n v="2.84"/>
  </r>
  <r>
    <n v="53939"/>
    <d v="2021-05-15T00:00:00"/>
    <s v="10071"/>
    <n v="1"/>
    <n v="2"/>
    <n v="15"/>
    <n v="11.2"/>
    <x v="1"/>
    <n v="4"/>
    <x v="1"/>
    <n v="3.8000000000000007"/>
  </r>
  <r>
    <n v="53940"/>
    <d v="2021-05-15T00:00:00"/>
    <s v="10051"/>
    <n v="1"/>
    <n v="5"/>
    <n v="344"/>
    <n v="215.49"/>
    <x v="2"/>
    <n v="3"/>
    <x v="3"/>
    <n v="128.51"/>
  </r>
  <r>
    <n v="53941"/>
    <d v="2021-05-16T00:00:00"/>
    <s v="10071"/>
    <n v="1"/>
    <n v="7"/>
    <n v="15"/>
    <n v="11.11"/>
    <x v="3"/>
    <n v="4"/>
    <x v="1"/>
    <n v="3.8900000000000006"/>
  </r>
  <r>
    <n v="53942"/>
    <d v="2021-05-17T00:00:00"/>
    <s v="10006"/>
    <n v="1"/>
    <n v="1"/>
    <n v="251"/>
    <n v="131.52000000000001"/>
    <x v="0"/>
    <n v="1"/>
    <x v="5"/>
    <n v="119.47999999999999"/>
  </r>
  <r>
    <n v="53943"/>
    <d v="2021-05-17T00:00:00"/>
    <s v="10071"/>
    <n v="1"/>
    <n v="11"/>
    <n v="15"/>
    <n v="10.8"/>
    <x v="7"/>
    <n v="4"/>
    <x v="1"/>
    <n v="4.1999999999999993"/>
  </r>
  <r>
    <n v="53944"/>
    <d v="2021-05-18T00:00:00"/>
    <s v="10071"/>
    <n v="1"/>
    <n v="1"/>
    <n v="15"/>
    <n v="11.17"/>
    <x v="0"/>
    <n v="4"/>
    <x v="1"/>
    <n v="3.83"/>
  </r>
  <r>
    <n v="53945"/>
    <d v="2021-05-18T00:00:00"/>
    <s v="10071"/>
    <n v="1"/>
    <n v="14"/>
    <n v="15"/>
    <n v="10.98"/>
    <x v="10"/>
    <n v="4"/>
    <x v="1"/>
    <n v="4.0199999999999996"/>
  </r>
  <r>
    <n v="53946"/>
    <d v="2021-05-19T00:00:00"/>
    <s v="10071"/>
    <n v="1"/>
    <n v="3"/>
    <n v="15"/>
    <n v="10.4"/>
    <x v="5"/>
    <n v="4"/>
    <x v="1"/>
    <n v="4.5999999999999996"/>
  </r>
  <r>
    <n v="53947"/>
    <d v="2021-05-19T00:00:00"/>
    <s v="10066"/>
    <n v="1"/>
    <n v="5"/>
    <n v="18"/>
    <n v="8.92"/>
    <x v="2"/>
    <n v="4"/>
    <x v="1"/>
    <n v="9.08"/>
  </r>
  <r>
    <n v="53948"/>
    <d v="2021-05-20T00:00:00"/>
    <s v="10071"/>
    <n v="1"/>
    <n v="5"/>
    <n v="14"/>
    <n v="10.54"/>
    <x v="2"/>
    <n v="4"/>
    <x v="1"/>
    <n v="3.4600000000000009"/>
  </r>
  <r>
    <n v="53949"/>
    <d v="2021-05-21T00:00:00"/>
    <s v="10071"/>
    <n v="1"/>
    <n v="14"/>
    <n v="15"/>
    <n v="11.12"/>
    <x v="10"/>
    <n v="4"/>
    <x v="1"/>
    <n v="3.8800000000000008"/>
  </r>
  <r>
    <n v="53950"/>
    <d v="2021-05-22T00:00:00"/>
    <s v="10071"/>
    <n v="1"/>
    <n v="7"/>
    <n v="15"/>
    <n v="10.55"/>
    <x v="3"/>
    <n v="4"/>
    <x v="1"/>
    <n v="4.4499999999999993"/>
  </r>
  <r>
    <n v="53951"/>
    <d v="2021-05-22T00:00:00"/>
    <s v="10080"/>
    <n v="1"/>
    <n v="5"/>
    <n v="33"/>
    <n v="18.55"/>
    <x v="2"/>
    <n v="4"/>
    <x v="1"/>
    <n v="14.45"/>
  </r>
  <r>
    <n v="53952"/>
    <d v="2021-05-22T00:00:00"/>
    <s v="10006"/>
    <n v="1"/>
    <n v="7"/>
    <n v="248"/>
    <n v="138.9"/>
    <x v="3"/>
    <n v="1"/>
    <x v="5"/>
    <n v="109.1"/>
  </r>
  <r>
    <n v="53953"/>
    <d v="2021-05-23T00:00:00"/>
    <s v="10071"/>
    <n v="1"/>
    <n v="6"/>
    <n v="15"/>
    <n v="10.6"/>
    <x v="4"/>
    <n v="4"/>
    <x v="1"/>
    <n v="4.4000000000000004"/>
  </r>
  <r>
    <n v="53954"/>
    <d v="2021-05-23T00:00:00"/>
    <s v="10071"/>
    <n v="1"/>
    <n v="6"/>
    <n v="14"/>
    <n v="10.43"/>
    <x v="4"/>
    <n v="4"/>
    <x v="1"/>
    <n v="3.5700000000000003"/>
  </r>
  <r>
    <n v="53955"/>
    <d v="2021-05-23T00:00:00"/>
    <s v="10071"/>
    <n v="1"/>
    <n v="1"/>
    <n v="15"/>
    <n v="10.56"/>
    <x v="0"/>
    <n v="4"/>
    <x v="1"/>
    <n v="4.4399999999999995"/>
  </r>
  <r>
    <n v="53956"/>
    <d v="2021-05-24T00:00:00"/>
    <s v="10071"/>
    <n v="1"/>
    <n v="14"/>
    <n v="14"/>
    <n v="10.19"/>
    <x v="10"/>
    <n v="4"/>
    <x v="1"/>
    <n v="3.8100000000000005"/>
  </r>
  <r>
    <n v="53957"/>
    <d v="2021-05-24T00:00:00"/>
    <s v="10084"/>
    <n v="1"/>
    <n v="5"/>
    <n v="57"/>
    <n v="42.63"/>
    <x v="2"/>
    <n v="4"/>
    <x v="1"/>
    <n v="14.369999999999997"/>
  </r>
  <r>
    <n v="53958"/>
    <d v="2021-05-24T00:00:00"/>
    <s v="10028"/>
    <n v="1"/>
    <n v="7"/>
    <n v="109"/>
    <n v="73.5"/>
    <x v="3"/>
    <n v="6"/>
    <x v="2"/>
    <n v="35.5"/>
  </r>
  <r>
    <n v="53959"/>
    <d v="2021-05-24T00:00:00"/>
    <s v="10071"/>
    <n v="1"/>
    <n v="9"/>
    <n v="15"/>
    <n v="10.89"/>
    <x v="6"/>
    <n v="4"/>
    <x v="1"/>
    <n v="4.1099999999999994"/>
  </r>
  <r>
    <n v="53960"/>
    <d v="2021-05-24T00:00:00"/>
    <s v="10051"/>
    <n v="1"/>
    <n v="1"/>
    <n v="326"/>
    <n v="214.7"/>
    <x v="0"/>
    <n v="3"/>
    <x v="3"/>
    <n v="111.30000000000001"/>
  </r>
  <r>
    <n v="53961"/>
    <d v="2021-05-25T00:00:00"/>
    <s v="10071"/>
    <n v="1"/>
    <n v="11"/>
    <n v="14"/>
    <n v="10.64"/>
    <x v="7"/>
    <n v="4"/>
    <x v="1"/>
    <n v="3.3599999999999994"/>
  </r>
  <r>
    <n v="53962"/>
    <d v="2021-05-25T00:00:00"/>
    <s v="10006"/>
    <n v="1"/>
    <n v="6"/>
    <n v="248"/>
    <n v="132.26"/>
    <x v="4"/>
    <n v="1"/>
    <x v="5"/>
    <n v="115.74000000000001"/>
  </r>
  <r>
    <n v="53963"/>
    <d v="2021-05-25T00:00:00"/>
    <s v="10071"/>
    <n v="1"/>
    <n v="9"/>
    <n v="14"/>
    <n v="10.9"/>
    <x v="6"/>
    <n v="4"/>
    <x v="1"/>
    <n v="3.0999999999999996"/>
  </r>
  <r>
    <n v="53964"/>
    <d v="2021-05-25T00:00:00"/>
    <s v="10071"/>
    <n v="1"/>
    <n v="3"/>
    <n v="14"/>
    <n v="10.83"/>
    <x v="5"/>
    <n v="4"/>
    <x v="1"/>
    <n v="3.17"/>
  </r>
  <r>
    <n v="53965"/>
    <d v="2021-05-26T00:00:00"/>
    <s v="10066"/>
    <n v="1"/>
    <n v="11"/>
    <n v="17"/>
    <n v="9.6"/>
    <x v="7"/>
    <n v="4"/>
    <x v="1"/>
    <n v="7.4"/>
  </r>
  <r>
    <n v="53966"/>
    <d v="2021-05-26T00:00:00"/>
    <s v="10071"/>
    <n v="1"/>
    <n v="2"/>
    <n v="15"/>
    <n v="10.55"/>
    <x v="1"/>
    <n v="4"/>
    <x v="1"/>
    <n v="4.4499999999999993"/>
  </r>
  <r>
    <n v="53967"/>
    <d v="2021-05-26T00:00:00"/>
    <s v="10071"/>
    <n v="1"/>
    <n v="7"/>
    <n v="14"/>
    <n v="10.93"/>
    <x v="3"/>
    <n v="4"/>
    <x v="1"/>
    <n v="3.0700000000000003"/>
  </r>
  <r>
    <n v="53968"/>
    <d v="2021-05-26T00:00:00"/>
    <s v="10071"/>
    <n v="1"/>
    <n v="5"/>
    <n v="14"/>
    <n v="10.16"/>
    <x v="2"/>
    <n v="4"/>
    <x v="1"/>
    <n v="3.84"/>
  </r>
  <r>
    <n v="53969"/>
    <d v="2021-05-26T00:00:00"/>
    <s v="10071"/>
    <n v="1"/>
    <n v="5"/>
    <n v="15"/>
    <n v="10.88"/>
    <x v="2"/>
    <n v="4"/>
    <x v="1"/>
    <n v="4.1199999999999992"/>
  </r>
  <r>
    <n v="53970"/>
    <d v="2021-05-27T00:00:00"/>
    <s v="10071"/>
    <n v="1"/>
    <n v="11"/>
    <n v="15"/>
    <n v="10.66"/>
    <x v="7"/>
    <n v="4"/>
    <x v="1"/>
    <n v="4.34"/>
  </r>
  <r>
    <n v="53971"/>
    <d v="2021-05-28T00:00:00"/>
    <s v="10071"/>
    <n v="1"/>
    <n v="7"/>
    <n v="15"/>
    <n v="11.11"/>
    <x v="3"/>
    <n v="4"/>
    <x v="1"/>
    <n v="3.8900000000000006"/>
  </r>
  <r>
    <n v="53972"/>
    <d v="2021-05-29T00:00:00"/>
    <s v="10071"/>
    <n v="1"/>
    <n v="9"/>
    <n v="14"/>
    <n v="10.58"/>
    <x v="6"/>
    <n v="4"/>
    <x v="1"/>
    <n v="3.42"/>
  </r>
  <r>
    <n v="53973"/>
    <d v="2021-05-30T00:00:00"/>
    <s v="10071"/>
    <n v="1"/>
    <n v="10"/>
    <n v="15"/>
    <n v="10.3"/>
    <x v="9"/>
    <n v="4"/>
    <x v="1"/>
    <n v="4.6999999999999993"/>
  </r>
  <r>
    <n v="53974"/>
    <d v="2021-05-30T00:00:00"/>
    <s v="10006"/>
    <n v="1"/>
    <n v="5"/>
    <n v="239"/>
    <n v="130.09"/>
    <x v="2"/>
    <n v="1"/>
    <x v="5"/>
    <n v="108.91"/>
  </r>
  <r>
    <n v="53975"/>
    <d v="2021-05-30T00:00:00"/>
    <s v="10051"/>
    <n v="1"/>
    <n v="7"/>
    <n v="343"/>
    <n v="237.21"/>
    <x v="3"/>
    <n v="3"/>
    <x v="3"/>
    <n v="105.78999999999999"/>
  </r>
  <r>
    <n v="53976"/>
    <d v="2021-05-31T00:00:00"/>
    <s v="10080"/>
    <n v="1"/>
    <n v="6"/>
    <n v="34"/>
    <n v="19.91"/>
    <x v="4"/>
    <n v="4"/>
    <x v="1"/>
    <n v="14.09"/>
  </r>
  <r>
    <n v="53977"/>
    <d v="2021-05-31T00:00:00"/>
    <s v="10071"/>
    <n v="1"/>
    <n v="2"/>
    <n v="14"/>
    <n v="10.199999999999999"/>
    <x v="1"/>
    <n v="4"/>
    <x v="1"/>
    <n v="3.8000000000000007"/>
  </r>
  <r>
    <n v="53978"/>
    <d v="2021-05-31T00:00:00"/>
    <s v="10066"/>
    <n v="1"/>
    <n v="11"/>
    <n v="17"/>
    <n v="9.32"/>
    <x v="7"/>
    <n v="4"/>
    <x v="1"/>
    <n v="7.68"/>
  </r>
  <r>
    <n v="53979"/>
    <d v="2021-06-01T00:00:00"/>
    <s v="10071"/>
    <n v="1"/>
    <n v="3"/>
    <n v="14"/>
    <n v="10.49"/>
    <x v="5"/>
    <n v="4"/>
    <x v="1"/>
    <n v="3.51"/>
  </r>
  <r>
    <n v="53980"/>
    <d v="2021-06-01T00:00:00"/>
    <s v="10006"/>
    <n v="1"/>
    <n v="6"/>
    <n v="245"/>
    <n v="129.72999999999999"/>
    <x v="4"/>
    <n v="1"/>
    <x v="5"/>
    <n v="115.27000000000001"/>
  </r>
  <r>
    <n v="53981"/>
    <d v="2021-06-01T00:00:00"/>
    <s v="10071"/>
    <n v="1"/>
    <n v="11"/>
    <n v="15"/>
    <n v="10.17"/>
    <x v="7"/>
    <n v="4"/>
    <x v="1"/>
    <n v="4.83"/>
  </r>
  <r>
    <n v="53982"/>
    <d v="2021-06-01T00:00:00"/>
    <s v="10071"/>
    <n v="1"/>
    <n v="2"/>
    <n v="15"/>
    <n v="10.44"/>
    <x v="1"/>
    <n v="4"/>
    <x v="1"/>
    <n v="4.5600000000000005"/>
  </r>
  <r>
    <n v="53983"/>
    <d v="2021-06-01T00:00:00"/>
    <s v="10071"/>
    <n v="1"/>
    <n v="5"/>
    <n v="14"/>
    <n v="10.87"/>
    <x v="2"/>
    <n v="4"/>
    <x v="1"/>
    <n v="3.1300000000000008"/>
  </r>
  <r>
    <n v="53984"/>
    <d v="2021-06-02T00:00:00"/>
    <s v="10051"/>
    <n v="1"/>
    <n v="7"/>
    <n v="319"/>
    <n v="228.64"/>
    <x v="3"/>
    <n v="3"/>
    <x v="3"/>
    <n v="90.360000000000014"/>
  </r>
  <r>
    <n v="53985"/>
    <d v="2021-06-02T00:00:00"/>
    <s v="10071"/>
    <n v="1"/>
    <n v="2"/>
    <n v="14"/>
    <n v="10.39"/>
    <x v="1"/>
    <n v="4"/>
    <x v="1"/>
    <n v="3.6099999999999994"/>
  </r>
  <r>
    <n v="53986"/>
    <d v="2021-06-03T00:00:00"/>
    <s v="10071"/>
    <n v="1"/>
    <n v="7"/>
    <n v="14"/>
    <n v="10.91"/>
    <x v="3"/>
    <n v="4"/>
    <x v="1"/>
    <n v="3.09"/>
  </r>
  <r>
    <n v="53987"/>
    <d v="2021-06-04T00:00:00"/>
    <s v="10006"/>
    <n v="1"/>
    <n v="3"/>
    <n v="241"/>
    <n v="126.75"/>
    <x v="5"/>
    <n v="1"/>
    <x v="5"/>
    <n v="114.25"/>
  </r>
  <r>
    <n v="53988"/>
    <d v="2021-06-04T00:00:00"/>
    <s v="10071"/>
    <n v="1"/>
    <n v="9"/>
    <n v="14"/>
    <n v="10.23"/>
    <x v="6"/>
    <n v="4"/>
    <x v="1"/>
    <n v="3.7699999999999996"/>
  </r>
  <r>
    <n v="53989"/>
    <d v="2021-06-05T00:00:00"/>
    <s v="10084"/>
    <n v="1"/>
    <n v="10"/>
    <n v="57"/>
    <n v="42.09"/>
    <x v="9"/>
    <n v="4"/>
    <x v="1"/>
    <n v="14.909999999999997"/>
  </r>
  <r>
    <n v="53990"/>
    <d v="2021-06-05T00:00:00"/>
    <s v="10071"/>
    <n v="1"/>
    <n v="6"/>
    <n v="15"/>
    <n v="10.81"/>
    <x v="4"/>
    <n v="4"/>
    <x v="1"/>
    <n v="4.1899999999999995"/>
  </r>
  <r>
    <n v="53991"/>
    <d v="2021-06-05T00:00:00"/>
    <s v="10071"/>
    <n v="1"/>
    <n v="6"/>
    <n v="14"/>
    <n v="10.72"/>
    <x v="4"/>
    <n v="4"/>
    <x v="1"/>
    <n v="3.2799999999999994"/>
  </r>
  <r>
    <n v="53992"/>
    <d v="2021-06-05T00:00:00"/>
    <s v="10071"/>
    <n v="1"/>
    <n v="2"/>
    <n v="15"/>
    <n v="10.92"/>
    <x v="1"/>
    <n v="4"/>
    <x v="1"/>
    <n v="4.08"/>
  </r>
  <r>
    <n v="53993"/>
    <d v="2021-06-05T00:00:00"/>
    <s v="10071"/>
    <n v="1"/>
    <n v="7"/>
    <n v="15"/>
    <n v="10.55"/>
    <x v="3"/>
    <n v="4"/>
    <x v="1"/>
    <n v="4.4499999999999993"/>
  </r>
  <r>
    <n v="53994"/>
    <d v="2021-06-05T00:00:00"/>
    <s v="10071"/>
    <n v="1"/>
    <n v="11"/>
    <n v="15"/>
    <n v="11.05"/>
    <x v="7"/>
    <n v="4"/>
    <x v="1"/>
    <n v="3.9499999999999993"/>
  </r>
  <r>
    <n v="53995"/>
    <d v="2021-06-05T00:00:00"/>
    <s v="10071"/>
    <n v="1"/>
    <n v="6"/>
    <n v="15"/>
    <n v="10.53"/>
    <x v="4"/>
    <n v="4"/>
    <x v="1"/>
    <n v="4.4700000000000006"/>
  </r>
  <r>
    <n v="53996"/>
    <d v="2021-06-05T00:00:00"/>
    <s v="10080"/>
    <n v="1"/>
    <n v="7"/>
    <n v="33"/>
    <n v="19.149999999999999"/>
    <x v="3"/>
    <n v="4"/>
    <x v="1"/>
    <n v="13.850000000000001"/>
  </r>
  <r>
    <n v="53997"/>
    <d v="2021-06-06T00:00:00"/>
    <s v="10071"/>
    <n v="1"/>
    <n v="7"/>
    <n v="15"/>
    <n v="10.77"/>
    <x v="3"/>
    <n v="4"/>
    <x v="1"/>
    <n v="4.2300000000000004"/>
  </r>
  <r>
    <n v="53998"/>
    <d v="2021-06-06T00:00:00"/>
    <s v="10066"/>
    <n v="1"/>
    <n v="14"/>
    <n v="18"/>
    <n v="9.36"/>
    <x v="10"/>
    <n v="4"/>
    <x v="1"/>
    <n v="8.64"/>
  </r>
  <r>
    <n v="53999"/>
    <d v="2021-06-06T00:00:00"/>
    <s v="10071"/>
    <n v="1"/>
    <n v="1"/>
    <n v="15"/>
    <n v="10.31"/>
    <x v="0"/>
    <n v="4"/>
    <x v="1"/>
    <n v="4.6899999999999995"/>
  </r>
  <r>
    <n v="54000"/>
    <d v="2021-06-07T00:00:00"/>
    <s v="10071"/>
    <n v="1"/>
    <n v="7"/>
    <n v="15"/>
    <n v="11.18"/>
    <x v="3"/>
    <n v="4"/>
    <x v="1"/>
    <n v="3.8200000000000003"/>
  </r>
  <r>
    <n v="54001"/>
    <d v="2021-06-08T00:00:00"/>
    <s v="10071"/>
    <n v="1"/>
    <n v="11"/>
    <n v="15"/>
    <n v="10.67"/>
    <x v="7"/>
    <n v="4"/>
    <x v="1"/>
    <n v="4.33"/>
  </r>
  <r>
    <n v="54002"/>
    <d v="2021-06-08T00:00:00"/>
    <s v="10006"/>
    <n v="1"/>
    <n v="14"/>
    <n v="252"/>
    <n v="138.85"/>
    <x v="10"/>
    <n v="1"/>
    <x v="5"/>
    <n v="113.15"/>
  </r>
  <r>
    <n v="54003"/>
    <d v="2021-06-09T00:00:00"/>
    <s v="10051"/>
    <n v="1"/>
    <n v="11"/>
    <n v="333"/>
    <n v="222.16"/>
    <x v="7"/>
    <n v="3"/>
    <x v="3"/>
    <n v="110.84"/>
  </r>
  <r>
    <n v="54004"/>
    <d v="2021-06-09T00:00:00"/>
    <s v="10071"/>
    <n v="1"/>
    <n v="5"/>
    <n v="15"/>
    <n v="10.63"/>
    <x v="2"/>
    <n v="4"/>
    <x v="1"/>
    <n v="4.3699999999999992"/>
  </r>
  <r>
    <n v="54005"/>
    <d v="2021-06-09T00:00:00"/>
    <s v="10071"/>
    <n v="1"/>
    <n v="7"/>
    <n v="14"/>
    <n v="11.11"/>
    <x v="3"/>
    <n v="4"/>
    <x v="1"/>
    <n v="2.8900000000000006"/>
  </r>
  <r>
    <n v="54006"/>
    <d v="2021-06-09T00:00:00"/>
    <s v="10071"/>
    <n v="1"/>
    <n v="10"/>
    <n v="14"/>
    <n v="10.36"/>
    <x v="9"/>
    <n v="4"/>
    <x v="1"/>
    <n v="3.6400000000000006"/>
  </r>
  <r>
    <n v="54007"/>
    <d v="2021-06-09T00:00:00"/>
    <s v="10071"/>
    <n v="1"/>
    <n v="7"/>
    <n v="15"/>
    <n v="10.8"/>
    <x v="3"/>
    <n v="4"/>
    <x v="1"/>
    <n v="4.1999999999999993"/>
  </r>
  <r>
    <n v="54008"/>
    <d v="2021-06-10T00:00:00"/>
    <s v="10006"/>
    <n v="1"/>
    <n v="11"/>
    <n v="235"/>
    <n v="139.44999999999999"/>
    <x v="7"/>
    <n v="1"/>
    <x v="5"/>
    <n v="95.550000000000011"/>
  </r>
  <r>
    <n v="54009"/>
    <d v="2021-06-10T00:00:00"/>
    <s v="10071"/>
    <n v="1"/>
    <n v="6"/>
    <n v="15"/>
    <n v="10.32"/>
    <x v="4"/>
    <n v="4"/>
    <x v="1"/>
    <n v="4.68"/>
  </r>
  <r>
    <n v="54010"/>
    <d v="2021-06-11T00:00:00"/>
    <s v="10071"/>
    <n v="1"/>
    <n v="1"/>
    <n v="14"/>
    <n v="10.17"/>
    <x v="0"/>
    <n v="4"/>
    <x v="1"/>
    <n v="3.83"/>
  </r>
  <r>
    <n v="54011"/>
    <d v="2021-06-11T00:00:00"/>
    <s v="10066"/>
    <n v="1"/>
    <n v="3"/>
    <n v="18"/>
    <n v="9.6300000000000008"/>
    <x v="5"/>
    <n v="4"/>
    <x v="1"/>
    <n v="8.3699999999999992"/>
  </r>
  <r>
    <n v="54012"/>
    <d v="2021-06-11T00:00:00"/>
    <s v="10071"/>
    <n v="1"/>
    <n v="3"/>
    <n v="15"/>
    <n v="11.07"/>
    <x v="5"/>
    <n v="4"/>
    <x v="1"/>
    <n v="3.9299999999999997"/>
  </r>
  <r>
    <n v="54013"/>
    <d v="2021-06-12T00:00:00"/>
    <s v="10071"/>
    <n v="1"/>
    <n v="14"/>
    <n v="15"/>
    <n v="10.79"/>
    <x v="10"/>
    <n v="4"/>
    <x v="1"/>
    <n v="4.2100000000000009"/>
  </r>
  <r>
    <n v="54014"/>
    <d v="2021-06-12T00:00:00"/>
    <s v="10071"/>
    <n v="1"/>
    <n v="2"/>
    <n v="15"/>
    <n v="10.42"/>
    <x v="1"/>
    <n v="4"/>
    <x v="1"/>
    <n v="4.58"/>
  </r>
  <r>
    <n v="54015"/>
    <d v="2021-06-12T00:00:00"/>
    <s v="10071"/>
    <n v="1"/>
    <n v="5"/>
    <n v="15"/>
    <n v="10.42"/>
    <x v="2"/>
    <n v="4"/>
    <x v="1"/>
    <n v="4.58"/>
  </r>
  <r>
    <n v="54016"/>
    <d v="2021-06-12T00:00:00"/>
    <s v="10071"/>
    <n v="1"/>
    <n v="7"/>
    <n v="15"/>
    <n v="10.83"/>
    <x v="3"/>
    <n v="4"/>
    <x v="1"/>
    <n v="4.17"/>
  </r>
  <r>
    <n v="54017"/>
    <d v="2021-06-12T00:00:00"/>
    <s v="10006"/>
    <n v="1"/>
    <n v="6"/>
    <n v="259"/>
    <n v="137.07"/>
    <x v="4"/>
    <n v="1"/>
    <x v="5"/>
    <n v="121.93"/>
  </r>
  <r>
    <n v="54018"/>
    <d v="2021-06-12T00:00:00"/>
    <s v="10051"/>
    <n v="1"/>
    <n v="6"/>
    <n v="323"/>
    <n v="235.38"/>
    <x v="4"/>
    <n v="3"/>
    <x v="3"/>
    <n v="87.62"/>
  </r>
  <r>
    <n v="54019"/>
    <d v="2021-06-12T00:00:00"/>
    <s v="10071"/>
    <n v="1"/>
    <n v="6"/>
    <n v="15"/>
    <n v="10.78"/>
    <x v="4"/>
    <n v="4"/>
    <x v="1"/>
    <n v="4.2200000000000006"/>
  </r>
  <r>
    <n v="54020"/>
    <d v="2021-06-12T00:00:00"/>
    <s v="10071"/>
    <n v="1"/>
    <n v="7"/>
    <n v="15"/>
    <n v="10.44"/>
    <x v="3"/>
    <n v="4"/>
    <x v="1"/>
    <n v="4.5600000000000005"/>
  </r>
  <r>
    <n v="54021"/>
    <d v="2021-06-12T00:00:00"/>
    <s v="10071"/>
    <n v="1"/>
    <n v="9"/>
    <n v="14"/>
    <n v="11.16"/>
    <x v="6"/>
    <n v="4"/>
    <x v="1"/>
    <n v="2.84"/>
  </r>
  <r>
    <n v="54022"/>
    <d v="2021-06-13T00:00:00"/>
    <s v="10071"/>
    <n v="1"/>
    <n v="2"/>
    <n v="15"/>
    <n v="10.36"/>
    <x v="1"/>
    <n v="4"/>
    <x v="1"/>
    <n v="4.6400000000000006"/>
  </r>
  <r>
    <n v="54023"/>
    <d v="2021-06-14T00:00:00"/>
    <s v="10071"/>
    <n v="1"/>
    <n v="5"/>
    <n v="14"/>
    <n v="10.81"/>
    <x v="2"/>
    <n v="4"/>
    <x v="1"/>
    <n v="3.1899999999999995"/>
  </r>
  <r>
    <n v="54024"/>
    <d v="2021-06-14T00:00:00"/>
    <s v="10071"/>
    <n v="1"/>
    <n v="7"/>
    <n v="14"/>
    <n v="10.19"/>
    <x v="3"/>
    <n v="4"/>
    <x v="1"/>
    <n v="3.8100000000000005"/>
  </r>
  <r>
    <n v="54025"/>
    <d v="2021-06-14T00:00:00"/>
    <s v="10006"/>
    <n v="1"/>
    <n v="14"/>
    <n v="247"/>
    <n v="130.5"/>
    <x v="10"/>
    <n v="1"/>
    <x v="5"/>
    <n v="116.5"/>
  </r>
  <r>
    <n v="54026"/>
    <d v="2021-06-15T00:00:00"/>
    <s v="10071"/>
    <n v="1"/>
    <n v="5"/>
    <n v="15"/>
    <n v="10.95"/>
    <x v="2"/>
    <n v="4"/>
    <x v="1"/>
    <n v="4.0500000000000007"/>
  </r>
  <r>
    <n v="54027"/>
    <d v="2021-06-15T00:00:00"/>
    <s v="10071"/>
    <n v="1"/>
    <n v="7"/>
    <n v="15"/>
    <n v="11.08"/>
    <x v="3"/>
    <n v="4"/>
    <x v="1"/>
    <n v="3.92"/>
  </r>
  <r>
    <n v="54028"/>
    <d v="2021-06-15T00:00:00"/>
    <s v="10071"/>
    <n v="1"/>
    <n v="3"/>
    <n v="14"/>
    <n v="11.24"/>
    <x v="5"/>
    <n v="4"/>
    <x v="1"/>
    <n v="2.76"/>
  </r>
  <r>
    <n v="54029"/>
    <d v="2021-06-16T00:00:00"/>
    <s v="10071"/>
    <n v="1"/>
    <n v="7"/>
    <n v="14"/>
    <n v="10.62"/>
    <x v="3"/>
    <n v="4"/>
    <x v="1"/>
    <n v="3.3800000000000008"/>
  </r>
  <r>
    <n v="54030"/>
    <d v="2021-06-16T00:00:00"/>
    <s v="10071"/>
    <n v="1"/>
    <n v="13"/>
    <n v="15"/>
    <n v="10.47"/>
    <x v="8"/>
    <n v="4"/>
    <x v="1"/>
    <n v="4.5299999999999994"/>
  </r>
  <r>
    <n v="54031"/>
    <d v="2021-06-16T00:00:00"/>
    <s v="10066"/>
    <n v="1"/>
    <n v="11"/>
    <n v="18"/>
    <n v="9.25"/>
    <x v="7"/>
    <n v="4"/>
    <x v="1"/>
    <n v="8.75"/>
  </r>
  <r>
    <n v="54032"/>
    <d v="2021-06-16T00:00:00"/>
    <s v="10080"/>
    <n v="1"/>
    <n v="10"/>
    <n v="33"/>
    <n v="18.489999999999998"/>
    <x v="9"/>
    <n v="4"/>
    <x v="1"/>
    <n v="14.510000000000002"/>
  </r>
  <r>
    <n v="54033"/>
    <d v="2021-06-17T00:00:00"/>
    <s v="10071"/>
    <n v="1"/>
    <n v="6"/>
    <n v="15"/>
    <n v="10.33"/>
    <x v="4"/>
    <n v="4"/>
    <x v="1"/>
    <n v="4.67"/>
  </r>
  <r>
    <n v="54034"/>
    <d v="2021-06-18T00:00:00"/>
    <s v="10071"/>
    <n v="1"/>
    <n v="6"/>
    <n v="15"/>
    <n v="10.48"/>
    <x v="4"/>
    <n v="4"/>
    <x v="1"/>
    <n v="4.5199999999999996"/>
  </r>
  <r>
    <n v="54035"/>
    <d v="2021-06-18T00:00:00"/>
    <s v="10071"/>
    <n v="1"/>
    <n v="11"/>
    <n v="14"/>
    <n v="11.03"/>
    <x v="7"/>
    <n v="4"/>
    <x v="1"/>
    <n v="2.9700000000000006"/>
  </r>
  <r>
    <n v="54036"/>
    <d v="2021-06-18T00:00:00"/>
    <s v="10006"/>
    <n v="1"/>
    <n v="1"/>
    <n v="237"/>
    <n v="126.91"/>
    <x v="0"/>
    <n v="1"/>
    <x v="5"/>
    <n v="110.09"/>
  </r>
  <r>
    <n v="54037"/>
    <d v="2021-06-19T00:00:00"/>
    <s v="10071"/>
    <n v="1"/>
    <n v="10"/>
    <n v="15"/>
    <n v="11.18"/>
    <x v="9"/>
    <n v="4"/>
    <x v="1"/>
    <n v="3.8200000000000003"/>
  </r>
  <r>
    <n v="54038"/>
    <d v="2021-06-19T00:00:00"/>
    <s v="10071"/>
    <n v="1"/>
    <n v="7"/>
    <n v="15"/>
    <n v="10.92"/>
    <x v="3"/>
    <n v="4"/>
    <x v="1"/>
    <n v="4.08"/>
  </r>
  <r>
    <n v="54039"/>
    <d v="2021-06-20T00:00:00"/>
    <s v="10071"/>
    <n v="1"/>
    <n v="14"/>
    <n v="14"/>
    <n v="10.91"/>
    <x v="10"/>
    <n v="4"/>
    <x v="1"/>
    <n v="3.09"/>
  </r>
  <r>
    <n v="54040"/>
    <d v="2021-06-20T00:00:00"/>
    <s v="10071"/>
    <n v="1"/>
    <n v="5"/>
    <n v="15"/>
    <n v="10.98"/>
    <x v="2"/>
    <n v="4"/>
    <x v="1"/>
    <n v="4.0199999999999996"/>
  </r>
  <r>
    <n v="54041"/>
    <d v="2021-06-20T00:00:00"/>
    <s v="10028"/>
    <n v="1"/>
    <n v="7"/>
    <n v="112"/>
    <n v="75.66"/>
    <x v="3"/>
    <n v="6"/>
    <x v="2"/>
    <n v="36.340000000000003"/>
  </r>
  <r>
    <n v="54042"/>
    <d v="2021-06-20T00:00:00"/>
    <s v="10071"/>
    <n v="1"/>
    <n v="7"/>
    <n v="15"/>
    <n v="10.75"/>
    <x v="3"/>
    <n v="4"/>
    <x v="1"/>
    <n v="4.25"/>
  </r>
  <r>
    <n v="54043"/>
    <d v="2021-06-20T00:00:00"/>
    <s v="10084"/>
    <n v="1"/>
    <n v="1"/>
    <n v="54"/>
    <n v="44.51"/>
    <x v="0"/>
    <n v="4"/>
    <x v="1"/>
    <n v="9.490000000000002"/>
  </r>
  <r>
    <n v="54044"/>
    <d v="2021-06-21T00:00:00"/>
    <s v="10071"/>
    <n v="2"/>
    <n v="1"/>
    <n v="15"/>
    <n v="10.58"/>
    <x v="0"/>
    <n v="4"/>
    <x v="1"/>
    <n v="4.42"/>
  </r>
  <r>
    <n v="54045"/>
    <d v="2021-06-22T00:00:00"/>
    <s v="10071"/>
    <n v="1"/>
    <n v="11"/>
    <n v="15"/>
    <n v="10.91"/>
    <x v="7"/>
    <n v="4"/>
    <x v="1"/>
    <n v="4.09"/>
  </r>
  <r>
    <n v="54046"/>
    <d v="2021-06-22T00:00:00"/>
    <s v="10051"/>
    <n v="1"/>
    <n v="5"/>
    <n v="335"/>
    <n v="225.38"/>
    <x v="2"/>
    <n v="3"/>
    <x v="3"/>
    <n v="109.62"/>
  </r>
  <r>
    <n v="54047"/>
    <d v="2021-06-22T00:00:00"/>
    <s v="10080"/>
    <n v="1"/>
    <n v="3"/>
    <n v="32"/>
    <n v="20.14"/>
    <x v="5"/>
    <n v="4"/>
    <x v="1"/>
    <n v="11.86"/>
  </r>
  <r>
    <n v="54048"/>
    <d v="2021-06-22T00:00:00"/>
    <s v="10006"/>
    <n v="1"/>
    <n v="11"/>
    <n v="255"/>
    <n v="129.94"/>
    <x v="7"/>
    <n v="1"/>
    <x v="5"/>
    <n v="125.06"/>
  </r>
  <r>
    <n v="54049"/>
    <d v="2021-06-23T00:00:00"/>
    <s v="10066"/>
    <n v="1"/>
    <n v="7"/>
    <n v="18"/>
    <n v="9.27"/>
    <x v="3"/>
    <n v="4"/>
    <x v="1"/>
    <n v="8.73"/>
  </r>
  <r>
    <n v="54050"/>
    <d v="2021-06-23T00:00:00"/>
    <s v="10071"/>
    <n v="1"/>
    <n v="6"/>
    <n v="14"/>
    <n v="10.15"/>
    <x v="4"/>
    <n v="4"/>
    <x v="1"/>
    <n v="3.8499999999999996"/>
  </r>
  <r>
    <n v="54051"/>
    <d v="2021-06-24T00:00:00"/>
    <s v="10071"/>
    <n v="1"/>
    <n v="6"/>
    <n v="15"/>
    <n v="10.41"/>
    <x v="4"/>
    <n v="4"/>
    <x v="1"/>
    <n v="4.59"/>
  </r>
  <r>
    <n v="54052"/>
    <d v="2021-06-25T00:00:00"/>
    <s v="10071"/>
    <n v="1"/>
    <n v="11"/>
    <n v="14"/>
    <n v="10.94"/>
    <x v="7"/>
    <n v="4"/>
    <x v="1"/>
    <n v="3.0600000000000005"/>
  </r>
  <r>
    <n v="54053"/>
    <d v="2021-06-25T00:00:00"/>
    <s v="10071"/>
    <n v="1"/>
    <n v="1"/>
    <n v="14"/>
    <n v="10.56"/>
    <x v="0"/>
    <n v="4"/>
    <x v="1"/>
    <n v="3.4399999999999995"/>
  </r>
  <r>
    <n v="54054"/>
    <d v="2021-06-25T00:00:00"/>
    <s v="10071"/>
    <n v="1"/>
    <n v="5"/>
    <n v="14"/>
    <n v="10.89"/>
    <x v="2"/>
    <n v="4"/>
    <x v="1"/>
    <n v="3.1099999999999994"/>
  </r>
  <r>
    <n v="54055"/>
    <d v="2021-06-25T00:00:00"/>
    <s v="10071"/>
    <n v="1"/>
    <n v="5"/>
    <n v="15"/>
    <n v="11.12"/>
    <x v="2"/>
    <n v="4"/>
    <x v="1"/>
    <n v="3.8800000000000008"/>
  </r>
  <r>
    <n v="54056"/>
    <d v="2021-06-25T00:00:00"/>
    <s v="10071"/>
    <n v="1"/>
    <n v="14"/>
    <n v="15"/>
    <n v="10.48"/>
    <x v="10"/>
    <n v="4"/>
    <x v="1"/>
    <n v="4.5199999999999996"/>
  </r>
  <r>
    <n v="54057"/>
    <d v="2021-06-26T00:00:00"/>
    <s v="10071"/>
    <n v="1"/>
    <n v="9"/>
    <n v="15"/>
    <n v="11.08"/>
    <x v="6"/>
    <n v="4"/>
    <x v="1"/>
    <n v="3.92"/>
  </r>
  <r>
    <n v="54058"/>
    <d v="2021-06-26T00:00:00"/>
    <s v="10006"/>
    <n v="1"/>
    <n v="11"/>
    <n v="249"/>
    <n v="130.66999999999999"/>
    <x v="7"/>
    <n v="1"/>
    <x v="5"/>
    <n v="118.33000000000001"/>
  </r>
  <r>
    <n v="54059"/>
    <d v="2021-06-26T00:00:00"/>
    <s v="10071"/>
    <n v="1"/>
    <n v="6"/>
    <n v="15"/>
    <n v="11.1"/>
    <x v="4"/>
    <n v="4"/>
    <x v="1"/>
    <n v="3.9000000000000004"/>
  </r>
  <r>
    <n v="54060"/>
    <d v="2021-06-26T00:00:00"/>
    <s v="10071"/>
    <n v="1"/>
    <n v="7"/>
    <n v="14"/>
    <n v="10.72"/>
    <x v="3"/>
    <n v="4"/>
    <x v="1"/>
    <n v="3.2799999999999994"/>
  </r>
  <r>
    <n v="54061"/>
    <d v="2021-06-26T00:00:00"/>
    <s v="10028"/>
    <n v="1"/>
    <n v="5"/>
    <n v="119"/>
    <n v="75.12"/>
    <x v="2"/>
    <n v="6"/>
    <x v="2"/>
    <n v="43.879999999999995"/>
  </r>
  <r>
    <n v="54062"/>
    <d v="2021-06-26T00:00:00"/>
    <s v="10071"/>
    <n v="1"/>
    <n v="6"/>
    <n v="15"/>
    <n v="11.16"/>
    <x v="4"/>
    <n v="4"/>
    <x v="1"/>
    <n v="3.84"/>
  </r>
  <r>
    <n v="54063"/>
    <d v="2021-06-26T00:00:00"/>
    <s v="10071"/>
    <n v="1"/>
    <n v="5"/>
    <n v="15"/>
    <n v="10.65"/>
    <x v="2"/>
    <n v="4"/>
    <x v="1"/>
    <n v="4.3499999999999996"/>
  </r>
  <r>
    <n v="54064"/>
    <d v="2021-06-27T00:00:00"/>
    <s v="10071"/>
    <n v="1"/>
    <n v="7"/>
    <n v="15"/>
    <n v="10.29"/>
    <x v="3"/>
    <n v="4"/>
    <x v="1"/>
    <n v="4.7100000000000009"/>
  </r>
  <r>
    <n v="54065"/>
    <d v="2021-06-28T00:00:00"/>
    <s v="10071"/>
    <n v="1"/>
    <n v="2"/>
    <n v="15"/>
    <n v="10.17"/>
    <x v="1"/>
    <n v="4"/>
    <x v="1"/>
    <n v="4.83"/>
  </r>
  <r>
    <n v="54066"/>
    <d v="2021-06-28T00:00:00"/>
    <s v="10071"/>
    <n v="1"/>
    <n v="7"/>
    <n v="14"/>
    <n v="10.15"/>
    <x v="3"/>
    <n v="4"/>
    <x v="1"/>
    <n v="3.8499999999999996"/>
  </r>
  <r>
    <n v="54067"/>
    <d v="2021-06-28T00:00:00"/>
    <s v="10084"/>
    <n v="1"/>
    <n v="10"/>
    <n v="58"/>
    <n v="43.19"/>
    <x v="9"/>
    <n v="4"/>
    <x v="1"/>
    <n v="14.810000000000002"/>
  </r>
  <r>
    <n v="54068"/>
    <d v="2021-06-28T00:00:00"/>
    <s v="10066"/>
    <n v="1"/>
    <n v="7"/>
    <n v="17"/>
    <n v="9.26"/>
    <x v="3"/>
    <n v="4"/>
    <x v="1"/>
    <n v="7.74"/>
  </r>
  <r>
    <n v="54069"/>
    <d v="2021-06-29T00:00:00"/>
    <s v="10071"/>
    <n v="1"/>
    <n v="10"/>
    <n v="14"/>
    <n v="10.69"/>
    <x v="9"/>
    <n v="4"/>
    <x v="1"/>
    <n v="3.3100000000000005"/>
  </r>
  <r>
    <n v="54070"/>
    <d v="2021-06-29T00:00:00"/>
    <s v="10051"/>
    <n v="1"/>
    <n v="1"/>
    <n v="320"/>
    <n v="217.76"/>
    <x v="0"/>
    <n v="3"/>
    <x v="3"/>
    <n v="102.24000000000001"/>
  </r>
  <r>
    <n v="54071"/>
    <d v="2021-06-30T00:00:00"/>
    <s v="10071"/>
    <n v="1"/>
    <n v="7"/>
    <n v="15"/>
    <n v="10.97"/>
    <x v="3"/>
    <n v="4"/>
    <x v="1"/>
    <n v="4.0299999999999994"/>
  </r>
  <r>
    <n v="54072"/>
    <d v="2021-07-01T00:00:00"/>
    <s v="10071"/>
    <n v="1"/>
    <n v="7"/>
    <n v="15"/>
    <n v="11.07"/>
    <x v="3"/>
    <n v="4"/>
    <x v="1"/>
    <n v="3.9299999999999997"/>
  </r>
  <r>
    <n v="54073"/>
    <d v="2021-07-01T00:00:00"/>
    <s v="10006"/>
    <n v="1"/>
    <n v="11"/>
    <n v="235"/>
    <n v="126.77"/>
    <x v="7"/>
    <n v="1"/>
    <x v="5"/>
    <n v="108.23"/>
  </r>
  <r>
    <n v="54074"/>
    <d v="2021-07-02T00:00:00"/>
    <s v="10071"/>
    <n v="1"/>
    <n v="6"/>
    <n v="14"/>
    <n v="10.19"/>
    <x v="4"/>
    <n v="4"/>
    <x v="1"/>
    <n v="3.8100000000000005"/>
  </r>
  <r>
    <n v="54075"/>
    <d v="2021-07-02T00:00:00"/>
    <s v="10080"/>
    <n v="1"/>
    <n v="2"/>
    <n v="34"/>
    <n v="18.649999999999999"/>
    <x v="1"/>
    <n v="4"/>
    <x v="1"/>
    <n v="15.350000000000001"/>
  </r>
  <r>
    <n v="54076"/>
    <d v="2021-07-03T00:00:00"/>
    <s v="10066"/>
    <n v="1"/>
    <n v="3"/>
    <n v="18"/>
    <n v="9.19"/>
    <x v="5"/>
    <n v="4"/>
    <x v="1"/>
    <n v="8.81"/>
  </r>
  <r>
    <n v="54077"/>
    <d v="2021-07-03T00:00:00"/>
    <s v="10071"/>
    <n v="1"/>
    <n v="1"/>
    <n v="14"/>
    <n v="11.16"/>
    <x v="0"/>
    <n v="4"/>
    <x v="1"/>
    <n v="2.84"/>
  </r>
  <r>
    <n v="54078"/>
    <d v="2021-07-03T00:00:00"/>
    <s v="10084"/>
    <n v="1"/>
    <n v="7"/>
    <n v="54"/>
    <n v="42.87"/>
    <x v="3"/>
    <n v="4"/>
    <x v="1"/>
    <n v="11.130000000000003"/>
  </r>
  <r>
    <n v="54079"/>
    <d v="2021-07-03T00:00:00"/>
    <s v="10006"/>
    <n v="1"/>
    <n v="10"/>
    <n v="234"/>
    <n v="130.32"/>
    <x v="9"/>
    <n v="1"/>
    <x v="5"/>
    <n v="103.68"/>
  </r>
  <r>
    <n v="54080"/>
    <d v="2021-07-04T00:00:00"/>
    <s v="10071"/>
    <n v="1"/>
    <n v="9"/>
    <n v="15"/>
    <n v="10.28"/>
    <x v="6"/>
    <n v="4"/>
    <x v="1"/>
    <n v="4.7200000000000006"/>
  </r>
  <r>
    <n v="54081"/>
    <d v="2021-07-04T00:00:00"/>
    <s v="10071"/>
    <n v="1"/>
    <n v="9"/>
    <n v="14"/>
    <n v="11.16"/>
    <x v="6"/>
    <n v="4"/>
    <x v="1"/>
    <n v="2.84"/>
  </r>
  <r>
    <n v="54082"/>
    <d v="2021-07-04T00:00:00"/>
    <s v="10071"/>
    <n v="1"/>
    <n v="2"/>
    <n v="15"/>
    <n v="10.96"/>
    <x v="1"/>
    <n v="4"/>
    <x v="1"/>
    <n v="4.0399999999999991"/>
  </r>
  <r>
    <n v="54083"/>
    <d v="2021-07-05T00:00:00"/>
    <s v="10071"/>
    <n v="1"/>
    <n v="7"/>
    <n v="15"/>
    <n v="10.88"/>
    <x v="3"/>
    <n v="4"/>
    <x v="1"/>
    <n v="4.1199999999999992"/>
  </r>
  <r>
    <n v="54084"/>
    <d v="2021-07-05T00:00:00"/>
    <s v="10071"/>
    <n v="1"/>
    <n v="1"/>
    <n v="15"/>
    <n v="10.32"/>
    <x v="0"/>
    <n v="4"/>
    <x v="1"/>
    <n v="4.68"/>
  </r>
  <r>
    <n v="54085"/>
    <d v="2021-07-05T00:00:00"/>
    <s v="10071"/>
    <n v="1"/>
    <n v="11"/>
    <n v="15"/>
    <n v="10.51"/>
    <x v="7"/>
    <n v="4"/>
    <x v="1"/>
    <n v="4.49"/>
  </r>
  <r>
    <n v="54086"/>
    <d v="2021-07-06T00:00:00"/>
    <s v="10071"/>
    <n v="1"/>
    <n v="7"/>
    <n v="15"/>
    <n v="11.12"/>
    <x v="3"/>
    <n v="4"/>
    <x v="1"/>
    <n v="3.8800000000000008"/>
  </r>
  <r>
    <n v="54087"/>
    <d v="2021-07-06T00:00:00"/>
    <s v="10071"/>
    <n v="1"/>
    <n v="6"/>
    <n v="14"/>
    <n v="10.88"/>
    <x v="4"/>
    <n v="4"/>
    <x v="1"/>
    <n v="3.1199999999999992"/>
  </r>
  <r>
    <n v="54088"/>
    <d v="2021-07-06T00:00:00"/>
    <s v="10071"/>
    <n v="1"/>
    <n v="1"/>
    <n v="15"/>
    <n v="10.31"/>
    <x v="0"/>
    <n v="4"/>
    <x v="1"/>
    <n v="4.6899999999999995"/>
  </r>
  <r>
    <n v="54089"/>
    <d v="2021-07-06T00:00:00"/>
    <s v="10071"/>
    <n v="1"/>
    <n v="11"/>
    <n v="14"/>
    <n v="10.76"/>
    <x v="7"/>
    <n v="4"/>
    <x v="1"/>
    <n v="3.24"/>
  </r>
  <r>
    <n v="54090"/>
    <d v="2021-07-06T00:00:00"/>
    <s v="10071"/>
    <n v="1"/>
    <n v="5"/>
    <n v="15"/>
    <n v="10.88"/>
    <x v="2"/>
    <n v="4"/>
    <x v="1"/>
    <n v="4.1199999999999992"/>
  </r>
  <r>
    <n v="54091"/>
    <d v="2021-07-06T00:00:00"/>
    <s v="10071"/>
    <n v="1"/>
    <n v="6"/>
    <n v="14"/>
    <n v="10.220000000000001"/>
    <x v="4"/>
    <n v="4"/>
    <x v="1"/>
    <n v="3.7799999999999994"/>
  </r>
  <r>
    <n v="54092"/>
    <d v="2021-07-06T00:00:00"/>
    <s v="10071"/>
    <n v="1"/>
    <n v="6"/>
    <n v="14"/>
    <n v="10.56"/>
    <x v="4"/>
    <n v="4"/>
    <x v="1"/>
    <n v="3.4399999999999995"/>
  </r>
  <r>
    <n v="54093"/>
    <d v="2021-07-06T00:00:00"/>
    <s v="10071"/>
    <n v="1"/>
    <n v="6"/>
    <n v="15"/>
    <n v="11.15"/>
    <x v="4"/>
    <n v="4"/>
    <x v="1"/>
    <n v="3.8499999999999996"/>
  </r>
  <r>
    <n v="54094"/>
    <d v="2021-07-06T00:00:00"/>
    <s v="10071"/>
    <n v="1"/>
    <n v="11"/>
    <n v="15"/>
    <n v="10.18"/>
    <x v="7"/>
    <n v="4"/>
    <x v="1"/>
    <n v="4.82"/>
  </r>
  <r>
    <n v="54095"/>
    <d v="2021-07-06T00:00:00"/>
    <s v="10071"/>
    <n v="1"/>
    <n v="1"/>
    <n v="14"/>
    <n v="10.34"/>
    <x v="0"/>
    <n v="4"/>
    <x v="1"/>
    <n v="3.66"/>
  </r>
  <r>
    <n v="54096"/>
    <d v="2021-07-07T00:00:00"/>
    <s v="10006"/>
    <n v="1"/>
    <n v="6"/>
    <n v="241"/>
    <n v="132.97999999999999"/>
    <x v="4"/>
    <n v="1"/>
    <x v="5"/>
    <n v="108.02000000000001"/>
  </r>
  <r>
    <n v="54097"/>
    <d v="2021-07-07T00:00:00"/>
    <s v="10071"/>
    <n v="1"/>
    <n v="7"/>
    <n v="14"/>
    <n v="10.17"/>
    <x v="3"/>
    <n v="4"/>
    <x v="1"/>
    <n v="3.83"/>
  </r>
  <r>
    <n v="54098"/>
    <d v="2021-07-07T00:00:00"/>
    <s v="10051"/>
    <n v="1"/>
    <n v="6"/>
    <n v="323"/>
    <n v="224.22"/>
    <x v="4"/>
    <n v="3"/>
    <x v="3"/>
    <n v="98.78"/>
  </r>
  <r>
    <n v="54099"/>
    <d v="2021-07-07T00:00:00"/>
    <s v="10071"/>
    <n v="1"/>
    <n v="11"/>
    <n v="15"/>
    <n v="10.59"/>
    <x v="7"/>
    <n v="4"/>
    <x v="1"/>
    <n v="4.41"/>
  </r>
  <r>
    <n v="54100"/>
    <d v="2021-07-07T00:00:00"/>
    <s v="10071"/>
    <n v="1"/>
    <n v="7"/>
    <n v="15"/>
    <n v="10.83"/>
    <x v="3"/>
    <n v="4"/>
    <x v="1"/>
    <n v="4.17"/>
  </r>
  <r>
    <n v="54101"/>
    <d v="2021-07-07T00:00:00"/>
    <s v="10071"/>
    <n v="1"/>
    <n v="2"/>
    <n v="15"/>
    <n v="10.88"/>
    <x v="1"/>
    <n v="4"/>
    <x v="1"/>
    <n v="4.1199999999999992"/>
  </r>
  <r>
    <n v="54102"/>
    <d v="2021-07-08T00:00:00"/>
    <s v="10071"/>
    <n v="1"/>
    <n v="2"/>
    <n v="15"/>
    <n v="10.78"/>
    <x v="1"/>
    <n v="4"/>
    <x v="1"/>
    <n v="4.2200000000000006"/>
  </r>
  <r>
    <n v="54103"/>
    <d v="2021-07-08T00:00:00"/>
    <s v="10080"/>
    <n v="1"/>
    <n v="5"/>
    <n v="32"/>
    <n v="19.8"/>
    <x v="2"/>
    <n v="4"/>
    <x v="1"/>
    <n v="12.2"/>
  </r>
  <r>
    <n v="54104"/>
    <d v="2021-07-09T00:00:00"/>
    <s v="10071"/>
    <n v="1"/>
    <n v="14"/>
    <n v="15"/>
    <n v="10.56"/>
    <x v="10"/>
    <n v="4"/>
    <x v="1"/>
    <n v="4.4399999999999995"/>
  </r>
  <r>
    <n v="54105"/>
    <d v="2021-07-09T00:00:00"/>
    <s v="10071"/>
    <n v="1"/>
    <n v="6"/>
    <n v="15"/>
    <n v="10.61"/>
    <x v="4"/>
    <n v="4"/>
    <x v="1"/>
    <n v="4.3900000000000006"/>
  </r>
  <r>
    <n v="54106"/>
    <d v="2021-07-10T00:00:00"/>
    <s v="10066"/>
    <n v="1"/>
    <n v="5"/>
    <n v="18"/>
    <n v="9.4700000000000006"/>
    <x v="2"/>
    <n v="4"/>
    <x v="1"/>
    <n v="8.5299999999999994"/>
  </r>
  <r>
    <n v="54107"/>
    <d v="2021-07-10T00:00:00"/>
    <s v="10071"/>
    <n v="1"/>
    <n v="10"/>
    <n v="15"/>
    <n v="10.94"/>
    <x v="9"/>
    <n v="4"/>
    <x v="1"/>
    <n v="4.0600000000000005"/>
  </r>
  <r>
    <n v="54108"/>
    <d v="2021-07-11T00:00:00"/>
    <s v="10051"/>
    <n v="1"/>
    <n v="13"/>
    <n v="319"/>
    <n v="222.87"/>
    <x v="8"/>
    <n v="3"/>
    <x v="3"/>
    <n v="96.13"/>
  </r>
  <r>
    <n v="54109"/>
    <d v="2021-07-11T00:00:00"/>
    <s v="10006"/>
    <n v="1"/>
    <n v="9"/>
    <n v="253"/>
    <n v="131.32"/>
    <x v="6"/>
    <n v="1"/>
    <x v="5"/>
    <n v="121.68"/>
  </r>
  <r>
    <n v="54110"/>
    <d v="2021-07-11T00:00:00"/>
    <s v="10071"/>
    <n v="1"/>
    <n v="11"/>
    <n v="15"/>
    <n v="10.89"/>
    <x v="7"/>
    <n v="4"/>
    <x v="1"/>
    <n v="4.1099999999999994"/>
  </r>
  <r>
    <n v="54111"/>
    <d v="2021-07-11T00:00:00"/>
    <s v="10071"/>
    <n v="1"/>
    <n v="2"/>
    <n v="15"/>
    <n v="10.38"/>
    <x v="1"/>
    <n v="4"/>
    <x v="1"/>
    <n v="4.6199999999999992"/>
  </r>
  <r>
    <n v="54112"/>
    <d v="2021-07-11T00:00:00"/>
    <s v="10071"/>
    <n v="1"/>
    <n v="10"/>
    <n v="14"/>
    <n v="10.44"/>
    <x v="9"/>
    <n v="4"/>
    <x v="1"/>
    <n v="3.5600000000000005"/>
  </r>
  <r>
    <n v="54113"/>
    <d v="2021-07-11T00:00:00"/>
    <s v="10071"/>
    <n v="1"/>
    <n v="1"/>
    <n v="14"/>
    <n v="10.31"/>
    <x v="0"/>
    <n v="4"/>
    <x v="1"/>
    <n v="3.6899999999999995"/>
  </r>
  <r>
    <n v="54114"/>
    <d v="2021-07-11T00:00:00"/>
    <s v="10071"/>
    <n v="1"/>
    <n v="11"/>
    <n v="14"/>
    <n v="10.29"/>
    <x v="7"/>
    <n v="4"/>
    <x v="1"/>
    <n v="3.7100000000000009"/>
  </r>
  <r>
    <n v="54115"/>
    <d v="2021-07-12T00:00:00"/>
    <s v="10071"/>
    <n v="1"/>
    <n v="11"/>
    <n v="15"/>
    <n v="10.71"/>
    <x v="7"/>
    <n v="4"/>
    <x v="1"/>
    <n v="4.2899999999999991"/>
  </r>
  <r>
    <n v="54116"/>
    <d v="2021-07-13T00:00:00"/>
    <s v="10071"/>
    <n v="1"/>
    <n v="3"/>
    <n v="15"/>
    <n v="11.02"/>
    <x v="5"/>
    <n v="4"/>
    <x v="1"/>
    <n v="3.9800000000000004"/>
  </r>
  <r>
    <n v="54117"/>
    <d v="2021-07-13T00:00:00"/>
    <s v="10066"/>
    <n v="2"/>
    <n v="6"/>
    <n v="17"/>
    <n v="9"/>
    <x v="4"/>
    <n v="4"/>
    <x v="1"/>
    <n v="8"/>
  </r>
  <r>
    <n v="54118"/>
    <d v="2021-07-13T00:00:00"/>
    <s v="10080"/>
    <n v="1"/>
    <n v="5"/>
    <n v="34"/>
    <n v="18.61"/>
    <x v="2"/>
    <n v="4"/>
    <x v="1"/>
    <n v="15.39"/>
  </r>
  <r>
    <n v="54119"/>
    <d v="2021-07-14T00:00:00"/>
    <s v="10028"/>
    <n v="1"/>
    <n v="1"/>
    <n v="118"/>
    <n v="78.44"/>
    <x v="0"/>
    <n v="6"/>
    <x v="2"/>
    <n v="39.56"/>
  </r>
  <r>
    <n v="54120"/>
    <d v="2021-07-14T00:00:00"/>
    <s v="10071"/>
    <n v="1"/>
    <n v="13"/>
    <n v="15"/>
    <n v="11.15"/>
    <x v="8"/>
    <n v="4"/>
    <x v="1"/>
    <n v="3.8499999999999996"/>
  </r>
  <r>
    <n v="54121"/>
    <d v="2021-07-15T00:00:00"/>
    <s v="10071"/>
    <n v="1"/>
    <n v="14"/>
    <n v="14"/>
    <n v="10.82"/>
    <x v="10"/>
    <n v="4"/>
    <x v="1"/>
    <n v="3.1799999999999997"/>
  </r>
  <r>
    <n v="54122"/>
    <d v="2021-07-15T00:00:00"/>
    <s v="10006"/>
    <n v="1"/>
    <n v="1"/>
    <n v="251"/>
    <n v="128.24"/>
    <x v="0"/>
    <n v="1"/>
    <x v="5"/>
    <n v="122.75999999999999"/>
  </r>
  <r>
    <n v="54123"/>
    <d v="2021-07-16T00:00:00"/>
    <s v="10071"/>
    <n v="1"/>
    <n v="1"/>
    <n v="15"/>
    <n v="11.14"/>
    <x v="0"/>
    <n v="4"/>
    <x v="1"/>
    <n v="3.8599999999999994"/>
  </r>
  <r>
    <n v="54124"/>
    <d v="2021-07-16T00:00:00"/>
    <s v="10071"/>
    <n v="1"/>
    <n v="2"/>
    <n v="15"/>
    <n v="10.68"/>
    <x v="1"/>
    <n v="4"/>
    <x v="1"/>
    <n v="4.32"/>
  </r>
  <r>
    <n v="54125"/>
    <d v="2021-07-16T00:00:00"/>
    <s v="10080"/>
    <n v="1"/>
    <n v="13"/>
    <n v="31"/>
    <n v="19.98"/>
    <x v="8"/>
    <n v="4"/>
    <x v="1"/>
    <n v="11.02"/>
  </r>
  <r>
    <n v="54126"/>
    <d v="2021-07-17T00:00:00"/>
    <s v="10066"/>
    <n v="1"/>
    <n v="9"/>
    <n v="17"/>
    <n v="9.2799999999999994"/>
    <x v="6"/>
    <n v="4"/>
    <x v="1"/>
    <n v="7.7200000000000006"/>
  </r>
  <r>
    <n v="54127"/>
    <d v="2021-07-17T00:00:00"/>
    <s v="10071"/>
    <n v="1"/>
    <n v="13"/>
    <n v="14"/>
    <n v="10.99"/>
    <x v="8"/>
    <n v="4"/>
    <x v="1"/>
    <n v="3.01"/>
  </r>
  <r>
    <n v="54128"/>
    <d v="2021-07-17T00:00:00"/>
    <s v="10071"/>
    <n v="1"/>
    <n v="7"/>
    <n v="14"/>
    <n v="10.57"/>
    <x v="3"/>
    <n v="4"/>
    <x v="1"/>
    <n v="3.4299999999999997"/>
  </r>
  <r>
    <n v="54129"/>
    <d v="2021-07-17T00:00:00"/>
    <s v="10071"/>
    <n v="1"/>
    <n v="6"/>
    <n v="15"/>
    <n v="11.04"/>
    <x v="4"/>
    <n v="4"/>
    <x v="1"/>
    <n v="3.9600000000000009"/>
  </r>
  <r>
    <n v="54130"/>
    <d v="2021-07-18T00:00:00"/>
    <s v="10071"/>
    <n v="1"/>
    <n v="7"/>
    <n v="14"/>
    <n v="10.16"/>
    <x v="3"/>
    <n v="4"/>
    <x v="1"/>
    <n v="3.84"/>
  </r>
  <r>
    <n v="54131"/>
    <d v="2021-07-18T00:00:00"/>
    <s v="10071"/>
    <n v="1"/>
    <n v="6"/>
    <n v="15"/>
    <n v="10.42"/>
    <x v="4"/>
    <n v="4"/>
    <x v="1"/>
    <n v="4.58"/>
  </r>
  <r>
    <n v="54132"/>
    <d v="2021-07-18T00:00:00"/>
    <s v="10071"/>
    <n v="1"/>
    <n v="11"/>
    <n v="15"/>
    <n v="10.25"/>
    <x v="7"/>
    <n v="4"/>
    <x v="1"/>
    <n v="4.75"/>
  </r>
  <r>
    <n v="54133"/>
    <d v="2021-07-19T00:00:00"/>
    <s v="10071"/>
    <n v="1"/>
    <n v="11"/>
    <n v="15"/>
    <n v="10.5"/>
    <x v="7"/>
    <n v="4"/>
    <x v="1"/>
    <n v="4.5"/>
  </r>
  <r>
    <n v="54134"/>
    <d v="2021-07-19T00:00:00"/>
    <s v="10006"/>
    <n v="1"/>
    <n v="2"/>
    <n v="242"/>
    <n v="134.21"/>
    <x v="1"/>
    <n v="1"/>
    <x v="5"/>
    <n v="107.78999999999999"/>
  </r>
  <r>
    <n v="54135"/>
    <d v="2021-07-20T00:00:00"/>
    <s v="10071"/>
    <n v="1"/>
    <n v="6"/>
    <n v="15"/>
    <n v="10.55"/>
    <x v="4"/>
    <n v="4"/>
    <x v="1"/>
    <n v="4.4499999999999993"/>
  </r>
  <r>
    <n v="54136"/>
    <d v="2021-07-20T00:00:00"/>
    <s v="10071"/>
    <n v="1"/>
    <n v="11"/>
    <n v="14"/>
    <n v="11.1"/>
    <x v="7"/>
    <n v="4"/>
    <x v="1"/>
    <n v="2.9000000000000004"/>
  </r>
  <r>
    <n v="54137"/>
    <d v="2021-07-20T00:00:00"/>
    <s v="10071"/>
    <n v="1"/>
    <n v="9"/>
    <n v="15"/>
    <n v="10.43"/>
    <x v="6"/>
    <n v="4"/>
    <x v="1"/>
    <n v="4.57"/>
  </r>
  <r>
    <n v="54138"/>
    <d v="2021-07-20T00:00:00"/>
    <s v="10080"/>
    <n v="1"/>
    <n v="3"/>
    <n v="32"/>
    <n v="19.66"/>
    <x v="5"/>
    <n v="4"/>
    <x v="1"/>
    <n v="12.34"/>
  </r>
  <r>
    <n v="54139"/>
    <d v="2021-07-20T00:00:00"/>
    <s v="10084"/>
    <n v="1"/>
    <n v="5"/>
    <n v="56"/>
    <n v="42.42"/>
    <x v="2"/>
    <n v="4"/>
    <x v="1"/>
    <n v="13.579999999999998"/>
  </r>
  <r>
    <n v="54140"/>
    <d v="2021-07-20T00:00:00"/>
    <s v="10071"/>
    <n v="1"/>
    <n v="2"/>
    <n v="15"/>
    <n v="11.17"/>
    <x v="1"/>
    <n v="4"/>
    <x v="1"/>
    <n v="3.83"/>
  </r>
  <r>
    <n v="54141"/>
    <d v="2021-07-20T00:00:00"/>
    <s v="10071"/>
    <n v="1"/>
    <n v="6"/>
    <n v="14"/>
    <n v="10.69"/>
    <x v="4"/>
    <n v="4"/>
    <x v="1"/>
    <n v="3.3100000000000005"/>
  </r>
  <r>
    <n v="54142"/>
    <d v="2021-07-20T00:00:00"/>
    <s v="10071"/>
    <n v="1"/>
    <n v="5"/>
    <n v="14"/>
    <n v="10.5"/>
    <x v="2"/>
    <n v="4"/>
    <x v="1"/>
    <n v="3.5"/>
  </r>
  <r>
    <n v="54143"/>
    <d v="2021-07-21T00:00:00"/>
    <s v="10071"/>
    <n v="1"/>
    <n v="2"/>
    <n v="15"/>
    <n v="10.98"/>
    <x v="1"/>
    <n v="4"/>
    <x v="1"/>
    <n v="4.0199999999999996"/>
  </r>
  <r>
    <n v="54144"/>
    <d v="2021-07-21T00:00:00"/>
    <s v="10051"/>
    <n v="1"/>
    <n v="9"/>
    <n v="334"/>
    <n v="234.52"/>
    <x v="6"/>
    <n v="3"/>
    <x v="3"/>
    <n v="99.47999999999999"/>
  </r>
  <r>
    <n v="54145"/>
    <d v="2021-07-22T00:00:00"/>
    <s v="10071"/>
    <n v="1"/>
    <n v="11"/>
    <n v="15"/>
    <n v="11.09"/>
    <x v="7"/>
    <n v="4"/>
    <x v="1"/>
    <n v="3.91"/>
  </r>
  <r>
    <n v="54146"/>
    <d v="2021-07-22T00:00:00"/>
    <s v="10006"/>
    <n v="1"/>
    <n v="7"/>
    <n v="257"/>
    <n v="128.07"/>
    <x v="3"/>
    <n v="1"/>
    <x v="5"/>
    <n v="128.93"/>
  </r>
  <r>
    <n v="54147"/>
    <d v="2021-07-23T00:00:00"/>
    <s v="10071"/>
    <n v="1"/>
    <n v="1"/>
    <n v="14"/>
    <n v="10.96"/>
    <x v="0"/>
    <n v="4"/>
    <x v="1"/>
    <n v="3.0399999999999991"/>
  </r>
  <r>
    <n v="54148"/>
    <d v="2021-07-24T00:00:00"/>
    <s v="10071"/>
    <n v="1"/>
    <n v="5"/>
    <n v="15"/>
    <n v="10.35"/>
    <x v="2"/>
    <n v="4"/>
    <x v="1"/>
    <n v="4.6500000000000004"/>
  </r>
  <r>
    <n v="54149"/>
    <d v="2021-07-24T00:00:00"/>
    <s v="10071"/>
    <n v="1"/>
    <n v="11"/>
    <n v="15"/>
    <n v="10.98"/>
    <x v="7"/>
    <n v="4"/>
    <x v="1"/>
    <n v="4.0199999999999996"/>
  </r>
  <r>
    <n v="54150"/>
    <d v="2021-07-24T00:00:00"/>
    <s v="10066"/>
    <n v="1"/>
    <n v="1"/>
    <n v="18"/>
    <n v="9.42"/>
    <x v="0"/>
    <n v="4"/>
    <x v="1"/>
    <n v="8.58"/>
  </r>
  <r>
    <n v="54151"/>
    <d v="2021-07-25T00:00:00"/>
    <s v="10071"/>
    <n v="1"/>
    <n v="7"/>
    <n v="14"/>
    <n v="10.33"/>
    <x v="3"/>
    <n v="4"/>
    <x v="1"/>
    <n v="3.67"/>
  </r>
  <r>
    <n v="54152"/>
    <d v="2021-07-26T00:00:00"/>
    <s v="10006"/>
    <n v="1"/>
    <n v="14"/>
    <n v="251"/>
    <n v="128.36000000000001"/>
    <x v="10"/>
    <n v="1"/>
    <x v="5"/>
    <n v="122.63999999999999"/>
  </r>
  <r>
    <n v="54153"/>
    <d v="2021-07-26T00:00:00"/>
    <s v="10071"/>
    <n v="1"/>
    <n v="7"/>
    <n v="15"/>
    <n v="11.14"/>
    <x v="3"/>
    <n v="4"/>
    <x v="1"/>
    <n v="3.8599999999999994"/>
  </r>
  <r>
    <n v="54154"/>
    <d v="2021-07-27T00:00:00"/>
    <s v="10071"/>
    <n v="1"/>
    <n v="11"/>
    <n v="14"/>
    <n v="10.69"/>
    <x v="7"/>
    <n v="4"/>
    <x v="1"/>
    <n v="3.3100000000000005"/>
  </r>
  <r>
    <n v="54155"/>
    <d v="2021-07-28T00:00:00"/>
    <s v="10084"/>
    <n v="1"/>
    <n v="7"/>
    <n v="55"/>
    <n v="44.6"/>
    <x v="3"/>
    <n v="4"/>
    <x v="1"/>
    <n v="10.399999999999999"/>
  </r>
  <r>
    <n v="54156"/>
    <d v="2021-07-28T00:00:00"/>
    <s v="10071"/>
    <n v="1"/>
    <n v="7"/>
    <n v="14"/>
    <n v="10.210000000000001"/>
    <x v="3"/>
    <n v="4"/>
    <x v="1"/>
    <n v="3.7899999999999991"/>
  </r>
  <r>
    <n v="54157"/>
    <d v="2021-07-28T00:00:00"/>
    <s v="10071"/>
    <n v="1"/>
    <n v="2"/>
    <n v="15"/>
    <n v="10.6"/>
    <x v="1"/>
    <n v="4"/>
    <x v="1"/>
    <n v="4.4000000000000004"/>
  </r>
  <r>
    <n v="54158"/>
    <d v="2021-07-28T00:00:00"/>
    <s v="10066"/>
    <n v="1"/>
    <n v="6"/>
    <n v="17"/>
    <n v="9.1199999999999992"/>
    <x v="4"/>
    <n v="4"/>
    <x v="1"/>
    <n v="7.8800000000000008"/>
  </r>
  <r>
    <n v="54159"/>
    <d v="2021-07-29T00:00:00"/>
    <s v="10071"/>
    <n v="1"/>
    <n v="3"/>
    <n v="15"/>
    <n v="10.4"/>
    <x v="5"/>
    <n v="4"/>
    <x v="1"/>
    <n v="4.5999999999999996"/>
  </r>
  <r>
    <n v="54160"/>
    <d v="2021-07-29T00:00:00"/>
    <s v="10006"/>
    <n v="1"/>
    <n v="7"/>
    <n v="234"/>
    <n v="136.34"/>
    <x v="3"/>
    <n v="1"/>
    <x v="5"/>
    <n v="97.66"/>
  </r>
  <r>
    <n v="54161"/>
    <d v="2021-07-30T00:00:00"/>
    <s v="10071"/>
    <n v="1"/>
    <n v="6"/>
    <n v="14"/>
    <n v="10.31"/>
    <x v="4"/>
    <n v="4"/>
    <x v="1"/>
    <n v="3.6899999999999995"/>
  </r>
  <r>
    <n v="54162"/>
    <d v="2021-07-30T00:00:00"/>
    <s v="10071"/>
    <n v="1"/>
    <n v="14"/>
    <n v="15"/>
    <n v="11.1"/>
    <x v="10"/>
    <n v="4"/>
    <x v="1"/>
    <n v="3.9000000000000004"/>
  </r>
  <r>
    <n v="54163"/>
    <d v="2021-07-30T00:00:00"/>
    <s v="10080"/>
    <n v="1"/>
    <n v="5"/>
    <n v="31"/>
    <n v="20.239999999999998"/>
    <x v="2"/>
    <n v="4"/>
    <x v="1"/>
    <n v="10.760000000000002"/>
  </r>
  <r>
    <n v="54164"/>
    <d v="2021-07-31T00:00:00"/>
    <s v="10071"/>
    <n v="1"/>
    <n v="11"/>
    <n v="15"/>
    <n v="10.15"/>
    <x v="7"/>
    <n v="4"/>
    <x v="1"/>
    <n v="4.8499999999999996"/>
  </r>
  <r>
    <n v="54165"/>
    <d v="2021-07-31T00:00:00"/>
    <s v="10006"/>
    <n v="1"/>
    <n v="5"/>
    <n v="242"/>
    <n v="134.09"/>
    <x v="2"/>
    <n v="1"/>
    <x v="5"/>
    <n v="107.91"/>
  </r>
  <r>
    <n v="54166"/>
    <d v="2021-07-31T00:00:00"/>
    <s v="10071"/>
    <n v="1"/>
    <n v="11"/>
    <n v="14"/>
    <n v="10.99"/>
    <x v="7"/>
    <n v="4"/>
    <x v="1"/>
    <n v="3.01"/>
  </r>
  <r>
    <n v="54167"/>
    <d v="2021-07-31T00:00:00"/>
    <s v="10051"/>
    <n v="1"/>
    <n v="6"/>
    <n v="342"/>
    <n v="234.18"/>
    <x v="4"/>
    <n v="3"/>
    <x v="3"/>
    <n v="107.82"/>
  </r>
  <r>
    <n v="54168"/>
    <d v="2021-07-31T00:00:00"/>
    <s v="10071"/>
    <n v="1"/>
    <n v="5"/>
    <n v="15"/>
    <n v="10.42"/>
    <x v="2"/>
    <n v="4"/>
    <x v="1"/>
    <n v="4.58"/>
  </r>
  <r>
    <n v="54169"/>
    <d v="2021-08-01T00:00:00"/>
    <s v="10028"/>
    <n v="1"/>
    <n v="3"/>
    <n v="110"/>
    <n v="71.489999999999995"/>
    <x v="5"/>
    <n v="6"/>
    <x v="2"/>
    <n v="38.510000000000005"/>
  </r>
  <r>
    <n v="54170"/>
    <d v="2021-08-01T00:00:00"/>
    <s v="10071"/>
    <n v="1"/>
    <n v="11"/>
    <n v="15"/>
    <n v="10.14"/>
    <x v="7"/>
    <n v="4"/>
    <x v="1"/>
    <n v="4.8599999999999994"/>
  </r>
  <r>
    <n v="54171"/>
    <d v="2021-08-01T00:00:00"/>
    <s v="10066"/>
    <n v="1"/>
    <n v="2"/>
    <n v="18"/>
    <n v="8.98"/>
    <x v="1"/>
    <n v="4"/>
    <x v="1"/>
    <n v="9.02"/>
  </r>
  <r>
    <n v="54172"/>
    <d v="2021-08-01T00:00:00"/>
    <s v="10071"/>
    <n v="1"/>
    <n v="5"/>
    <n v="14"/>
    <n v="10.81"/>
    <x v="2"/>
    <n v="4"/>
    <x v="1"/>
    <n v="3.1899999999999995"/>
  </r>
  <r>
    <n v="54173"/>
    <d v="2021-08-01T00:00:00"/>
    <s v="10071"/>
    <n v="1"/>
    <n v="2"/>
    <n v="15"/>
    <n v="10.41"/>
    <x v="1"/>
    <n v="4"/>
    <x v="1"/>
    <n v="4.59"/>
  </r>
  <r>
    <n v="54174"/>
    <d v="2021-08-02T00:00:00"/>
    <s v="10071"/>
    <n v="1"/>
    <n v="11"/>
    <n v="15"/>
    <n v="11.03"/>
    <x v="7"/>
    <n v="4"/>
    <x v="1"/>
    <n v="3.9700000000000006"/>
  </r>
  <r>
    <n v="54175"/>
    <d v="2021-08-02T00:00:00"/>
    <s v="10071"/>
    <n v="1"/>
    <n v="7"/>
    <n v="15"/>
    <n v="10.68"/>
    <x v="3"/>
    <n v="4"/>
    <x v="1"/>
    <n v="4.32"/>
  </r>
  <r>
    <n v="54176"/>
    <d v="2021-08-03T00:00:00"/>
    <s v="10071"/>
    <n v="1"/>
    <n v="2"/>
    <n v="15"/>
    <n v="10.9"/>
    <x v="1"/>
    <n v="4"/>
    <x v="1"/>
    <n v="4.0999999999999996"/>
  </r>
  <r>
    <n v="54177"/>
    <d v="2021-08-04T00:00:00"/>
    <s v="10071"/>
    <n v="1"/>
    <n v="14"/>
    <n v="15"/>
    <n v="10.54"/>
    <x v="10"/>
    <n v="4"/>
    <x v="1"/>
    <n v="4.4600000000000009"/>
  </r>
  <r>
    <n v="54178"/>
    <d v="2021-08-04T00:00:00"/>
    <s v="10084"/>
    <n v="1"/>
    <n v="5"/>
    <n v="56"/>
    <n v="42.76"/>
    <x v="2"/>
    <n v="4"/>
    <x v="1"/>
    <n v="13.240000000000002"/>
  </r>
  <r>
    <n v="54179"/>
    <d v="2021-08-04T00:00:00"/>
    <s v="10066"/>
    <n v="1"/>
    <n v="11"/>
    <n v="18"/>
    <n v="9.23"/>
    <x v="7"/>
    <n v="4"/>
    <x v="1"/>
    <n v="8.77"/>
  </r>
  <r>
    <n v="54180"/>
    <d v="2021-08-05T00:00:00"/>
    <s v="10071"/>
    <n v="1"/>
    <n v="6"/>
    <n v="15"/>
    <n v="10.88"/>
    <x v="4"/>
    <n v="4"/>
    <x v="1"/>
    <n v="4.1199999999999992"/>
  </r>
  <r>
    <n v="54181"/>
    <d v="2021-08-05T00:00:00"/>
    <s v="10006"/>
    <n v="1"/>
    <n v="2"/>
    <n v="248"/>
    <n v="125.88"/>
    <x v="1"/>
    <n v="1"/>
    <x v="5"/>
    <n v="122.12"/>
  </r>
  <r>
    <n v="54182"/>
    <d v="2021-08-06T00:00:00"/>
    <s v="10071"/>
    <n v="1"/>
    <n v="3"/>
    <n v="15"/>
    <n v="10.57"/>
    <x v="5"/>
    <n v="4"/>
    <x v="1"/>
    <n v="4.43"/>
  </r>
  <r>
    <n v="54183"/>
    <d v="2021-08-07T00:00:00"/>
    <s v="10071"/>
    <n v="1"/>
    <n v="5"/>
    <n v="15"/>
    <n v="11.21"/>
    <x v="2"/>
    <n v="4"/>
    <x v="1"/>
    <n v="3.7899999999999991"/>
  </r>
  <r>
    <n v="54184"/>
    <d v="2021-08-07T00:00:00"/>
    <s v="10028"/>
    <n v="1"/>
    <n v="5"/>
    <n v="110"/>
    <n v="76.040000000000006"/>
    <x v="2"/>
    <n v="6"/>
    <x v="2"/>
    <n v="33.959999999999994"/>
  </r>
  <r>
    <n v="54185"/>
    <d v="2021-08-07T00:00:00"/>
    <s v="10080"/>
    <n v="1"/>
    <n v="2"/>
    <n v="32"/>
    <n v="19.52"/>
    <x v="1"/>
    <n v="4"/>
    <x v="1"/>
    <n v="12.48"/>
  </r>
  <r>
    <n v="54186"/>
    <d v="2021-08-07T00:00:00"/>
    <s v="10071"/>
    <n v="1"/>
    <n v="5"/>
    <n v="14"/>
    <n v="10.220000000000001"/>
    <x v="2"/>
    <n v="4"/>
    <x v="1"/>
    <n v="3.7799999999999994"/>
  </r>
  <r>
    <n v="54187"/>
    <d v="2021-08-07T00:00:00"/>
    <s v="10006"/>
    <n v="1"/>
    <n v="2"/>
    <n v="250"/>
    <n v="135.05000000000001"/>
    <x v="1"/>
    <n v="1"/>
    <x v="5"/>
    <n v="114.94999999999999"/>
  </r>
  <r>
    <n v="54188"/>
    <d v="2021-08-08T00:00:00"/>
    <s v="10071"/>
    <n v="1"/>
    <n v="2"/>
    <n v="15"/>
    <n v="10.71"/>
    <x v="1"/>
    <n v="4"/>
    <x v="1"/>
    <n v="4.2899999999999991"/>
  </r>
  <r>
    <n v="54189"/>
    <d v="2021-08-09T00:00:00"/>
    <s v="10051"/>
    <n v="1"/>
    <n v="11"/>
    <n v="325"/>
    <n v="220.34"/>
    <x v="7"/>
    <n v="3"/>
    <x v="3"/>
    <n v="104.66"/>
  </r>
  <r>
    <n v="54190"/>
    <d v="2021-08-09T00:00:00"/>
    <s v="10071"/>
    <n v="1"/>
    <n v="9"/>
    <n v="15"/>
    <n v="10.79"/>
    <x v="6"/>
    <n v="4"/>
    <x v="1"/>
    <n v="4.2100000000000009"/>
  </r>
  <r>
    <n v="54191"/>
    <d v="2021-08-10T00:00:00"/>
    <s v="10066"/>
    <n v="1"/>
    <n v="2"/>
    <n v="18"/>
    <n v="9.0299999999999994"/>
    <x v="1"/>
    <n v="4"/>
    <x v="1"/>
    <n v="8.9700000000000006"/>
  </r>
  <r>
    <n v="54192"/>
    <d v="2021-08-10T00:00:00"/>
    <s v="10006"/>
    <n v="1"/>
    <n v="11"/>
    <n v="255"/>
    <n v="128.83000000000001"/>
    <x v="7"/>
    <n v="1"/>
    <x v="5"/>
    <n v="126.16999999999999"/>
  </r>
  <r>
    <n v="54193"/>
    <d v="2021-08-10T00:00:00"/>
    <s v="10080"/>
    <n v="1"/>
    <n v="10"/>
    <n v="33"/>
    <n v="19.27"/>
    <x v="9"/>
    <n v="4"/>
    <x v="1"/>
    <n v="13.73"/>
  </r>
  <r>
    <n v="54194"/>
    <d v="2021-08-10T00:00:00"/>
    <s v="10071"/>
    <n v="1"/>
    <n v="9"/>
    <n v="15"/>
    <n v="10.220000000000001"/>
    <x v="6"/>
    <n v="4"/>
    <x v="1"/>
    <n v="4.7799999999999994"/>
  </r>
  <r>
    <n v="54195"/>
    <d v="2021-08-11T00:00:00"/>
    <s v="10071"/>
    <n v="1"/>
    <n v="6"/>
    <n v="14"/>
    <n v="10.76"/>
    <x v="4"/>
    <n v="4"/>
    <x v="1"/>
    <n v="3.24"/>
  </r>
  <r>
    <n v="54196"/>
    <d v="2021-08-12T00:00:00"/>
    <s v="10071"/>
    <n v="1"/>
    <n v="11"/>
    <n v="15"/>
    <n v="11.24"/>
    <x v="7"/>
    <n v="4"/>
    <x v="1"/>
    <n v="3.76"/>
  </r>
  <r>
    <n v="54197"/>
    <d v="2021-08-13T00:00:00"/>
    <s v="10084"/>
    <n v="1"/>
    <n v="1"/>
    <n v="58"/>
    <n v="44.63"/>
    <x v="0"/>
    <n v="4"/>
    <x v="1"/>
    <n v="13.369999999999997"/>
  </r>
  <r>
    <n v="54198"/>
    <d v="2021-08-13T00:00:00"/>
    <s v="10071"/>
    <n v="1"/>
    <n v="7"/>
    <n v="15"/>
    <n v="10.43"/>
    <x v="3"/>
    <n v="4"/>
    <x v="1"/>
    <n v="4.57"/>
  </r>
  <r>
    <n v="54199"/>
    <d v="2021-08-13T00:00:00"/>
    <s v="10071"/>
    <n v="1"/>
    <n v="2"/>
    <n v="15"/>
    <n v="10.43"/>
    <x v="1"/>
    <n v="4"/>
    <x v="1"/>
    <n v="4.57"/>
  </r>
  <r>
    <n v="54200"/>
    <d v="2021-08-13T00:00:00"/>
    <s v="10071"/>
    <n v="1"/>
    <n v="7"/>
    <n v="15"/>
    <n v="11.04"/>
    <x v="3"/>
    <n v="4"/>
    <x v="1"/>
    <n v="3.9600000000000009"/>
  </r>
  <r>
    <n v="54201"/>
    <d v="2021-08-13T00:00:00"/>
    <s v="10071"/>
    <n v="1"/>
    <n v="6"/>
    <n v="15"/>
    <n v="10.75"/>
    <x v="4"/>
    <n v="4"/>
    <x v="1"/>
    <n v="4.25"/>
  </r>
  <r>
    <n v="54202"/>
    <d v="2021-08-13T00:00:00"/>
    <s v="10071"/>
    <n v="1"/>
    <n v="2"/>
    <n v="15"/>
    <n v="10.38"/>
    <x v="1"/>
    <n v="4"/>
    <x v="1"/>
    <n v="4.6199999999999992"/>
  </r>
  <r>
    <n v="54203"/>
    <d v="2021-08-14T00:00:00"/>
    <s v="10071"/>
    <n v="1"/>
    <n v="2"/>
    <n v="14"/>
    <n v="10.79"/>
    <x v="1"/>
    <n v="4"/>
    <x v="1"/>
    <n v="3.2100000000000009"/>
  </r>
  <r>
    <n v="54204"/>
    <d v="2021-08-14T00:00:00"/>
    <s v="10071"/>
    <n v="1"/>
    <n v="11"/>
    <n v="14"/>
    <n v="10.25"/>
    <x v="7"/>
    <n v="4"/>
    <x v="1"/>
    <n v="3.75"/>
  </r>
  <r>
    <n v="54205"/>
    <d v="2021-08-14T00:00:00"/>
    <s v="10006"/>
    <n v="1"/>
    <n v="2"/>
    <n v="249"/>
    <n v="126.25"/>
    <x v="1"/>
    <n v="1"/>
    <x v="5"/>
    <n v="122.75"/>
  </r>
  <r>
    <n v="54206"/>
    <d v="2021-08-15T00:00:00"/>
    <s v="10071"/>
    <n v="1"/>
    <n v="7"/>
    <n v="15"/>
    <n v="10.17"/>
    <x v="3"/>
    <n v="4"/>
    <x v="1"/>
    <n v="4.83"/>
  </r>
  <r>
    <n v="54207"/>
    <d v="2021-08-16T00:00:00"/>
    <s v="10071"/>
    <n v="1"/>
    <n v="11"/>
    <n v="14"/>
    <n v="10.44"/>
    <x v="7"/>
    <n v="4"/>
    <x v="1"/>
    <n v="3.5600000000000005"/>
  </r>
  <r>
    <n v="54208"/>
    <d v="2021-08-16T00:00:00"/>
    <s v="10071"/>
    <n v="1"/>
    <n v="6"/>
    <n v="15"/>
    <n v="10.63"/>
    <x v="4"/>
    <n v="4"/>
    <x v="1"/>
    <n v="4.3699999999999992"/>
  </r>
  <r>
    <n v="54209"/>
    <d v="2021-08-16T00:00:00"/>
    <s v="10071"/>
    <n v="1"/>
    <n v="9"/>
    <n v="15"/>
    <n v="10.5"/>
    <x v="6"/>
    <n v="4"/>
    <x v="1"/>
    <n v="4.5"/>
  </r>
  <r>
    <n v="54210"/>
    <d v="2021-08-16T00:00:00"/>
    <s v="10071"/>
    <n v="1"/>
    <n v="7"/>
    <n v="15"/>
    <n v="10.65"/>
    <x v="3"/>
    <n v="4"/>
    <x v="1"/>
    <n v="4.3499999999999996"/>
  </r>
  <r>
    <n v="54211"/>
    <d v="2021-08-17T00:00:00"/>
    <s v="10066"/>
    <n v="1"/>
    <n v="5"/>
    <n v="17"/>
    <n v="9.0500000000000007"/>
    <x v="2"/>
    <n v="4"/>
    <x v="1"/>
    <n v="7.9499999999999993"/>
  </r>
  <r>
    <n v="54212"/>
    <d v="2021-08-17T00:00:00"/>
    <s v="10051"/>
    <n v="1"/>
    <n v="14"/>
    <n v="325"/>
    <n v="221.1"/>
    <x v="10"/>
    <n v="3"/>
    <x v="3"/>
    <n v="103.9"/>
  </r>
  <r>
    <n v="54213"/>
    <d v="2021-08-17T00:00:00"/>
    <s v="10071"/>
    <n v="1"/>
    <n v="7"/>
    <n v="15"/>
    <n v="10.41"/>
    <x v="3"/>
    <n v="4"/>
    <x v="1"/>
    <n v="4.59"/>
  </r>
  <r>
    <n v="54214"/>
    <d v="2021-08-17T00:00:00"/>
    <s v="10071"/>
    <n v="1"/>
    <n v="11"/>
    <n v="14"/>
    <n v="10.38"/>
    <x v="7"/>
    <n v="4"/>
    <x v="1"/>
    <n v="3.6199999999999992"/>
  </r>
  <r>
    <n v="54215"/>
    <d v="2021-08-18T00:00:00"/>
    <s v="10006"/>
    <n v="1"/>
    <n v="11"/>
    <n v="250"/>
    <n v="133.83000000000001"/>
    <x v="7"/>
    <n v="1"/>
    <x v="5"/>
    <n v="116.16999999999999"/>
  </r>
  <r>
    <n v="54216"/>
    <d v="2021-08-18T00:00:00"/>
    <s v="10071"/>
    <n v="1"/>
    <n v="2"/>
    <n v="14"/>
    <n v="10.97"/>
    <x v="1"/>
    <n v="4"/>
    <x v="1"/>
    <n v="3.0299999999999994"/>
  </r>
  <r>
    <n v="54217"/>
    <d v="2021-08-18T00:00:00"/>
    <s v="10071"/>
    <n v="1"/>
    <n v="6"/>
    <n v="15"/>
    <n v="10.62"/>
    <x v="4"/>
    <n v="4"/>
    <x v="1"/>
    <n v="4.3800000000000008"/>
  </r>
  <r>
    <n v="54218"/>
    <d v="2021-08-18T00:00:00"/>
    <s v="10071"/>
    <n v="1"/>
    <n v="2"/>
    <n v="15"/>
    <n v="10.45"/>
    <x v="1"/>
    <n v="4"/>
    <x v="1"/>
    <n v="4.5500000000000007"/>
  </r>
  <r>
    <n v="54219"/>
    <d v="2021-08-19T00:00:00"/>
    <s v="10080"/>
    <n v="1"/>
    <n v="10"/>
    <n v="32"/>
    <n v="20.09"/>
    <x v="9"/>
    <n v="4"/>
    <x v="1"/>
    <n v="11.91"/>
  </r>
  <r>
    <n v="54220"/>
    <d v="2021-08-19T00:00:00"/>
    <s v="10028"/>
    <n v="1"/>
    <n v="5"/>
    <n v="111"/>
    <n v="71.91"/>
    <x v="2"/>
    <n v="6"/>
    <x v="2"/>
    <n v="39.090000000000003"/>
  </r>
  <r>
    <n v="54221"/>
    <d v="2021-08-19T00:00:00"/>
    <s v="10071"/>
    <n v="1"/>
    <n v="3"/>
    <n v="15"/>
    <n v="10.77"/>
    <x v="5"/>
    <n v="4"/>
    <x v="1"/>
    <n v="4.2300000000000004"/>
  </r>
  <r>
    <n v="54222"/>
    <d v="2021-08-19T00:00:00"/>
    <s v="10084"/>
    <n v="1"/>
    <n v="2"/>
    <n v="59"/>
    <n v="44.41"/>
    <x v="1"/>
    <n v="4"/>
    <x v="1"/>
    <n v="14.590000000000003"/>
  </r>
  <r>
    <n v="54223"/>
    <d v="2021-08-20T00:00:00"/>
    <s v="10066"/>
    <n v="1"/>
    <n v="10"/>
    <n v="17"/>
    <n v="9.65"/>
    <x v="9"/>
    <n v="4"/>
    <x v="1"/>
    <n v="7.35"/>
  </r>
  <r>
    <n v="54224"/>
    <d v="2021-08-20T00:00:00"/>
    <s v="10006"/>
    <n v="1"/>
    <n v="7"/>
    <n v="241"/>
    <n v="139.47"/>
    <x v="3"/>
    <n v="1"/>
    <x v="5"/>
    <n v="101.53"/>
  </r>
  <r>
    <n v="54225"/>
    <d v="2021-08-20T00:00:00"/>
    <s v="10071"/>
    <n v="1"/>
    <n v="11"/>
    <n v="15"/>
    <n v="10.220000000000001"/>
    <x v="7"/>
    <n v="4"/>
    <x v="1"/>
    <n v="4.7799999999999994"/>
  </r>
  <r>
    <n v="54226"/>
    <d v="2021-08-21T00:00:00"/>
    <s v="10071"/>
    <n v="1"/>
    <n v="5"/>
    <n v="15"/>
    <n v="11.19"/>
    <x v="2"/>
    <n v="4"/>
    <x v="1"/>
    <n v="3.8100000000000005"/>
  </r>
  <r>
    <n v="54227"/>
    <d v="2021-08-22T00:00:00"/>
    <s v="10071"/>
    <n v="1"/>
    <n v="2"/>
    <n v="15"/>
    <n v="10.39"/>
    <x v="1"/>
    <n v="4"/>
    <x v="1"/>
    <n v="4.6099999999999994"/>
  </r>
  <r>
    <n v="54228"/>
    <d v="2021-08-23T00:00:00"/>
    <s v="10071"/>
    <n v="1"/>
    <n v="13"/>
    <n v="14"/>
    <n v="10.49"/>
    <x v="8"/>
    <n v="4"/>
    <x v="1"/>
    <n v="3.51"/>
  </r>
  <r>
    <n v="54229"/>
    <d v="2021-08-24T00:00:00"/>
    <s v="10071"/>
    <n v="1"/>
    <n v="10"/>
    <n v="14"/>
    <n v="10.63"/>
    <x v="9"/>
    <n v="4"/>
    <x v="1"/>
    <n v="3.3699999999999992"/>
  </r>
  <r>
    <n v="54230"/>
    <d v="2021-08-24T00:00:00"/>
    <s v="10080"/>
    <n v="1"/>
    <n v="6"/>
    <n v="34"/>
    <n v="18.78"/>
    <x v="4"/>
    <n v="4"/>
    <x v="1"/>
    <n v="15.219999999999999"/>
  </r>
  <r>
    <n v="54231"/>
    <d v="2021-08-24T00:00:00"/>
    <s v="10051"/>
    <n v="1"/>
    <n v="1"/>
    <n v="334"/>
    <n v="224.65"/>
    <x v="0"/>
    <n v="3"/>
    <x v="3"/>
    <n v="109.35"/>
  </r>
  <r>
    <n v="54232"/>
    <d v="2021-08-25T00:00:00"/>
    <s v="10071"/>
    <n v="1"/>
    <n v="2"/>
    <n v="15"/>
    <n v="10.3"/>
    <x v="1"/>
    <n v="4"/>
    <x v="1"/>
    <n v="4.6999999999999993"/>
  </r>
  <r>
    <n v="54233"/>
    <d v="2021-08-25T00:00:00"/>
    <s v="10006"/>
    <n v="1"/>
    <n v="1"/>
    <n v="254"/>
    <n v="129.58000000000001"/>
    <x v="0"/>
    <n v="1"/>
    <x v="5"/>
    <n v="124.41999999999999"/>
  </r>
  <r>
    <n v="54234"/>
    <d v="2021-08-26T00:00:00"/>
    <s v="10071"/>
    <n v="1"/>
    <n v="7"/>
    <n v="15"/>
    <n v="10.17"/>
    <x v="3"/>
    <n v="4"/>
    <x v="1"/>
    <n v="4.83"/>
  </r>
  <r>
    <n v="54235"/>
    <d v="2021-08-27T00:00:00"/>
    <s v="10071"/>
    <n v="1"/>
    <n v="11"/>
    <n v="15"/>
    <n v="10.5"/>
    <x v="7"/>
    <n v="4"/>
    <x v="1"/>
    <n v="4.5"/>
  </r>
  <r>
    <n v="54236"/>
    <d v="2021-08-27T00:00:00"/>
    <s v="10071"/>
    <n v="1"/>
    <n v="6"/>
    <n v="15"/>
    <n v="11.25"/>
    <x v="4"/>
    <n v="4"/>
    <x v="1"/>
    <n v="3.75"/>
  </r>
  <r>
    <n v="54237"/>
    <d v="2021-08-27T00:00:00"/>
    <s v="10066"/>
    <n v="1"/>
    <n v="7"/>
    <n v="18"/>
    <n v="9.5299999999999994"/>
    <x v="3"/>
    <n v="4"/>
    <x v="1"/>
    <n v="8.4700000000000006"/>
  </r>
  <r>
    <n v="54238"/>
    <d v="2021-08-27T00:00:00"/>
    <s v="10051"/>
    <n v="1"/>
    <n v="7"/>
    <n v="342"/>
    <n v="222.26"/>
    <x v="3"/>
    <n v="3"/>
    <x v="3"/>
    <n v="119.74000000000001"/>
  </r>
  <r>
    <n v="54239"/>
    <d v="2021-08-27T00:00:00"/>
    <s v="10071"/>
    <n v="1"/>
    <n v="14"/>
    <n v="14"/>
    <n v="10.53"/>
    <x v="10"/>
    <n v="4"/>
    <x v="1"/>
    <n v="3.4700000000000006"/>
  </r>
  <r>
    <n v="54240"/>
    <d v="2021-08-27T00:00:00"/>
    <s v="10071"/>
    <n v="1"/>
    <n v="14"/>
    <n v="15"/>
    <n v="10.36"/>
    <x v="10"/>
    <n v="4"/>
    <x v="1"/>
    <n v="4.6400000000000006"/>
  </r>
  <r>
    <n v="54241"/>
    <d v="2021-08-27T00:00:00"/>
    <s v="10071"/>
    <n v="1"/>
    <n v="11"/>
    <n v="15"/>
    <n v="10.9"/>
    <x v="7"/>
    <n v="4"/>
    <x v="1"/>
    <n v="4.0999999999999996"/>
  </r>
  <r>
    <n v="54242"/>
    <d v="2021-08-27T00:00:00"/>
    <s v="10071"/>
    <n v="1"/>
    <n v="1"/>
    <n v="15"/>
    <n v="10.18"/>
    <x v="0"/>
    <n v="4"/>
    <x v="1"/>
    <n v="4.82"/>
  </r>
  <r>
    <n v="54243"/>
    <d v="2021-08-28T00:00:00"/>
    <s v="10071"/>
    <n v="1"/>
    <n v="10"/>
    <n v="15"/>
    <n v="10.77"/>
    <x v="9"/>
    <n v="4"/>
    <x v="1"/>
    <n v="4.2300000000000004"/>
  </r>
  <r>
    <n v="54244"/>
    <d v="2021-08-28T00:00:00"/>
    <s v="10006"/>
    <n v="1"/>
    <n v="1"/>
    <n v="238"/>
    <n v="134.47999999999999"/>
    <x v="0"/>
    <n v="1"/>
    <x v="5"/>
    <n v="103.52000000000001"/>
  </r>
  <r>
    <n v="54245"/>
    <d v="2021-08-29T00:00:00"/>
    <s v="10071"/>
    <n v="1"/>
    <n v="6"/>
    <n v="15"/>
    <n v="10.15"/>
    <x v="4"/>
    <n v="4"/>
    <x v="1"/>
    <n v="4.8499999999999996"/>
  </r>
  <r>
    <n v="54246"/>
    <d v="2021-08-29T00:00:00"/>
    <s v="10071"/>
    <n v="1"/>
    <n v="5"/>
    <n v="15"/>
    <n v="10.6"/>
    <x v="2"/>
    <n v="4"/>
    <x v="1"/>
    <n v="4.4000000000000004"/>
  </r>
  <r>
    <n v="54247"/>
    <d v="2021-08-30T00:00:00"/>
    <s v="10071"/>
    <n v="1"/>
    <n v="14"/>
    <n v="15"/>
    <n v="10.47"/>
    <x v="10"/>
    <n v="4"/>
    <x v="1"/>
    <n v="4.5299999999999994"/>
  </r>
  <r>
    <n v="54248"/>
    <d v="2021-08-30T00:00:00"/>
    <s v="10071"/>
    <n v="1"/>
    <n v="13"/>
    <n v="15"/>
    <n v="10.39"/>
    <x v="8"/>
    <n v="4"/>
    <x v="1"/>
    <n v="4.6099999999999994"/>
  </r>
  <r>
    <n v="54249"/>
    <d v="2021-08-30T00:00:00"/>
    <s v="10071"/>
    <n v="1"/>
    <n v="7"/>
    <n v="15"/>
    <n v="10.59"/>
    <x v="3"/>
    <n v="4"/>
    <x v="1"/>
    <n v="4.41"/>
  </r>
  <r>
    <n v="54250"/>
    <d v="2021-08-30T00:00:00"/>
    <s v="10080"/>
    <n v="1"/>
    <n v="9"/>
    <n v="32"/>
    <n v="18.86"/>
    <x v="6"/>
    <n v="4"/>
    <x v="1"/>
    <n v="13.14"/>
  </r>
  <r>
    <n v="54251"/>
    <d v="2021-08-31T00:00:00"/>
    <s v="10006"/>
    <n v="1"/>
    <n v="6"/>
    <n v="259"/>
    <n v="139.66999999999999"/>
    <x v="4"/>
    <n v="1"/>
    <x v="5"/>
    <n v="119.33000000000001"/>
  </r>
  <r>
    <n v="54252"/>
    <d v="2021-08-31T00:00:00"/>
    <s v="10071"/>
    <n v="1"/>
    <n v="7"/>
    <n v="15"/>
    <n v="10.77"/>
    <x v="3"/>
    <n v="4"/>
    <x v="1"/>
    <n v="4.2300000000000004"/>
  </r>
  <r>
    <n v="54253"/>
    <d v="2021-08-31T00:00:00"/>
    <s v="10051"/>
    <n v="1"/>
    <n v="1"/>
    <n v="337"/>
    <n v="228.92"/>
    <x v="0"/>
    <n v="3"/>
    <x v="3"/>
    <n v="108.08000000000001"/>
  </r>
  <r>
    <n v="54254"/>
    <d v="2021-09-01T00:00:00"/>
    <s v="10071"/>
    <n v="1"/>
    <n v="5"/>
    <n v="15"/>
    <n v="10.33"/>
    <x v="2"/>
    <n v="4"/>
    <x v="1"/>
    <n v="4.67"/>
  </r>
  <r>
    <n v="54255"/>
    <d v="2021-09-01T00:00:00"/>
    <s v="10071"/>
    <n v="1"/>
    <n v="11"/>
    <n v="14"/>
    <n v="10.63"/>
    <x v="7"/>
    <n v="4"/>
    <x v="1"/>
    <n v="3.3699999999999992"/>
  </r>
  <r>
    <n v="54256"/>
    <d v="2021-09-01T00:00:00"/>
    <s v="10071"/>
    <n v="1"/>
    <n v="7"/>
    <n v="15"/>
    <n v="10.32"/>
    <x v="3"/>
    <n v="4"/>
    <x v="1"/>
    <n v="4.68"/>
  </r>
  <r>
    <n v="54257"/>
    <d v="2021-09-01T00:00:00"/>
    <s v="10071"/>
    <n v="1"/>
    <n v="11"/>
    <n v="15"/>
    <n v="11.05"/>
    <x v="7"/>
    <n v="4"/>
    <x v="1"/>
    <n v="3.9499999999999993"/>
  </r>
  <r>
    <n v="54258"/>
    <d v="2021-09-01T00:00:00"/>
    <s v="10071"/>
    <n v="1"/>
    <n v="11"/>
    <n v="15"/>
    <n v="11.05"/>
    <x v="7"/>
    <n v="4"/>
    <x v="1"/>
    <n v="3.9499999999999993"/>
  </r>
  <r>
    <n v="54259"/>
    <d v="2021-09-02T00:00:00"/>
    <s v="10071"/>
    <n v="1"/>
    <n v="1"/>
    <n v="15"/>
    <n v="10.6"/>
    <x v="0"/>
    <n v="4"/>
    <x v="1"/>
    <n v="4.4000000000000004"/>
  </r>
  <r>
    <n v="54260"/>
    <d v="2021-09-02T00:00:00"/>
    <s v="10006"/>
    <n v="1"/>
    <n v="11"/>
    <n v="257"/>
    <n v="129.30000000000001"/>
    <x v="7"/>
    <n v="1"/>
    <x v="5"/>
    <n v="127.69999999999999"/>
  </r>
  <r>
    <n v="54261"/>
    <d v="2021-09-03T00:00:00"/>
    <s v="10071"/>
    <n v="1"/>
    <n v="1"/>
    <n v="14"/>
    <n v="10.43"/>
    <x v="0"/>
    <n v="4"/>
    <x v="1"/>
    <n v="3.5700000000000003"/>
  </r>
  <r>
    <n v="54262"/>
    <d v="2021-09-03T00:00:00"/>
    <s v="10051"/>
    <n v="1"/>
    <n v="2"/>
    <n v="332"/>
    <n v="230.16"/>
    <x v="1"/>
    <n v="3"/>
    <x v="3"/>
    <n v="101.84"/>
  </r>
  <r>
    <n v="54263"/>
    <d v="2021-09-03T00:00:00"/>
    <s v="10071"/>
    <n v="1"/>
    <n v="11"/>
    <n v="15"/>
    <n v="10.199999999999999"/>
    <x v="7"/>
    <n v="4"/>
    <x v="1"/>
    <n v="4.8000000000000007"/>
  </r>
  <r>
    <n v="54264"/>
    <d v="2021-09-03T00:00:00"/>
    <s v="10071"/>
    <n v="1"/>
    <n v="6"/>
    <n v="14"/>
    <n v="10.48"/>
    <x v="4"/>
    <n v="4"/>
    <x v="1"/>
    <n v="3.5199999999999996"/>
  </r>
  <r>
    <n v="54265"/>
    <d v="2021-09-03T00:00:00"/>
    <s v="10066"/>
    <n v="1"/>
    <n v="3"/>
    <n v="18"/>
    <n v="9.44"/>
    <x v="5"/>
    <n v="4"/>
    <x v="1"/>
    <n v="8.56"/>
  </r>
  <r>
    <n v="54266"/>
    <d v="2021-09-03T00:00:00"/>
    <s v="10071"/>
    <n v="2"/>
    <n v="6"/>
    <n v="15"/>
    <n v="10.16"/>
    <x v="4"/>
    <n v="4"/>
    <x v="1"/>
    <n v="4.84"/>
  </r>
  <r>
    <n v="54267"/>
    <d v="2021-09-03T00:00:00"/>
    <s v="10071"/>
    <n v="1"/>
    <n v="5"/>
    <n v="14"/>
    <n v="11.26"/>
    <x v="2"/>
    <n v="4"/>
    <x v="1"/>
    <n v="2.74"/>
  </r>
  <r>
    <n v="54268"/>
    <d v="2021-09-04T00:00:00"/>
    <s v="10006"/>
    <n v="1"/>
    <n v="11"/>
    <n v="240"/>
    <n v="134.02000000000001"/>
    <x v="7"/>
    <n v="1"/>
    <x v="5"/>
    <n v="105.97999999999999"/>
  </r>
  <r>
    <n v="54269"/>
    <d v="2021-09-04T00:00:00"/>
    <s v="10071"/>
    <n v="1"/>
    <n v="11"/>
    <n v="14"/>
    <n v="10.23"/>
    <x v="7"/>
    <n v="4"/>
    <x v="1"/>
    <n v="3.7699999999999996"/>
  </r>
  <r>
    <n v="54270"/>
    <d v="2021-09-05T00:00:00"/>
    <s v="10084"/>
    <n v="1"/>
    <n v="6"/>
    <n v="54"/>
    <n v="42.55"/>
    <x v="4"/>
    <n v="4"/>
    <x v="1"/>
    <n v="11.450000000000003"/>
  </r>
  <r>
    <n v="54271"/>
    <d v="2021-09-05T00:00:00"/>
    <s v="10080"/>
    <n v="1"/>
    <n v="11"/>
    <n v="34"/>
    <n v="19.329999999999998"/>
    <x v="7"/>
    <n v="4"/>
    <x v="1"/>
    <n v="14.670000000000002"/>
  </r>
  <r>
    <n v="54272"/>
    <d v="2021-09-05T00:00:00"/>
    <s v="10071"/>
    <n v="1"/>
    <n v="9"/>
    <n v="14"/>
    <n v="10.29"/>
    <x v="6"/>
    <n v="4"/>
    <x v="1"/>
    <n v="3.7100000000000009"/>
  </r>
  <r>
    <n v="54273"/>
    <d v="2021-09-05T00:00:00"/>
    <s v="10028"/>
    <n v="1"/>
    <n v="5"/>
    <n v="111"/>
    <n v="74.319999999999993"/>
    <x v="2"/>
    <n v="6"/>
    <x v="2"/>
    <n v="36.680000000000007"/>
  </r>
  <r>
    <n v="54274"/>
    <d v="2021-09-06T00:00:00"/>
    <s v="10066"/>
    <n v="1"/>
    <n v="2"/>
    <n v="18"/>
    <n v="9.17"/>
    <x v="1"/>
    <n v="4"/>
    <x v="1"/>
    <n v="8.83"/>
  </r>
  <r>
    <n v="54275"/>
    <d v="2021-09-06T00:00:00"/>
    <s v="10071"/>
    <n v="1"/>
    <n v="3"/>
    <n v="15"/>
    <n v="10.46"/>
    <x v="5"/>
    <n v="4"/>
    <x v="1"/>
    <n v="4.5399999999999991"/>
  </r>
  <r>
    <n v="54276"/>
    <d v="2021-09-06T00:00:00"/>
    <s v="10006"/>
    <n v="1"/>
    <n v="14"/>
    <n v="256"/>
    <n v="129.88999999999999"/>
    <x v="10"/>
    <n v="1"/>
    <x v="5"/>
    <n v="126.11000000000001"/>
  </r>
  <r>
    <n v="54277"/>
    <d v="2021-09-06T00:00:00"/>
    <s v="10071"/>
    <n v="1"/>
    <n v="6"/>
    <n v="14"/>
    <n v="11.08"/>
    <x v="4"/>
    <n v="4"/>
    <x v="1"/>
    <n v="2.92"/>
  </r>
  <r>
    <n v="54278"/>
    <d v="2021-09-07T00:00:00"/>
    <s v="10071"/>
    <n v="1"/>
    <n v="6"/>
    <n v="15"/>
    <n v="10.67"/>
    <x v="4"/>
    <n v="4"/>
    <x v="1"/>
    <n v="4.33"/>
  </r>
  <r>
    <n v="54279"/>
    <d v="2021-09-07T00:00:00"/>
    <s v="10051"/>
    <n v="1"/>
    <n v="5"/>
    <n v="331"/>
    <n v="222.91"/>
    <x v="2"/>
    <n v="3"/>
    <x v="3"/>
    <n v="108.09"/>
  </r>
  <r>
    <n v="54280"/>
    <d v="2021-09-07T00:00:00"/>
    <s v="10071"/>
    <n v="1"/>
    <n v="1"/>
    <n v="15"/>
    <n v="10.75"/>
    <x v="0"/>
    <n v="4"/>
    <x v="1"/>
    <n v="4.25"/>
  </r>
  <r>
    <n v="54281"/>
    <d v="2021-09-08T00:00:00"/>
    <s v="10071"/>
    <n v="1"/>
    <n v="2"/>
    <n v="14"/>
    <n v="10.45"/>
    <x v="1"/>
    <n v="4"/>
    <x v="1"/>
    <n v="3.5500000000000007"/>
  </r>
  <r>
    <n v="54282"/>
    <d v="2021-09-08T00:00:00"/>
    <s v="10084"/>
    <n v="1"/>
    <n v="7"/>
    <n v="55"/>
    <n v="43.93"/>
    <x v="3"/>
    <n v="4"/>
    <x v="1"/>
    <n v="11.07"/>
  </r>
  <r>
    <n v="54283"/>
    <d v="2021-09-09T00:00:00"/>
    <s v="10071"/>
    <n v="1"/>
    <n v="7"/>
    <n v="15"/>
    <n v="11.2"/>
    <x v="3"/>
    <n v="4"/>
    <x v="1"/>
    <n v="3.8000000000000007"/>
  </r>
  <r>
    <n v="54284"/>
    <d v="2021-09-09T00:00:00"/>
    <s v="10071"/>
    <n v="1"/>
    <n v="11"/>
    <n v="15"/>
    <n v="10.81"/>
    <x v="7"/>
    <n v="4"/>
    <x v="1"/>
    <n v="4.1899999999999995"/>
  </r>
  <r>
    <n v="54285"/>
    <d v="2021-09-09T00:00:00"/>
    <s v="10066"/>
    <n v="1"/>
    <n v="13"/>
    <n v="18"/>
    <n v="8.8699999999999992"/>
    <x v="8"/>
    <n v="4"/>
    <x v="1"/>
    <n v="9.1300000000000008"/>
  </r>
  <r>
    <n v="54286"/>
    <d v="2021-09-10T00:00:00"/>
    <s v="10071"/>
    <n v="1"/>
    <n v="14"/>
    <n v="15"/>
    <n v="10.199999999999999"/>
    <x v="10"/>
    <n v="4"/>
    <x v="1"/>
    <n v="4.8000000000000007"/>
  </r>
  <r>
    <n v="54287"/>
    <d v="2021-09-10T00:00:00"/>
    <s v="10071"/>
    <n v="1"/>
    <n v="6"/>
    <n v="15"/>
    <n v="10.29"/>
    <x v="4"/>
    <n v="4"/>
    <x v="1"/>
    <n v="4.7100000000000009"/>
  </r>
  <r>
    <n v="54288"/>
    <d v="2021-09-10T00:00:00"/>
    <s v="10071"/>
    <n v="1"/>
    <n v="3"/>
    <n v="15"/>
    <n v="11.18"/>
    <x v="5"/>
    <n v="4"/>
    <x v="1"/>
    <n v="3.8200000000000003"/>
  </r>
  <r>
    <n v="54289"/>
    <d v="2021-09-10T00:00:00"/>
    <s v="10006"/>
    <n v="1"/>
    <n v="14"/>
    <n v="249"/>
    <n v="130.65"/>
    <x v="10"/>
    <n v="1"/>
    <x v="5"/>
    <n v="118.35"/>
  </r>
  <r>
    <n v="54290"/>
    <d v="2021-09-10T00:00:00"/>
    <s v="10071"/>
    <n v="1"/>
    <n v="7"/>
    <n v="14"/>
    <n v="10.96"/>
    <x v="3"/>
    <n v="4"/>
    <x v="1"/>
    <n v="3.0399999999999991"/>
  </r>
  <r>
    <n v="54291"/>
    <d v="2021-09-10T00:00:00"/>
    <s v="10071"/>
    <n v="1"/>
    <n v="5"/>
    <n v="14"/>
    <n v="10.53"/>
    <x v="2"/>
    <n v="4"/>
    <x v="1"/>
    <n v="3.4700000000000006"/>
  </r>
  <r>
    <n v="54292"/>
    <d v="2021-09-10T00:00:00"/>
    <s v="10071"/>
    <n v="1"/>
    <n v="14"/>
    <n v="14"/>
    <n v="10.58"/>
    <x v="10"/>
    <n v="4"/>
    <x v="1"/>
    <n v="3.42"/>
  </r>
  <r>
    <n v="54293"/>
    <d v="2021-09-10T00:00:00"/>
    <s v="10071"/>
    <n v="1"/>
    <n v="10"/>
    <n v="15"/>
    <n v="10.83"/>
    <x v="9"/>
    <n v="4"/>
    <x v="1"/>
    <n v="4.17"/>
  </r>
  <r>
    <n v="54294"/>
    <d v="2021-09-11T00:00:00"/>
    <s v="10071"/>
    <n v="1"/>
    <n v="6"/>
    <n v="15"/>
    <n v="10.199999999999999"/>
    <x v="4"/>
    <n v="4"/>
    <x v="1"/>
    <n v="4.8000000000000007"/>
  </r>
  <r>
    <n v="54295"/>
    <d v="2021-09-11T00:00:00"/>
    <s v="10084"/>
    <n v="1"/>
    <n v="1"/>
    <n v="57"/>
    <n v="44.6"/>
    <x v="0"/>
    <n v="4"/>
    <x v="1"/>
    <n v="12.399999999999999"/>
  </r>
  <r>
    <n v="54296"/>
    <d v="2021-09-12T00:00:00"/>
    <s v="10066"/>
    <n v="1"/>
    <n v="13"/>
    <n v="17"/>
    <n v="9.36"/>
    <x v="8"/>
    <n v="4"/>
    <x v="1"/>
    <n v="7.6400000000000006"/>
  </r>
  <r>
    <n v="54297"/>
    <d v="2021-09-12T00:00:00"/>
    <s v="10071"/>
    <n v="1"/>
    <n v="7"/>
    <n v="15"/>
    <n v="10.79"/>
    <x v="3"/>
    <n v="4"/>
    <x v="1"/>
    <n v="4.2100000000000009"/>
  </r>
  <r>
    <n v="54298"/>
    <d v="2021-09-12T00:00:00"/>
    <s v="10051"/>
    <n v="1"/>
    <n v="3"/>
    <n v="348"/>
    <n v="235.39"/>
    <x v="5"/>
    <n v="3"/>
    <x v="3"/>
    <n v="112.61000000000001"/>
  </r>
  <r>
    <n v="54299"/>
    <d v="2021-09-13T00:00:00"/>
    <s v="10071"/>
    <n v="1"/>
    <n v="10"/>
    <n v="14"/>
    <n v="10.82"/>
    <x v="9"/>
    <n v="4"/>
    <x v="1"/>
    <n v="3.1799999999999997"/>
  </r>
  <r>
    <n v="54300"/>
    <d v="2021-09-14T00:00:00"/>
    <s v="10071"/>
    <n v="1"/>
    <n v="9"/>
    <n v="15"/>
    <n v="10.19"/>
    <x v="6"/>
    <n v="4"/>
    <x v="1"/>
    <n v="4.8100000000000005"/>
  </r>
  <r>
    <n v="54301"/>
    <d v="2021-09-14T00:00:00"/>
    <s v="10080"/>
    <n v="1"/>
    <n v="5"/>
    <n v="33"/>
    <n v="19.059999999999999"/>
    <x v="2"/>
    <n v="4"/>
    <x v="1"/>
    <n v="13.940000000000001"/>
  </r>
  <r>
    <n v="54302"/>
    <d v="2021-09-14T00:00:00"/>
    <s v="10071"/>
    <n v="1"/>
    <n v="10"/>
    <n v="14"/>
    <n v="10.98"/>
    <x v="9"/>
    <n v="4"/>
    <x v="1"/>
    <n v="3.0199999999999996"/>
  </r>
  <r>
    <n v="54303"/>
    <d v="2021-09-15T00:00:00"/>
    <s v="10066"/>
    <n v="1"/>
    <n v="7"/>
    <n v="18"/>
    <n v="9.0500000000000007"/>
    <x v="3"/>
    <n v="4"/>
    <x v="1"/>
    <n v="8.9499999999999993"/>
  </r>
  <r>
    <n v="54304"/>
    <d v="2021-09-15T00:00:00"/>
    <s v="10071"/>
    <n v="1"/>
    <n v="10"/>
    <n v="15"/>
    <n v="10.71"/>
    <x v="9"/>
    <n v="4"/>
    <x v="1"/>
    <n v="4.2899999999999991"/>
  </r>
  <r>
    <n v="54305"/>
    <d v="2021-09-15T00:00:00"/>
    <s v="10006"/>
    <n v="1"/>
    <n v="7"/>
    <n v="246"/>
    <n v="126.42"/>
    <x v="3"/>
    <n v="1"/>
    <x v="5"/>
    <n v="119.58"/>
  </r>
  <r>
    <n v="54306"/>
    <d v="2021-09-16T00:00:00"/>
    <s v="10071"/>
    <n v="1"/>
    <n v="2"/>
    <n v="15"/>
    <n v="10.72"/>
    <x v="1"/>
    <n v="4"/>
    <x v="1"/>
    <n v="4.2799999999999994"/>
  </r>
  <r>
    <n v="54307"/>
    <d v="2021-09-16T00:00:00"/>
    <s v="10071"/>
    <n v="1"/>
    <n v="6"/>
    <n v="15"/>
    <n v="11.13"/>
    <x v="4"/>
    <n v="4"/>
    <x v="1"/>
    <n v="3.8699999999999992"/>
  </r>
  <r>
    <n v="54308"/>
    <d v="2021-09-17T00:00:00"/>
    <s v="10071"/>
    <n v="2"/>
    <n v="5"/>
    <n v="14"/>
    <n v="10.29"/>
    <x v="2"/>
    <n v="4"/>
    <x v="1"/>
    <n v="3.7100000000000009"/>
  </r>
  <r>
    <n v="54309"/>
    <d v="2021-09-17T00:00:00"/>
    <s v="10071"/>
    <n v="1"/>
    <n v="13"/>
    <n v="14"/>
    <n v="11.16"/>
    <x v="8"/>
    <n v="4"/>
    <x v="1"/>
    <n v="2.84"/>
  </r>
  <r>
    <n v="54310"/>
    <d v="2021-09-18T00:00:00"/>
    <s v="10006"/>
    <n v="1"/>
    <n v="11"/>
    <n v="248"/>
    <n v="134.81"/>
    <x v="7"/>
    <n v="1"/>
    <x v="5"/>
    <n v="113.19"/>
  </r>
  <r>
    <n v="54311"/>
    <d v="2021-09-18T00:00:00"/>
    <s v="10071"/>
    <n v="1"/>
    <n v="7"/>
    <n v="14"/>
    <n v="10.91"/>
    <x v="3"/>
    <n v="4"/>
    <x v="1"/>
    <n v="3.09"/>
  </r>
  <r>
    <n v="54312"/>
    <d v="2021-09-18T00:00:00"/>
    <s v="10071"/>
    <n v="1"/>
    <n v="11"/>
    <n v="14"/>
    <n v="10.65"/>
    <x v="7"/>
    <n v="4"/>
    <x v="1"/>
    <n v="3.3499999999999996"/>
  </r>
  <r>
    <n v="54313"/>
    <d v="2021-09-19T00:00:00"/>
    <s v="10051"/>
    <n v="1"/>
    <n v="6"/>
    <n v="335"/>
    <n v="229.52"/>
    <x v="4"/>
    <n v="3"/>
    <x v="3"/>
    <n v="105.47999999999999"/>
  </r>
  <r>
    <n v="54314"/>
    <d v="2021-09-19T00:00:00"/>
    <s v="10071"/>
    <n v="1"/>
    <n v="3"/>
    <n v="14"/>
    <n v="10.220000000000001"/>
    <x v="5"/>
    <n v="4"/>
    <x v="1"/>
    <n v="3.7799999999999994"/>
  </r>
  <r>
    <n v="54315"/>
    <d v="2021-09-20T00:00:00"/>
    <s v="10071"/>
    <n v="1"/>
    <n v="13"/>
    <n v="15"/>
    <n v="11.17"/>
    <x v="8"/>
    <n v="4"/>
    <x v="1"/>
    <n v="3.83"/>
  </r>
  <r>
    <n v="54316"/>
    <d v="2021-09-20T00:00:00"/>
    <s v="10071"/>
    <n v="1"/>
    <n v="11"/>
    <n v="15"/>
    <n v="10.88"/>
    <x v="7"/>
    <n v="4"/>
    <x v="1"/>
    <n v="4.1199999999999992"/>
  </r>
  <r>
    <n v="54317"/>
    <d v="2021-09-20T00:00:00"/>
    <s v="10071"/>
    <n v="1"/>
    <n v="11"/>
    <n v="15"/>
    <n v="10.87"/>
    <x v="7"/>
    <n v="4"/>
    <x v="1"/>
    <n v="4.1300000000000008"/>
  </r>
  <r>
    <n v="54318"/>
    <d v="2021-09-20T00:00:00"/>
    <s v="10006"/>
    <n v="1"/>
    <n v="3"/>
    <n v="249"/>
    <n v="127.08"/>
    <x v="5"/>
    <n v="1"/>
    <x v="5"/>
    <n v="121.92"/>
  </r>
  <r>
    <n v="54319"/>
    <d v="2021-09-21T00:00:00"/>
    <s v="10071"/>
    <n v="1"/>
    <n v="7"/>
    <n v="15"/>
    <n v="11.08"/>
    <x v="3"/>
    <n v="4"/>
    <x v="1"/>
    <n v="3.92"/>
  </r>
  <r>
    <n v="54320"/>
    <d v="2021-09-21T00:00:00"/>
    <s v="10071"/>
    <n v="1"/>
    <n v="2"/>
    <n v="15"/>
    <n v="10.49"/>
    <x v="1"/>
    <n v="4"/>
    <x v="1"/>
    <n v="4.51"/>
  </r>
  <r>
    <n v="54321"/>
    <d v="2021-09-21T00:00:00"/>
    <s v="10071"/>
    <n v="1"/>
    <n v="13"/>
    <n v="15"/>
    <n v="10.74"/>
    <x v="8"/>
    <n v="4"/>
    <x v="1"/>
    <n v="4.26"/>
  </r>
  <r>
    <n v="54322"/>
    <d v="2021-09-22T00:00:00"/>
    <s v="10066"/>
    <n v="1"/>
    <n v="9"/>
    <n v="18"/>
    <n v="9.36"/>
    <x v="6"/>
    <n v="4"/>
    <x v="1"/>
    <n v="8.64"/>
  </r>
  <r>
    <n v="54323"/>
    <d v="2021-09-22T00:00:00"/>
    <s v="10071"/>
    <n v="1"/>
    <n v="11"/>
    <n v="14"/>
    <n v="10.75"/>
    <x v="7"/>
    <n v="4"/>
    <x v="1"/>
    <n v="3.25"/>
  </r>
  <r>
    <n v="54324"/>
    <d v="2021-09-22T00:00:00"/>
    <s v="10071"/>
    <n v="1"/>
    <n v="7"/>
    <n v="14"/>
    <n v="10.51"/>
    <x v="3"/>
    <n v="4"/>
    <x v="1"/>
    <n v="3.49"/>
  </r>
  <r>
    <n v="54325"/>
    <d v="2021-09-23T00:00:00"/>
    <s v="10006"/>
    <n v="1"/>
    <n v="7"/>
    <n v="241"/>
    <n v="135"/>
    <x v="3"/>
    <n v="1"/>
    <x v="5"/>
    <n v="106"/>
  </r>
  <r>
    <n v="54326"/>
    <d v="2021-09-23T00:00:00"/>
    <s v="10071"/>
    <n v="1"/>
    <n v="10"/>
    <n v="15"/>
    <n v="10.199999999999999"/>
    <x v="9"/>
    <n v="4"/>
    <x v="1"/>
    <n v="4.8000000000000007"/>
  </r>
  <r>
    <n v="54327"/>
    <d v="2021-09-24T00:00:00"/>
    <s v="10071"/>
    <n v="1"/>
    <n v="6"/>
    <n v="15"/>
    <n v="10.64"/>
    <x v="4"/>
    <n v="4"/>
    <x v="1"/>
    <n v="4.3599999999999994"/>
  </r>
  <r>
    <n v="54328"/>
    <d v="2021-09-24T00:00:00"/>
    <s v="10071"/>
    <n v="1"/>
    <n v="5"/>
    <n v="14"/>
    <n v="11.05"/>
    <x v="2"/>
    <n v="4"/>
    <x v="1"/>
    <n v="2.9499999999999993"/>
  </r>
  <r>
    <n v="54329"/>
    <d v="2021-09-24T00:00:00"/>
    <s v="10071"/>
    <n v="1"/>
    <n v="11"/>
    <n v="15"/>
    <n v="10.79"/>
    <x v="7"/>
    <n v="4"/>
    <x v="1"/>
    <n v="4.2100000000000009"/>
  </r>
  <r>
    <n v="54330"/>
    <d v="2021-09-24T00:00:00"/>
    <s v="10071"/>
    <n v="1"/>
    <n v="5"/>
    <n v="15"/>
    <n v="11.05"/>
    <x v="2"/>
    <n v="4"/>
    <x v="1"/>
    <n v="3.9499999999999993"/>
  </r>
  <r>
    <n v="54331"/>
    <d v="2021-09-25T00:00:00"/>
    <s v="10071"/>
    <n v="1"/>
    <n v="5"/>
    <n v="15"/>
    <n v="11.18"/>
    <x v="2"/>
    <n v="4"/>
    <x v="1"/>
    <n v="3.8200000000000003"/>
  </r>
  <r>
    <n v="54332"/>
    <d v="2021-09-25T00:00:00"/>
    <s v="10071"/>
    <n v="1"/>
    <n v="10"/>
    <n v="15"/>
    <n v="10.95"/>
    <x v="9"/>
    <n v="4"/>
    <x v="1"/>
    <n v="4.0500000000000007"/>
  </r>
  <r>
    <n v="54333"/>
    <d v="2021-09-25T00:00:00"/>
    <s v="10006"/>
    <n v="1"/>
    <n v="7"/>
    <n v="241"/>
    <n v="128.32"/>
    <x v="3"/>
    <n v="1"/>
    <x v="5"/>
    <n v="112.68"/>
  </r>
  <r>
    <n v="54334"/>
    <d v="2021-09-25T00:00:00"/>
    <s v="10051"/>
    <n v="1"/>
    <n v="2"/>
    <n v="337"/>
    <n v="225.45"/>
    <x v="1"/>
    <n v="3"/>
    <x v="3"/>
    <n v="111.55000000000001"/>
  </r>
  <r>
    <n v="54335"/>
    <d v="2021-09-26T00:00:00"/>
    <s v="10071"/>
    <n v="1"/>
    <n v="2"/>
    <n v="15"/>
    <n v="10.54"/>
    <x v="1"/>
    <n v="4"/>
    <x v="1"/>
    <n v="4.4600000000000009"/>
  </r>
  <r>
    <n v="54336"/>
    <d v="2021-09-26T00:00:00"/>
    <s v="10080"/>
    <n v="1"/>
    <n v="11"/>
    <n v="31"/>
    <n v="19.05"/>
    <x v="7"/>
    <n v="4"/>
    <x v="1"/>
    <n v="11.95"/>
  </r>
  <r>
    <n v="54337"/>
    <d v="2021-09-27T00:00:00"/>
    <s v="10071"/>
    <n v="1"/>
    <n v="11"/>
    <n v="15"/>
    <n v="11.06"/>
    <x v="7"/>
    <n v="4"/>
    <x v="1"/>
    <n v="3.9399999999999995"/>
  </r>
  <r>
    <n v="54338"/>
    <d v="2021-09-27T00:00:00"/>
    <s v="10071"/>
    <n v="1"/>
    <n v="6"/>
    <n v="15"/>
    <n v="10.35"/>
    <x v="4"/>
    <n v="4"/>
    <x v="1"/>
    <n v="4.6500000000000004"/>
  </r>
  <r>
    <n v="54339"/>
    <d v="2021-09-27T00:00:00"/>
    <s v="10071"/>
    <n v="1"/>
    <n v="2"/>
    <n v="14"/>
    <n v="10.56"/>
    <x v="1"/>
    <n v="4"/>
    <x v="1"/>
    <n v="3.4399999999999995"/>
  </r>
  <r>
    <n v="54340"/>
    <d v="2021-09-27T00:00:00"/>
    <s v="10071"/>
    <n v="1"/>
    <n v="2"/>
    <n v="15"/>
    <n v="10.9"/>
    <x v="1"/>
    <n v="4"/>
    <x v="1"/>
    <n v="4.0999999999999996"/>
  </r>
  <r>
    <n v="54341"/>
    <d v="2021-09-28T00:00:00"/>
    <s v="10071"/>
    <n v="2"/>
    <n v="11"/>
    <n v="15"/>
    <n v="10.79"/>
    <x v="7"/>
    <n v="4"/>
    <x v="1"/>
    <n v="4.2100000000000009"/>
  </r>
  <r>
    <n v="54342"/>
    <d v="2021-09-28T00:00:00"/>
    <s v="10084"/>
    <n v="1"/>
    <n v="2"/>
    <n v="56"/>
    <n v="43.22"/>
    <x v="1"/>
    <n v="4"/>
    <x v="1"/>
    <n v="12.780000000000001"/>
  </r>
  <r>
    <n v="54343"/>
    <d v="2021-09-28T00:00:00"/>
    <s v="10028"/>
    <n v="1"/>
    <n v="6"/>
    <n v="114"/>
    <n v="75.44"/>
    <x v="4"/>
    <n v="6"/>
    <x v="2"/>
    <n v="38.56"/>
  </r>
  <r>
    <n v="54344"/>
    <d v="2021-09-28T00:00:00"/>
    <s v="10066"/>
    <n v="1"/>
    <n v="2"/>
    <n v="17"/>
    <n v="9.57"/>
    <x v="1"/>
    <n v="4"/>
    <x v="1"/>
    <n v="7.43"/>
  </r>
  <r>
    <n v="54345"/>
    <d v="2021-09-28T00:00:00"/>
    <s v="10006"/>
    <n v="1"/>
    <n v="6"/>
    <n v="256"/>
    <n v="135.85"/>
    <x v="4"/>
    <n v="1"/>
    <x v="5"/>
    <n v="120.15"/>
  </r>
  <r>
    <n v="54346"/>
    <d v="2021-09-29T00:00:00"/>
    <s v="10071"/>
    <n v="1"/>
    <n v="6"/>
    <n v="15"/>
    <n v="10.91"/>
    <x v="4"/>
    <n v="4"/>
    <x v="1"/>
    <n v="4.09"/>
  </r>
  <r>
    <n v="54347"/>
    <d v="2021-09-29T00:00:00"/>
    <s v="10071"/>
    <n v="1"/>
    <n v="3"/>
    <n v="14"/>
    <n v="10.220000000000001"/>
    <x v="5"/>
    <n v="4"/>
    <x v="1"/>
    <n v="3.7799999999999994"/>
  </r>
  <r>
    <n v="54348"/>
    <d v="2021-09-30T00:00:00"/>
    <s v="10051"/>
    <n v="1"/>
    <n v="7"/>
    <n v="340"/>
    <n v="219.13"/>
    <x v="3"/>
    <n v="3"/>
    <x v="3"/>
    <n v="120.87"/>
  </r>
  <r>
    <n v="54349"/>
    <d v="2021-09-30T00:00:00"/>
    <s v="10071"/>
    <n v="1"/>
    <n v="5"/>
    <n v="15"/>
    <n v="10.58"/>
    <x v="2"/>
    <n v="4"/>
    <x v="1"/>
    <n v="4.42"/>
  </r>
  <r>
    <n v="54350"/>
    <d v="2021-09-30T00:00:00"/>
    <s v="10071"/>
    <n v="1"/>
    <n v="2"/>
    <n v="15"/>
    <n v="10.9"/>
    <x v="1"/>
    <n v="4"/>
    <x v="1"/>
    <n v="4.0999999999999996"/>
  </r>
  <r>
    <n v="54351"/>
    <d v="2021-09-30T00:00:00"/>
    <s v="10071"/>
    <n v="1"/>
    <n v="6"/>
    <n v="15"/>
    <n v="11.2"/>
    <x v="4"/>
    <n v="4"/>
    <x v="1"/>
    <n v="3.8000000000000007"/>
  </r>
  <r>
    <n v="54352"/>
    <d v="2021-09-30T00:00:00"/>
    <s v="10071"/>
    <n v="1"/>
    <n v="7"/>
    <n v="15"/>
    <n v="10.6"/>
    <x v="3"/>
    <n v="4"/>
    <x v="1"/>
    <n v="4.4000000000000004"/>
  </r>
  <r>
    <n v="54353"/>
    <d v="2021-10-01T00:00:00"/>
    <s v="10071"/>
    <n v="1"/>
    <n v="6"/>
    <n v="15"/>
    <n v="11.2"/>
    <x v="4"/>
    <n v="4"/>
    <x v="1"/>
    <n v="3.8000000000000007"/>
  </r>
  <r>
    <n v="54354"/>
    <d v="2021-10-02T00:00:00"/>
    <s v="10071"/>
    <n v="1"/>
    <n v="6"/>
    <n v="15"/>
    <n v="10.18"/>
    <x v="4"/>
    <n v="4"/>
    <x v="1"/>
    <n v="4.82"/>
  </r>
  <r>
    <n v="54355"/>
    <d v="2021-10-03T00:00:00"/>
    <s v="10071"/>
    <n v="1"/>
    <n v="15"/>
    <n v="15"/>
    <n v="11.24"/>
    <x v="12"/>
    <n v="4"/>
    <x v="1"/>
    <n v="3.76"/>
  </r>
  <r>
    <n v="54356"/>
    <d v="2021-10-03T00:00:00"/>
    <s v="10066"/>
    <n v="1"/>
    <n v="2"/>
    <n v="18"/>
    <n v="9.59"/>
    <x v="1"/>
    <n v="4"/>
    <x v="1"/>
    <n v="8.41"/>
  </r>
  <r>
    <n v="54357"/>
    <d v="2021-10-03T00:00:00"/>
    <s v="10028"/>
    <n v="1"/>
    <n v="2"/>
    <n v="111"/>
    <n v="77.84"/>
    <x v="1"/>
    <n v="6"/>
    <x v="2"/>
    <n v="33.159999999999997"/>
  </r>
  <r>
    <n v="54358"/>
    <d v="2021-10-03T00:00:00"/>
    <s v="10051"/>
    <n v="1"/>
    <n v="14"/>
    <n v="321"/>
    <n v="228.85"/>
    <x v="10"/>
    <n v="3"/>
    <x v="3"/>
    <n v="92.15"/>
  </r>
  <r>
    <n v="54359"/>
    <d v="2021-10-03T00:00:00"/>
    <s v="10006"/>
    <n v="1"/>
    <n v="7"/>
    <n v="251"/>
    <n v="131.52000000000001"/>
    <x v="3"/>
    <n v="1"/>
    <x v="5"/>
    <n v="119.47999999999999"/>
  </r>
  <r>
    <n v="54360"/>
    <d v="2021-10-04T00:00:00"/>
    <s v="10071"/>
    <n v="1"/>
    <n v="2"/>
    <n v="14"/>
    <n v="11.23"/>
    <x v="1"/>
    <n v="4"/>
    <x v="1"/>
    <n v="2.7699999999999996"/>
  </r>
  <r>
    <n v="54361"/>
    <d v="2021-10-04T00:00:00"/>
    <s v="10084"/>
    <n v="1"/>
    <n v="5"/>
    <n v="59"/>
    <n v="45.73"/>
    <x v="2"/>
    <n v="4"/>
    <x v="1"/>
    <n v="13.270000000000003"/>
  </r>
  <r>
    <n v="54362"/>
    <d v="2021-10-05T00:00:00"/>
    <s v="10071"/>
    <n v="1"/>
    <n v="2"/>
    <n v="15"/>
    <n v="11.2"/>
    <x v="1"/>
    <n v="4"/>
    <x v="1"/>
    <n v="3.8000000000000007"/>
  </r>
  <r>
    <n v="54363"/>
    <d v="2021-10-06T00:00:00"/>
    <s v="10071"/>
    <n v="1"/>
    <n v="10"/>
    <n v="15"/>
    <n v="10.16"/>
    <x v="9"/>
    <n v="4"/>
    <x v="1"/>
    <n v="4.84"/>
  </r>
  <r>
    <n v="54364"/>
    <d v="2021-10-07T00:00:00"/>
    <s v="10071"/>
    <n v="1"/>
    <n v="6"/>
    <n v="15"/>
    <n v="10.46"/>
    <x v="4"/>
    <n v="4"/>
    <x v="1"/>
    <n v="4.5399999999999991"/>
  </r>
  <r>
    <n v="54365"/>
    <d v="2021-10-07T00:00:00"/>
    <s v="10071"/>
    <n v="1"/>
    <n v="9"/>
    <n v="14"/>
    <n v="11.22"/>
    <x v="6"/>
    <n v="4"/>
    <x v="1"/>
    <n v="2.7799999999999994"/>
  </r>
  <r>
    <n v="54366"/>
    <d v="2021-10-07T00:00:00"/>
    <s v="10066"/>
    <n v="1"/>
    <n v="2"/>
    <n v="17"/>
    <n v="8.7200000000000006"/>
    <x v="1"/>
    <n v="4"/>
    <x v="1"/>
    <n v="8.2799999999999994"/>
  </r>
  <r>
    <n v="54367"/>
    <d v="2021-10-07T00:00:00"/>
    <s v="10006"/>
    <n v="1"/>
    <n v="3"/>
    <n v="257"/>
    <n v="139.27000000000001"/>
    <x v="5"/>
    <n v="1"/>
    <x v="5"/>
    <n v="117.72999999999999"/>
  </r>
  <r>
    <n v="54368"/>
    <d v="2021-10-07T00:00:00"/>
    <s v="10071"/>
    <n v="1"/>
    <n v="16"/>
    <n v="15"/>
    <n v="10.86"/>
    <x v="11"/>
    <n v="4"/>
    <x v="1"/>
    <n v="4.1400000000000006"/>
  </r>
  <r>
    <n v="54369"/>
    <d v="2021-10-08T00:00:00"/>
    <s v="10051"/>
    <n v="1"/>
    <n v="7"/>
    <n v="323"/>
    <n v="214.86"/>
    <x v="3"/>
    <n v="3"/>
    <x v="3"/>
    <n v="108.13999999999999"/>
  </r>
  <r>
    <n v="54370"/>
    <d v="2021-10-08T00:00:00"/>
    <s v="10071"/>
    <n v="1"/>
    <n v="16"/>
    <n v="14"/>
    <n v="10.75"/>
    <x v="11"/>
    <n v="4"/>
    <x v="1"/>
    <n v="3.25"/>
  </r>
  <r>
    <n v="54371"/>
    <d v="2021-10-09T00:00:00"/>
    <s v="10071"/>
    <n v="1"/>
    <n v="3"/>
    <n v="14"/>
    <n v="10.28"/>
    <x v="5"/>
    <n v="4"/>
    <x v="1"/>
    <n v="3.7200000000000006"/>
  </r>
  <r>
    <n v="54372"/>
    <d v="2021-10-09T00:00:00"/>
    <s v="10071"/>
    <n v="1"/>
    <n v="3"/>
    <n v="15"/>
    <n v="10.99"/>
    <x v="5"/>
    <n v="4"/>
    <x v="1"/>
    <n v="4.01"/>
  </r>
  <r>
    <n v="54373"/>
    <d v="2021-10-10T00:00:00"/>
    <s v="10080"/>
    <n v="1"/>
    <n v="7"/>
    <n v="34"/>
    <n v="19.170000000000002"/>
    <x v="3"/>
    <n v="4"/>
    <x v="1"/>
    <n v="14.829999999999998"/>
  </r>
  <r>
    <n v="54374"/>
    <d v="2021-10-10T00:00:00"/>
    <s v="10028"/>
    <n v="1"/>
    <n v="11"/>
    <n v="119"/>
    <n v="76.06"/>
    <x v="7"/>
    <n v="6"/>
    <x v="2"/>
    <n v="42.94"/>
  </r>
  <r>
    <n v="54375"/>
    <d v="2021-10-10T00:00:00"/>
    <s v="10066"/>
    <n v="1"/>
    <n v="6"/>
    <n v="18"/>
    <n v="8.89"/>
    <x v="4"/>
    <n v="4"/>
    <x v="1"/>
    <n v="9.11"/>
  </r>
  <r>
    <n v="54376"/>
    <d v="2021-10-10T00:00:00"/>
    <s v="10071"/>
    <n v="1"/>
    <n v="11"/>
    <n v="15"/>
    <n v="10.51"/>
    <x v="7"/>
    <n v="4"/>
    <x v="1"/>
    <n v="4.49"/>
  </r>
  <r>
    <n v="54377"/>
    <d v="2021-10-11T00:00:00"/>
    <s v="10071"/>
    <n v="1"/>
    <n v="3"/>
    <n v="15"/>
    <n v="10.65"/>
    <x v="5"/>
    <n v="4"/>
    <x v="1"/>
    <n v="4.3499999999999996"/>
  </r>
  <r>
    <n v="54378"/>
    <d v="2021-10-11T00:00:00"/>
    <s v="10071"/>
    <n v="1"/>
    <n v="6"/>
    <n v="15"/>
    <n v="10.23"/>
    <x v="4"/>
    <n v="4"/>
    <x v="1"/>
    <n v="4.7699999999999996"/>
  </r>
  <r>
    <n v="54379"/>
    <d v="2021-10-11T00:00:00"/>
    <s v="10071"/>
    <n v="1"/>
    <n v="5"/>
    <n v="14"/>
    <n v="10.63"/>
    <x v="2"/>
    <n v="4"/>
    <x v="1"/>
    <n v="3.3699999999999992"/>
  </r>
  <r>
    <n v="54380"/>
    <d v="2021-10-12T00:00:00"/>
    <s v="10071"/>
    <n v="1"/>
    <n v="1"/>
    <n v="14"/>
    <n v="11.01"/>
    <x v="0"/>
    <n v="4"/>
    <x v="1"/>
    <n v="2.99"/>
  </r>
  <r>
    <n v="54381"/>
    <d v="2021-10-12T00:00:00"/>
    <s v="10006"/>
    <n v="1"/>
    <n v="7"/>
    <n v="250"/>
    <n v="128.80000000000001"/>
    <x v="3"/>
    <n v="1"/>
    <x v="5"/>
    <n v="121.19999999999999"/>
  </r>
  <r>
    <n v="54382"/>
    <d v="2021-10-13T00:00:00"/>
    <s v="10071"/>
    <n v="1"/>
    <n v="2"/>
    <n v="15"/>
    <n v="10.210000000000001"/>
    <x v="1"/>
    <n v="4"/>
    <x v="1"/>
    <n v="4.7899999999999991"/>
  </r>
  <r>
    <n v="54383"/>
    <d v="2021-10-13T00:00:00"/>
    <s v="10051"/>
    <n v="1"/>
    <n v="7"/>
    <n v="317"/>
    <n v="228.19"/>
    <x v="3"/>
    <n v="3"/>
    <x v="3"/>
    <n v="88.81"/>
  </r>
  <r>
    <n v="54384"/>
    <d v="2021-10-14T00:00:00"/>
    <s v="10084"/>
    <n v="1"/>
    <n v="1"/>
    <n v="54"/>
    <n v="43.91"/>
    <x v="0"/>
    <n v="4"/>
    <x v="1"/>
    <n v="10.090000000000003"/>
  </r>
  <r>
    <n v="54385"/>
    <d v="2021-10-14T00:00:00"/>
    <s v="10071"/>
    <n v="2"/>
    <n v="5"/>
    <n v="15"/>
    <n v="10.96"/>
    <x v="2"/>
    <n v="4"/>
    <x v="1"/>
    <n v="4.0399999999999991"/>
  </r>
  <r>
    <n v="54386"/>
    <d v="2021-10-15T00:00:00"/>
    <s v="10066"/>
    <n v="1"/>
    <n v="16"/>
    <n v="18"/>
    <n v="9.31"/>
    <x v="11"/>
    <n v="4"/>
    <x v="1"/>
    <n v="8.69"/>
  </r>
  <r>
    <n v="54387"/>
    <d v="2021-10-15T00:00:00"/>
    <s v="10071"/>
    <n v="1"/>
    <n v="7"/>
    <n v="15"/>
    <n v="10.31"/>
    <x v="3"/>
    <n v="4"/>
    <x v="1"/>
    <n v="4.6899999999999995"/>
  </r>
  <r>
    <n v="54388"/>
    <d v="2021-10-16T00:00:00"/>
    <s v="10071"/>
    <n v="1"/>
    <n v="7"/>
    <n v="15"/>
    <n v="11.02"/>
    <x v="3"/>
    <n v="4"/>
    <x v="1"/>
    <n v="3.9800000000000004"/>
  </r>
  <r>
    <n v="54389"/>
    <d v="2021-10-16T00:00:00"/>
    <s v="10006"/>
    <n v="1"/>
    <n v="1"/>
    <n v="248"/>
    <n v="139.38"/>
    <x v="0"/>
    <n v="1"/>
    <x v="5"/>
    <n v="108.62"/>
  </r>
  <r>
    <n v="54390"/>
    <d v="2021-10-17T00:00:00"/>
    <s v="10071"/>
    <n v="1"/>
    <n v="16"/>
    <n v="15"/>
    <n v="10.54"/>
    <x v="11"/>
    <n v="4"/>
    <x v="1"/>
    <n v="4.4600000000000009"/>
  </r>
  <r>
    <n v="54391"/>
    <d v="2021-10-17T00:00:00"/>
    <s v="10066"/>
    <n v="1"/>
    <n v="2"/>
    <n v="17"/>
    <n v="9.24"/>
    <x v="1"/>
    <n v="4"/>
    <x v="1"/>
    <n v="7.76"/>
  </r>
  <r>
    <n v="54392"/>
    <d v="2021-10-18T00:00:00"/>
    <s v="10071"/>
    <n v="1"/>
    <n v="1"/>
    <n v="15"/>
    <n v="10.24"/>
    <x v="0"/>
    <n v="4"/>
    <x v="1"/>
    <n v="4.76"/>
  </r>
  <r>
    <n v="54393"/>
    <d v="2021-10-19T00:00:00"/>
    <s v="10051"/>
    <n v="1"/>
    <n v="2"/>
    <n v="316"/>
    <n v="235.6"/>
    <x v="1"/>
    <n v="3"/>
    <x v="3"/>
    <n v="80.400000000000006"/>
  </r>
  <r>
    <n v="54394"/>
    <d v="2021-10-19T00:00:00"/>
    <s v="10006"/>
    <n v="1"/>
    <n v="7"/>
    <n v="248"/>
    <n v="129.33000000000001"/>
    <x v="3"/>
    <n v="1"/>
    <x v="5"/>
    <n v="118.66999999999999"/>
  </r>
  <r>
    <n v="54395"/>
    <d v="2021-10-19T00:00:00"/>
    <s v="10071"/>
    <n v="1"/>
    <n v="1"/>
    <n v="15"/>
    <n v="10.99"/>
    <x v="0"/>
    <n v="4"/>
    <x v="1"/>
    <n v="4.01"/>
  </r>
  <r>
    <n v="54396"/>
    <d v="2021-10-20T00:00:00"/>
    <s v="10071"/>
    <n v="1"/>
    <n v="9"/>
    <n v="14"/>
    <n v="10.95"/>
    <x v="6"/>
    <n v="4"/>
    <x v="1"/>
    <n v="3.0500000000000007"/>
  </r>
  <r>
    <n v="54397"/>
    <d v="2021-10-20T00:00:00"/>
    <s v="10080"/>
    <n v="1"/>
    <n v="1"/>
    <n v="34"/>
    <n v="20.22"/>
    <x v="0"/>
    <n v="4"/>
    <x v="1"/>
    <n v="13.780000000000001"/>
  </r>
  <r>
    <n v="54398"/>
    <d v="2021-10-20T00:00:00"/>
    <s v="10071"/>
    <n v="1"/>
    <n v="7"/>
    <n v="15"/>
    <n v="10.57"/>
    <x v="3"/>
    <n v="4"/>
    <x v="1"/>
    <n v="4.43"/>
  </r>
  <r>
    <n v="54399"/>
    <d v="2021-10-20T00:00:00"/>
    <s v="10071"/>
    <n v="1"/>
    <n v="1"/>
    <n v="14"/>
    <n v="11.16"/>
    <x v="0"/>
    <n v="4"/>
    <x v="1"/>
    <n v="2.84"/>
  </r>
  <r>
    <n v="54400"/>
    <d v="2021-10-21T00:00:00"/>
    <s v="10071"/>
    <n v="1"/>
    <n v="6"/>
    <n v="14"/>
    <n v="10.48"/>
    <x v="4"/>
    <n v="4"/>
    <x v="1"/>
    <n v="3.5199999999999996"/>
  </r>
  <r>
    <n v="54401"/>
    <d v="2021-10-21T00:00:00"/>
    <s v="10006"/>
    <n v="1"/>
    <n v="9"/>
    <n v="242"/>
    <n v="136.07"/>
    <x v="6"/>
    <n v="1"/>
    <x v="5"/>
    <n v="105.93"/>
  </r>
  <r>
    <n v="54402"/>
    <d v="2021-10-21T00:00:00"/>
    <s v="10066"/>
    <n v="1"/>
    <n v="2"/>
    <n v="18"/>
    <n v="9.5500000000000007"/>
    <x v="1"/>
    <n v="4"/>
    <x v="1"/>
    <n v="8.4499999999999993"/>
  </r>
  <r>
    <n v="54403"/>
    <d v="2021-10-22T00:00:00"/>
    <s v="10071"/>
    <n v="1"/>
    <n v="7"/>
    <n v="14"/>
    <n v="11.03"/>
    <x v="3"/>
    <n v="4"/>
    <x v="1"/>
    <n v="2.9700000000000006"/>
  </r>
  <r>
    <n v="54404"/>
    <d v="2021-10-22T00:00:00"/>
    <s v="10071"/>
    <n v="1"/>
    <n v="13"/>
    <n v="15"/>
    <n v="10.220000000000001"/>
    <x v="8"/>
    <n v="4"/>
    <x v="1"/>
    <n v="4.7799999999999994"/>
  </r>
  <r>
    <n v="54405"/>
    <d v="2021-10-23T00:00:00"/>
    <s v="10071"/>
    <n v="1"/>
    <n v="7"/>
    <n v="15"/>
    <n v="10.25"/>
    <x v="3"/>
    <n v="4"/>
    <x v="1"/>
    <n v="4.75"/>
  </r>
  <r>
    <n v="54406"/>
    <d v="2021-10-23T00:00:00"/>
    <s v="10066"/>
    <n v="1"/>
    <n v="6"/>
    <n v="17"/>
    <n v="9.4600000000000009"/>
    <x v="4"/>
    <n v="4"/>
    <x v="1"/>
    <n v="7.5399999999999991"/>
  </r>
  <r>
    <n v="54407"/>
    <d v="2021-10-23T00:00:00"/>
    <s v="10006"/>
    <n v="1"/>
    <n v="9"/>
    <n v="241"/>
    <n v="133.22"/>
    <x v="6"/>
    <n v="1"/>
    <x v="5"/>
    <n v="107.78"/>
  </r>
  <r>
    <n v="54408"/>
    <d v="2021-10-23T00:00:00"/>
    <s v="10071"/>
    <n v="1"/>
    <n v="13"/>
    <n v="14"/>
    <n v="10.99"/>
    <x v="8"/>
    <n v="4"/>
    <x v="1"/>
    <n v="3.01"/>
  </r>
  <r>
    <n v="54409"/>
    <d v="2021-10-23T00:00:00"/>
    <s v="10071"/>
    <n v="1"/>
    <n v="2"/>
    <n v="15"/>
    <n v="10.78"/>
    <x v="1"/>
    <n v="4"/>
    <x v="1"/>
    <n v="4.2200000000000006"/>
  </r>
  <r>
    <n v="54410"/>
    <d v="2021-10-24T00:00:00"/>
    <s v="10071"/>
    <n v="1"/>
    <n v="3"/>
    <n v="14"/>
    <n v="10.42"/>
    <x v="5"/>
    <n v="4"/>
    <x v="1"/>
    <n v="3.58"/>
  </r>
  <r>
    <n v="54411"/>
    <d v="2021-10-24T00:00:00"/>
    <s v="10080"/>
    <n v="1"/>
    <n v="15"/>
    <n v="33"/>
    <n v="19.5"/>
    <x v="12"/>
    <n v="4"/>
    <x v="1"/>
    <n v="13.5"/>
  </r>
  <r>
    <n v="54412"/>
    <d v="2021-10-24T00:00:00"/>
    <s v="10071"/>
    <n v="1"/>
    <n v="7"/>
    <n v="14"/>
    <n v="10.65"/>
    <x v="3"/>
    <n v="4"/>
    <x v="1"/>
    <n v="3.3499999999999996"/>
  </r>
  <r>
    <n v="54413"/>
    <d v="2021-10-25T00:00:00"/>
    <s v="10071"/>
    <n v="1"/>
    <n v="7"/>
    <n v="15"/>
    <n v="10.4"/>
    <x v="3"/>
    <n v="4"/>
    <x v="1"/>
    <n v="4.5999999999999996"/>
  </r>
  <r>
    <n v="54414"/>
    <d v="2021-10-26T00:00:00"/>
    <s v="10071"/>
    <n v="1"/>
    <n v="3"/>
    <n v="15"/>
    <n v="10.51"/>
    <x v="5"/>
    <n v="4"/>
    <x v="1"/>
    <n v="4.49"/>
  </r>
  <r>
    <n v="54415"/>
    <d v="2021-10-26T00:00:00"/>
    <s v="10071"/>
    <n v="1"/>
    <n v="5"/>
    <n v="14"/>
    <n v="11.11"/>
    <x v="2"/>
    <n v="4"/>
    <x v="1"/>
    <n v="2.8900000000000006"/>
  </r>
  <r>
    <n v="54416"/>
    <d v="2021-10-26T00:00:00"/>
    <s v="10066"/>
    <n v="1"/>
    <n v="5"/>
    <n v="18"/>
    <n v="9.2100000000000009"/>
    <x v="2"/>
    <n v="4"/>
    <x v="1"/>
    <n v="8.7899999999999991"/>
  </r>
  <r>
    <n v="54417"/>
    <d v="2021-10-26T00:00:00"/>
    <s v="10006"/>
    <n v="1"/>
    <n v="5"/>
    <n v="236"/>
    <n v="132.54"/>
    <x v="2"/>
    <n v="1"/>
    <x v="5"/>
    <n v="103.46000000000001"/>
  </r>
  <r>
    <n v="54418"/>
    <d v="2021-10-26T00:00:00"/>
    <s v="10071"/>
    <n v="1"/>
    <n v="14"/>
    <n v="15"/>
    <n v="10.26"/>
    <x v="10"/>
    <n v="4"/>
    <x v="1"/>
    <n v="4.74"/>
  </r>
  <r>
    <n v="54419"/>
    <d v="2021-10-26T00:00:00"/>
    <s v="10071"/>
    <n v="1"/>
    <n v="1"/>
    <n v="14"/>
    <n v="10.25"/>
    <x v="0"/>
    <n v="4"/>
    <x v="1"/>
    <n v="3.75"/>
  </r>
  <r>
    <n v="54420"/>
    <d v="2021-10-26T00:00:00"/>
    <s v="10071"/>
    <n v="1"/>
    <n v="2"/>
    <n v="14"/>
    <n v="10.44"/>
    <x v="1"/>
    <n v="4"/>
    <x v="1"/>
    <n v="3.5600000000000005"/>
  </r>
  <r>
    <n v="54421"/>
    <d v="2021-10-26T00:00:00"/>
    <s v="10051"/>
    <n v="1"/>
    <n v="6"/>
    <n v="333"/>
    <n v="224.26"/>
    <x v="4"/>
    <n v="3"/>
    <x v="3"/>
    <n v="108.74000000000001"/>
  </r>
  <r>
    <n v="54422"/>
    <d v="2021-10-27T00:00:00"/>
    <s v="10071"/>
    <n v="1"/>
    <n v="11"/>
    <n v="15"/>
    <n v="10.57"/>
    <x v="7"/>
    <n v="4"/>
    <x v="1"/>
    <n v="4.43"/>
  </r>
  <r>
    <n v="54423"/>
    <d v="2021-10-28T00:00:00"/>
    <s v="10071"/>
    <n v="1"/>
    <n v="5"/>
    <n v="15"/>
    <n v="10.55"/>
    <x v="2"/>
    <n v="4"/>
    <x v="1"/>
    <n v="4.4499999999999993"/>
  </r>
  <r>
    <n v="54424"/>
    <d v="2021-10-28T00:00:00"/>
    <s v="10071"/>
    <n v="2"/>
    <n v="2"/>
    <n v="14"/>
    <n v="10.59"/>
    <x v="1"/>
    <n v="4"/>
    <x v="1"/>
    <n v="3.41"/>
  </r>
  <r>
    <n v="54425"/>
    <d v="2021-10-28T00:00:00"/>
    <s v="10071"/>
    <n v="1"/>
    <n v="5"/>
    <n v="15"/>
    <n v="10.98"/>
    <x v="2"/>
    <n v="4"/>
    <x v="1"/>
    <n v="4.0199999999999996"/>
  </r>
  <r>
    <n v="54426"/>
    <d v="2021-10-29T00:00:00"/>
    <s v="10066"/>
    <n v="1"/>
    <n v="7"/>
    <n v="18"/>
    <n v="9.52"/>
    <x v="3"/>
    <n v="4"/>
    <x v="1"/>
    <n v="8.48"/>
  </r>
  <r>
    <n v="54427"/>
    <d v="2021-10-29T00:00:00"/>
    <s v="10084"/>
    <n v="1"/>
    <n v="7"/>
    <n v="54"/>
    <n v="43.32"/>
    <x v="3"/>
    <n v="4"/>
    <x v="1"/>
    <n v="10.68"/>
  </r>
  <r>
    <n v="54428"/>
    <d v="2021-10-29T00:00:00"/>
    <s v="10080"/>
    <n v="1"/>
    <n v="16"/>
    <n v="34"/>
    <n v="19.2"/>
    <x v="11"/>
    <n v="4"/>
    <x v="1"/>
    <n v="14.8"/>
  </r>
  <r>
    <n v="54429"/>
    <d v="2021-10-29T00:00:00"/>
    <s v="10071"/>
    <n v="1"/>
    <n v="7"/>
    <n v="15"/>
    <n v="10.83"/>
    <x v="3"/>
    <n v="4"/>
    <x v="1"/>
    <n v="4.17"/>
  </r>
  <r>
    <n v="54430"/>
    <d v="2021-10-30T00:00:00"/>
    <s v="10071"/>
    <n v="1"/>
    <n v="2"/>
    <n v="15"/>
    <n v="10.67"/>
    <x v="1"/>
    <n v="4"/>
    <x v="1"/>
    <n v="4.33"/>
  </r>
  <r>
    <n v="54431"/>
    <d v="2021-10-31T00:00:00"/>
    <s v="10006"/>
    <n v="1"/>
    <n v="10"/>
    <n v="246"/>
    <n v="133.38999999999999"/>
    <x v="9"/>
    <n v="1"/>
    <x v="5"/>
    <n v="112.61000000000001"/>
  </r>
  <r>
    <n v="54432"/>
    <d v="2021-10-31T00:00:00"/>
    <s v="10028"/>
    <n v="1"/>
    <n v="7"/>
    <n v="111"/>
    <n v="73.02"/>
    <x v="3"/>
    <n v="6"/>
    <x v="2"/>
    <n v="37.980000000000004"/>
  </r>
  <r>
    <n v="54433"/>
    <d v="2021-10-31T00:00:00"/>
    <s v="10071"/>
    <n v="1"/>
    <n v="7"/>
    <n v="14"/>
    <n v="10.92"/>
    <x v="3"/>
    <n v="4"/>
    <x v="1"/>
    <n v="3.08"/>
  </r>
  <r>
    <n v="54434"/>
    <d v="2021-11-01T00:00:00"/>
    <s v="10071"/>
    <n v="1"/>
    <n v="6"/>
    <n v="14"/>
    <n v="10.79"/>
    <x v="4"/>
    <n v="4"/>
    <x v="1"/>
    <n v="3.2100000000000009"/>
  </r>
  <r>
    <n v="54435"/>
    <d v="2021-11-02T00:00:00"/>
    <s v="10071"/>
    <n v="1"/>
    <n v="16"/>
    <n v="15"/>
    <n v="10.55"/>
    <x v="11"/>
    <n v="4"/>
    <x v="1"/>
    <n v="4.4499999999999993"/>
  </r>
  <r>
    <n v="54436"/>
    <d v="2021-11-02T00:00:00"/>
    <s v="10071"/>
    <n v="1"/>
    <n v="1"/>
    <n v="15"/>
    <n v="10.49"/>
    <x v="0"/>
    <n v="4"/>
    <x v="1"/>
    <n v="4.51"/>
  </r>
  <r>
    <n v="54437"/>
    <d v="2021-11-03T00:00:00"/>
    <s v="10071"/>
    <n v="1"/>
    <n v="10"/>
    <n v="15"/>
    <n v="10.66"/>
    <x v="9"/>
    <n v="4"/>
    <x v="1"/>
    <n v="4.34"/>
  </r>
  <r>
    <n v="54438"/>
    <d v="2021-11-03T00:00:00"/>
    <s v="10051"/>
    <n v="1"/>
    <n v="13"/>
    <n v="334"/>
    <n v="222.88"/>
    <x v="8"/>
    <n v="3"/>
    <x v="3"/>
    <n v="111.12"/>
  </r>
  <r>
    <n v="54439"/>
    <d v="2021-11-03T00:00:00"/>
    <s v="10006"/>
    <n v="1"/>
    <n v="5"/>
    <n v="237"/>
    <n v="136.01"/>
    <x v="2"/>
    <n v="1"/>
    <x v="5"/>
    <n v="100.99000000000001"/>
  </r>
  <r>
    <n v="54440"/>
    <d v="2021-11-03T00:00:00"/>
    <s v="10071"/>
    <n v="1"/>
    <n v="6"/>
    <n v="15"/>
    <n v="10.45"/>
    <x v="4"/>
    <n v="4"/>
    <x v="1"/>
    <n v="4.5500000000000007"/>
  </r>
  <r>
    <n v="54441"/>
    <d v="2021-11-04T00:00:00"/>
    <s v="10071"/>
    <n v="1"/>
    <n v="6"/>
    <n v="15"/>
    <n v="10.47"/>
    <x v="4"/>
    <n v="4"/>
    <x v="1"/>
    <n v="4.5299999999999994"/>
  </r>
  <r>
    <n v="54442"/>
    <d v="2021-11-04T00:00:00"/>
    <s v="10071"/>
    <n v="1"/>
    <n v="5"/>
    <n v="14"/>
    <n v="10.32"/>
    <x v="2"/>
    <n v="4"/>
    <x v="1"/>
    <n v="3.6799999999999997"/>
  </r>
  <r>
    <n v="54443"/>
    <d v="2021-11-04T00:00:00"/>
    <s v="10071"/>
    <n v="1"/>
    <n v="15"/>
    <n v="15"/>
    <n v="10.42"/>
    <x v="12"/>
    <n v="4"/>
    <x v="1"/>
    <n v="4.58"/>
  </r>
  <r>
    <n v="54444"/>
    <d v="2021-11-04T00:00:00"/>
    <s v="10071"/>
    <n v="1"/>
    <n v="7"/>
    <n v="15"/>
    <n v="10.59"/>
    <x v="3"/>
    <n v="4"/>
    <x v="1"/>
    <n v="4.41"/>
  </r>
  <r>
    <n v="54445"/>
    <d v="2021-11-05T00:00:00"/>
    <s v="10071"/>
    <n v="1"/>
    <n v="10"/>
    <n v="14"/>
    <n v="11.12"/>
    <x v="9"/>
    <n v="4"/>
    <x v="1"/>
    <n v="2.8800000000000008"/>
  </r>
  <r>
    <n v="54446"/>
    <d v="2021-11-05T00:00:00"/>
    <s v="10066"/>
    <n v="1"/>
    <n v="6"/>
    <n v="18"/>
    <n v="9.3699999999999992"/>
    <x v="4"/>
    <n v="4"/>
    <x v="1"/>
    <n v="8.6300000000000008"/>
  </r>
  <r>
    <n v="54447"/>
    <d v="2021-11-06T00:00:00"/>
    <s v="10006"/>
    <n v="1"/>
    <n v="1"/>
    <n v="236"/>
    <n v="128.88"/>
    <x v="0"/>
    <n v="1"/>
    <x v="5"/>
    <n v="107.12"/>
  </r>
  <r>
    <n v="54448"/>
    <d v="2021-11-06T00:00:00"/>
    <s v="10071"/>
    <n v="1"/>
    <n v="7"/>
    <n v="15"/>
    <n v="10.55"/>
    <x v="3"/>
    <n v="4"/>
    <x v="1"/>
    <n v="4.4499999999999993"/>
  </r>
  <r>
    <n v="54449"/>
    <d v="2021-11-07T00:00:00"/>
    <s v="10071"/>
    <n v="1"/>
    <n v="11"/>
    <n v="15"/>
    <n v="10.75"/>
    <x v="7"/>
    <n v="4"/>
    <x v="1"/>
    <n v="4.25"/>
  </r>
  <r>
    <n v="54450"/>
    <d v="2021-11-07T00:00:00"/>
    <s v="10071"/>
    <n v="1"/>
    <n v="1"/>
    <n v="15"/>
    <n v="11.23"/>
    <x v="0"/>
    <n v="4"/>
    <x v="1"/>
    <n v="3.7699999999999996"/>
  </r>
  <r>
    <n v="54451"/>
    <d v="2021-11-08T00:00:00"/>
    <s v="10071"/>
    <n v="1"/>
    <n v="3"/>
    <n v="14"/>
    <n v="10.64"/>
    <x v="5"/>
    <n v="4"/>
    <x v="1"/>
    <n v="3.3599999999999994"/>
  </r>
  <r>
    <n v="54452"/>
    <d v="2021-11-08T00:00:00"/>
    <s v="10080"/>
    <n v="1"/>
    <n v="15"/>
    <n v="33"/>
    <n v="19.57"/>
    <x v="12"/>
    <n v="4"/>
    <x v="1"/>
    <n v="13.43"/>
  </r>
  <r>
    <n v="54453"/>
    <d v="2021-11-08T00:00:00"/>
    <s v="10006"/>
    <n v="1"/>
    <n v="9"/>
    <n v="239"/>
    <n v="137.62"/>
    <x v="6"/>
    <n v="1"/>
    <x v="5"/>
    <n v="101.38"/>
  </r>
  <r>
    <n v="54454"/>
    <d v="2021-11-09T00:00:00"/>
    <s v="10071"/>
    <n v="1"/>
    <n v="9"/>
    <n v="14"/>
    <n v="11.24"/>
    <x v="6"/>
    <n v="4"/>
    <x v="1"/>
    <n v="2.76"/>
  </r>
  <r>
    <n v="54455"/>
    <d v="2021-11-09T00:00:00"/>
    <s v="10071"/>
    <n v="1"/>
    <n v="6"/>
    <n v="15"/>
    <n v="11.08"/>
    <x v="4"/>
    <n v="4"/>
    <x v="1"/>
    <n v="3.92"/>
  </r>
  <r>
    <n v="54456"/>
    <d v="2021-11-10T00:00:00"/>
    <s v="10006"/>
    <n v="1"/>
    <n v="1"/>
    <n v="237"/>
    <n v="137.85"/>
    <x v="0"/>
    <n v="1"/>
    <x v="5"/>
    <n v="99.15"/>
  </r>
  <r>
    <n v="54457"/>
    <d v="2021-11-10T00:00:00"/>
    <s v="10071"/>
    <n v="1"/>
    <n v="6"/>
    <n v="15"/>
    <n v="10.46"/>
    <x v="4"/>
    <n v="4"/>
    <x v="1"/>
    <n v="4.5399999999999991"/>
  </r>
  <r>
    <n v="54458"/>
    <d v="2021-11-10T00:00:00"/>
    <s v="10071"/>
    <n v="1"/>
    <n v="2"/>
    <n v="15"/>
    <n v="10.26"/>
    <x v="1"/>
    <n v="4"/>
    <x v="1"/>
    <n v="4.74"/>
  </r>
  <r>
    <n v="54459"/>
    <d v="2021-11-10T00:00:00"/>
    <s v="10071"/>
    <n v="1"/>
    <n v="2"/>
    <n v="15"/>
    <n v="11.19"/>
    <x v="1"/>
    <n v="4"/>
    <x v="1"/>
    <n v="3.8100000000000005"/>
  </r>
  <r>
    <n v="54460"/>
    <d v="2021-11-10T00:00:00"/>
    <s v="10071"/>
    <n v="1"/>
    <n v="5"/>
    <n v="15"/>
    <n v="10.87"/>
    <x v="2"/>
    <n v="4"/>
    <x v="1"/>
    <n v="4.1300000000000008"/>
  </r>
  <r>
    <n v="54461"/>
    <d v="2021-11-10T00:00:00"/>
    <s v="10071"/>
    <n v="1"/>
    <n v="10"/>
    <n v="15"/>
    <n v="10.39"/>
    <x v="9"/>
    <n v="4"/>
    <x v="1"/>
    <n v="4.6099999999999994"/>
  </r>
  <r>
    <n v="54462"/>
    <d v="2021-11-10T00:00:00"/>
    <s v="10051"/>
    <n v="1"/>
    <n v="5"/>
    <n v="341"/>
    <n v="223.03"/>
    <x v="2"/>
    <n v="3"/>
    <x v="3"/>
    <n v="117.97"/>
  </r>
  <r>
    <n v="54463"/>
    <d v="2021-11-10T00:00:00"/>
    <s v="10071"/>
    <n v="1"/>
    <n v="3"/>
    <n v="15"/>
    <n v="10.75"/>
    <x v="5"/>
    <n v="4"/>
    <x v="1"/>
    <n v="4.25"/>
  </r>
  <r>
    <n v="54464"/>
    <d v="2021-11-10T00:00:00"/>
    <s v="10071"/>
    <n v="1"/>
    <n v="16"/>
    <n v="14"/>
    <n v="10.26"/>
    <x v="11"/>
    <n v="4"/>
    <x v="1"/>
    <n v="3.74"/>
  </r>
  <r>
    <n v="54465"/>
    <d v="2021-11-11T00:00:00"/>
    <s v="10071"/>
    <n v="1"/>
    <n v="2"/>
    <n v="15"/>
    <n v="11.05"/>
    <x v="1"/>
    <n v="4"/>
    <x v="1"/>
    <n v="3.9499999999999993"/>
  </r>
  <r>
    <n v="54466"/>
    <d v="2021-11-11T00:00:00"/>
    <s v="10066"/>
    <n v="1"/>
    <n v="16"/>
    <n v="18"/>
    <n v="9.0399999999999991"/>
    <x v="11"/>
    <n v="4"/>
    <x v="1"/>
    <n v="8.9600000000000009"/>
  </r>
  <r>
    <n v="54467"/>
    <d v="2021-11-12T00:00:00"/>
    <s v="10071"/>
    <n v="1"/>
    <n v="6"/>
    <n v="14"/>
    <n v="10.74"/>
    <x v="4"/>
    <n v="4"/>
    <x v="1"/>
    <n v="3.26"/>
  </r>
  <r>
    <n v="54468"/>
    <d v="2021-11-12T00:00:00"/>
    <s v="10071"/>
    <n v="1"/>
    <n v="5"/>
    <n v="15"/>
    <n v="10.77"/>
    <x v="2"/>
    <n v="4"/>
    <x v="1"/>
    <n v="4.2300000000000004"/>
  </r>
  <r>
    <n v="54469"/>
    <d v="2021-11-12T00:00:00"/>
    <s v="10071"/>
    <n v="1"/>
    <n v="6"/>
    <n v="15"/>
    <n v="10.19"/>
    <x v="4"/>
    <n v="4"/>
    <x v="1"/>
    <n v="4.8100000000000005"/>
  </r>
  <r>
    <n v="54470"/>
    <d v="2021-11-12T00:00:00"/>
    <s v="10071"/>
    <n v="1"/>
    <n v="6"/>
    <n v="15"/>
    <n v="10.38"/>
    <x v="4"/>
    <n v="4"/>
    <x v="1"/>
    <n v="4.6199999999999992"/>
  </r>
  <r>
    <n v="54471"/>
    <d v="2021-11-12T00:00:00"/>
    <s v="10071"/>
    <n v="1"/>
    <n v="7"/>
    <n v="15"/>
    <n v="10.9"/>
    <x v="3"/>
    <n v="4"/>
    <x v="1"/>
    <n v="4.0999999999999996"/>
  </r>
  <r>
    <n v="54472"/>
    <d v="2021-11-13T00:00:00"/>
    <s v="10051"/>
    <n v="1"/>
    <n v="2"/>
    <n v="347"/>
    <n v="230.8"/>
    <x v="1"/>
    <n v="3"/>
    <x v="3"/>
    <n v="116.19999999999999"/>
  </r>
  <r>
    <n v="54473"/>
    <d v="2021-11-13T00:00:00"/>
    <s v="10071"/>
    <n v="1"/>
    <n v="6"/>
    <n v="14"/>
    <n v="10.8"/>
    <x v="4"/>
    <n v="4"/>
    <x v="1"/>
    <n v="3.1999999999999993"/>
  </r>
  <r>
    <n v="54474"/>
    <d v="2021-11-13T00:00:00"/>
    <s v="10071"/>
    <n v="1"/>
    <n v="2"/>
    <n v="14"/>
    <n v="10.96"/>
    <x v="1"/>
    <n v="4"/>
    <x v="1"/>
    <n v="3.0399999999999991"/>
  </r>
  <r>
    <n v="54475"/>
    <d v="2021-11-13T00:00:00"/>
    <s v="10071"/>
    <n v="1"/>
    <n v="1"/>
    <n v="14"/>
    <n v="10.62"/>
    <x v="0"/>
    <n v="4"/>
    <x v="1"/>
    <n v="3.3800000000000008"/>
  </r>
  <r>
    <n v="54476"/>
    <d v="2021-11-13T00:00:00"/>
    <s v="10071"/>
    <n v="1"/>
    <n v="2"/>
    <n v="15"/>
    <n v="11.11"/>
    <x v="1"/>
    <n v="4"/>
    <x v="1"/>
    <n v="3.8900000000000006"/>
  </r>
  <r>
    <n v="54477"/>
    <d v="2021-11-14T00:00:00"/>
    <s v="10084"/>
    <n v="1"/>
    <n v="7"/>
    <n v="55"/>
    <n v="45.85"/>
    <x v="3"/>
    <n v="4"/>
    <x v="1"/>
    <n v="9.1499999999999986"/>
  </r>
  <r>
    <n v="54478"/>
    <d v="2021-11-14T00:00:00"/>
    <s v="10006"/>
    <n v="1"/>
    <n v="1"/>
    <n v="254"/>
    <n v="137.31"/>
    <x v="0"/>
    <n v="1"/>
    <x v="5"/>
    <n v="116.69"/>
  </r>
  <r>
    <n v="54479"/>
    <d v="2021-11-14T00:00:00"/>
    <s v="10071"/>
    <n v="1"/>
    <n v="16"/>
    <n v="14"/>
    <n v="10.96"/>
    <x v="11"/>
    <n v="4"/>
    <x v="1"/>
    <n v="3.0399999999999991"/>
  </r>
  <r>
    <n v="54480"/>
    <d v="2021-11-15T00:00:00"/>
    <s v="10051"/>
    <n v="1"/>
    <n v="3"/>
    <n v="325"/>
    <n v="216.4"/>
    <x v="5"/>
    <n v="3"/>
    <x v="3"/>
    <n v="108.6"/>
  </r>
  <r>
    <n v="54481"/>
    <d v="2021-11-15T00:00:00"/>
    <s v="10071"/>
    <n v="1"/>
    <n v="5"/>
    <n v="14"/>
    <n v="10.74"/>
    <x v="2"/>
    <n v="4"/>
    <x v="1"/>
    <n v="3.26"/>
  </r>
  <r>
    <n v="54482"/>
    <d v="2021-11-16T00:00:00"/>
    <s v="10071"/>
    <n v="1"/>
    <n v="13"/>
    <n v="15"/>
    <n v="10.81"/>
    <x v="8"/>
    <n v="4"/>
    <x v="1"/>
    <n v="4.1899999999999995"/>
  </r>
  <r>
    <n v="54483"/>
    <d v="2021-11-16T00:00:00"/>
    <s v="10071"/>
    <n v="1"/>
    <n v="1"/>
    <n v="15"/>
    <n v="10.62"/>
    <x v="0"/>
    <n v="4"/>
    <x v="1"/>
    <n v="4.3800000000000008"/>
  </r>
  <r>
    <n v="54484"/>
    <d v="2021-11-16T00:00:00"/>
    <s v="10066"/>
    <n v="1"/>
    <n v="2"/>
    <n v="18"/>
    <n v="9.18"/>
    <x v="1"/>
    <n v="4"/>
    <x v="1"/>
    <n v="8.82"/>
  </r>
  <r>
    <n v="54485"/>
    <d v="2021-11-17T00:00:00"/>
    <s v="10071"/>
    <n v="1"/>
    <n v="6"/>
    <n v="15"/>
    <n v="10.64"/>
    <x v="4"/>
    <n v="4"/>
    <x v="1"/>
    <n v="4.3599999999999994"/>
  </r>
  <r>
    <n v="54486"/>
    <d v="2021-11-17T00:00:00"/>
    <s v="10084"/>
    <n v="1"/>
    <n v="1"/>
    <n v="54"/>
    <n v="43.24"/>
    <x v="0"/>
    <n v="4"/>
    <x v="1"/>
    <n v="10.759999999999998"/>
  </r>
  <r>
    <n v="54487"/>
    <d v="2021-11-18T00:00:00"/>
    <s v="10071"/>
    <n v="1"/>
    <n v="7"/>
    <n v="14"/>
    <n v="11.08"/>
    <x v="3"/>
    <n v="4"/>
    <x v="1"/>
    <n v="2.92"/>
  </r>
  <r>
    <n v="54488"/>
    <d v="2021-11-18T00:00:00"/>
    <s v="10071"/>
    <n v="2"/>
    <n v="1"/>
    <n v="15"/>
    <n v="10.9"/>
    <x v="0"/>
    <n v="4"/>
    <x v="1"/>
    <n v="4.0999999999999996"/>
  </r>
  <r>
    <n v="54489"/>
    <d v="2021-11-18T00:00:00"/>
    <s v="10071"/>
    <n v="1"/>
    <n v="6"/>
    <n v="15"/>
    <n v="10.42"/>
    <x v="4"/>
    <n v="4"/>
    <x v="1"/>
    <n v="4.58"/>
  </r>
  <r>
    <n v="54490"/>
    <d v="2021-11-18T00:00:00"/>
    <s v="10071"/>
    <n v="1"/>
    <n v="6"/>
    <n v="15"/>
    <n v="10.41"/>
    <x v="4"/>
    <n v="4"/>
    <x v="1"/>
    <n v="4.59"/>
  </r>
  <r>
    <n v="54491"/>
    <d v="2021-11-18T00:00:00"/>
    <s v="10071"/>
    <n v="1"/>
    <n v="6"/>
    <n v="14"/>
    <n v="11.05"/>
    <x v="4"/>
    <n v="4"/>
    <x v="1"/>
    <n v="2.9499999999999993"/>
  </r>
  <r>
    <n v="54492"/>
    <d v="2021-11-18T00:00:00"/>
    <s v="10006"/>
    <n v="1"/>
    <n v="3"/>
    <n v="246"/>
    <n v="131.96"/>
    <x v="5"/>
    <n v="1"/>
    <x v="5"/>
    <n v="114.03999999999999"/>
  </r>
  <r>
    <n v="54493"/>
    <d v="2021-11-18T00:00:00"/>
    <s v="10071"/>
    <n v="1"/>
    <n v="1"/>
    <n v="15"/>
    <n v="10.45"/>
    <x v="0"/>
    <n v="4"/>
    <x v="1"/>
    <n v="4.5500000000000007"/>
  </r>
  <r>
    <n v="54494"/>
    <d v="2021-11-18T00:00:00"/>
    <s v="10071"/>
    <n v="1"/>
    <n v="2"/>
    <n v="15"/>
    <n v="11"/>
    <x v="1"/>
    <n v="4"/>
    <x v="1"/>
    <n v="4"/>
  </r>
  <r>
    <n v="54495"/>
    <d v="2021-11-18T00:00:00"/>
    <s v="10071"/>
    <n v="1"/>
    <n v="7"/>
    <n v="15"/>
    <n v="10.82"/>
    <x v="3"/>
    <n v="4"/>
    <x v="1"/>
    <n v="4.18"/>
  </r>
  <r>
    <n v="54496"/>
    <d v="2021-11-18T00:00:00"/>
    <s v="10071"/>
    <n v="1"/>
    <n v="1"/>
    <n v="15"/>
    <n v="10.23"/>
    <x v="0"/>
    <n v="4"/>
    <x v="1"/>
    <n v="4.7699999999999996"/>
  </r>
  <r>
    <n v="54497"/>
    <d v="2021-11-18T00:00:00"/>
    <s v="10051"/>
    <n v="1"/>
    <n v="2"/>
    <n v="335"/>
    <n v="215.9"/>
    <x v="1"/>
    <n v="3"/>
    <x v="3"/>
    <n v="119.1"/>
  </r>
  <r>
    <n v="54498"/>
    <d v="2021-11-18T00:00:00"/>
    <s v="10071"/>
    <n v="1"/>
    <n v="6"/>
    <n v="15"/>
    <n v="11.22"/>
    <x v="4"/>
    <n v="4"/>
    <x v="1"/>
    <n v="3.7799999999999994"/>
  </r>
  <r>
    <n v="54499"/>
    <d v="2021-11-19T00:00:00"/>
    <s v="10071"/>
    <n v="1"/>
    <n v="2"/>
    <n v="15"/>
    <n v="11.05"/>
    <x v="1"/>
    <n v="4"/>
    <x v="1"/>
    <n v="3.9499999999999993"/>
  </r>
  <r>
    <n v="54500"/>
    <d v="2021-11-20T00:00:00"/>
    <s v="10066"/>
    <n v="1"/>
    <n v="7"/>
    <n v="18"/>
    <n v="8.82"/>
    <x v="3"/>
    <n v="4"/>
    <x v="1"/>
    <n v="9.18"/>
  </r>
  <r>
    <n v="54501"/>
    <d v="2021-11-20T00:00:00"/>
    <s v="10071"/>
    <n v="1"/>
    <n v="6"/>
    <n v="15"/>
    <n v="10.83"/>
    <x v="4"/>
    <n v="4"/>
    <x v="1"/>
    <n v="4.17"/>
  </r>
  <r>
    <n v="54502"/>
    <d v="2021-11-20T00:00:00"/>
    <s v="10080"/>
    <n v="1"/>
    <n v="2"/>
    <n v="34"/>
    <n v="19.649999999999999"/>
    <x v="1"/>
    <n v="4"/>
    <x v="1"/>
    <n v="14.350000000000001"/>
  </r>
  <r>
    <n v="54503"/>
    <d v="2021-11-21T00:00:00"/>
    <s v="10071"/>
    <n v="1"/>
    <n v="2"/>
    <n v="15"/>
    <n v="10.89"/>
    <x v="1"/>
    <n v="4"/>
    <x v="1"/>
    <n v="4.1099999999999994"/>
  </r>
  <r>
    <n v="54504"/>
    <d v="2021-11-21T00:00:00"/>
    <s v="10006"/>
    <n v="1"/>
    <n v="2"/>
    <n v="243"/>
    <n v="131.46"/>
    <x v="1"/>
    <n v="1"/>
    <x v="5"/>
    <n v="111.53999999999999"/>
  </r>
  <r>
    <n v="54505"/>
    <d v="2021-11-22T00:00:00"/>
    <s v="10071"/>
    <n v="1"/>
    <n v="1"/>
    <n v="15"/>
    <n v="10.41"/>
    <x v="0"/>
    <n v="4"/>
    <x v="1"/>
    <n v="4.59"/>
  </r>
  <r>
    <n v="54506"/>
    <d v="2021-11-22T00:00:00"/>
    <s v="10071"/>
    <n v="1"/>
    <n v="7"/>
    <n v="15"/>
    <n v="10.47"/>
    <x v="3"/>
    <n v="4"/>
    <x v="1"/>
    <n v="4.5299999999999994"/>
  </r>
  <r>
    <n v="54507"/>
    <d v="2021-11-22T00:00:00"/>
    <s v="10071"/>
    <n v="1"/>
    <n v="6"/>
    <n v="14"/>
    <n v="10.33"/>
    <x v="4"/>
    <n v="4"/>
    <x v="1"/>
    <n v="3.67"/>
  </r>
  <r>
    <n v="54508"/>
    <d v="2021-11-23T00:00:00"/>
    <s v="10071"/>
    <n v="1"/>
    <n v="7"/>
    <n v="14"/>
    <n v="10.92"/>
    <x v="3"/>
    <n v="4"/>
    <x v="1"/>
    <n v="3.08"/>
  </r>
  <r>
    <n v="54509"/>
    <d v="2021-11-23T00:00:00"/>
    <s v="10066"/>
    <n v="1"/>
    <n v="11"/>
    <n v="18"/>
    <n v="8.73"/>
    <x v="7"/>
    <n v="4"/>
    <x v="1"/>
    <n v="9.27"/>
  </r>
  <r>
    <n v="54510"/>
    <d v="2021-11-23T00:00:00"/>
    <s v="10051"/>
    <n v="1"/>
    <n v="6"/>
    <n v="333"/>
    <n v="222.93"/>
    <x v="4"/>
    <n v="3"/>
    <x v="3"/>
    <n v="110.07"/>
  </r>
  <r>
    <n v="54511"/>
    <d v="2021-11-23T00:00:00"/>
    <s v="10071"/>
    <n v="1"/>
    <n v="13"/>
    <n v="14"/>
    <n v="11.15"/>
    <x v="8"/>
    <n v="4"/>
    <x v="1"/>
    <n v="2.8499999999999996"/>
  </r>
  <r>
    <n v="54512"/>
    <d v="2021-11-23T00:00:00"/>
    <s v="10071"/>
    <n v="1"/>
    <n v="16"/>
    <n v="15"/>
    <n v="10.84"/>
    <x v="11"/>
    <n v="4"/>
    <x v="1"/>
    <n v="4.16"/>
  </r>
  <r>
    <n v="54513"/>
    <d v="2021-11-23T00:00:00"/>
    <s v="10084"/>
    <n v="1"/>
    <n v="11"/>
    <n v="55"/>
    <n v="41.94"/>
    <x v="7"/>
    <n v="4"/>
    <x v="1"/>
    <n v="13.060000000000002"/>
  </r>
  <r>
    <n v="54514"/>
    <d v="2021-11-24T00:00:00"/>
    <s v="10028"/>
    <n v="1"/>
    <n v="15"/>
    <n v="117"/>
    <n v="75.94"/>
    <x v="12"/>
    <n v="6"/>
    <x v="2"/>
    <n v="41.06"/>
  </r>
  <r>
    <n v="54515"/>
    <d v="2021-11-24T00:00:00"/>
    <s v="10071"/>
    <n v="1"/>
    <n v="9"/>
    <n v="15"/>
    <n v="11.2"/>
    <x v="6"/>
    <n v="4"/>
    <x v="1"/>
    <n v="3.8000000000000007"/>
  </r>
  <r>
    <n v="54516"/>
    <d v="2021-11-25T00:00:00"/>
    <s v="10071"/>
    <n v="1"/>
    <n v="16"/>
    <n v="15"/>
    <n v="10.5"/>
    <x v="11"/>
    <n v="4"/>
    <x v="1"/>
    <n v="4.5"/>
  </r>
  <r>
    <n v="54517"/>
    <d v="2021-11-26T00:00:00"/>
    <s v="10006"/>
    <n v="1"/>
    <n v="13"/>
    <n v="243"/>
    <n v="127.31"/>
    <x v="8"/>
    <n v="1"/>
    <x v="5"/>
    <n v="115.69"/>
  </r>
  <r>
    <n v="54518"/>
    <d v="2021-11-26T00:00:00"/>
    <s v="10071"/>
    <n v="1"/>
    <n v="7"/>
    <n v="14"/>
    <n v="10.82"/>
    <x v="3"/>
    <n v="4"/>
    <x v="1"/>
    <n v="3.1799999999999997"/>
  </r>
  <r>
    <n v="54519"/>
    <d v="2021-11-27T00:00:00"/>
    <s v="10071"/>
    <n v="1"/>
    <n v="11"/>
    <n v="14"/>
    <n v="10.8"/>
    <x v="7"/>
    <n v="4"/>
    <x v="1"/>
    <n v="3.1999999999999993"/>
  </r>
  <r>
    <n v="54520"/>
    <d v="2021-11-27T00:00:00"/>
    <s v="10071"/>
    <n v="1"/>
    <n v="9"/>
    <n v="15"/>
    <n v="11.03"/>
    <x v="6"/>
    <n v="4"/>
    <x v="1"/>
    <n v="3.9700000000000006"/>
  </r>
  <r>
    <n v="54521"/>
    <d v="2021-11-27T00:00:00"/>
    <s v="10066"/>
    <n v="1"/>
    <n v="7"/>
    <n v="18"/>
    <n v="9.0500000000000007"/>
    <x v="3"/>
    <n v="4"/>
    <x v="1"/>
    <n v="8.9499999999999993"/>
  </r>
  <r>
    <n v="54522"/>
    <d v="2021-11-28T00:00:00"/>
    <s v="10084"/>
    <n v="1"/>
    <n v="7"/>
    <n v="54"/>
    <n v="42.8"/>
    <x v="3"/>
    <n v="4"/>
    <x v="1"/>
    <n v="11.200000000000003"/>
  </r>
  <r>
    <n v="54523"/>
    <d v="2021-11-28T00:00:00"/>
    <s v="10071"/>
    <n v="1"/>
    <n v="1"/>
    <n v="15"/>
    <n v="11.18"/>
    <x v="0"/>
    <n v="4"/>
    <x v="1"/>
    <n v="3.8200000000000003"/>
  </r>
  <r>
    <n v="54524"/>
    <d v="2021-11-28T00:00:00"/>
    <s v="10051"/>
    <n v="1"/>
    <n v="6"/>
    <n v="346"/>
    <n v="227.52"/>
    <x v="4"/>
    <n v="3"/>
    <x v="3"/>
    <n v="118.47999999999999"/>
  </r>
  <r>
    <n v="54525"/>
    <d v="2021-11-29T00:00:00"/>
    <s v="10080"/>
    <n v="1"/>
    <n v="7"/>
    <n v="32"/>
    <n v="18.91"/>
    <x v="3"/>
    <n v="4"/>
    <x v="1"/>
    <n v="13.09"/>
  </r>
  <r>
    <n v="54526"/>
    <d v="2021-11-29T00:00:00"/>
    <s v="10071"/>
    <n v="1"/>
    <n v="7"/>
    <n v="14"/>
    <n v="11.07"/>
    <x v="3"/>
    <n v="4"/>
    <x v="1"/>
    <n v="2.9299999999999997"/>
  </r>
  <r>
    <n v="54527"/>
    <d v="2021-11-29T00:00:00"/>
    <s v="10071"/>
    <n v="1"/>
    <n v="11"/>
    <n v="15"/>
    <n v="10.5"/>
    <x v="7"/>
    <n v="4"/>
    <x v="1"/>
    <n v="4.5"/>
  </r>
  <r>
    <n v="54528"/>
    <d v="2021-11-30T00:00:00"/>
    <s v="10071"/>
    <n v="1"/>
    <n v="10"/>
    <n v="15"/>
    <n v="10.17"/>
    <x v="9"/>
    <n v="4"/>
    <x v="1"/>
    <n v="4.83"/>
  </r>
  <r>
    <n v="54529"/>
    <d v="2021-12-01T00:00:00"/>
    <s v="10071"/>
    <n v="1"/>
    <n v="9"/>
    <n v="14"/>
    <n v="10.84"/>
    <x v="6"/>
    <n v="4"/>
    <x v="1"/>
    <n v="3.16"/>
  </r>
  <r>
    <n v="54530"/>
    <d v="2021-12-01T00:00:00"/>
    <s v="10006"/>
    <n v="1"/>
    <n v="13"/>
    <n v="235"/>
    <n v="131.43"/>
    <x v="8"/>
    <n v="1"/>
    <x v="5"/>
    <n v="103.57"/>
  </r>
  <r>
    <n v="54531"/>
    <d v="2021-12-02T00:00:00"/>
    <s v="10051"/>
    <n v="1"/>
    <n v="10"/>
    <n v="321"/>
    <n v="216.87"/>
    <x v="9"/>
    <n v="3"/>
    <x v="3"/>
    <n v="104.13"/>
  </r>
  <r>
    <n v="54532"/>
    <d v="2021-12-02T00:00:00"/>
    <s v="10071"/>
    <n v="1"/>
    <n v="3"/>
    <n v="15"/>
    <n v="10.58"/>
    <x v="5"/>
    <n v="4"/>
    <x v="1"/>
    <n v="4.42"/>
  </r>
  <r>
    <n v="54533"/>
    <d v="2021-12-03T00:00:00"/>
    <s v="10071"/>
    <n v="1"/>
    <n v="2"/>
    <n v="15"/>
    <n v="10.7"/>
    <x v="1"/>
    <n v="4"/>
    <x v="1"/>
    <n v="4.3000000000000007"/>
  </r>
  <r>
    <n v="54534"/>
    <d v="2021-12-03T00:00:00"/>
    <s v="10066"/>
    <n v="1"/>
    <n v="16"/>
    <n v="17"/>
    <n v="9.52"/>
    <x v="11"/>
    <n v="4"/>
    <x v="1"/>
    <n v="7.48"/>
  </r>
  <r>
    <n v="54535"/>
    <d v="2021-12-03T00:00:00"/>
    <s v="10006"/>
    <n v="1"/>
    <n v="5"/>
    <n v="238"/>
    <n v="138.55000000000001"/>
    <x v="2"/>
    <n v="1"/>
    <x v="5"/>
    <n v="99.449999999999989"/>
  </r>
  <r>
    <n v="54536"/>
    <d v="2021-12-04T00:00:00"/>
    <s v="10071"/>
    <n v="1"/>
    <n v="5"/>
    <n v="14"/>
    <n v="10.36"/>
    <x v="2"/>
    <n v="4"/>
    <x v="1"/>
    <n v="3.6400000000000006"/>
  </r>
  <r>
    <n v="54537"/>
    <d v="2021-12-05T00:00:00"/>
    <s v="10071"/>
    <n v="1"/>
    <n v="1"/>
    <n v="15"/>
    <n v="10.83"/>
    <x v="0"/>
    <n v="4"/>
    <x v="1"/>
    <n v="4.17"/>
  </r>
  <r>
    <n v="54538"/>
    <d v="2021-12-05T00:00:00"/>
    <s v="10051"/>
    <n v="1"/>
    <n v="7"/>
    <n v="316"/>
    <n v="216.65"/>
    <x v="3"/>
    <n v="3"/>
    <x v="3"/>
    <n v="99.35"/>
  </r>
  <r>
    <n v="54539"/>
    <d v="2021-12-06T00:00:00"/>
    <s v="10071"/>
    <n v="1"/>
    <n v="6"/>
    <n v="14"/>
    <n v="10.3"/>
    <x v="4"/>
    <n v="4"/>
    <x v="1"/>
    <n v="3.6999999999999993"/>
  </r>
  <r>
    <n v="54540"/>
    <d v="2021-12-06T00:00:00"/>
    <s v="10006"/>
    <n v="1"/>
    <n v="7"/>
    <n v="235"/>
    <n v="137.38999999999999"/>
    <x v="3"/>
    <n v="1"/>
    <x v="5"/>
    <n v="97.610000000000014"/>
  </r>
  <r>
    <n v="54541"/>
    <d v="2021-12-06T00:00:00"/>
    <s v="10071"/>
    <n v="1"/>
    <n v="6"/>
    <n v="14"/>
    <n v="10.49"/>
    <x v="4"/>
    <n v="4"/>
    <x v="1"/>
    <n v="3.51"/>
  </r>
  <r>
    <n v="54542"/>
    <d v="2021-12-06T00:00:00"/>
    <s v="10071"/>
    <n v="1"/>
    <n v="7"/>
    <n v="14"/>
    <n v="10.210000000000001"/>
    <x v="3"/>
    <n v="4"/>
    <x v="1"/>
    <n v="3.7899999999999991"/>
  </r>
  <r>
    <n v="54543"/>
    <d v="2021-12-07T00:00:00"/>
    <s v="10071"/>
    <n v="1"/>
    <n v="6"/>
    <n v="15"/>
    <n v="10.3"/>
    <x v="4"/>
    <n v="4"/>
    <x v="1"/>
    <n v="4.6999999999999993"/>
  </r>
  <r>
    <n v="54544"/>
    <d v="2021-12-07T00:00:00"/>
    <s v="10080"/>
    <n v="1"/>
    <n v="7"/>
    <n v="31"/>
    <n v="19.29"/>
    <x v="3"/>
    <n v="4"/>
    <x v="1"/>
    <n v="11.71"/>
  </r>
  <r>
    <n v="54545"/>
    <d v="2021-12-07T00:00:00"/>
    <s v="10071"/>
    <n v="1"/>
    <n v="1"/>
    <n v="14"/>
    <n v="10.15"/>
    <x v="0"/>
    <n v="4"/>
    <x v="1"/>
    <n v="3.8499999999999996"/>
  </r>
  <r>
    <n v="54546"/>
    <d v="2021-12-08T00:00:00"/>
    <s v="10071"/>
    <n v="1"/>
    <n v="1"/>
    <n v="15"/>
    <n v="10.58"/>
    <x v="0"/>
    <n v="4"/>
    <x v="1"/>
    <n v="4.42"/>
  </r>
  <r>
    <n v="54547"/>
    <d v="2021-12-08T00:00:00"/>
    <s v="10006"/>
    <n v="1"/>
    <n v="7"/>
    <n v="256"/>
    <n v="135.69"/>
    <x v="3"/>
    <n v="1"/>
    <x v="5"/>
    <n v="120.31"/>
  </r>
  <r>
    <n v="54548"/>
    <d v="2021-12-09T00:00:00"/>
    <s v="10071"/>
    <n v="1"/>
    <n v="7"/>
    <n v="15"/>
    <n v="10.51"/>
    <x v="3"/>
    <n v="4"/>
    <x v="1"/>
    <n v="4.49"/>
  </r>
  <r>
    <n v="54549"/>
    <d v="2021-12-09T00:00:00"/>
    <s v="10071"/>
    <n v="1"/>
    <n v="2"/>
    <n v="14"/>
    <n v="10.76"/>
    <x v="1"/>
    <n v="4"/>
    <x v="1"/>
    <n v="3.24"/>
  </r>
  <r>
    <n v="54550"/>
    <d v="2021-12-09T00:00:00"/>
    <s v="10071"/>
    <n v="1"/>
    <n v="9"/>
    <n v="15"/>
    <n v="10.5"/>
    <x v="6"/>
    <n v="4"/>
    <x v="1"/>
    <n v="4.5"/>
  </r>
  <r>
    <n v="54551"/>
    <d v="2021-12-10T00:00:00"/>
    <s v="10051"/>
    <n v="1"/>
    <n v="1"/>
    <n v="337"/>
    <n v="238"/>
    <x v="0"/>
    <n v="3"/>
    <x v="3"/>
    <n v="99"/>
  </r>
  <r>
    <n v="54552"/>
    <d v="2021-12-10T00:00:00"/>
    <s v="10066"/>
    <n v="1"/>
    <n v="1"/>
    <n v="17"/>
    <n v="9.5500000000000007"/>
    <x v="0"/>
    <n v="4"/>
    <x v="1"/>
    <n v="7.4499999999999993"/>
  </r>
  <r>
    <n v="54553"/>
    <d v="2021-12-10T00:00:00"/>
    <s v="10071"/>
    <n v="1"/>
    <n v="7"/>
    <n v="15"/>
    <n v="10.42"/>
    <x v="3"/>
    <n v="4"/>
    <x v="1"/>
    <n v="4.58"/>
  </r>
  <r>
    <n v="54554"/>
    <d v="2021-12-10T00:00:00"/>
    <s v="10006"/>
    <n v="1"/>
    <n v="2"/>
    <n v="240"/>
    <n v="137.63999999999999"/>
    <x v="1"/>
    <n v="1"/>
    <x v="5"/>
    <n v="102.36000000000001"/>
  </r>
  <r>
    <n v="54555"/>
    <d v="2021-12-10T00:00:00"/>
    <s v="10071"/>
    <n v="1"/>
    <n v="6"/>
    <n v="14"/>
    <n v="10.14"/>
    <x v="4"/>
    <n v="4"/>
    <x v="1"/>
    <n v="3.8599999999999994"/>
  </r>
  <r>
    <n v="54556"/>
    <d v="2021-12-11T00:00:00"/>
    <s v="10071"/>
    <n v="1"/>
    <n v="2"/>
    <n v="15"/>
    <n v="10.16"/>
    <x v="1"/>
    <n v="4"/>
    <x v="1"/>
    <n v="4.84"/>
  </r>
  <r>
    <n v="54557"/>
    <d v="2021-12-11T00:00:00"/>
    <s v="10071"/>
    <n v="1"/>
    <n v="7"/>
    <n v="14"/>
    <n v="11.21"/>
    <x v="3"/>
    <n v="4"/>
    <x v="1"/>
    <n v="2.7899999999999991"/>
  </r>
  <r>
    <n v="54558"/>
    <d v="2021-12-12T00:00:00"/>
    <s v="10028"/>
    <n v="1"/>
    <n v="1"/>
    <n v="116"/>
    <n v="74.05"/>
    <x v="0"/>
    <n v="6"/>
    <x v="2"/>
    <n v="41.95"/>
  </r>
  <r>
    <n v="54559"/>
    <d v="2021-12-12T00:00:00"/>
    <s v="10071"/>
    <n v="1"/>
    <n v="6"/>
    <n v="14"/>
    <n v="10.82"/>
    <x v="4"/>
    <n v="4"/>
    <x v="1"/>
    <n v="3.1799999999999997"/>
  </r>
  <r>
    <n v="54560"/>
    <d v="2021-12-13T00:00:00"/>
    <s v="10071"/>
    <n v="1"/>
    <n v="11"/>
    <n v="15"/>
    <n v="10.199999999999999"/>
    <x v="7"/>
    <n v="4"/>
    <x v="1"/>
    <n v="4.8000000000000007"/>
  </r>
  <r>
    <n v="54561"/>
    <d v="2021-12-14T00:00:00"/>
    <s v="10071"/>
    <n v="1"/>
    <n v="13"/>
    <n v="14"/>
    <n v="11.13"/>
    <x v="8"/>
    <n v="4"/>
    <x v="1"/>
    <n v="2.8699999999999992"/>
  </r>
  <r>
    <n v="54562"/>
    <d v="2021-12-14T00:00:00"/>
    <s v="10051"/>
    <n v="1"/>
    <n v="10"/>
    <n v="325"/>
    <n v="233.09"/>
    <x v="9"/>
    <n v="3"/>
    <x v="3"/>
    <n v="91.91"/>
  </r>
  <r>
    <n v="54563"/>
    <d v="2021-12-14T00:00:00"/>
    <s v="10084"/>
    <n v="1"/>
    <n v="3"/>
    <n v="54"/>
    <n v="44.49"/>
    <x v="5"/>
    <n v="4"/>
    <x v="1"/>
    <n v="9.509999999999998"/>
  </r>
  <r>
    <n v="54564"/>
    <d v="2021-12-14T00:00:00"/>
    <s v="10006"/>
    <n v="1"/>
    <n v="6"/>
    <n v="249"/>
    <n v="127.12"/>
    <x v="4"/>
    <n v="1"/>
    <x v="5"/>
    <n v="121.88"/>
  </r>
  <r>
    <n v="54565"/>
    <d v="2021-12-15T00:00:00"/>
    <s v="10071"/>
    <n v="1"/>
    <n v="7"/>
    <n v="14"/>
    <n v="11.11"/>
    <x v="3"/>
    <n v="4"/>
    <x v="1"/>
    <n v="2.8900000000000006"/>
  </r>
  <r>
    <n v="54566"/>
    <d v="2021-12-15T00:00:00"/>
    <s v="10066"/>
    <n v="1"/>
    <n v="7"/>
    <n v="17"/>
    <n v="9.5399999999999991"/>
    <x v="3"/>
    <n v="4"/>
    <x v="1"/>
    <n v="7.4600000000000009"/>
  </r>
  <r>
    <n v="54567"/>
    <d v="2021-12-15T00:00:00"/>
    <s v="10071"/>
    <n v="1"/>
    <n v="3"/>
    <n v="15"/>
    <n v="10.73"/>
    <x v="5"/>
    <n v="4"/>
    <x v="1"/>
    <n v="4.2699999999999996"/>
  </r>
  <r>
    <n v="54568"/>
    <d v="2021-12-15T00:00:00"/>
    <s v="10071"/>
    <n v="1"/>
    <n v="7"/>
    <n v="15"/>
    <n v="10.96"/>
    <x v="3"/>
    <n v="4"/>
    <x v="1"/>
    <n v="4.0399999999999991"/>
  </r>
  <r>
    <n v="54569"/>
    <d v="2021-12-16T00:00:00"/>
    <s v="10071"/>
    <n v="1"/>
    <n v="7"/>
    <n v="15"/>
    <n v="11.03"/>
    <x v="3"/>
    <n v="4"/>
    <x v="1"/>
    <n v="3.9700000000000006"/>
  </r>
  <r>
    <n v="54570"/>
    <d v="2021-12-17T00:00:00"/>
    <s v="10071"/>
    <n v="1"/>
    <n v="15"/>
    <n v="15"/>
    <n v="11.11"/>
    <x v="12"/>
    <n v="4"/>
    <x v="1"/>
    <n v="3.8900000000000006"/>
  </r>
  <r>
    <n v="54571"/>
    <d v="2021-12-17T00:00:00"/>
    <s v="10071"/>
    <n v="1"/>
    <n v="7"/>
    <n v="15"/>
    <n v="11.06"/>
    <x v="3"/>
    <n v="4"/>
    <x v="1"/>
    <n v="3.9399999999999995"/>
  </r>
  <r>
    <n v="54572"/>
    <d v="2021-12-18T00:00:00"/>
    <s v="10051"/>
    <n v="1"/>
    <n v="1"/>
    <n v="322"/>
    <n v="220.92"/>
    <x v="0"/>
    <n v="3"/>
    <x v="3"/>
    <n v="101.08000000000001"/>
  </r>
  <r>
    <n v="54573"/>
    <d v="2021-12-18T00:00:00"/>
    <s v="10071"/>
    <n v="1"/>
    <n v="6"/>
    <n v="15"/>
    <n v="10.34"/>
    <x v="4"/>
    <n v="4"/>
    <x v="1"/>
    <n v="4.66"/>
  </r>
  <r>
    <n v="54574"/>
    <d v="2021-12-18T00:00:00"/>
    <s v="10080"/>
    <n v="1"/>
    <n v="6"/>
    <n v="34"/>
    <n v="20.12"/>
    <x v="4"/>
    <n v="4"/>
    <x v="1"/>
    <n v="13.879999999999999"/>
  </r>
  <r>
    <n v="54575"/>
    <d v="2021-12-19T00:00:00"/>
    <s v="10006"/>
    <n v="1"/>
    <n v="2"/>
    <n v="257"/>
    <n v="131.15"/>
    <x v="1"/>
    <n v="1"/>
    <x v="5"/>
    <n v="125.85"/>
  </r>
  <r>
    <n v="54576"/>
    <d v="2021-12-19T00:00:00"/>
    <s v="10071"/>
    <n v="1"/>
    <n v="2"/>
    <n v="14"/>
    <n v="11.16"/>
    <x v="1"/>
    <n v="4"/>
    <x v="1"/>
    <n v="2.84"/>
  </r>
  <r>
    <n v="54577"/>
    <d v="2021-12-20T00:00:00"/>
    <s v="10071"/>
    <n v="1"/>
    <n v="16"/>
    <n v="15"/>
    <n v="10.199999999999999"/>
    <x v="11"/>
    <n v="4"/>
    <x v="1"/>
    <n v="4.8000000000000007"/>
  </r>
  <r>
    <n v="54578"/>
    <d v="2021-12-21T00:00:00"/>
    <s v="10071"/>
    <n v="1"/>
    <n v="2"/>
    <n v="14"/>
    <n v="10.61"/>
    <x v="1"/>
    <n v="4"/>
    <x v="1"/>
    <n v="3.3900000000000006"/>
  </r>
  <r>
    <n v="54579"/>
    <d v="2021-12-21T00:00:00"/>
    <s v="10080"/>
    <n v="1"/>
    <n v="13"/>
    <n v="33"/>
    <n v="19.53"/>
    <x v="8"/>
    <n v="4"/>
    <x v="1"/>
    <n v="13.469999999999999"/>
  </r>
  <r>
    <n v="54580"/>
    <d v="2021-12-21T00:00:00"/>
    <s v="10006"/>
    <n v="1"/>
    <n v="3"/>
    <n v="257"/>
    <n v="132.18"/>
    <x v="5"/>
    <n v="1"/>
    <x v="5"/>
    <n v="124.82"/>
  </r>
  <r>
    <n v="54581"/>
    <d v="2021-12-22T00:00:00"/>
    <s v="10071"/>
    <n v="1"/>
    <n v="6"/>
    <n v="15"/>
    <n v="10.3"/>
    <x v="4"/>
    <n v="4"/>
    <x v="1"/>
    <n v="4.6999999999999993"/>
  </r>
  <r>
    <n v="54582"/>
    <d v="2021-12-22T00:00:00"/>
    <s v="10066"/>
    <n v="1"/>
    <n v="5"/>
    <n v="17"/>
    <n v="8.9700000000000006"/>
    <x v="2"/>
    <n v="4"/>
    <x v="1"/>
    <n v="8.0299999999999994"/>
  </r>
  <r>
    <n v="54583"/>
    <d v="2021-12-23T00:00:00"/>
    <s v="10071"/>
    <n v="1"/>
    <n v="2"/>
    <n v="15"/>
    <n v="10.76"/>
    <x v="1"/>
    <n v="4"/>
    <x v="1"/>
    <n v="4.24"/>
  </r>
  <r>
    <n v="54584"/>
    <d v="2021-12-23T00:00:00"/>
    <s v="10071"/>
    <n v="1"/>
    <n v="10"/>
    <n v="14"/>
    <n v="10.51"/>
    <x v="9"/>
    <n v="4"/>
    <x v="1"/>
    <n v="3.49"/>
  </r>
  <r>
    <n v="54585"/>
    <d v="2021-12-23T00:00:00"/>
    <s v="10071"/>
    <n v="1"/>
    <n v="5"/>
    <n v="15"/>
    <n v="11.23"/>
    <x v="2"/>
    <n v="4"/>
    <x v="1"/>
    <n v="3.7699999999999996"/>
  </r>
  <r>
    <n v="54586"/>
    <d v="2021-12-23T00:00:00"/>
    <s v="10051"/>
    <n v="1"/>
    <n v="11"/>
    <n v="332"/>
    <n v="226.58"/>
    <x v="7"/>
    <n v="3"/>
    <x v="3"/>
    <n v="105.41999999999999"/>
  </r>
  <r>
    <n v="54587"/>
    <d v="2021-12-23T00:00:00"/>
    <s v="10071"/>
    <n v="1"/>
    <n v="6"/>
    <n v="15"/>
    <n v="10.3"/>
    <x v="4"/>
    <n v="4"/>
    <x v="1"/>
    <n v="4.6999999999999993"/>
  </r>
  <r>
    <n v="54588"/>
    <d v="2021-12-24T00:00:00"/>
    <s v="10071"/>
    <n v="1"/>
    <n v="5"/>
    <n v="15"/>
    <n v="10.54"/>
    <x v="2"/>
    <n v="4"/>
    <x v="1"/>
    <n v="4.4600000000000009"/>
  </r>
  <r>
    <n v="54589"/>
    <d v="2021-12-24T00:00:00"/>
    <s v="10006"/>
    <n v="1"/>
    <n v="5"/>
    <n v="258"/>
    <n v="126.3"/>
    <x v="2"/>
    <n v="1"/>
    <x v="5"/>
    <n v="131.69999999999999"/>
  </r>
  <r>
    <n v="54590"/>
    <d v="2021-12-24T00:00:00"/>
    <s v="10071"/>
    <n v="1"/>
    <n v="7"/>
    <n v="15"/>
    <n v="10.46"/>
    <x v="3"/>
    <n v="4"/>
    <x v="1"/>
    <n v="4.5399999999999991"/>
  </r>
  <r>
    <n v="54591"/>
    <d v="2021-12-25T00:00:00"/>
    <s v="10071"/>
    <n v="1"/>
    <n v="16"/>
    <n v="15"/>
    <n v="10.28"/>
    <x v="11"/>
    <n v="4"/>
    <x v="1"/>
    <n v="4.7200000000000006"/>
  </r>
  <r>
    <n v="54592"/>
    <d v="2021-12-26T00:00:00"/>
    <s v="10071"/>
    <n v="1"/>
    <n v="6"/>
    <n v="15"/>
    <n v="10.92"/>
    <x v="4"/>
    <n v="4"/>
    <x v="1"/>
    <n v="4.08"/>
  </r>
  <r>
    <n v="54593"/>
    <d v="2021-12-26T00:00:00"/>
    <s v="10071"/>
    <n v="1"/>
    <n v="7"/>
    <n v="15"/>
    <n v="10.62"/>
    <x v="3"/>
    <n v="4"/>
    <x v="1"/>
    <n v="4.3800000000000008"/>
  </r>
  <r>
    <n v="54594"/>
    <d v="2021-12-27T00:00:00"/>
    <s v="10071"/>
    <n v="1"/>
    <n v="3"/>
    <n v="15"/>
    <n v="10.62"/>
    <x v="5"/>
    <n v="4"/>
    <x v="1"/>
    <n v="4.3800000000000008"/>
  </r>
  <r>
    <n v="54595"/>
    <d v="2021-12-28T00:00:00"/>
    <s v="10071"/>
    <n v="1"/>
    <n v="5"/>
    <n v="15"/>
    <n v="10.79"/>
    <x v="2"/>
    <n v="4"/>
    <x v="1"/>
    <n v="4.2100000000000009"/>
  </r>
  <r>
    <n v="54596"/>
    <d v="2021-12-28T00:00:00"/>
    <s v="10071"/>
    <n v="1"/>
    <n v="1"/>
    <n v="14"/>
    <n v="10.93"/>
    <x v="0"/>
    <n v="4"/>
    <x v="1"/>
    <n v="3.0700000000000003"/>
  </r>
  <r>
    <n v="54597"/>
    <d v="2021-12-28T00:00:00"/>
    <s v="10080"/>
    <n v="1"/>
    <n v="13"/>
    <n v="32"/>
    <n v="18.55"/>
    <x v="8"/>
    <n v="4"/>
    <x v="1"/>
    <n v="13.45"/>
  </r>
  <r>
    <n v="54598"/>
    <d v="2021-12-29T00:00:00"/>
    <s v="10006"/>
    <n v="1"/>
    <n v="7"/>
    <n v="238"/>
    <n v="131.74"/>
    <x v="3"/>
    <n v="1"/>
    <x v="5"/>
    <n v="106.25999999999999"/>
  </r>
  <r>
    <n v="54599"/>
    <d v="2021-12-29T00:00:00"/>
    <s v="10066"/>
    <n v="1"/>
    <n v="14"/>
    <n v="18"/>
    <n v="8.93"/>
    <x v="10"/>
    <n v="4"/>
    <x v="1"/>
    <n v="9.07"/>
  </r>
  <r>
    <n v="54600"/>
    <d v="2021-12-29T00:00:00"/>
    <s v="10071"/>
    <n v="1"/>
    <n v="14"/>
    <n v="14"/>
    <n v="11.26"/>
    <x v="10"/>
    <n v="4"/>
    <x v="1"/>
    <n v="2.74"/>
  </r>
  <r>
    <n v="54601"/>
    <d v="2021-12-30T00:00:00"/>
    <s v="10071"/>
    <n v="1"/>
    <n v="16"/>
    <n v="14"/>
    <n v="10.45"/>
    <x v="11"/>
    <n v="4"/>
    <x v="1"/>
    <n v="3.5500000000000007"/>
  </r>
  <r>
    <n v="54602"/>
    <d v="2021-12-31T00:00:00"/>
    <s v="10084"/>
    <n v="1"/>
    <n v="13"/>
    <n v="54"/>
    <n v="43.31"/>
    <x v="8"/>
    <n v="4"/>
    <x v="1"/>
    <n v="10.689999999999998"/>
  </r>
  <r>
    <n v="54603"/>
    <d v="2021-12-31T00:00:00"/>
    <s v="10071"/>
    <n v="1"/>
    <n v="9"/>
    <n v="15"/>
    <n v="11.06"/>
    <x v="6"/>
    <n v="4"/>
    <x v="1"/>
    <n v="3.9399999999999995"/>
  </r>
  <r>
    <n v="54604"/>
    <d v="2021-12-31T00:00:00"/>
    <s v="10051"/>
    <n v="1"/>
    <n v="15"/>
    <n v="326"/>
    <n v="234.6"/>
    <x v="12"/>
    <n v="3"/>
    <x v="3"/>
    <n v="91.4"/>
  </r>
  <r>
    <n v="54605"/>
    <d v="2021-12-31T00:00:00"/>
    <s v="10071"/>
    <n v="1"/>
    <n v="7"/>
    <n v="15"/>
    <n v="10.88"/>
    <x v="3"/>
    <n v="4"/>
    <x v="1"/>
    <n v="4.1199999999999992"/>
  </r>
  <r>
    <n v="54606"/>
    <d v="2021-12-31T00:00:00"/>
    <s v="10071"/>
    <n v="1"/>
    <n v="11"/>
    <n v="15"/>
    <n v="10.28"/>
    <x v="7"/>
    <n v="4"/>
    <x v="1"/>
    <n v="4.7200000000000006"/>
  </r>
  <r>
    <n v="54607"/>
    <d v="2021-12-31T00:00:00"/>
    <s v="10071"/>
    <n v="1"/>
    <n v="6"/>
    <n v="15"/>
    <n v="10.53"/>
    <x v="4"/>
    <n v="4"/>
    <x v="1"/>
    <n v="4.4700000000000006"/>
  </r>
  <r>
    <n v="54608"/>
    <d v="2022-01-01T00:00:00"/>
    <s v="10071"/>
    <n v="1"/>
    <n v="10"/>
    <n v="15"/>
    <n v="10.45"/>
    <x v="9"/>
    <n v="4"/>
    <x v="1"/>
    <n v="4.5500000000000007"/>
  </r>
  <r>
    <n v="54609"/>
    <d v="2022-01-02T00:00:00"/>
    <s v="10071"/>
    <n v="1"/>
    <n v="6"/>
    <n v="15"/>
    <n v="11.21"/>
    <x v="4"/>
    <n v="4"/>
    <x v="1"/>
    <n v="3.7899999999999991"/>
  </r>
  <r>
    <n v="54610"/>
    <d v="2022-01-02T00:00:00"/>
    <s v="10066"/>
    <n v="1"/>
    <n v="16"/>
    <n v="18"/>
    <n v="9.31"/>
    <x v="11"/>
    <n v="4"/>
    <x v="1"/>
    <n v="8.69"/>
  </r>
  <r>
    <n v="54611"/>
    <d v="2022-01-02T00:00:00"/>
    <s v="10071"/>
    <n v="1"/>
    <n v="14"/>
    <n v="14"/>
    <n v="11.24"/>
    <x v="10"/>
    <n v="4"/>
    <x v="1"/>
    <n v="2.76"/>
  </r>
  <r>
    <n v="54612"/>
    <d v="2022-01-03T00:00:00"/>
    <s v="10080"/>
    <n v="1"/>
    <n v="6"/>
    <n v="33"/>
    <n v="19.329999999999998"/>
    <x v="4"/>
    <n v="4"/>
    <x v="1"/>
    <n v="13.670000000000002"/>
  </r>
  <r>
    <n v="54613"/>
    <d v="2022-01-03T00:00:00"/>
    <s v="10071"/>
    <n v="1"/>
    <n v="5"/>
    <n v="15"/>
    <n v="11.24"/>
    <x v="2"/>
    <n v="4"/>
    <x v="1"/>
    <n v="3.76"/>
  </r>
  <r>
    <n v="54614"/>
    <d v="2022-01-03T00:00:00"/>
    <s v="10071"/>
    <n v="2"/>
    <n v="6"/>
    <n v="15"/>
    <n v="10.3"/>
    <x v="4"/>
    <n v="4"/>
    <x v="1"/>
    <n v="4.6999999999999993"/>
  </r>
  <r>
    <n v="54615"/>
    <d v="2022-01-03T00:00:00"/>
    <s v="10006"/>
    <n v="1"/>
    <n v="7"/>
    <n v="239"/>
    <n v="127.17"/>
    <x v="3"/>
    <n v="1"/>
    <x v="5"/>
    <n v="111.83"/>
  </r>
  <r>
    <n v="54616"/>
    <d v="2022-01-04T00:00:00"/>
    <s v="10071"/>
    <n v="1"/>
    <n v="14"/>
    <n v="14"/>
    <n v="10.3"/>
    <x v="10"/>
    <n v="4"/>
    <x v="1"/>
    <n v="3.6999999999999993"/>
  </r>
  <r>
    <n v="54617"/>
    <d v="2022-01-04T00:00:00"/>
    <s v="10028"/>
    <n v="1"/>
    <n v="6"/>
    <n v="113"/>
    <n v="75.09"/>
    <x v="4"/>
    <n v="6"/>
    <x v="2"/>
    <n v="37.909999999999997"/>
  </r>
  <r>
    <n v="54618"/>
    <d v="2022-01-05T00:00:00"/>
    <s v="10071"/>
    <n v="1"/>
    <n v="5"/>
    <n v="15"/>
    <n v="10.77"/>
    <x v="2"/>
    <n v="4"/>
    <x v="1"/>
    <n v="4.2300000000000004"/>
  </r>
  <r>
    <n v="54619"/>
    <d v="2022-01-05T00:00:00"/>
    <s v="10071"/>
    <n v="1"/>
    <n v="5"/>
    <n v="14"/>
    <n v="10.16"/>
    <x v="2"/>
    <n v="4"/>
    <x v="1"/>
    <n v="3.84"/>
  </r>
  <r>
    <n v="54620"/>
    <d v="2022-01-06T00:00:00"/>
    <s v="10006"/>
    <n v="1"/>
    <n v="10"/>
    <n v="241"/>
    <n v="139.6"/>
    <x v="9"/>
    <n v="1"/>
    <x v="5"/>
    <n v="101.4"/>
  </r>
  <r>
    <n v="54621"/>
    <d v="2022-01-06T00:00:00"/>
    <s v="10071"/>
    <n v="1"/>
    <n v="16"/>
    <n v="15"/>
    <n v="10.17"/>
    <x v="11"/>
    <n v="4"/>
    <x v="1"/>
    <n v="4.83"/>
  </r>
  <r>
    <n v="54622"/>
    <d v="2022-01-07T00:00:00"/>
    <s v="10071"/>
    <n v="1"/>
    <n v="2"/>
    <n v="14"/>
    <n v="11.05"/>
    <x v="1"/>
    <n v="4"/>
    <x v="1"/>
    <n v="2.9499999999999993"/>
  </r>
  <r>
    <n v="54623"/>
    <d v="2022-01-07T00:00:00"/>
    <s v="10071"/>
    <n v="1"/>
    <n v="7"/>
    <n v="15"/>
    <n v="11.14"/>
    <x v="3"/>
    <n v="4"/>
    <x v="1"/>
    <n v="3.8599999999999994"/>
  </r>
  <r>
    <n v="54624"/>
    <d v="2022-01-08T00:00:00"/>
    <s v="10071"/>
    <n v="1"/>
    <n v="16"/>
    <n v="14"/>
    <n v="10.55"/>
    <x v="11"/>
    <n v="4"/>
    <x v="1"/>
    <n v="3.4499999999999993"/>
  </r>
  <r>
    <n v="54625"/>
    <d v="2022-01-09T00:00:00"/>
    <s v="10071"/>
    <n v="1"/>
    <n v="3"/>
    <n v="14"/>
    <n v="10.6"/>
    <x v="5"/>
    <n v="4"/>
    <x v="1"/>
    <n v="3.4000000000000004"/>
  </r>
  <r>
    <n v="54626"/>
    <d v="2022-01-09T00:00:00"/>
    <s v="10066"/>
    <n v="1"/>
    <n v="13"/>
    <n v="18"/>
    <n v="9.5299999999999994"/>
    <x v="8"/>
    <n v="4"/>
    <x v="1"/>
    <n v="8.4700000000000006"/>
  </r>
  <r>
    <n v="54627"/>
    <d v="2022-01-09T00:00:00"/>
    <s v="10080"/>
    <n v="1"/>
    <n v="11"/>
    <n v="34"/>
    <n v="19.22"/>
    <x v="7"/>
    <n v="4"/>
    <x v="1"/>
    <n v="14.780000000000001"/>
  </r>
  <r>
    <n v="54628"/>
    <d v="2022-01-09T00:00:00"/>
    <s v="10071"/>
    <n v="1"/>
    <n v="3"/>
    <n v="15"/>
    <n v="10.98"/>
    <x v="5"/>
    <n v="4"/>
    <x v="1"/>
    <n v="4.0199999999999996"/>
  </r>
  <r>
    <n v="54629"/>
    <d v="2022-01-09T00:00:00"/>
    <s v="10071"/>
    <n v="1"/>
    <n v="7"/>
    <n v="15"/>
    <n v="10.16"/>
    <x v="3"/>
    <n v="4"/>
    <x v="1"/>
    <n v="4.84"/>
  </r>
  <r>
    <n v="54630"/>
    <d v="2022-01-09T00:00:00"/>
    <s v="10071"/>
    <n v="1"/>
    <n v="13"/>
    <n v="15"/>
    <n v="11.25"/>
    <x v="8"/>
    <n v="4"/>
    <x v="1"/>
    <n v="3.75"/>
  </r>
  <r>
    <n v="54631"/>
    <d v="2022-01-10T00:00:00"/>
    <s v="10071"/>
    <n v="1"/>
    <n v="1"/>
    <n v="15"/>
    <n v="11.23"/>
    <x v="0"/>
    <n v="4"/>
    <x v="1"/>
    <n v="3.7699999999999996"/>
  </r>
  <r>
    <n v="54632"/>
    <d v="2022-01-10T00:00:00"/>
    <s v="10071"/>
    <n v="1"/>
    <n v="16"/>
    <n v="15"/>
    <n v="10.37"/>
    <x v="11"/>
    <n v="4"/>
    <x v="1"/>
    <n v="4.6300000000000008"/>
  </r>
  <r>
    <n v="54633"/>
    <d v="2022-01-10T00:00:00"/>
    <s v="10006"/>
    <n v="1"/>
    <n v="5"/>
    <n v="258"/>
    <n v="135.94"/>
    <x v="2"/>
    <n v="1"/>
    <x v="5"/>
    <n v="122.06"/>
  </r>
  <r>
    <n v="54634"/>
    <d v="2022-01-10T00:00:00"/>
    <s v="10071"/>
    <n v="1"/>
    <n v="2"/>
    <n v="15"/>
    <n v="10.43"/>
    <x v="1"/>
    <n v="4"/>
    <x v="1"/>
    <n v="4.57"/>
  </r>
  <r>
    <n v="54635"/>
    <d v="2022-01-11T00:00:00"/>
    <s v="10071"/>
    <n v="1"/>
    <n v="7"/>
    <n v="14"/>
    <n v="10.49"/>
    <x v="3"/>
    <n v="4"/>
    <x v="1"/>
    <n v="3.51"/>
  </r>
  <r>
    <n v="54636"/>
    <d v="2022-01-12T00:00:00"/>
    <s v="10006"/>
    <n v="1"/>
    <n v="6"/>
    <n v="253"/>
    <n v="132.18"/>
    <x v="4"/>
    <n v="1"/>
    <x v="5"/>
    <n v="120.82"/>
  </r>
  <r>
    <n v="54637"/>
    <d v="2022-01-12T00:00:00"/>
    <s v="10071"/>
    <n v="1"/>
    <n v="5"/>
    <n v="15"/>
    <n v="11.26"/>
    <x v="2"/>
    <n v="4"/>
    <x v="1"/>
    <n v="3.74"/>
  </r>
  <r>
    <n v="54638"/>
    <d v="2022-01-12T00:00:00"/>
    <s v="10071"/>
    <n v="1"/>
    <n v="16"/>
    <n v="15"/>
    <n v="10.68"/>
    <x v="11"/>
    <n v="4"/>
    <x v="1"/>
    <n v="4.32"/>
  </r>
  <r>
    <n v="54639"/>
    <d v="2022-01-12T00:00:00"/>
    <s v="10071"/>
    <n v="1"/>
    <n v="11"/>
    <n v="14"/>
    <n v="10.18"/>
    <x v="7"/>
    <n v="4"/>
    <x v="1"/>
    <n v="3.8200000000000003"/>
  </r>
  <r>
    <n v="54640"/>
    <d v="2022-01-13T00:00:00"/>
    <s v="10071"/>
    <n v="1"/>
    <n v="5"/>
    <n v="15"/>
    <n v="10.26"/>
    <x v="2"/>
    <n v="4"/>
    <x v="1"/>
    <n v="4.74"/>
  </r>
  <r>
    <n v="54641"/>
    <d v="2022-01-14T00:00:00"/>
    <s v="10071"/>
    <n v="1"/>
    <n v="13"/>
    <n v="15"/>
    <n v="10.32"/>
    <x v="8"/>
    <n v="4"/>
    <x v="1"/>
    <n v="4.68"/>
  </r>
  <r>
    <n v="54642"/>
    <d v="2022-01-14T00:00:00"/>
    <s v="10071"/>
    <n v="1"/>
    <n v="6"/>
    <n v="15"/>
    <n v="10.7"/>
    <x v="4"/>
    <n v="4"/>
    <x v="1"/>
    <n v="4.3000000000000007"/>
  </r>
  <r>
    <n v="54643"/>
    <d v="2022-01-14T00:00:00"/>
    <s v="10071"/>
    <n v="1"/>
    <n v="10"/>
    <n v="15"/>
    <n v="10.51"/>
    <x v="9"/>
    <n v="4"/>
    <x v="1"/>
    <n v="4.49"/>
  </r>
  <r>
    <n v="54644"/>
    <d v="2022-01-14T00:00:00"/>
    <s v="10051"/>
    <n v="1"/>
    <n v="10"/>
    <n v="345"/>
    <n v="222.07"/>
    <x v="9"/>
    <n v="3"/>
    <x v="3"/>
    <n v="122.93"/>
  </r>
  <r>
    <n v="54645"/>
    <d v="2022-01-15T00:00:00"/>
    <s v="10071"/>
    <n v="1"/>
    <n v="9"/>
    <n v="15"/>
    <n v="10.75"/>
    <x v="6"/>
    <n v="4"/>
    <x v="1"/>
    <n v="4.25"/>
  </r>
  <r>
    <n v="54646"/>
    <d v="2022-01-15T00:00:00"/>
    <s v="10071"/>
    <n v="1"/>
    <n v="5"/>
    <n v="14"/>
    <n v="10.47"/>
    <x v="2"/>
    <n v="4"/>
    <x v="1"/>
    <n v="3.5299999999999994"/>
  </r>
  <r>
    <n v="54647"/>
    <d v="2022-01-15T00:00:00"/>
    <s v="10071"/>
    <n v="1"/>
    <n v="7"/>
    <n v="14"/>
    <n v="10.66"/>
    <x v="3"/>
    <n v="4"/>
    <x v="1"/>
    <n v="3.34"/>
  </r>
  <r>
    <n v="54648"/>
    <d v="2022-01-15T00:00:00"/>
    <s v="10071"/>
    <n v="1"/>
    <n v="13"/>
    <n v="14"/>
    <n v="10.79"/>
    <x v="8"/>
    <n v="4"/>
    <x v="1"/>
    <n v="3.2100000000000009"/>
  </r>
  <r>
    <n v="54649"/>
    <d v="2022-01-15T00:00:00"/>
    <s v="10071"/>
    <n v="1"/>
    <n v="10"/>
    <n v="15"/>
    <n v="10.29"/>
    <x v="9"/>
    <n v="4"/>
    <x v="1"/>
    <n v="4.7100000000000009"/>
  </r>
  <r>
    <n v="54650"/>
    <d v="2022-01-15T00:00:00"/>
    <s v="10071"/>
    <n v="1"/>
    <n v="15"/>
    <n v="15"/>
    <n v="11.11"/>
    <x v="12"/>
    <n v="4"/>
    <x v="1"/>
    <n v="3.8900000000000006"/>
  </r>
  <r>
    <n v="54651"/>
    <d v="2022-01-15T00:00:00"/>
    <s v="10071"/>
    <n v="1"/>
    <n v="11"/>
    <n v="14"/>
    <n v="11.2"/>
    <x v="7"/>
    <n v="4"/>
    <x v="1"/>
    <n v="2.8000000000000007"/>
  </r>
  <r>
    <n v="54652"/>
    <d v="2022-01-15T00:00:00"/>
    <s v="10071"/>
    <n v="1"/>
    <n v="16"/>
    <n v="14"/>
    <n v="11.15"/>
    <x v="11"/>
    <n v="4"/>
    <x v="1"/>
    <n v="2.8499999999999996"/>
  </r>
  <r>
    <n v="54653"/>
    <d v="2022-01-15T00:00:00"/>
    <s v="10071"/>
    <n v="1"/>
    <n v="7"/>
    <n v="15"/>
    <n v="11.22"/>
    <x v="3"/>
    <n v="4"/>
    <x v="1"/>
    <n v="3.7799999999999994"/>
  </r>
  <r>
    <n v="54654"/>
    <d v="2022-01-15T00:00:00"/>
    <s v="10066"/>
    <n v="1"/>
    <n v="1"/>
    <n v="17"/>
    <n v="8.93"/>
    <x v="0"/>
    <n v="4"/>
    <x v="1"/>
    <n v="8.07"/>
  </r>
  <r>
    <n v="54655"/>
    <d v="2022-01-16T00:00:00"/>
    <s v="10006"/>
    <n v="1"/>
    <n v="16"/>
    <n v="239"/>
    <n v="133.47999999999999"/>
    <x v="11"/>
    <n v="1"/>
    <x v="5"/>
    <n v="105.52000000000001"/>
  </r>
  <r>
    <n v="54656"/>
    <d v="2022-01-16T00:00:00"/>
    <s v="10071"/>
    <n v="1"/>
    <n v="1"/>
    <n v="15"/>
    <n v="10.28"/>
    <x v="0"/>
    <n v="4"/>
    <x v="1"/>
    <n v="4.7200000000000006"/>
  </r>
  <r>
    <n v="54657"/>
    <d v="2022-01-16T00:00:00"/>
    <s v="10084"/>
    <n v="1"/>
    <n v="6"/>
    <n v="56"/>
    <n v="42.64"/>
    <x v="4"/>
    <n v="4"/>
    <x v="1"/>
    <n v="13.36"/>
  </r>
  <r>
    <n v="54658"/>
    <d v="2022-01-16T00:00:00"/>
    <s v="10080"/>
    <n v="1"/>
    <n v="13"/>
    <n v="32"/>
    <n v="19.48"/>
    <x v="8"/>
    <n v="4"/>
    <x v="1"/>
    <n v="12.52"/>
  </r>
  <r>
    <n v="54659"/>
    <d v="2022-01-17T00:00:00"/>
    <s v="10071"/>
    <n v="1"/>
    <n v="2"/>
    <n v="15"/>
    <n v="10.34"/>
    <x v="1"/>
    <n v="4"/>
    <x v="1"/>
    <n v="4.66"/>
  </r>
  <r>
    <n v="54660"/>
    <d v="2022-01-18T00:00:00"/>
    <s v="10071"/>
    <n v="1"/>
    <n v="7"/>
    <n v="15"/>
    <n v="10.44"/>
    <x v="3"/>
    <n v="4"/>
    <x v="1"/>
    <n v="4.5600000000000005"/>
  </r>
  <r>
    <n v="54661"/>
    <d v="2022-01-18T00:00:00"/>
    <s v="10066"/>
    <n v="1"/>
    <n v="14"/>
    <n v="18"/>
    <n v="9.42"/>
    <x v="10"/>
    <n v="4"/>
    <x v="1"/>
    <n v="8.58"/>
  </r>
  <r>
    <n v="54662"/>
    <d v="2022-01-19T00:00:00"/>
    <s v="10071"/>
    <n v="1"/>
    <n v="1"/>
    <n v="15"/>
    <n v="10.57"/>
    <x v="0"/>
    <n v="4"/>
    <x v="1"/>
    <n v="4.43"/>
  </r>
  <r>
    <n v="54663"/>
    <d v="2022-01-19T00:00:00"/>
    <s v="10071"/>
    <n v="1"/>
    <n v="15"/>
    <n v="15"/>
    <n v="10.19"/>
    <x v="12"/>
    <n v="4"/>
    <x v="1"/>
    <n v="4.8100000000000005"/>
  </r>
  <r>
    <n v="54664"/>
    <d v="2022-01-19T00:00:00"/>
    <s v="10006"/>
    <n v="1"/>
    <n v="7"/>
    <n v="258"/>
    <n v="126.43"/>
    <x v="3"/>
    <n v="1"/>
    <x v="5"/>
    <n v="131.57"/>
  </r>
  <r>
    <n v="54665"/>
    <d v="2022-01-20T00:00:00"/>
    <s v="10071"/>
    <n v="1"/>
    <n v="7"/>
    <n v="15"/>
    <n v="11.23"/>
    <x v="3"/>
    <n v="4"/>
    <x v="1"/>
    <n v="3.7699999999999996"/>
  </r>
  <r>
    <n v="54666"/>
    <d v="2022-01-20T00:00:00"/>
    <s v="10071"/>
    <n v="1"/>
    <n v="5"/>
    <n v="15"/>
    <n v="10.52"/>
    <x v="2"/>
    <n v="4"/>
    <x v="1"/>
    <n v="4.4800000000000004"/>
  </r>
  <r>
    <n v="54667"/>
    <d v="2022-01-20T00:00:00"/>
    <s v="10071"/>
    <n v="1"/>
    <n v="1"/>
    <n v="15"/>
    <n v="10.83"/>
    <x v="0"/>
    <n v="4"/>
    <x v="1"/>
    <n v="4.17"/>
  </r>
  <r>
    <n v="54668"/>
    <d v="2022-01-20T00:00:00"/>
    <s v="10071"/>
    <n v="1"/>
    <n v="6"/>
    <n v="15"/>
    <n v="10.97"/>
    <x v="4"/>
    <n v="4"/>
    <x v="1"/>
    <n v="4.0299999999999994"/>
  </r>
  <r>
    <n v="54669"/>
    <d v="2022-01-21T00:00:00"/>
    <s v="10071"/>
    <n v="1"/>
    <n v="2"/>
    <n v="15"/>
    <n v="11.01"/>
    <x v="1"/>
    <n v="4"/>
    <x v="1"/>
    <n v="3.99"/>
  </r>
  <r>
    <n v="54670"/>
    <d v="2022-01-22T00:00:00"/>
    <s v="10071"/>
    <n v="1"/>
    <n v="5"/>
    <n v="14"/>
    <n v="10.54"/>
    <x v="2"/>
    <n v="4"/>
    <x v="1"/>
    <n v="3.4600000000000009"/>
  </r>
  <r>
    <n v="54671"/>
    <d v="2022-01-22T00:00:00"/>
    <s v="10006"/>
    <n v="1"/>
    <n v="10"/>
    <n v="253"/>
    <n v="137.38999999999999"/>
    <x v="9"/>
    <n v="1"/>
    <x v="5"/>
    <n v="115.61000000000001"/>
  </r>
  <r>
    <n v="54672"/>
    <d v="2022-01-23T00:00:00"/>
    <s v="10071"/>
    <n v="1"/>
    <n v="2"/>
    <n v="14"/>
    <n v="11.23"/>
    <x v="1"/>
    <n v="4"/>
    <x v="1"/>
    <n v="2.7699999999999996"/>
  </r>
  <r>
    <n v="54673"/>
    <d v="2022-01-24T00:00:00"/>
    <s v="10066"/>
    <n v="1"/>
    <n v="5"/>
    <n v="17"/>
    <n v="9.64"/>
    <x v="2"/>
    <n v="4"/>
    <x v="1"/>
    <n v="7.3599999999999994"/>
  </r>
  <r>
    <n v="54674"/>
    <d v="2022-01-24T00:00:00"/>
    <s v="10071"/>
    <n v="1"/>
    <n v="6"/>
    <n v="15"/>
    <n v="10.210000000000001"/>
    <x v="4"/>
    <n v="4"/>
    <x v="1"/>
    <n v="4.7899999999999991"/>
  </r>
  <r>
    <n v="54675"/>
    <d v="2022-01-24T00:00:00"/>
    <s v="10071"/>
    <n v="1"/>
    <n v="5"/>
    <n v="15"/>
    <n v="10.89"/>
    <x v="2"/>
    <n v="4"/>
    <x v="1"/>
    <n v="4.1099999999999994"/>
  </r>
  <r>
    <n v="54676"/>
    <d v="2022-01-25T00:00:00"/>
    <s v="10071"/>
    <n v="1"/>
    <n v="10"/>
    <n v="15"/>
    <n v="11.2"/>
    <x v="9"/>
    <n v="4"/>
    <x v="1"/>
    <n v="3.8000000000000007"/>
  </r>
  <r>
    <n v="54677"/>
    <d v="2022-01-25T00:00:00"/>
    <s v="10006"/>
    <n v="1"/>
    <n v="7"/>
    <n v="257"/>
    <n v="129"/>
    <x v="3"/>
    <n v="1"/>
    <x v="5"/>
    <n v="128"/>
  </r>
  <r>
    <n v="54678"/>
    <d v="2022-01-25T00:00:00"/>
    <s v="10028"/>
    <n v="1"/>
    <n v="9"/>
    <n v="109"/>
    <n v="73.83"/>
    <x v="6"/>
    <n v="6"/>
    <x v="2"/>
    <n v="35.17"/>
  </r>
  <r>
    <n v="54679"/>
    <d v="2022-01-26T00:00:00"/>
    <s v="10071"/>
    <n v="1"/>
    <n v="2"/>
    <n v="14"/>
    <n v="10.23"/>
    <x v="1"/>
    <n v="4"/>
    <x v="1"/>
    <n v="3.7699999999999996"/>
  </r>
  <r>
    <n v="54680"/>
    <d v="2022-01-26T00:00:00"/>
    <s v="10071"/>
    <n v="1"/>
    <n v="5"/>
    <n v="14"/>
    <n v="11.07"/>
    <x v="2"/>
    <n v="4"/>
    <x v="1"/>
    <n v="2.9299999999999997"/>
  </r>
  <r>
    <n v="54681"/>
    <d v="2022-01-27T00:00:00"/>
    <s v="10071"/>
    <n v="1"/>
    <n v="11"/>
    <n v="15"/>
    <n v="10.17"/>
    <x v="7"/>
    <n v="4"/>
    <x v="1"/>
    <n v="4.83"/>
  </r>
  <r>
    <n v="54682"/>
    <d v="2022-01-27T00:00:00"/>
    <s v="10080"/>
    <n v="1"/>
    <n v="5"/>
    <n v="34"/>
    <n v="19.18"/>
    <x v="2"/>
    <n v="4"/>
    <x v="1"/>
    <n v="14.82"/>
  </r>
  <r>
    <n v="54683"/>
    <d v="2022-01-28T00:00:00"/>
    <s v="10066"/>
    <n v="1"/>
    <n v="2"/>
    <n v="18"/>
    <n v="9.4499999999999993"/>
    <x v="1"/>
    <n v="4"/>
    <x v="1"/>
    <n v="8.5500000000000007"/>
  </r>
  <r>
    <n v="54684"/>
    <d v="2022-01-28T00:00:00"/>
    <s v="10051"/>
    <n v="1"/>
    <n v="11"/>
    <n v="340"/>
    <n v="219.03"/>
    <x v="7"/>
    <n v="3"/>
    <x v="3"/>
    <n v="120.97"/>
  </r>
  <r>
    <n v="54685"/>
    <d v="2022-01-28T00:00:00"/>
    <s v="10071"/>
    <n v="1"/>
    <n v="14"/>
    <n v="14"/>
    <n v="10.99"/>
    <x v="10"/>
    <n v="4"/>
    <x v="1"/>
    <n v="3.01"/>
  </r>
  <r>
    <n v="54686"/>
    <d v="2022-01-29T00:00:00"/>
    <s v="10071"/>
    <n v="1"/>
    <n v="7"/>
    <n v="14"/>
    <n v="10.75"/>
    <x v="3"/>
    <n v="4"/>
    <x v="1"/>
    <n v="3.25"/>
  </r>
  <r>
    <n v="54687"/>
    <d v="2022-01-29T00:00:00"/>
    <s v="10084"/>
    <n v="1"/>
    <n v="1"/>
    <n v="59"/>
    <n v="44.35"/>
    <x v="0"/>
    <n v="4"/>
    <x v="1"/>
    <n v="14.649999999999999"/>
  </r>
  <r>
    <n v="54688"/>
    <d v="2022-01-30T00:00:00"/>
    <s v="10071"/>
    <n v="1"/>
    <n v="7"/>
    <n v="14"/>
    <n v="10.41"/>
    <x v="3"/>
    <n v="4"/>
    <x v="1"/>
    <n v="3.59"/>
  </r>
  <r>
    <n v="54689"/>
    <d v="2022-01-30T00:00:00"/>
    <s v="10071"/>
    <n v="1"/>
    <n v="6"/>
    <n v="15"/>
    <n v="10.86"/>
    <x v="4"/>
    <n v="4"/>
    <x v="1"/>
    <n v="4.1400000000000006"/>
  </r>
  <r>
    <n v="54690"/>
    <d v="2022-01-30T00:00:00"/>
    <s v="10006"/>
    <n v="1"/>
    <n v="16"/>
    <n v="258"/>
    <n v="128.01"/>
    <x v="11"/>
    <n v="1"/>
    <x v="5"/>
    <n v="129.99"/>
  </r>
  <r>
    <n v="54691"/>
    <d v="2022-01-31T00:00:00"/>
    <s v="10071"/>
    <n v="1"/>
    <n v="3"/>
    <n v="14"/>
    <n v="10.23"/>
    <x v="5"/>
    <n v="4"/>
    <x v="1"/>
    <n v="3.7699999999999996"/>
  </r>
  <r>
    <n v="54692"/>
    <d v="2022-01-31T00:00:00"/>
    <s v="10071"/>
    <n v="1"/>
    <n v="1"/>
    <n v="14"/>
    <n v="10.15"/>
    <x v="0"/>
    <n v="4"/>
    <x v="1"/>
    <n v="3.8499999999999996"/>
  </r>
  <r>
    <n v="54693"/>
    <d v="2022-02-01T00:00:00"/>
    <s v="10071"/>
    <n v="1"/>
    <n v="6"/>
    <n v="15"/>
    <n v="10.65"/>
    <x v="4"/>
    <n v="4"/>
    <x v="1"/>
    <n v="4.3499999999999996"/>
  </r>
  <r>
    <n v="54694"/>
    <d v="2022-02-02T00:00:00"/>
    <s v="10006"/>
    <n v="1"/>
    <n v="6"/>
    <n v="241"/>
    <n v="126.12"/>
    <x v="4"/>
    <n v="1"/>
    <x v="5"/>
    <n v="114.88"/>
  </r>
  <r>
    <n v="54695"/>
    <d v="2022-02-02T00:00:00"/>
    <s v="10071"/>
    <n v="1"/>
    <n v="6"/>
    <n v="15"/>
    <n v="11.22"/>
    <x v="4"/>
    <n v="4"/>
    <x v="1"/>
    <n v="3.7799999999999994"/>
  </r>
  <r>
    <n v="54696"/>
    <d v="2022-02-03T00:00:00"/>
    <s v="10071"/>
    <n v="1"/>
    <n v="7"/>
    <n v="15"/>
    <n v="11.02"/>
    <x v="3"/>
    <n v="4"/>
    <x v="1"/>
    <n v="3.9800000000000004"/>
  </r>
  <r>
    <n v="54697"/>
    <d v="2022-02-03T00:00:00"/>
    <s v="10071"/>
    <n v="1"/>
    <n v="7"/>
    <n v="15"/>
    <n v="10.6"/>
    <x v="3"/>
    <n v="4"/>
    <x v="1"/>
    <n v="4.4000000000000004"/>
  </r>
  <r>
    <n v="54698"/>
    <d v="2022-02-03T00:00:00"/>
    <s v="10071"/>
    <n v="1"/>
    <n v="6"/>
    <n v="14"/>
    <n v="10.78"/>
    <x v="4"/>
    <n v="4"/>
    <x v="1"/>
    <n v="3.2200000000000006"/>
  </r>
  <r>
    <n v="54699"/>
    <d v="2022-02-03T00:00:00"/>
    <s v="10071"/>
    <n v="1"/>
    <n v="16"/>
    <n v="14"/>
    <n v="10.45"/>
    <x v="11"/>
    <n v="4"/>
    <x v="1"/>
    <n v="3.5500000000000007"/>
  </r>
  <r>
    <n v="54700"/>
    <d v="2022-02-03T00:00:00"/>
    <s v="10071"/>
    <n v="1"/>
    <n v="15"/>
    <n v="15"/>
    <n v="10.39"/>
    <x v="12"/>
    <n v="4"/>
    <x v="1"/>
    <n v="4.6099999999999994"/>
  </r>
  <r>
    <n v="54701"/>
    <d v="2022-02-04T00:00:00"/>
    <s v="10071"/>
    <n v="1"/>
    <n v="5"/>
    <n v="15"/>
    <n v="10.68"/>
    <x v="2"/>
    <n v="4"/>
    <x v="1"/>
    <n v="4.32"/>
  </r>
  <r>
    <n v="54702"/>
    <d v="2022-02-04T00:00:00"/>
    <s v="10071"/>
    <n v="1"/>
    <n v="5"/>
    <n v="14"/>
    <n v="11.27"/>
    <x v="2"/>
    <n v="4"/>
    <x v="1"/>
    <n v="2.7300000000000004"/>
  </r>
  <r>
    <n v="54703"/>
    <d v="2022-02-04T00:00:00"/>
    <s v="10066"/>
    <n v="1"/>
    <n v="5"/>
    <n v="17"/>
    <n v="9.6199999999999992"/>
    <x v="2"/>
    <n v="4"/>
    <x v="1"/>
    <n v="7.3800000000000008"/>
  </r>
  <r>
    <n v="54704"/>
    <d v="2022-02-04T00:00:00"/>
    <s v="10071"/>
    <n v="1"/>
    <n v="7"/>
    <n v="14"/>
    <n v="10.84"/>
    <x v="3"/>
    <n v="4"/>
    <x v="1"/>
    <n v="3.16"/>
  </r>
  <r>
    <n v="54705"/>
    <d v="2022-02-04T00:00:00"/>
    <s v="10071"/>
    <n v="1"/>
    <n v="2"/>
    <n v="14"/>
    <n v="10.25"/>
    <x v="1"/>
    <n v="4"/>
    <x v="1"/>
    <n v="3.75"/>
  </r>
  <r>
    <n v="54706"/>
    <d v="2022-02-04T00:00:00"/>
    <s v="10071"/>
    <n v="1"/>
    <n v="5"/>
    <n v="15"/>
    <n v="10.91"/>
    <x v="2"/>
    <n v="4"/>
    <x v="1"/>
    <n v="4.09"/>
  </r>
  <r>
    <n v="54707"/>
    <d v="2022-02-04T00:00:00"/>
    <s v="10006"/>
    <n v="1"/>
    <n v="7"/>
    <n v="237"/>
    <n v="131.63"/>
    <x v="3"/>
    <n v="1"/>
    <x v="5"/>
    <n v="105.37"/>
  </r>
  <r>
    <n v="54708"/>
    <d v="2022-02-04T00:00:00"/>
    <s v="10071"/>
    <n v="1"/>
    <n v="7"/>
    <n v="15"/>
    <n v="10.39"/>
    <x v="3"/>
    <n v="4"/>
    <x v="1"/>
    <n v="4.6099999999999994"/>
  </r>
  <r>
    <n v="54709"/>
    <d v="2022-02-05T00:00:00"/>
    <s v="10071"/>
    <n v="1"/>
    <n v="6"/>
    <n v="15"/>
    <n v="11.09"/>
    <x v="4"/>
    <n v="4"/>
    <x v="1"/>
    <n v="3.91"/>
  </r>
  <r>
    <n v="54710"/>
    <d v="2022-02-05T00:00:00"/>
    <s v="10071"/>
    <n v="1"/>
    <n v="7"/>
    <n v="15"/>
    <n v="11.03"/>
    <x v="3"/>
    <n v="4"/>
    <x v="1"/>
    <n v="3.9700000000000006"/>
  </r>
  <r>
    <n v="54711"/>
    <d v="2022-02-06T00:00:00"/>
    <s v="10080"/>
    <n v="1"/>
    <n v="1"/>
    <n v="32"/>
    <n v="18.649999999999999"/>
    <x v="0"/>
    <n v="4"/>
    <x v="1"/>
    <n v="13.350000000000001"/>
  </r>
  <r>
    <n v="54712"/>
    <d v="2022-02-06T00:00:00"/>
    <s v="10051"/>
    <n v="1"/>
    <n v="6"/>
    <n v="341"/>
    <n v="238.06"/>
    <x v="4"/>
    <n v="3"/>
    <x v="3"/>
    <n v="102.94"/>
  </r>
  <r>
    <n v="54713"/>
    <d v="2022-02-06T00:00:00"/>
    <s v="10071"/>
    <n v="1"/>
    <n v="16"/>
    <n v="15"/>
    <n v="10.67"/>
    <x v="11"/>
    <n v="4"/>
    <x v="1"/>
    <n v="4.33"/>
  </r>
  <r>
    <n v="54714"/>
    <d v="2022-02-06T00:00:00"/>
    <s v="10071"/>
    <n v="1"/>
    <n v="6"/>
    <n v="14"/>
    <n v="11.09"/>
    <x v="4"/>
    <n v="4"/>
    <x v="1"/>
    <n v="2.91"/>
  </r>
  <r>
    <n v="54715"/>
    <d v="2022-02-07T00:00:00"/>
    <s v="10066"/>
    <n v="1"/>
    <n v="7"/>
    <n v="18"/>
    <n v="9.06"/>
    <x v="3"/>
    <n v="4"/>
    <x v="1"/>
    <n v="8.94"/>
  </r>
  <r>
    <n v="54716"/>
    <d v="2022-02-07T00:00:00"/>
    <s v="10006"/>
    <n v="1"/>
    <n v="5"/>
    <n v="251"/>
    <n v="132.25"/>
    <x v="2"/>
    <n v="1"/>
    <x v="5"/>
    <n v="118.75"/>
  </r>
  <r>
    <n v="54717"/>
    <d v="2022-02-07T00:00:00"/>
    <s v="10071"/>
    <n v="1"/>
    <n v="6"/>
    <n v="15"/>
    <n v="10.15"/>
    <x v="4"/>
    <n v="4"/>
    <x v="1"/>
    <n v="4.8499999999999996"/>
  </r>
  <r>
    <n v="54718"/>
    <d v="2022-02-08T00:00:00"/>
    <s v="10071"/>
    <n v="1"/>
    <n v="7"/>
    <n v="14"/>
    <n v="10.77"/>
    <x v="3"/>
    <n v="4"/>
    <x v="1"/>
    <n v="3.2300000000000004"/>
  </r>
  <r>
    <n v="54719"/>
    <d v="2022-02-09T00:00:00"/>
    <s v="10071"/>
    <n v="1"/>
    <n v="3"/>
    <n v="14"/>
    <n v="10.16"/>
    <x v="5"/>
    <n v="4"/>
    <x v="1"/>
    <n v="3.84"/>
  </r>
  <r>
    <n v="54720"/>
    <d v="2022-02-09T00:00:00"/>
    <s v="10071"/>
    <n v="1"/>
    <n v="16"/>
    <n v="15"/>
    <n v="10.19"/>
    <x v="11"/>
    <n v="4"/>
    <x v="1"/>
    <n v="4.8100000000000005"/>
  </r>
  <r>
    <n v="54721"/>
    <d v="2022-02-09T00:00:00"/>
    <s v="10071"/>
    <n v="1"/>
    <n v="7"/>
    <n v="15"/>
    <n v="11.05"/>
    <x v="3"/>
    <n v="4"/>
    <x v="1"/>
    <n v="3.9499999999999993"/>
  </r>
  <r>
    <n v="54722"/>
    <d v="2022-02-09T00:00:00"/>
    <s v="10071"/>
    <n v="1"/>
    <n v="5"/>
    <n v="14"/>
    <n v="10.75"/>
    <x v="2"/>
    <n v="4"/>
    <x v="1"/>
    <n v="3.25"/>
  </r>
  <r>
    <n v="54723"/>
    <d v="2022-02-09T00:00:00"/>
    <s v="10071"/>
    <n v="2"/>
    <n v="7"/>
    <n v="14"/>
    <n v="11.11"/>
    <x v="3"/>
    <n v="4"/>
    <x v="1"/>
    <n v="2.8900000000000006"/>
  </r>
  <r>
    <n v="54724"/>
    <d v="2022-02-09T00:00:00"/>
    <s v="10071"/>
    <n v="1"/>
    <n v="9"/>
    <n v="15"/>
    <n v="10.53"/>
    <x v="6"/>
    <n v="4"/>
    <x v="1"/>
    <n v="4.4700000000000006"/>
  </r>
  <r>
    <n v="54725"/>
    <d v="2022-02-09T00:00:00"/>
    <s v="10071"/>
    <n v="1"/>
    <n v="2"/>
    <n v="15"/>
    <n v="10.78"/>
    <x v="1"/>
    <n v="4"/>
    <x v="1"/>
    <n v="4.2200000000000006"/>
  </r>
  <r>
    <n v="54726"/>
    <d v="2022-02-09T00:00:00"/>
    <s v="10071"/>
    <n v="1"/>
    <n v="16"/>
    <n v="14"/>
    <n v="10.220000000000001"/>
    <x v="11"/>
    <n v="4"/>
    <x v="1"/>
    <n v="3.7799999999999994"/>
  </r>
  <r>
    <n v="54727"/>
    <d v="2022-02-10T00:00:00"/>
    <s v="10071"/>
    <n v="1"/>
    <n v="6"/>
    <n v="15"/>
    <n v="10.94"/>
    <x v="4"/>
    <n v="4"/>
    <x v="1"/>
    <n v="4.0600000000000005"/>
  </r>
  <r>
    <n v="54728"/>
    <d v="2022-02-11T00:00:00"/>
    <s v="10071"/>
    <n v="1"/>
    <n v="7"/>
    <n v="15"/>
    <n v="11.03"/>
    <x v="3"/>
    <n v="4"/>
    <x v="1"/>
    <n v="3.9700000000000006"/>
  </r>
  <r>
    <n v="54729"/>
    <d v="2022-02-11T00:00:00"/>
    <s v="10028"/>
    <n v="1"/>
    <n v="16"/>
    <n v="110"/>
    <n v="73.349999999999994"/>
    <x v="11"/>
    <n v="6"/>
    <x v="2"/>
    <n v="36.650000000000006"/>
  </r>
  <r>
    <n v="54730"/>
    <d v="2022-02-11T00:00:00"/>
    <s v="10071"/>
    <n v="1"/>
    <n v="2"/>
    <n v="15"/>
    <n v="10.18"/>
    <x v="1"/>
    <n v="4"/>
    <x v="1"/>
    <n v="4.82"/>
  </r>
  <r>
    <n v="54731"/>
    <d v="2022-02-11T00:00:00"/>
    <s v="10084"/>
    <n v="1"/>
    <n v="5"/>
    <n v="58"/>
    <n v="44.12"/>
    <x v="2"/>
    <n v="4"/>
    <x v="1"/>
    <n v="13.880000000000003"/>
  </r>
  <r>
    <n v="54732"/>
    <d v="2022-02-12T00:00:00"/>
    <s v="10071"/>
    <n v="1"/>
    <n v="11"/>
    <n v="15"/>
    <n v="10.9"/>
    <x v="7"/>
    <n v="4"/>
    <x v="1"/>
    <n v="4.0999999999999996"/>
  </r>
  <r>
    <n v="54733"/>
    <d v="2022-02-12T00:00:00"/>
    <s v="10006"/>
    <n v="1"/>
    <n v="16"/>
    <n v="246"/>
    <n v="131.03"/>
    <x v="11"/>
    <n v="1"/>
    <x v="5"/>
    <n v="114.97"/>
  </r>
  <r>
    <n v="54734"/>
    <d v="2022-02-12T00:00:00"/>
    <s v="10066"/>
    <n v="1"/>
    <n v="16"/>
    <n v="18"/>
    <n v="8.91"/>
    <x v="11"/>
    <n v="4"/>
    <x v="1"/>
    <n v="9.09"/>
  </r>
  <r>
    <n v="54735"/>
    <d v="2022-02-13T00:00:00"/>
    <s v="10071"/>
    <n v="1"/>
    <n v="14"/>
    <n v="15"/>
    <n v="10.29"/>
    <x v="10"/>
    <n v="4"/>
    <x v="1"/>
    <n v="4.7100000000000009"/>
  </r>
  <r>
    <n v="54736"/>
    <d v="2022-02-13T00:00:00"/>
    <s v="10071"/>
    <n v="1"/>
    <n v="6"/>
    <n v="14"/>
    <n v="11.01"/>
    <x v="4"/>
    <n v="4"/>
    <x v="1"/>
    <n v="2.99"/>
  </r>
  <r>
    <n v="54737"/>
    <d v="2022-02-14T00:00:00"/>
    <s v="10084"/>
    <n v="1"/>
    <n v="14"/>
    <n v="55"/>
    <n v="45.35"/>
    <x v="10"/>
    <n v="4"/>
    <x v="1"/>
    <n v="9.6499999999999986"/>
  </r>
  <r>
    <n v="54738"/>
    <d v="2022-02-14T00:00:00"/>
    <s v="10071"/>
    <n v="1"/>
    <n v="1"/>
    <n v="14"/>
    <n v="11.2"/>
    <x v="0"/>
    <n v="4"/>
    <x v="1"/>
    <n v="2.8000000000000007"/>
  </r>
  <r>
    <n v="54739"/>
    <d v="2022-02-14T00:00:00"/>
    <s v="10071"/>
    <n v="1"/>
    <n v="6"/>
    <n v="15"/>
    <n v="11.19"/>
    <x v="4"/>
    <n v="4"/>
    <x v="1"/>
    <n v="3.8100000000000005"/>
  </r>
  <r>
    <n v="54740"/>
    <d v="2022-02-14T00:00:00"/>
    <s v="10071"/>
    <n v="1"/>
    <n v="15"/>
    <n v="14"/>
    <n v="11.2"/>
    <x v="12"/>
    <n v="4"/>
    <x v="1"/>
    <n v="2.8000000000000007"/>
  </r>
  <r>
    <n v="54741"/>
    <d v="2022-02-14T00:00:00"/>
    <s v="10071"/>
    <n v="1"/>
    <n v="11"/>
    <n v="14"/>
    <n v="11.22"/>
    <x v="7"/>
    <n v="4"/>
    <x v="1"/>
    <n v="2.7799999999999994"/>
  </r>
  <r>
    <n v="54742"/>
    <d v="2022-02-14T00:00:00"/>
    <s v="10071"/>
    <n v="1"/>
    <n v="6"/>
    <n v="14"/>
    <n v="10.87"/>
    <x v="4"/>
    <n v="4"/>
    <x v="1"/>
    <n v="3.1300000000000008"/>
  </r>
  <r>
    <n v="54743"/>
    <d v="2022-02-14T00:00:00"/>
    <s v="10071"/>
    <n v="1"/>
    <n v="2"/>
    <n v="14"/>
    <n v="10.8"/>
    <x v="1"/>
    <n v="4"/>
    <x v="1"/>
    <n v="3.1999999999999993"/>
  </r>
  <r>
    <n v="54744"/>
    <d v="2022-02-15T00:00:00"/>
    <s v="10006"/>
    <n v="1"/>
    <n v="14"/>
    <n v="255"/>
    <n v="127.64"/>
    <x v="10"/>
    <n v="1"/>
    <x v="5"/>
    <n v="127.36"/>
  </r>
  <r>
    <n v="54745"/>
    <d v="2022-02-15T00:00:00"/>
    <s v="10071"/>
    <n v="1"/>
    <n v="2"/>
    <n v="15"/>
    <n v="10.75"/>
    <x v="1"/>
    <n v="4"/>
    <x v="1"/>
    <n v="4.25"/>
  </r>
  <r>
    <n v="54746"/>
    <d v="2022-02-15T00:00:00"/>
    <s v="10080"/>
    <n v="1"/>
    <n v="16"/>
    <n v="34"/>
    <n v="19.91"/>
    <x v="11"/>
    <n v="4"/>
    <x v="1"/>
    <n v="14.09"/>
  </r>
  <r>
    <n v="54747"/>
    <d v="2022-02-16T00:00:00"/>
    <s v="10071"/>
    <n v="1"/>
    <n v="11"/>
    <n v="14"/>
    <n v="10.84"/>
    <x v="7"/>
    <n v="4"/>
    <x v="1"/>
    <n v="3.16"/>
  </r>
  <r>
    <n v="54748"/>
    <d v="2022-02-17T00:00:00"/>
    <s v="10066"/>
    <n v="1"/>
    <n v="3"/>
    <n v="18"/>
    <n v="8.93"/>
    <x v="5"/>
    <n v="4"/>
    <x v="1"/>
    <n v="9.07"/>
  </r>
  <r>
    <n v="54749"/>
    <d v="2022-02-17T00:00:00"/>
    <s v="10071"/>
    <n v="1"/>
    <n v="2"/>
    <n v="14"/>
    <n v="10.28"/>
    <x v="1"/>
    <n v="4"/>
    <x v="1"/>
    <n v="3.7200000000000006"/>
  </r>
  <r>
    <n v="54750"/>
    <d v="2022-02-17T00:00:00"/>
    <s v="10071"/>
    <n v="1"/>
    <n v="6"/>
    <n v="15"/>
    <n v="11.11"/>
    <x v="4"/>
    <n v="4"/>
    <x v="1"/>
    <n v="3.8900000000000006"/>
  </r>
  <r>
    <n v="54751"/>
    <d v="2022-02-18T00:00:00"/>
    <s v="10071"/>
    <n v="1"/>
    <n v="6"/>
    <n v="15"/>
    <n v="10.56"/>
    <x v="4"/>
    <n v="4"/>
    <x v="1"/>
    <n v="4.4399999999999995"/>
  </r>
  <r>
    <n v="54752"/>
    <d v="2022-02-18T00:00:00"/>
    <s v="10071"/>
    <n v="1"/>
    <n v="16"/>
    <n v="14"/>
    <n v="10.91"/>
    <x v="11"/>
    <n v="4"/>
    <x v="1"/>
    <n v="3.09"/>
  </r>
  <r>
    <n v="54753"/>
    <d v="2022-02-18T00:00:00"/>
    <s v="10071"/>
    <n v="1"/>
    <n v="5"/>
    <n v="15"/>
    <n v="11.25"/>
    <x v="2"/>
    <n v="4"/>
    <x v="1"/>
    <n v="3.75"/>
  </r>
  <r>
    <n v="54754"/>
    <d v="2022-02-19T00:00:00"/>
    <s v="10071"/>
    <n v="1"/>
    <n v="5"/>
    <n v="14"/>
    <n v="10.68"/>
    <x v="2"/>
    <n v="4"/>
    <x v="1"/>
    <n v="3.3200000000000003"/>
  </r>
  <r>
    <n v="54755"/>
    <d v="2022-02-19T00:00:00"/>
    <s v="10071"/>
    <n v="1"/>
    <n v="2"/>
    <n v="15"/>
    <n v="11.12"/>
    <x v="1"/>
    <n v="4"/>
    <x v="1"/>
    <n v="3.8800000000000008"/>
  </r>
  <r>
    <n v="54756"/>
    <d v="2022-02-19T00:00:00"/>
    <s v="10071"/>
    <n v="1"/>
    <n v="15"/>
    <n v="15"/>
    <n v="11.07"/>
    <x v="12"/>
    <n v="4"/>
    <x v="1"/>
    <n v="3.9299999999999997"/>
  </r>
  <r>
    <n v="54757"/>
    <d v="2022-02-20T00:00:00"/>
    <s v="10071"/>
    <n v="1"/>
    <n v="6"/>
    <n v="14"/>
    <n v="11.21"/>
    <x v="4"/>
    <n v="4"/>
    <x v="1"/>
    <n v="2.7899999999999991"/>
  </r>
  <r>
    <n v="54758"/>
    <d v="2022-02-20T00:00:00"/>
    <s v="10071"/>
    <n v="1"/>
    <n v="6"/>
    <n v="15"/>
    <n v="10.92"/>
    <x v="4"/>
    <n v="4"/>
    <x v="1"/>
    <n v="4.08"/>
  </r>
  <r>
    <n v="54759"/>
    <d v="2022-02-20T00:00:00"/>
    <s v="10071"/>
    <n v="1"/>
    <n v="5"/>
    <n v="15"/>
    <n v="10.18"/>
    <x v="2"/>
    <n v="4"/>
    <x v="1"/>
    <n v="4.82"/>
  </r>
  <r>
    <n v="54760"/>
    <d v="2022-02-20T00:00:00"/>
    <s v="10051"/>
    <n v="1"/>
    <n v="6"/>
    <n v="347"/>
    <n v="225.82"/>
    <x v="4"/>
    <n v="3"/>
    <x v="3"/>
    <n v="121.18"/>
  </r>
  <r>
    <n v="54761"/>
    <d v="2022-02-20T00:00:00"/>
    <s v="10006"/>
    <n v="1"/>
    <n v="9"/>
    <n v="254"/>
    <n v="135.16"/>
    <x v="6"/>
    <n v="1"/>
    <x v="5"/>
    <n v="118.84"/>
  </r>
  <r>
    <n v="54762"/>
    <d v="2022-02-20T00:00:00"/>
    <s v="10066"/>
    <n v="1"/>
    <n v="2"/>
    <n v="17"/>
    <n v="9.06"/>
    <x v="1"/>
    <n v="4"/>
    <x v="1"/>
    <n v="7.9399999999999995"/>
  </r>
  <r>
    <n v="54763"/>
    <d v="2022-02-21T00:00:00"/>
    <s v="10071"/>
    <n v="1"/>
    <n v="15"/>
    <n v="15"/>
    <n v="10.24"/>
    <x v="12"/>
    <n v="4"/>
    <x v="1"/>
    <n v="4.76"/>
  </r>
  <r>
    <n v="54764"/>
    <d v="2022-02-21T00:00:00"/>
    <s v="10071"/>
    <n v="1"/>
    <n v="5"/>
    <n v="14"/>
    <n v="10.97"/>
    <x v="2"/>
    <n v="4"/>
    <x v="1"/>
    <n v="3.0299999999999994"/>
  </r>
  <r>
    <n v="54765"/>
    <d v="2022-02-22T00:00:00"/>
    <s v="10006"/>
    <n v="1"/>
    <n v="3"/>
    <n v="244"/>
    <n v="126.19"/>
    <x v="5"/>
    <n v="1"/>
    <x v="5"/>
    <n v="117.81"/>
  </r>
  <r>
    <n v="54766"/>
    <d v="2022-02-22T00:00:00"/>
    <s v="10071"/>
    <n v="1"/>
    <n v="2"/>
    <n v="15"/>
    <n v="10.55"/>
    <x v="1"/>
    <n v="4"/>
    <x v="1"/>
    <n v="4.4499999999999993"/>
  </r>
  <r>
    <n v="54767"/>
    <d v="2022-02-22T00:00:00"/>
    <s v="10071"/>
    <n v="1"/>
    <n v="2"/>
    <n v="14"/>
    <n v="11.15"/>
    <x v="1"/>
    <n v="4"/>
    <x v="1"/>
    <n v="2.8499999999999996"/>
  </r>
  <r>
    <n v="54768"/>
    <d v="2022-02-23T00:00:00"/>
    <s v="10071"/>
    <n v="1"/>
    <n v="13"/>
    <n v="15"/>
    <n v="10.220000000000001"/>
    <x v="8"/>
    <n v="4"/>
    <x v="1"/>
    <n v="4.7799999999999994"/>
  </r>
  <r>
    <n v="54769"/>
    <d v="2022-02-24T00:00:00"/>
    <s v="10006"/>
    <n v="1"/>
    <n v="5"/>
    <n v="257"/>
    <n v="139.77000000000001"/>
    <x v="2"/>
    <n v="1"/>
    <x v="5"/>
    <n v="117.22999999999999"/>
  </r>
  <r>
    <n v="54770"/>
    <d v="2022-02-24T00:00:00"/>
    <s v="10071"/>
    <n v="1"/>
    <n v="11"/>
    <n v="14"/>
    <n v="10.58"/>
    <x v="7"/>
    <n v="4"/>
    <x v="1"/>
    <n v="3.42"/>
  </r>
  <r>
    <n v="54771"/>
    <d v="2022-02-24T00:00:00"/>
    <s v="10071"/>
    <n v="1"/>
    <n v="14"/>
    <n v="14"/>
    <n v="10.25"/>
    <x v="10"/>
    <n v="4"/>
    <x v="1"/>
    <n v="3.75"/>
  </r>
  <r>
    <n v="54772"/>
    <d v="2022-02-24T00:00:00"/>
    <s v="10071"/>
    <n v="1"/>
    <n v="2"/>
    <n v="15"/>
    <n v="11.06"/>
    <x v="1"/>
    <n v="4"/>
    <x v="1"/>
    <n v="3.9399999999999995"/>
  </r>
  <r>
    <n v="54773"/>
    <d v="2022-02-24T00:00:00"/>
    <s v="10071"/>
    <n v="1"/>
    <n v="7"/>
    <n v="15"/>
    <n v="10.81"/>
    <x v="3"/>
    <n v="4"/>
    <x v="1"/>
    <n v="4.1899999999999995"/>
  </r>
  <r>
    <n v="54774"/>
    <d v="2022-02-24T00:00:00"/>
    <s v="10071"/>
    <n v="1"/>
    <n v="5"/>
    <n v="14"/>
    <n v="10.93"/>
    <x v="2"/>
    <n v="4"/>
    <x v="1"/>
    <n v="3.0700000000000003"/>
  </r>
  <r>
    <n v="54775"/>
    <d v="2022-02-25T00:00:00"/>
    <s v="10071"/>
    <n v="1"/>
    <n v="5"/>
    <n v="15"/>
    <n v="10.72"/>
    <x v="2"/>
    <n v="4"/>
    <x v="1"/>
    <n v="4.2799999999999994"/>
  </r>
  <r>
    <n v="54776"/>
    <d v="2022-02-25T00:00:00"/>
    <s v="10080"/>
    <n v="1"/>
    <n v="3"/>
    <n v="31"/>
    <n v="18.84"/>
    <x v="5"/>
    <n v="4"/>
    <x v="1"/>
    <n v="12.16"/>
  </r>
  <r>
    <n v="54777"/>
    <d v="2022-02-25T00:00:00"/>
    <s v="10066"/>
    <n v="1"/>
    <n v="11"/>
    <n v="18"/>
    <n v="9.5299999999999994"/>
    <x v="7"/>
    <n v="4"/>
    <x v="1"/>
    <n v="8.4700000000000006"/>
  </r>
  <r>
    <n v="54778"/>
    <d v="2022-02-26T00:00:00"/>
    <s v="10071"/>
    <n v="1"/>
    <n v="1"/>
    <n v="15"/>
    <n v="10.25"/>
    <x v="0"/>
    <n v="4"/>
    <x v="1"/>
    <n v="4.75"/>
  </r>
  <r>
    <n v="54779"/>
    <d v="2022-02-26T00:00:00"/>
    <s v="10071"/>
    <n v="1"/>
    <n v="16"/>
    <n v="14"/>
    <n v="11.05"/>
    <x v="11"/>
    <n v="4"/>
    <x v="1"/>
    <n v="2.9499999999999993"/>
  </r>
  <r>
    <n v="54780"/>
    <d v="2022-02-26T00:00:00"/>
    <s v="10084"/>
    <n v="1"/>
    <n v="3"/>
    <n v="55"/>
    <n v="45.44"/>
    <x v="5"/>
    <n v="4"/>
    <x v="1"/>
    <n v="9.5600000000000023"/>
  </r>
  <r>
    <n v="54781"/>
    <d v="2022-02-27T00:00:00"/>
    <s v="10066"/>
    <n v="1"/>
    <n v="2"/>
    <n v="17"/>
    <n v="9.4700000000000006"/>
    <x v="1"/>
    <n v="4"/>
    <x v="1"/>
    <n v="7.5299999999999994"/>
  </r>
  <r>
    <n v="54782"/>
    <d v="2022-02-27T00:00:00"/>
    <s v="10006"/>
    <n v="1"/>
    <n v="1"/>
    <n v="240"/>
    <n v="138.08000000000001"/>
    <x v="0"/>
    <n v="1"/>
    <x v="5"/>
    <n v="101.91999999999999"/>
  </r>
  <r>
    <n v="54783"/>
    <d v="2022-02-27T00:00:00"/>
    <s v="10071"/>
    <n v="1"/>
    <n v="6"/>
    <n v="14"/>
    <n v="10.95"/>
    <x v="4"/>
    <n v="4"/>
    <x v="1"/>
    <n v="3.0500000000000007"/>
  </r>
  <r>
    <n v="54784"/>
    <d v="2022-02-28T00:00:00"/>
    <s v="10071"/>
    <n v="1"/>
    <n v="14"/>
    <n v="14"/>
    <n v="10.95"/>
    <x v="10"/>
    <n v="4"/>
    <x v="1"/>
    <n v="3.0500000000000007"/>
  </r>
  <r>
    <n v="54785"/>
    <d v="2022-02-28T00:00:00"/>
    <s v="10071"/>
    <n v="1"/>
    <n v="10"/>
    <n v="14"/>
    <n v="11.01"/>
    <x v="9"/>
    <n v="4"/>
    <x v="1"/>
    <n v="2.99"/>
  </r>
  <r>
    <n v="54786"/>
    <d v="2022-02-28T00:00:00"/>
    <s v="10071"/>
    <n v="1"/>
    <n v="13"/>
    <n v="15"/>
    <n v="11.1"/>
    <x v="8"/>
    <n v="4"/>
    <x v="1"/>
    <n v="3.9000000000000004"/>
  </r>
  <r>
    <n v="54787"/>
    <d v="2022-02-28T00:00:00"/>
    <s v="10080"/>
    <n v="1"/>
    <n v="2"/>
    <n v="31"/>
    <n v="19.09"/>
    <x v="1"/>
    <n v="4"/>
    <x v="1"/>
    <n v="11.91"/>
  </r>
  <r>
    <n v="54788"/>
    <d v="2022-02-28T00:00:00"/>
    <s v="10071"/>
    <n v="1"/>
    <n v="2"/>
    <n v="15"/>
    <n v="10.14"/>
    <x v="1"/>
    <n v="4"/>
    <x v="1"/>
    <n v="4.8599999999999994"/>
  </r>
  <r>
    <n v="54789"/>
    <d v="2022-02-28T00:00:00"/>
    <s v="10071"/>
    <n v="1"/>
    <n v="7"/>
    <n v="15"/>
    <n v="10.31"/>
    <x v="3"/>
    <n v="4"/>
    <x v="1"/>
    <n v="4.6899999999999995"/>
  </r>
  <r>
    <n v="54790"/>
    <d v="2022-02-28T00:00:00"/>
    <s v="10051"/>
    <n v="1"/>
    <n v="6"/>
    <n v="333"/>
    <n v="232.98"/>
    <x v="4"/>
    <n v="3"/>
    <x v="3"/>
    <n v="100.02000000000001"/>
  </r>
  <r>
    <n v="54791"/>
    <d v="2022-03-01T00:00:00"/>
    <s v="10071"/>
    <n v="1"/>
    <n v="7"/>
    <n v="14"/>
    <n v="10.42"/>
    <x v="3"/>
    <n v="4"/>
    <x v="1"/>
    <n v="3.58"/>
  </r>
  <r>
    <n v="54792"/>
    <d v="2022-03-01T00:00:00"/>
    <s v="10071"/>
    <n v="1"/>
    <n v="7"/>
    <n v="15"/>
    <n v="10.59"/>
    <x v="3"/>
    <n v="4"/>
    <x v="1"/>
    <n v="4.41"/>
  </r>
  <r>
    <n v="54793"/>
    <d v="2022-03-02T00:00:00"/>
    <s v="10071"/>
    <n v="1"/>
    <n v="15"/>
    <n v="15"/>
    <n v="11.12"/>
    <x v="12"/>
    <n v="4"/>
    <x v="1"/>
    <n v="3.8800000000000008"/>
  </r>
  <r>
    <n v="54794"/>
    <d v="2022-03-03T00:00:00"/>
    <s v="10071"/>
    <n v="1"/>
    <n v="6"/>
    <n v="15"/>
    <n v="10.64"/>
    <x v="4"/>
    <n v="4"/>
    <x v="1"/>
    <n v="4.3599999999999994"/>
  </r>
  <r>
    <n v="54795"/>
    <d v="2022-03-03T00:00:00"/>
    <s v="10006"/>
    <n v="1"/>
    <n v="6"/>
    <n v="257"/>
    <n v="133.99"/>
    <x v="4"/>
    <n v="1"/>
    <x v="5"/>
    <n v="123.00999999999999"/>
  </r>
  <r>
    <n v="54796"/>
    <d v="2022-03-03T00:00:00"/>
    <s v="10066"/>
    <n v="2"/>
    <n v="3"/>
    <n v="17"/>
    <n v="9.4600000000000009"/>
    <x v="5"/>
    <n v="4"/>
    <x v="1"/>
    <n v="7.5399999999999991"/>
  </r>
  <r>
    <n v="54797"/>
    <d v="2022-03-04T00:00:00"/>
    <s v="10071"/>
    <n v="1"/>
    <n v="5"/>
    <n v="14"/>
    <n v="10.91"/>
    <x v="2"/>
    <n v="4"/>
    <x v="1"/>
    <n v="3.09"/>
  </r>
  <r>
    <n v="54798"/>
    <d v="2022-03-04T00:00:00"/>
    <s v="10071"/>
    <n v="1"/>
    <n v="10"/>
    <n v="14"/>
    <n v="11.21"/>
    <x v="9"/>
    <n v="4"/>
    <x v="1"/>
    <n v="2.7899999999999991"/>
  </r>
  <r>
    <n v="54799"/>
    <d v="2022-03-04T00:00:00"/>
    <s v="10071"/>
    <n v="1"/>
    <n v="16"/>
    <n v="15"/>
    <n v="10.55"/>
    <x v="11"/>
    <n v="4"/>
    <x v="1"/>
    <n v="4.4499999999999993"/>
  </r>
  <r>
    <n v="54800"/>
    <d v="2022-03-05T00:00:00"/>
    <s v="10071"/>
    <n v="1"/>
    <n v="6"/>
    <n v="14"/>
    <n v="10.24"/>
    <x v="4"/>
    <n v="4"/>
    <x v="1"/>
    <n v="3.76"/>
  </r>
  <r>
    <n v="54801"/>
    <d v="2022-03-05T00:00:00"/>
    <s v="10066"/>
    <n v="1"/>
    <n v="6"/>
    <n v="18"/>
    <n v="9.3800000000000008"/>
    <x v="4"/>
    <n v="4"/>
    <x v="1"/>
    <n v="8.6199999999999992"/>
  </r>
  <r>
    <n v="54802"/>
    <d v="2022-03-05T00:00:00"/>
    <s v="10006"/>
    <n v="1"/>
    <n v="7"/>
    <n v="253"/>
    <n v="129.91999999999999"/>
    <x v="3"/>
    <n v="1"/>
    <x v="5"/>
    <n v="123.08000000000001"/>
  </r>
  <r>
    <n v="54803"/>
    <d v="2022-03-06T00:00:00"/>
    <s v="10071"/>
    <n v="1"/>
    <n v="7"/>
    <n v="14"/>
    <n v="10.92"/>
    <x v="3"/>
    <n v="4"/>
    <x v="1"/>
    <n v="3.08"/>
  </r>
  <r>
    <n v="54804"/>
    <d v="2022-03-06T00:00:00"/>
    <s v="10028"/>
    <n v="1"/>
    <n v="7"/>
    <n v="108"/>
    <n v="71.650000000000006"/>
    <x v="3"/>
    <n v="6"/>
    <x v="2"/>
    <n v="36.349999999999994"/>
  </r>
  <r>
    <n v="54805"/>
    <d v="2022-03-06T00:00:00"/>
    <s v="10071"/>
    <n v="1"/>
    <n v="5"/>
    <n v="15"/>
    <n v="10.5"/>
    <x v="2"/>
    <n v="4"/>
    <x v="1"/>
    <n v="4.5"/>
  </r>
  <r>
    <n v="54806"/>
    <d v="2022-03-07T00:00:00"/>
    <s v="10071"/>
    <n v="1"/>
    <n v="11"/>
    <n v="15"/>
    <n v="10.73"/>
    <x v="7"/>
    <n v="4"/>
    <x v="1"/>
    <n v="4.2699999999999996"/>
  </r>
  <r>
    <n v="54807"/>
    <d v="2022-03-07T00:00:00"/>
    <s v="10071"/>
    <n v="1"/>
    <n v="7"/>
    <n v="15"/>
    <n v="10.5"/>
    <x v="3"/>
    <n v="4"/>
    <x v="1"/>
    <n v="4.5"/>
  </r>
  <r>
    <n v="54808"/>
    <d v="2022-03-07T00:00:00"/>
    <s v="10071"/>
    <n v="1"/>
    <n v="16"/>
    <n v="14"/>
    <n v="10.82"/>
    <x v="11"/>
    <n v="4"/>
    <x v="1"/>
    <n v="3.1799999999999997"/>
  </r>
  <r>
    <n v="54809"/>
    <d v="2022-03-07T00:00:00"/>
    <s v="10080"/>
    <n v="1"/>
    <n v="14"/>
    <n v="32"/>
    <n v="20.25"/>
    <x v="10"/>
    <n v="4"/>
    <x v="1"/>
    <n v="11.75"/>
  </r>
  <r>
    <n v="54810"/>
    <d v="2022-03-08T00:00:00"/>
    <s v="10071"/>
    <n v="1"/>
    <n v="11"/>
    <n v="14"/>
    <n v="10.52"/>
    <x v="7"/>
    <n v="4"/>
    <x v="1"/>
    <n v="3.4800000000000004"/>
  </r>
  <r>
    <n v="54811"/>
    <d v="2022-03-08T00:00:00"/>
    <s v="10071"/>
    <n v="1"/>
    <n v="5"/>
    <n v="15"/>
    <n v="10.52"/>
    <x v="2"/>
    <n v="4"/>
    <x v="1"/>
    <n v="4.4800000000000004"/>
  </r>
  <r>
    <n v="54812"/>
    <d v="2022-03-08T00:00:00"/>
    <s v="10071"/>
    <n v="1"/>
    <n v="13"/>
    <n v="15"/>
    <n v="10.45"/>
    <x v="8"/>
    <n v="4"/>
    <x v="1"/>
    <n v="4.5500000000000007"/>
  </r>
  <r>
    <n v="54813"/>
    <d v="2022-03-09T00:00:00"/>
    <s v="10006"/>
    <n v="1"/>
    <n v="10"/>
    <n v="239"/>
    <n v="127.59"/>
    <x v="9"/>
    <n v="1"/>
    <x v="5"/>
    <n v="111.41"/>
  </r>
  <r>
    <n v="54814"/>
    <d v="2022-03-09T00:00:00"/>
    <s v="10071"/>
    <n v="1"/>
    <n v="2"/>
    <n v="14"/>
    <n v="10.92"/>
    <x v="1"/>
    <n v="4"/>
    <x v="1"/>
    <n v="3.08"/>
  </r>
  <r>
    <n v="54815"/>
    <d v="2022-03-10T00:00:00"/>
    <s v="10051"/>
    <n v="1"/>
    <n v="2"/>
    <n v="321"/>
    <n v="223.41"/>
    <x v="1"/>
    <n v="3"/>
    <x v="3"/>
    <n v="97.59"/>
  </r>
  <r>
    <n v="54816"/>
    <d v="2022-03-10T00:00:00"/>
    <s v="10071"/>
    <n v="1"/>
    <n v="11"/>
    <n v="15"/>
    <n v="10.220000000000001"/>
    <x v="7"/>
    <n v="4"/>
    <x v="1"/>
    <n v="4.7799999999999994"/>
  </r>
  <r>
    <n v="54817"/>
    <d v="2022-03-10T00:00:00"/>
    <s v="10084"/>
    <n v="1"/>
    <n v="3"/>
    <n v="58"/>
    <n v="45.59"/>
    <x v="5"/>
    <n v="4"/>
    <x v="1"/>
    <n v="12.409999999999997"/>
  </r>
  <r>
    <n v="54818"/>
    <d v="2022-03-10T00:00:00"/>
    <s v="10066"/>
    <n v="1"/>
    <n v="1"/>
    <n v="17"/>
    <n v="9.35"/>
    <x v="0"/>
    <n v="4"/>
    <x v="1"/>
    <n v="7.65"/>
  </r>
  <r>
    <n v="54819"/>
    <d v="2022-03-10T00:00:00"/>
    <s v="10071"/>
    <n v="1"/>
    <n v="3"/>
    <n v="15"/>
    <n v="10.64"/>
    <x v="5"/>
    <n v="4"/>
    <x v="1"/>
    <n v="4.3599999999999994"/>
  </r>
  <r>
    <n v="54820"/>
    <d v="2022-03-11T00:00:00"/>
    <s v="10080"/>
    <n v="1"/>
    <n v="10"/>
    <n v="34"/>
    <n v="19.399999999999999"/>
    <x v="9"/>
    <n v="4"/>
    <x v="1"/>
    <n v="14.600000000000001"/>
  </r>
  <r>
    <n v="54821"/>
    <d v="2022-03-11T00:00:00"/>
    <s v="10071"/>
    <n v="1"/>
    <n v="15"/>
    <n v="15"/>
    <n v="10.24"/>
    <x v="12"/>
    <n v="4"/>
    <x v="1"/>
    <n v="4.76"/>
  </r>
  <r>
    <n v="54822"/>
    <d v="2022-03-12T00:00:00"/>
    <s v="10071"/>
    <n v="1"/>
    <n v="5"/>
    <n v="15"/>
    <n v="10.31"/>
    <x v="2"/>
    <n v="4"/>
    <x v="1"/>
    <n v="4.6899999999999995"/>
  </r>
  <r>
    <n v="54823"/>
    <d v="2022-03-12T00:00:00"/>
    <s v="10066"/>
    <n v="1"/>
    <n v="7"/>
    <n v="17"/>
    <n v="9.67"/>
    <x v="3"/>
    <n v="4"/>
    <x v="1"/>
    <n v="7.33"/>
  </r>
  <r>
    <n v="54824"/>
    <d v="2022-03-12T00:00:00"/>
    <s v="10006"/>
    <n v="1"/>
    <n v="3"/>
    <n v="257"/>
    <n v="134.49"/>
    <x v="5"/>
    <n v="1"/>
    <x v="5"/>
    <n v="122.50999999999999"/>
  </r>
  <r>
    <n v="54825"/>
    <d v="2022-03-13T00:00:00"/>
    <s v="10071"/>
    <n v="1"/>
    <n v="3"/>
    <n v="15"/>
    <n v="10.42"/>
    <x v="5"/>
    <n v="4"/>
    <x v="1"/>
    <n v="4.58"/>
  </r>
  <r>
    <n v="54826"/>
    <d v="2022-03-13T00:00:00"/>
    <s v="10071"/>
    <n v="1"/>
    <n v="16"/>
    <n v="15"/>
    <n v="10.220000000000001"/>
    <x v="11"/>
    <n v="4"/>
    <x v="1"/>
    <n v="4.7799999999999994"/>
  </r>
  <r>
    <n v="54827"/>
    <d v="2022-03-14T00:00:00"/>
    <s v="10071"/>
    <n v="1"/>
    <n v="6"/>
    <n v="14"/>
    <n v="10.8"/>
    <x v="4"/>
    <n v="4"/>
    <x v="1"/>
    <n v="3.1999999999999993"/>
  </r>
  <r>
    <n v="54828"/>
    <d v="2022-03-15T00:00:00"/>
    <s v="10028"/>
    <n v="1"/>
    <n v="11"/>
    <n v="119"/>
    <n v="71.819999999999993"/>
    <x v="7"/>
    <n v="6"/>
    <x v="2"/>
    <n v="47.180000000000007"/>
  </r>
  <r>
    <n v="54829"/>
    <d v="2022-03-15T00:00:00"/>
    <s v="10071"/>
    <n v="1"/>
    <n v="10"/>
    <n v="14"/>
    <n v="10.56"/>
    <x v="9"/>
    <n v="4"/>
    <x v="1"/>
    <n v="3.4399999999999995"/>
  </r>
  <r>
    <n v="54830"/>
    <d v="2022-03-15T00:00:00"/>
    <s v="10071"/>
    <n v="1"/>
    <n v="2"/>
    <n v="14"/>
    <n v="10.38"/>
    <x v="1"/>
    <n v="4"/>
    <x v="1"/>
    <n v="3.6199999999999992"/>
  </r>
  <r>
    <n v="54831"/>
    <d v="2022-03-16T00:00:00"/>
    <s v="10071"/>
    <n v="1"/>
    <n v="7"/>
    <n v="15"/>
    <n v="10.83"/>
    <x v="3"/>
    <n v="4"/>
    <x v="1"/>
    <n v="4.17"/>
  </r>
  <r>
    <n v="54832"/>
    <d v="2022-03-16T00:00:00"/>
    <s v="10071"/>
    <n v="1"/>
    <n v="6"/>
    <n v="15"/>
    <n v="10.48"/>
    <x v="4"/>
    <n v="4"/>
    <x v="1"/>
    <n v="4.5199999999999996"/>
  </r>
  <r>
    <n v="54833"/>
    <d v="2022-03-16T00:00:00"/>
    <s v="10006"/>
    <n v="1"/>
    <n v="11"/>
    <n v="253"/>
    <n v="137.96"/>
    <x v="7"/>
    <n v="1"/>
    <x v="5"/>
    <n v="115.03999999999999"/>
  </r>
  <r>
    <n v="54834"/>
    <d v="2022-03-16T00:00:00"/>
    <s v="10071"/>
    <n v="1"/>
    <n v="6"/>
    <n v="14"/>
    <n v="10.53"/>
    <x v="4"/>
    <n v="4"/>
    <x v="1"/>
    <n v="3.4700000000000006"/>
  </r>
  <r>
    <n v="54835"/>
    <d v="2022-03-16T00:00:00"/>
    <s v="10066"/>
    <n v="1"/>
    <n v="1"/>
    <n v="17"/>
    <n v="9.6"/>
    <x v="0"/>
    <n v="4"/>
    <x v="1"/>
    <n v="7.4"/>
  </r>
  <r>
    <n v="54836"/>
    <d v="2022-03-16T00:00:00"/>
    <s v="10071"/>
    <n v="1"/>
    <n v="6"/>
    <n v="15"/>
    <n v="10.59"/>
    <x v="4"/>
    <n v="4"/>
    <x v="1"/>
    <n v="4.41"/>
  </r>
  <r>
    <n v="54837"/>
    <d v="2022-03-16T00:00:00"/>
    <s v="10084"/>
    <n v="1"/>
    <n v="5"/>
    <n v="55"/>
    <n v="44.89"/>
    <x v="2"/>
    <n v="4"/>
    <x v="1"/>
    <n v="10.11"/>
  </r>
  <r>
    <n v="54838"/>
    <d v="2022-03-17T00:00:00"/>
    <s v="10071"/>
    <n v="1"/>
    <n v="15"/>
    <n v="15"/>
    <n v="11.08"/>
    <x v="12"/>
    <n v="4"/>
    <x v="1"/>
    <n v="3.92"/>
  </r>
  <r>
    <n v="54839"/>
    <d v="2022-03-18T00:00:00"/>
    <s v="10071"/>
    <n v="1"/>
    <n v="2"/>
    <n v="15"/>
    <n v="10.4"/>
    <x v="1"/>
    <n v="4"/>
    <x v="1"/>
    <n v="4.5999999999999996"/>
  </r>
  <r>
    <n v="54840"/>
    <d v="2022-03-18T00:00:00"/>
    <s v="10071"/>
    <n v="1"/>
    <n v="5"/>
    <n v="15"/>
    <n v="10.89"/>
    <x v="2"/>
    <n v="4"/>
    <x v="1"/>
    <n v="4.1099999999999994"/>
  </r>
  <r>
    <n v="54841"/>
    <d v="2022-03-18T00:00:00"/>
    <s v="10071"/>
    <n v="1"/>
    <n v="13"/>
    <n v="15"/>
    <n v="10.199999999999999"/>
    <x v="8"/>
    <n v="4"/>
    <x v="1"/>
    <n v="4.8000000000000007"/>
  </r>
  <r>
    <n v="54842"/>
    <d v="2022-03-18T00:00:00"/>
    <s v="10006"/>
    <n v="1"/>
    <n v="11"/>
    <n v="234"/>
    <n v="133.97"/>
    <x v="7"/>
    <n v="1"/>
    <x v="5"/>
    <n v="100.03"/>
  </r>
  <r>
    <n v="54843"/>
    <d v="2022-03-19T00:00:00"/>
    <s v="10071"/>
    <n v="1"/>
    <n v="1"/>
    <n v="14"/>
    <n v="11.1"/>
    <x v="0"/>
    <n v="4"/>
    <x v="1"/>
    <n v="2.9000000000000004"/>
  </r>
  <r>
    <n v="54844"/>
    <d v="2022-03-19T00:00:00"/>
    <s v="10071"/>
    <n v="1"/>
    <n v="7"/>
    <n v="15"/>
    <n v="10.51"/>
    <x v="3"/>
    <n v="4"/>
    <x v="1"/>
    <n v="4.49"/>
  </r>
  <r>
    <n v="54845"/>
    <d v="2022-03-20T00:00:00"/>
    <s v="10071"/>
    <n v="1"/>
    <n v="7"/>
    <n v="15"/>
    <n v="10.8"/>
    <x v="3"/>
    <n v="4"/>
    <x v="1"/>
    <n v="4.1999999999999993"/>
  </r>
  <r>
    <n v="54846"/>
    <d v="2022-03-20T00:00:00"/>
    <s v="10084"/>
    <n v="1"/>
    <n v="15"/>
    <n v="56"/>
    <n v="42.2"/>
    <x v="12"/>
    <n v="4"/>
    <x v="1"/>
    <n v="13.799999999999997"/>
  </r>
  <r>
    <n v="54847"/>
    <d v="2022-03-20T00:00:00"/>
    <s v="10071"/>
    <n v="1"/>
    <n v="3"/>
    <n v="14"/>
    <n v="10.71"/>
    <x v="5"/>
    <n v="4"/>
    <x v="1"/>
    <n v="3.2899999999999991"/>
  </r>
  <r>
    <n v="54848"/>
    <d v="2022-03-20T00:00:00"/>
    <s v="10071"/>
    <n v="1"/>
    <n v="6"/>
    <n v="15"/>
    <n v="10.93"/>
    <x v="4"/>
    <n v="4"/>
    <x v="1"/>
    <n v="4.07"/>
  </r>
  <r>
    <n v="54849"/>
    <d v="2022-03-20T00:00:00"/>
    <s v="10051"/>
    <n v="1"/>
    <n v="3"/>
    <n v="326"/>
    <n v="220.16"/>
    <x v="5"/>
    <n v="3"/>
    <x v="3"/>
    <n v="105.84"/>
  </r>
  <r>
    <n v="54850"/>
    <d v="2022-03-20T00:00:00"/>
    <s v="10071"/>
    <n v="1"/>
    <n v="3"/>
    <n v="15"/>
    <n v="11.23"/>
    <x v="5"/>
    <n v="4"/>
    <x v="1"/>
    <n v="3.7699999999999996"/>
  </r>
  <r>
    <n v="54851"/>
    <d v="2022-03-21T00:00:00"/>
    <s v="10071"/>
    <n v="1"/>
    <n v="7"/>
    <n v="14"/>
    <n v="11.14"/>
    <x v="3"/>
    <n v="4"/>
    <x v="1"/>
    <n v="2.8599999999999994"/>
  </r>
  <r>
    <n v="54852"/>
    <d v="2022-03-21T00:00:00"/>
    <s v="10006"/>
    <n v="1"/>
    <n v="5"/>
    <n v="241"/>
    <n v="127.62"/>
    <x v="2"/>
    <n v="1"/>
    <x v="5"/>
    <n v="113.38"/>
  </r>
  <r>
    <n v="54853"/>
    <d v="2022-03-22T00:00:00"/>
    <s v="10080"/>
    <n v="1"/>
    <n v="6"/>
    <n v="32"/>
    <n v="19.7"/>
    <x v="4"/>
    <n v="4"/>
    <x v="1"/>
    <n v="12.3"/>
  </r>
  <r>
    <n v="54854"/>
    <d v="2022-03-22T00:00:00"/>
    <s v="10071"/>
    <n v="1"/>
    <n v="3"/>
    <n v="14"/>
    <n v="10.45"/>
    <x v="5"/>
    <n v="4"/>
    <x v="1"/>
    <n v="3.5500000000000007"/>
  </r>
  <r>
    <n v="54855"/>
    <d v="2022-03-23T00:00:00"/>
    <s v="10071"/>
    <n v="1"/>
    <n v="6"/>
    <n v="15"/>
    <n v="10.9"/>
    <x v="4"/>
    <n v="4"/>
    <x v="1"/>
    <n v="4.0999999999999996"/>
  </r>
  <r>
    <n v="54856"/>
    <d v="2022-03-23T00:00:00"/>
    <s v="10066"/>
    <n v="1"/>
    <n v="6"/>
    <n v="18"/>
    <n v="9.4600000000000009"/>
    <x v="4"/>
    <n v="4"/>
    <x v="1"/>
    <n v="8.5399999999999991"/>
  </r>
  <r>
    <n v="54857"/>
    <d v="2022-03-23T00:00:00"/>
    <s v="10028"/>
    <n v="1"/>
    <n v="6"/>
    <n v="115"/>
    <n v="77.430000000000007"/>
    <x v="4"/>
    <n v="6"/>
    <x v="2"/>
    <n v="37.569999999999993"/>
  </r>
  <r>
    <n v="54858"/>
    <d v="2022-03-24T00:00:00"/>
    <s v="10006"/>
    <n v="1"/>
    <n v="15"/>
    <n v="235"/>
    <n v="130.87"/>
    <x v="12"/>
    <n v="1"/>
    <x v="5"/>
    <n v="104.13"/>
  </r>
  <r>
    <n v="54859"/>
    <d v="2022-03-24T00:00:00"/>
    <s v="10071"/>
    <n v="1"/>
    <n v="9"/>
    <n v="14"/>
    <n v="11.25"/>
    <x v="6"/>
    <n v="4"/>
    <x v="1"/>
    <n v="2.75"/>
  </r>
  <r>
    <n v="54860"/>
    <d v="2022-03-24T00:00:00"/>
    <s v="10071"/>
    <n v="1"/>
    <n v="7"/>
    <n v="14"/>
    <n v="10.42"/>
    <x v="3"/>
    <n v="4"/>
    <x v="1"/>
    <n v="3.58"/>
  </r>
  <r>
    <n v="54861"/>
    <d v="2022-03-24T00:00:00"/>
    <s v="10071"/>
    <n v="1"/>
    <n v="5"/>
    <n v="15"/>
    <n v="11.13"/>
    <x v="2"/>
    <n v="4"/>
    <x v="1"/>
    <n v="3.8699999999999992"/>
  </r>
  <r>
    <n v="54862"/>
    <d v="2022-03-24T00:00:00"/>
    <s v="10071"/>
    <n v="1"/>
    <n v="7"/>
    <n v="14"/>
    <n v="10.52"/>
    <x v="3"/>
    <n v="4"/>
    <x v="1"/>
    <n v="3.4800000000000004"/>
  </r>
  <r>
    <n v="54863"/>
    <d v="2022-03-25T00:00:00"/>
    <s v="10071"/>
    <n v="1"/>
    <n v="11"/>
    <n v="14"/>
    <n v="10.78"/>
    <x v="7"/>
    <n v="4"/>
    <x v="1"/>
    <n v="3.2200000000000006"/>
  </r>
  <r>
    <n v="54864"/>
    <d v="2022-03-25T00:00:00"/>
    <s v="10071"/>
    <n v="1"/>
    <n v="7"/>
    <n v="15"/>
    <n v="10.52"/>
    <x v="3"/>
    <n v="4"/>
    <x v="1"/>
    <n v="4.4800000000000004"/>
  </r>
  <r>
    <n v="54865"/>
    <d v="2022-03-25T00:00:00"/>
    <s v="10071"/>
    <n v="1"/>
    <n v="11"/>
    <n v="14"/>
    <n v="10.78"/>
    <x v="7"/>
    <n v="4"/>
    <x v="1"/>
    <n v="3.2200000000000006"/>
  </r>
  <r>
    <n v="54866"/>
    <d v="2022-03-26T00:00:00"/>
    <s v="10071"/>
    <n v="1"/>
    <n v="11"/>
    <n v="15"/>
    <n v="10.57"/>
    <x v="7"/>
    <n v="4"/>
    <x v="1"/>
    <n v="4.43"/>
  </r>
  <r>
    <n v="54867"/>
    <d v="2022-03-26T00:00:00"/>
    <s v="10071"/>
    <n v="1"/>
    <n v="9"/>
    <n v="15"/>
    <n v="10.53"/>
    <x v="6"/>
    <n v="4"/>
    <x v="1"/>
    <n v="4.4700000000000006"/>
  </r>
  <r>
    <n v="54868"/>
    <d v="2022-03-26T00:00:00"/>
    <s v="10071"/>
    <n v="1"/>
    <n v="6"/>
    <n v="14"/>
    <n v="10.88"/>
    <x v="4"/>
    <n v="4"/>
    <x v="1"/>
    <n v="3.1199999999999992"/>
  </r>
  <r>
    <n v="54869"/>
    <d v="2022-03-26T00:00:00"/>
    <s v="10071"/>
    <n v="1"/>
    <n v="1"/>
    <n v="14"/>
    <n v="10.66"/>
    <x v="0"/>
    <n v="4"/>
    <x v="1"/>
    <n v="3.34"/>
  </r>
  <r>
    <n v="54870"/>
    <d v="2022-03-27T00:00:00"/>
    <s v="10006"/>
    <n v="1"/>
    <n v="7"/>
    <n v="240"/>
    <n v="136.75"/>
    <x v="3"/>
    <n v="1"/>
    <x v="5"/>
    <n v="103.25"/>
  </r>
  <r>
    <n v="54871"/>
    <d v="2022-03-27T00:00:00"/>
    <s v="10071"/>
    <n v="1"/>
    <n v="7"/>
    <n v="15"/>
    <n v="10.89"/>
    <x v="3"/>
    <n v="4"/>
    <x v="1"/>
    <n v="4.1099999999999994"/>
  </r>
  <r>
    <n v="54872"/>
    <d v="2022-03-27T00:00:00"/>
    <s v="10071"/>
    <n v="1"/>
    <n v="9"/>
    <n v="15"/>
    <n v="10.84"/>
    <x v="6"/>
    <n v="4"/>
    <x v="1"/>
    <n v="4.16"/>
  </r>
  <r>
    <n v="54873"/>
    <d v="2022-03-27T00:00:00"/>
    <s v="10071"/>
    <n v="1"/>
    <n v="7"/>
    <n v="15"/>
    <n v="11.05"/>
    <x v="3"/>
    <n v="4"/>
    <x v="1"/>
    <n v="3.9499999999999993"/>
  </r>
  <r>
    <n v="54874"/>
    <d v="2022-03-27T00:00:00"/>
    <s v="10051"/>
    <n v="1"/>
    <n v="7"/>
    <n v="318"/>
    <n v="220.13"/>
    <x v="3"/>
    <n v="3"/>
    <x v="3"/>
    <n v="97.87"/>
  </r>
  <r>
    <n v="54875"/>
    <d v="2022-03-28T00:00:00"/>
    <s v="10066"/>
    <n v="1"/>
    <n v="2"/>
    <n v="18"/>
    <n v="9.68"/>
    <x v="1"/>
    <n v="4"/>
    <x v="1"/>
    <n v="8.32"/>
  </r>
  <r>
    <n v="54876"/>
    <d v="2022-03-28T00:00:00"/>
    <s v="10071"/>
    <n v="1"/>
    <n v="9"/>
    <n v="15"/>
    <n v="10.5"/>
    <x v="6"/>
    <n v="4"/>
    <x v="1"/>
    <n v="4.5"/>
  </r>
  <r>
    <n v="54877"/>
    <d v="2022-03-28T00:00:00"/>
    <s v="10071"/>
    <n v="1"/>
    <n v="2"/>
    <n v="14"/>
    <n v="11.01"/>
    <x v="1"/>
    <n v="4"/>
    <x v="1"/>
    <n v="2.99"/>
  </r>
  <r>
    <n v="54878"/>
    <d v="2022-03-28T00:00:00"/>
    <s v="10071"/>
    <n v="1"/>
    <n v="11"/>
    <n v="14"/>
    <n v="10.81"/>
    <x v="7"/>
    <n v="4"/>
    <x v="1"/>
    <n v="3.1899999999999995"/>
  </r>
  <r>
    <n v="54879"/>
    <d v="2022-03-28T00:00:00"/>
    <s v="10071"/>
    <n v="1"/>
    <n v="15"/>
    <n v="14"/>
    <n v="10.55"/>
    <x v="12"/>
    <n v="4"/>
    <x v="1"/>
    <n v="3.4499999999999993"/>
  </r>
  <r>
    <n v="54880"/>
    <d v="2022-03-29T00:00:00"/>
    <s v="10071"/>
    <n v="1"/>
    <n v="14"/>
    <n v="15"/>
    <n v="10.55"/>
    <x v="10"/>
    <n v="4"/>
    <x v="1"/>
    <n v="4.4499999999999993"/>
  </r>
  <r>
    <n v="54881"/>
    <d v="2022-03-29T00:00:00"/>
    <s v="10084"/>
    <n v="1"/>
    <n v="9"/>
    <n v="54"/>
    <n v="46.12"/>
    <x v="6"/>
    <n v="4"/>
    <x v="1"/>
    <n v="7.8800000000000026"/>
  </r>
  <r>
    <n v="54882"/>
    <d v="2022-03-29T00:00:00"/>
    <s v="10071"/>
    <n v="1"/>
    <n v="9"/>
    <n v="15"/>
    <n v="10.94"/>
    <x v="6"/>
    <n v="4"/>
    <x v="1"/>
    <n v="4.0600000000000005"/>
  </r>
  <r>
    <n v="54883"/>
    <d v="2022-03-29T00:00:00"/>
    <s v="10071"/>
    <n v="1"/>
    <n v="14"/>
    <n v="15"/>
    <n v="10.14"/>
    <x v="10"/>
    <n v="4"/>
    <x v="1"/>
    <n v="4.8599999999999994"/>
  </r>
  <r>
    <n v="54884"/>
    <d v="2022-03-30T00:00:00"/>
    <s v="10071"/>
    <n v="1"/>
    <n v="9"/>
    <n v="14"/>
    <n v="10.3"/>
    <x v="6"/>
    <n v="4"/>
    <x v="1"/>
    <n v="3.6999999999999993"/>
  </r>
  <r>
    <n v="54885"/>
    <d v="2022-03-30T00:00:00"/>
    <s v="10071"/>
    <n v="1"/>
    <n v="9"/>
    <n v="15"/>
    <n v="10.69"/>
    <x v="6"/>
    <n v="4"/>
    <x v="1"/>
    <n v="4.3100000000000005"/>
  </r>
  <r>
    <n v="54886"/>
    <d v="2022-03-30T00:00:00"/>
    <s v="10071"/>
    <n v="1"/>
    <n v="7"/>
    <n v="15"/>
    <n v="11.09"/>
    <x v="3"/>
    <n v="4"/>
    <x v="1"/>
    <n v="3.91"/>
  </r>
  <r>
    <n v="54887"/>
    <d v="2022-03-31T00:00:00"/>
    <s v="10071"/>
    <n v="1"/>
    <n v="7"/>
    <n v="15"/>
    <n v="10.83"/>
    <x v="3"/>
    <n v="4"/>
    <x v="1"/>
    <n v="4.17"/>
  </r>
  <r>
    <n v="54888"/>
    <d v="2022-04-01T00:00:00"/>
    <s v="10071"/>
    <n v="1"/>
    <n v="10"/>
    <n v="15"/>
    <n v="10.86"/>
    <x v="9"/>
    <n v="4"/>
    <x v="1"/>
    <n v="4.1400000000000006"/>
  </r>
  <r>
    <n v="54889"/>
    <d v="2022-04-01T00:00:00"/>
    <s v="10071"/>
    <n v="1"/>
    <n v="13"/>
    <n v="15"/>
    <n v="10.4"/>
    <x v="8"/>
    <n v="4"/>
    <x v="1"/>
    <n v="4.5999999999999996"/>
  </r>
  <r>
    <n v="54890"/>
    <d v="2022-04-01T00:00:00"/>
    <s v="10071"/>
    <n v="1"/>
    <n v="7"/>
    <n v="15"/>
    <n v="10.35"/>
    <x v="3"/>
    <n v="4"/>
    <x v="1"/>
    <n v="4.6500000000000004"/>
  </r>
  <r>
    <n v="54891"/>
    <d v="2022-04-01T00:00:00"/>
    <s v="10071"/>
    <n v="1"/>
    <n v="1"/>
    <n v="15"/>
    <n v="10.84"/>
    <x v="0"/>
    <n v="4"/>
    <x v="1"/>
    <n v="4.16"/>
  </r>
  <r>
    <n v="54892"/>
    <d v="2022-04-01T00:00:00"/>
    <s v="10071"/>
    <n v="1"/>
    <n v="14"/>
    <n v="15"/>
    <n v="10.83"/>
    <x v="10"/>
    <n v="4"/>
    <x v="1"/>
    <n v="4.17"/>
  </r>
  <r>
    <n v="54893"/>
    <d v="2022-04-01T00:00:00"/>
    <s v="10006"/>
    <n v="1"/>
    <n v="11"/>
    <n v="252"/>
    <n v="127.3"/>
    <x v="7"/>
    <n v="1"/>
    <x v="5"/>
    <n v="124.7"/>
  </r>
  <r>
    <n v="54894"/>
    <d v="2022-04-02T00:00:00"/>
    <s v="10071"/>
    <n v="1"/>
    <n v="7"/>
    <n v="14"/>
    <n v="10.29"/>
    <x v="3"/>
    <n v="4"/>
    <x v="1"/>
    <n v="3.7100000000000009"/>
  </r>
  <r>
    <n v="54895"/>
    <d v="2022-04-02T00:00:00"/>
    <s v="10071"/>
    <n v="1"/>
    <n v="1"/>
    <n v="15"/>
    <n v="10.63"/>
    <x v="0"/>
    <n v="4"/>
    <x v="1"/>
    <n v="4.3699999999999992"/>
  </r>
  <r>
    <n v="54896"/>
    <d v="2022-04-02T00:00:00"/>
    <s v="10071"/>
    <n v="1"/>
    <n v="16"/>
    <n v="15"/>
    <n v="10.84"/>
    <x v="11"/>
    <n v="4"/>
    <x v="1"/>
    <n v="4.16"/>
  </r>
  <r>
    <n v="54897"/>
    <d v="2022-04-02T00:00:00"/>
    <s v="10071"/>
    <n v="1"/>
    <n v="3"/>
    <n v="14"/>
    <n v="11.13"/>
    <x v="5"/>
    <n v="4"/>
    <x v="1"/>
    <n v="2.8699999999999992"/>
  </r>
  <r>
    <n v="54898"/>
    <d v="2022-04-03T00:00:00"/>
    <s v="10071"/>
    <n v="1"/>
    <n v="14"/>
    <n v="15"/>
    <n v="10.35"/>
    <x v="10"/>
    <n v="4"/>
    <x v="1"/>
    <n v="4.6500000000000004"/>
  </r>
  <r>
    <n v="54899"/>
    <d v="2022-04-03T00:00:00"/>
    <s v="10006"/>
    <n v="1"/>
    <n v="7"/>
    <n v="242"/>
    <n v="131.03"/>
    <x v="3"/>
    <n v="1"/>
    <x v="5"/>
    <n v="110.97"/>
  </r>
  <r>
    <n v="54900"/>
    <d v="2022-04-03T00:00:00"/>
    <s v="10071"/>
    <n v="1"/>
    <n v="1"/>
    <n v="15"/>
    <n v="11.13"/>
    <x v="0"/>
    <n v="4"/>
    <x v="1"/>
    <n v="3.8699999999999992"/>
  </r>
  <r>
    <n v="54901"/>
    <d v="2022-04-04T00:00:00"/>
    <s v="10066"/>
    <n v="1"/>
    <n v="2"/>
    <n v="17"/>
    <n v="9.65"/>
    <x v="1"/>
    <n v="4"/>
    <x v="1"/>
    <n v="7.35"/>
  </r>
  <r>
    <n v="54902"/>
    <d v="2022-04-04T00:00:00"/>
    <s v="10071"/>
    <n v="1"/>
    <n v="2"/>
    <n v="15"/>
    <n v="10.75"/>
    <x v="1"/>
    <n v="4"/>
    <x v="1"/>
    <n v="4.25"/>
  </r>
  <r>
    <n v="54903"/>
    <d v="2022-04-04T00:00:00"/>
    <s v="10080"/>
    <n v="1"/>
    <n v="5"/>
    <n v="33"/>
    <n v="19.86"/>
    <x v="2"/>
    <n v="4"/>
    <x v="1"/>
    <n v="13.14"/>
  </r>
  <r>
    <n v="54904"/>
    <d v="2022-04-04T00:00:00"/>
    <s v="10071"/>
    <n v="1"/>
    <n v="13"/>
    <n v="15"/>
    <n v="10.43"/>
    <x v="8"/>
    <n v="4"/>
    <x v="1"/>
    <n v="4.57"/>
  </r>
  <r>
    <n v="54905"/>
    <d v="2022-04-05T00:00:00"/>
    <s v="10071"/>
    <n v="1"/>
    <n v="7"/>
    <n v="15"/>
    <n v="11.01"/>
    <x v="3"/>
    <n v="4"/>
    <x v="1"/>
    <n v="3.99"/>
  </r>
  <r>
    <n v="54906"/>
    <d v="2022-04-05T00:00:00"/>
    <s v="10028"/>
    <n v="1"/>
    <n v="6"/>
    <n v="110"/>
    <n v="72.569999999999993"/>
    <x v="4"/>
    <n v="6"/>
    <x v="2"/>
    <n v="37.430000000000007"/>
  </r>
  <r>
    <n v="54907"/>
    <d v="2022-04-05T00:00:00"/>
    <s v="10071"/>
    <n v="1"/>
    <n v="6"/>
    <n v="15"/>
    <n v="10.96"/>
    <x v="4"/>
    <n v="4"/>
    <x v="1"/>
    <n v="4.0399999999999991"/>
  </r>
  <r>
    <n v="54908"/>
    <d v="2022-04-06T00:00:00"/>
    <s v="10066"/>
    <n v="1"/>
    <n v="7"/>
    <n v="18"/>
    <n v="9.0399999999999991"/>
    <x v="3"/>
    <n v="4"/>
    <x v="1"/>
    <n v="8.9600000000000009"/>
  </r>
  <r>
    <n v="54909"/>
    <d v="2022-04-06T00:00:00"/>
    <s v="10071"/>
    <n v="1"/>
    <n v="16"/>
    <n v="15"/>
    <n v="11.08"/>
    <x v="11"/>
    <n v="4"/>
    <x v="1"/>
    <n v="3.92"/>
  </r>
  <r>
    <n v="54910"/>
    <d v="2022-04-06T00:00:00"/>
    <s v="10071"/>
    <n v="1"/>
    <n v="3"/>
    <n v="15"/>
    <n v="10.73"/>
    <x v="5"/>
    <n v="4"/>
    <x v="1"/>
    <n v="4.2699999999999996"/>
  </r>
  <r>
    <n v="54911"/>
    <d v="2022-04-06T00:00:00"/>
    <s v="10071"/>
    <n v="1"/>
    <n v="6"/>
    <n v="14"/>
    <n v="10.96"/>
    <x v="4"/>
    <n v="4"/>
    <x v="1"/>
    <n v="3.0399999999999991"/>
  </r>
  <r>
    <n v="54912"/>
    <d v="2022-04-06T00:00:00"/>
    <s v="10071"/>
    <n v="1"/>
    <n v="5"/>
    <n v="14"/>
    <n v="10.41"/>
    <x v="2"/>
    <n v="4"/>
    <x v="1"/>
    <n v="3.59"/>
  </r>
  <r>
    <n v="54913"/>
    <d v="2022-04-06T00:00:00"/>
    <s v="10071"/>
    <n v="1"/>
    <n v="6"/>
    <n v="15"/>
    <n v="10.87"/>
    <x v="4"/>
    <n v="4"/>
    <x v="1"/>
    <n v="4.1300000000000008"/>
  </r>
  <r>
    <n v="54914"/>
    <d v="2022-04-07T00:00:00"/>
    <s v="10006"/>
    <n v="1"/>
    <n v="1"/>
    <n v="254"/>
    <n v="138.41"/>
    <x v="0"/>
    <n v="1"/>
    <x v="5"/>
    <n v="115.59"/>
  </r>
  <r>
    <n v="54915"/>
    <d v="2022-04-07T00:00:00"/>
    <s v="10071"/>
    <n v="1"/>
    <n v="6"/>
    <n v="14"/>
    <n v="10.81"/>
    <x v="4"/>
    <n v="4"/>
    <x v="1"/>
    <n v="3.1899999999999995"/>
  </r>
  <r>
    <n v="54916"/>
    <d v="2022-04-08T00:00:00"/>
    <s v="10071"/>
    <n v="1"/>
    <n v="1"/>
    <n v="15"/>
    <n v="10.57"/>
    <x v="0"/>
    <n v="4"/>
    <x v="1"/>
    <n v="4.43"/>
  </r>
  <r>
    <n v="54917"/>
    <d v="2022-04-08T00:00:00"/>
    <s v="10071"/>
    <n v="1"/>
    <n v="6"/>
    <n v="15"/>
    <n v="11.06"/>
    <x v="4"/>
    <n v="4"/>
    <x v="1"/>
    <n v="3.9399999999999995"/>
  </r>
  <r>
    <n v="54918"/>
    <d v="2022-04-08T00:00:00"/>
    <s v="10071"/>
    <n v="1"/>
    <n v="16"/>
    <n v="15"/>
    <n v="10.4"/>
    <x v="11"/>
    <n v="4"/>
    <x v="1"/>
    <n v="4.5999999999999996"/>
  </r>
  <r>
    <n v="54919"/>
    <d v="2022-04-08T00:00:00"/>
    <s v="10071"/>
    <n v="1"/>
    <n v="11"/>
    <n v="14"/>
    <n v="10.95"/>
    <x v="7"/>
    <n v="4"/>
    <x v="1"/>
    <n v="3.0500000000000007"/>
  </r>
  <r>
    <n v="54920"/>
    <d v="2022-04-09T00:00:00"/>
    <s v="10071"/>
    <n v="1"/>
    <n v="3"/>
    <n v="14"/>
    <n v="10.48"/>
    <x v="5"/>
    <n v="4"/>
    <x v="1"/>
    <n v="3.5199999999999996"/>
  </r>
  <r>
    <n v="54921"/>
    <d v="2022-04-09T00:00:00"/>
    <s v="10051"/>
    <n v="1"/>
    <n v="5"/>
    <n v="330"/>
    <n v="236.95"/>
    <x v="2"/>
    <n v="3"/>
    <x v="3"/>
    <n v="93.050000000000011"/>
  </r>
  <r>
    <n v="54922"/>
    <d v="2022-04-10T00:00:00"/>
    <s v="10080"/>
    <n v="1"/>
    <n v="7"/>
    <n v="34"/>
    <n v="18.989999999999998"/>
    <x v="3"/>
    <n v="4"/>
    <x v="1"/>
    <n v="15.010000000000002"/>
  </r>
  <r>
    <n v="54923"/>
    <d v="2022-04-10T00:00:00"/>
    <s v="10071"/>
    <n v="1"/>
    <n v="7"/>
    <n v="14"/>
    <n v="10.85"/>
    <x v="3"/>
    <n v="4"/>
    <x v="1"/>
    <n v="3.1500000000000004"/>
  </r>
  <r>
    <n v="54924"/>
    <d v="2022-04-10T00:00:00"/>
    <s v="10084"/>
    <n v="1"/>
    <n v="15"/>
    <n v="54"/>
    <n v="44.53"/>
    <x v="12"/>
    <n v="4"/>
    <x v="1"/>
    <n v="9.4699999999999989"/>
  </r>
  <r>
    <n v="54925"/>
    <d v="2022-04-11T00:00:00"/>
    <s v="10066"/>
    <n v="1"/>
    <n v="11"/>
    <n v="17"/>
    <n v="9.3800000000000008"/>
    <x v="7"/>
    <n v="4"/>
    <x v="1"/>
    <n v="7.6199999999999992"/>
  </r>
  <r>
    <n v="54926"/>
    <d v="2022-04-11T00:00:00"/>
    <s v="10071"/>
    <n v="1"/>
    <n v="2"/>
    <n v="14"/>
    <n v="10.9"/>
    <x v="1"/>
    <n v="4"/>
    <x v="1"/>
    <n v="3.0999999999999996"/>
  </r>
  <r>
    <n v="54927"/>
    <d v="2022-04-11T00:00:00"/>
    <s v="10071"/>
    <n v="1"/>
    <n v="1"/>
    <n v="15"/>
    <n v="10.51"/>
    <x v="0"/>
    <n v="4"/>
    <x v="1"/>
    <n v="4.49"/>
  </r>
  <r>
    <n v="54928"/>
    <d v="2022-04-11T00:00:00"/>
    <s v="10071"/>
    <n v="1"/>
    <n v="9"/>
    <n v="14"/>
    <n v="10.89"/>
    <x v="6"/>
    <n v="4"/>
    <x v="1"/>
    <n v="3.1099999999999994"/>
  </r>
  <r>
    <n v="54929"/>
    <d v="2022-04-12T00:00:00"/>
    <s v="10071"/>
    <n v="1"/>
    <n v="5"/>
    <n v="15"/>
    <n v="11.17"/>
    <x v="2"/>
    <n v="4"/>
    <x v="1"/>
    <n v="3.83"/>
  </r>
  <r>
    <n v="54930"/>
    <d v="2022-04-12T00:00:00"/>
    <s v="10071"/>
    <n v="1"/>
    <n v="6"/>
    <n v="15"/>
    <n v="10.48"/>
    <x v="4"/>
    <n v="4"/>
    <x v="1"/>
    <n v="4.5199999999999996"/>
  </r>
  <r>
    <n v="54931"/>
    <d v="2022-04-12T00:00:00"/>
    <s v="10006"/>
    <n v="1"/>
    <n v="7"/>
    <n v="245"/>
    <n v="132.13999999999999"/>
    <x v="3"/>
    <n v="1"/>
    <x v="5"/>
    <n v="112.86000000000001"/>
  </r>
  <r>
    <n v="54932"/>
    <d v="2022-04-12T00:00:00"/>
    <s v="10071"/>
    <n v="1"/>
    <n v="6"/>
    <n v="15"/>
    <n v="10.99"/>
    <x v="4"/>
    <n v="4"/>
    <x v="1"/>
    <n v="4.01"/>
  </r>
  <r>
    <n v="54933"/>
    <d v="2022-04-12T00:00:00"/>
    <s v="10071"/>
    <n v="1"/>
    <n v="6"/>
    <n v="15"/>
    <n v="10.46"/>
    <x v="4"/>
    <n v="4"/>
    <x v="1"/>
    <n v="4.5399999999999991"/>
  </r>
  <r>
    <n v="54934"/>
    <d v="2022-04-12T00:00:00"/>
    <s v="10071"/>
    <n v="1"/>
    <n v="2"/>
    <n v="14"/>
    <n v="10.76"/>
    <x v="1"/>
    <n v="4"/>
    <x v="1"/>
    <n v="3.24"/>
  </r>
  <r>
    <n v="54935"/>
    <d v="2022-04-12T00:00:00"/>
    <s v="10071"/>
    <n v="1"/>
    <n v="7"/>
    <n v="14"/>
    <n v="10.72"/>
    <x v="3"/>
    <n v="4"/>
    <x v="1"/>
    <n v="3.2799999999999994"/>
  </r>
  <r>
    <n v="54936"/>
    <d v="2022-04-13T00:00:00"/>
    <s v="10071"/>
    <n v="1"/>
    <n v="16"/>
    <n v="15"/>
    <n v="11.22"/>
    <x v="11"/>
    <n v="4"/>
    <x v="1"/>
    <n v="3.7799999999999994"/>
  </r>
  <r>
    <n v="54937"/>
    <d v="2022-04-14T00:00:00"/>
    <s v="10071"/>
    <n v="1"/>
    <n v="9"/>
    <n v="14"/>
    <n v="10.3"/>
    <x v="6"/>
    <n v="4"/>
    <x v="1"/>
    <n v="3.6999999999999993"/>
  </r>
  <r>
    <n v="54938"/>
    <d v="2022-04-14T00:00:00"/>
    <s v="10071"/>
    <n v="1"/>
    <n v="10"/>
    <n v="15"/>
    <n v="10.48"/>
    <x v="9"/>
    <n v="4"/>
    <x v="1"/>
    <n v="4.5199999999999996"/>
  </r>
  <r>
    <n v="54939"/>
    <d v="2022-04-15T00:00:00"/>
    <s v="10071"/>
    <n v="1"/>
    <n v="10"/>
    <n v="14"/>
    <n v="11.15"/>
    <x v="9"/>
    <n v="4"/>
    <x v="1"/>
    <n v="2.8499999999999996"/>
  </r>
  <r>
    <n v="54940"/>
    <d v="2022-04-16T00:00:00"/>
    <s v="10071"/>
    <n v="1"/>
    <n v="7"/>
    <n v="15"/>
    <n v="10.52"/>
    <x v="3"/>
    <n v="4"/>
    <x v="1"/>
    <n v="4.4800000000000004"/>
  </r>
  <r>
    <n v="54941"/>
    <d v="2022-04-16T00:00:00"/>
    <s v="10071"/>
    <n v="1"/>
    <n v="6"/>
    <n v="14"/>
    <n v="10.99"/>
    <x v="4"/>
    <n v="4"/>
    <x v="1"/>
    <n v="3.01"/>
  </r>
  <r>
    <n v="54942"/>
    <d v="2022-04-16T00:00:00"/>
    <s v="10066"/>
    <n v="1"/>
    <n v="5"/>
    <n v="17"/>
    <n v="9.15"/>
    <x v="2"/>
    <n v="4"/>
    <x v="1"/>
    <n v="7.85"/>
  </r>
  <r>
    <n v="54943"/>
    <d v="2022-04-17T00:00:00"/>
    <s v="10006"/>
    <n v="1"/>
    <n v="16"/>
    <n v="247"/>
    <n v="138.46"/>
    <x v="11"/>
    <n v="1"/>
    <x v="5"/>
    <n v="108.53999999999999"/>
  </r>
  <r>
    <n v="54944"/>
    <d v="2022-04-17T00:00:00"/>
    <s v="10071"/>
    <n v="1"/>
    <n v="7"/>
    <n v="15"/>
    <n v="10.35"/>
    <x v="3"/>
    <n v="4"/>
    <x v="1"/>
    <n v="4.6500000000000004"/>
  </r>
  <r>
    <n v="54945"/>
    <d v="2022-04-18T00:00:00"/>
    <s v="10071"/>
    <n v="1"/>
    <n v="2"/>
    <n v="15"/>
    <n v="10.44"/>
    <x v="1"/>
    <n v="4"/>
    <x v="1"/>
    <n v="4.5600000000000005"/>
  </r>
  <r>
    <n v="54946"/>
    <d v="2022-04-18T00:00:00"/>
    <s v="10080"/>
    <n v="1"/>
    <n v="3"/>
    <n v="33"/>
    <n v="18.84"/>
    <x v="5"/>
    <n v="4"/>
    <x v="1"/>
    <n v="14.16"/>
  </r>
  <r>
    <n v="54947"/>
    <d v="2022-04-19T00:00:00"/>
    <s v="10071"/>
    <n v="1"/>
    <n v="3"/>
    <n v="14"/>
    <n v="11.02"/>
    <x v="5"/>
    <n v="4"/>
    <x v="1"/>
    <n v="2.9800000000000004"/>
  </r>
  <r>
    <n v="54948"/>
    <d v="2022-04-19T00:00:00"/>
    <s v="10071"/>
    <n v="1"/>
    <n v="7"/>
    <n v="14"/>
    <n v="10.92"/>
    <x v="3"/>
    <n v="4"/>
    <x v="1"/>
    <n v="3.08"/>
  </r>
  <r>
    <n v="54949"/>
    <d v="2022-04-19T00:00:00"/>
    <s v="10006"/>
    <n v="1"/>
    <n v="6"/>
    <n v="256"/>
    <n v="128.72"/>
    <x v="4"/>
    <n v="1"/>
    <x v="5"/>
    <n v="127.28"/>
  </r>
  <r>
    <n v="54950"/>
    <d v="2022-04-20T00:00:00"/>
    <s v="10071"/>
    <n v="1"/>
    <n v="6"/>
    <n v="14"/>
    <n v="10.79"/>
    <x v="4"/>
    <n v="4"/>
    <x v="1"/>
    <n v="3.2100000000000009"/>
  </r>
  <r>
    <n v="54951"/>
    <d v="2022-04-21T00:00:00"/>
    <s v="10006"/>
    <n v="1"/>
    <n v="5"/>
    <n v="240"/>
    <n v="132.13"/>
    <x v="2"/>
    <n v="1"/>
    <x v="5"/>
    <n v="107.87"/>
  </r>
  <r>
    <n v="54952"/>
    <d v="2022-04-21T00:00:00"/>
    <s v="10071"/>
    <n v="1"/>
    <n v="1"/>
    <n v="14"/>
    <n v="10.33"/>
    <x v="0"/>
    <n v="4"/>
    <x v="1"/>
    <n v="3.67"/>
  </r>
  <r>
    <n v="54953"/>
    <d v="2022-04-21T00:00:00"/>
    <s v="10071"/>
    <n v="1"/>
    <n v="6"/>
    <n v="15"/>
    <n v="11.26"/>
    <x v="4"/>
    <n v="4"/>
    <x v="1"/>
    <n v="3.74"/>
  </r>
  <r>
    <n v="54954"/>
    <d v="2022-04-21T00:00:00"/>
    <s v="10071"/>
    <n v="1"/>
    <n v="11"/>
    <n v="15"/>
    <n v="10.18"/>
    <x v="7"/>
    <n v="4"/>
    <x v="1"/>
    <n v="4.82"/>
  </r>
  <r>
    <n v="54955"/>
    <d v="2022-04-22T00:00:00"/>
    <s v="10071"/>
    <n v="1"/>
    <n v="1"/>
    <n v="15"/>
    <n v="10.62"/>
    <x v="0"/>
    <n v="4"/>
    <x v="1"/>
    <n v="4.3800000000000008"/>
  </r>
  <r>
    <n v="54956"/>
    <d v="2022-04-22T00:00:00"/>
    <s v="10028"/>
    <n v="1"/>
    <n v="11"/>
    <n v="119"/>
    <n v="76.930000000000007"/>
    <x v="7"/>
    <n v="6"/>
    <x v="2"/>
    <n v="42.069999999999993"/>
  </r>
  <r>
    <n v="54957"/>
    <d v="2022-04-22T00:00:00"/>
    <s v="10051"/>
    <n v="1"/>
    <n v="7"/>
    <n v="339"/>
    <n v="225.02"/>
    <x v="3"/>
    <n v="3"/>
    <x v="3"/>
    <n v="113.97999999999999"/>
  </r>
  <r>
    <n v="54958"/>
    <d v="2022-04-22T00:00:00"/>
    <s v="10071"/>
    <n v="1"/>
    <n v="2"/>
    <n v="15"/>
    <n v="10.199999999999999"/>
    <x v="1"/>
    <n v="4"/>
    <x v="1"/>
    <n v="4.8000000000000007"/>
  </r>
  <r>
    <n v="54959"/>
    <d v="2022-04-23T00:00:00"/>
    <s v="10066"/>
    <n v="1"/>
    <n v="7"/>
    <n v="18"/>
    <n v="8.82"/>
    <x v="3"/>
    <n v="4"/>
    <x v="1"/>
    <n v="9.18"/>
  </r>
  <r>
    <n v="54960"/>
    <d v="2022-04-23T00:00:00"/>
    <s v="10071"/>
    <n v="1"/>
    <n v="7"/>
    <n v="14"/>
    <n v="10.59"/>
    <x v="3"/>
    <n v="4"/>
    <x v="1"/>
    <n v="3.41"/>
  </r>
  <r>
    <n v="54961"/>
    <d v="2022-04-24T00:00:00"/>
    <s v="10084"/>
    <n v="1"/>
    <n v="2"/>
    <n v="59"/>
    <n v="43.6"/>
    <x v="1"/>
    <n v="4"/>
    <x v="1"/>
    <n v="15.399999999999999"/>
  </r>
  <r>
    <n v="54962"/>
    <d v="2022-04-24T00:00:00"/>
    <s v="10071"/>
    <n v="1"/>
    <n v="11"/>
    <n v="15"/>
    <n v="10.99"/>
    <x v="7"/>
    <n v="4"/>
    <x v="1"/>
    <n v="4.01"/>
  </r>
  <r>
    <n v="54963"/>
    <d v="2022-04-24T00:00:00"/>
    <s v="10006"/>
    <n v="1"/>
    <n v="7"/>
    <n v="243"/>
    <n v="139.35"/>
    <x v="3"/>
    <n v="1"/>
    <x v="5"/>
    <n v="103.65"/>
  </r>
  <r>
    <n v="54964"/>
    <d v="2022-04-25T00:00:00"/>
    <s v="10071"/>
    <n v="1"/>
    <n v="13"/>
    <n v="14"/>
    <n v="11.24"/>
    <x v="8"/>
    <n v="4"/>
    <x v="1"/>
    <n v="2.76"/>
  </r>
  <r>
    <n v="54965"/>
    <d v="2022-04-25T00:00:00"/>
    <s v="10071"/>
    <n v="1"/>
    <n v="7"/>
    <n v="14"/>
    <n v="10.29"/>
    <x v="3"/>
    <n v="4"/>
    <x v="1"/>
    <n v="3.7100000000000009"/>
  </r>
  <r>
    <n v="54966"/>
    <d v="2022-04-26T00:00:00"/>
    <s v="10006"/>
    <n v="1"/>
    <n v="7"/>
    <n v="251"/>
    <n v="133.85"/>
    <x v="3"/>
    <n v="1"/>
    <x v="5"/>
    <n v="117.15"/>
  </r>
  <r>
    <n v="54967"/>
    <d v="2022-04-26T00:00:00"/>
    <s v="10071"/>
    <n v="1"/>
    <n v="5"/>
    <n v="15"/>
    <n v="10.42"/>
    <x v="2"/>
    <n v="4"/>
    <x v="1"/>
    <n v="4.58"/>
  </r>
  <r>
    <n v="54968"/>
    <d v="2022-04-26T00:00:00"/>
    <s v="10080"/>
    <n v="1"/>
    <n v="6"/>
    <n v="33"/>
    <n v="19.54"/>
    <x v="4"/>
    <n v="4"/>
    <x v="1"/>
    <n v="13.46"/>
  </r>
  <r>
    <n v="54969"/>
    <d v="2022-04-27T00:00:00"/>
    <s v="10071"/>
    <n v="1"/>
    <n v="7"/>
    <n v="15"/>
    <n v="10.64"/>
    <x v="3"/>
    <n v="4"/>
    <x v="1"/>
    <n v="4.3599999999999994"/>
  </r>
  <r>
    <n v="54970"/>
    <d v="2022-04-28T00:00:00"/>
    <s v="10071"/>
    <n v="1"/>
    <n v="13"/>
    <n v="14"/>
    <n v="10.72"/>
    <x v="8"/>
    <n v="4"/>
    <x v="1"/>
    <n v="3.2799999999999994"/>
  </r>
  <r>
    <n v="54971"/>
    <d v="2022-04-29T00:00:00"/>
    <s v="10071"/>
    <n v="1"/>
    <n v="10"/>
    <n v="14"/>
    <n v="10.78"/>
    <x v="9"/>
    <n v="4"/>
    <x v="1"/>
    <n v="3.2200000000000006"/>
  </r>
  <r>
    <n v="54972"/>
    <d v="2022-04-29T00:00:00"/>
    <s v="10071"/>
    <n v="1"/>
    <n v="16"/>
    <n v="14"/>
    <n v="11.11"/>
    <x v="11"/>
    <n v="4"/>
    <x v="1"/>
    <n v="2.8900000000000006"/>
  </r>
  <r>
    <n v="54973"/>
    <d v="2022-04-29T00:00:00"/>
    <s v="10071"/>
    <n v="1"/>
    <n v="5"/>
    <n v="14"/>
    <n v="10.15"/>
    <x v="2"/>
    <n v="4"/>
    <x v="1"/>
    <n v="3.8499999999999996"/>
  </r>
  <r>
    <n v="54974"/>
    <d v="2022-04-29T00:00:00"/>
    <s v="10071"/>
    <n v="1"/>
    <n v="7"/>
    <n v="14"/>
    <n v="11.02"/>
    <x v="3"/>
    <n v="4"/>
    <x v="1"/>
    <n v="2.9800000000000004"/>
  </r>
  <r>
    <n v="54975"/>
    <d v="2022-04-30T00:00:00"/>
    <s v="10071"/>
    <n v="1"/>
    <n v="9"/>
    <n v="15"/>
    <n v="10.73"/>
    <x v="6"/>
    <n v="4"/>
    <x v="1"/>
    <n v="4.2699999999999996"/>
  </r>
  <r>
    <n v="54976"/>
    <d v="2022-04-30T00:00:00"/>
    <s v="10080"/>
    <n v="1"/>
    <n v="2"/>
    <n v="32"/>
    <n v="18.28"/>
    <x v="1"/>
    <n v="4"/>
    <x v="1"/>
    <n v="13.719999999999999"/>
  </r>
  <r>
    <n v="54977"/>
    <d v="2022-04-30T00:00:00"/>
    <s v="10066"/>
    <n v="1"/>
    <n v="6"/>
    <n v="18"/>
    <n v="8.93"/>
    <x v="4"/>
    <n v="4"/>
    <x v="1"/>
    <n v="9.07"/>
  </r>
  <r>
    <n v="54978"/>
    <d v="2022-04-30T00:00:00"/>
    <s v="10071"/>
    <n v="1"/>
    <n v="7"/>
    <n v="14"/>
    <n v="11.03"/>
    <x v="3"/>
    <n v="4"/>
    <x v="1"/>
    <n v="2.9700000000000006"/>
  </r>
  <r>
    <n v="54979"/>
    <d v="2022-04-30T00:00:00"/>
    <s v="10071"/>
    <n v="1"/>
    <n v="3"/>
    <n v="14"/>
    <n v="10.29"/>
    <x v="5"/>
    <n v="4"/>
    <x v="1"/>
    <n v="3.7100000000000009"/>
  </r>
  <r>
    <n v="54980"/>
    <d v="2022-04-30T00:00:00"/>
    <s v="10071"/>
    <n v="1"/>
    <n v="11"/>
    <n v="15"/>
    <n v="10.88"/>
    <x v="7"/>
    <n v="4"/>
    <x v="1"/>
    <n v="4.1199999999999992"/>
  </r>
  <r>
    <n v="54981"/>
    <d v="2022-05-01T00:00:00"/>
    <s v="10071"/>
    <n v="1"/>
    <n v="15"/>
    <n v="14"/>
    <n v="10.6"/>
    <x v="12"/>
    <n v="4"/>
    <x v="1"/>
    <n v="3.4000000000000004"/>
  </r>
  <r>
    <n v="54982"/>
    <d v="2022-05-01T00:00:00"/>
    <s v="10071"/>
    <n v="1"/>
    <n v="7"/>
    <n v="15"/>
    <n v="10.52"/>
    <x v="3"/>
    <n v="4"/>
    <x v="1"/>
    <n v="4.4800000000000004"/>
  </r>
  <r>
    <n v="54983"/>
    <d v="2022-05-01T00:00:00"/>
    <s v="10071"/>
    <n v="1"/>
    <n v="2"/>
    <n v="14"/>
    <n v="11.03"/>
    <x v="1"/>
    <n v="4"/>
    <x v="1"/>
    <n v="2.9700000000000006"/>
  </r>
  <r>
    <n v="54984"/>
    <d v="2022-05-01T00:00:00"/>
    <s v="10006"/>
    <n v="1"/>
    <n v="13"/>
    <n v="249"/>
    <n v="131.05000000000001"/>
    <x v="8"/>
    <n v="1"/>
    <x v="5"/>
    <n v="117.94999999999999"/>
  </r>
  <r>
    <n v="54985"/>
    <d v="2022-05-01T00:00:00"/>
    <s v="10071"/>
    <n v="1"/>
    <n v="3"/>
    <n v="15"/>
    <n v="10.23"/>
    <x v="5"/>
    <n v="4"/>
    <x v="1"/>
    <n v="4.7699999999999996"/>
  </r>
  <r>
    <n v="54986"/>
    <d v="2022-05-02T00:00:00"/>
    <s v="10071"/>
    <n v="1"/>
    <n v="13"/>
    <n v="15"/>
    <n v="11.21"/>
    <x v="8"/>
    <n v="4"/>
    <x v="1"/>
    <n v="3.7899999999999991"/>
  </r>
  <r>
    <n v="54987"/>
    <d v="2022-05-02T00:00:00"/>
    <s v="10028"/>
    <n v="1"/>
    <n v="11"/>
    <n v="111"/>
    <n v="75.709999999999994"/>
    <x v="7"/>
    <n v="6"/>
    <x v="2"/>
    <n v="35.290000000000006"/>
  </r>
  <r>
    <n v="54988"/>
    <d v="2022-05-03T00:00:00"/>
    <s v="10071"/>
    <n v="1"/>
    <n v="11"/>
    <n v="15"/>
    <n v="11"/>
    <x v="7"/>
    <n v="4"/>
    <x v="1"/>
    <n v="4"/>
  </r>
  <r>
    <n v="54989"/>
    <d v="2022-05-03T00:00:00"/>
    <s v="10071"/>
    <n v="1"/>
    <n v="18"/>
    <n v="15"/>
    <n v="10.45"/>
    <x v="14"/>
    <n v="4"/>
    <x v="1"/>
    <n v="4.5500000000000007"/>
  </r>
  <r>
    <n v="54990"/>
    <d v="2022-05-03T00:00:00"/>
    <s v="10071"/>
    <n v="1"/>
    <n v="6"/>
    <n v="15"/>
    <n v="10.64"/>
    <x v="4"/>
    <n v="4"/>
    <x v="1"/>
    <n v="4.3599999999999994"/>
  </r>
  <r>
    <n v="54991"/>
    <d v="2022-05-03T00:00:00"/>
    <s v="10071"/>
    <n v="1"/>
    <n v="3"/>
    <n v="14"/>
    <n v="10.53"/>
    <x v="5"/>
    <n v="4"/>
    <x v="1"/>
    <n v="3.4700000000000006"/>
  </r>
  <r>
    <n v="54992"/>
    <d v="2022-05-03T00:00:00"/>
    <s v="10071"/>
    <n v="1"/>
    <n v="6"/>
    <n v="14"/>
    <n v="11.27"/>
    <x v="4"/>
    <n v="4"/>
    <x v="1"/>
    <n v="2.7300000000000004"/>
  </r>
  <r>
    <n v="54993"/>
    <d v="2022-05-04T00:00:00"/>
    <s v="10071"/>
    <n v="1"/>
    <n v="1"/>
    <n v="14"/>
    <n v="10.6"/>
    <x v="0"/>
    <n v="4"/>
    <x v="1"/>
    <n v="3.4000000000000004"/>
  </r>
  <r>
    <n v="54994"/>
    <d v="2022-05-04T00:00:00"/>
    <s v="10080"/>
    <n v="1"/>
    <n v="2"/>
    <n v="32"/>
    <n v="18.29"/>
    <x v="1"/>
    <n v="4"/>
    <x v="1"/>
    <n v="13.71"/>
  </r>
  <r>
    <n v="54995"/>
    <d v="2022-05-04T00:00:00"/>
    <s v="10066"/>
    <n v="1"/>
    <n v="5"/>
    <n v="17"/>
    <n v="9.4"/>
    <x v="2"/>
    <n v="4"/>
    <x v="1"/>
    <n v="7.6"/>
  </r>
  <r>
    <n v="54996"/>
    <d v="2022-05-04T00:00:00"/>
    <s v="10071"/>
    <n v="1"/>
    <n v="7"/>
    <n v="15"/>
    <n v="11.16"/>
    <x v="3"/>
    <n v="4"/>
    <x v="1"/>
    <n v="3.84"/>
  </r>
  <r>
    <n v="54997"/>
    <d v="2022-05-04T00:00:00"/>
    <s v="10084"/>
    <n v="1"/>
    <n v="16"/>
    <n v="54"/>
    <n v="43.81"/>
    <x v="11"/>
    <n v="4"/>
    <x v="1"/>
    <n v="10.189999999999998"/>
  </r>
  <r>
    <n v="54998"/>
    <d v="2022-05-05T00:00:00"/>
    <s v="10071"/>
    <n v="1"/>
    <n v="15"/>
    <n v="15"/>
    <n v="11.08"/>
    <x v="12"/>
    <n v="4"/>
    <x v="1"/>
    <n v="3.92"/>
  </r>
  <r>
    <n v="54999"/>
    <d v="2022-05-06T00:00:00"/>
    <s v="10071"/>
    <n v="1"/>
    <n v="2"/>
    <n v="15"/>
    <n v="10.66"/>
    <x v="1"/>
    <n v="4"/>
    <x v="1"/>
    <n v="4.34"/>
  </r>
  <r>
    <n v="55000"/>
    <d v="2022-05-06T00:00:00"/>
    <s v="10071"/>
    <n v="1"/>
    <n v="11"/>
    <n v="15"/>
    <n v="11.15"/>
    <x v="7"/>
    <n v="4"/>
    <x v="1"/>
    <n v="3.8499999999999996"/>
  </r>
  <r>
    <n v="55001"/>
    <d v="2022-05-06T00:00:00"/>
    <s v="10066"/>
    <n v="1"/>
    <n v="1"/>
    <n v="18"/>
    <n v="8.9"/>
    <x v="0"/>
    <n v="4"/>
    <x v="1"/>
    <n v="9.1"/>
  </r>
  <r>
    <n v="55002"/>
    <d v="2022-05-06T00:00:00"/>
    <s v="10006"/>
    <n v="1"/>
    <n v="10"/>
    <n v="244"/>
    <n v="131.47999999999999"/>
    <x v="9"/>
    <n v="1"/>
    <x v="5"/>
    <n v="112.52000000000001"/>
  </r>
  <r>
    <n v="55003"/>
    <d v="2022-05-06T00:00:00"/>
    <s v="10071"/>
    <n v="2"/>
    <n v="6"/>
    <n v="15"/>
    <n v="10.82"/>
    <x v="4"/>
    <n v="4"/>
    <x v="1"/>
    <n v="4.18"/>
  </r>
  <r>
    <n v="55004"/>
    <d v="2022-05-06T00:00:00"/>
    <s v="10051"/>
    <n v="1"/>
    <n v="5"/>
    <n v="342"/>
    <n v="228.69"/>
    <x v="2"/>
    <n v="3"/>
    <x v="3"/>
    <n v="113.31"/>
  </r>
  <r>
    <n v="55005"/>
    <d v="2022-05-07T00:00:00"/>
    <s v="10071"/>
    <n v="1"/>
    <n v="3"/>
    <n v="14"/>
    <n v="10.52"/>
    <x v="5"/>
    <n v="4"/>
    <x v="1"/>
    <n v="3.4800000000000004"/>
  </r>
  <r>
    <n v="55006"/>
    <d v="2022-05-08T00:00:00"/>
    <s v="10080"/>
    <n v="1"/>
    <n v="1"/>
    <n v="32"/>
    <n v="19.09"/>
    <x v="0"/>
    <n v="4"/>
    <x v="1"/>
    <n v="12.91"/>
  </r>
  <r>
    <n v="55007"/>
    <d v="2022-05-08T00:00:00"/>
    <s v="10071"/>
    <n v="1"/>
    <n v="7"/>
    <n v="14"/>
    <n v="10.37"/>
    <x v="3"/>
    <n v="4"/>
    <x v="1"/>
    <n v="3.6300000000000008"/>
  </r>
  <r>
    <n v="55008"/>
    <d v="2022-05-08T00:00:00"/>
    <s v="10066"/>
    <n v="1"/>
    <n v="7"/>
    <n v="17"/>
    <n v="9.23"/>
    <x v="3"/>
    <n v="4"/>
    <x v="1"/>
    <n v="7.77"/>
  </r>
  <r>
    <n v="55009"/>
    <d v="2022-05-09T00:00:00"/>
    <s v="10071"/>
    <n v="1"/>
    <n v="2"/>
    <n v="14"/>
    <n v="10.37"/>
    <x v="1"/>
    <n v="4"/>
    <x v="1"/>
    <n v="3.6300000000000008"/>
  </r>
  <r>
    <n v="55010"/>
    <d v="2022-05-09T00:00:00"/>
    <s v="10071"/>
    <n v="1"/>
    <n v="6"/>
    <n v="15"/>
    <n v="10.7"/>
    <x v="4"/>
    <n v="4"/>
    <x v="1"/>
    <n v="4.3000000000000007"/>
  </r>
  <r>
    <n v="55011"/>
    <d v="2022-05-10T00:00:00"/>
    <s v="10071"/>
    <n v="1"/>
    <n v="1"/>
    <n v="15"/>
    <n v="10.3"/>
    <x v="0"/>
    <n v="4"/>
    <x v="1"/>
    <n v="4.6999999999999993"/>
  </r>
  <r>
    <n v="55012"/>
    <d v="2022-05-11T00:00:00"/>
    <s v="10006"/>
    <n v="1"/>
    <n v="13"/>
    <n v="251"/>
    <n v="126.86"/>
    <x v="8"/>
    <n v="1"/>
    <x v="5"/>
    <n v="124.14"/>
  </r>
  <r>
    <n v="55013"/>
    <d v="2022-05-11T00:00:00"/>
    <s v="10066"/>
    <n v="1"/>
    <n v="7"/>
    <n v="18"/>
    <n v="9.3000000000000007"/>
    <x v="3"/>
    <n v="4"/>
    <x v="1"/>
    <n v="8.6999999999999993"/>
  </r>
  <r>
    <n v="55014"/>
    <d v="2022-05-11T00:00:00"/>
    <s v="10071"/>
    <n v="1"/>
    <n v="9"/>
    <n v="14"/>
    <n v="11.25"/>
    <x v="6"/>
    <n v="4"/>
    <x v="1"/>
    <n v="2.75"/>
  </r>
  <r>
    <n v="55015"/>
    <d v="2022-05-11T00:00:00"/>
    <s v="10028"/>
    <n v="1"/>
    <n v="9"/>
    <n v="117"/>
    <n v="76.53"/>
    <x v="6"/>
    <n v="6"/>
    <x v="2"/>
    <n v="40.47"/>
  </r>
  <r>
    <n v="55016"/>
    <d v="2022-05-12T00:00:00"/>
    <s v="10071"/>
    <n v="1"/>
    <n v="6"/>
    <n v="14"/>
    <n v="10.95"/>
    <x v="4"/>
    <n v="4"/>
    <x v="1"/>
    <n v="3.0500000000000007"/>
  </r>
  <r>
    <n v="55017"/>
    <d v="2022-05-12T00:00:00"/>
    <s v="10071"/>
    <n v="1"/>
    <n v="3"/>
    <n v="15"/>
    <n v="10.55"/>
    <x v="5"/>
    <n v="4"/>
    <x v="1"/>
    <n v="4.4499999999999993"/>
  </r>
  <r>
    <n v="55018"/>
    <d v="2022-05-13T00:00:00"/>
    <s v="10071"/>
    <n v="1"/>
    <n v="7"/>
    <n v="15"/>
    <n v="10.28"/>
    <x v="3"/>
    <n v="4"/>
    <x v="1"/>
    <n v="4.7200000000000006"/>
  </r>
  <r>
    <n v="55019"/>
    <d v="2022-05-13T00:00:00"/>
    <s v="10071"/>
    <n v="1"/>
    <n v="19"/>
    <n v="15"/>
    <n v="11.12"/>
    <x v="13"/>
    <n v="4"/>
    <x v="1"/>
    <n v="3.8800000000000008"/>
  </r>
  <r>
    <n v="55020"/>
    <d v="2022-05-13T00:00:00"/>
    <s v="10071"/>
    <n v="1"/>
    <n v="18"/>
    <n v="15"/>
    <n v="10.71"/>
    <x v="14"/>
    <n v="4"/>
    <x v="1"/>
    <n v="4.2899999999999991"/>
  </r>
  <r>
    <n v="55021"/>
    <d v="2022-05-13T00:00:00"/>
    <s v="10071"/>
    <n v="1"/>
    <n v="1"/>
    <n v="14"/>
    <n v="10.82"/>
    <x v="0"/>
    <n v="4"/>
    <x v="1"/>
    <n v="3.1799999999999997"/>
  </r>
  <r>
    <n v="55022"/>
    <d v="2022-05-13T00:00:00"/>
    <s v="10071"/>
    <n v="1"/>
    <n v="7"/>
    <n v="14"/>
    <n v="11"/>
    <x v="3"/>
    <n v="4"/>
    <x v="1"/>
    <n v="3"/>
  </r>
  <r>
    <n v="55023"/>
    <d v="2022-05-14T00:00:00"/>
    <s v="10071"/>
    <n v="1"/>
    <n v="19"/>
    <n v="14"/>
    <n v="10.5"/>
    <x v="13"/>
    <n v="4"/>
    <x v="1"/>
    <n v="3.5"/>
  </r>
  <r>
    <n v="55024"/>
    <d v="2022-05-15T00:00:00"/>
    <s v="10071"/>
    <n v="1"/>
    <n v="6"/>
    <n v="15"/>
    <n v="10.51"/>
    <x v="4"/>
    <n v="4"/>
    <x v="1"/>
    <n v="4.49"/>
  </r>
  <r>
    <n v="55025"/>
    <d v="2022-05-15T00:00:00"/>
    <s v="10071"/>
    <n v="1"/>
    <n v="9"/>
    <n v="15"/>
    <n v="11.09"/>
    <x v="6"/>
    <n v="4"/>
    <x v="1"/>
    <n v="3.91"/>
  </r>
  <r>
    <n v="55026"/>
    <d v="2022-05-15T00:00:00"/>
    <s v="10071"/>
    <n v="1"/>
    <n v="10"/>
    <n v="15"/>
    <n v="10.210000000000001"/>
    <x v="9"/>
    <n v="4"/>
    <x v="1"/>
    <n v="4.7899999999999991"/>
  </r>
  <r>
    <n v="55027"/>
    <d v="2022-05-15T00:00:00"/>
    <s v="10071"/>
    <n v="1"/>
    <n v="6"/>
    <n v="15"/>
    <n v="10.55"/>
    <x v="4"/>
    <n v="4"/>
    <x v="1"/>
    <n v="4.4499999999999993"/>
  </r>
  <r>
    <n v="55028"/>
    <d v="2022-05-15T00:00:00"/>
    <s v="10071"/>
    <n v="1"/>
    <n v="7"/>
    <n v="14"/>
    <n v="10.8"/>
    <x v="3"/>
    <n v="4"/>
    <x v="1"/>
    <n v="3.1999999999999993"/>
  </r>
  <r>
    <n v="55029"/>
    <d v="2022-05-15T00:00:00"/>
    <s v="10071"/>
    <n v="1"/>
    <n v="10"/>
    <n v="15"/>
    <n v="10.56"/>
    <x v="9"/>
    <n v="4"/>
    <x v="1"/>
    <n v="4.4399999999999995"/>
  </r>
  <r>
    <n v="55030"/>
    <d v="2022-05-15T00:00:00"/>
    <s v="10071"/>
    <n v="1"/>
    <n v="13"/>
    <n v="14"/>
    <n v="10.42"/>
    <x v="8"/>
    <n v="4"/>
    <x v="1"/>
    <n v="3.58"/>
  </r>
  <r>
    <n v="55031"/>
    <d v="2022-05-15T00:00:00"/>
    <s v="10071"/>
    <n v="1"/>
    <n v="10"/>
    <n v="15"/>
    <n v="11.24"/>
    <x v="9"/>
    <n v="4"/>
    <x v="1"/>
    <n v="3.76"/>
  </r>
  <r>
    <n v="55032"/>
    <d v="2022-05-15T00:00:00"/>
    <s v="10071"/>
    <n v="1"/>
    <n v="7"/>
    <n v="14"/>
    <n v="11.26"/>
    <x v="3"/>
    <n v="4"/>
    <x v="1"/>
    <n v="2.74"/>
  </r>
  <r>
    <n v="55033"/>
    <d v="2022-05-15T00:00:00"/>
    <s v="10051"/>
    <n v="1"/>
    <n v="16"/>
    <n v="328"/>
    <n v="219.77"/>
    <x v="11"/>
    <n v="3"/>
    <x v="3"/>
    <n v="108.22999999999999"/>
  </r>
  <r>
    <n v="55034"/>
    <d v="2022-05-16T00:00:00"/>
    <s v="10071"/>
    <n v="1"/>
    <n v="18"/>
    <n v="15"/>
    <n v="10.69"/>
    <x v="14"/>
    <n v="4"/>
    <x v="1"/>
    <n v="4.3100000000000005"/>
  </r>
  <r>
    <n v="55035"/>
    <d v="2022-05-16T00:00:00"/>
    <s v="10006"/>
    <n v="1"/>
    <n v="7"/>
    <n v="253"/>
    <n v="130.71"/>
    <x v="3"/>
    <n v="1"/>
    <x v="5"/>
    <n v="122.28999999999999"/>
  </r>
  <r>
    <n v="55036"/>
    <d v="2022-05-16T00:00:00"/>
    <s v="10071"/>
    <n v="1"/>
    <n v="7"/>
    <n v="14"/>
    <n v="10.9"/>
    <x v="3"/>
    <n v="4"/>
    <x v="1"/>
    <n v="3.0999999999999996"/>
  </r>
  <r>
    <n v="55037"/>
    <d v="2022-05-17T00:00:00"/>
    <s v="10071"/>
    <n v="1"/>
    <n v="19"/>
    <n v="15"/>
    <n v="10.61"/>
    <x v="13"/>
    <n v="4"/>
    <x v="1"/>
    <n v="4.3900000000000006"/>
  </r>
  <r>
    <n v="55038"/>
    <d v="2022-05-17T00:00:00"/>
    <s v="10071"/>
    <n v="1"/>
    <n v="15"/>
    <n v="14"/>
    <n v="10.7"/>
    <x v="12"/>
    <n v="4"/>
    <x v="1"/>
    <n v="3.3000000000000007"/>
  </r>
  <r>
    <n v="55039"/>
    <d v="2022-05-17T00:00:00"/>
    <s v="10071"/>
    <n v="1"/>
    <n v="14"/>
    <n v="14"/>
    <n v="11.12"/>
    <x v="10"/>
    <n v="4"/>
    <x v="1"/>
    <n v="2.8800000000000008"/>
  </r>
  <r>
    <n v="55040"/>
    <d v="2022-05-18T00:00:00"/>
    <s v="10071"/>
    <n v="1"/>
    <n v="1"/>
    <n v="15"/>
    <n v="11.17"/>
    <x v="0"/>
    <n v="4"/>
    <x v="1"/>
    <n v="3.83"/>
  </r>
  <r>
    <n v="55041"/>
    <d v="2022-05-18T00:00:00"/>
    <s v="10066"/>
    <n v="1"/>
    <n v="7"/>
    <n v="18"/>
    <n v="9.1300000000000008"/>
    <x v="3"/>
    <n v="4"/>
    <x v="1"/>
    <n v="8.8699999999999992"/>
  </r>
  <r>
    <n v="55042"/>
    <d v="2022-05-19T00:00:00"/>
    <s v="10028"/>
    <n v="1"/>
    <n v="7"/>
    <n v="119"/>
    <n v="77.510000000000005"/>
    <x v="3"/>
    <n v="6"/>
    <x v="2"/>
    <n v="41.489999999999995"/>
  </r>
  <r>
    <n v="55043"/>
    <d v="2022-05-19T00:00:00"/>
    <s v="10071"/>
    <n v="1"/>
    <n v="7"/>
    <n v="14"/>
    <n v="11.2"/>
    <x v="3"/>
    <n v="4"/>
    <x v="1"/>
    <n v="2.8000000000000007"/>
  </r>
  <r>
    <n v="55044"/>
    <d v="2022-05-20T00:00:00"/>
    <s v="10051"/>
    <n v="1"/>
    <n v="3"/>
    <n v="326"/>
    <n v="216.95"/>
    <x v="5"/>
    <n v="3"/>
    <x v="3"/>
    <n v="109.05000000000001"/>
  </r>
  <r>
    <n v="55045"/>
    <d v="2022-05-20T00:00:00"/>
    <s v="10084"/>
    <n v="1"/>
    <n v="14"/>
    <n v="59"/>
    <n v="43.01"/>
    <x v="10"/>
    <n v="4"/>
    <x v="1"/>
    <n v="15.990000000000002"/>
  </r>
  <r>
    <n v="55046"/>
    <d v="2022-05-20T00:00:00"/>
    <s v="10080"/>
    <n v="1"/>
    <n v="5"/>
    <n v="31"/>
    <n v="18.97"/>
    <x v="2"/>
    <n v="4"/>
    <x v="1"/>
    <n v="12.030000000000001"/>
  </r>
  <r>
    <n v="55047"/>
    <d v="2022-05-20T00:00:00"/>
    <s v="10071"/>
    <n v="1"/>
    <n v="5"/>
    <n v="14"/>
    <n v="10.52"/>
    <x v="2"/>
    <n v="4"/>
    <x v="1"/>
    <n v="3.4800000000000004"/>
  </r>
  <r>
    <n v="55048"/>
    <d v="2022-05-21T00:00:00"/>
    <s v="10071"/>
    <n v="1"/>
    <n v="2"/>
    <n v="15"/>
    <n v="11.19"/>
    <x v="1"/>
    <n v="4"/>
    <x v="1"/>
    <n v="3.8100000000000005"/>
  </r>
  <r>
    <n v="55049"/>
    <d v="2022-05-21T00:00:00"/>
    <s v="10006"/>
    <n v="1"/>
    <n v="2"/>
    <n v="240"/>
    <n v="131.05000000000001"/>
    <x v="1"/>
    <n v="1"/>
    <x v="5"/>
    <n v="108.94999999999999"/>
  </r>
  <r>
    <n v="55050"/>
    <d v="2022-05-22T00:00:00"/>
    <s v="10071"/>
    <n v="1"/>
    <n v="7"/>
    <n v="15"/>
    <n v="10.5"/>
    <x v="3"/>
    <n v="4"/>
    <x v="1"/>
    <n v="4.5"/>
  </r>
  <r>
    <n v="55051"/>
    <d v="2022-05-22T00:00:00"/>
    <s v="10071"/>
    <n v="1"/>
    <n v="3"/>
    <n v="15"/>
    <n v="10.76"/>
    <x v="5"/>
    <n v="4"/>
    <x v="1"/>
    <n v="4.24"/>
  </r>
  <r>
    <n v="55052"/>
    <d v="2022-05-22T00:00:00"/>
    <s v="10071"/>
    <n v="1"/>
    <n v="7"/>
    <n v="15"/>
    <n v="10.28"/>
    <x v="3"/>
    <n v="4"/>
    <x v="1"/>
    <n v="4.7200000000000006"/>
  </r>
  <r>
    <n v="55053"/>
    <d v="2022-05-23T00:00:00"/>
    <s v="10071"/>
    <n v="1"/>
    <n v="15"/>
    <n v="14"/>
    <n v="11.2"/>
    <x v="12"/>
    <n v="4"/>
    <x v="1"/>
    <n v="2.8000000000000007"/>
  </r>
  <r>
    <n v="55054"/>
    <d v="2022-05-24T00:00:00"/>
    <s v="10066"/>
    <n v="1"/>
    <n v="7"/>
    <n v="18"/>
    <n v="8.9700000000000006"/>
    <x v="3"/>
    <n v="4"/>
    <x v="1"/>
    <n v="9.0299999999999994"/>
  </r>
  <r>
    <n v="55055"/>
    <d v="2022-05-24T00:00:00"/>
    <s v="10071"/>
    <n v="1"/>
    <n v="1"/>
    <n v="15"/>
    <n v="10.88"/>
    <x v="0"/>
    <n v="4"/>
    <x v="1"/>
    <n v="4.1199999999999992"/>
  </r>
  <r>
    <n v="55056"/>
    <d v="2022-05-24T00:00:00"/>
    <s v="10071"/>
    <n v="1"/>
    <n v="16"/>
    <n v="14"/>
    <n v="10.6"/>
    <x v="11"/>
    <n v="4"/>
    <x v="1"/>
    <n v="3.4000000000000004"/>
  </r>
  <r>
    <n v="55057"/>
    <d v="2022-05-24T00:00:00"/>
    <s v="10071"/>
    <n v="1"/>
    <n v="2"/>
    <n v="15"/>
    <n v="10.57"/>
    <x v="1"/>
    <n v="4"/>
    <x v="1"/>
    <n v="4.43"/>
  </r>
  <r>
    <n v="55058"/>
    <d v="2022-05-25T00:00:00"/>
    <s v="10006"/>
    <n v="1"/>
    <n v="11"/>
    <n v="238"/>
    <n v="132.09"/>
    <x v="7"/>
    <n v="1"/>
    <x v="5"/>
    <n v="105.91"/>
  </r>
  <r>
    <n v="55059"/>
    <d v="2022-05-25T00:00:00"/>
    <s v="10071"/>
    <n v="1"/>
    <n v="1"/>
    <n v="14"/>
    <n v="10.61"/>
    <x v="0"/>
    <n v="4"/>
    <x v="1"/>
    <n v="3.3900000000000006"/>
  </r>
  <r>
    <n v="55060"/>
    <d v="2022-05-25T00:00:00"/>
    <s v="10071"/>
    <n v="1"/>
    <n v="7"/>
    <n v="15"/>
    <n v="11.13"/>
    <x v="3"/>
    <n v="4"/>
    <x v="1"/>
    <n v="3.8699999999999992"/>
  </r>
  <r>
    <n v="55061"/>
    <d v="2022-05-25T00:00:00"/>
    <s v="10084"/>
    <n v="1"/>
    <n v="7"/>
    <n v="57"/>
    <n v="43.53"/>
    <x v="3"/>
    <n v="4"/>
    <x v="1"/>
    <n v="13.469999999999999"/>
  </r>
  <r>
    <n v="55062"/>
    <d v="2022-05-25T00:00:00"/>
    <s v="10071"/>
    <n v="1"/>
    <n v="7"/>
    <n v="14"/>
    <n v="10.74"/>
    <x v="3"/>
    <n v="4"/>
    <x v="1"/>
    <n v="3.26"/>
  </r>
  <r>
    <n v="55063"/>
    <d v="2022-05-25T00:00:00"/>
    <s v="10071"/>
    <n v="1"/>
    <n v="1"/>
    <n v="14"/>
    <n v="10.35"/>
    <x v="0"/>
    <n v="4"/>
    <x v="1"/>
    <n v="3.6500000000000004"/>
  </r>
  <r>
    <n v="55064"/>
    <d v="2022-05-26T00:00:00"/>
    <s v="10071"/>
    <n v="1"/>
    <n v="11"/>
    <n v="15"/>
    <n v="10.25"/>
    <x v="7"/>
    <n v="4"/>
    <x v="1"/>
    <n v="4.75"/>
  </r>
  <r>
    <n v="55065"/>
    <d v="2022-05-26T00:00:00"/>
    <s v="10071"/>
    <n v="1"/>
    <n v="10"/>
    <n v="15"/>
    <n v="11.07"/>
    <x v="9"/>
    <n v="4"/>
    <x v="1"/>
    <n v="3.9299999999999997"/>
  </r>
  <r>
    <n v="55066"/>
    <d v="2022-05-26T00:00:00"/>
    <s v="10071"/>
    <n v="1"/>
    <n v="6"/>
    <n v="15"/>
    <n v="11.09"/>
    <x v="4"/>
    <n v="4"/>
    <x v="1"/>
    <n v="3.91"/>
  </r>
  <r>
    <n v="55067"/>
    <d v="2022-05-26T00:00:00"/>
    <s v="10080"/>
    <n v="1"/>
    <n v="15"/>
    <n v="32"/>
    <n v="18.63"/>
    <x v="12"/>
    <n v="4"/>
    <x v="1"/>
    <n v="13.370000000000001"/>
  </r>
  <r>
    <n v="55068"/>
    <d v="2022-05-26T00:00:00"/>
    <s v="10071"/>
    <n v="1"/>
    <n v="7"/>
    <n v="15"/>
    <n v="10.93"/>
    <x v="3"/>
    <n v="4"/>
    <x v="1"/>
    <n v="4.07"/>
  </r>
  <r>
    <n v="55069"/>
    <d v="2022-05-26T00:00:00"/>
    <s v="10071"/>
    <n v="1"/>
    <n v="2"/>
    <n v="15"/>
    <n v="10.68"/>
    <x v="1"/>
    <n v="4"/>
    <x v="1"/>
    <n v="4.32"/>
  </r>
  <r>
    <n v="55070"/>
    <d v="2022-05-27T00:00:00"/>
    <s v="10071"/>
    <n v="1"/>
    <n v="15"/>
    <n v="15"/>
    <n v="10.32"/>
    <x v="12"/>
    <n v="4"/>
    <x v="1"/>
    <n v="4.68"/>
  </r>
  <r>
    <n v="55071"/>
    <d v="2022-05-28T00:00:00"/>
    <s v="10071"/>
    <n v="1"/>
    <n v="7"/>
    <n v="15"/>
    <n v="10.61"/>
    <x v="3"/>
    <n v="4"/>
    <x v="1"/>
    <n v="4.3900000000000006"/>
  </r>
  <r>
    <n v="55072"/>
    <d v="2022-05-29T00:00:00"/>
    <s v="10084"/>
    <n v="1"/>
    <n v="10"/>
    <n v="56"/>
    <n v="42.39"/>
    <x v="9"/>
    <n v="4"/>
    <x v="1"/>
    <n v="13.61"/>
  </r>
  <r>
    <n v="55073"/>
    <d v="2022-05-29T00:00:00"/>
    <s v="10071"/>
    <n v="1"/>
    <n v="5"/>
    <n v="14"/>
    <n v="10.86"/>
    <x v="2"/>
    <n v="4"/>
    <x v="1"/>
    <n v="3.1400000000000006"/>
  </r>
  <r>
    <n v="55074"/>
    <d v="2022-05-29T00:00:00"/>
    <s v="10006"/>
    <n v="1"/>
    <n v="19"/>
    <n v="259"/>
    <n v="129.19999999999999"/>
    <x v="13"/>
    <n v="1"/>
    <x v="5"/>
    <n v="129.80000000000001"/>
  </r>
  <r>
    <n v="55075"/>
    <d v="2022-05-29T00:00:00"/>
    <s v="10071"/>
    <n v="1"/>
    <n v="2"/>
    <n v="15"/>
    <n v="10.34"/>
    <x v="1"/>
    <n v="4"/>
    <x v="1"/>
    <n v="4.66"/>
  </r>
  <r>
    <n v="55076"/>
    <d v="2022-05-30T00:00:00"/>
    <s v="10071"/>
    <n v="1"/>
    <n v="3"/>
    <n v="14"/>
    <n v="10.71"/>
    <x v="5"/>
    <n v="4"/>
    <x v="1"/>
    <n v="3.2899999999999991"/>
  </r>
  <r>
    <n v="55077"/>
    <d v="2022-05-30T00:00:00"/>
    <s v="10051"/>
    <n v="1"/>
    <n v="19"/>
    <n v="349"/>
    <n v="219.44"/>
    <x v="13"/>
    <n v="3"/>
    <x v="3"/>
    <n v="129.56"/>
  </r>
  <r>
    <n v="55078"/>
    <d v="2022-05-31T00:00:00"/>
    <s v="10071"/>
    <n v="1"/>
    <n v="5"/>
    <n v="15"/>
    <n v="10.37"/>
    <x v="2"/>
    <n v="4"/>
    <x v="1"/>
    <n v="4.6300000000000008"/>
  </r>
  <r>
    <n v="55079"/>
    <d v="2022-05-31T00:00:00"/>
    <s v="10006"/>
    <n v="1"/>
    <n v="14"/>
    <n v="250"/>
    <n v="129.22999999999999"/>
    <x v="10"/>
    <n v="1"/>
    <x v="5"/>
    <n v="120.77000000000001"/>
  </r>
  <r>
    <n v="55080"/>
    <d v="2022-05-31T00:00:00"/>
    <s v="10066"/>
    <n v="1"/>
    <n v="7"/>
    <n v="18"/>
    <n v="8.7899999999999991"/>
    <x v="3"/>
    <n v="4"/>
    <x v="1"/>
    <n v="9.2100000000000009"/>
  </r>
  <r>
    <n v="55081"/>
    <d v="2022-06-01T00:00:00"/>
    <s v="10071"/>
    <n v="1"/>
    <n v="2"/>
    <n v="14"/>
    <n v="10.28"/>
    <x v="1"/>
    <n v="4"/>
    <x v="1"/>
    <n v="3.7200000000000006"/>
  </r>
  <r>
    <n v="55082"/>
    <d v="2022-06-01T00:00:00"/>
    <s v="10028"/>
    <n v="1"/>
    <n v="1"/>
    <n v="110"/>
    <n v="72.28"/>
    <x v="0"/>
    <n v="6"/>
    <x v="2"/>
    <n v="37.72"/>
  </r>
  <r>
    <n v="55083"/>
    <d v="2022-06-02T00:00:00"/>
    <s v="10071"/>
    <n v="1"/>
    <n v="7"/>
    <n v="15"/>
    <n v="10.34"/>
    <x v="3"/>
    <n v="4"/>
    <x v="1"/>
    <n v="4.66"/>
  </r>
  <r>
    <n v="55084"/>
    <d v="2022-06-02T00:00:00"/>
    <s v="10071"/>
    <n v="1"/>
    <n v="3"/>
    <n v="14"/>
    <n v="10.96"/>
    <x v="5"/>
    <n v="4"/>
    <x v="1"/>
    <n v="3.0399999999999991"/>
  </r>
  <r>
    <n v="55085"/>
    <d v="2022-06-03T00:00:00"/>
    <s v="10051"/>
    <n v="1"/>
    <n v="6"/>
    <n v="319"/>
    <n v="222.87"/>
    <x v="4"/>
    <n v="3"/>
    <x v="3"/>
    <n v="96.13"/>
  </r>
  <r>
    <n v="55086"/>
    <d v="2022-06-03T00:00:00"/>
    <s v="10006"/>
    <n v="1"/>
    <n v="10"/>
    <n v="255"/>
    <n v="129.13"/>
    <x v="9"/>
    <n v="1"/>
    <x v="5"/>
    <n v="125.87"/>
  </r>
  <r>
    <n v="55087"/>
    <d v="2022-06-03T00:00:00"/>
    <s v="10071"/>
    <n v="1"/>
    <n v="6"/>
    <n v="15"/>
    <n v="10.16"/>
    <x v="4"/>
    <n v="4"/>
    <x v="1"/>
    <n v="4.84"/>
  </r>
  <r>
    <n v="55088"/>
    <d v="2022-06-03T00:00:00"/>
    <s v="10071"/>
    <n v="1"/>
    <n v="5"/>
    <n v="14"/>
    <n v="11.24"/>
    <x v="2"/>
    <n v="4"/>
    <x v="1"/>
    <n v="2.76"/>
  </r>
  <r>
    <n v="55089"/>
    <d v="2022-06-03T00:00:00"/>
    <s v="10071"/>
    <n v="1"/>
    <n v="10"/>
    <n v="15"/>
    <n v="10.98"/>
    <x v="9"/>
    <n v="4"/>
    <x v="1"/>
    <n v="4.0199999999999996"/>
  </r>
  <r>
    <n v="55090"/>
    <d v="2022-06-03T00:00:00"/>
    <s v="10066"/>
    <n v="1"/>
    <n v="15"/>
    <n v="18"/>
    <n v="9.48"/>
    <x v="12"/>
    <n v="4"/>
    <x v="1"/>
    <n v="8.52"/>
  </r>
  <r>
    <n v="55091"/>
    <d v="2022-06-04T00:00:00"/>
    <s v="10071"/>
    <n v="1"/>
    <n v="14"/>
    <n v="15"/>
    <n v="10.48"/>
    <x v="10"/>
    <n v="4"/>
    <x v="1"/>
    <n v="4.5199999999999996"/>
  </r>
  <r>
    <n v="55092"/>
    <d v="2022-06-05T00:00:00"/>
    <s v="10071"/>
    <n v="1"/>
    <n v="3"/>
    <n v="14"/>
    <n v="11.19"/>
    <x v="5"/>
    <n v="4"/>
    <x v="1"/>
    <n v="2.8100000000000005"/>
  </r>
  <r>
    <n v="55093"/>
    <d v="2022-06-06T00:00:00"/>
    <s v="10006"/>
    <n v="1"/>
    <n v="11"/>
    <n v="241"/>
    <n v="139.4"/>
    <x v="7"/>
    <n v="1"/>
    <x v="5"/>
    <n v="101.6"/>
  </r>
  <r>
    <n v="55094"/>
    <d v="2022-06-06T00:00:00"/>
    <s v="10071"/>
    <n v="1"/>
    <n v="1"/>
    <n v="15"/>
    <n v="11.19"/>
    <x v="0"/>
    <n v="4"/>
    <x v="1"/>
    <n v="3.8100000000000005"/>
  </r>
  <r>
    <n v="55095"/>
    <d v="2022-06-07T00:00:00"/>
    <s v="10071"/>
    <n v="1"/>
    <n v="14"/>
    <n v="14"/>
    <n v="10.51"/>
    <x v="10"/>
    <n v="4"/>
    <x v="1"/>
    <n v="3.49"/>
  </r>
  <r>
    <n v="55096"/>
    <d v="2022-06-07T00:00:00"/>
    <s v="10080"/>
    <n v="1"/>
    <n v="6"/>
    <n v="34"/>
    <n v="19.3"/>
    <x v="4"/>
    <n v="4"/>
    <x v="1"/>
    <n v="14.7"/>
  </r>
  <r>
    <n v="55097"/>
    <d v="2022-06-07T00:00:00"/>
    <s v="10084"/>
    <n v="1"/>
    <n v="5"/>
    <n v="57"/>
    <n v="45.87"/>
    <x v="2"/>
    <n v="4"/>
    <x v="1"/>
    <n v="11.130000000000003"/>
  </r>
  <r>
    <n v="55098"/>
    <d v="2022-06-08T00:00:00"/>
    <s v="10071"/>
    <n v="1"/>
    <n v="1"/>
    <n v="15"/>
    <n v="10.38"/>
    <x v="0"/>
    <n v="4"/>
    <x v="1"/>
    <n v="4.6199999999999992"/>
  </r>
  <r>
    <n v="55099"/>
    <d v="2022-06-09T00:00:00"/>
    <s v="10071"/>
    <n v="1"/>
    <n v="13"/>
    <n v="14"/>
    <n v="11.04"/>
    <x v="8"/>
    <n v="4"/>
    <x v="1"/>
    <n v="2.9600000000000009"/>
  </r>
  <r>
    <n v="55100"/>
    <d v="2022-06-09T00:00:00"/>
    <s v="10006"/>
    <n v="1"/>
    <n v="3"/>
    <n v="234"/>
    <n v="132.71"/>
    <x v="5"/>
    <n v="1"/>
    <x v="5"/>
    <n v="101.28999999999999"/>
  </r>
  <r>
    <n v="55101"/>
    <d v="2022-06-09T00:00:00"/>
    <s v="10071"/>
    <n v="1"/>
    <n v="7"/>
    <n v="15"/>
    <n v="10.99"/>
    <x v="3"/>
    <n v="4"/>
    <x v="1"/>
    <n v="4.01"/>
  </r>
  <r>
    <n v="55102"/>
    <d v="2022-06-10T00:00:00"/>
    <s v="10071"/>
    <n v="1"/>
    <n v="14"/>
    <n v="15"/>
    <n v="11.16"/>
    <x v="10"/>
    <n v="4"/>
    <x v="1"/>
    <n v="3.84"/>
  </r>
  <r>
    <n v="55103"/>
    <d v="2022-06-10T00:00:00"/>
    <s v="10071"/>
    <n v="1"/>
    <n v="6"/>
    <n v="15"/>
    <n v="11.19"/>
    <x v="4"/>
    <n v="4"/>
    <x v="1"/>
    <n v="3.8100000000000005"/>
  </r>
  <r>
    <n v="55104"/>
    <d v="2022-06-10T00:00:00"/>
    <s v="10066"/>
    <n v="1"/>
    <n v="7"/>
    <n v="17"/>
    <n v="9.52"/>
    <x v="3"/>
    <n v="4"/>
    <x v="1"/>
    <n v="7.48"/>
  </r>
  <r>
    <n v="55105"/>
    <d v="2022-06-11T00:00:00"/>
    <s v="10071"/>
    <n v="1"/>
    <n v="7"/>
    <n v="15"/>
    <n v="10.71"/>
    <x v="3"/>
    <n v="4"/>
    <x v="1"/>
    <n v="4.2899999999999991"/>
  </r>
  <r>
    <n v="55106"/>
    <d v="2022-06-11T00:00:00"/>
    <s v="10071"/>
    <n v="1"/>
    <n v="9"/>
    <n v="14"/>
    <n v="10.18"/>
    <x v="6"/>
    <n v="4"/>
    <x v="1"/>
    <n v="3.8200000000000003"/>
  </r>
  <r>
    <n v="55107"/>
    <d v="2022-06-12T00:00:00"/>
    <s v="10071"/>
    <n v="1"/>
    <n v="7"/>
    <n v="15"/>
    <n v="10.98"/>
    <x v="3"/>
    <n v="4"/>
    <x v="1"/>
    <n v="4.0199999999999996"/>
  </r>
  <r>
    <n v="55108"/>
    <d v="2022-06-12T00:00:00"/>
    <s v="10028"/>
    <n v="1"/>
    <n v="7"/>
    <n v="118"/>
    <n v="79.069999999999993"/>
    <x v="3"/>
    <n v="6"/>
    <x v="2"/>
    <n v="38.930000000000007"/>
  </r>
  <r>
    <n v="55109"/>
    <d v="2022-06-12T00:00:00"/>
    <s v="10006"/>
    <n v="1"/>
    <n v="7"/>
    <n v="243"/>
    <n v="138.75"/>
    <x v="3"/>
    <n v="1"/>
    <x v="5"/>
    <n v="104.25"/>
  </r>
  <r>
    <n v="55110"/>
    <d v="2022-06-13T00:00:00"/>
    <s v="10071"/>
    <n v="1"/>
    <n v="5"/>
    <n v="14"/>
    <n v="10.31"/>
    <x v="2"/>
    <n v="4"/>
    <x v="1"/>
    <n v="3.6899999999999995"/>
  </r>
  <r>
    <n v="55111"/>
    <d v="2022-06-13T00:00:00"/>
    <s v="10071"/>
    <n v="1"/>
    <n v="7"/>
    <n v="15"/>
    <n v="10.42"/>
    <x v="3"/>
    <n v="4"/>
    <x v="1"/>
    <n v="4.58"/>
  </r>
  <r>
    <n v="55112"/>
    <d v="2022-06-13T00:00:00"/>
    <s v="10071"/>
    <n v="1"/>
    <n v="3"/>
    <n v="15"/>
    <n v="10.34"/>
    <x v="5"/>
    <n v="4"/>
    <x v="1"/>
    <n v="4.66"/>
  </r>
  <r>
    <n v="55113"/>
    <d v="2022-06-13T00:00:00"/>
    <s v="10071"/>
    <n v="1"/>
    <n v="16"/>
    <n v="14"/>
    <n v="10.220000000000001"/>
    <x v="11"/>
    <n v="4"/>
    <x v="1"/>
    <n v="3.7799999999999994"/>
  </r>
  <r>
    <n v="55114"/>
    <d v="2022-06-13T00:00:00"/>
    <s v="10071"/>
    <n v="1"/>
    <n v="7"/>
    <n v="15"/>
    <n v="10.99"/>
    <x v="3"/>
    <n v="4"/>
    <x v="1"/>
    <n v="4.01"/>
  </r>
  <r>
    <n v="55115"/>
    <d v="2022-06-13T00:00:00"/>
    <s v="10071"/>
    <n v="1"/>
    <n v="10"/>
    <n v="15"/>
    <n v="10.27"/>
    <x v="9"/>
    <n v="4"/>
    <x v="1"/>
    <n v="4.7300000000000004"/>
  </r>
  <r>
    <n v="55116"/>
    <d v="2022-06-13T00:00:00"/>
    <s v="10071"/>
    <n v="1"/>
    <n v="13"/>
    <n v="15"/>
    <n v="10.82"/>
    <x v="8"/>
    <n v="4"/>
    <x v="1"/>
    <n v="4.18"/>
  </r>
  <r>
    <n v="55117"/>
    <d v="2022-06-13T00:00:00"/>
    <s v="10006"/>
    <n v="1"/>
    <n v="15"/>
    <n v="251"/>
    <n v="129.28"/>
    <x v="12"/>
    <n v="1"/>
    <x v="5"/>
    <n v="121.72"/>
  </r>
  <r>
    <n v="55118"/>
    <d v="2022-06-13T00:00:00"/>
    <s v="10071"/>
    <n v="1"/>
    <n v="19"/>
    <n v="14"/>
    <n v="10.45"/>
    <x v="13"/>
    <n v="4"/>
    <x v="1"/>
    <n v="3.5500000000000007"/>
  </r>
  <r>
    <n v="55119"/>
    <d v="2022-06-13T00:00:00"/>
    <s v="10071"/>
    <n v="1"/>
    <n v="3"/>
    <n v="15"/>
    <n v="10.51"/>
    <x v="5"/>
    <n v="4"/>
    <x v="1"/>
    <n v="4.49"/>
  </r>
  <r>
    <n v="55120"/>
    <d v="2022-06-13T00:00:00"/>
    <s v="10071"/>
    <n v="1"/>
    <n v="5"/>
    <n v="15"/>
    <n v="10.17"/>
    <x v="2"/>
    <n v="4"/>
    <x v="1"/>
    <n v="4.83"/>
  </r>
  <r>
    <n v="55121"/>
    <d v="2022-06-13T00:00:00"/>
    <s v="10071"/>
    <n v="1"/>
    <n v="7"/>
    <n v="14"/>
    <n v="11.24"/>
    <x v="3"/>
    <n v="4"/>
    <x v="1"/>
    <n v="2.76"/>
  </r>
  <r>
    <n v="55122"/>
    <d v="2022-06-14T00:00:00"/>
    <s v="10071"/>
    <n v="1"/>
    <n v="3"/>
    <n v="15"/>
    <n v="10.31"/>
    <x v="5"/>
    <n v="4"/>
    <x v="1"/>
    <n v="4.6899999999999995"/>
  </r>
  <r>
    <n v="55123"/>
    <d v="2022-06-14T00:00:00"/>
    <s v="10071"/>
    <n v="1"/>
    <n v="15"/>
    <n v="15"/>
    <n v="10.17"/>
    <x v="12"/>
    <n v="4"/>
    <x v="1"/>
    <n v="4.83"/>
  </r>
  <r>
    <n v="55124"/>
    <d v="2022-06-14T00:00:00"/>
    <s v="10071"/>
    <n v="1"/>
    <n v="5"/>
    <n v="14"/>
    <n v="10.34"/>
    <x v="2"/>
    <n v="4"/>
    <x v="1"/>
    <n v="3.66"/>
  </r>
  <r>
    <n v="55125"/>
    <d v="2022-06-14T00:00:00"/>
    <s v="10071"/>
    <n v="1"/>
    <n v="6"/>
    <n v="14"/>
    <n v="10.71"/>
    <x v="4"/>
    <n v="4"/>
    <x v="1"/>
    <n v="3.2899999999999991"/>
  </r>
  <r>
    <n v="55126"/>
    <d v="2022-06-14T00:00:00"/>
    <s v="10071"/>
    <n v="1"/>
    <n v="6"/>
    <n v="14"/>
    <n v="10.46"/>
    <x v="4"/>
    <n v="4"/>
    <x v="1"/>
    <n v="3.5399999999999991"/>
  </r>
  <r>
    <n v="55127"/>
    <d v="2022-06-14T00:00:00"/>
    <s v="10071"/>
    <n v="1"/>
    <n v="9"/>
    <n v="15"/>
    <n v="11.03"/>
    <x v="6"/>
    <n v="4"/>
    <x v="1"/>
    <n v="3.9700000000000006"/>
  </r>
  <r>
    <n v="55128"/>
    <d v="2022-06-14T00:00:00"/>
    <s v="10071"/>
    <n v="1"/>
    <n v="6"/>
    <n v="15"/>
    <n v="10.26"/>
    <x v="4"/>
    <n v="4"/>
    <x v="1"/>
    <n v="4.74"/>
  </r>
  <r>
    <n v="55129"/>
    <d v="2022-06-14T00:00:00"/>
    <s v="10071"/>
    <n v="1"/>
    <n v="16"/>
    <n v="14"/>
    <n v="10.99"/>
    <x v="11"/>
    <n v="4"/>
    <x v="1"/>
    <n v="3.01"/>
  </r>
  <r>
    <n v="55130"/>
    <d v="2022-06-15T00:00:00"/>
    <s v="10071"/>
    <n v="1"/>
    <n v="11"/>
    <n v="15"/>
    <n v="10.72"/>
    <x v="7"/>
    <n v="4"/>
    <x v="1"/>
    <n v="4.2799999999999994"/>
  </r>
  <r>
    <n v="55131"/>
    <d v="2022-06-15T00:00:00"/>
    <s v="10071"/>
    <n v="1"/>
    <n v="13"/>
    <n v="15"/>
    <n v="10.55"/>
    <x v="8"/>
    <n v="4"/>
    <x v="1"/>
    <n v="4.4499999999999993"/>
  </r>
  <r>
    <n v="55132"/>
    <d v="2022-06-15T00:00:00"/>
    <s v="10071"/>
    <n v="1"/>
    <n v="10"/>
    <n v="14"/>
    <n v="10.74"/>
    <x v="9"/>
    <n v="4"/>
    <x v="1"/>
    <n v="3.26"/>
  </r>
  <r>
    <n v="55133"/>
    <d v="2022-06-15T00:00:00"/>
    <s v="10066"/>
    <n v="1"/>
    <n v="3"/>
    <n v="18"/>
    <n v="8.8800000000000008"/>
    <x v="5"/>
    <n v="4"/>
    <x v="1"/>
    <n v="9.1199999999999992"/>
  </r>
  <r>
    <n v="55134"/>
    <d v="2022-06-16T00:00:00"/>
    <s v="10051"/>
    <n v="1"/>
    <n v="11"/>
    <n v="322"/>
    <n v="230.62"/>
    <x v="7"/>
    <n v="3"/>
    <x v="3"/>
    <n v="91.38"/>
  </r>
  <r>
    <n v="55135"/>
    <d v="2022-06-16T00:00:00"/>
    <s v="10071"/>
    <n v="1"/>
    <n v="15"/>
    <n v="15"/>
    <n v="10.4"/>
    <x v="12"/>
    <n v="4"/>
    <x v="1"/>
    <n v="4.5999999999999996"/>
  </r>
  <r>
    <n v="55136"/>
    <d v="2022-06-16T00:00:00"/>
    <s v="10006"/>
    <n v="1"/>
    <n v="7"/>
    <n v="244"/>
    <n v="137.22999999999999"/>
    <x v="3"/>
    <n v="1"/>
    <x v="5"/>
    <n v="106.77000000000001"/>
  </r>
  <r>
    <n v="55137"/>
    <d v="2022-06-17T00:00:00"/>
    <s v="10071"/>
    <n v="1"/>
    <n v="2"/>
    <n v="15"/>
    <n v="10.84"/>
    <x v="1"/>
    <n v="4"/>
    <x v="1"/>
    <n v="4.16"/>
  </r>
  <r>
    <n v="55138"/>
    <d v="2022-06-17T00:00:00"/>
    <s v="10071"/>
    <n v="1"/>
    <n v="10"/>
    <n v="14"/>
    <n v="10.19"/>
    <x v="9"/>
    <n v="4"/>
    <x v="1"/>
    <n v="3.8100000000000005"/>
  </r>
  <r>
    <n v="55139"/>
    <d v="2022-06-17T00:00:00"/>
    <s v="10080"/>
    <n v="1"/>
    <n v="16"/>
    <n v="33"/>
    <n v="20.100000000000001"/>
    <x v="11"/>
    <n v="4"/>
    <x v="1"/>
    <n v="12.899999999999999"/>
  </r>
  <r>
    <n v="55140"/>
    <d v="2022-06-18T00:00:00"/>
    <s v="10071"/>
    <n v="1"/>
    <n v="7"/>
    <n v="14"/>
    <n v="10.77"/>
    <x v="3"/>
    <n v="4"/>
    <x v="1"/>
    <n v="3.2300000000000004"/>
  </r>
  <r>
    <n v="55141"/>
    <d v="2022-06-18T00:00:00"/>
    <s v="10071"/>
    <n v="1"/>
    <n v="2"/>
    <n v="14"/>
    <n v="10.91"/>
    <x v="1"/>
    <n v="4"/>
    <x v="1"/>
    <n v="3.09"/>
  </r>
  <r>
    <n v="55142"/>
    <d v="2022-06-18T00:00:00"/>
    <s v="10071"/>
    <n v="1"/>
    <n v="7"/>
    <n v="15"/>
    <n v="10.33"/>
    <x v="3"/>
    <n v="4"/>
    <x v="1"/>
    <n v="4.67"/>
  </r>
  <r>
    <n v="55143"/>
    <d v="2022-06-19T00:00:00"/>
    <s v="10006"/>
    <n v="1"/>
    <n v="6"/>
    <n v="257"/>
    <n v="136.30000000000001"/>
    <x v="4"/>
    <n v="1"/>
    <x v="5"/>
    <n v="120.69999999999999"/>
  </r>
  <r>
    <n v="55144"/>
    <d v="2022-06-19T00:00:00"/>
    <s v="10071"/>
    <n v="1"/>
    <n v="14"/>
    <n v="15"/>
    <n v="10.62"/>
    <x v="10"/>
    <n v="4"/>
    <x v="1"/>
    <n v="4.3800000000000008"/>
  </r>
  <r>
    <n v="55145"/>
    <d v="2022-06-19T00:00:00"/>
    <s v="10071"/>
    <n v="1"/>
    <n v="2"/>
    <n v="15"/>
    <n v="10.97"/>
    <x v="1"/>
    <n v="4"/>
    <x v="1"/>
    <n v="4.0299999999999994"/>
  </r>
  <r>
    <n v="55146"/>
    <d v="2022-06-19T00:00:00"/>
    <s v="10071"/>
    <n v="1"/>
    <n v="3"/>
    <n v="14"/>
    <n v="10.51"/>
    <x v="5"/>
    <n v="4"/>
    <x v="1"/>
    <n v="3.49"/>
  </r>
  <r>
    <n v="55147"/>
    <d v="2022-06-19T00:00:00"/>
    <s v="10071"/>
    <n v="1"/>
    <n v="6"/>
    <n v="14"/>
    <n v="10.63"/>
    <x v="4"/>
    <n v="4"/>
    <x v="1"/>
    <n v="3.3699999999999992"/>
  </r>
  <r>
    <n v="55148"/>
    <d v="2022-06-19T00:00:00"/>
    <s v="10071"/>
    <n v="1"/>
    <n v="11"/>
    <n v="15"/>
    <n v="11.01"/>
    <x v="7"/>
    <n v="4"/>
    <x v="1"/>
    <n v="3.99"/>
  </r>
  <r>
    <n v="55149"/>
    <d v="2022-06-19T00:00:00"/>
    <s v="10071"/>
    <n v="1"/>
    <n v="5"/>
    <n v="14"/>
    <n v="10.95"/>
    <x v="2"/>
    <n v="4"/>
    <x v="1"/>
    <n v="3.0500000000000007"/>
  </r>
  <r>
    <n v="55150"/>
    <d v="2022-06-19T00:00:00"/>
    <s v="10071"/>
    <n v="1"/>
    <n v="2"/>
    <n v="14"/>
    <n v="10.89"/>
    <x v="1"/>
    <n v="4"/>
    <x v="1"/>
    <n v="3.1099999999999994"/>
  </r>
  <r>
    <n v="55151"/>
    <d v="2022-06-20T00:00:00"/>
    <s v="10071"/>
    <n v="1"/>
    <n v="5"/>
    <n v="15"/>
    <n v="10.210000000000001"/>
    <x v="2"/>
    <n v="4"/>
    <x v="1"/>
    <n v="4.7899999999999991"/>
  </r>
  <r>
    <n v="55152"/>
    <d v="2022-06-20T00:00:00"/>
    <s v="10071"/>
    <n v="1"/>
    <n v="16"/>
    <n v="14"/>
    <n v="10.96"/>
    <x v="11"/>
    <n v="4"/>
    <x v="1"/>
    <n v="3.0399999999999991"/>
  </r>
  <r>
    <n v="55153"/>
    <d v="2022-06-20T00:00:00"/>
    <s v="10071"/>
    <n v="1"/>
    <n v="1"/>
    <n v="15"/>
    <n v="10.82"/>
    <x v="0"/>
    <n v="4"/>
    <x v="1"/>
    <n v="4.18"/>
  </r>
  <r>
    <n v="55154"/>
    <d v="2022-06-20T00:00:00"/>
    <s v="10071"/>
    <n v="1"/>
    <n v="11"/>
    <n v="14"/>
    <n v="10.38"/>
    <x v="7"/>
    <n v="4"/>
    <x v="1"/>
    <n v="3.6199999999999992"/>
  </r>
  <r>
    <n v="55155"/>
    <d v="2022-06-20T00:00:00"/>
    <s v="10071"/>
    <n v="1"/>
    <n v="5"/>
    <n v="15"/>
    <n v="10.46"/>
    <x v="2"/>
    <n v="4"/>
    <x v="1"/>
    <n v="4.5399999999999991"/>
  </r>
  <r>
    <n v="55156"/>
    <d v="2022-06-21T00:00:00"/>
    <s v="10071"/>
    <n v="1"/>
    <n v="5"/>
    <n v="14"/>
    <n v="10.94"/>
    <x v="2"/>
    <n v="4"/>
    <x v="1"/>
    <n v="3.0600000000000005"/>
  </r>
  <r>
    <n v="55157"/>
    <d v="2022-06-21T00:00:00"/>
    <s v="10084"/>
    <n v="1"/>
    <n v="6"/>
    <n v="54"/>
    <n v="45.24"/>
    <x v="4"/>
    <n v="4"/>
    <x v="1"/>
    <n v="8.759999999999998"/>
  </r>
  <r>
    <n v="55158"/>
    <d v="2022-06-21T00:00:00"/>
    <s v="10071"/>
    <n v="1"/>
    <n v="5"/>
    <n v="15"/>
    <n v="10.29"/>
    <x v="2"/>
    <n v="4"/>
    <x v="1"/>
    <n v="4.7100000000000009"/>
  </r>
  <r>
    <n v="55159"/>
    <d v="2022-06-21T00:00:00"/>
    <s v="10066"/>
    <n v="1"/>
    <n v="7"/>
    <n v="18"/>
    <n v="9.2200000000000006"/>
    <x v="3"/>
    <n v="4"/>
    <x v="1"/>
    <n v="8.7799999999999994"/>
  </r>
  <r>
    <n v="55160"/>
    <d v="2022-06-22T00:00:00"/>
    <s v="10071"/>
    <n v="1"/>
    <n v="1"/>
    <n v="14"/>
    <n v="10.66"/>
    <x v="0"/>
    <n v="4"/>
    <x v="1"/>
    <n v="3.34"/>
  </r>
  <r>
    <n v="55161"/>
    <d v="2022-06-22T00:00:00"/>
    <s v="10071"/>
    <n v="1"/>
    <n v="1"/>
    <n v="15"/>
    <n v="11.2"/>
    <x v="0"/>
    <n v="4"/>
    <x v="1"/>
    <n v="3.8000000000000007"/>
  </r>
  <r>
    <n v="55162"/>
    <d v="2022-06-22T00:00:00"/>
    <s v="10006"/>
    <n v="1"/>
    <n v="7"/>
    <n v="245"/>
    <n v="131.19999999999999"/>
    <x v="3"/>
    <n v="1"/>
    <x v="5"/>
    <n v="113.80000000000001"/>
  </r>
  <r>
    <n v="55163"/>
    <d v="2022-06-22T00:00:00"/>
    <s v="10051"/>
    <n v="1"/>
    <n v="15"/>
    <n v="315"/>
    <n v="223.12"/>
    <x v="12"/>
    <n v="3"/>
    <x v="3"/>
    <n v="91.88"/>
  </r>
  <r>
    <n v="55164"/>
    <d v="2022-06-23T00:00:00"/>
    <s v="10071"/>
    <n v="1"/>
    <n v="6"/>
    <n v="14"/>
    <n v="10.77"/>
    <x v="4"/>
    <n v="4"/>
    <x v="1"/>
    <n v="3.2300000000000004"/>
  </r>
  <r>
    <n v="55165"/>
    <d v="2022-06-23T00:00:00"/>
    <s v="10071"/>
    <n v="1"/>
    <n v="1"/>
    <n v="15"/>
    <n v="11.23"/>
    <x v="0"/>
    <n v="4"/>
    <x v="1"/>
    <n v="3.7699999999999996"/>
  </r>
  <r>
    <n v="55166"/>
    <d v="2022-06-23T00:00:00"/>
    <s v="10066"/>
    <n v="1"/>
    <n v="19"/>
    <n v="18"/>
    <n v="9.26"/>
    <x v="13"/>
    <n v="4"/>
    <x v="1"/>
    <n v="8.74"/>
  </r>
  <r>
    <n v="55167"/>
    <d v="2022-06-23T00:00:00"/>
    <s v="10071"/>
    <n v="1"/>
    <n v="1"/>
    <n v="15"/>
    <n v="10.81"/>
    <x v="0"/>
    <n v="4"/>
    <x v="1"/>
    <n v="4.1899999999999995"/>
  </r>
  <r>
    <n v="55168"/>
    <d v="2022-06-24T00:00:00"/>
    <s v="10071"/>
    <n v="1"/>
    <n v="6"/>
    <n v="14"/>
    <n v="10.41"/>
    <x v="4"/>
    <n v="4"/>
    <x v="1"/>
    <n v="3.59"/>
  </r>
  <r>
    <n v="55169"/>
    <d v="2022-06-24T00:00:00"/>
    <s v="10071"/>
    <n v="1"/>
    <n v="13"/>
    <n v="14"/>
    <n v="11.03"/>
    <x v="8"/>
    <n v="4"/>
    <x v="1"/>
    <n v="2.9700000000000006"/>
  </r>
  <r>
    <n v="55170"/>
    <d v="2022-06-24T00:00:00"/>
    <s v="10071"/>
    <n v="1"/>
    <n v="3"/>
    <n v="15"/>
    <n v="11"/>
    <x v="5"/>
    <n v="4"/>
    <x v="1"/>
    <n v="4"/>
  </r>
  <r>
    <n v="55171"/>
    <d v="2022-06-24T00:00:00"/>
    <s v="10006"/>
    <n v="1"/>
    <n v="7"/>
    <n v="244"/>
    <n v="138.37"/>
    <x v="3"/>
    <n v="1"/>
    <x v="5"/>
    <n v="105.63"/>
  </r>
  <r>
    <n v="55172"/>
    <d v="2022-06-24T00:00:00"/>
    <s v="10071"/>
    <n v="1"/>
    <n v="11"/>
    <n v="15"/>
    <n v="10.74"/>
    <x v="7"/>
    <n v="4"/>
    <x v="1"/>
    <n v="4.26"/>
  </r>
  <r>
    <n v="55173"/>
    <d v="2022-06-25T00:00:00"/>
    <s v="10071"/>
    <n v="1"/>
    <n v="16"/>
    <n v="15"/>
    <n v="11.03"/>
    <x v="11"/>
    <n v="4"/>
    <x v="1"/>
    <n v="3.9700000000000006"/>
  </r>
  <r>
    <n v="55174"/>
    <d v="2022-06-25T00:00:00"/>
    <s v="10071"/>
    <n v="1"/>
    <n v="7"/>
    <n v="14"/>
    <n v="10.74"/>
    <x v="3"/>
    <n v="4"/>
    <x v="1"/>
    <n v="3.26"/>
  </r>
  <r>
    <n v="55175"/>
    <d v="2022-06-26T00:00:00"/>
    <s v="10071"/>
    <n v="1"/>
    <n v="2"/>
    <n v="15"/>
    <n v="10.23"/>
    <x v="1"/>
    <n v="4"/>
    <x v="1"/>
    <n v="4.7699999999999996"/>
  </r>
  <r>
    <n v="55176"/>
    <d v="2022-06-26T00:00:00"/>
    <s v="10066"/>
    <n v="1"/>
    <n v="6"/>
    <n v="18"/>
    <n v="9.23"/>
    <x v="4"/>
    <n v="4"/>
    <x v="1"/>
    <n v="8.77"/>
  </r>
  <r>
    <n v="55177"/>
    <d v="2022-06-26T00:00:00"/>
    <s v="10051"/>
    <n v="1"/>
    <n v="10"/>
    <n v="322"/>
    <n v="218.52"/>
    <x v="9"/>
    <n v="3"/>
    <x v="3"/>
    <n v="103.47999999999999"/>
  </r>
  <r>
    <n v="55178"/>
    <d v="2022-06-27T00:00:00"/>
    <s v="10071"/>
    <n v="1"/>
    <n v="2"/>
    <n v="15"/>
    <n v="11.01"/>
    <x v="1"/>
    <n v="4"/>
    <x v="1"/>
    <n v="3.99"/>
  </r>
  <r>
    <n v="55179"/>
    <d v="2022-06-27T00:00:00"/>
    <s v="10080"/>
    <n v="1"/>
    <n v="5"/>
    <n v="31"/>
    <n v="19.05"/>
    <x v="2"/>
    <n v="4"/>
    <x v="1"/>
    <n v="11.95"/>
  </r>
  <r>
    <n v="55180"/>
    <d v="2022-06-27T00:00:00"/>
    <s v="10071"/>
    <n v="1"/>
    <n v="9"/>
    <n v="14"/>
    <n v="10.74"/>
    <x v="6"/>
    <n v="4"/>
    <x v="1"/>
    <n v="3.26"/>
  </r>
  <r>
    <n v="55181"/>
    <d v="2022-06-28T00:00:00"/>
    <s v="10006"/>
    <n v="1"/>
    <n v="5"/>
    <n v="250"/>
    <n v="138.53"/>
    <x v="2"/>
    <n v="1"/>
    <x v="5"/>
    <n v="111.47"/>
  </r>
  <r>
    <n v="55182"/>
    <d v="2022-06-28T00:00:00"/>
    <s v="10071"/>
    <n v="1"/>
    <n v="3"/>
    <n v="15"/>
    <n v="10.98"/>
    <x v="5"/>
    <n v="4"/>
    <x v="1"/>
    <n v="4.0199999999999996"/>
  </r>
  <r>
    <n v="55183"/>
    <d v="2022-06-29T00:00:00"/>
    <s v="10071"/>
    <n v="1"/>
    <n v="13"/>
    <n v="14"/>
    <n v="10.27"/>
    <x v="8"/>
    <n v="4"/>
    <x v="1"/>
    <n v="3.7300000000000004"/>
  </r>
  <r>
    <n v="55184"/>
    <d v="2022-06-29T00:00:00"/>
    <s v="10071"/>
    <n v="1"/>
    <n v="5"/>
    <n v="14"/>
    <n v="10.35"/>
    <x v="2"/>
    <n v="4"/>
    <x v="1"/>
    <n v="3.6500000000000004"/>
  </r>
  <r>
    <n v="55185"/>
    <d v="2022-06-29T00:00:00"/>
    <s v="10071"/>
    <n v="1"/>
    <n v="7"/>
    <n v="14"/>
    <n v="10.39"/>
    <x v="3"/>
    <n v="4"/>
    <x v="1"/>
    <n v="3.6099999999999994"/>
  </r>
  <r>
    <n v="55186"/>
    <d v="2022-06-30T00:00:00"/>
    <s v="10071"/>
    <n v="1"/>
    <n v="1"/>
    <n v="14"/>
    <n v="10.88"/>
    <x v="0"/>
    <n v="4"/>
    <x v="1"/>
    <n v="3.1199999999999992"/>
  </r>
  <r>
    <n v="55187"/>
    <d v="2022-06-30T00:00:00"/>
    <s v="10066"/>
    <n v="1"/>
    <n v="16"/>
    <n v="17"/>
    <n v="9.68"/>
    <x v="11"/>
    <n v="4"/>
    <x v="1"/>
    <n v="7.32"/>
  </r>
  <r>
    <n v="55188"/>
    <d v="2022-07-01T00:00:00"/>
    <s v="10071"/>
    <n v="1"/>
    <n v="3"/>
    <n v="15"/>
    <n v="10.3"/>
    <x v="5"/>
    <n v="4"/>
    <x v="1"/>
    <n v="4.6999999999999993"/>
  </r>
  <r>
    <n v="55189"/>
    <d v="2022-07-02T00:00:00"/>
    <s v="10071"/>
    <n v="1"/>
    <n v="19"/>
    <n v="15"/>
    <n v="10.77"/>
    <x v="13"/>
    <n v="4"/>
    <x v="1"/>
    <n v="4.2300000000000004"/>
  </r>
  <r>
    <n v="55190"/>
    <d v="2022-07-02T00:00:00"/>
    <s v="10006"/>
    <n v="1"/>
    <n v="1"/>
    <n v="247"/>
    <n v="129.25"/>
    <x v="0"/>
    <n v="1"/>
    <x v="5"/>
    <n v="117.75"/>
  </r>
  <r>
    <n v="55191"/>
    <d v="2022-07-02T00:00:00"/>
    <s v="10071"/>
    <n v="1"/>
    <n v="7"/>
    <n v="15"/>
    <n v="11.02"/>
    <x v="3"/>
    <n v="4"/>
    <x v="1"/>
    <n v="3.9800000000000004"/>
  </r>
  <r>
    <n v="55192"/>
    <d v="2022-07-02T00:00:00"/>
    <s v="10071"/>
    <n v="1"/>
    <n v="5"/>
    <n v="14"/>
    <n v="10.74"/>
    <x v="2"/>
    <n v="4"/>
    <x v="1"/>
    <n v="3.26"/>
  </r>
  <r>
    <n v="55193"/>
    <d v="2022-07-03T00:00:00"/>
    <s v="10071"/>
    <n v="1"/>
    <n v="14"/>
    <n v="14"/>
    <n v="11.18"/>
    <x v="10"/>
    <n v="4"/>
    <x v="1"/>
    <n v="2.8200000000000003"/>
  </r>
  <r>
    <n v="55194"/>
    <d v="2022-07-03T00:00:00"/>
    <s v="10080"/>
    <n v="1"/>
    <n v="7"/>
    <n v="34"/>
    <n v="19.52"/>
    <x v="3"/>
    <n v="4"/>
    <x v="1"/>
    <n v="14.48"/>
  </r>
  <r>
    <n v="55195"/>
    <d v="2022-07-03T00:00:00"/>
    <s v="10028"/>
    <n v="1"/>
    <n v="16"/>
    <n v="115"/>
    <n v="78.77"/>
    <x v="11"/>
    <n v="6"/>
    <x v="2"/>
    <n v="36.230000000000004"/>
  </r>
  <r>
    <n v="55196"/>
    <d v="2022-07-03T00:00:00"/>
    <s v="10071"/>
    <n v="1"/>
    <n v="10"/>
    <n v="15"/>
    <n v="10.41"/>
    <x v="9"/>
    <n v="4"/>
    <x v="1"/>
    <n v="4.59"/>
  </r>
  <r>
    <n v="55197"/>
    <d v="2022-07-04T00:00:00"/>
    <s v="10084"/>
    <n v="1"/>
    <n v="2"/>
    <n v="55"/>
    <n v="45.23"/>
    <x v="1"/>
    <n v="4"/>
    <x v="1"/>
    <n v="9.7700000000000031"/>
  </r>
  <r>
    <n v="55198"/>
    <d v="2022-07-04T00:00:00"/>
    <s v="10071"/>
    <n v="1"/>
    <n v="6"/>
    <n v="15"/>
    <n v="10.62"/>
    <x v="4"/>
    <n v="4"/>
    <x v="1"/>
    <n v="4.3800000000000008"/>
  </r>
  <r>
    <n v="55199"/>
    <d v="2022-07-04T00:00:00"/>
    <s v="10071"/>
    <n v="1"/>
    <n v="15"/>
    <n v="14"/>
    <n v="10.68"/>
    <x v="12"/>
    <n v="4"/>
    <x v="1"/>
    <n v="3.3200000000000003"/>
  </r>
  <r>
    <n v="55200"/>
    <d v="2022-07-04T00:00:00"/>
    <s v="10006"/>
    <n v="1"/>
    <n v="9"/>
    <n v="243"/>
    <n v="126.35"/>
    <x v="6"/>
    <n v="1"/>
    <x v="5"/>
    <n v="116.65"/>
  </r>
  <r>
    <n v="55201"/>
    <d v="2022-07-04T00:00:00"/>
    <s v="10051"/>
    <n v="1"/>
    <n v="1"/>
    <n v="327"/>
    <n v="236.18"/>
    <x v="0"/>
    <n v="3"/>
    <x v="3"/>
    <n v="90.82"/>
  </r>
  <r>
    <n v="55202"/>
    <d v="2022-07-04T00:00:00"/>
    <s v="10066"/>
    <n v="1"/>
    <n v="16"/>
    <n v="17"/>
    <n v="8.93"/>
    <x v="11"/>
    <n v="4"/>
    <x v="1"/>
    <n v="8.07"/>
  </r>
  <r>
    <n v="55203"/>
    <d v="2022-07-04T00:00:00"/>
    <s v="10071"/>
    <n v="1"/>
    <n v="1"/>
    <n v="14"/>
    <n v="10.82"/>
    <x v="0"/>
    <n v="4"/>
    <x v="1"/>
    <n v="3.1799999999999997"/>
  </r>
  <r>
    <n v="55204"/>
    <d v="2022-07-04T00:00:00"/>
    <s v="10071"/>
    <n v="1"/>
    <n v="3"/>
    <n v="14"/>
    <n v="10.75"/>
    <x v="5"/>
    <n v="4"/>
    <x v="1"/>
    <n v="3.25"/>
  </r>
  <r>
    <n v="55205"/>
    <d v="2022-07-05T00:00:00"/>
    <s v="10071"/>
    <n v="1"/>
    <n v="14"/>
    <n v="14"/>
    <n v="10.49"/>
    <x v="10"/>
    <n v="4"/>
    <x v="1"/>
    <n v="3.51"/>
  </r>
  <r>
    <n v="55206"/>
    <d v="2022-07-05T00:00:00"/>
    <s v="10071"/>
    <n v="1"/>
    <n v="5"/>
    <n v="15"/>
    <n v="10.85"/>
    <x v="2"/>
    <n v="4"/>
    <x v="1"/>
    <n v="4.1500000000000004"/>
  </r>
  <r>
    <n v="55207"/>
    <d v="2022-07-06T00:00:00"/>
    <s v="10071"/>
    <n v="1"/>
    <n v="9"/>
    <n v="14"/>
    <n v="10.16"/>
    <x v="6"/>
    <n v="4"/>
    <x v="1"/>
    <n v="3.84"/>
  </r>
  <r>
    <n v="55208"/>
    <d v="2022-07-06T00:00:00"/>
    <s v="10066"/>
    <n v="1"/>
    <n v="18"/>
    <n v="18"/>
    <n v="9.51"/>
    <x v="14"/>
    <n v="4"/>
    <x v="1"/>
    <n v="8.49"/>
  </r>
  <r>
    <n v="55209"/>
    <d v="2022-07-06T00:00:00"/>
    <s v="10071"/>
    <n v="1"/>
    <n v="7"/>
    <n v="14"/>
    <n v="11.23"/>
    <x v="3"/>
    <n v="4"/>
    <x v="1"/>
    <n v="2.7699999999999996"/>
  </r>
  <r>
    <n v="55210"/>
    <d v="2022-07-06T00:00:00"/>
    <s v="10071"/>
    <n v="1"/>
    <n v="18"/>
    <n v="15"/>
    <n v="10.199999999999999"/>
    <x v="14"/>
    <n v="4"/>
    <x v="1"/>
    <n v="4.8000000000000007"/>
  </r>
  <r>
    <n v="55211"/>
    <d v="2022-07-07T00:00:00"/>
    <s v="10006"/>
    <n v="1"/>
    <n v="19"/>
    <n v="246"/>
    <n v="135.5"/>
    <x v="13"/>
    <n v="1"/>
    <x v="5"/>
    <n v="110.5"/>
  </r>
  <r>
    <n v="55212"/>
    <d v="2022-07-07T00:00:00"/>
    <s v="10071"/>
    <n v="1"/>
    <n v="14"/>
    <n v="14"/>
    <n v="10.3"/>
    <x v="10"/>
    <n v="4"/>
    <x v="1"/>
    <n v="3.6999999999999993"/>
  </r>
  <r>
    <n v="55213"/>
    <d v="2022-07-08T00:00:00"/>
    <s v="10071"/>
    <n v="1"/>
    <n v="6"/>
    <n v="14"/>
    <n v="11.03"/>
    <x v="4"/>
    <n v="4"/>
    <x v="1"/>
    <n v="2.9700000000000006"/>
  </r>
  <r>
    <n v="55214"/>
    <d v="2022-07-08T00:00:00"/>
    <s v="10006"/>
    <n v="1"/>
    <n v="2"/>
    <n v="240"/>
    <n v="133.03"/>
    <x v="1"/>
    <n v="1"/>
    <x v="5"/>
    <n v="106.97"/>
  </r>
  <r>
    <n v="55215"/>
    <d v="2022-07-09T00:00:00"/>
    <s v="10080"/>
    <n v="1"/>
    <n v="3"/>
    <n v="34"/>
    <n v="20.059999999999999"/>
    <x v="5"/>
    <n v="4"/>
    <x v="1"/>
    <n v="13.940000000000001"/>
  </r>
  <r>
    <n v="55216"/>
    <d v="2022-07-09T00:00:00"/>
    <s v="10006"/>
    <n v="1"/>
    <n v="7"/>
    <n v="244"/>
    <n v="137.82"/>
    <x v="3"/>
    <n v="1"/>
    <x v="5"/>
    <n v="106.18"/>
  </r>
  <r>
    <n v="55217"/>
    <d v="2022-07-09T00:00:00"/>
    <s v="10071"/>
    <n v="1"/>
    <n v="16"/>
    <n v="14"/>
    <n v="11.26"/>
    <x v="11"/>
    <n v="4"/>
    <x v="1"/>
    <n v="2.74"/>
  </r>
  <r>
    <n v="55218"/>
    <d v="2022-07-10T00:00:00"/>
    <s v="10071"/>
    <n v="1"/>
    <n v="11"/>
    <n v="14"/>
    <n v="10.91"/>
    <x v="7"/>
    <n v="4"/>
    <x v="1"/>
    <n v="3.09"/>
  </r>
  <r>
    <n v="55219"/>
    <d v="2022-07-11T00:00:00"/>
    <s v="10071"/>
    <n v="1"/>
    <n v="18"/>
    <n v="14"/>
    <n v="10.52"/>
    <x v="14"/>
    <n v="4"/>
    <x v="1"/>
    <n v="3.4800000000000004"/>
  </r>
  <r>
    <n v="55220"/>
    <d v="2022-07-11T00:00:00"/>
    <s v="10071"/>
    <n v="1"/>
    <n v="1"/>
    <n v="14"/>
    <n v="10.61"/>
    <x v="0"/>
    <n v="4"/>
    <x v="1"/>
    <n v="3.3900000000000006"/>
  </r>
  <r>
    <n v="55221"/>
    <d v="2022-07-11T00:00:00"/>
    <s v="10071"/>
    <n v="1"/>
    <n v="5"/>
    <n v="15"/>
    <n v="11.04"/>
    <x v="2"/>
    <n v="4"/>
    <x v="1"/>
    <n v="3.9600000000000009"/>
  </r>
  <r>
    <n v="55222"/>
    <d v="2022-07-11T00:00:00"/>
    <s v="10006"/>
    <n v="1"/>
    <n v="6"/>
    <n v="242"/>
    <n v="128.4"/>
    <x v="4"/>
    <n v="1"/>
    <x v="5"/>
    <n v="113.6"/>
  </r>
  <r>
    <n v="55223"/>
    <d v="2022-07-12T00:00:00"/>
    <s v="10006"/>
    <n v="1"/>
    <n v="11"/>
    <n v="246"/>
    <n v="130.28"/>
    <x v="7"/>
    <n v="1"/>
    <x v="5"/>
    <n v="115.72"/>
  </r>
  <r>
    <n v="55224"/>
    <d v="2022-07-12T00:00:00"/>
    <s v="10071"/>
    <n v="1"/>
    <n v="18"/>
    <n v="15"/>
    <n v="11.02"/>
    <x v="14"/>
    <n v="4"/>
    <x v="1"/>
    <n v="3.9800000000000004"/>
  </r>
  <r>
    <n v="55225"/>
    <d v="2022-07-13T00:00:00"/>
    <s v="10071"/>
    <n v="1"/>
    <n v="5"/>
    <n v="14"/>
    <n v="11.1"/>
    <x v="2"/>
    <n v="4"/>
    <x v="1"/>
    <n v="2.9000000000000004"/>
  </r>
  <r>
    <n v="55226"/>
    <d v="2022-07-13T00:00:00"/>
    <s v="10066"/>
    <n v="1"/>
    <n v="1"/>
    <n v="17"/>
    <n v="9.6"/>
    <x v="0"/>
    <n v="4"/>
    <x v="1"/>
    <n v="7.4"/>
  </r>
  <r>
    <n v="55227"/>
    <d v="2022-07-13T00:00:00"/>
    <s v="10071"/>
    <n v="1"/>
    <n v="10"/>
    <n v="15"/>
    <n v="11.01"/>
    <x v="9"/>
    <n v="4"/>
    <x v="1"/>
    <n v="3.99"/>
  </r>
  <r>
    <n v="55228"/>
    <d v="2022-07-14T00:00:00"/>
    <s v="10071"/>
    <n v="1"/>
    <n v="7"/>
    <n v="14"/>
    <n v="11.04"/>
    <x v="3"/>
    <n v="4"/>
    <x v="1"/>
    <n v="2.9600000000000009"/>
  </r>
  <r>
    <n v="55229"/>
    <d v="2022-07-14T00:00:00"/>
    <s v="10006"/>
    <n v="1"/>
    <n v="11"/>
    <n v="242"/>
    <n v="138.16999999999999"/>
    <x v="7"/>
    <n v="1"/>
    <x v="5"/>
    <n v="103.83000000000001"/>
  </r>
  <r>
    <n v="55230"/>
    <d v="2022-07-15T00:00:00"/>
    <s v="10071"/>
    <n v="1"/>
    <n v="3"/>
    <n v="14"/>
    <n v="10.35"/>
    <x v="5"/>
    <n v="4"/>
    <x v="1"/>
    <n v="3.6500000000000004"/>
  </r>
  <r>
    <n v="55231"/>
    <d v="2022-07-16T00:00:00"/>
    <s v="10071"/>
    <n v="1"/>
    <n v="7"/>
    <n v="15"/>
    <n v="10.68"/>
    <x v="3"/>
    <n v="4"/>
    <x v="1"/>
    <n v="4.32"/>
  </r>
  <r>
    <n v="55232"/>
    <d v="2022-07-16T00:00:00"/>
    <s v="10006"/>
    <n v="1"/>
    <n v="1"/>
    <n v="255"/>
    <n v="126.3"/>
    <x v="0"/>
    <n v="1"/>
    <x v="5"/>
    <n v="128.69999999999999"/>
  </r>
  <r>
    <n v="55233"/>
    <d v="2022-07-17T00:00:00"/>
    <s v="10071"/>
    <n v="1"/>
    <n v="6"/>
    <n v="15"/>
    <n v="11.18"/>
    <x v="4"/>
    <n v="4"/>
    <x v="1"/>
    <n v="3.8200000000000003"/>
  </r>
  <r>
    <n v="55234"/>
    <d v="2022-07-18T00:00:00"/>
    <s v="10051"/>
    <n v="1"/>
    <n v="1"/>
    <n v="333"/>
    <n v="222.82"/>
    <x v="0"/>
    <n v="3"/>
    <x v="3"/>
    <n v="110.18"/>
  </r>
  <r>
    <n v="55235"/>
    <d v="2022-07-18T00:00:00"/>
    <s v="10066"/>
    <n v="1"/>
    <n v="15"/>
    <n v="17"/>
    <n v="9.01"/>
    <x v="12"/>
    <n v="4"/>
    <x v="1"/>
    <n v="7.99"/>
  </r>
  <r>
    <n v="55236"/>
    <d v="2022-07-18T00:00:00"/>
    <s v="10071"/>
    <n v="1"/>
    <n v="9"/>
    <n v="15"/>
    <n v="10.4"/>
    <x v="6"/>
    <n v="4"/>
    <x v="1"/>
    <n v="4.5999999999999996"/>
  </r>
  <r>
    <n v="55237"/>
    <d v="2022-07-19T00:00:00"/>
    <s v="10006"/>
    <n v="1"/>
    <n v="2"/>
    <n v="236"/>
    <n v="136.6"/>
    <x v="1"/>
    <n v="1"/>
    <x v="5"/>
    <n v="99.4"/>
  </r>
  <r>
    <n v="55238"/>
    <d v="2022-07-19T00:00:00"/>
    <s v="10071"/>
    <n v="1"/>
    <n v="13"/>
    <n v="14"/>
    <n v="10.16"/>
    <x v="8"/>
    <n v="4"/>
    <x v="1"/>
    <n v="3.84"/>
  </r>
  <r>
    <n v="55239"/>
    <d v="2022-07-20T00:00:00"/>
    <s v="10071"/>
    <n v="1"/>
    <n v="7"/>
    <n v="15"/>
    <n v="11.06"/>
    <x v="3"/>
    <n v="4"/>
    <x v="1"/>
    <n v="3.9399999999999995"/>
  </r>
  <r>
    <n v="55240"/>
    <d v="2022-07-20T00:00:00"/>
    <s v="10071"/>
    <n v="1"/>
    <n v="7"/>
    <n v="14"/>
    <n v="10.44"/>
    <x v="3"/>
    <n v="4"/>
    <x v="1"/>
    <n v="3.5600000000000005"/>
  </r>
  <r>
    <n v="55241"/>
    <d v="2022-07-20T00:00:00"/>
    <s v="10006"/>
    <n v="1"/>
    <n v="11"/>
    <n v="255"/>
    <n v="131.04"/>
    <x v="7"/>
    <n v="1"/>
    <x v="5"/>
    <n v="123.96000000000001"/>
  </r>
  <r>
    <n v="55242"/>
    <d v="2022-07-20T00:00:00"/>
    <s v="10071"/>
    <n v="1"/>
    <n v="1"/>
    <n v="14"/>
    <n v="11.01"/>
    <x v="0"/>
    <n v="4"/>
    <x v="1"/>
    <n v="2.99"/>
  </r>
  <r>
    <n v="55243"/>
    <d v="2022-07-20T00:00:00"/>
    <s v="10084"/>
    <n v="1"/>
    <n v="5"/>
    <n v="54"/>
    <n v="42.58"/>
    <x v="2"/>
    <n v="4"/>
    <x v="1"/>
    <n v="11.420000000000002"/>
  </r>
  <r>
    <n v="55244"/>
    <d v="2022-07-21T00:00:00"/>
    <s v="10071"/>
    <n v="1"/>
    <n v="1"/>
    <n v="15"/>
    <n v="10.72"/>
    <x v="0"/>
    <n v="4"/>
    <x v="1"/>
    <n v="4.2799999999999994"/>
  </r>
  <r>
    <n v="55245"/>
    <d v="2022-07-22T00:00:00"/>
    <s v="10080"/>
    <n v="1"/>
    <n v="1"/>
    <n v="31"/>
    <n v="18.88"/>
    <x v="0"/>
    <n v="4"/>
    <x v="1"/>
    <n v="12.120000000000001"/>
  </r>
  <r>
    <n v="55246"/>
    <d v="2022-07-22T00:00:00"/>
    <s v="10071"/>
    <n v="1"/>
    <n v="2"/>
    <n v="14"/>
    <n v="10.66"/>
    <x v="1"/>
    <n v="4"/>
    <x v="1"/>
    <n v="3.34"/>
  </r>
  <r>
    <n v="55247"/>
    <d v="2022-07-23T00:00:00"/>
    <s v="10006"/>
    <n v="1"/>
    <n v="11"/>
    <n v="250"/>
    <n v="129.77000000000001"/>
    <x v="7"/>
    <n v="1"/>
    <x v="5"/>
    <n v="120.22999999999999"/>
  </r>
  <r>
    <n v="55248"/>
    <d v="2022-07-23T00:00:00"/>
    <s v="10071"/>
    <n v="1"/>
    <n v="5"/>
    <n v="15"/>
    <n v="11.08"/>
    <x v="2"/>
    <n v="4"/>
    <x v="1"/>
    <n v="3.92"/>
  </r>
  <r>
    <n v="55249"/>
    <d v="2022-07-23T00:00:00"/>
    <s v="10071"/>
    <n v="1"/>
    <n v="9"/>
    <n v="15"/>
    <n v="11.26"/>
    <x v="6"/>
    <n v="4"/>
    <x v="1"/>
    <n v="3.74"/>
  </r>
  <r>
    <n v="55250"/>
    <d v="2022-07-24T00:00:00"/>
    <s v="10071"/>
    <n v="1"/>
    <n v="2"/>
    <n v="15"/>
    <n v="11.04"/>
    <x v="1"/>
    <n v="4"/>
    <x v="1"/>
    <n v="3.9600000000000009"/>
  </r>
  <r>
    <n v="55251"/>
    <d v="2022-07-24T00:00:00"/>
    <s v="10066"/>
    <n v="1"/>
    <n v="7"/>
    <n v="18"/>
    <n v="9.17"/>
    <x v="3"/>
    <n v="4"/>
    <x v="1"/>
    <n v="8.83"/>
  </r>
  <r>
    <n v="55252"/>
    <d v="2022-07-24T00:00:00"/>
    <s v="10028"/>
    <n v="1"/>
    <n v="10"/>
    <n v="117"/>
    <n v="73.900000000000006"/>
    <x v="9"/>
    <n v="6"/>
    <x v="2"/>
    <n v="43.099999999999994"/>
  </r>
  <r>
    <n v="55253"/>
    <d v="2022-07-25T00:00:00"/>
    <s v="10071"/>
    <n v="1"/>
    <n v="19"/>
    <n v="15"/>
    <n v="11.12"/>
    <x v="13"/>
    <n v="4"/>
    <x v="1"/>
    <n v="3.8800000000000008"/>
  </r>
  <r>
    <n v="55254"/>
    <d v="2022-07-26T00:00:00"/>
    <s v="10071"/>
    <n v="1"/>
    <n v="11"/>
    <n v="15"/>
    <n v="10.62"/>
    <x v="7"/>
    <n v="4"/>
    <x v="1"/>
    <n v="4.3800000000000008"/>
  </r>
  <r>
    <n v="55255"/>
    <d v="2022-07-26T00:00:00"/>
    <s v="10071"/>
    <n v="1"/>
    <n v="2"/>
    <n v="15"/>
    <n v="10.39"/>
    <x v="1"/>
    <n v="4"/>
    <x v="1"/>
    <n v="4.6099999999999994"/>
  </r>
  <r>
    <n v="55256"/>
    <d v="2022-07-26T00:00:00"/>
    <s v="10071"/>
    <n v="1"/>
    <n v="1"/>
    <n v="15"/>
    <n v="11.12"/>
    <x v="0"/>
    <n v="4"/>
    <x v="1"/>
    <n v="3.8800000000000008"/>
  </r>
  <r>
    <n v="55257"/>
    <d v="2022-07-27T00:00:00"/>
    <s v="10006"/>
    <n v="1"/>
    <n v="5"/>
    <n v="236"/>
    <n v="134.91999999999999"/>
    <x v="2"/>
    <n v="1"/>
    <x v="5"/>
    <n v="101.08000000000001"/>
  </r>
  <r>
    <n v="55258"/>
    <d v="2022-07-27T00:00:00"/>
    <s v="10071"/>
    <n v="1"/>
    <n v="2"/>
    <n v="15"/>
    <n v="10.24"/>
    <x v="1"/>
    <n v="4"/>
    <x v="1"/>
    <n v="4.76"/>
  </r>
  <r>
    <n v="55259"/>
    <d v="2022-07-27T00:00:00"/>
    <s v="10051"/>
    <n v="1"/>
    <n v="6"/>
    <n v="336"/>
    <n v="227.91"/>
    <x v="4"/>
    <n v="3"/>
    <x v="3"/>
    <n v="108.09"/>
  </r>
  <r>
    <n v="55260"/>
    <d v="2022-07-28T00:00:00"/>
    <s v="10071"/>
    <n v="1"/>
    <n v="10"/>
    <n v="14"/>
    <n v="10.44"/>
    <x v="9"/>
    <n v="4"/>
    <x v="1"/>
    <n v="3.5600000000000005"/>
  </r>
  <r>
    <n v="55261"/>
    <d v="2022-07-28T00:00:00"/>
    <s v="10071"/>
    <n v="1"/>
    <n v="7"/>
    <n v="15"/>
    <n v="10.36"/>
    <x v="3"/>
    <n v="4"/>
    <x v="1"/>
    <n v="4.6400000000000006"/>
  </r>
  <r>
    <n v="55262"/>
    <d v="2022-07-28T00:00:00"/>
    <s v="10071"/>
    <n v="1"/>
    <n v="1"/>
    <n v="15"/>
    <n v="10.7"/>
    <x v="0"/>
    <n v="4"/>
    <x v="1"/>
    <n v="4.3000000000000007"/>
  </r>
  <r>
    <n v="55263"/>
    <d v="2022-07-29T00:00:00"/>
    <s v="10066"/>
    <n v="1"/>
    <n v="3"/>
    <n v="18"/>
    <n v="9.35"/>
    <x v="5"/>
    <n v="4"/>
    <x v="1"/>
    <n v="8.65"/>
  </r>
  <r>
    <n v="55264"/>
    <d v="2022-07-29T00:00:00"/>
    <s v="10071"/>
    <n v="1"/>
    <n v="7"/>
    <n v="14"/>
    <n v="10.64"/>
    <x v="3"/>
    <n v="4"/>
    <x v="1"/>
    <n v="3.3599999999999994"/>
  </r>
  <r>
    <n v="55265"/>
    <d v="2022-07-30T00:00:00"/>
    <s v="10084"/>
    <n v="1"/>
    <n v="10"/>
    <n v="58"/>
    <n v="42"/>
    <x v="9"/>
    <n v="4"/>
    <x v="1"/>
    <n v="16"/>
  </r>
  <r>
    <n v="55266"/>
    <d v="2022-07-30T00:00:00"/>
    <s v="10071"/>
    <n v="1"/>
    <n v="6"/>
    <n v="15"/>
    <n v="10.45"/>
    <x v="4"/>
    <n v="4"/>
    <x v="1"/>
    <n v="4.5500000000000007"/>
  </r>
  <r>
    <n v="55267"/>
    <d v="2022-07-30T00:00:00"/>
    <s v="10071"/>
    <n v="1"/>
    <n v="11"/>
    <n v="15"/>
    <n v="10.4"/>
    <x v="7"/>
    <n v="4"/>
    <x v="1"/>
    <n v="4.5999999999999996"/>
  </r>
  <r>
    <n v="55268"/>
    <d v="2022-07-30T00:00:00"/>
    <s v="10071"/>
    <n v="1"/>
    <n v="14"/>
    <n v="14"/>
    <n v="10.3"/>
    <x v="10"/>
    <n v="4"/>
    <x v="1"/>
    <n v="3.6999999999999993"/>
  </r>
  <r>
    <n v="55269"/>
    <d v="2022-07-30T00:00:00"/>
    <s v="10071"/>
    <n v="1"/>
    <n v="7"/>
    <n v="15"/>
    <n v="10.86"/>
    <x v="3"/>
    <n v="4"/>
    <x v="1"/>
    <n v="4.1400000000000006"/>
  </r>
  <r>
    <n v="55270"/>
    <d v="2022-07-30T00:00:00"/>
    <s v="10071"/>
    <n v="1"/>
    <n v="13"/>
    <n v="14"/>
    <n v="11.15"/>
    <x v="8"/>
    <n v="4"/>
    <x v="1"/>
    <n v="2.8499999999999996"/>
  </r>
  <r>
    <n v="55271"/>
    <d v="2022-07-30T00:00:00"/>
    <s v="10071"/>
    <n v="1"/>
    <n v="14"/>
    <n v="15"/>
    <n v="10.84"/>
    <x v="10"/>
    <n v="4"/>
    <x v="1"/>
    <n v="4.16"/>
  </r>
  <r>
    <n v="55272"/>
    <d v="2022-07-30T00:00:00"/>
    <s v="10071"/>
    <n v="1"/>
    <n v="19"/>
    <n v="15"/>
    <n v="11.04"/>
    <x v="13"/>
    <n v="4"/>
    <x v="1"/>
    <n v="3.9600000000000009"/>
  </r>
  <r>
    <n v="55273"/>
    <d v="2022-07-30T00:00:00"/>
    <s v="10071"/>
    <n v="1"/>
    <n v="1"/>
    <n v="15"/>
    <n v="10.46"/>
    <x v="0"/>
    <n v="4"/>
    <x v="1"/>
    <n v="4.5399999999999991"/>
  </r>
  <r>
    <n v="55274"/>
    <d v="2022-07-30T00:00:00"/>
    <s v="10071"/>
    <n v="1"/>
    <n v="5"/>
    <n v="14"/>
    <n v="11.1"/>
    <x v="2"/>
    <n v="4"/>
    <x v="1"/>
    <n v="2.9000000000000004"/>
  </r>
  <r>
    <n v="55275"/>
    <d v="2022-07-31T00:00:00"/>
    <s v="10066"/>
    <n v="1"/>
    <n v="5"/>
    <n v="17"/>
    <n v="8.84"/>
    <x v="2"/>
    <n v="4"/>
    <x v="1"/>
    <n v="8.16"/>
  </r>
  <r>
    <n v="55276"/>
    <d v="2022-07-31T00:00:00"/>
    <s v="10071"/>
    <n v="1"/>
    <n v="7"/>
    <n v="14"/>
    <n v="10.67"/>
    <x v="3"/>
    <n v="4"/>
    <x v="1"/>
    <n v="3.33"/>
  </r>
  <r>
    <n v="55277"/>
    <d v="2022-07-31T00:00:00"/>
    <s v="10071"/>
    <n v="1"/>
    <n v="7"/>
    <n v="14"/>
    <n v="10.3"/>
    <x v="3"/>
    <n v="4"/>
    <x v="1"/>
    <n v="3.6999999999999993"/>
  </r>
  <r>
    <n v="55278"/>
    <d v="2022-07-31T00:00:00"/>
    <s v="10006"/>
    <n v="1"/>
    <n v="3"/>
    <n v="234"/>
    <n v="133.07"/>
    <x v="5"/>
    <n v="1"/>
    <x v="5"/>
    <n v="100.93"/>
  </r>
  <r>
    <n v="55279"/>
    <d v="2022-08-01T00:00:00"/>
    <s v="10071"/>
    <n v="1"/>
    <n v="6"/>
    <n v="14"/>
    <n v="10.36"/>
    <x v="4"/>
    <n v="4"/>
    <x v="1"/>
    <n v="3.6400000000000006"/>
  </r>
  <r>
    <n v="55280"/>
    <d v="2022-08-01T00:00:00"/>
    <s v="10080"/>
    <n v="1"/>
    <n v="6"/>
    <n v="33"/>
    <n v="19.399999999999999"/>
    <x v="4"/>
    <n v="4"/>
    <x v="1"/>
    <n v="13.600000000000001"/>
  </r>
  <r>
    <n v="55281"/>
    <d v="2022-08-02T00:00:00"/>
    <s v="10071"/>
    <n v="1"/>
    <n v="16"/>
    <n v="15"/>
    <n v="10.82"/>
    <x v="11"/>
    <n v="4"/>
    <x v="1"/>
    <n v="4.18"/>
  </r>
  <r>
    <n v="55282"/>
    <d v="2022-08-03T00:00:00"/>
    <s v="10006"/>
    <n v="1"/>
    <n v="13"/>
    <n v="248"/>
    <n v="138.97999999999999"/>
    <x v="8"/>
    <n v="1"/>
    <x v="5"/>
    <n v="109.02000000000001"/>
  </r>
  <r>
    <n v="55283"/>
    <d v="2022-08-03T00:00:00"/>
    <s v="10071"/>
    <n v="1"/>
    <n v="9"/>
    <n v="15"/>
    <n v="10.31"/>
    <x v="6"/>
    <n v="4"/>
    <x v="1"/>
    <n v="4.6899999999999995"/>
  </r>
  <r>
    <n v="55284"/>
    <d v="2022-08-03T00:00:00"/>
    <s v="10084"/>
    <n v="1"/>
    <n v="2"/>
    <n v="57"/>
    <n v="46.09"/>
    <x v="1"/>
    <n v="4"/>
    <x v="1"/>
    <n v="10.909999999999997"/>
  </r>
  <r>
    <n v="55285"/>
    <d v="2022-08-03T00:00:00"/>
    <s v="10071"/>
    <n v="1"/>
    <n v="6"/>
    <n v="14"/>
    <n v="10.15"/>
    <x v="4"/>
    <n v="4"/>
    <x v="1"/>
    <n v="3.8499999999999996"/>
  </r>
  <r>
    <n v="55286"/>
    <d v="2022-08-03T00:00:00"/>
    <s v="10071"/>
    <n v="1"/>
    <n v="5"/>
    <n v="15"/>
    <n v="11.24"/>
    <x v="2"/>
    <n v="4"/>
    <x v="1"/>
    <n v="3.76"/>
  </r>
  <r>
    <n v="55287"/>
    <d v="2022-08-04T00:00:00"/>
    <s v="10071"/>
    <n v="2"/>
    <n v="13"/>
    <n v="14"/>
    <n v="11"/>
    <x v="8"/>
    <n v="4"/>
    <x v="1"/>
    <n v="3"/>
  </r>
  <r>
    <n v="55288"/>
    <d v="2022-08-04T00:00:00"/>
    <s v="10071"/>
    <n v="1"/>
    <n v="5"/>
    <n v="14"/>
    <n v="10.29"/>
    <x v="2"/>
    <n v="4"/>
    <x v="1"/>
    <n v="3.7100000000000009"/>
  </r>
  <r>
    <n v="55289"/>
    <d v="2022-08-05T00:00:00"/>
    <s v="10071"/>
    <n v="1"/>
    <n v="19"/>
    <n v="15"/>
    <n v="10.23"/>
    <x v="13"/>
    <n v="4"/>
    <x v="1"/>
    <n v="4.7699999999999996"/>
  </r>
  <r>
    <n v="55290"/>
    <d v="2022-08-06T00:00:00"/>
    <s v="10071"/>
    <n v="1"/>
    <n v="11"/>
    <n v="15"/>
    <n v="10.25"/>
    <x v="7"/>
    <n v="4"/>
    <x v="1"/>
    <n v="4.75"/>
  </r>
  <r>
    <n v="55291"/>
    <d v="2022-08-06T00:00:00"/>
    <s v="10006"/>
    <n v="1"/>
    <n v="16"/>
    <n v="247"/>
    <n v="132.18"/>
    <x v="11"/>
    <n v="1"/>
    <x v="5"/>
    <n v="114.82"/>
  </r>
  <r>
    <n v="55292"/>
    <d v="2022-08-06T00:00:00"/>
    <s v="10051"/>
    <n v="1"/>
    <n v="9"/>
    <n v="345"/>
    <n v="219.93"/>
    <x v="6"/>
    <n v="3"/>
    <x v="3"/>
    <n v="125.07"/>
  </r>
  <r>
    <n v="55293"/>
    <d v="2022-08-07T00:00:00"/>
    <s v="10066"/>
    <n v="1"/>
    <n v="9"/>
    <n v="17"/>
    <n v="9.4499999999999993"/>
    <x v="6"/>
    <n v="4"/>
    <x v="1"/>
    <n v="7.5500000000000007"/>
  </r>
  <r>
    <n v="55294"/>
    <d v="2022-08-07T00:00:00"/>
    <s v="10071"/>
    <n v="1"/>
    <n v="9"/>
    <n v="14"/>
    <n v="10.35"/>
    <x v="6"/>
    <n v="4"/>
    <x v="1"/>
    <n v="3.6500000000000004"/>
  </r>
  <r>
    <n v="55295"/>
    <d v="2022-08-07T00:00:00"/>
    <s v="10071"/>
    <n v="1"/>
    <n v="7"/>
    <n v="14"/>
    <n v="10.62"/>
    <x v="3"/>
    <n v="4"/>
    <x v="1"/>
    <n v="3.3800000000000008"/>
  </r>
  <r>
    <n v="55296"/>
    <d v="2022-08-08T00:00:00"/>
    <s v="10006"/>
    <n v="1"/>
    <n v="7"/>
    <n v="257"/>
    <n v="126.77"/>
    <x v="3"/>
    <n v="1"/>
    <x v="5"/>
    <n v="130.23000000000002"/>
  </r>
  <r>
    <n v="55297"/>
    <d v="2022-08-08T00:00:00"/>
    <s v="10084"/>
    <n v="1"/>
    <n v="7"/>
    <n v="58"/>
    <n v="44.48"/>
    <x v="3"/>
    <n v="4"/>
    <x v="1"/>
    <n v="13.520000000000003"/>
  </r>
  <r>
    <n v="55298"/>
    <d v="2022-08-08T00:00:00"/>
    <s v="10071"/>
    <n v="1"/>
    <n v="13"/>
    <n v="14"/>
    <n v="10.72"/>
    <x v="8"/>
    <n v="4"/>
    <x v="1"/>
    <n v="3.2799999999999994"/>
  </r>
  <r>
    <n v="55299"/>
    <d v="2022-08-08T00:00:00"/>
    <s v="10071"/>
    <n v="1"/>
    <n v="6"/>
    <n v="14"/>
    <n v="10.92"/>
    <x v="4"/>
    <n v="4"/>
    <x v="1"/>
    <n v="3.08"/>
  </r>
  <r>
    <n v="55300"/>
    <d v="2022-08-09T00:00:00"/>
    <s v="10071"/>
    <n v="1"/>
    <n v="7"/>
    <n v="15"/>
    <n v="10.92"/>
    <x v="3"/>
    <n v="4"/>
    <x v="1"/>
    <n v="4.08"/>
  </r>
  <r>
    <n v="55301"/>
    <d v="2022-08-10T00:00:00"/>
    <s v="10071"/>
    <n v="1"/>
    <n v="18"/>
    <n v="14"/>
    <n v="10.24"/>
    <x v="14"/>
    <n v="4"/>
    <x v="1"/>
    <n v="3.76"/>
  </r>
  <r>
    <n v="55302"/>
    <d v="2022-08-11T00:00:00"/>
    <s v="10006"/>
    <n v="1"/>
    <n v="6"/>
    <n v="238"/>
    <n v="139.63999999999999"/>
    <x v="4"/>
    <n v="1"/>
    <x v="5"/>
    <n v="98.360000000000014"/>
  </r>
  <r>
    <n v="55303"/>
    <d v="2022-08-11T00:00:00"/>
    <s v="10071"/>
    <n v="1"/>
    <n v="9"/>
    <n v="15"/>
    <n v="10.25"/>
    <x v="6"/>
    <n v="4"/>
    <x v="1"/>
    <n v="4.75"/>
  </r>
  <r>
    <n v="55304"/>
    <d v="2022-08-11T00:00:00"/>
    <s v="10066"/>
    <n v="1"/>
    <n v="1"/>
    <n v="17"/>
    <n v="9.33"/>
    <x v="0"/>
    <n v="4"/>
    <x v="1"/>
    <n v="7.67"/>
  </r>
  <r>
    <n v="55305"/>
    <d v="2022-08-12T00:00:00"/>
    <s v="10071"/>
    <n v="1"/>
    <n v="7"/>
    <n v="14"/>
    <n v="10.67"/>
    <x v="3"/>
    <n v="4"/>
    <x v="1"/>
    <n v="3.33"/>
  </r>
  <r>
    <n v="55306"/>
    <d v="2022-08-12T00:00:00"/>
    <s v="10071"/>
    <n v="1"/>
    <n v="2"/>
    <n v="14"/>
    <n v="10.53"/>
    <x v="1"/>
    <n v="4"/>
    <x v="1"/>
    <n v="3.4700000000000006"/>
  </r>
  <r>
    <n v="55307"/>
    <d v="2022-08-13T00:00:00"/>
    <s v="10071"/>
    <n v="1"/>
    <n v="1"/>
    <n v="15"/>
    <n v="11.23"/>
    <x v="0"/>
    <n v="4"/>
    <x v="1"/>
    <n v="3.7699999999999996"/>
  </r>
  <r>
    <n v="55308"/>
    <d v="2022-08-13T00:00:00"/>
    <s v="10080"/>
    <n v="1"/>
    <n v="7"/>
    <n v="32"/>
    <n v="19.55"/>
    <x v="3"/>
    <n v="4"/>
    <x v="1"/>
    <n v="12.45"/>
  </r>
  <r>
    <n v="55309"/>
    <d v="2022-08-14T00:00:00"/>
    <s v="10071"/>
    <n v="1"/>
    <n v="13"/>
    <n v="14"/>
    <n v="11.12"/>
    <x v="8"/>
    <n v="4"/>
    <x v="1"/>
    <n v="2.8800000000000008"/>
  </r>
  <r>
    <n v="55310"/>
    <d v="2022-08-14T00:00:00"/>
    <s v="10071"/>
    <n v="1"/>
    <n v="5"/>
    <n v="14"/>
    <n v="11.03"/>
    <x v="2"/>
    <n v="4"/>
    <x v="1"/>
    <n v="2.9700000000000006"/>
  </r>
  <r>
    <n v="55311"/>
    <d v="2022-08-14T00:00:00"/>
    <s v="10084"/>
    <n v="1"/>
    <n v="7"/>
    <n v="56"/>
    <n v="42.37"/>
    <x v="3"/>
    <n v="4"/>
    <x v="1"/>
    <n v="13.630000000000003"/>
  </r>
  <r>
    <n v="55312"/>
    <d v="2022-08-14T00:00:00"/>
    <s v="10006"/>
    <n v="1"/>
    <n v="7"/>
    <n v="241"/>
    <n v="138.30000000000001"/>
    <x v="3"/>
    <n v="1"/>
    <x v="5"/>
    <n v="102.69999999999999"/>
  </r>
  <r>
    <n v="55313"/>
    <d v="2022-08-14T00:00:00"/>
    <s v="10071"/>
    <n v="1"/>
    <n v="3"/>
    <n v="15"/>
    <n v="10.59"/>
    <x v="5"/>
    <n v="4"/>
    <x v="1"/>
    <n v="4.41"/>
  </r>
  <r>
    <n v="55314"/>
    <d v="2022-08-14T00:00:00"/>
    <s v="10071"/>
    <n v="1"/>
    <n v="5"/>
    <n v="14"/>
    <n v="11.07"/>
    <x v="2"/>
    <n v="4"/>
    <x v="1"/>
    <n v="2.9299999999999997"/>
  </r>
  <r>
    <n v="55315"/>
    <d v="2022-08-14T00:00:00"/>
    <s v="10071"/>
    <n v="1"/>
    <n v="10"/>
    <n v="15"/>
    <n v="10.33"/>
    <x v="9"/>
    <n v="4"/>
    <x v="1"/>
    <n v="4.67"/>
  </r>
  <r>
    <n v="55316"/>
    <d v="2022-08-14T00:00:00"/>
    <s v="10071"/>
    <n v="1"/>
    <n v="6"/>
    <n v="14"/>
    <n v="10.45"/>
    <x v="4"/>
    <n v="4"/>
    <x v="1"/>
    <n v="3.5500000000000007"/>
  </r>
  <r>
    <n v="55317"/>
    <d v="2022-08-14T00:00:00"/>
    <s v="10066"/>
    <n v="1"/>
    <n v="5"/>
    <n v="17"/>
    <n v="9.06"/>
    <x v="2"/>
    <n v="4"/>
    <x v="1"/>
    <n v="7.9399999999999995"/>
  </r>
  <r>
    <n v="55318"/>
    <d v="2022-08-14T00:00:00"/>
    <s v="10071"/>
    <n v="1"/>
    <n v="16"/>
    <n v="15"/>
    <n v="10.67"/>
    <x v="11"/>
    <n v="4"/>
    <x v="1"/>
    <n v="4.33"/>
  </r>
  <r>
    <n v="55319"/>
    <d v="2022-08-15T00:00:00"/>
    <s v="10071"/>
    <n v="1"/>
    <n v="11"/>
    <n v="14"/>
    <n v="10.38"/>
    <x v="7"/>
    <n v="4"/>
    <x v="1"/>
    <n v="3.6199999999999992"/>
  </r>
  <r>
    <n v="55320"/>
    <d v="2022-08-15T00:00:00"/>
    <s v="10028"/>
    <n v="1"/>
    <n v="7"/>
    <n v="117"/>
    <n v="77.540000000000006"/>
    <x v="3"/>
    <n v="6"/>
    <x v="2"/>
    <n v="39.459999999999994"/>
  </r>
  <r>
    <n v="55321"/>
    <d v="2022-08-16T00:00:00"/>
    <s v="10051"/>
    <n v="1"/>
    <n v="11"/>
    <n v="342"/>
    <n v="237"/>
    <x v="7"/>
    <n v="3"/>
    <x v="3"/>
    <n v="105"/>
  </r>
  <r>
    <n v="55322"/>
    <d v="2022-08-16T00:00:00"/>
    <s v="10071"/>
    <n v="1"/>
    <n v="6"/>
    <n v="15"/>
    <n v="10.3"/>
    <x v="4"/>
    <n v="4"/>
    <x v="1"/>
    <n v="4.6999999999999993"/>
  </r>
  <r>
    <n v="55323"/>
    <d v="2022-08-17T00:00:00"/>
    <s v="10071"/>
    <n v="1"/>
    <n v="14"/>
    <n v="14"/>
    <n v="10.95"/>
    <x v="10"/>
    <n v="4"/>
    <x v="1"/>
    <n v="3.0500000000000007"/>
  </r>
  <r>
    <n v="55324"/>
    <d v="2022-08-17T00:00:00"/>
    <s v="10080"/>
    <n v="1"/>
    <n v="15"/>
    <n v="31"/>
    <n v="18.7"/>
    <x v="12"/>
    <n v="4"/>
    <x v="1"/>
    <n v="12.3"/>
  </r>
  <r>
    <n v="55325"/>
    <d v="2022-08-18T00:00:00"/>
    <s v="10006"/>
    <n v="1"/>
    <n v="16"/>
    <n v="259"/>
    <n v="132.51"/>
    <x v="11"/>
    <n v="1"/>
    <x v="5"/>
    <n v="126.49000000000001"/>
  </r>
  <r>
    <n v="55326"/>
    <d v="2022-08-18T00:00:00"/>
    <s v="10071"/>
    <n v="1"/>
    <n v="6"/>
    <n v="14"/>
    <n v="10.41"/>
    <x v="4"/>
    <n v="4"/>
    <x v="1"/>
    <n v="3.59"/>
  </r>
  <r>
    <n v="55327"/>
    <d v="2022-08-18T00:00:00"/>
    <s v="10071"/>
    <n v="1"/>
    <n v="10"/>
    <n v="15"/>
    <n v="10.199999999999999"/>
    <x v="9"/>
    <n v="4"/>
    <x v="1"/>
    <n v="4.8000000000000007"/>
  </r>
  <r>
    <n v="55328"/>
    <d v="2022-08-18T00:00:00"/>
    <s v="10071"/>
    <n v="1"/>
    <n v="11"/>
    <n v="15"/>
    <n v="10.78"/>
    <x v="7"/>
    <n v="4"/>
    <x v="1"/>
    <n v="4.2200000000000006"/>
  </r>
  <r>
    <n v="55329"/>
    <d v="2022-08-18T00:00:00"/>
    <s v="10071"/>
    <n v="1"/>
    <n v="1"/>
    <n v="15"/>
    <n v="11.01"/>
    <x v="0"/>
    <n v="4"/>
    <x v="1"/>
    <n v="3.99"/>
  </r>
  <r>
    <n v="55330"/>
    <d v="2022-08-19T00:00:00"/>
    <s v="10066"/>
    <n v="1"/>
    <n v="2"/>
    <n v="18"/>
    <n v="9.42"/>
    <x v="1"/>
    <n v="4"/>
    <x v="1"/>
    <n v="8.58"/>
  </r>
  <r>
    <n v="55331"/>
    <d v="2022-08-19T00:00:00"/>
    <s v="10071"/>
    <n v="1"/>
    <n v="5"/>
    <n v="15"/>
    <n v="10.34"/>
    <x v="2"/>
    <n v="4"/>
    <x v="1"/>
    <n v="4.66"/>
  </r>
  <r>
    <n v="55332"/>
    <d v="2022-08-20T00:00:00"/>
    <s v="10071"/>
    <n v="1"/>
    <n v="6"/>
    <n v="15"/>
    <n v="11.09"/>
    <x v="4"/>
    <n v="4"/>
    <x v="1"/>
    <n v="3.91"/>
  </r>
  <r>
    <n v="55333"/>
    <d v="2022-08-20T00:00:00"/>
    <s v="10071"/>
    <n v="1"/>
    <n v="10"/>
    <n v="15"/>
    <n v="10.61"/>
    <x v="9"/>
    <n v="4"/>
    <x v="1"/>
    <n v="4.3900000000000006"/>
  </r>
  <r>
    <n v="55334"/>
    <d v="2022-08-20T00:00:00"/>
    <s v="10071"/>
    <n v="1"/>
    <n v="3"/>
    <n v="15"/>
    <n v="10.24"/>
    <x v="5"/>
    <n v="4"/>
    <x v="1"/>
    <n v="4.76"/>
  </r>
  <r>
    <n v="55335"/>
    <d v="2022-08-20T00:00:00"/>
    <s v="10071"/>
    <n v="1"/>
    <n v="16"/>
    <n v="15"/>
    <n v="10.64"/>
    <x v="11"/>
    <n v="4"/>
    <x v="1"/>
    <n v="4.3599999999999994"/>
  </r>
  <r>
    <n v="55336"/>
    <d v="2022-08-20T00:00:00"/>
    <s v="10006"/>
    <n v="1"/>
    <n v="7"/>
    <n v="234"/>
    <n v="138.68"/>
    <x v="3"/>
    <n v="1"/>
    <x v="5"/>
    <n v="95.32"/>
  </r>
  <r>
    <n v="55337"/>
    <d v="2022-08-21T00:00:00"/>
    <s v="10006"/>
    <n v="1"/>
    <n v="15"/>
    <n v="247"/>
    <n v="130.78"/>
    <x v="12"/>
    <n v="1"/>
    <x v="5"/>
    <n v="116.22"/>
  </r>
  <r>
    <n v="55338"/>
    <d v="2022-08-21T00:00:00"/>
    <s v="10071"/>
    <n v="1"/>
    <n v="14"/>
    <n v="15"/>
    <n v="10.59"/>
    <x v="10"/>
    <n v="4"/>
    <x v="1"/>
    <n v="4.41"/>
  </r>
  <r>
    <n v="55339"/>
    <d v="2022-08-22T00:00:00"/>
    <s v="10071"/>
    <n v="1"/>
    <n v="14"/>
    <n v="15"/>
    <n v="10.43"/>
    <x v="10"/>
    <n v="4"/>
    <x v="1"/>
    <n v="4.57"/>
  </r>
  <r>
    <n v="55340"/>
    <d v="2022-08-23T00:00:00"/>
    <s v="10071"/>
    <n v="1"/>
    <n v="2"/>
    <n v="14"/>
    <n v="10.36"/>
    <x v="1"/>
    <n v="4"/>
    <x v="1"/>
    <n v="3.6400000000000006"/>
  </r>
  <r>
    <n v="55341"/>
    <d v="2022-08-24T00:00:00"/>
    <s v="10071"/>
    <n v="1"/>
    <n v="2"/>
    <n v="15"/>
    <n v="11.19"/>
    <x v="1"/>
    <n v="4"/>
    <x v="1"/>
    <n v="3.8100000000000005"/>
  </r>
  <r>
    <n v="55342"/>
    <d v="2022-08-25T00:00:00"/>
    <s v="10071"/>
    <n v="1"/>
    <n v="1"/>
    <n v="15"/>
    <n v="10.73"/>
    <x v="0"/>
    <n v="4"/>
    <x v="1"/>
    <n v="4.2699999999999996"/>
  </r>
  <r>
    <n v="55343"/>
    <d v="2022-08-25T00:00:00"/>
    <s v="10071"/>
    <n v="1"/>
    <n v="6"/>
    <n v="14"/>
    <n v="10.49"/>
    <x v="4"/>
    <n v="4"/>
    <x v="1"/>
    <n v="3.51"/>
  </r>
  <r>
    <n v="55344"/>
    <d v="2022-08-25T00:00:00"/>
    <s v="10071"/>
    <n v="1"/>
    <n v="5"/>
    <n v="15"/>
    <n v="10.220000000000001"/>
    <x v="2"/>
    <n v="4"/>
    <x v="1"/>
    <n v="4.7799999999999994"/>
  </r>
  <r>
    <n v="55345"/>
    <d v="2022-08-25T00:00:00"/>
    <s v="10071"/>
    <n v="1"/>
    <n v="5"/>
    <n v="15"/>
    <n v="11.26"/>
    <x v="2"/>
    <n v="4"/>
    <x v="1"/>
    <n v="3.74"/>
  </r>
  <r>
    <n v="55346"/>
    <d v="2022-08-25T00:00:00"/>
    <s v="10006"/>
    <n v="1"/>
    <n v="5"/>
    <n v="240"/>
    <n v="136.04"/>
    <x v="2"/>
    <n v="1"/>
    <x v="5"/>
    <n v="103.96000000000001"/>
  </r>
  <r>
    <n v="55347"/>
    <d v="2022-08-25T00:00:00"/>
    <s v="10071"/>
    <n v="1"/>
    <n v="10"/>
    <n v="15"/>
    <n v="10.85"/>
    <x v="9"/>
    <n v="4"/>
    <x v="1"/>
    <n v="4.1500000000000004"/>
  </r>
  <r>
    <n v="55348"/>
    <d v="2022-08-25T00:00:00"/>
    <s v="10071"/>
    <n v="1"/>
    <n v="10"/>
    <n v="15"/>
    <n v="11.17"/>
    <x v="9"/>
    <n v="4"/>
    <x v="1"/>
    <n v="3.83"/>
  </r>
  <r>
    <n v="55349"/>
    <d v="2022-08-26T00:00:00"/>
    <s v="10066"/>
    <n v="1"/>
    <n v="10"/>
    <n v="17"/>
    <n v="9.17"/>
    <x v="9"/>
    <n v="4"/>
    <x v="1"/>
    <n v="7.83"/>
  </r>
  <r>
    <n v="55350"/>
    <d v="2022-08-26T00:00:00"/>
    <s v="10071"/>
    <n v="1"/>
    <n v="6"/>
    <n v="14"/>
    <n v="11.24"/>
    <x v="4"/>
    <n v="4"/>
    <x v="1"/>
    <n v="2.76"/>
  </r>
  <r>
    <n v="55351"/>
    <d v="2022-08-27T00:00:00"/>
    <s v="10006"/>
    <n v="1"/>
    <n v="10"/>
    <n v="250"/>
    <n v="135.19"/>
    <x v="9"/>
    <n v="1"/>
    <x v="5"/>
    <n v="114.81"/>
  </r>
  <r>
    <n v="55352"/>
    <d v="2022-08-27T00:00:00"/>
    <s v="10071"/>
    <n v="1"/>
    <n v="3"/>
    <n v="15"/>
    <n v="10.35"/>
    <x v="5"/>
    <n v="4"/>
    <x v="1"/>
    <n v="4.6500000000000004"/>
  </r>
  <r>
    <n v="55353"/>
    <d v="2022-08-27T00:00:00"/>
    <s v="10080"/>
    <n v="1"/>
    <n v="10"/>
    <n v="34"/>
    <n v="19.53"/>
    <x v="9"/>
    <n v="4"/>
    <x v="1"/>
    <n v="14.469999999999999"/>
  </r>
  <r>
    <n v="55354"/>
    <d v="2022-08-28T00:00:00"/>
    <s v="10006"/>
    <n v="1"/>
    <n v="10"/>
    <n v="247"/>
    <n v="133.15"/>
    <x v="9"/>
    <n v="1"/>
    <x v="5"/>
    <n v="113.85"/>
  </r>
  <r>
    <n v="55355"/>
    <d v="2022-08-28T00:00:00"/>
    <s v="10071"/>
    <n v="1"/>
    <n v="11"/>
    <n v="14"/>
    <n v="10.89"/>
    <x v="7"/>
    <n v="4"/>
    <x v="1"/>
    <n v="3.1099999999999994"/>
  </r>
  <r>
    <n v="55356"/>
    <d v="2022-08-28T00:00:00"/>
    <s v="10051"/>
    <n v="1"/>
    <n v="1"/>
    <n v="340"/>
    <n v="231.85"/>
    <x v="0"/>
    <n v="3"/>
    <x v="3"/>
    <n v="108.15"/>
  </r>
  <r>
    <n v="55357"/>
    <d v="2022-08-28T00:00:00"/>
    <s v="10071"/>
    <n v="1"/>
    <n v="7"/>
    <n v="14"/>
    <n v="10.6"/>
    <x v="3"/>
    <n v="4"/>
    <x v="1"/>
    <n v="3.4000000000000004"/>
  </r>
  <r>
    <n v="55358"/>
    <d v="2022-08-29T00:00:00"/>
    <s v="10071"/>
    <n v="1"/>
    <n v="1"/>
    <n v="15"/>
    <n v="10.61"/>
    <x v="0"/>
    <n v="4"/>
    <x v="1"/>
    <n v="4.3900000000000006"/>
  </r>
  <r>
    <n v="55359"/>
    <d v="2022-08-29T00:00:00"/>
    <s v="10071"/>
    <n v="1"/>
    <n v="14"/>
    <n v="15"/>
    <n v="11.23"/>
    <x v="10"/>
    <n v="4"/>
    <x v="1"/>
    <n v="3.7699999999999996"/>
  </r>
  <r>
    <n v="55360"/>
    <d v="2022-08-29T00:00:00"/>
    <s v="10066"/>
    <n v="1"/>
    <n v="2"/>
    <n v="18"/>
    <n v="9.32"/>
    <x v="1"/>
    <n v="4"/>
    <x v="1"/>
    <n v="8.68"/>
  </r>
  <r>
    <n v="55361"/>
    <d v="2022-08-30T00:00:00"/>
    <s v="10071"/>
    <n v="1"/>
    <n v="5"/>
    <n v="14"/>
    <n v="10.5"/>
    <x v="2"/>
    <n v="4"/>
    <x v="1"/>
    <n v="3.5"/>
  </r>
  <r>
    <n v="55362"/>
    <d v="2022-08-30T00:00:00"/>
    <s v="10071"/>
    <n v="1"/>
    <n v="19"/>
    <n v="15"/>
    <n v="10.14"/>
    <x v="13"/>
    <n v="4"/>
    <x v="1"/>
    <n v="4.8599999999999994"/>
  </r>
  <r>
    <n v="55363"/>
    <d v="2022-08-30T00:00:00"/>
    <s v="10071"/>
    <n v="1"/>
    <n v="10"/>
    <n v="15"/>
    <n v="11.14"/>
    <x v="9"/>
    <n v="4"/>
    <x v="1"/>
    <n v="3.8599999999999994"/>
  </r>
  <r>
    <n v="55364"/>
    <d v="2022-08-30T00:00:00"/>
    <s v="10071"/>
    <n v="1"/>
    <n v="9"/>
    <n v="15"/>
    <n v="10.51"/>
    <x v="6"/>
    <n v="4"/>
    <x v="1"/>
    <n v="4.49"/>
  </r>
  <r>
    <n v="55365"/>
    <d v="2022-08-31T00:00:00"/>
    <s v="10071"/>
    <n v="1"/>
    <n v="9"/>
    <n v="15"/>
    <n v="10.57"/>
    <x v="6"/>
    <n v="4"/>
    <x v="1"/>
    <n v="4.43"/>
  </r>
  <r>
    <n v="55366"/>
    <d v="2022-08-31T00:00:00"/>
    <s v="10084"/>
    <n v="1"/>
    <n v="2"/>
    <n v="55"/>
    <n v="44.53"/>
    <x v="1"/>
    <n v="4"/>
    <x v="1"/>
    <n v="10.469999999999999"/>
  </r>
  <r>
    <n v="55367"/>
    <d v="2022-08-31T00:00:00"/>
    <s v="10028"/>
    <n v="1"/>
    <n v="9"/>
    <n v="110"/>
    <n v="74.010000000000005"/>
    <x v="6"/>
    <n v="6"/>
    <x v="2"/>
    <n v="35.989999999999995"/>
  </r>
  <r>
    <n v="55368"/>
    <d v="2022-09-01T00:00:00"/>
    <s v="10071"/>
    <n v="1"/>
    <n v="7"/>
    <n v="14"/>
    <n v="10.88"/>
    <x v="3"/>
    <n v="4"/>
    <x v="1"/>
    <n v="3.1199999999999992"/>
  </r>
  <r>
    <n v="55369"/>
    <d v="2022-09-01T00:00:00"/>
    <s v="10071"/>
    <n v="1"/>
    <n v="2"/>
    <n v="15"/>
    <n v="10.28"/>
    <x v="1"/>
    <n v="4"/>
    <x v="1"/>
    <n v="4.7200000000000006"/>
  </r>
  <r>
    <n v="55370"/>
    <d v="2022-09-01T00:00:00"/>
    <s v="10006"/>
    <n v="1"/>
    <n v="5"/>
    <n v="251"/>
    <n v="127.93"/>
    <x v="2"/>
    <n v="1"/>
    <x v="5"/>
    <n v="123.07"/>
  </r>
  <r>
    <n v="55371"/>
    <d v="2022-09-01T00:00:00"/>
    <s v="10071"/>
    <n v="1"/>
    <n v="16"/>
    <n v="15"/>
    <n v="10.69"/>
    <x v="11"/>
    <n v="4"/>
    <x v="1"/>
    <n v="4.3100000000000005"/>
  </r>
  <r>
    <n v="55372"/>
    <d v="2022-09-02T00:00:00"/>
    <s v="10066"/>
    <n v="1"/>
    <n v="7"/>
    <n v="18"/>
    <n v="9.2100000000000009"/>
    <x v="3"/>
    <n v="4"/>
    <x v="1"/>
    <n v="8.7899999999999991"/>
  </r>
  <r>
    <n v="55373"/>
    <d v="2022-09-02T00:00:00"/>
    <s v="10080"/>
    <n v="1"/>
    <n v="5"/>
    <n v="33"/>
    <n v="19.920000000000002"/>
    <x v="2"/>
    <n v="4"/>
    <x v="1"/>
    <n v="13.079999999999998"/>
  </r>
  <r>
    <n v="55374"/>
    <d v="2022-09-02T00:00:00"/>
    <s v="10071"/>
    <n v="1"/>
    <n v="3"/>
    <n v="15"/>
    <n v="11.12"/>
    <x v="5"/>
    <n v="4"/>
    <x v="1"/>
    <n v="3.8800000000000008"/>
  </r>
  <r>
    <n v="55375"/>
    <d v="2022-09-03T00:00:00"/>
    <s v="10071"/>
    <n v="1"/>
    <n v="10"/>
    <n v="15"/>
    <n v="10.89"/>
    <x v="9"/>
    <n v="4"/>
    <x v="1"/>
    <n v="4.1099999999999994"/>
  </r>
  <r>
    <n v="55376"/>
    <d v="2022-09-03T00:00:00"/>
    <s v="10071"/>
    <n v="1"/>
    <n v="3"/>
    <n v="14"/>
    <n v="10.15"/>
    <x v="5"/>
    <n v="4"/>
    <x v="1"/>
    <n v="3.8499999999999996"/>
  </r>
  <r>
    <n v="55377"/>
    <d v="2022-09-04T00:00:00"/>
    <s v="10071"/>
    <n v="1"/>
    <n v="16"/>
    <n v="15"/>
    <n v="10.57"/>
    <x v="11"/>
    <n v="4"/>
    <x v="1"/>
    <n v="4.43"/>
  </r>
  <r>
    <n v="55378"/>
    <d v="2022-09-04T00:00:00"/>
    <s v="10071"/>
    <n v="1"/>
    <n v="7"/>
    <n v="15"/>
    <n v="11.25"/>
    <x v="3"/>
    <n v="4"/>
    <x v="1"/>
    <n v="3.75"/>
  </r>
  <r>
    <n v="55379"/>
    <d v="2022-09-04T00:00:00"/>
    <s v="10071"/>
    <n v="1"/>
    <n v="2"/>
    <n v="14"/>
    <n v="10.74"/>
    <x v="1"/>
    <n v="4"/>
    <x v="1"/>
    <n v="3.26"/>
  </r>
  <r>
    <n v="55380"/>
    <d v="2022-09-04T00:00:00"/>
    <s v="10006"/>
    <n v="1"/>
    <n v="6"/>
    <n v="250"/>
    <n v="135.16999999999999"/>
    <x v="4"/>
    <n v="1"/>
    <x v="5"/>
    <n v="114.83000000000001"/>
  </r>
  <r>
    <n v="55381"/>
    <d v="2022-09-04T00:00:00"/>
    <s v="10071"/>
    <n v="1"/>
    <n v="9"/>
    <n v="14"/>
    <n v="11.12"/>
    <x v="6"/>
    <n v="4"/>
    <x v="1"/>
    <n v="2.8800000000000008"/>
  </r>
  <r>
    <n v="55382"/>
    <d v="2022-09-05T00:00:00"/>
    <s v="10006"/>
    <n v="1"/>
    <n v="2"/>
    <n v="254"/>
    <n v="133.01"/>
    <x v="1"/>
    <n v="1"/>
    <x v="5"/>
    <n v="120.99000000000001"/>
  </r>
  <r>
    <n v="55383"/>
    <d v="2022-09-05T00:00:00"/>
    <s v="10071"/>
    <n v="1"/>
    <n v="16"/>
    <n v="15"/>
    <n v="10.95"/>
    <x v="11"/>
    <n v="4"/>
    <x v="1"/>
    <n v="4.0500000000000007"/>
  </r>
  <r>
    <n v="55384"/>
    <d v="2022-09-06T00:00:00"/>
    <s v="10071"/>
    <n v="1"/>
    <n v="18"/>
    <n v="14"/>
    <n v="11.24"/>
    <x v="14"/>
    <n v="4"/>
    <x v="1"/>
    <n v="2.76"/>
  </r>
  <r>
    <n v="55385"/>
    <d v="2022-09-06T00:00:00"/>
    <s v="10066"/>
    <n v="1"/>
    <n v="3"/>
    <n v="18"/>
    <n v="9.3000000000000007"/>
    <x v="5"/>
    <n v="4"/>
    <x v="1"/>
    <n v="8.6999999999999993"/>
  </r>
  <r>
    <n v="55386"/>
    <d v="2022-09-06T00:00:00"/>
    <s v="10006"/>
    <n v="1"/>
    <n v="3"/>
    <n v="257"/>
    <n v="137.16999999999999"/>
    <x v="5"/>
    <n v="1"/>
    <x v="5"/>
    <n v="119.83000000000001"/>
  </r>
  <r>
    <n v="55387"/>
    <d v="2022-09-07T00:00:00"/>
    <s v="10071"/>
    <n v="1"/>
    <n v="10"/>
    <n v="15"/>
    <n v="10.199999999999999"/>
    <x v="9"/>
    <n v="4"/>
    <x v="1"/>
    <n v="4.8000000000000007"/>
  </r>
  <r>
    <n v="55388"/>
    <d v="2022-09-07T00:00:00"/>
    <s v="10071"/>
    <n v="1"/>
    <n v="7"/>
    <n v="15"/>
    <n v="10.77"/>
    <x v="3"/>
    <n v="4"/>
    <x v="1"/>
    <n v="4.2300000000000004"/>
  </r>
  <r>
    <n v="55389"/>
    <d v="2022-09-07T00:00:00"/>
    <s v="10071"/>
    <n v="1"/>
    <n v="13"/>
    <n v="14"/>
    <n v="10.52"/>
    <x v="8"/>
    <n v="4"/>
    <x v="1"/>
    <n v="3.4800000000000004"/>
  </r>
  <r>
    <n v="55390"/>
    <d v="2022-09-07T00:00:00"/>
    <s v="10071"/>
    <n v="1"/>
    <n v="1"/>
    <n v="14"/>
    <n v="10.43"/>
    <x v="0"/>
    <n v="4"/>
    <x v="1"/>
    <n v="3.5700000000000003"/>
  </r>
  <r>
    <n v="55391"/>
    <d v="2022-09-07T00:00:00"/>
    <s v="10071"/>
    <n v="1"/>
    <n v="11"/>
    <n v="15"/>
    <n v="10.57"/>
    <x v="7"/>
    <n v="4"/>
    <x v="1"/>
    <n v="4.43"/>
  </r>
  <r>
    <n v="55392"/>
    <d v="2022-09-07T00:00:00"/>
    <s v="10071"/>
    <n v="1"/>
    <n v="11"/>
    <n v="15"/>
    <n v="10.220000000000001"/>
    <x v="7"/>
    <n v="4"/>
    <x v="1"/>
    <n v="4.7799999999999994"/>
  </r>
  <r>
    <n v="55393"/>
    <d v="2022-09-07T00:00:00"/>
    <s v="10071"/>
    <n v="1"/>
    <n v="9"/>
    <n v="15"/>
    <n v="10.92"/>
    <x v="6"/>
    <n v="4"/>
    <x v="1"/>
    <n v="4.08"/>
  </r>
  <r>
    <n v="55394"/>
    <d v="2022-09-08T00:00:00"/>
    <s v="10071"/>
    <n v="1"/>
    <n v="1"/>
    <n v="15"/>
    <n v="11.09"/>
    <x v="0"/>
    <n v="4"/>
    <x v="1"/>
    <n v="3.91"/>
  </r>
  <r>
    <n v="55395"/>
    <d v="2022-09-08T00:00:00"/>
    <s v="10080"/>
    <n v="1"/>
    <n v="7"/>
    <n v="33"/>
    <n v="18.47"/>
    <x v="3"/>
    <n v="4"/>
    <x v="1"/>
    <n v="14.530000000000001"/>
  </r>
  <r>
    <n v="55396"/>
    <d v="2022-09-08T00:00:00"/>
    <s v="10071"/>
    <n v="1"/>
    <n v="7"/>
    <n v="15"/>
    <n v="10.32"/>
    <x v="3"/>
    <n v="4"/>
    <x v="1"/>
    <n v="4.68"/>
  </r>
  <r>
    <n v="55397"/>
    <d v="2022-09-08T00:00:00"/>
    <s v="10071"/>
    <n v="1"/>
    <n v="6"/>
    <n v="14"/>
    <n v="10.88"/>
    <x v="4"/>
    <n v="4"/>
    <x v="1"/>
    <n v="3.1199999999999992"/>
  </r>
  <r>
    <n v="55398"/>
    <d v="2022-09-09T00:00:00"/>
    <s v="10071"/>
    <n v="1"/>
    <n v="6"/>
    <n v="14"/>
    <n v="11.25"/>
    <x v="4"/>
    <n v="4"/>
    <x v="1"/>
    <n v="2.75"/>
  </r>
  <r>
    <n v="55399"/>
    <d v="2022-09-09T00:00:00"/>
    <s v="10006"/>
    <n v="1"/>
    <n v="16"/>
    <n v="243"/>
    <n v="137.54"/>
    <x v="11"/>
    <n v="1"/>
    <x v="5"/>
    <n v="105.46000000000001"/>
  </r>
  <r>
    <n v="55400"/>
    <d v="2022-09-09T00:00:00"/>
    <s v="10028"/>
    <n v="1"/>
    <n v="7"/>
    <n v="119"/>
    <n v="74.94"/>
    <x v="3"/>
    <n v="6"/>
    <x v="2"/>
    <n v="44.06"/>
  </r>
  <r>
    <n v="55401"/>
    <d v="2022-09-09T00:00:00"/>
    <s v="10066"/>
    <n v="1"/>
    <n v="1"/>
    <n v="18"/>
    <n v="9.67"/>
    <x v="0"/>
    <n v="4"/>
    <x v="1"/>
    <n v="8.33"/>
  </r>
  <r>
    <n v="55402"/>
    <d v="2022-09-10T00:00:00"/>
    <s v="10071"/>
    <n v="1"/>
    <n v="1"/>
    <n v="14"/>
    <n v="10.57"/>
    <x v="0"/>
    <n v="4"/>
    <x v="1"/>
    <n v="3.4299999999999997"/>
  </r>
  <r>
    <n v="55403"/>
    <d v="2022-09-10T00:00:00"/>
    <s v="10071"/>
    <n v="1"/>
    <n v="6"/>
    <n v="15"/>
    <n v="10.84"/>
    <x v="4"/>
    <n v="4"/>
    <x v="1"/>
    <n v="4.16"/>
  </r>
  <r>
    <n v="55404"/>
    <d v="2022-09-10T00:00:00"/>
    <s v="10071"/>
    <n v="1"/>
    <n v="16"/>
    <n v="15"/>
    <n v="10.91"/>
    <x v="11"/>
    <n v="4"/>
    <x v="1"/>
    <n v="4.09"/>
  </r>
  <r>
    <n v="55405"/>
    <d v="2022-09-10T00:00:00"/>
    <s v="10071"/>
    <n v="1"/>
    <n v="1"/>
    <n v="14"/>
    <n v="10.93"/>
    <x v="0"/>
    <n v="4"/>
    <x v="1"/>
    <n v="3.0700000000000003"/>
  </r>
  <r>
    <n v="55406"/>
    <d v="2022-09-10T00:00:00"/>
    <s v="10071"/>
    <n v="1"/>
    <n v="6"/>
    <n v="14"/>
    <n v="11.16"/>
    <x v="4"/>
    <n v="4"/>
    <x v="1"/>
    <n v="2.84"/>
  </r>
  <r>
    <n v="55407"/>
    <d v="2022-09-10T00:00:00"/>
    <s v="10071"/>
    <n v="1"/>
    <n v="1"/>
    <n v="15"/>
    <n v="10.88"/>
    <x v="0"/>
    <n v="4"/>
    <x v="1"/>
    <n v="4.1199999999999992"/>
  </r>
  <r>
    <n v="55408"/>
    <d v="2022-09-11T00:00:00"/>
    <s v="10051"/>
    <n v="1"/>
    <n v="14"/>
    <n v="332"/>
    <n v="237.87"/>
    <x v="10"/>
    <n v="3"/>
    <x v="3"/>
    <n v="94.13"/>
  </r>
  <r>
    <n v="55409"/>
    <d v="2022-09-11T00:00:00"/>
    <s v="10006"/>
    <n v="1"/>
    <n v="6"/>
    <n v="257"/>
    <n v="138.77000000000001"/>
    <x v="4"/>
    <n v="1"/>
    <x v="5"/>
    <n v="118.22999999999999"/>
  </r>
  <r>
    <n v="55410"/>
    <d v="2022-09-11T00:00:00"/>
    <s v="10071"/>
    <n v="1"/>
    <n v="7"/>
    <n v="15"/>
    <n v="10.44"/>
    <x v="3"/>
    <n v="4"/>
    <x v="1"/>
    <n v="4.5600000000000005"/>
  </r>
  <r>
    <n v="55411"/>
    <d v="2022-09-12T00:00:00"/>
    <s v="10071"/>
    <n v="1"/>
    <n v="6"/>
    <n v="15"/>
    <n v="10.199999999999999"/>
    <x v="4"/>
    <n v="4"/>
    <x v="1"/>
    <n v="4.8000000000000007"/>
  </r>
  <r>
    <n v="55412"/>
    <d v="2022-09-12T00:00:00"/>
    <s v="10071"/>
    <n v="1"/>
    <n v="6"/>
    <n v="14"/>
    <n v="10.75"/>
    <x v="4"/>
    <n v="4"/>
    <x v="1"/>
    <n v="3.25"/>
  </r>
  <r>
    <n v="55413"/>
    <d v="2022-09-13T00:00:00"/>
    <s v="10071"/>
    <n v="1"/>
    <n v="16"/>
    <n v="14"/>
    <n v="11.1"/>
    <x v="11"/>
    <n v="4"/>
    <x v="1"/>
    <n v="2.9000000000000004"/>
  </r>
  <r>
    <n v="55414"/>
    <d v="2022-09-13T00:00:00"/>
    <s v="10071"/>
    <n v="1"/>
    <n v="2"/>
    <n v="14"/>
    <n v="10.28"/>
    <x v="1"/>
    <n v="4"/>
    <x v="1"/>
    <n v="3.7200000000000006"/>
  </r>
  <r>
    <n v="55415"/>
    <d v="2022-09-13T00:00:00"/>
    <s v="10080"/>
    <n v="1"/>
    <n v="7"/>
    <n v="34"/>
    <n v="18.489999999999998"/>
    <x v="3"/>
    <n v="4"/>
    <x v="1"/>
    <n v="15.510000000000002"/>
  </r>
  <r>
    <n v="55416"/>
    <d v="2022-09-13T00:00:00"/>
    <s v="10071"/>
    <n v="1"/>
    <n v="15"/>
    <n v="15"/>
    <n v="10.85"/>
    <x v="12"/>
    <n v="4"/>
    <x v="1"/>
    <n v="4.1500000000000004"/>
  </r>
  <r>
    <n v="55417"/>
    <d v="2022-09-13T00:00:00"/>
    <s v="10071"/>
    <n v="1"/>
    <n v="6"/>
    <n v="15"/>
    <n v="10.66"/>
    <x v="4"/>
    <n v="4"/>
    <x v="1"/>
    <n v="4.34"/>
  </r>
  <r>
    <n v="55418"/>
    <d v="2022-09-13T00:00:00"/>
    <s v="10006"/>
    <n v="1"/>
    <n v="7"/>
    <n v="256"/>
    <n v="139.47"/>
    <x v="3"/>
    <n v="1"/>
    <x v="5"/>
    <n v="116.53"/>
  </r>
  <r>
    <n v="55419"/>
    <d v="2022-09-13T00:00:00"/>
    <s v="10071"/>
    <n v="1"/>
    <n v="6"/>
    <n v="15"/>
    <n v="10.96"/>
    <x v="4"/>
    <n v="4"/>
    <x v="1"/>
    <n v="4.0399999999999991"/>
  </r>
  <r>
    <n v="55420"/>
    <d v="2022-09-13T00:00:00"/>
    <s v="10071"/>
    <n v="1"/>
    <n v="7"/>
    <n v="14"/>
    <n v="10.29"/>
    <x v="3"/>
    <n v="4"/>
    <x v="1"/>
    <n v="3.7100000000000009"/>
  </r>
  <r>
    <n v="55421"/>
    <d v="2022-09-13T00:00:00"/>
    <s v="10071"/>
    <n v="1"/>
    <n v="19"/>
    <n v="14"/>
    <n v="11.15"/>
    <x v="13"/>
    <n v="4"/>
    <x v="1"/>
    <n v="2.8499999999999996"/>
  </r>
  <r>
    <n v="55422"/>
    <d v="2022-09-13T00:00:00"/>
    <s v="10071"/>
    <n v="1"/>
    <n v="18"/>
    <n v="15"/>
    <n v="10.49"/>
    <x v="14"/>
    <n v="4"/>
    <x v="1"/>
    <n v="4.51"/>
  </r>
  <r>
    <n v="55423"/>
    <d v="2022-09-13T00:00:00"/>
    <s v="10071"/>
    <n v="1"/>
    <n v="9"/>
    <n v="15"/>
    <n v="10.3"/>
    <x v="6"/>
    <n v="4"/>
    <x v="1"/>
    <n v="4.6999999999999993"/>
  </r>
  <r>
    <n v="55424"/>
    <d v="2022-09-14T00:00:00"/>
    <s v="10071"/>
    <n v="1"/>
    <n v="14"/>
    <n v="15"/>
    <n v="10.57"/>
    <x v="10"/>
    <n v="4"/>
    <x v="1"/>
    <n v="4.43"/>
  </r>
  <r>
    <n v="55425"/>
    <d v="2022-09-15T00:00:00"/>
    <s v="10071"/>
    <n v="1"/>
    <n v="6"/>
    <n v="15"/>
    <n v="11.16"/>
    <x v="4"/>
    <n v="4"/>
    <x v="1"/>
    <n v="3.84"/>
  </r>
  <r>
    <n v="55426"/>
    <d v="2022-09-16T00:00:00"/>
    <s v="10071"/>
    <n v="1"/>
    <n v="6"/>
    <n v="15"/>
    <n v="10.98"/>
    <x v="4"/>
    <n v="4"/>
    <x v="1"/>
    <n v="4.0199999999999996"/>
  </r>
  <r>
    <n v="55427"/>
    <d v="2022-09-16T00:00:00"/>
    <s v="10071"/>
    <n v="1"/>
    <n v="18"/>
    <n v="15"/>
    <n v="10.41"/>
    <x v="14"/>
    <n v="4"/>
    <x v="1"/>
    <n v="4.59"/>
  </r>
  <r>
    <n v="55428"/>
    <d v="2022-09-16T00:00:00"/>
    <s v="10066"/>
    <n v="1"/>
    <n v="5"/>
    <n v="18"/>
    <n v="8.73"/>
    <x v="2"/>
    <n v="4"/>
    <x v="1"/>
    <n v="9.27"/>
  </r>
  <r>
    <n v="55429"/>
    <d v="2022-09-16T00:00:00"/>
    <s v="10071"/>
    <n v="1"/>
    <n v="2"/>
    <n v="14"/>
    <n v="11.11"/>
    <x v="1"/>
    <n v="4"/>
    <x v="1"/>
    <n v="2.8900000000000006"/>
  </r>
  <r>
    <n v="55430"/>
    <d v="2022-09-16T00:00:00"/>
    <s v="10071"/>
    <n v="1"/>
    <n v="10"/>
    <n v="14"/>
    <n v="10.52"/>
    <x v="9"/>
    <n v="4"/>
    <x v="1"/>
    <n v="3.4800000000000004"/>
  </r>
  <r>
    <n v="55431"/>
    <d v="2022-09-17T00:00:00"/>
    <s v="10071"/>
    <n v="1"/>
    <n v="5"/>
    <n v="15"/>
    <n v="10.74"/>
    <x v="2"/>
    <n v="4"/>
    <x v="1"/>
    <n v="4.26"/>
  </r>
  <r>
    <n v="55432"/>
    <d v="2022-09-17T00:00:00"/>
    <s v="10071"/>
    <n v="1"/>
    <n v="7"/>
    <n v="14"/>
    <n v="10.79"/>
    <x v="3"/>
    <n v="4"/>
    <x v="1"/>
    <n v="3.2100000000000009"/>
  </r>
  <r>
    <n v="55433"/>
    <d v="2022-09-17T00:00:00"/>
    <s v="10084"/>
    <n v="1"/>
    <n v="16"/>
    <n v="57"/>
    <n v="45.68"/>
    <x v="11"/>
    <n v="4"/>
    <x v="1"/>
    <n v="11.32"/>
  </r>
  <r>
    <n v="55434"/>
    <d v="2022-09-17T00:00:00"/>
    <s v="10006"/>
    <n v="1"/>
    <n v="18"/>
    <n v="250"/>
    <n v="130.68"/>
    <x v="14"/>
    <n v="1"/>
    <x v="5"/>
    <n v="119.32"/>
  </r>
  <r>
    <n v="55435"/>
    <d v="2022-09-18T00:00:00"/>
    <s v="10071"/>
    <n v="1"/>
    <n v="6"/>
    <n v="15"/>
    <n v="10.54"/>
    <x v="4"/>
    <n v="4"/>
    <x v="1"/>
    <n v="4.4600000000000009"/>
  </r>
  <r>
    <n v="55436"/>
    <d v="2022-09-18T00:00:00"/>
    <s v="10071"/>
    <n v="1"/>
    <n v="7"/>
    <n v="15"/>
    <n v="10.57"/>
    <x v="3"/>
    <n v="4"/>
    <x v="1"/>
    <n v="4.43"/>
  </r>
  <r>
    <n v="55437"/>
    <d v="2022-09-18T00:00:00"/>
    <s v="10051"/>
    <n v="1"/>
    <n v="13"/>
    <n v="342"/>
    <n v="231.13"/>
    <x v="8"/>
    <n v="3"/>
    <x v="3"/>
    <n v="110.87"/>
  </r>
  <r>
    <n v="55438"/>
    <d v="2022-09-18T00:00:00"/>
    <s v="10066"/>
    <n v="1"/>
    <n v="10"/>
    <n v="17"/>
    <n v="9.4600000000000009"/>
    <x v="9"/>
    <n v="4"/>
    <x v="1"/>
    <n v="7.5399999999999991"/>
  </r>
  <r>
    <n v="55439"/>
    <d v="2022-09-19T00:00:00"/>
    <s v="10071"/>
    <n v="1"/>
    <n v="3"/>
    <n v="15"/>
    <n v="10.34"/>
    <x v="5"/>
    <n v="4"/>
    <x v="1"/>
    <n v="4.66"/>
  </r>
  <r>
    <n v="55440"/>
    <d v="2022-09-19T00:00:00"/>
    <s v="10071"/>
    <n v="1"/>
    <n v="11"/>
    <n v="15"/>
    <n v="11.17"/>
    <x v="7"/>
    <n v="4"/>
    <x v="1"/>
    <n v="3.83"/>
  </r>
  <r>
    <n v="55441"/>
    <d v="2022-09-19T00:00:00"/>
    <s v="10071"/>
    <n v="1"/>
    <n v="6"/>
    <n v="15"/>
    <n v="10.51"/>
    <x v="4"/>
    <n v="4"/>
    <x v="1"/>
    <n v="4.49"/>
  </r>
  <r>
    <n v="55442"/>
    <d v="2022-09-19T00:00:00"/>
    <s v="10071"/>
    <n v="1"/>
    <n v="7"/>
    <n v="15"/>
    <n v="10.55"/>
    <x v="3"/>
    <n v="4"/>
    <x v="1"/>
    <n v="4.4499999999999993"/>
  </r>
  <r>
    <n v="55443"/>
    <d v="2022-09-19T00:00:00"/>
    <s v="10006"/>
    <n v="1"/>
    <n v="11"/>
    <n v="236"/>
    <n v="139.63999999999999"/>
    <x v="7"/>
    <n v="1"/>
    <x v="5"/>
    <n v="96.360000000000014"/>
  </r>
  <r>
    <n v="55444"/>
    <d v="2022-09-19T00:00:00"/>
    <s v="10071"/>
    <n v="1"/>
    <n v="10"/>
    <n v="14"/>
    <n v="10.84"/>
    <x v="9"/>
    <n v="4"/>
    <x v="1"/>
    <n v="3.16"/>
  </r>
  <r>
    <n v="55445"/>
    <d v="2022-09-20T00:00:00"/>
    <s v="10028"/>
    <n v="1"/>
    <n v="6"/>
    <n v="113"/>
    <n v="77.17"/>
    <x v="4"/>
    <n v="6"/>
    <x v="2"/>
    <n v="35.83"/>
  </r>
  <r>
    <n v="55446"/>
    <d v="2022-09-20T00:00:00"/>
    <s v="10071"/>
    <n v="1"/>
    <n v="6"/>
    <n v="15"/>
    <n v="10.46"/>
    <x v="4"/>
    <n v="4"/>
    <x v="1"/>
    <n v="4.5399999999999991"/>
  </r>
  <r>
    <n v="55447"/>
    <d v="2022-09-21T00:00:00"/>
    <s v="10071"/>
    <n v="1"/>
    <n v="7"/>
    <n v="14"/>
    <n v="10.220000000000001"/>
    <x v="3"/>
    <n v="4"/>
    <x v="1"/>
    <n v="3.7799999999999994"/>
  </r>
  <r>
    <n v="55448"/>
    <d v="2022-09-22T00:00:00"/>
    <s v="10071"/>
    <n v="1"/>
    <n v="5"/>
    <n v="14"/>
    <n v="10.35"/>
    <x v="2"/>
    <n v="4"/>
    <x v="1"/>
    <n v="3.6500000000000004"/>
  </r>
  <r>
    <n v="55449"/>
    <d v="2022-09-22T00:00:00"/>
    <s v="10006"/>
    <n v="1"/>
    <n v="5"/>
    <n v="241"/>
    <n v="127.13"/>
    <x v="2"/>
    <n v="1"/>
    <x v="5"/>
    <n v="113.87"/>
  </r>
  <r>
    <n v="55450"/>
    <d v="2022-09-23T00:00:00"/>
    <s v="10028"/>
    <n v="1"/>
    <n v="1"/>
    <n v="108"/>
    <n v="74.98"/>
    <x v="0"/>
    <n v="6"/>
    <x v="2"/>
    <n v="33.019999999999996"/>
  </r>
  <r>
    <n v="55451"/>
    <d v="2022-09-23T00:00:00"/>
    <s v="10051"/>
    <n v="1"/>
    <n v="5"/>
    <n v="339"/>
    <n v="234.37"/>
    <x v="2"/>
    <n v="3"/>
    <x v="3"/>
    <n v="104.63"/>
  </r>
  <r>
    <n v="55452"/>
    <d v="2022-09-23T00:00:00"/>
    <s v="10071"/>
    <n v="1"/>
    <n v="6"/>
    <n v="15"/>
    <n v="10.75"/>
    <x v="4"/>
    <n v="4"/>
    <x v="1"/>
    <n v="4.25"/>
  </r>
  <r>
    <n v="55453"/>
    <d v="2022-09-23T00:00:00"/>
    <s v="10006"/>
    <n v="1"/>
    <n v="7"/>
    <n v="250"/>
    <n v="138.36000000000001"/>
    <x v="3"/>
    <n v="1"/>
    <x v="5"/>
    <n v="111.63999999999999"/>
  </r>
  <r>
    <n v="55454"/>
    <d v="2022-09-24T00:00:00"/>
    <s v="10071"/>
    <n v="1"/>
    <n v="5"/>
    <n v="14"/>
    <n v="10.25"/>
    <x v="2"/>
    <n v="4"/>
    <x v="1"/>
    <n v="3.75"/>
  </r>
  <r>
    <n v="55455"/>
    <d v="2022-09-24T00:00:00"/>
    <s v="10071"/>
    <n v="1"/>
    <n v="6"/>
    <n v="15"/>
    <n v="10.75"/>
    <x v="4"/>
    <n v="4"/>
    <x v="1"/>
    <n v="4.25"/>
  </r>
  <r>
    <n v="55456"/>
    <d v="2022-09-25T00:00:00"/>
    <s v="10006"/>
    <n v="1"/>
    <n v="3"/>
    <n v="248"/>
    <n v="133.27000000000001"/>
    <x v="5"/>
    <n v="1"/>
    <x v="5"/>
    <n v="114.72999999999999"/>
  </r>
  <r>
    <n v="55457"/>
    <d v="2022-09-25T00:00:00"/>
    <s v="10066"/>
    <n v="1"/>
    <n v="9"/>
    <n v="18"/>
    <n v="9.14"/>
    <x v="6"/>
    <n v="4"/>
    <x v="1"/>
    <n v="8.86"/>
  </r>
  <r>
    <n v="55458"/>
    <d v="2022-09-25T00:00:00"/>
    <s v="10071"/>
    <n v="1"/>
    <n v="13"/>
    <n v="14"/>
    <n v="10.35"/>
    <x v="8"/>
    <n v="4"/>
    <x v="1"/>
    <n v="3.6500000000000004"/>
  </r>
  <r>
    <n v="55459"/>
    <d v="2022-09-26T00:00:00"/>
    <s v="10071"/>
    <n v="1"/>
    <n v="9"/>
    <n v="14"/>
    <n v="11.01"/>
    <x v="6"/>
    <n v="4"/>
    <x v="1"/>
    <n v="2.99"/>
  </r>
  <r>
    <n v="55460"/>
    <d v="2022-09-27T00:00:00"/>
    <s v="10071"/>
    <n v="1"/>
    <n v="1"/>
    <n v="15"/>
    <n v="10.73"/>
    <x v="0"/>
    <n v="4"/>
    <x v="1"/>
    <n v="4.2699999999999996"/>
  </r>
  <r>
    <n v="55461"/>
    <d v="2022-09-27T00:00:00"/>
    <s v="10080"/>
    <n v="1"/>
    <n v="16"/>
    <n v="33"/>
    <n v="19.899999999999999"/>
    <x v="11"/>
    <n v="4"/>
    <x v="1"/>
    <n v="13.100000000000001"/>
  </r>
  <r>
    <n v="55462"/>
    <d v="2022-09-27T00:00:00"/>
    <s v="10006"/>
    <n v="1"/>
    <n v="1"/>
    <n v="245"/>
    <n v="132.91999999999999"/>
    <x v="0"/>
    <n v="1"/>
    <x v="5"/>
    <n v="112.08000000000001"/>
  </r>
  <r>
    <n v="55463"/>
    <d v="2022-09-27T00:00:00"/>
    <s v="10071"/>
    <n v="1"/>
    <n v="11"/>
    <n v="15"/>
    <n v="10.48"/>
    <x v="7"/>
    <n v="4"/>
    <x v="1"/>
    <n v="4.5199999999999996"/>
  </r>
  <r>
    <n v="55464"/>
    <d v="2022-09-28T00:00:00"/>
    <s v="10071"/>
    <n v="1"/>
    <n v="7"/>
    <n v="15"/>
    <n v="11.06"/>
    <x v="3"/>
    <n v="4"/>
    <x v="1"/>
    <n v="3.9399999999999995"/>
  </r>
  <r>
    <n v="55465"/>
    <d v="2022-09-28T00:00:00"/>
    <s v="10006"/>
    <n v="1"/>
    <n v="7"/>
    <n v="235"/>
    <n v="131.93"/>
    <x v="3"/>
    <n v="1"/>
    <x v="5"/>
    <n v="103.07"/>
  </r>
  <r>
    <n v="55466"/>
    <d v="2022-09-29T00:00:00"/>
    <s v="10071"/>
    <n v="1"/>
    <n v="6"/>
    <n v="15"/>
    <n v="11.13"/>
    <x v="4"/>
    <n v="4"/>
    <x v="1"/>
    <n v="3.8699999999999992"/>
  </r>
  <r>
    <n v="55467"/>
    <d v="2022-09-29T00:00:00"/>
    <s v="10071"/>
    <n v="1"/>
    <n v="9"/>
    <n v="14"/>
    <n v="10.92"/>
    <x v="6"/>
    <n v="4"/>
    <x v="1"/>
    <n v="3.08"/>
  </r>
  <r>
    <n v="55468"/>
    <d v="2022-09-29T00:00:00"/>
    <s v="10071"/>
    <n v="1"/>
    <n v="5"/>
    <n v="15"/>
    <n v="10.43"/>
    <x v="2"/>
    <n v="4"/>
    <x v="1"/>
    <n v="4.57"/>
  </r>
  <r>
    <n v="55469"/>
    <d v="2022-09-29T00:00:00"/>
    <s v="10071"/>
    <n v="1"/>
    <n v="19"/>
    <n v="14"/>
    <n v="11.09"/>
    <x v="13"/>
    <n v="4"/>
    <x v="1"/>
    <n v="2.91"/>
  </r>
  <r>
    <n v="55470"/>
    <d v="2022-09-29T00:00:00"/>
    <s v="10071"/>
    <n v="1"/>
    <n v="1"/>
    <n v="15"/>
    <n v="10.57"/>
    <x v="0"/>
    <n v="4"/>
    <x v="1"/>
    <n v="4.43"/>
  </r>
  <r>
    <n v="55471"/>
    <d v="2022-09-29T00:00:00"/>
    <s v="10006"/>
    <n v="1"/>
    <n v="3"/>
    <n v="253"/>
    <n v="133.43"/>
    <x v="5"/>
    <n v="1"/>
    <x v="5"/>
    <n v="119.57"/>
  </r>
  <r>
    <n v="55472"/>
    <d v="2022-09-30T00:00:00"/>
    <s v="10071"/>
    <n v="1"/>
    <n v="1"/>
    <n v="14"/>
    <n v="11.25"/>
    <x v="0"/>
    <n v="4"/>
    <x v="1"/>
    <n v="2.75"/>
  </r>
  <r>
    <n v="55473"/>
    <d v="2022-10-01T00:00:00"/>
    <s v="10071"/>
    <n v="1"/>
    <n v="1"/>
    <n v="15"/>
    <n v="10.95"/>
    <x v="0"/>
    <n v="4"/>
    <x v="1"/>
    <n v="4.0500000000000007"/>
  </r>
  <r>
    <n v="55474"/>
    <d v="2022-10-01T00:00:00"/>
    <s v="10006"/>
    <n v="1"/>
    <n v="19"/>
    <n v="256"/>
    <n v="128.93"/>
    <x v="13"/>
    <n v="1"/>
    <x v="5"/>
    <n v="127.07"/>
  </r>
  <r>
    <n v="55475"/>
    <d v="2022-10-01T00:00:00"/>
    <s v="10066"/>
    <n v="1"/>
    <n v="2"/>
    <n v="18"/>
    <n v="9.64"/>
    <x v="1"/>
    <n v="4"/>
    <x v="1"/>
    <n v="8.36"/>
  </r>
  <r>
    <n v="55476"/>
    <d v="2022-10-02T00:00:00"/>
    <s v="10071"/>
    <n v="1"/>
    <n v="15"/>
    <n v="14"/>
    <n v="10.68"/>
    <x v="12"/>
    <n v="4"/>
    <x v="1"/>
    <n v="3.3200000000000003"/>
  </r>
  <r>
    <n v="55477"/>
    <d v="2022-10-03T00:00:00"/>
    <s v="10071"/>
    <n v="1"/>
    <n v="1"/>
    <n v="15"/>
    <n v="10.210000000000001"/>
    <x v="0"/>
    <n v="4"/>
    <x v="1"/>
    <n v="4.7899999999999991"/>
  </r>
  <r>
    <n v="55478"/>
    <d v="2022-10-03T00:00:00"/>
    <s v="10006"/>
    <n v="1"/>
    <n v="9"/>
    <n v="239"/>
    <n v="131.68"/>
    <x v="6"/>
    <n v="1"/>
    <x v="5"/>
    <n v="107.32"/>
  </r>
  <r>
    <n v="55479"/>
    <d v="2022-10-03T00:00:00"/>
    <s v="10084"/>
    <n v="1"/>
    <n v="7"/>
    <n v="58"/>
    <n v="44.14"/>
    <x v="3"/>
    <n v="4"/>
    <x v="1"/>
    <n v="13.86"/>
  </r>
  <r>
    <n v="55480"/>
    <d v="2022-10-03T00:00:00"/>
    <s v="10071"/>
    <n v="1"/>
    <n v="16"/>
    <n v="15"/>
    <n v="10.49"/>
    <x v="11"/>
    <n v="4"/>
    <x v="1"/>
    <n v="4.51"/>
  </r>
  <r>
    <n v="55481"/>
    <d v="2022-10-04T00:00:00"/>
    <s v="10071"/>
    <n v="1"/>
    <n v="13"/>
    <n v="14"/>
    <n v="10.58"/>
    <x v="8"/>
    <n v="4"/>
    <x v="1"/>
    <n v="3.42"/>
  </r>
  <r>
    <n v="55482"/>
    <d v="2022-10-04T00:00:00"/>
    <s v="10071"/>
    <n v="1"/>
    <n v="5"/>
    <n v="14"/>
    <n v="10.6"/>
    <x v="2"/>
    <n v="4"/>
    <x v="1"/>
    <n v="3.4000000000000004"/>
  </r>
  <r>
    <n v="55483"/>
    <d v="2022-10-04T00:00:00"/>
    <s v="10028"/>
    <n v="1"/>
    <n v="16"/>
    <n v="116"/>
    <n v="77.34"/>
    <x v="11"/>
    <n v="6"/>
    <x v="2"/>
    <n v="38.659999999999997"/>
  </r>
  <r>
    <n v="55484"/>
    <d v="2022-10-05T00:00:00"/>
    <s v="10006"/>
    <n v="1"/>
    <n v="7"/>
    <n v="244"/>
    <n v="132.01"/>
    <x v="3"/>
    <n v="1"/>
    <x v="5"/>
    <n v="111.99000000000001"/>
  </r>
  <r>
    <n v="55485"/>
    <d v="2022-10-05T00:00:00"/>
    <s v="10051"/>
    <n v="1"/>
    <n v="7"/>
    <n v="348"/>
    <n v="236.4"/>
    <x v="3"/>
    <n v="3"/>
    <x v="3"/>
    <n v="111.6"/>
  </r>
  <r>
    <n v="55486"/>
    <d v="2022-10-05T00:00:00"/>
    <s v="10071"/>
    <n v="1"/>
    <n v="1"/>
    <n v="14"/>
    <n v="10.95"/>
    <x v="0"/>
    <n v="4"/>
    <x v="1"/>
    <n v="3.0500000000000007"/>
  </r>
  <r>
    <n v="55487"/>
    <d v="2022-10-06T00:00:00"/>
    <s v="10071"/>
    <n v="1"/>
    <n v="16"/>
    <n v="14"/>
    <n v="10.81"/>
    <x v="11"/>
    <n v="4"/>
    <x v="1"/>
    <n v="3.1899999999999995"/>
  </r>
  <r>
    <n v="55488"/>
    <d v="2022-10-06T00:00:00"/>
    <s v="10071"/>
    <n v="1"/>
    <n v="16"/>
    <n v="14"/>
    <n v="10.210000000000001"/>
    <x v="11"/>
    <n v="4"/>
    <x v="1"/>
    <n v="3.7899999999999991"/>
  </r>
  <r>
    <n v="55489"/>
    <d v="2022-10-06T00:00:00"/>
    <s v="10071"/>
    <n v="1"/>
    <n v="1"/>
    <n v="15"/>
    <n v="10.78"/>
    <x v="0"/>
    <n v="4"/>
    <x v="1"/>
    <n v="4.2200000000000006"/>
  </r>
  <r>
    <n v="55490"/>
    <d v="2022-10-07T00:00:00"/>
    <s v="10071"/>
    <n v="1"/>
    <n v="1"/>
    <n v="14"/>
    <n v="10.49"/>
    <x v="0"/>
    <n v="4"/>
    <x v="1"/>
    <n v="3.51"/>
  </r>
  <r>
    <n v="55491"/>
    <d v="2022-10-07T00:00:00"/>
    <s v="10071"/>
    <n v="1"/>
    <n v="9"/>
    <n v="15"/>
    <n v="10.53"/>
    <x v="6"/>
    <n v="4"/>
    <x v="1"/>
    <n v="4.4700000000000006"/>
  </r>
  <r>
    <n v="55492"/>
    <d v="2022-10-07T00:00:00"/>
    <s v="10071"/>
    <n v="1"/>
    <n v="7"/>
    <n v="15"/>
    <n v="11.06"/>
    <x v="3"/>
    <n v="4"/>
    <x v="1"/>
    <n v="3.9399999999999995"/>
  </r>
  <r>
    <n v="55493"/>
    <d v="2022-10-07T00:00:00"/>
    <s v="10028"/>
    <n v="1"/>
    <n v="11"/>
    <n v="111"/>
    <n v="78.14"/>
    <x v="7"/>
    <n v="6"/>
    <x v="2"/>
    <n v="32.86"/>
  </r>
  <r>
    <n v="55494"/>
    <d v="2022-10-07T00:00:00"/>
    <s v="10071"/>
    <n v="1"/>
    <n v="11"/>
    <n v="14"/>
    <n v="10.18"/>
    <x v="7"/>
    <n v="4"/>
    <x v="1"/>
    <n v="3.8200000000000003"/>
  </r>
  <r>
    <n v="55495"/>
    <d v="2022-10-07T00:00:00"/>
    <s v="10071"/>
    <n v="1"/>
    <n v="3"/>
    <n v="14"/>
    <n v="11.24"/>
    <x v="5"/>
    <n v="4"/>
    <x v="1"/>
    <n v="2.76"/>
  </r>
  <r>
    <n v="55496"/>
    <d v="2022-10-07T00:00:00"/>
    <s v="10071"/>
    <n v="1"/>
    <n v="1"/>
    <n v="14"/>
    <n v="10.49"/>
    <x v="0"/>
    <n v="4"/>
    <x v="1"/>
    <n v="3.51"/>
  </r>
  <r>
    <n v="55497"/>
    <d v="2022-10-08T00:00:00"/>
    <s v="10071"/>
    <n v="1"/>
    <n v="16"/>
    <n v="15"/>
    <n v="10.62"/>
    <x v="11"/>
    <n v="4"/>
    <x v="1"/>
    <n v="4.3800000000000008"/>
  </r>
  <r>
    <n v="55498"/>
    <d v="2022-10-08T00:00:00"/>
    <s v="10006"/>
    <n v="1"/>
    <n v="10"/>
    <n v="250"/>
    <n v="127.64"/>
    <x v="9"/>
    <n v="1"/>
    <x v="5"/>
    <n v="122.36"/>
  </r>
  <r>
    <n v="55499"/>
    <d v="2022-10-08T00:00:00"/>
    <s v="10066"/>
    <n v="1"/>
    <n v="9"/>
    <n v="17"/>
    <n v="9.3699999999999992"/>
    <x v="6"/>
    <n v="4"/>
    <x v="1"/>
    <n v="7.6300000000000008"/>
  </r>
  <r>
    <n v="55500"/>
    <d v="2022-10-09T00:00:00"/>
    <s v="10071"/>
    <n v="1"/>
    <n v="3"/>
    <n v="15"/>
    <n v="10.28"/>
    <x v="5"/>
    <n v="4"/>
    <x v="1"/>
    <n v="4.7200000000000006"/>
  </r>
  <r>
    <n v="55501"/>
    <d v="2022-10-09T00:00:00"/>
    <s v="10080"/>
    <n v="1"/>
    <n v="1"/>
    <n v="34"/>
    <n v="18.68"/>
    <x v="0"/>
    <n v="4"/>
    <x v="1"/>
    <n v="15.32"/>
  </r>
  <r>
    <n v="55502"/>
    <d v="2022-10-10T00:00:00"/>
    <s v="10071"/>
    <n v="1"/>
    <n v="15"/>
    <n v="14"/>
    <n v="11.02"/>
    <x v="12"/>
    <n v="4"/>
    <x v="1"/>
    <n v="2.9800000000000004"/>
  </r>
  <r>
    <n v="55503"/>
    <d v="2022-10-10T00:00:00"/>
    <s v="10071"/>
    <n v="1"/>
    <n v="10"/>
    <n v="14"/>
    <n v="10.56"/>
    <x v="9"/>
    <n v="4"/>
    <x v="1"/>
    <n v="3.4399999999999995"/>
  </r>
  <r>
    <n v="55504"/>
    <d v="2022-10-10T00:00:00"/>
    <s v="10071"/>
    <n v="1"/>
    <n v="3"/>
    <n v="14"/>
    <n v="10.5"/>
    <x v="5"/>
    <n v="4"/>
    <x v="1"/>
    <n v="3.5"/>
  </r>
  <r>
    <n v="55505"/>
    <d v="2022-10-10T00:00:00"/>
    <s v="10071"/>
    <n v="1"/>
    <n v="11"/>
    <n v="14"/>
    <n v="10.8"/>
    <x v="7"/>
    <n v="4"/>
    <x v="1"/>
    <n v="3.1999999999999993"/>
  </r>
  <r>
    <n v="55506"/>
    <d v="2022-10-10T00:00:00"/>
    <s v="10040"/>
    <n v="1"/>
    <n v="5"/>
    <n v="129"/>
    <n v="64.81"/>
    <x v="2"/>
    <n v="5"/>
    <x v="0"/>
    <n v="64.19"/>
  </r>
  <r>
    <n v="55507"/>
    <d v="2022-10-10T00:00:00"/>
    <s v="10071"/>
    <n v="1"/>
    <n v="2"/>
    <n v="14"/>
    <n v="10.37"/>
    <x v="1"/>
    <n v="4"/>
    <x v="1"/>
    <n v="3.6300000000000008"/>
  </r>
  <r>
    <n v="55508"/>
    <d v="2022-10-11T00:00:00"/>
    <s v="10071"/>
    <n v="1"/>
    <n v="11"/>
    <n v="15"/>
    <n v="11.16"/>
    <x v="7"/>
    <n v="4"/>
    <x v="1"/>
    <n v="3.84"/>
  </r>
  <r>
    <n v="55509"/>
    <d v="2022-10-11T00:00:00"/>
    <s v="10071"/>
    <n v="1"/>
    <n v="7"/>
    <n v="15"/>
    <n v="10.72"/>
    <x v="3"/>
    <n v="4"/>
    <x v="1"/>
    <n v="4.2799999999999994"/>
  </r>
  <r>
    <n v="55510"/>
    <d v="2022-10-11T00:00:00"/>
    <s v="10006"/>
    <n v="1"/>
    <n v="5"/>
    <n v="236"/>
    <n v="135.47"/>
    <x v="2"/>
    <n v="1"/>
    <x v="5"/>
    <n v="100.53"/>
  </r>
  <r>
    <n v="55511"/>
    <d v="2022-10-11T00:00:00"/>
    <s v="10071"/>
    <n v="1"/>
    <n v="7"/>
    <n v="14"/>
    <n v="10.43"/>
    <x v="3"/>
    <n v="4"/>
    <x v="1"/>
    <n v="3.5700000000000003"/>
  </r>
  <r>
    <n v="55512"/>
    <d v="2022-10-11T00:00:00"/>
    <s v="10071"/>
    <n v="1"/>
    <n v="6"/>
    <n v="14"/>
    <n v="11.25"/>
    <x v="4"/>
    <n v="4"/>
    <x v="1"/>
    <n v="2.75"/>
  </r>
  <r>
    <n v="55513"/>
    <d v="2022-10-12T00:00:00"/>
    <s v="10071"/>
    <n v="1"/>
    <n v="7"/>
    <n v="15"/>
    <n v="10.54"/>
    <x v="3"/>
    <n v="4"/>
    <x v="1"/>
    <n v="4.4600000000000009"/>
  </r>
  <r>
    <n v="55514"/>
    <d v="2022-10-12T00:00:00"/>
    <s v="10071"/>
    <n v="1"/>
    <n v="14"/>
    <n v="14"/>
    <n v="10.3"/>
    <x v="10"/>
    <n v="4"/>
    <x v="1"/>
    <n v="3.6999999999999993"/>
  </r>
  <r>
    <n v="55515"/>
    <d v="2022-10-12T00:00:00"/>
    <s v="10071"/>
    <n v="1"/>
    <n v="5"/>
    <n v="15"/>
    <n v="11.16"/>
    <x v="2"/>
    <n v="4"/>
    <x v="1"/>
    <n v="3.84"/>
  </r>
  <r>
    <n v="55516"/>
    <d v="2022-10-12T00:00:00"/>
    <s v="10071"/>
    <n v="1"/>
    <n v="7"/>
    <n v="14"/>
    <n v="10.67"/>
    <x v="3"/>
    <n v="4"/>
    <x v="1"/>
    <n v="3.33"/>
  </r>
  <r>
    <n v="55517"/>
    <d v="2022-10-12T00:00:00"/>
    <s v="10071"/>
    <n v="1"/>
    <n v="11"/>
    <n v="14"/>
    <n v="10.87"/>
    <x v="7"/>
    <n v="4"/>
    <x v="1"/>
    <n v="3.1300000000000008"/>
  </r>
  <r>
    <n v="55518"/>
    <d v="2022-10-12T00:00:00"/>
    <s v="10071"/>
    <n v="1"/>
    <n v="11"/>
    <n v="15"/>
    <n v="10.62"/>
    <x v="7"/>
    <n v="4"/>
    <x v="1"/>
    <n v="4.3800000000000008"/>
  </r>
  <r>
    <n v="55519"/>
    <d v="2022-10-12T00:00:00"/>
    <s v="10071"/>
    <n v="1"/>
    <n v="10"/>
    <n v="15"/>
    <n v="11.25"/>
    <x v="9"/>
    <n v="4"/>
    <x v="1"/>
    <n v="3.75"/>
  </r>
  <r>
    <n v="55520"/>
    <d v="2022-10-12T00:00:00"/>
    <s v="10071"/>
    <n v="1"/>
    <n v="7"/>
    <n v="15"/>
    <n v="10.35"/>
    <x v="3"/>
    <n v="4"/>
    <x v="1"/>
    <n v="4.6500000000000004"/>
  </r>
  <r>
    <n v="55521"/>
    <d v="2022-10-12T00:00:00"/>
    <s v="10071"/>
    <n v="1"/>
    <n v="16"/>
    <n v="15"/>
    <n v="11.2"/>
    <x v="11"/>
    <n v="4"/>
    <x v="1"/>
    <n v="3.8000000000000007"/>
  </r>
  <r>
    <n v="55522"/>
    <d v="2022-10-12T00:00:00"/>
    <s v="10071"/>
    <n v="1"/>
    <n v="1"/>
    <n v="14"/>
    <n v="10.52"/>
    <x v="0"/>
    <n v="4"/>
    <x v="1"/>
    <n v="3.4800000000000004"/>
  </r>
  <r>
    <n v="55523"/>
    <d v="2022-10-12T00:00:00"/>
    <s v="10066"/>
    <n v="1"/>
    <n v="6"/>
    <n v="18"/>
    <n v="9.65"/>
    <x v="4"/>
    <n v="4"/>
    <x v="1"/>
    <n v="8.35"/>
  </r>
  <r>
    <n v="55524"/>
    <d v="2022-10-12T00:00:00"/>
    <s v="10071"/>
    <n v="1"/>
    <n v="7"/>
    <n v="15"/>
    <n v="10.68"/>
    <x v="3"/>
    <n v="4"/>
    <x v="1"/>
    <n v="4.32"/>
  </r>
  <r>
    <n v="55525"/>
    <d v="2022-10-12T00:00:00"/>
    <s v="10071"/>
    <n v="1"/>
    <n v="1"/>
    <n v="15"/>
    <n v="10.199999999999999"/>
    <x v="0"/>
    <n v="4"/>
    <x v="1"/>
    <n v="4.8000000000000007"/>
  </r>
  <r>
    <n v="55526"/>
    <d v="2022-10-12T00:00:00"/>
    <s v="10071"/>
    <n v="1"/>
    <n v="2"/>
    <n v="14"/>
    <n v="10.5"/>
    <x v="1"/>
    <n v="4"/>
    <x v="1"/>
    <n v="3.5"/>
  </r>
  <r>
    <n v="55527"/>
    <d v="2022-10-12T00:00:00"/>
    <s v="10071"/>
    <n v="1"/>
    <n v="7"/>
    <n v="15"/>
    <n v="11.21"/>
    <x v="3"/>
    <n v="4"/>
    <x v="1"/>
    <n v="3.7899999999999991"/>
  </r>
  <r>
    <n v="55528"/>
    <d v="2022-10-13T00:00:00"/>
    <s v="10040"/>
    <n v="1"/>
    <n v="11"/>
    <n v="121"/>
    <n v="63.4"/>
    <x v="7"/>
    <n v="5"/>
    <x v="0"/>
    <n v="57.6"/>
  </r>
  <r>
    <n v="55529"/>
    <d v="2022-10-13T00:00:00"/>
    <s v="10071"/>
    <n v="1"/>
    <n v="15"/>
    <n v="15"/>
    <n v="10.43"/>
    <x v="12"/>
    <n v="4"/>
    <x v="1"/>
    <n v="4.57"/>
  </r>
  <r>
    <n v="55530"/>
    <d v="2022-10-14T00:00:00"/>
    <s v="10006"/>
    <n v="1"/>
    <n v="2"/>
    <n v="242"/>
    <n v="133.5"/>
    <x v="1"/>
    <n v="1"/>
    <x v="5"/>
    <n v="108.5"/>
  </r>
  <r>
    <n v="55531"/>
    <d v="2022-10-14T00:00:00"/>
    <s v="10071"/>
    <n v="1"/>
    <n v="5"/>
    <n v="14"/>
    <n v="10.82"/>
    <x v="2"/>
    <n v="4"/>
    <x v="1"/>
    <n v="3.1799999999999997"/>
  </r>
  <r>
    <n v="55532"/>
    <d v="2022-10-15T00:00:00"/>
    <s v="10040"/>
    <n v="1"/>
    <n v="7"/>
    <n v="128"/>
    <n v="65.3"/>
    <x v="3"/>
    <n v="5"/>
    <x v="0"/>
    <n v="62.7"/>
  </r>
  <r>
    <n v="55533"/>
    <d v="2022-10-15T00:00:00"/>
    <s v="10084"/>
    <n v="1"/>
    <n v="14"/>
    <n v="57"/>
    <n v="44.64"/>
    <x v="10"/>
    <n v="4"/>
    <x v="1"/>
    <n v="12.36"/>
  </r>
  <r>
    <n v="55534"/>
    <d v="2022-10-15T00:00:00"/>
    <s v="10071"/>
    <n v="1"/>
    <n v="5"/>
    <n v="14"/>
    <n v="10.23"/>
    <x v="2"/>
    <n v="4"/>
    <x v="1"/>
    <n v="3.7699999999999996"/>
  </r>
  <r>
    <n v="55535"/>
    <d v="2022-10-16T00:00:00"/>
    <s v="10071"/>
    <n v="1"/>
    <n v="7"/>
    <n v="14"/>
    <n v="10.33"/>
    <x v="3"/>
    <n v="4"/>
    <x v="1"/>
    <n v="3.67"/>
  </r>
  <r>
    <n v="55536"/>
    <d v="2022-10-17T00:00:00"/>
    <s v="10071"/>
    <n v="1"/>
    <n v="1"/>
    <n v="14"/>
    <n v="10.37"/>
    <x v="0"/>
    <n v="4"/>
    <x v="1"/>
    <n v="3.6300000000000008"/>
  </r>
  <r>
    <n v="55537"/>
    <d v="2022-10-17T00:00:00"/>
    <s v="10066"/>
    <n v="1"/>
    <n v="10"/>
    <n v="17"/>
    <n v="8.7899999999999991"/>
    <x v="9"/>
    <n v="4"/>
    <x v="1"/>
    <n v="8.2100000000000009"/>
  </r>
  <r>
    <n v="55538"/>
    <d v="2022-10-18T00:00:00"/>
    <s v="10071"/>
    <n v="1"/>
    <n v="5"/>
    <n v="14"/>
    <n v="11.23"/>
    <x v="2"/>
    <n v="4"/>
    <x v="1"/>
    <n v="2.7699999999999996"/>
  </r>
  <r>
    <n v="55539"/>
    <d v="2022-10-18T00:00:00"/>
    <s v="10028"/>
    <n v="1"/>
    <n v="7"/>
    <n v="117"/>
    <n v="72.2"/>
    <x v="3"/>
    <n v="6"/>
    <x v="2"/>
    <n v="44.8"/>
  </r>
  <r>
    <n v="55540"/>
    <d v="2022-10-18T00:00:00"/>
    <s v="10006"/>
    <n v="1"/>
    <n v="2"/>
    <n v="236"/>
    <n v="134.13999999999999"/>
    <x v="1"/>
    <n v="1"/>
    <x v="5"/>
    <n v="101.86000000000001"/>
  </r>
  <r>
    <n v="55541"/>
    <d v="2022-10-18T00:00:00"/>
    <s v="10080"/>
    <n v="1"/>
    <n v="10"/>
    <n v="33"/>
    <n v="18.34"/>
    <x v="9"/>
    <n v="4"/>
    <x v="1"/>
    <n v="14.66"/>
  </r>
  <r>
    <n v="55542"/>
    <d v="2022-10-19T00:00:00"/>
    <s v="10071"/>
    <n v="2"/>
    <n v="5"/>
    <n v="15"/>
    <n v="10.34"/>
    <x v="2"/>
    <n v="4"/>
    <x v="1"/>
    <n v="4.66"/>
  </r>
  <r>
    <n v="55543"/>
    <d v="2022-10-19T00:00:00"/>
    <s v="10071"/>
    <n v="1"/>
    <n v="1"/>
    <n v="15"/>
    <n v="10.94"/>
    <x v="0"/>
    <n v="4"/>
    <x v="1"/>
    <n v="4.0600000000000005"/>
  </r>
  <r>
    <n v="55544"/>
    <d v="2022-10-19T00:00:00"/>
    <s v="10051"/>
    <n v="1"/>
    <n v="2"/>
    <n v="337"/>
    <n v="234"/>
    <x v="1"/>
    <n v="3"/>
    <x v="3"/>
    <n v="103"/>
  </r>
  <r>
    <n v="55545"/>
    <d v="2022-10-20T00:00:00"/>
    <s v="10071"/>
    <n v="1"/>
    <n v="11"/>
    <n v="15"/>
    <n v="10.82"/>
    <x v="7"/>
    <n v="4"/>
    <x v="1"/>
    <n v="4.18"/>
  </r>
  <r>
    <n v="55546"/>
    <d v="2022-10-21T00:00:00"/>
    <s v="10040"/>
    <n v="1"/>
    <n v="2"/>
    <n v="122"/>
    <n v="62.07"/>
    <x v="1"/>
    <n v="5"/>
    <x v="0"/>
    <n v="59.93"/>
  </r>
  <r>
    <n v="55547"/>
    <d v="2022-10-21T00:00:00"/>
    <s v="10071"/>
    <n v="1"/>
    <n v="1"/>
    <n v="15"/>
    <n v="11.05"/>
    <x v="0"/>
    <n v="4"/>
    <x v="1"/>
    <n v="3.9499999999999993"/>
  </r>
  <r>
    <n v="55548"/>
    <d v="2022-10-22T00:00:00"/>
    <s v="10071"/>
    <n v="1"/>
    <n v="7"/>
    <n v="14"/>
    <n v="10.66"/>
    <x v="3"/>
    <n v="4"/>
    <x v="1"/>
    <n v="3.34"/>
  </r>
  <r>
    <n v="55549"/>
    <d v="2022-10-22T00:00:00"/>
    <s v="10071"/>
    <n v="1"/>
    <n v="5"/>
    <n v="14"/>
    <n v="10.210000000000001"/>
    <x v="2"/>
    <n v="4"/>
    <x v="1"/>
    <n v="3.7899999999999991"/>
  </r>
  <r>
    <n v="55550"/>
    <d v="2022-10-22T00:00:00"/>
    <s v="10006"/>
    <n v="1"/>
    <n v="1"/>
    <n v="235"/>
    <n v="134.88"/>
    <x v="0"/>
    <n v="1"/>
    <x v="5"/>
    <n v="100.12"/>
  </r>
  <r>
    <n v="55551"/>
    <d v="2022-10-23T00:00:00"/>
    <s v="10071"/>
    <n v="1"/>
    <n v="18"/>
    <n v="14"/>
    <n v="10.76"/>
    <x v="14"/>
    <n v="4"/>
    <x v="1"/>
    <n v="3.24"/>
  </r>
  <r>
    <n v="55552"/>
    <d v="2022-10-24T00:00:00"/>
    <s v="10051"/>
    <n v="1"/>
    <n v="3"/>
    <n v="326"/>
    <n v="232.61"/>
    <x v="5"/>
    <n v="3"/>
    <x v="3"/>
    <n v="93.389999999999986"/>
  </r>
  <r>
    <n v="55553"/>
    <d v="2022-10-24T00:00:00"/>
    <s v="10066"/>
    <n v="1"/>
    <n v="6"/>
    <n v="17"/>
    <n v="9.52"/>
    <x v="4"/>
    <n v="4"/>
    <x v="1"/>
    <n v="7.48"/>
  </r>
  <r>
    <n v="55554"/>
    <d v="2022-10-24T00:00:00"/>
    <s v="10040"/>
    <n v="1"/>
    <n v="2"/>
    <n v="119"/>
    <n v="65.59"/>
    <x v="1"/>
    <n v="5"/>
    <x v="0"/>
    <n v="53.41"/>
  </r>
  <r>
    <n v="55555"/>
    <d v="2022-10-24T00:00:00"/>
    <s v="10028"/>
    <n v="1"/>
    <n v="5"/>
    <n v="111"/>
    <n v="75.22"/>
    <x v="2"/>
    <n v="6"/>
    <x v="2"/>
    <n v="35.78"/>
  </r>
  <r>
    <n v="55556"/>
    <d v="2022-10-24T00:00:00"/>
    <s v="10071"/>
    <n v="1"/>
    <n v="5"/>
    <n v="14"/>
    <n v="10.6"/>
    <x v="2"/>
    <n v="4"/>
    <x v="1"/>
    <n v="3.4000000000000004"/>
  </r>
  <r>
    <n v="55557"/>
    <d v="2022-10-24T00:00:00"/>
    <s v="10006"/>
    <n v="1"/>
    <n v="7"/>
    <n v="246"/>
    <n v="132.93"/>
    <x v="3"/>
    <n v="1"/>
    <x v="5"/>
    <n v="113.07"/>
  </r>
  <r>
    <n v="55558"/>
    <d v="2022-10-25T00:00:00"/>
    <s v="10071"/>
    <n v="1"/>
    <n v="2"/>
    <n v="15"/>
    <n v="11.22"/>
    <x v="1"/>
    <n v="4"/>
    <x v="1"/>
    <n v="3.7799999999999994"/>
  </r>
  <r>
    <n v="55559"/>
    <d v="2022-10-25T00:00:00"/>
    <s v="10071"/>
    <n v="1"/>
    <n v="15"/>
    <n v="15"/>
    <n v="10.54"/>
    <x v="12"/>
    <n v="4"/>
    <x v="1"/>
    <n v="4.4600000000000009"/>
  </r>
  <r>
    <n v="55560"/>
    <d v="2022-10-25T00:00:00"/>
    <s v="10006"/>
    <n v="1"/>
    <n v="13"/>
    <n v="238"/>
    <n v="133.65"/>
    <x v="8"/>
    <n v="1"/>
    <x v="5"/>
    <n v="104.35"/>
  </r>
  <r>
    <n v="55561"/>
    <d v="2022-10-25T00:00:00"/>
    <s v="10071"/>
    <n v="1"/>
    <n v="16"/>
    <n v="14"/>
    <n v="10.69"/>
    <x v="11"/>
    <n v="4"/>
    <x v="1"/>
    <n v="3.3100000000000005"/>
  </r>
  <r>
    <n v="55562"/>
    <d v="2022-10-25T00:00:00"/>
    <s v="10071"/>
    <n v="1"/>
    <n v="19"/>
    <n v="15"/>
    <n v="10.98"/>
    <x v="13"/>
    <n v="4"/>
    <x v="1"/>
    <n v="4.0199999999999996"/>
  </r>
  <r>
    <n v="55563"/>
    <d v="2022-10-26T00:00:00"/>
    <s v="10071"/>
    <n v="1"/>
    <n v="15"/>
    <n v="15"/>
    <n v="11.25"/>
    <x v="12"/>
    <n v="4"/>
    <x v="1"/>
    <n v="3.75"/>
  </r>
  <r>
    <n v="55564"/>
    <d v="2022-10-26T00:00:00"/>
    <s v="10040"/>
    <n v="1"/>
    <n v="6"/>
    <n v="123"/>
    <n v="66.349999999999994"/>
    <x v="4"/>
    <n v="5"/>
    <x v="0"/>
    <n v="56.650000000000006"/>
  </r>
  <r>
    <n v="55565"/>
    <d v="2022-10-27T00:00:00"/>
    <s v="10071"/>
    <n v="1"/>
    <n v="18"/>
    <n v="15"/>
    <n v="10.36"/>
    <x v="14"/>
    <n v="4"/>
    <x v="1"/>
    <n v="4.6400000000000006"/>
  </r>
  <r>
    <n v="55566"/>
    <d v="2022-10-27T00:00:00"/>
    <s v="10066"/>
    <n v="1"/>
    <n v="19"/>
    <n v="18"/>
    <n v="9.19"/>
    <x v="13"/>
    <n v="4"/>
    <x v="1"/>
    <n v="8.81"/>
  </r>
  <r>
    <n v="55567"/>
    <d v="2022-10-27T00:00:00"/>
    <s v="10006"/>
    <n v="1"/>
    <n v="5"/>
    <n v="242"/>
    <n v="130.80000000000001"/>
    <x v="2"/>
    <n v="1"/>
    <x v="5"/>
    <n v="111.19999999999999"/>
  </r>
  <r>
    <n v="55568"/>
    <d v="2022-10-27T00:00:00"/>
    <s v="10084"/>
    <n v="1"/>
    <n v="10"/>
    <n v="55"/>
    <n v="41.68"/>
    <x v="9"/>
    <n v="4"/>
    <x v="1"/>
    <n v="13.32"/>
  </r>
  <r>
    <n v="55569"/>
    <d v="2022-10-27T00:00:00"/>
    <s v="10071"/>
    <n v="1"/>
    <n v="16"/>
    <n v="14"/>
    <n v="10.46"/>
    <x v="11"/>
    <n v="4"/>
    <x v="1"/>
    <n v="3.5399999999999991"/>
  </r>
  <r>
    <n v="55570"/>
    <d v="2022-10-28T00:00:00"/>
    <s v="10071"/>
    <n v="1"/>
    <n v="6"/>
    <n v="14"/>
    <n v="10.96"/>
    <x v="4"/>
    <n v="4"/>
    <x v="1"/>
    <n v="3.0399999999999991"/>
  </r>
  <r>
    <n v="55571"/>
    <d v="2022-10-28T00:00:00"/>
    <s v="10071"/>
    <n v="1"/>
    <n v="9"/>
    <n v="14"/>
    <n v="10.48"/>
    <x v="6"/>
    <n v="4"/>
    <x v="1"/>
    <n v="3.5199999999999996"/>
  </r>
  <r>
    <n v="55572"/>
    <d v="2022-10-29T00:00:00"/>
    <s v="10006"/>
    <n v="1"/>
    <n v="7"/>
    <n v="236"/>
    <n v="128.07"/>
    <x v="3"/>
    <n v="1"/>
    <x v="5"/>
    <n v="107.93"/>
  </r>
  <r>
    <n v="55573"/>
    <d v="2022-10-29T00:00:00"/>
    <s v="10028"/>
    <n v="1"/>
    <n v="3"/>
    <n v="116"/>
    <n v="78.540000000000006"/>
    <x v="5"/>
    <n v="6"/>
    <x v="2"/>
    <n v="37.459999999999994"/>
  </r>
  <r>
    <n v="55574"/>
    <d v="2022-10-29T00:00:00"/>
    <s v="10040"/>
    <n v="1"/>
    <n v="2"/>
    <n v="123"/>
    <n v="64.34"/>
    <x v="1"/>
    <n v="5"/>
    <x v="0"/>
    <n v="58.66"/>
  </r>
  <r>
    <n v="55575"/>
    <d v="2022-10-29T00:00:00"/>
    <s v="10071"/>
    <n v="1"/>
    <n v="14"/>
    <n v="14"/>
    <n v="10.85"/>
    <x v="10"/>
    <n v="4"/>
    <x v="1"/>
    <n v="3.1500000000000004"/>
  </r>
  <r>
    <n v="55576"/>
    <d v="2022-10-30T00:00:00"/>
    <s v="10071"/>
    <n v="1"/>
    <n v="9"/>
    <n v="15"/>
    <n v="10.66"/>
    <x v="6"/>
    <n v="4"/>
    <x v="1"/>
    <n v="4.34"/>
  </r>
  <r>
    <n v="55577"/>
    <d v="2022-10-30T00:00:00"/>
    <s v="10051"/>
    <n v="1"/>
    <n v="16"/>
    <n v="334"/>
    <n v="233.01"/>
    <x v="11"/>
    <n v="3"/>
    <x v="3"/>
    <n v="100.99000000000001"/>
  </r>
  <r>
    <n v="55578"/>
    <d v="2022-10-30T00:00:00"/>
    <s v="10084"/>
    <n v="1"/>
    <n v="7"/>
    <n v="55"/>
    <n v="45.74"/>
    <x v="3"/>
    <n v="4"/>
    <x v="1"/>
    <n v="9.259999999999998"/>
  </r>
  <r>
    <n v="55579"/>
    <d v="2022-10-31T00:00:00"/>
    <s v="10071"/>
    <n v="1"/>
    <n v="3"/>
    <n v="15"/>
    <n v="11.19"/>
    <x v="5"/>
    <n v="4"/>
    <x v="1"/>
    <n v="3.8100000000000005"/>
  </r>
  <r>
    <n v="55580"/>
    <d v="2022-10-31T00:00:00"/>
    <s v="10080"/>
    <n v="1"/>
    <n v="3"/>
    <n v="33"/>
    <n v="20.239999999999998"/>
    <x v="5"/>
    <n v="4"/>
    <x v="1"/>
    <n v="12.760000000000002"/>
  </r>
  <r>
    <n v="55581"/>
    <d v="2022-10-31T00:00:00"/>
    <s v="10071"/>
    <n v="1"/>
    <n v="5"/>
    <n v="14"/>
    <n v="10.199999999999999"/>
    <x v="2"/>
    <n v="4"/>
    <x v="1"/>
    <n v="3.8000000000000007"/>
  </r>
  <r>
    <n v="55582"/>
    <d v="2022-10-31T00:00:00"/>
    <s v="10066"/>
    <n v="1"/>
    <n v="1"/>
    <n v="18"/>
    <n v="9.51"/>
    <x v="0"/>
    <n v="4"/>
    <x v="1"/>
    <n v="8.49"/>
  </r>
  <r>
    <n v="55583"/>
    <d v="2022-11-01T00:00:00"/>
    <s v="10006"/>
    <n v="1"/>
    <n v="6"/>
    <n v="238"/>
    <n v="136.46"/>
    <x v="4"/>
    <n v="1"/>
    <x v="5"/>
    <n v="101.53999999999999"/>
  </r>
  <r>
    <n v="55584"/>
    <d v="2022-11-01T00:00:00"/>
    <s v="10071"/>
    <n v="1"/>
    <n v="9"/>
    <n v="15"/>
    <n v="10.199999999999999"/>
    <x v="6"/>
    <n v="4"/>
    <x v="1"/>
    <n v="4.8000000000000007"/>
  </r>
  <r>
    <n v="55585"/>
    <d v="2022-11-02T00:00:00"/>
    <s v="10071"/>
    <n v="1"/>
    <n v="7"/>
    <n v="15"/>
    <n v="11.27"/>
    <x v="3"/>
    <n v="4"/>
    <x v="1"/>
    <n v="3.7300000000000004"/>
  </r>
  <r>
    <n v="55586"/>
    <d v="2022-11-02T00:00:00"/>
    <s v="10028"/>
    <n v="1"/>
    <n v="3"/>
    <n v="112"/>
    <n v="72.430000000000007"/>
    <x v="5"/>
    <n v="6"/>
    <x v="2"/>
    <n v="39.569999999999993"/>
  </r>
  <r>
    <n v="55587"/>
    <d v="2022-11-02T00:00:00"/>
    <s v="10071"/>
    <n v="1"/>
    <n v="7"/>
    <n v="14"/>
    <n v="11.15"/>
    <x v="3"/>
    <n v="4"/>
    <x v="1"/>
    <n v="2.8499999999999996"/>
  </r>
  <r>
    <n v="55588"/>
    <d v="2022-11-02T00:00:00"/>
    <s v="10071"/>
    <n v="1"/>
    <n v="18"/>
    <n v="15"/>
    <n v="10.25"/>
    <x v="14"/>
    <n v="4"/>
    <x v="1"/>
    <n v="4.75"/>
  </r>
  <r>
    <n v="55589"/>
    <d v="2022-11-02T00:00:00"/>
    <s v="10071"/>
    <n v="1"/>
    <n v="10"/>
    <n v="15"/>
    <n v="11.27"/>
    <x v="9"/>
    <n v="4"/>
    <x v="1"/>
    <n v="3.7300000000000004"/>
  </r>
  <r>
    <n v="55590"/>
    <d v="2022-11-02T00:00:00"/>
    <s v="10040"/>
    <n v="1"/>
    <n v="1"/>
    <n v="125"/>
    <n v="67.87"/>
    <x v="0"/>
    <n v="5"/>
    <x v="0"/>
    <n v="57.129999999999995"/>
  </r>
  <r>
    <n v="55591"/>
    <d v="2022-11-02T00:00:00"/>
    <s v="10071"/>
    <n v="1"/>
    <n v="2"/>
    <n v="14"/>
    <n v="10.199999999999999"/>
    <x v="1"/>
    <n v="4"/>
    <x v="1"/>
    <n v="3.8000000000000007"/>
  </r>
  <r>
    <n v="55592"/>
    <d v="2022-11-03T00:00:00"/>
    <s v="10071"/>
    <n v="1"/>
    <n v="11"/>
    <n v="14"/>
    <n v="11.12"/>
    <x v="7"/>
    <n v="4"/>
    <x v="1"/>
    <n v="2.8800000000000008"/>
  </r>
  <r>
    <n v="55593"/>
    <d v="2022-11-04T00:00:00"/>
    <s v="10080"/>
    <n v="1"/>
    <n v="11"/>
    <n v="32"/>
    <n v="19.59"/>
    <x v="7"/>
    <n v="4"/>
    <x v="1"/>
    <n v="12.41"/>
  </r>
  <r>
    <n v="55594"/>
    <d v="2022-11-04T00:00:00"/>
    <s v="10071"/>
    <n v="1"/>
    <n v="10"/>
    <n v="14"/>
    <n v="10.32"/>
    <x v="9"/>
    <n v="4"/>
    <x v="1"/>
    <n v="3.6799999999999997"/>
  </r>
  <r>
    <n v="55595"/>
    <d v="2022-11-04T00:00:00"/>
    <s v="10006"/>
    <n v="1"/>
    <n v="16"/>
    <n v="251"/>
    <n v="131.82"/>
    <x v="11"/>
    <n v="1"/>
    <x v="5"/>
    <n v="119.18"/>
  </r>
  <r>
    <n v="55596"/>
    <d v="2022-11-05T00:00:00"/>
    <s v="10066"/>
    <n v="1"/>
    <n v="5"/>
    <n v="17"/>
    <n v="9.39"/>
    <x v="2"/>
    <n v="4"/>
    <x v="1"/>
    <n v="7.6099999999999994"/>
  </r>
  <r>
    <n v="55597"/>
    <d v="2022-11-05T00:00:00"/>
    <s v="10071"/>
    <n v="1"/>
    <n v="5"/>
    <n v="14"/>
    <n v="10.18"/>
    <x v="2"/>
    <n v="4"/>
    <x v="1"/>
    <n v="3.8200000000000003"/>
  </r>
  <r>
    <n v="55598"/>
    <d v="2022-11-05T00:00:00"/>
    <s v="10084"/>
    <n v="1"/>
    <n v="7"/>
    <n v="57"/>
    <n v="46.04"/>
    <x v="3"/>
    <n v="4"/>
    <x v="1"/>
    <n v="10.96"/>
  </r>
  <r>
    <n v="55599"/>
    <d v="2022-11-05T00:00:00"/>
    <s v="10040"/>
    <n v="1"/>
    <n v="6"/>
    <n v="125"/>
    <n v="61.98"/>
    <x v="4"/>
    <n v="5"/>
    <x v="0"/>
    <n v="63.02"/>
  </r>
  <r>
    <n v="55600"/>
    <d v="2022-11-06T00:00:00"/>
    <s v="10071"/>
    <n v="1"/>
    <n v="2"/>
    <n v="15"/>
    <n v="10.7"/>
    <x v="1"/>
    <n v="4"/>
    <x v="1"/>
    <n v="4.3000000000000007"/>
  </r>
  <r>
    <n v="55601"/>
    <d v="2022-11-07T00:00:00"/>
    <s v="10006"/>
    <n v="1"/>
    <n v="18"/>
    <n v="250"/>
    <n v="130.51"/>
    <x v="14"/>
    <n v="1"/>
    <x v="5"/>
    <n v="119.49000000000001"/>
  </r>
  <r>
    <n v="55602"/>
    <d v="2022-11-07T00:00:00"/>
    <s v="10071"/>
    <n v="1"/>
    <n v="7"/>
    <n v="14"/>
    <n v="10.47"/>
    <x v="3"/>
    <n v="4"/>
    <x v="1"/>
    <n v="3.5299999999999994"/>
  </r>
  <r>
    <n v="55603"/>
    <d v="2022-11-08T00:00:00"/>
    <s v="10071"/>
    <n v="1"/>
    <n v="14"/>
    <n v="14"/>
    <n v="10.58"/>
    <x v="10"/>
    <n v="4"/>
    <x v="1"/>
    <n v="3.42"/>
  </r>
  <r>
    <n v="55604"/>
    <d v="2022-11-08T00:00:00"/>
    <s v="10071"/>
    <n v="1"/>
    <n v="2"/>
    <n v="15"/>
    <n v="11.19"/>
    <x v="1"/>
    <n v="4"/>
    <x v="1"/>
    <n v="3.8100000000000005"/>
  </r>
  <r>
    <n v="55605"/>
    <d v="2022-11-08T00:00:00"/>
    <s v="10080"/>
    <n v="1"/>
    <n v="10"/>
    <n v="34"/>
    <n v="19.489999999999998"/>
    <x v="9"/>
    <n v="4"/>
    <x v="1"/>
    <n v="14.510000000000002"/>
  </r>
  <r>
    <n v="55606"/>
    <d v="2022-11-09T00:00:00"/>
    <s v="10071"/>
    <n v="1"/>
    <n v="5"/>
    <n v="14"/>
    <n v="10.25"/>
    <x v="2"/>
    <n v="4"/>
    <x v="1"/>
    <n v="3.75"/>
  </r>
  <r>
    <n v="55607"/>
    <d v="2022-11-09T00:00:00"/>
    <s v="10071"/>
    <n v="1"/>
    <n v="11"/>
    <n v="15"/>
    <n v="11.24"/>
    <x v="7"/>
    <n v="4"/>
    <x v="1"/>
    <n v="3.76"/>
  </r>
  <r>
    <n v="55608"/>
    <d v="2022-11-10T00:00:00"/>
    <s v="10071"/>
    <n v="1"/>
    <n v="7"/>
    <n v="14"/>
    <n v="10.43"/>
    <x v="3"/>
    <n v="4"/>
    <x v="1"/>
    <n v="3.5700000000000003"/>
  </r>
  <r>
    <n v="55609"/>
    <d v="2022-11-10T00:00:00"/>
    <s v="10066"/>
    <n v="1"/>
    <n v="6"/>
    <n v="18"/>
    <n v="9.6"/>
    <x v="4"/>
    <n v="4"/>
    <x v="1"/>
    <n v="8.4"/>
  </r>
  <r>
    <n v="55610"/>
    <d v="2022-11-11T00:00:00"/>
    <s v="10071"/>
    <n v="1"/>
    <n v="16"/>
    <n v="15"/>
    <n v="10.17"/>
    <x v="11"/>
    <n v="4"/>
    <x v="1"/>
    <n v="4.83"/>
  </r>
  <r>
    <n v="55611"/>
    <d v="2022-11-11T00:00:00"/>
    <s v="10071"/>
    <n v="1"/>
    <n v="11"/>
    <n v="15"/>
    <n v="11.11"/>
    <x v="7"/>
    <n v="4"/>
    <x v="1"/>
    <n v="3.8900000000000006"/>
  </r>
  <r>
    <n v="55612"/>
    <d v="2022-11-11T00:00:00"/>
    <s v="10071"/>
    <n v="1"/>
    <n v="7"/>
    <n v="14"/>
    <n v="10.44"/>
    <x v="3"/>
    <n v="4"/>
    <x v="1"/>
    <n v="3.5600000000000005"/>
  </r>
  <r>
    <n v="55613"/>
    <d v="2022-11-11T00:00:00"/>
    <s v="10040"/>
    <n v="1"/>
    <n v="11"/>
    <n v="128"/>
    <n v="61.32"/>
    <x v="7"/>
    <n v="5"/>
    <x v="0"/>
    <n v="66.680000000000007"/>
  </r>
  <r>
    <n v="55614"/>
    <d v="2022-11-11T00:00:00"/>
    <s v="10006"/>
    <n v="1"/>
    <n v="6"/>
    <n v="250"/>
    <n v="135.56"/>
    <x v="4"/>
    <n v="1"/>
    <x v="5"/>
    <n v="114.44"/>
  </r>
  <r>
    <n v="55615"/>
    <d v="2022-11-12T00:00:00"/>
    <s v="10071"/>
    <n v="1"/>
    <n v="7"/>
    <n v="15"/>
    <n v="10.58"/>
    <x v="3"/>
    <n v="4"/>
    <x v="1"/>
    <n v="4.42"/>
  </r>
  <r>
    <n v="55616"/>
    <d v="2022-11-12T00:00:00"/>
    <s v="10071"/>
    <n v="1"/>
    <n v="15"/>
    <n v="14"/>
    <n v="11.2"/>
    <x v="12"/>
    <n v="4"/>
    <x v="1"/>
    <n v="2.8000000000000007"/>
  </r>
  <r>
    <n v="55617"/>
    <d v="2022-11-12T00:00:00"/>
    <s v="10028"/>
    <n v="1"/>
    <n v="10"/>
    <n v="119"/>
    <n v="76.31"/>
    <x v="9"/>
    <n v="6"/>
    <x v="2"/>
    <n v="42.69"/>
  </r>
  <r>
    <n v="55618"/>
    <d v="2022-11-12T00:00:00"/>
    <s v="10071"/>
    <n v="1"/>
    <n v="6"/>
    <n v="14"/>
    <n v="10.31"/>
    <x v="4"/>
    <n v="4"/>
    <x v="1"/>
    <n v="3.6899999999999995"/>
  </r>
  <r>
    <n v="55619"/>
    <d v="2022-11-12T00:00:00"/>
    <s v="10071"/>
    <n v="1"/>
    <n v="13"/>
    <n v="15"/>
    <n v="10.86"/>
    <x v="8"/>
    <n v="4"/>
    <x v="1"/>
    <n v="4.1400000000000006"/>
  </r>
  <r>
    <n v="55620"/>
    <d v="2022-11-13T00:00:00"/>
    <s v="10071"/>
    <n v="1"/>
    <n v="18"/>
    <n v="15"/>
    <n v="10.27"/>
    <x v="14"/>
    <n v="4"/>
    <x v="1"/>
    <n v="4.7300000000000004"/>
  </r>
  <r>
    <n v="55621"/>
    <d v="2022-11-13T00:00:00"/>
    <s v="10084"/>
    <n v="1"/>
    <n v="2"/>
    <n v="54"/>
    <n v="43.19"/>
    <x v="1"/>
    <n v="4"/>
    <x v="1"/>
    <n v="10.810000000000002"/>
  </r>
  <r>
    <n v="55622"/>
    <d v="2022-11-13T00:00:00"/>
    <s v="10051"/>
    <n v="1"/>
    <n v="18"/>
    <n v="340"/>
    <n v="229.41"/>
    <x v="14"/>
    <n v="3"/>
    <x v="3"/>
    <n v="110.59"/>
  </r>
  <r>
    <n v="55623"/>
    <d v="2022-11-13T00:00:00"/>
    <s v="10006"/>
    <n v="1"/>
    <n v="13"/>
    <n v="243"/>
    <n v="135.35"/>
    <x v="8"/>
    <n v="1"/>
    <x v="5"/>
    <n v="107.65"/>
  </r>
  <r>
    <n v="55624"/>
    <d v="2022-11-13T00:00:00"/>
    <s v="10066"/>
    <n v="1"/>
    <n v="9"/>
    <n v="18"/>
    <n v="8.83"/>
    <x v="6"/>
    <n v="4"/>
    <x v="1"/>
    <n v="9.17"/>
  </r>
  <r>
    <n v="55625"/>
    <d v="2022-11-13T00:00:00"/>
    <s v="10071"/>
    <n v="1"/>
    <n v="5"/>
    <n v="14"/>
    <n v="10.82"/>
    <x v="2"/>
    <n v="4"/>
    <x v="1"/>
    <n v="3.1799999999999997"/>
  </r>
  <r>
    <n v="55626"/>
    <d v="2022-11-14T00:00:00"/>
    <s v="10080"/>
    <n v="1"/>
    <n v="3"/>
    <n v="31"/>
    <n v="18.82"/>
    <x v="5"/>
    <n v="4"/>
    <x v="1"/>
    <n v="12.18"/>
  </r>
  <r>
    <n v="55627"/>
    <d v="2022-11-14T00:00:00"/>
    <s v="10071"/>
    <n v="1"/>
    <n v="5"/>
    <n v="15"/>
    <n v="10.37"/>
    <x v="2"/>
    <n v="4"/>
    <x v="1"/>
    <n v="4.6300000000000008"/>
  </r>
  <r>
    <n v="55628"/>
    <d v="2022-11-14T00:00:00"/>
    <s v="10071"/>
    <n v="1"/>
    <n v="7"/>
    <n v="15"/>
    <n v="10.17"/>
    <x v="3"/>
    <n v="4"/>
    <x v="1"/>
    <n v="4.83"/>
  </r>
  <r>
    <n v="55629"/>
    <d v="2022-11-14T00:00:00"/>
    <s v="10071"/>
    <n v="1"/>
    <n v="6"/>
    <n v="14"/>
    <n v="10.61"/>
    <x v="4"/>
    <n v="4"/>
    <x v="1"/>
    <n v="3.3900000000000006"/>
  </r>
  <r>
    <n v="55630"/>
    <d v="2022-11-15T00:00:00"/>
    <s v="10071"/>
    <n v="1"/>
    <n v="7"/>
    <n v="14"/>
    <n v="10.52"/>
    <x v="3"/>
    <n v="4"/>
    <x v="1"/>
    <n v="3.4800000000000004"/>
  </r>
  <r>
    <n v="55631"/>
    <d v="2022-11-15T00:00:00"/>
    <s v="10071"/>
    <n v="1"/>
    <n v="6"/>
    <n v="14"/>
    <n v="11.11"/>
    <x v="4"/>
    <n v="4"/>
    <x v="1"/>
    <n v="2.8900000000000006"/>
  </r>
  <r>
    <n v="55632"/>
    <d v="2022-11-15T00:00:00"/>
    <s v="10071"/>
    <n v="1"/>
    <n v="14"/>
    <n v="15"/>
    <n v="10.5"/>
    <x v="10"/>
    <n v="4"/>
    <x v="1"/>
    <n v="4.5"/>
  </r>
  <r>
    <n v="55633"/>
    <d v="2022-11-15T00:00:00"/>
    <s v="10071"/>
    <n v="1"/>
    <n v="7"/>
    <n v="14"/>
    <n v="10.82"/>
    <x v="3"/>
    <n v="4"/>
    <x v="1"/>
    <n v="3.1799999999999997"/>
  </r>
  <r>
    <n v="55634"/>
    <d v="2022-11-15T00:00:00"/>
    <s v="10006"/>
    <n v="1"/>
    <n v="16"/>
    <n v="258"/>
    <n v="138.76"/>
    <x v="11"/>
    <n v="1"/>
    <x v="5"/>
    <n v="119.24000000000001"/>
  </r>
  <r>
    <n v="55635"/>
    <d v="2022-11-16T00:00:00"/>
    <s v="10051"/>
    <n v="1"/>
    <n v="11"/>
    <n v="332"/>
    <n v="228.64"/>
    <x v="7"/>
    <n v="3"/>
    <x v="3"/>
    <n v="103.36000000000001"/>
  </r>
  <r>
    <n v="55636"/>
    <d v="2022-11-16T00:00:00"/>
    <s v="10071"/>
    <n v="1"/>
    <n v="2"/>
    <n v="15"/>
    <n v="10.52"/>
    <x v="1"/>
    <n v="4"/>
    <x v="1"/>
    <n v="4.4800000000000004"/>
  </r>
  <r>
    <n v="55637"/>
    <d v="2022-11-17T00:00:00"/>
    <s v="10071"/>
    <n v="1"/>
    <n v="16"/>
    <n v="14"/>
    <n v="11.05"/>
    <x v="11"/>
    <n v="4"/>
    <x v="1"/>
    <n v="2.9499999999999993"/>
  </r>
  <r>
    <n v="55638"/>
    <d v="2022-11-17T00:00:00"/>
    <s v="10071"/>
    <n v="1"/>
    <n v="7"/>
    <n v="15"/>
    <n v="10.97"/>
    <x v="3"/>
    <n v="4"/>
    <x v="1"/>
    <n v="4.0299999999999994"/>
  </r>
  <r>
    <n v="55639"/>
    <d v="2022-11-17T00:00:00"/>
    <s v="10040"/>
    <n v="1"/>
    <n v="6"/>
    <n v="125"/>
    <n v="66.25"/>
    <x v="4"/>
    <n v="5"/>
    <x v="0"/>
    <n v="58.75"/>
  </r>
  <r>
    <n v="55640"/>
    <d v="2022-11-17T00:00:00"/>
    <s v="10071"/>
    <n v="1"/>
    <n v="5"/>
    <n v="15"/>
    <n v="10.63"/>
    <x v="2"/>
    <n v="4"/>
    <x v="1"/>
    <n v="4.3699999999999992"/>
  </r>
  <r>
    <n v="55641"/>
    <d v="2022-11-17T00:00:00"/>
    <s v="10071"/>
    <n v="1"/>
    <n v="7"/>
    <n v="14"/>
    <n v="10.45"/>
    <x v="3"/>
    <n v="4"/>
    <x v="1"/>
    <n v="3.5500000000000007"/>
  </r>
  <r>
    <n v="55642"/>
    <d v="2022-11-17T00:00:00"/>
    <s v="10071"/>
    <n v="1"/>
    <n v="5"/>
    <n v="15"/>
    <n v="10.31"/>
    <x v="2"/>
    <n v="4"/>
    <x v="1"/>
    <n v="4.6899999999999995"/>
  </r>
  <r>
    <n v="55643"/>
    <d v="2022-11-18T00:00:00"/>
    <s v="10071"/>
    <n v="1"/>
    <n v="19"/>
    <n v="15"/>
    <n v="10.25"/>
    <x v="13"/>
    <n v="4"/>
    <x v="1"/>
    <n v="4.75"/>
  </r>
  <r>
    <n v="55644"/>
    <d v="2022-11-19T00:00:00"/>
    <s v="10071"/>
    <n v="1"/>
    <n v="13"/>
    <n v="14"/>
    <n v="10.9"/>
    <x v="8"/>
    <n v="4"/>
    <x v="1"/>
    <n v="3.0999999999999996"/>
  </r>
  <r>
    <n v="55645"/>
    <d v="2022-11-19T00:00:00"/>
    <s v="10006"/>
    <n v="1"/>
    <n v="11"/>
    <n v="249"/>
    <n v="138.94"/>
    <x v="7"/>
    <n v="1"/>
    <x v="5"/>
    <n v="110.06"/>
  </r>
  <r>
    <n v="55646"/>
    <d v="2022-11-19T00:00:00"/>
    <s v="10071"/>
    <n v="1"/>
    <n v="19"/>
    <n v="15"/>
    <n v="10.19"/>
    <x v="13"/>
    <n v="4"/>
    <x v="1"/>
    <n v="4.8100000000000005"/>
  </r>
  <r>
    <n v="55647"/>
    <d v="2022-11-19T00:00:00"/>
    <s v="10071"/>
    <n v="1"/>
    <n v="5"/>
    <n v="15"/>
    <n v="10.19"/>
    <x v="2"/>
    <n v="4"/>
    <x v="1"/>
    <n v="4.8100000000000005"/>
  </r>
  <r>
    <n v="55648"/>
    <d v="2022-11-19T00:00:00"/>
    <s v="10066"/>
    <n v="1"/>
    <n v="7"/>
    <n v="18"/>
    <n v="8.7799999999999994"/>
    <x v="3"/>
    <n v="4"/>
    <x v="1"/>
    <n v="9.2200000000000006"/>
  </r>
  <r>
    <n v="55649"/>
    <d v="2022-11-20T00:00:00"/>
    <s v="10071"/>
    <n v="1"/>
    <n v="7"/>
    <n v="15"/>
    <n v="10.33"/>
    <x v="3"/>
    <n v="4"/>
    <x v="1"/>
    <n v="4.67"/>
  </r>
  <r>
    <n v="55650"/>
    <d v="2022-11-21T00:00:00"/>
    <s v="10040"/>
    <n v="1"/>
    <n v="1"/>
    <n v="118"/>
    <n v="61.76"/>
    <x v="0"/>
    <n v="5"/>
    <x v="0"/>
    <n v="56.24"/>
  </r>
  <r>
    <n v="55651"/>
    <d v="2022-11-21T00:00:00"/>
    <s v="10071"/>
    <n v="1"/>
    <n v="16"/>
    <n v="14"/>
    <n v="11.06"/>
    <x v="11"/>
    <n v="4"/>
    <x v="1"/>
    <n v="2.9399999999999995"/>
  </r>
  <r>
    <n v="55652"/>
    <d v="2022-11-22T00:00:00"/>
    <s v="10080"/>
    <n v="1"/>
    <n v="6"/>
    <n v="32"/>
    <n v="19.21"/>
    <x v="4"/>
    <n v="4"/>
    <x v="1"/>
    <n v="12.79"/>
  </r>
  <r>
    <n v="55653"/>
    <d v="2022-11-22T00:00:00"/>
    <s v="10006"/>
    <n v="1"/>
    <n v="6"/>
    <n v="245"/>
    <n v="130.29"/>
    <x v="4"/>
    <n v="1"/>
    <x v="5"/>
    <n v="114.71000000000001"/>
  </r>
  <r>
    <n v="55654"/>
    <d v="2022-11-22T00:00:00"/>
    <s v="10071"/>
    <n v="1"/>
    <n v="2"/>
    <n v="15"/>
    <n v="10.79"/>
    <x v="1"/>
    <n v="4"/>
    <x v="1"/>
    <n v="4.2100000000000009"/>
  </r>
  <r>
    <n v="55655"/>
    <d v="2022-11-22T00:00:00"/>
    <s v="10071"/>
    <n v="1"/>
    <n v="9"/>
    <n v="15"/>
    <n v="10.75"/>
    <x v="6"/>
    <n v="4"/>
    <x v="1"/>
    <n v="4.25"/>
  </r>
  <r>
    <n v="55656"/>
    <d v="2022-11-23T00:00:00"/>
    <s v="10071"/>
    <n v="1"/>
    <n v="15"/>
    <n v="15"/>
    <n v="10.25"/>
    <x v="12"/>
    <n v="4"/>
    <x v="1"/>
    <n v="4.75"/>
  </r>
  <r>
    <n v="55657"/>
    <d v="2022-11-23T00:00:00"/>
    <s v="10051"/>
    <n v="1"/>
    <n v="7"/>
    <n v="324"/>
    <n v="231.22"/>
    <x v="3"/>
    <n v="3"/>
    <x v="3"/>
    <n v="92.78"/>
  </r>
  <r>
    <n v="55658"/>
    <d v="2022-11-23T00:00:00"/>
    <s v="10066"/>
    <n v="1"/>
    <n v="11"/>
    <n v="17"/>
    <n v="9.6"/>
    <x v="7"/>
    <n v="4"/>
    <x v="1"/>
    <n v="7.4"/>
  </r>
  <r>
    <n v="55659"/>
    <d v="2022-11-23T00:00:00"/>
    <s v="10071"/>
    <n v="1"/>
    <n v="10"/>
    <n v="15"/>
    <n v="10.96"/>
    <x v="9"/>
    <n v="4"/>
    <x v="1"/>
    <n v="4.0399999999999991"/>
  </r>
  <r>
    <n v="55660"/>
    <d v="2022-11-24T00:00:00"/>
    <s v="10028"/>
    <n v="1"/>
    <n v="16"/>
    <n v="112"/>
    <n v="76.91"/>
    <x v="11"/>
    <n v="6"/>
    <x v="2"/>
    <n v="35.090000000000003"/>
  </r>
  <r>
    <n v="55661"/>
    <d v="2022-11-24T00:00:00"/>
    <s v="10071"/>
    <n v="1"/>
    <n v="19"/>
    <n v="15"/>
    <n v="11.02"/>
    <x v="13"/>
    <n v="4"/>
    <x v="1"/>
    <n v="3.9800000000000004"/>
  </r>
  <r>
    <n v="55662"/>
    <d v="2022-11-25T00:00:00"/>
    <s v="10071"/>
    <n v="1"/>
    <n v="6"/>
    <n v="14"/>
    <n v="10.38"/>
    <x v="4"/>
    <n v="4"/>
    <x v="1"/>
    <n v="3.6199999999999992"/>
  </r>
  <r>
    <n v="55663"/>
    <d v="2022-11-26T00:00:00"/>
    <s v="10040"/>
    <n v="1"/>
    <n v="2"/>
    <n v="123"/>
    <n v="62.93"/>
    <x v="1"/>
    <n v="5"/>
    <x v="0"/>
    <n v="60.07"/>
  </r>
  <r>
    <n v="55664"/>
    <d v="2022-11-26T00:00:00"/>
    <s v="10071"/>
    <n v="1"/>
    <n v="7"/>
    <n v="15"/>
    <n v="10.88"/>
    <x v="3"/>
    <n v="4"/>
    <x v="1"/>
    <n v="4.1199999999999992"/>
  </r>
  <r>
    <n v="55665"/>
    <d v="2022-11-26T00:00:00"/>
    <s v="10006"/>
    <n v="1"/>
    <n v="7"/>
    <n v="238"/>
    <n v="126.8"/>
    <x v="3"/>
    <n v="1"/>
    <x v="5"/>
    <n v="111.2"/>
  </r>
  <r>
    <n v="55666"/>
    <d v="2022-11-27T00:00:00"/>
    <s v="10071"/>
    <n v="1"/>
    <n v="1"/>
    <n v="15"/>
    <n v="11.12"/>
    <x v="0"/>
    <n v="4"/>
    <x v="1"/>
    <n v="3.8800000000000008"/>
  </r>
  <r>
    <n v="55667"/>
    <d v="2022-11-27T00:00:00"/>
    <s v="10051"/>
    <n v="1"/>
    <n v="1"/>
    <n v="319"/>
    <n v="230.1"/>
    <x v="0"/>
    <n v="3"/>
    <x v="3"/>
    <n v="88.9"/>
  </r>
  <r>
    <n v="55668"/>
    <d v="2022-11-28T00:00:00"/>
    <s v="10071"/>
    <n v="1"/>
    <n v="6"/>
    <n v="15"/>
    <n v="10.35"/>
    <x v="4"/>
    <n v="4"/>
    <x v="1"/>
    <n v="4.6500000000000004"/>
  </r>
  <r>
    <n v="55669"/>
    <d v="2022-11-29T00:00:00"/>
    <s v="10071"/>
    <n v="1"/>
    <n v="16"/>
    <n v="14"/>
    <n v="10.5"/>
    <x v="11"/>
    <n v="4"/>
    <x v="1"/>
    <n v="3.5"/>
  </r>
  <r>
    <n v="55670"/>
    <d v="2022-11-29T00:00:00"/>
    <s v="10084"/>
    <n v="1"/>
    <n v="14"/>
    <n v="55"/>
    <n v="42.38"/>
    <x v="10"/>
    <n v="4"/>
    <x v="1"/>
    <n v="12.619999999999997"/>
  </r>
  <r>
    <n v="55671"/>
    <d v="2022-11-30T00:00:00"/>
    <s v="10006"/>
    <n v="1"/>
    <n v="3"/>
    <n v="250"/>
    <n v="127.32"/>
    <x v="5"/>
    <n v="1"/>
    <x v="5"/>
    <n v="122.68"/>
  </r>
  <r>
    <n v="55672"/>
    <d v="2022-11-30T00:00:00"/>
    <s v="10071"/>
    <n v="1"/>
    <n v="15"/>
    <n v="14"/>
    <n v="10.83"/>
    <x v="12"/>
    <n v="4"/>
    <x v="1"/>
    <n v="3.17"/>
  </r>
  <r>
    <n v="55673"/>
    <d v="2022-11-30T00:00:00"/>
    <s v="10066"/>
    <n v="1"/>
    <n v="14"/>
    <n v="18"/>
    <n v="9.49"/>
    <x v="10"/>
    <n v="4"/>
    <x v="1"/>
    <n v="8.51"/>
  </r>
  <r>
    <n v="55674"/>
    <d v="2022-12-01T00:00:00"/>
    <s v="10071"/>
    <n v="1"/>
    <n v="6"/>
    <n v="14"/>
    <n v="10.81"/>
    <x v="4"/>
    <n v="4"/>
    <x v="1"/>
    <n v="3.1899999999999995"/>
  </r>
  <r>
    <n v="55675"/>
    <d v="2022-12-01T00:00:00"/>
    <s v="10071"/>
    <n v="1"/>
    <n v="3"/>
    <n v="14"/>
    <n v="10.94"/>
    <x v="5"/>
    <n v="4"/>
    <x v="1"/>
    <n v="3.0600000000000005"/>
  </r>
  <r>
    <n v="55676"/>
    <d v="2022-12-01T00:00:00"/>
    <s v="10071"/>
    <n v="1"/>
    <n v="15"/>
    <n v="15"/>
    <n v="10.61"/>
    <x v="12"/>
    <n v="4"/>
    <x v="1"/>
    <n v="4.3900000000000006"/>
  </r>
  <r>
    <n v="55677"/>
    <d v="2022-12-01T00:00:00"/>
    <s v="10040"/>
    <n v="1"/>
    <n v="7"/>
    <n v="129"/>
    <n v="67.7"/>
    <x v="3"/>
    <n v="5"/>
    <x v="0"/>
    <n v="61.3"/>
  </r>
  <r>
    <n v="55678"/>
    <d v="2022-12-02T00:00:00"/>
    <s v="10071"/>
    <n v="1"/>
    <n v="1"/>
    <n v="14"/>
    <n v="10.56"/>
    <x v="0"/>
    <n v="4"/>
    <x v="1"/>
    <n v="3.4399999999999995"/>
  </r>
  <r>
    <n v="55679"/>
    <d v="2022-12-02T00:00:00"/>
    <s v="10051"/>
    <n v="1"/>
    <n v="16"/>
    <n v="323"/>
    <n v="225.78"/>
    <x v="11"/>
    <n v="3"/>
    <x v="3"/>
    <n v="97.22"/>
  </r>
  <r>
    <n v="55680"/>
    <d v="2022-12-02T00:00:00"/>
    <s v="10071"/>
    <n v="1"/>
    <n v="1"/>
    <n v="15"/>
    <n v="10.48"/>
    <x v="0"/>
    <n v="4"/>
    <x v="1"/>
    <n v="4.5199999999999996"/>
  </r>
  <r>
    <n v="55681"/>
    <d v="2022-12-02T00:00:00"/>
    <s v="10006"/>
    <n v="1"/>
    <n v="7"/>
    <n v="244"/>
    <n v="137.65"/>
    <x v="3"/>
    <n v="1"/>
    <x v="5"/>
    <n v="106.35"/>
  </r>
  <r>
    <n v="55682"/>
    <d v="2022-12-02T00:00:00"/>
    <s v="10071"/>
    <n v="1"/>
    <n v="19"/>
    <n v="15"/>
    <n v="10.84"/>
    <x v="13"/>
    <n v="4"/>
    <x v="1"/>
    <n v="4.16"/>
  </r>
  <r>
    <n v="55683"/>
    <d v="2022-12-02T00:00:00"/>
    <s v="10071"/>
    <n v="1"/>
    <n v="9"/>
    <n v="15"/>
    <n v="10.33"/>
    <x v="6"/>
    <n v="4"/>
    <x v="1"/>
    <n v="4.67"/>
  </r>
  <r>
    <n v="55684"/>
    <d v="2022-12-02T00:00:00"/>
    <s v="10071"/>
    <n v="1"/>
    <n v="9"/>
    <n v="15"/>
    <n v="10.89"/>
    <x v="6"/>
    <n v="4"/>
    <x v="1"/>
    <n v="4.1099999999999994"/>
  </r>
  <r>
    <n v="55685"/>
    <d v="2022-12-03T00:00:00"/>
    <s v="10028"/>
    <n v="1"/>
    <n v="3"/>
    <n v="111"/>
    <n v="74.64"/>
    <x v="5"/>
    <n v="6"/>
    <x v="2"/>
    <n v="36.36"/>
  </r>
  <r>
    <n v="55686"/>
    <d v="2022-12-03T00:00:00"/>
    <s v="10071"/>
    <n v="1"/>
    <n v="13"/>
    <n v="15"/>
    <n v="10.78"/>
    <x v="8"/>
    <n v="4"/>
    <x v="1"/>
    <n v="4.2200000000000006"/>
  </r>
  <r>
    <n v="55687"/>
    <d v="2022-12-04T00:00:00"/>
    <s v="10040"/>
    <n v="1"/>
    <n v="16"/>
    <n v="122"/>
    <n v="62.81"/>
    <x v="11"/>
    <n v="5"/>
    <x v="0"/>
    <n v="59.19"/>
  </r>
  <r>
    <n v="55688"/>
    <d v="2022-12-04T00:00:00"/>
    <s v="10071"/>
    <n v="1"/>
    <n v="5"/>
    <n v="15"/>
    <n v="10.210000000000001"/>
    <x v="2"/>
    <n v="4"/>
    <x v="1"/>
    <n v="4.7899999999999991"/>
  </r>
  <r>
    <n v="55689"/>
    <d v="2022-12-04T00:00:00"/>
    <s v="10066"/>
    <n v="1"/>
    <n v="6"/>
    <n v="18"/>
    <n v="8.83"/>
    <x v="4"/>
    <n v="4"/>
    <x v="1"/>
    <n v="9.17"/>
  </r>
  <r>
    <n v="55690"/>
    <d v="2022-12-04T00:00:00"/>
    <s v="10071"/>
    <n v="1"/>
    <n v="7"/>
    <n v="14"/>
    <n v="11.21"/>
    <x v="3"/>
    <n v="4"/>
    <x v="1"/>
    <n v="2.7899999999999991"/>
  </r>
  <r>
    <n v="55691"/>
    <d v="2022-12-05T00:00:00"/>
    <s v="10006"/>
    <n v="1"/>
    <n v="3"/>
    <n v="254"/>
    <n v="135.97999999999999"/>
    <x v="5"/>
    <n v="1"/>
    <x v="5"/>
    <n v="118.02000000000001"/>
  </r>
  <r>
    <n v="55692"/>
    <d v="2022-12-05T00:00:00"/>
    <s v="10071"/>
    <n v="1"/>
    <n v="1"/>
    <n v="14"/>
    <n v="10.64"/>
    <x v="0"/>
    <n v="4"/>
    <x v="1"/>
    <n v="3.3599999999999994"/>
  </r>
  <r>
    <n v="55693"/>
    <d v="2022-12-05T00:00:00"/>
    <s v="10071"/>
    <n v="1"/>
    <n v="16"/>
    <n v="15"/>
    <n v="10.28"/>
    <x v="11"/>
    <n v="4"/>
    <x v="1"/>
    <n v="4.7200000000000006"/>
  </r>
  <r>
    <n v="55694"/>
    <d v="2022-12-05T00:00:00"/>
    <s v="10071"/>
    <n v="1"/>
    <n v="19"/>
    <n v="14"/>
    <n v="10.39"/>
    <x v="13"/>
    <n v="4"/>
    <x v="1"/>
    <n v="3.6099999999999994"/>
  </r>
  <r>
    <n v="55695"/>
    <d v="2022-12-05T00:00:00"/>
    <s v="10071"/>
    <n v="1"/>
    <n v="7"/>
    <n v="14"/>
    <n v="10.41"/>
    <x v="3"/>
    <n v="4"/>
    <x v="1"/>
    <n v="3.59"/>
  </r>
  <r>
    <n v="55696"/>
    <d v="2022-12-05T00:00:00"/>
    <s v="10071"/>
    <n v="1"/>
    <n v="6"/>
    <n v="14"/>
    <n v="10.45"/>
    <x v="4"/>
    <n v="4"/>
    <x v="1"/>
    <n v="3.5500000000000007"/>
  </r>
  <r>
    <n v="55697"/>
    <d v="2022-12-05T00:00:00"/>
    <s v="10071"/>
    <n v="1"/>
    <n v="9"/>
    <n v="15"/>
    <n v="10.15"/>
    <x v="6"/>
    <n v="4"/>
    <x v="1"/>
    <n v="4.8499999999999996"/>
  </r>
  <r>
    <n v="55698"/>
    <d v="2022-12-05T00:00:00"/>
    <s v="10080"/>
    <n v="1"/>
    <n v="16"/>
    <n v="34"/>
    <n v="18.89"/>
    <x v="11"/>
    <n v="4"/>
    <x v="1"/>
    <n v="15.11"/>
  </r>
  <r>
    <n v="55699"/>
    <d v="2022-12-06T00:00:00"/>
    <s v="10028"/>
    <n v="1"/>
    <n v="6"/>
    <n v="109"/>
    <n v="74.94"/>
    <x v="4"/>
    <n v="6"/>
    <x v="2"/>
    <n v="34.06"/>
  </r>
  <r>
    <n v="55700"/>
    <d v="2022-12-06T00:00:00"/>
    <s v="10051"/>
    <n v="1"/>
    <n v="6"/>
    <n v="344"/>
    <n v="216.25"/>
    <x v="4"/>
    <n v="3"/>
    <x v="3"/>
    <n v="127.75"/>
  </r>
  <r>
    <n v="55701"/>
    <d v="2022-12-06T00:00:00"/>
    <s v="10071"/>
    <n v="1"/>
    <n v="5"/>
    <n v="15"/>
    <n v="10.61"/>
    <x v="2"/>
    <n v="4"/>
    <x v="1"/>
    <n v="4.3900000000000006"/>
  </r>
  <r>
    <n v="55702"/>
    <d v="2022-12-06T00:00:00"/>
    <s v="10071"/>
    <n v="1"/>
    <n v="19"/>
    <n v="15"/>
    <n v="10.9"/>
    <x v="13"/>
    <n v="4"/>
    <x v="1"/>
    <n v="4.0999999999999996"/>
  </r>
  <r>
    <n v="55703"/>
    <d v="2022-12-07T00:00:00"/>
    <s v="10071"/>
    <n v="1"/>
    <n v="1"/>
    <n v="15"/>
    <n v="10.85"/>
    <x v="0"/>
    <n v="4"/>
    <x v="1"/>
    <n v="4.1500000000000004"/>
  </r>
  <r>
    <n v="55704"/>
    <d v="2022-12-07T00:00:00"/>
    <s v="10071"/>
    <n v="1"/>
    <n v="11"/>
    <n v="15"/>
    <n v="10.15"/>
    <x v="7"/>
    <n v="4"/>
    <x v="1"/>
    <n v="4.8499999999999996"/>
  </r>
  <r>
    <n v="55705"/>
    <d v="2022-12-08T00:00:00"/>
    <s v="10084"/>
    <n v="1"/>
    <n v="13"/>
    <n v="58"/>
    <n v="44.85"/>
    <x v="8"/>
    <n v="4"/>
    <x v="1"/>
    <n v="13.149999999999999"/>
  </r>
  <r>
    <n v="55706"/>
    <d v="2022-12-08T00:00:00"/>
    <s v="10071"/>
    <n v="1"/>
    <n v="6"/>
    <n v="14"/>
    <n v="10.7"/>
    <x v="4"/>
    <n v="4"/>
    <x v="1"/>
    <n v="3.3000000000000007"/>
  </r>
  <r>
    <n v="55707"/>
    <d v="2022-12-09T00:00:00"/>
    <s v="10006"/>
    <n v="1"/>
    <n v="7"/>
    <n v="254"/>
    <n v="131.72"/>
    <x v="3"/>
    <n v="1"/>
    <x v="5"/>
    <n v="122.28"/>
  </r>
  <r>
    <n v="55708"/>
    <d v="2022-12-09T00:00:00"/>
    <s v="10071"/>
    <n v="1"/>
    <n v="16"/>
    <n v="15"/>
    <n v="10.220000000000001"/>
    <x v="11"/>
    <n v="4"/>
    <x v="1"/>
    <n v="4.7799999999999994"/>
  </r>
  <r>
    <n v="55709"/>
    <d v="2022-12-09T00:00:00"/>
    <s v="10040"/>
    <n v="1"/>
    <n v="3"/>
    <n v="119"/>
    <n v="63.31"/>
    <x v="5"/>
    <n v="5"/>
    <x v="0"/>
    <n v="55.69"/>
  </r>
  <r>
    <n v="55710"/>
    <d v="2022-12-09T00:00:00"/>
    <s v="10066"/>
    <n v="1"/>
    <n v="19"/>
    <n v="18"/>
    <n v="9.64"/>
    <x v="13"/>
    <n v="4"/>
    <x v="1"/>
    <n v="8.36"/>
  </r>
  <r>
    <n v="55711"/>
    <d v="2022-12-09T00:00:00"/>
    <s v="10071"/>
    <n v="1"/>
    <n v="10"/>
    <n v="15"/>
    <n v="10.62"/>
    <x v="9"/>
    <n v="4"/>
    <x v="1"/>
    <n v="4.3800000000000008"/>
  </r>
  <r>
    <n v="55712"/>
    <d v="2022-12-10T00:00:00"/>
    <s v="10071"/>
    <n v="1"/>
    <n v="13"/>
    <n v="15"/>
    <n v="10.87"/>
    <x v="8"/>
    <n v="4"/>
    <x v="1"/>
    <n v="4.1300000000000008"/>
  </r>
  <r>
    <n v="55713"/>
    <d v="2022-12-10T00:00:00"/>
    <s v="10071"/>
    <n v="1"/>
    <n v="19"/>
    <n v="15"/>
    <n v="10.31"/>
    <x v="13"/>
    <n v="4"/>
    <x v="1"/>
    <n v="4.6899999999999995"/>
  </r>
  <r>
    <n v="55714"/>
    <d v="2022-12-11T00:00:00"/>
    <s v="10071"/>
    <n v="1"/>
    <n v="6"/>
    <n v="15"/>
    <n v="10.58"/>
    <x v="4"/>
    <n v="4"/>
    <x v="1"/>
    <n v="4.42"/>
  </r>
  <r>
    <n v="55715"/>
    <d v="2022-12-11T00:00:00"/>
    <s v="10066"/>
    <n v="1"/>
    <n v="13"/>
    <n v="17"/>
    <n v="9.09"/>
    <x v="8"/>
    <n v="4"/>
    <x v="1"/>
    <n v="7.91"/>
  </r>
  <r>
    <n v="55716"/>
    <d v="2022-12-11T00:00:00"/>
    <s v="10071"/>
    <n v="1"/>
    <n v="7"/>
    <n v="15"/>
    <n v="10.16"/>
    <x v="3"/>
    <n v="4"/>
    <x v="1"/>
    <n v="4.84"/>
  </r>
  <r>
    <n v="55717"/>
    <d v="2022-12-12T00:00:00"/>
    <s v="10071"/>
    <n v="1"/>
    <n v="11"/>
    <n v="15"/>
    <n v="10.84"/>
    <x v="7"/>
    <n v="4"/>
    <x v="1"/>
    <n v="4.16"/>
  </r>
  <r>
    <n v="55718"/>
    <d v="2022-12-12T00:00:00"/>
    <s v="10071"/>
    <n v="1"/>
    <n v="2"/>
    <n v="15"/>
    <n v="10.87"/>
    <x v="1"/>
    <n v="4"/>
    <x v="1"/>
    <n v="4.1300000000000008"/>
  </r>
  <r>
    <n v="55719"/>
    <d v="2022-12-13T00:00:00"/>
    <s v="10006"/>
    <n v="1"/>
    <n v="3"/>
    <n v="234"/>
    <n v="135.66"/>
    <x v="5"/>
    <n v="1"/>
    <x v="5"/>
    <n v="98.34"/>
  </r>
  <r>
    <n v="55720"/>
    <d v="2022-12-13T00:00:00"/>
    <s v="10071"/>
    <n v="1"/>
    <n v="7"/>
    <n v="15"/>
    <n v="11.07"/>
    <x v="3"/>
    <n v="4"/>
    <x v="1"/>
    <n v="3.9299999999999997"/>
  </r>
  <r>
    <n v="55721"/>
    <d v="2022-12-13T00:00:00"/>
    <s v="10071"/>
    <n v="1"/>
    <n v="5"/>
    <n v="15"/>
    <n v="10.15"/>
    <x v="2"/>
    <n v="4"/>
    <x v="1"/>
    <n v="4.8499999999999996"/>
  </r>
  <r>
    <n v="55722"/>
    <d v="2022-12-13T00:00:00"/>
    <s v="10051"/>
    <n v="1"/>
    <n v="1"/>
    <n v="334"/>
    <n v="232.02"/>
    <x v="0"/>
    <n v="3"/>
    <x v="3"/>
    <n v="101.97999999999999"/>
  </r>
  <r>
    <n v="55723"/>
    <d v="2022-12-13T00:00:00"/>
    <s v="10071"/>
    <n v="1"/>
    <n v="9"/>
    <n v="14"/>
    <n v="10.39"/>
    <x v="6"/>
    <n v="4"/>
    <x v="1"/>
    <n v="3.6099999999999994"/>
  </r>
  <r>
    <n v="55724"/>
    <d v="2022-12-14T00:00:00"/>
    <s v="10040"/>
    <n v="1"/>
    <n v="7"/>
    <n v="123"/>
    <n v="67.56"/>
    <x v="3"/>
    <n v="5"/>
    <x v="0"/>
    <n v="55.44"/>
  </r>
  <r>
    <n v="55725"/>
    <d v="2022-12-14T00:00:00"/>
    <s v="10071"/>
    <n v="1"/>
    <n v="7"/>
    <n v="15"/>
    <n v="11.18"/>
    <x v="3"/>
    <n v="4"/>
    <x v="1"/>
    <n v="3.8200000000000003"/>
  </r>
  <r>
    <n v="55726"/>
    <d v="2022-12-15T00:00:00"/>
    <s v="10066"/>
    <n v="1"/>
    <n v="11"/>
    <n v="17"/>
    <n v="9.5399999999999991"/>
    <x v="7"/>
    <n v="4"/>
    <x v="1"/>
    <n v="7.4600000000000009"/>
  </r>
  <r>
    <n v="55727"/>
    <d v="2022-12-15T00:00:00"/>
    <s v="10028"/>
    <n v="1"/>
    <n v="1"/>
    <n v="110"/>
    <n v="75.790000000000006"/>
    <x v="0"/>
    <n v="6"/>
    <x v="2"/>
    <n v="34.209999999999994"/>
  </r>
  <r>
    <n v="55728"/>
    <d v="2022-12-15T00:00:00"/>
    <s v="10071"/>
    <n v="1"/>
    <n v="7"/>
    <n v="15"/>
    <n v="10.61"/>
    <x v="3"/>
    <n v="4"/>
    <x v="1"/>
    <n v="4.3900000000000006"/>
  </r>
  <r>
    <n v="55729"/>
    <d v="2022-12-16T00:00:00"/>
    <s v="10006"/>
    <n v="1"/>
    <n v="7"/>
    <n v="239"/>
    <n v="131.80000000000001"/>
    <x v="3"/>
    <n v="1"/>
    <x v="5"/>
    <n v="107.19999999999999"/>
  </r>
  <r>
    <n v="55730"/>
    <d v="2022-12-16T00:00:00"/>
    <s v="10071"/>
    <n v="1"/>
    <n v="16"/>
    <n v="14"/>
    <n v="10.81"/>
    <x v="11"/>
    <n v="4"/>
    <x v="1"/>
    <n v="3.1899999999999995"/>
  </r>
  <r>
    <n v="55731"/>
    <d v="2022-12-16T00:00:00"/>
    <s v="10040"/>
    <n v="1"/>
    <n v="11"/>
    <n v="119"/>
    <n v="62.28"/>
    <x v="7"/>
    <n v="5"/>
    <x v="0"/>
    <n v="56.72"/>
  </r>
  <r>
    <n v="55732"/>
    <d v="2022-12-17T00:00:00"/>
    <s v="10051"/>
    <n v="1"/>
    <n v="1"/>
    <n v="346"/>
    <n v="228.81"/>
    <x v="0"/>
    <n v="3"/>
    <x v="3"/>
    <n v="117.19"/>
  </r>
  <r>
    <n v="55733"/>
    <d v="2022-12-17T00:00:00"/>
    <s v="10071"/>
    <n v="1"/>
    <n v="19"/>
    <n v="14"/>
    <n v="10.74"/>
    <x v="13"/>
    <n v="4"/>
    <x v="1"/>
    <n v="3.26"/>
  </r>
  <r>
    <n v="55734"/>
    <d v="2022-12-17T00:00:00"/>
    <s v="10066"/>
    <n v="1"/>
    <n v="14"/>
    <n v="18"/>
    <n v="8.85"/>
    <x v="10"/>
    <n v="4"/>
    <x v="1"/>
    <n v="9.15"/>
  </r>
  <r>
    <n v="55735"/>
    <d v="2022-12-17T00:00:00"/>
    <s v="10071"/>
    <n v="1"/>
    <n v="2"/>
    <n v="15"/>
    <n v="10.81"/>
    <x v="1"/>
    <n v="4"/>
    <x v="1"/>
    <n v="4.1899999999999995"/>
  </r>
  <r>
    <n v="55736"/>
    <d v="2022-12-18T00:00:00"/>
    <s v="10071"/>
    <n v="1"/>
    <n v="6"/>
    <n v="15"/>
    <n v="11.07"/>
    <x v="4"/>
    <n v="4"/>
    <x v="1"/>
    <n v="3.9299999999999997"/>
  </r>
  <r>
    <n v="55737"/>
    <d v="2022-12-18T00:00:00"/>
    <s v="10071"/>
    <n v="1"/>
    <n v="1"/>
    <n v="14"/>
    <n v="10.24"/>
    <x v="0"/>
    <n v="4"/>
    <x v="1"/>
    <n v="3.76"/>
  </r>
  <r>
    <n v="55738"/>
    <d v="2022-12-18T00:00:00"/>
    <s v="10071"/>
    <n v="1"/>
    <n v="7"/>
    <n v="15"/>
    <n v="10.35"/>
    <x v="3"/>
    <n v="4"/>
    <x v="1"/>
    <n v="4.6500000000000004"/>
  </r>
  <r>
    <n v="55739"/>
    <d v="2022-12-18T00:00:00"/>
    <s v="10006"/>
    <n v="1"/>
    <n v="5"/>
    <n v="247"/>
    <n v="132.83000000000001"/>
    <x v="2"/>
    <n v="1"/>
    <x v="5"/>
    <n v="114.16999999999999"/>
  </r>
  <r>
    <n v="55740"/>
    <d v="2022-12-19T00:00:00"/>
    <s v="10040"/>
    <n v="1"/>
    <n v="16"/>
    <n v="125"/>
    <n v="62.57"/>
    <x v="11"/>
    <n v="5"/>
    <x v="0"/>
    <n v="62.43"/>
  </r>
  <r>
    <n v="55741"/>
    <d v="2022-12-19T00:00:00"/>
    <s v="10080"/>
    <n v="1"/>
    <n v="11"/>
    <n v="33"/>
    <n v="19.16"/>
    <x v="7"/>
    <n v="4"/>
    <x v="1"/>
    <n v="13.84"/>
  </r>
  <r>
    <n v="55742"/>
    <d v="2022-12-19T00:00:00"/>
    <s v="10071"/>
    <n v="1"/>
    <n v="5"/>
    <n v="15"/>
    <n v="11.27"/>
    <x v="2"/>
    <n v="4"/>
    <x v="1"/>
    <n v="3.7300000000000004"/>
  </r>
  <r>
    <n v="55743"/>
    <d v="2022-12-20T00:00:00"/>
    <s v="10071"/>
    <n v="1"/>
    <n v="1"/>
    <n v="14"/>
    <n v="10.62"/>
    <x v="0"/>
    <n v="4"/>
    <x v="1"/>
    <n v="3.3800000000000008"/>
  </r>
  <r>
    <n v="55744"/>
    <d v="2022-12-20T00:00:00"/>
    <s v="10084"/>
    <n v="1"/>
    <n v="2"/>
    <n v="58"/>
    <n v="42.5"/>
    <x v="1"/>
    <n v="4"/>
    <x v="1"/>
    <n v="15.5"/>
  </r>
  <r>
    <n v="55745"/>
    <d v="2022-12-20T00:00:00"/>
    <s v="10071"/>
    <n v="1"/>
    <n v="5"/>
    <n v="15"/>
    <n v="11.02"/>
    <x v="2"/>
    <n v="4"/>
    <x v="1"/>
    <n v="3.9800000000000004"/>
  </r>
  <r>
    <n v="55746"/>
    <d v="2022-12-20T00:00:00"/>
    <s v="10071"/>
    <n v="1"/>
    <n v="6"/>
    <n v="14"/>
    <n v="11.09"/>
    <x v="4"/>
    <n v="4"/>
    <x v="1"/>
    <n v="2.91"/>
  </r>
  <r>
    <n v="55747"/>
    <d v="2022-12-20T00:00:00"/>
    <s v="10006"/>
    <n v="1"/>
    <n v="7"/>
    <n v="253"/>
    <n v="130.96"/>
    <x v="3"/>
    <n v="1"/>
    <x v="5"/>
    <n v="122.03999999999999"/>
  </r>
  <r>
    <n v="55748"/>
    <d v="2022-12-20T00:00:00"/>
    <s v="10071"/>
    <n v="1"/>
    <n v="1"/>
    <n v="15"/>
    <n v="10.92"/>
    <x v="0"/>
    <n v="4"/>
    <x v="1"/>
    <n v="4.08"/>
  </r>
  <r>
    <n v="55749"/>
    <d v="2022-12-20T00:00:00"/>
    <s v="10071"/>
    <n v="1"/>
    <n v="7"/>
    <n v="14"/>
    <n v="10.38"/>
    <x v="3"/>
    <n v="4"/>
    <x v="1"/>
    <n v="3.6199999999999992"/>
  </r>
  <r>
    <n v="55750"/>
    <d v="2022-12-20T00:00:00"/>
    <s v="10071"/>
    <n v="1"/>
    <n v="16"/>
    <n v="15"/>
    <n v="10.31"/>
    <x v="11"/>
    <n v="4"/>
    <x v="1"/>
    <n v="4.6899999999999995"/>
  </r>
  <r>
    <n v="55751"/>
    <d v="2022-12-20T00:00:00"/>
    <s v="10071"/>
    <n v="1"/>
    <n v="9"/>
    <n v="14"/>
    <n v="10.95"/>
    <x v="6"/>
    <n v="4"/>
    <x v="1"/>
    <n v="3.0500000000000007"/>
  </r>
  <r>
    <n v="55752"/>
    <d v="2022-12-21T00:00:00"/>
    <s v="10071"/>
    <n v="1"/>
    <n v="7"/>
    <n v="15"/>
    <n v="10.94"/>
    <x v="3"/>
    <n v="4"/>
    <x v="1"/>
    <n v="4.0600000000000005"/>
  </r>
  <r>
    <n v="55753"/>
    <d v="2022-12-22T00:00:00"/>
    <s v="10071"/>
    <n v="1"/>
    <n v="7"/>
    <n v="14"/>
    <n v="11.07"/>
    <x v="3"/>
    <n v="4"/>
    <x v="1"/>
    <n v="2.9299999999999997"/>
  </r>
  <r>
    <n v="55754"/>
    <d v="2022-12-22T00:00:00"/>
    <s v="10071"/>
    <n v="1"/>
    <n v="19"/>
    <n v="15"/>
    <n v="10.25"/>
    <x v="13"/>
    <n v="4"/>
    <x v="1"/>
    <n v="4.75"/>
  </r>
  <r>
    <n v="55755"/>
    <d v="2022-12-23T00:00:00"/>
    <s v="10066"/>
    <n v="1"/>
    <n v="1"/>
    <n v="17"/>
    <n v="8.82"/>
    <x v="0"/>
    <n v="4"/>
    <x v="1"/>
    <n v="8.18"/>
  </r>
  <r>
    <n v="55756"/>
    <d v="2022-12-23T00:00:00"/>
    <s v="10071"/>
    <n v="1"/>
    <n v="7"/>
    <n v="15"/>
    <n v="10.58"/>
    <x v="3"/>
    <n v="4"/>
    <x v="1"/>
    <n v="4.42"/>
  </r>
  <r>
    <n v="55757"/>
    <d v="2022-12-23T00:00:00"/>
    <s v="10051"/>
    <n v="1"/>
    <n v="2"/>
    <n v="322"/>
    <n v="220.46"/>
    <x v="1"/>
    <n v="3"/>
    <x v="3"/>
    <n v="101.53999999999999"/>
  </r>
  <r>
    <n v="55758"/>
    <d v="2022-12-23T00:00:00"/>
    <s v="10084"/>
    <n v="1"/>
    <n v="1"/>
    <n v="56"/>
    <n v="43.24"/>
    <x v="0"/>
    <n v="4"/>
    <x v="1"/>
    <n v="12.759999999999998"/>
  </r>
  <r>
    <n v="55759"/>
    <d v="2022-12-24T00:00:00"/>
    <s v="10040"/>
    <n v="1"/>
    <n v="11"/>
    <n v="121"/>
    <n v="67.180000000000007"/>
    <x v="7"/>
    <n v="5"/>
    <x v="0"/>
    <n v="53.819999999999993"/>
  </r>
  <r>
    <n v="55760"/>
    <d v="2022-12-24T00:00:00"/>
    <s v="10071"/>
    <n v="1"/>
    <n v="14"/>
    <n v="15"/>
    <n v="11.17"/>
    <x v="10"/>
    <n v="4"/>
    <x v="1"/>
    <n v="3.83"/>
  </r>
  <r>
    <n v="55761"/>
    <d v="2022-12-24T00:00:00"/>
    <s v="10006"/>
    <n v="1"/>
    <n v="3"/>
    <n v="242"/>
    <n v="137.91999999999999"/>
    <x v="5"/>
    <n v="1"/>
    <x v="5"/>
    <n v="104.08000000000001"/>
  </r>
  <r>
    <n v="55762"/>
    <d v="2022-12-24T00:00:00"/>
    <s v="10071"/>
    <n v="1"/>
    <n v="1"/>
    <n v="15"/>
    <n v="10.58"/>
    <x v="0"/>
    <n v="4"/>
    <x v="1"/>
    <n v="4.42"/>
  </r>
  <r>
    <n v="55763"/>
    <d v="2022-12-24T00:00:00"/>
    <s v="10071"/>
    <n v="1"/>
    <n v="2"/>
    <n v="15"/>
    <n v="10.4"/>
    <x v="1"/>
    <n v="4"/>
    <x v="1"/>
    <n v="4.5999999999999996"/>
  </r>
  <r>
    <n v="55764"/>
    <d v="2022-12-25T00:00:00"/>
    <s v="10071"/>
    <n v="1"/>
    <n v="2"/>
    <n v="14"/>
    <n v="10.33"/>
    <x v="1"/>
    <n v="4"/>
    <x v="1"/>
    <n v="3.67"/>
  </r>
  <r>
    <n v="55765"/>
    <d v="2022-12-25T00:00:00"/>
    <s v="10071"/>
    <n v="1"/>
    <n v="3"/>
    <n v="14"/>
    <n v="10.59"/>
    <x v="5"/>
    <n v="4"/>
    <x v="1"/>
    <n v="3.41"/>
  </r>
  <r>
    <n v="55766"/>
    <d v="2022-12-26T00:00:00"/>
    <s v="10071"/>
    <n v="1"/>
    <n v="7"/>
    <n v="14"/>
    <n v="11.01"/>
    <x v="3"/>
    <n v="4"/>
    <x v="1"/>
    <n v="2.99"/>
  </r>
  <r>
    <n v="55767"/>
    <d v="2022-12-26T00:00:00"/>
    <s v="10028"/>
    <n v="1"/>
    <n v="2"/>
    <n v="109"/>
    <n v="76.599999999999994"/>
    <x v="1"/>
    <n v="6"/>
    <x v="2"/>
    <n v="32.400000000000006"/>
  </r>
  <r>
    <n v="55768"/>
    <d v="2022-12-26T00:00:00"/>
    <s v="10071"/>
    <n v="1"/>
    <n v="2"/>
    <n v="14"/>
    <n v="11.05"/>
    <x v="1"/>
    <n v="4"/>
    <x v="1"/>
    <n v="2.9499999999999993"/>
  </r>
  <r>
    <n v="55769"/>
    <d v="2022-12-26T00:00:00"/>
    <s v="10071"/>
    <n v="1"/>
    <n v="16"/>
    <n v="14"/>
    <n v="11"/>
    <x v="11"/>
    <n v="4"/>
    <x v="1"/>
    <n v="3"/>
  </r>
  <r>
    <n v="55770"/>
    <d v="2022-12-26T00:00:00"/>
    <s v="10071"/>
    <n v="1"/>
    <n v="1"/>
    <n v="14"/>
    <n v="10.69"/>
    <x v="0"/>
    <n v="4"/>
    <x v="1"/>
    <n v="3.3100000000000005"/>
  </r>
  <r>
    <n v="55771"/>
    <d v="2022-12-26T00:00:00"/>
    <s v="10071"/>
    <n v="1"/>
    <n v="15"/>
    <n v="15"/>
    <n v="10.92"/>
    <x v="12"/>
    <n v="4"/>
    <x v="1"/>
    <n v="4.08"/>
  </r>
  <r>
    <n v="55772"/>
    <d v="2022-12-27T00:00:00"/>
    <s v="10071"/>
    <n v="1"/>
    <n v="7"/>
    <n v="15"/>
    <n v="11.2"/>
    <x v="3"/>
    <n v="4"/>
    <x v="1"/>
    <n v="3.8000000000000007"/>
  </r>
  <r>
    <n v="55773"/>
    <d v="2022-12-27T00:00:00"/>
    <s v="10006"/>
    <n v="1"/>
    <n v="16"/>
    <n v="244"/>
    <n v="126.38"/>
    <x v="11"/>
    <n v="1"/>
    <x v="5"/>
    <n v="117.62"/>
  </r>
  <r>
    <n v="55774"/>
    <d v="2022-12-27T00:00:00"/>
    <s v="10071"/>
    <n v="1"/>
    <n v="5"/>
    <n v="15"/>
    <n v="10.93"/>
    <x v="2"/>
    <n v="4"/>
    <x v="1"/>
    <n v="4.07"/>
  </r>
  <r>
    <n v="55775"/>
    <d v="2022-12-27T00:00:00"/>
    <s v="10071"/>
    <n v="1"/>
    <n v="14"/>
    <n v="14"/>
    <n v="11.25"/>
    <x v="10"/>
    <n v="4"/>
    <x v="1"/>
    <n v="2.75"/>
  </r>
  <r>
    <n v="55776"/>
    <d v="2022-12-28T00:00:00"/>
    <s v="10040"/>
    <n v="1"/>
    <n v="1"/>
    <n v="121"/>
    <n v="62.25"/>
    <x v="0"/>
    <n v="5"/>
    <x v="0"/>
    <n v="58.75"/>
  </r>
  <r>
    <n v="55777"/>
    <d v="2022-12-28T00:00:00"/>
    <s v="10071"/>
    <n v="1"/>
    <n v="15"/>
    <n v="14"/>
    <n v="10.55"/>
    <x v="12"/>
    <n v="4"/>
    <x v="1"/>
    <n v="3.4499999999999993"/>
  </r>
  <r>
    <n v="55778"/>
    <d v="2022-12-29T00:00:00"/>
    <s v="10051"/>
    <n v="1"/>
    <n v="5"/>
    <n v="341"/>
    <n v="233.3"/>
    <x v="2"/>
    <n v="3"/>
    <x v="3"/>
    <n v="107.69999999999999"/>
  </r>
  <r>
    <n v="55779"/>
    <d v="2022-12-29T00:00:00"/>
    <s v="10071"/>
    <n v="1"/>
    <n v="2"/>
    <n v="15"/>
    <n v="11.14"/>
    <x v="1"/>
    <n v="4"/>
    <x v="1"/>
    <n v="3.8599999999999994"/>
  </r>
  <r>
    <n v="55780"/>
    <d v="2022-12-30T00:00:00"/>
    <s v="10006"/>
    <n v="1"/>
    <n v="9"/>
    <n v="238"/>
    <n v="129.47999999999999"/>
    <x v="6"/>
    <n v="1"/>
    <x v="5"/>
    <n v="108.52000000000001"/>
  </r>
  <r>
    <n v="55781"/>
    <d v="2022-12-30T00:00:00"/>
    <s v="10080"/>
    <n v="1"/>
    <n v="6"/>
    <n v="31"/>
    <n v="19.05"/>
    <x v="4"/>
    <n v="4"/>
    <x v="1"/>
    <n v="11.95"/>
  </r>
  <r>
    <n v="55782"/>
    <d v="2022-12-30T00:00:00"/>
    <s v="10071"/>
    <n v="1"/>
    <n v="7"/>
    <n v="15"/>
    <n v="10.81"/>
    <x v="3"/>
    <n v="4"/>
    <x v="1"/>
    <n v="4.1899999999999995"/>
  </r>
  <r>
    <n v="55783"/>
    <d v="2022-12-30T00:00:00"/>
    <s v="10066"/>
    <n v="1"/>
    <n v="6"/>
    <n v="18"/>
    <n v="8.74"/>
    <x v="4"/>
    <n v="4"/>
    <x v="1"/>
    <n v="9.26"/>
  </r>
  <r>
    <n v="55784"/>
    <d v="2022-12-30T00:00:00"/>
    <s v="10071"/>
    <n v="1"/>
    <n v="11"/>
    <n v="15"/>
    <n v="10.58"/>
    <x v="7"/>
    <n v="4"/>
    <x v="1"/>
    <n v="4.42"/>
  </r>
  <r>
    <n v="55785"/>
    <d v="2022-12-31T00:00:00"/>
    <s v="10071"/>
    <n v="1"/>
    <n v="5"/>
    <n v="15"/>
    <n v="10.38"/>
    <x v="2"/>
    <n v="4"/>
    <x v="1"/>
    <n v="4.6199999999999992"/>
  </r>
  <r>
    <n v="55786"/>
    <d v="2022-12-31T00:00:00"/>
    <s v="10071"/>
    <n v="1"/>
    <n v="11"/>
    <n v="14"/>
    <n v="10.18"/>
    <x v="7"/>
    <n v="4"/>
    <x v="1"/>
    <n v="3.8200000000000003"/>
  </r>
  <r>
    <n v="55787"/>
    <d v="2023-01-01T00:00:00"/>
    <s v="10071"/>
    <n v="1"/>
    <n v="18"/>
    <n v="15"/>
    <n v="10.5"/>
    <x v="14"/>
    <n v="4"/>
    <x v="1"/>
    <n v="4.5"/>
  </r>
  <r>
    <n v="55788"/>
    <d v="2023-01-01T00:00:00"/>
    <s v="10084"/>
    <n v="1"/>
    <n v="9"/>
    <n v="58"/>
    <n v="43.74"/>
    <x v="6"/>
    <n v="4"/>
    <x v="1"/>
    <n v="14.259999999999998"/>
  </r>
  <r>
    <n v="55789"/>
    <d v="2023-01-01T00:00:00"/>
    <s v="10006"/>
    <n v="1"/>
    <n v="1"/>
    <n v="240"/>
    <n v="128.80000000000001"/>
    <x v="0"/>
    <n v="1"/>
    <x v="5"/>
    <n v="111.19999999999999"/>
  </r>
  <r>
    <n v="55790"/>
    <d v="2023-01-01T00:00:00"/>
    <s v="10071"/>
    <n v="1"/>
    <n v="7"/>
    <n v="14"/>
    <n v="10.83"/>
    <x v="3"/>
    <n v="4"/>
    <x v="1"/>
    <n v="3.17"/>
  </r>
  <r>
    <n v="55791"/>
    <d v="2023-01-02T00:00:00"/>
    <s v="10071"/>
    <n v="1"/>
    <n v="5"/>
    <n v="14"/>
    <n v="10.83"/>
    <x v="2"/>
    <n v="4"/>
    <x v="1"/>
    <n v="3.17"/>
  </r>
  <r>
    <n v="55792"/>
    <d v="2023-01-03T00:00:00"/>
    <s v="10080"/>
    <n v="1"/>
    <n v="7"/>
    <n v="34"/>
    <n v="19.75"/>
    <x v="3"/>
    <n v="4"/>
    <x v="1"/>
    <n v="14.25"/>
  </r>
  <r>
    <n v="55793"/>
    <d v="2023-01-03T00:00:00"/>
    <s v="10071"/>
    <n v="1"/>
    <n v="3"/>
    <n v="15"/>
    <n v="11.25"/>
    <x v="5"/>
    <n v="4"/>
    <x v="1"/>
    <n v="3.75"/>
  </r>
  <r>
    <n v="55794"/>
    <d v="2023-01-04T00:00:00"/>
    <s v="10066"/>
    <n v="1"/>
    <n v="7"/>
    <n v="18"/>
    <n v="9.01"/>
    <x v="3"/>
    <n v="4"/>
    <x v="1"/>
    <n v="8.99"/>
  </r>
  <r>
    <n v="55795"/>
    <d v="2023-01-04T00:00:00"/>
    <s v="10071"/>
    <n v="1"/>
    <n v="10"/>
    <n v="15"/>
    <n v="10.89"/>
    <x v="9"/>
    <n v="4"/>
    <x v="1"/>
    <n v="4.1099999999999994"/>
  </r>
  <r>
    <n v="55796"/>
    <d v="2023-01-04T00:00:00"/>
    <s v="10084"/>
    <n v="1"/>
    <n v="7"/>
    <n v="57"/>
    <n v="43.08"/>
    <x v="3"/>
    <n v="4"/>
    <x v="1"/>
    <n v="13.920000000000002"/>
  </r>
  <r>
    <n v="55797"/>
    <d v="2023-01-05T00:00:00"/>
    <s v="10071"/>
    <n v="1"/>
    <n v="1"/>
    <n v="14"/>
    <n v="10.49"/>
    <x v="0"/>
    <n v="4"/>
    <x v="1"/>
    <n v="3.51"/>
  </r>
  <r>
    <n v="55798"/>
    <d v="2023-01-05T00:00:00"/>
    <s v="10071"/>
    <n v="1"/>
    <n v="14"/>
    <n v="15"/>
    <n v="11.1"/>
    <x v="10"/>
    <n v="4"/>
    <x v="1"/>
    <n v="3.9000000000000004"/>
  </r>
  <r>
    <n v="55799"/>
    <d v="2023-01-05T00:00:00"/>
    <s v="10071"/>
    <n v="1"/>
    <n v="2"/>
    <n v="14"/>
    <n v="10.66"/>
    <x v="1"/>
    <n v="4"/>
    <x v="1"/>
    <n v="3.34"/>
  </r>
  <r>
    <n v="55800"/>
    <d v="2023-01-05T00:00:00"/>
    <s v="10006"/>
    <n v="1"/>
    <n v="2"/>
    <n v="255"/>
    <n v="134.93"/>
    <x v="1"/>
    <n v="1"/>
    <x v="5"/>
    <n v="120.07"/>
  </r>
  <r>
    <n v="55801"/>
    <d v="2023-01-06T00:00:00"/>
    <s v="10071"/>
    <n v="1"/>
    <n v="6"/>
    <n v="15"/>
    <n v="10.89"/>
    <x v="4"/>
    <n v="4"/>
    <x v="1"/>
    <n v="4.1099999999999994"/>
  </r>
  <r>
    <n v="55802"/>
    <d v="2023-01-07T00:00:00"/>
    <s v="10006"/>
    <n v="1"/>
    <n v="10"/>
    <n v="246"/>
    <n v="134.88999999999999"/>
    <x v="9"/>
    <n v="1"/>
    <x v="5"/>
    <n v="111.11000000000001"/>
  </r>
  <r>
    <n v="55803"/>
    <d v="2023-01-07T00:00:00"/>
    <s v="10071"/>
    <n v="1"/>
    <n v="2"/>
    <n v="15"/>
    <n v="11.03"/>
    <x v="1"/>
    <n v="4"/>
    <x v="1"/>
    <n v="3.9700000000000006"/>
  </r>
  <r>
    <n v="55804"/>
    <d v="2023-01-07T00:00:00"/>
    <s v="10071"/>
    <n v="1"/>
    <n v="1"/>
    <n v="15"/>
    <n v="10.25"/>
    <x v="0"/>
    <n v="4"/>
    <x v="1"/>
    <n v="4.75"/>
  </r>
  <r>
    <n v="55805"/>
    <d v="2023-01-07T00:00:00"/>
    <s v="10028"/>
    <n v="1"/>
    <n v="13"/>
    <n v="116"/>
    <n v="78.23"/>
    <x v="8"/>
    <n v="6"/>
    <x v="2"/>
    <n v="37.769999999999996"/>
  </r>
  <r>
    <n v="55806"/>
    <d v="2023-01-08T00:00:00"/>
    <s v="10071"/>
    <n v="1"/>
    <n v="2"/>
    <n v="14"/>
    <n v="11.13"/>
    <x v="1"/>
    <n v="4"/>
    <x v="1"/>
    <n v="2.8699999999999992"/>
  </r>
  <r>
    <n v="55807"/>
    <d v="2023-01-08T00:00:00"/>
    <s v="10066"/>
    <n v="1"/>
    <n v="16"/>
    <n v="18"/>
    <n v="9.27"/>
    <x v="11"/>
    <n v="4"/>
    <x v="1"/>
    <n v="8.73"/>
  </r>
  <r>
    <n v="55808"/>
    <d v="2023-01-08T00:00:00"/>
    <s v="10071"/>
    <n v="1"/>
    <n v="7"/>
    <n v="15"/>
    <n v="10.85"/>
    <x v="3"/>
    <n v="4"/>
    <x v="1"/>
    <n v="4.1500000000000004"/>
  </r>
  <r>
    <n v="55809"/>
    <d v="2023-01-08T00:00:00"/>
    <s v="10071"/>
    <n v="1"/>
    <n v="3"/>
    <n v="15"/>
    <n v="11.19"/>
    <x v="5"/>
    <n v="4"/>
    <x v="1"/>
    <n v="3.8100000000000005"/>
  </r>
  <r>
    <n v="55810"/>
    <d v="2023-01-09T00:00:00"/>
    <s v="10071"/>
    <n v="1"/>
    <n v="6"/>
    <n v="14"/>
    <n v="10.29"/>
    <x v="4"/>
    <n v="4"/>
    <x v="1"/>
    <n v="3.7100000000000009"/>
  </r>
  <r>
    <n v="55811"/>
    <d v="2023-01-09T00:00:00"/>
    <s v="10071"/>
    <n v="1"/>
    <n v="14"/>
    <n v="14"/>
    <n v="10.84"/>
    <x v="10"/>
    <n v="4"/>
    <x v="1"/>
    <n v="3.16"/>
  </r>
  <r>
    <n v="55812"/>
    <d v="2023-01-09T00:00:00"/>
    <s v="10071"/>
    <n v="1"/>
    <n v="13"/>
    <n v="14"/>
    <n v="10.79"/>
    <x v="8"/>
    <n v="4"/>
    <x v="1"/>
    <n v="3.2100000000000009"/>
  </r>
  <r>
    <n v="55813"/>
    <d v="2023-01-09T00:00:00"/>
    <s v="10071"/>
    <n v="1"/>
    <n v="1"/>
    <n v="14"/>
    <n v="10.34"/>
    <x v="0"/>
    <n v="4"/>
    <x v="1"/>
    <n v="3.66"/>
  </r>
  <r>
    <n v="55814"/>
    <d v="2023-01-09T00:00:00"/>
    <s v="10006"/>
    <n v="1"/>
    <n v="7"/>
    <n v="241"/>
    <n v="134.38999999999999"/>
    <x v="3"/>
    <n v="1"/>
    <x v="5"/>
    <n v="106.61000000000001"/>
  </r>
  <r>
    <n v="55815"/>
    <d v="2023-01-10T00:00:00"/>
    <s v="10071"/>
    <n v="1"/>
    <n v="10"/>
    <n v="15"/>
    <n v="10.43"/>
    <x v="9"/>
    <n v="4"/>
    <x v="1"/>
    <n v="4.57"/>
  </r>
  <r>
    <n v="55816"/>
    <d v="2023-01-10T00:00:00"/>
    <s v="10006"/>
    <n v="1"/>
    <n v="6"/>
    <n v="253"/>
    <n v="137.41"/>
    <x v="4"/>
    <n v="1"/>
    <x v="5"/>
    <n v="115.59"/>
  </r>
  <r>
    <n v="55817"/>
    <d v="2023-01-10T00:00:00"/>
    <s v="10080"/>
    <n v="1"/>
    <n v="13"/>
    <n v="33"/>
    <n v="19.739999999999998"/>
    <x v="8"/>
    <n v="4"/>
    <x v="1"/>
    <n v="13.260000000000002"/>
  </r>
  <r>
    <n v="55818"/>
    <d v="2023-01-10T00:00:00"/>
    <s v="10051"/>
    <n v="1"/>
    <n v="6"/>
    <n v="328"/>
    <n v="216.53"/>
    <x v="4"/>
    <n v="3"/>
    <x v="3"/>
    <n v="111.47"/>
  </r>
  <r>
    <n v="55819"/>
    <d v="2023-01-11T00:00:00"/>
    <s v="10071"/>
    <n v="1"/>
    <n v="1"/>
    <n v="14"/>
    <n v="10.27"/>
    <x v="0"/>
    <n v="4"/>
    <x v="1"/>
    <n v="3.7300000000000004"/>
  </r>
  <r>
    <n v="55820"/>
    <d v="2023-01-11T00:00:00"/>
    <s v="10071"/>
    <n v="1"/>
    <n v="6"/>
    <n v="15"/>
    <n v="10.76"/>
    <x v="4"/>
    <n v="4"/>
    <x v="1"/>
    <n v="4.24"/>
  </r>
  <r>
    <n v="55821"/>
    <d v="2023-01-11T00:00:00"/>
    <s v="10071"/>
    <n v="1"/>
    <n v="2"/>
    <n v="14"/>
    <n v="10.35"/>
    <x v="1"/>
    <n v="4"/>
    <x v="1"/>
    <n v="3.6500000000000004"/>
  </r>
  <r>
    <n v="55822"/>
    <d v="2023-01-11T00:00:00"/>
    <s v="10071"/>
    <n v="1"/>
    <n v="1"/>
    <n v="15"/>
    <n v="10.58"/>
    <x v="0"/>
    <n v="4"/>
    <x v="1"/>
    <n v="4.42"/>
  </r>
  <r>
    <n v="55823"/>
    <d v="2023-01-12T00:00:00"/>
    <s v="10071"/>
    <n v="1"/>
    <n v="14"/>
    <n v="15"/>
    <n v="11.26"/>
    <x v="10"/>
    <n v="4"/>
    <x v="1"/>
    <n v="3.74"/>
  </r>
  <r>
    <n v="55824"/>
    <d v="2023-01-12T00:00:00"/>
    <s v="10071"/>
    <n v="1"/>
    <n v="5"/>
    <n v="15"/>
    <n v="10.199999999999999"/>
    <x v="2"/>
    <n v="4"/>
    <x v="1"/>
    <n v="4.8000000000000007"/>
  </r>
  <r>
    <n v="55825"/>
    <d v="2023-01-13T00:00:00"/>
    <s v="10071"/>
    <n v="1"/>
    <n v="2"/>
    <n v="15"/>
    <n v="11.26"/>
    <x v="1"/>
    <n v="4"/>
    <x v="1"/>
    <n v="3.74"/>
  </r>
  <r>
    <n v="55826"/>
    <d v="2023-01-13T00:00:00"/>
    <s v="10006"/>
    <n v="1"/>
    <n v="5"/>
    <n v="250"/>
    <n v="125.82"/>
    <x v="2"/>
    <n v="1"/>
    <x v="5"/>
    <n v="124.18"/>
  </r>
  <r>
    <n v="55827"/>
    <d v="2023-01-14T00:00:00"/>
    <s v="10006"/>
    <n v="1"/>
    <n v="19"/>
    <n v="256"/>
    <n v="131.41999999999999"/>
    <x v="13"/>
    <n v="1"/>
    <x v="5"/>
    <n v="124.58000000000001"/>
  </r>
  <r>
    <n v="55828"/>
    <d v="2023-01-14T00:00:00"/>
    <s v="10066"/>
    <n v="1"/>
    <n v="1"/>
    <n v="18"/>
    <n v="9.06"/>
    <x v="0"/>
    <n v="4"/>
    <x v="1"/>
    <n v="8.94"/>
  </r>
  <r>
    <n v="55829"/>
    <d v="2023-01-14T00:00:00"/>
    <s v="10071"/>
    <n v="1"/>
    <n v="7"/>
    <n v="15"/>
    <n v="10.98"/>
    <x v="3"/>
    <n v="4"/>
    <x v="1"/>
    <n v="4.0199999999999996"/>
  </r>
  <r>
    <n v="55830"/>
    <d v="2023-01-15T00:00:00"/>
    <s v="10071"/>
    <n v="1"/>
    <n v="9"/>
    <n v="15"/>
    <n v="10.57"/>
    <x v="6"/>
    <n v="4"/>
    <x v="1"/>
    <n v="4.43"/>
  </r>
  <r>
    <n v="55831"/>
    <d v="2023-01-16T00:00:00"/>
    <s v="10071"/>
    <n v="2"/>
    <n v="3"/>
    <n v="15"/>
    <n v="10.23"/>
    <x v="5"/>
    <n v="4"/>
    <x v="1"/>
    <n v="4.7699999999999996"/>
  </r>
  <r>
    <n v="55832"/>
    <d v="2023-01-16T00:00:00"/>
    <s v="10071"/>
    <n v="1"/>
    <n v="19"/>
    <n v="14"/>
    <n v="10.63"/>
    <x v="13"/>
    <n v="4"/>
    <x v="1"/>
    <n v="3.3699999999999992"/>
  </r>
  <r>
    <n v="55833"/>
    <d v="2023-01-17T00:00:00"/>
    <s v="10066"/>
    <n v="1"/>
    <n v="2"/>
    <n v="17"/>
    <n v="9.3800000000000008"/>
    <x v="1"/>
    <n v="4"/>
    <x v="1"/>
    <n v="7.6199999999999992"/>
  </r>
  <r>
    <n v="55834"/>
    <d v="2023-01-17T00:00:00"/>
    <s v="10084"/>
    <n v="1"/>
    <n v="5"/>
    <n v="58"/>
    <n v="45.51"/>
    <x v="2"/>
    <n v="4"/>
    <x v="1"/>
    <n v="12.490000000000002"/>
  </r>
  <r>
    <n v="55835"/>
    <d v="2023-01-17T00:00:00"/>
    <s v="10071"/>
    <n v="1"/>
    <n v="11"/>
    <n v="15"/>
    <n v="10.23"/>
    <x v="7"/>
    <n v="4"/>
    <x v="1"/>
    <n v="4.7699999999999996"/>
  </r>
  <r>
    <n v="55836"/>
    <d v="2023-01-18T00:00:00"/>
    <s v="10051"/>
    <n v="1"/>
    <n v="1"/>
    <n v="326"/>
    <n v="220.42"/>
    <x v="0"/>
    <n v="3"/>
    <x v="3"/>
    <n v="105.58000000000001"/>
  </r>
  <r>
    <n v="55837"/>
    <d v="2023-01-18T00:00:00"/>
    <s v="10071"/>
    <n v="1"/>
    <n v="18"/>
    <n v="15"/>
    <n v="10.67"/>
    <x v="14"/>
    <n v="4"/>
    <x v="1"/>
    <n v="4.33"/>
  </r>
  <r>
    <n v="55838"/>
    <d v="2023-01-18T00:00:00"/>
    <s v="10071"/>
    <n v="1"/>
    <n v="6"/>
    <n v="15"/>
    <n v="10.83"/>
    <x v="4"/>
    <n v="4"/>
    <x v="1"/>
    <n v="4.17"/>
  </r>
  <r>
    <n v="55839"/>
    <d v="2023-01-18T00:00:00"/>
    <s v="10006"/>
    <n v="1"/>
    <n v="5"/>
    <n v="243"/>
    <n v="133.37"/>
    <x v="2"/>
    <n v="1"/>
    <x v="5"/>
    <n v="109.63"/>
  </r>
  <r>
    <n v="55840"/>
    <d v="2023-01-18T00:00:00"/>
    <s v="10071"/>
    <n v="1"/>
    <n v="13"/>
    <n v="15"/>
    <n v="10.63"/>
    <x v="8"/>
    <n v="4"/>
    <x v="1"/>
    <n v="4.3699999999999992"/>
  </r>
  <r>
    <n v="55841"/>
    <d v="2023-01-18T00:00:00"/>
    <s v="10071"/>
    <n v="1"/>
    <n v="9"/>
    <n v="15"/>
    <n v="10.75"/>
    <x v="6"/>
    <n v="4"/>
    <x v="1"/>
    <n v="4.25"/>
  </r>
  <r>
    <n v="55842"/>
    <d v="2023-01-18T00:00:00"/>
    <s v="10071"/>
    <n v="1"/>
    <n v="5"/>
    <n v="14"/>
    <n v="11.23"/>
    <x v="2"/>
    <n v="4"/>
    <x v="1"/>
    <n v="2.7699999999999996"/>
  </r>
  <r>
    <n v="55843"/>
    <d v="2023-01-18T00:00:00"/>
    <s v="10071"/>
    <n v="1"/>
    <n v="16"/>
    <n v="15"/>
    <n v="10.16"/>
    <x v="11"/>
    <n v="4"/>
    <x v="1"/>
    <n v="4.84"/>
  </r>
  <r>
    <n v="55844"/>
    <d v="2023-01-18T00:00:00"/>
    <s v="10071"/>
    <n v="1"/>
    <n v="10"/>
    <n v="15"/>
    <n v="10.16"/>
    <x v="9"/>
    <n v="4"/>
    <x v="1"/>
    <n v="4.84"/>
  </r>
  <r>
    <n v="55845"/>
    <d v="2023-01-18T00:00:00"/>
    <s v="10071"/>
    <n v="1"/>
    <n v="16"/>
    <n v="14"/>
    <n v="10.49"/>
    <x v="11"/>
    <n v="4"/>
    <x v="1"/>
    <n v="3.51"/>
  </r>
  <r>
    <n v="55846"/>
    <d v="2023-01-18T00:00:00"/>
    <s v="10071"/>
    <n v="1"/>
    <n v="16"/>
    <n v="15"/>
    <n v="10.74"/>
    <x v="11"/>
    <n v="4"/>
    <x v="1"/>
    <n v="4.26"/>
  </r>
  <r>
    <n v="55847"/>
    <d v="2023-01-19T00:00:00"/>
    <s v="10071"/>
    <n v="1"/>
    <n v="2"/>
    <n v="15"/>
    <n v="10.16"/>
    <x v="1"/>
    <n v="4"/>
    <x v="1"/>
    <n v="4.84"/>
  </r>
  <r>
    <n v="55848"/>
    <d v="2023-01-19T00:00:00"/>
    <s v="10028"/>
    <n v="1"/>
    <n v="16"/>
    <n v="113"/>
    <n v="75.55"/>
    <x v="11"/>
    <n v="6"/>
    <x v="2"/>
    <n v="37.450000000000003"/>
  </r>
  <r>
    <n v="55849"/>
    <d v="2023-01-19T00:00:00"/>
    <s v="10006"/>
    <n v="1"/>
    <n v="5"/>
    <n v="236"/>
    <n v="134.34"/>
    <x v="2"/>
    <n v="1"/>
    <x v="5"/>
    <n v="101.66"/>
  </r>
  <r>
    <n v="55850"/>
    <d v="2023-01-20T00:00:00"/>
    <s v="10071"/>
    <n v="1"/>
    <n v="3"/>
    <n v="15"/>
    <n v="10.83"/>
    <x v="5"/>
    <n v="4"/>
    <x v="1"/>
    <n v="4.17"/>
  </r>
  <r>
    <n v="55851"/>
    <d v="2023-01-21T00:00:00"/>
    <s v="10071"/>
    <n v="1"/>
    <n v="7"/>
    <n v="14"/>
    <n v="10.16"/>
    <x v="3"/>
    <n v="4"/>
    <x v="1"/>
    <n v="3.84"/>
  </r>
  <r>
    <n v="55852"/>
    <d v="2023-01-21T00:00:00"/>
    <s v="10071"/>
    <n v="1"/>
    <n v="1"/>
    <n v="15"/>
    <n v="10.44"/>
    <x v="0"/>
    <n v="4"/>
    <x v="1"/>
    <n v="4.5600000000000005"/>
  </r>
  <r>
    <n v="55853"/>
    <d v="2023-01-21T00:00:00"/>
    <s v="10080"/>
    <n v="1"/>
    <n v="7"/>
    <n v="31"/>
    <n v="19.149999999999999"/>
    <x v="3"/>
    <n v="4"/>
    <x v="1"/>
    <n v="11.850000000000001"/>
  </r>
  <r>
    <n v="55854"/>
    <d v="2023-01-21T00:00:00"/>
    <s v="10071"/>
    <n v="1"/>
    <n v="7"/>
    <n v="14"/>
    <n v="10.59"/>
    <x v="3"/>
    <n v="4"/>
    <x v="1"/>
    <n v="3.41"/>
  </r>
  <r>
    <n v="55855"/>
    <d v="2023-01-22T00:00:00"/>
    <s v="10071"/>
    <n v="1"/>
    <n v="2"/>
    <n v="15"/>
    <n v="10.97"/>
    <x v="1"/>
    <n v="4"/>
    <x v="1"/>
    <n v="4.0299999999999994"/>
  </r>
  <r>
    <n v="55856"/>
    <d v="2023-01-22T00:00:00"/>
    <s v="10071"/>
    <n v="1"/>
    <n v="14"/>
    <n v="15"/>
    <n v="10.79"/>
    <x v="10"/>
    <n v="4"/>
    <x v="1"/>
    <n v="4.2100000000000009"/>
  </r>
  <r>
    <n v="55857"/>
    <d v="2023-01-23T00:00:00"/>
    <s v="10071"/>
    <n v="1"/>
    <n v="2"/>
    <n v="15"/>
    <n v="10.14"/>
    <x v="1"/>
    <n v="4"/>
    <x v="1"/>
    <n v="4.8599999999999994"/>
  </r>
  <r>
    <n v="55858"/>
    <d v="2023-01-23T00:00:00"/>
    <s v="10006"/>
    <n v="1"/>
    <n v="19"/>
    <n v="238"/>
    <n v="129.65"/>
    <x v="13"/>
    <n v="1"/>
    <x v="5"/>
    <n v="108.35"/>
  </r>
  <r>
    <n v="55859"/>
    <d v="2023-01-24T00:00:00"/>
    <s v="10071"/>
    <n v="1"/>
    <n v="1"/>
    <n v="15"/>
    <n v="10.63"/>
    <x v="0"/>
    <n v="4"/>
    <x v="1"/>
    <n v="4.3699999999999992"/>
  </r>
  <r>
    <n v="55860"/>
    <d v="2023-01-24T00:00:00"/>
    <s v="10028"/>
    <n v="1"/>
    <n v="16"/>
    <n v="118"/>
    <n v="74.13"/>
    <x v="11"/>
    <n v="6"/>
    <x v="2"/>
    <n v="43.870000000000005"/>
  </r>
  <r>
    <n v="55861"/>
    <d v="2023-01-25T00:00:00"/>
    <s v="10071"/>
    <n v="1"/>
    <n v="16"/>
    <n v="14"/>
    <n v="10.49"/>
    <x v="11"/>
    <n v="4"/>
    <x v="1"/>
    <n v="3.51"/>
  </r>
  <r>
    <n v="55862"/>
    <d v="2023-01-26T00:00:00"/>
    <s v="10071"/>
    <n v="1"/>
    <n v="6"/>
    <n v="15"/>
    <n v="10.88"/>
    <x v="4"/>
    <n v="4"/>
    <x v="1"/>
    <n v="4.1199999999999992"/>
  </r>
  <r>
    <n v="55863"/>
    <d v="2023-01-26T00:00:00"/>
    <s v="10006"/>
    <n v="1"/>
    <n v="11"/>
    <n v="237"/>
    <n v="137.43"/>
    <x v="7"/>
    <n v="1"/>
    <x v="5"/>
    <n v="99.57"/>
  </r>
  <r>
    <n v="55864"/>
    <d v="2023-01-26T00:00:00"/>
    <s v="10071"/>
    <n v="1"/>
    <n v="2"/>
    <n v="15"/>
    <n v="10.81"/>
    <x v="1"/>
    <n v="4"/>
    <x v="1"/>
    <n v="4.1899999999999995"/>
  </r>
  <r>
    <n v="55865"/>
    <d v="2023-01-26T00:00:00"/>
    <s v="10084"/>
    <n v="1"/>
    <n v="6"/>
    <n v="59"/>
    <n v="43.99"/>
    <x v="4"/>
    <n v="4"/>
    <x v="1"/>
    <n v="15.009999999999998"/>
  </r>
  <r>
    <n v="55866"/>
    <d v="2023-01-26T00:00:00"/>
    <s v="10071"/>
    <n v="1"/>
    <n v="1"/>
    <n v="15"/>
    <n v="10.98"/>
    <x v="0"/>
    <n v="4"/>
    <x v="1"/>
    <n v="4.0199999999999996"/>
  </r>
  <r>
    <n v="55867"/>
    <d v="2023-01-27T00:00:00"/>
    <s v="10071"/>
    <n v="1"/>
    <n v="1"/>
    <n v="15"/>
    <n v="11.21"/>
    <x v="0"/>
    <n v="4"/>
    <x v="1"/>
    <n v="3.7899999999999991"/>
  </r>
  <r>
    <n v="55868"/>
    <d v="2023-01-27T00:00:00"/>
    <s v="10071"/>
    <n v="1"/>
    <n v="3"/>
    <n v="14"/>
    <n v="11.23"/>
    <x v="5"/>
    <n v="4"/>
    <x v="1"/>
    <n v="2.7699999999999996"/>
  </r>
  <r>
    <n v="55869"/>
    <d v="2023-01-27T00:00:00"/>
    <s v="10066"/>
    <n v="1"/>
    <n v="5"/>
    <n v="17"/>
    <n v="9.1999999999999993"/>
    <x v="2"/>
    <n v="4"/>
    <x v="1"/>
    <n v="7.8000000000000007"/>
  </r>
  <r>
    <n v="55870"/>
    <d v="2023-01-27T00:00:00"/>
    <s v="10071"/>
    <n v="1"/>
    <n v="15"/>
    <n v="14"/>
    <n v="10.28"/>
    <x v="12"/>
    <n v="4"/>
    <x v="1"/>
    <n v="3.7200000000000006"/>
  </r>
  <r>
    <n v="55871"/>
    <d v="2023-01-27T00:00:00"/>
    <s v="10071"/>
    <n v="1"/>
    <n v="5"/>
    <n v="15"/>
    <n v="10.34"/>
    <x v="2"/>
    <n v="4"/>
    <x v="1"/>
    <n v="4.66"/>
  </r>
  <r>
    <n v="55872"/>
    <d v="2023-01-28T00:00:00"/>
    <s v="10071"/>
    <n v="1"/>
    <n v="2"/>
    <n v="14"/>
    <n v="10.97"/>
    <x v="1"/>
    <n v="4"/>
    <x v="1"/>
    <n v="3.0299999999999994"/>
  </r>
  <r>
    <n v="55873"/>
    <d v="2023-01-29T00:00:00"/>
    <s v="10071"/>
    <n v="1"/>
    <n v="6"/>
    <n v="15"/>
    <n v="10.32"/>
    <x v="4"/>
    <n v="4"/>
    <x v="1"/>
    <n v="4.68"/>
  </r>
  <r>
    <n v="55874"/>
    <d v="2023-01-29T00:00:00"/>
    <s v="10051"/>
    <n v="1"/>
    <n v="15"/>
    <n v="346"/>
    <n v="228.74"/>
    <x v="12"/>
    <n v="3"/>
    <x v="3"/>
    <n v="117.25999999999999"/>
  </r>
  <r>
    <n v="55875"/>
    <d v="2023-01-30T00:00:00"/>
    <s v="10084"/>
    <n v="1"/>
    <n v="14"/>
    <n v="54"/>
    <n v="43.99"/>
    <x v="10"/>
    <n v="4"/>
    <x v="1"/>
    <n v="10.009999999999998"/>
  </r>
  <r>
    <n v="55876"/>
    <d v="2023-01-30T00:00:00"/>
    <s v="10080"/>
    <n v="1"/>
    <n v="6"/>
    <n v="34"/>
    <n v="20.07"/>
    <x v="4"/>
    <n v="4"/>
    <x v="1"/>
    <n v="13.93"/>
  </r>
  <r>
    <n v="55877"/>
    <d v="2023-01-30T00:00:00"/>
    <s v="10006"/>
    <n v="1"/>
    <n v="14"/>
    <n v="238"/>
    <n v="132.80000000000001"/>
    <x v="10"/>
    <n v="1"/>
    <x v="5"/>
    <n v="105.19999999999999"/>
  </r>
  <r>
    <n v="55878"/>
    <d v="2023-01-30T00:00:00"/>
    <s v="10071"/>
    <n v="1"/>
    <n v="19"/>
    <n v="15"/>
    <n v="11.03"/>
    <x v="13"/>
    <n v="4"/>
    <x v="1"/>
    <n v="3.9700000000000006"/>
  </r>
  <r>
    <n v="55879"/>
    <d v="2023-01-31T00:00:00"/>
    <s v="10071"/>
    <n v="1"/>
    <n v="2"/>
    <n v="14"/>
    <n v="10.24"/>
    <x v="1"/>
    <n v="4"/>
    <x v="1"/>
    <n v="3.76"/>
  </r>
  <r>
    <n v="55880"/>
    <d v="2023-01-31T00:00:00"/>
    <s v="10071"/>
    <n v="1"/>
    <n v="16"/>
    <n v="15"/>
    <n v="11.22"/>
    <x v="11"/>
    <n v="4"/>
    <x v="1"/>
    <n v="3.7799999999999994"/>
  </r>
  <r>
    <n v="55881"/>
    <d v="2023-01-31T00:00:00"/>
    <s v="10006"/>
    <n v="1"/>
    <n v="6"/>
    <n v="234"/>
    <n v="136.29"/>
    <x v="4"/>
    <n v="1"/>
    <x v="5"/>
    <n v="97.710000000000008"/>
  </r>
  <r>
    <n v="55882"/>
    <d v="2023-01-31T00:00:00"/>
    <s v="10028"/>
    <n v="1"/>
    <n v="6"/>
    <n v="115"/>
    <n v="75.13"/>
    <x v="4"/>
    <n v="6"/>
    <x v="2"/>
    <n v="39.870000000000005"/>
  </r>
  <r>
    <n v="55883"/>
    <d v="2023-02-01T00:00:00"/>
    <s v="10071"/>
    <n v="1"/>
    <n v="1"/>
    <n v="15"/>
    <n v="10.46"/>
    <x v="0"/>
    <n v="4"/>
    <x v="1"/>
    <n v="4.5399999999999991"/>
  </r>
  <r>
    <n v="55884"/>
    <d v="2023-02-01T00:00:00"/>
    <s v="10071"/>
    <n v="1"/>
    <n v="2"/>
    <n v="14"/>
    <n v="10.53"/>
    <x v="1"/>
    <n v="4"/>
    <x v="1"/>
    <n v="3.4700000000000006"/>
  </r>
  <r>
    <n v="55885"/>
    <d v="2023-02-01T00:00:00"/>
    <s v="10071"/>
    <n v="1"/>
    <n v="3"/>
    <n v="15"/>
    <n v="11.08"/>
    <x v="5"/>
    <n v="4"/>
    <x v="1"/>
    <n v="3.92"/>
  </r>
  <r>
    <n v="55886"/>
    <d v="2023-02-01T00:00:00"/>
    <s v="10006"/>
    <n v="1"/>
    <n v="7"/>
    <n v="244"/>
    <n v="132.66"/>
    <x v="3"/>
    <n v="1"/>
    <x v="5"/>
    <n v="111.34"/>
  </r>
  <r>
    <n v="55887"/>
    <d v="2023-02-02T00:00:00"/>
    <s v="10071"/>
    <n v="1"/>
    <n v="5"/>
    <n v="15"/>
    <n v="10.49"/>
    <x v="2"/>
    <n v="4"/>
    <x v="1"/>
    <n v="4.51"/>
  </r>
  <r>
    <n v="55888"/>
    <d v="2023-02-02T00:00:00"/>
    <s v="10071"/>
    <n v="1"/>
    <n v="18"/>
    <n v="15"/>
    <n v="10.3"/>
    <x v="14"/>
    <n v="4"/>
    <x v="1"/>
    <n v="4.6999999999999993"/>
  </r>
  <r>
    <n v="55889"/>
    <d v="2023-02-03T00:00:00"/>
    <s v="10071"/>
    <n v="1"/>
    <n v="1"/>
    <n v="15"/>
    <n v="10.55"/>
    <x v="0"/>
    <n v="4"/>
    <x v="1"/>
    <n v="4.4499999999999993"/>
  </r>
  <r>
    <n v="55890"/>
    <d v="2023-02-03T00:00:00"/>
    <s v="10071"/>
    <n v="1"/>
    <n v="6"/>
    <n v="15"/>
    <n v="10.68"/>
    <x v="4"/>
    <n v="4"/>
    <x v="1"/>
    <n v="4.32"/>
  </r>
  <r>
    <n v="55891"/>
    <d v="2023-02-03T00:00:00"/>
    <s v="10071"/>
    <n v="1"/>
    <n v="6"/>
    <n v="14"/>
    <n v="11.05"/>
    <x v="4"/>
    <n v="4"/>
    <x v="1"/>
    <n v="2.9499999999999993"/>
  </r>
  <r>
    <n v="55892"/>
    <d v="2023-02-03T00:00:00"/>
    <s v="10071"/>
    <n v="1"/>
    <n v="11"/>
    <n v="14"/>
    <n v="10.49"/>
    <x v="7"/>
    <n v="4"/>
    <x v="1"/>
    <n v="3.51"/>
  </r>
  <r>
    <n v="55893"/>
    <d v="2023-02-03T00:00:00"/>
    <s v="10071"/>
    <n v="1"/>
    <n v="5"/>
    <n v="14"/>
    <n v="10.6"/>
    <x v="2"/>
    <n v="4"/>
    <x v="1"/>
    <n v="3.4000000000000004"/>
  </r>
  <r>
    <n v="55894"/>
    <d v="2023-02-04T00:00:00"/>
    <s v="10071"/>
    <n v="1"/>
    <n v="2"/>
    <n v="15"/>
    <n v="11.18"/>
    <x v="1"/>
    <n v="4"/>
    <x v="1"/>
    <n v="3.8200000000000003"/>
  </r>
  <r>
    <n v="55895"/>
    <d v="2023-02-05T00:00:00"/>
    <s v="10006"/>
    <n v="1"/>
    <n v="6"/>
    <n v="250"/>
    <n v="127.61"/>
    <x v="4"/>
    <n v="1"/>
    <x v="5"/>
    <n v="122.39"/>
  </r>
  <r>
    <n v="55896"/>
    <d v="2023-02-05T00:00:00"/>
    <s v="10071"/>
    <n v="1"/>
    <n v="16"/>
    <n v="15"/>
    <n v="11.02"/>
    <x v="11"/>
    <n v="4"/>
    <x v="1"/>
    <n v="3.9800000000000004"/>
  </r>
  <r>
    <n v="55897"/>
    <d v="2023-02-05T00:00:00"/>
    <s v="10071"/>
    <n v="1"/>
    <n v="10"/>
    <n v="15"/>
    <n v="10.73"/>
    <x v="9"/>
    <n v="4"/>
    <x v="1"/>
    <n v="4.2699999999999996"/>
  </r>
  <r>
    <n v="55898"/>
    <d v="2023-02-05T00:00:00"/>
    <s v="10071"/>
    <n v="1"/>
    <n v="16"/>
    <n v="14"/>
    <n v="10.41"/>
    <x v="11"/>
    <n v="4"/>
    <x v="1"/>
    <n v="3.59"/>
  </r>
  <r>
    <n v="55899"/>
    <d v="2023-02-06T00:00:00"/>
    <s v="10071"/>
    <n v="1"/>
    <n v="5"/>
    <n v="15"/>
    <n v="10.4"/>
    <x v="2"/>
    <n v="4"/>
    <x v="1"/>
    <n v="4.5999999999999996"/>
  </r>
  <r>
    <n v="55900"/>
    <d v="2023-02-06T00:00:00"/>
    <s v="10080"/>
    <n v="1"/>
    <n v="5"/>
    <n v="33"/>
    <n v="18.79"/>
    <x v="2"/>
    <n v="4"/>
    <x v="1"/>
    <n v="14.21"/>
  </r>
  <r>
    <n v="55901"/>
    <d v="2023-02-06T00:00:00"/>
    <s v="10071"/>
    <n v="1"/>
    <n v="5"/>
    <n v="14"/>
    <n v="11.01"/>
    <x v="2"/>
    <n v="4"/>
    <x v="1"/>
    <n v="2.99"/>
  </r>
  <r>
    <n v="55902"/>
    <d v="2023-02-06T00:00:00"/>
    <s v="10006"/>
    <n v="1"/>
    <n v="5"/>
    <n v="250"/>
    <n v="126.08"/>
    <x v="2"/>
    <n v="1"/>
    <x v="5"/>
    <n v="123.92"/>
  </r>
  <r>
    <n v="55903"/>
    <d v="2023-02-06T00:00:00"/>
    <s v="10028"/>
    <n v="1"/>
    <n v="1"/>
    <n v="108"/>
    <n v="75.760000000000005"/>
    <x v="0"/>
    <n v="6"/>
    <x v="2"/>
    <n v="32.239999999999995"/>
  </r>
  <r>
    <n v="55904"/>
    <d v="2023-02-07T00:00:00"/>
    <s v="10084"/>
    <n v="1"/>
    <n v="3"/>
    <n v="54"/>
    <n v="45.44"/>
    <x v="5"/>
    <n v="4"/>
    <x v="1"/>
    <n v="8.5600000000000023"/>
  </r>
  <r>
    <n v="55905"/>
    <d v="2023-02-07T00:00:00"/>
    <s v="10071"/>
    <n v="1"/>
    <n v="11"/>
    <n v="15"/>
    <n v="10.38"/>
    <x v="7"/>
    <n v="4"/>
    <x v="1"/>
    <n v="4.6199999999999992"/>
  </r>
  <r>
    <n v="55906"/>
    <d v="2023-02-08T00:00:00"/>
    <s v="10071"/>
    <n v="1"/>
    <n v="5"/>
    <n v="15"/>
    <n v="11.2"/>
    <x v="2"/>
    <n v="4"/>
    <x v="1"/>
    <n v="3.8000000000000007"/>
  </r>
  <r>
    <n v="55907"/>
    <d v="2023-02-09T00:00:00"/>
    <s v="10066"/>
    <n v="1"/>
    <n v="3"/>
    <n v="18"/>
    <n v="8.93"/>
    <x v="5"/>
    <n v="4"/>
    <x v="1"/>
    <n v="9.07"/>
  </r>
  <r>
    <n v="55908"/>
    <d v="2023-02-09T00:00:00"/>
    <s v="10071"/>
    <n v="1"/>
    <n v="18"/>
    <n v="15"/>
    <n v="11.18"/>
    <x v="14"/>
    <n v="4"/>
    <x v="1"/>
    <n v="3.8200000000000003"/>
  </r>
  <r>
    <n v="55909"/>
    <d v="2023-02-09T00:00:00"/>
    <s v="10006"/>
    <n v="1"/>
    <n v="2"/>
    <n v="249"/>
    <n v="135.78"/>
    <x v="1"/>
    <n v="1"/>
    <x v="5"/>
    <n v="113.22"/>
  </r>
  <r>
    <n v="55910"/>
    <d v="2023-02-10T00:00:00"/>
    <s v="10071"/>
    <n v="1"/>
    <n v="5"/>
    <n v="15"/>
    <n v="11.11"/>
    <x v="2"/>
    <n v="4"/>
    <x v="1"/>
    <n v="3.8900000000000006"/>
  </r>
  <r>
    <n v="55911"/>
    <d v="2023-02-10T00:00:00"/>
    <s v="10051"/>
    <n v="1"/>
    <n v="16"/>
    <n v="336"/>
    <n v="237.59"/>
    <x v="11"/>
    <n v="3"/>
    <x v="3"/>
    <n v="98.41"/>
  </r>
  <r>
    <n v="55912"/>
    <d v="2023-02-11T00:00:00"/>
    <s v="10071"/>
    <n v="1"/>
    <n v="10"/>
    <n v="15"/>
    <n v="11.11"/>
    <x v="9"/>
    <n v="4"/>
    <x v="1"/>
    <n v="3.8900000000000006"/>
  </r>
  <r>
    <n v="55913"/>
    <d v="2023-02-11T00:00:00"/>
    <s v="10071"/>
    <n v="1"/>
    <n v="7"/>
    <n v="15"/>
    <n v="10.95"/>
    <x v="3"/>
    <n v="4"/>
    <x v="1"/>
    <n v="4.0500000000000007"/>
  </r>
  <r>
    <n v="55914"/>
    <d v="2023-02-11T00:00:00"/>
    <s v="10071"/>
    <n v="1"/>
    <n v="19"/>
    <n v="14"/>
    <n v="11.15"/>
    <x v="13"/>
    <n v="4"/>
    <x v="1"/>
    <n v="2.8499999999999996"/>
  </r>
  <r>
    <n v="55915"/>
    <d v="2023-02-11T00:00:00"/>
    <s v="10071"/>
    <n v="1"/>
    <n v="11"/>
    <n v="15"/>
    <n v="10.36"/>
    <x v="7"/>
    <n v="4"/>
    <x v="1"/>
    <n v="4.6400000000000006"/>
  </r>
  <r>
    <n v="55916"/>
    <d v="2023-02-12T00:00:00"/>
    <s v="10006"/>
    <n v="1"/>
    <n v="15"/>
    <n v="247"/>
    <n v="132.24"/>
    <x v="12"/>
    <n v="1"/>
    <x v="5"/>
    <n v="114.75999999999999"/>
  </r>
  <r>
    <n v="55917"/>
    <d v="2023-02-12T00:00:00"/>
    <s v="10071"/>
    <n v="1"/>
    <n v="9"/>
    <n v="15"/>
    <n v="10.88"/>
    <x v="6"/>
    <n v="4"/>
    <x v="1"/>
    <n v="4.1199999999999992"/>
  </r>
  <r>
    <n v="55918"/>
    <d v="2023-02-13T00:00:00"/>
    <s v="10071"/>
    <n v="1"/>
    <n v="5"/>
    <n v="15"/>
    <n v="11.24"/>
    <x v="2"/>
    <n v="4"/>
    <x v="1"/>
    <n v="3.76"/>
  </r>
  <r>
    <n v="55919"/>
    <d v="2023-02-13T00:00:00"/>
    <s v="10006"/>
    <n v="1"/>
    <n v="5"/>
    <n v="249"/>
    <n v="128.27000000000001"/>
    <x v="2"/>
    <n v="1"/>
    <x v="5"/>
    <n v="120.72999999999999"/>
  </r>
  <r>
    <n v="55920"/>
    <d v="2023-02-13T00:00:00"/>
    <s v="10071"/>
    <n v="1"/>
    <n v="16"/>
    <n v="15"/>
    <n v="10.41"/>
    <x v="11"/>
    <n v="4"/>
    <x v="1"/>
    <n v="4.59"/>
  </r>
  <r>
    <n v="55921"/>
    <d v="2023-02-13T00:00:00"/>
    <s v="10051"/>
    <n v="1"/>
    <n v="15"/>
    <n v="332"/>
    <n v="215.84"/>
    <x v="12"/>
    <n v="3"/>
    <x v="3"/>
    <n v="116.16"/>
  </r>
  <r>
    <n v="55922"/>
    <d v="2023-02-13T00:00:00"/>
    <s v="10071"/>
    <n v="1"/>
    <n v="10"/>
    <n v="14"/>
    <n v="10.4"/>
    <x v="9"/>
    <n v="4"/>
    <x v="1"/>
    <n v="3.5999999999999996"/>
  </r>
  <r>
    <n v="55923"/>
    <d v="2023-02-14T00:00:00"/>
    <s v="10071"/>
    <n v="1"/>
    <n v="1"/>
    <n v="15"/>
    <n v="10.8"/>
    <x v="0"/>
    <n v="4"/>
    <x v="1"/>
    <n v="4.1999999999999993"/>
  </r>
  <r>
    <n v="55924"/>
    <d v="2023-02-15T00:00:00"/>
    <s v="10071"/>
    <n v="1"/>
    <n v="5"/>
    <n v="15"/>
    <n v="10.38"/>
    <x v="2"/>
    <n v="4"/>
    <x v="1"/>
    <n v="4.6199999999999992"/>
  </r>
  <r>
    <n v="55925"/>
    <d v="2023-02-16T00:00:00"/>
    <s v="10071"/>
    <n v="1"/>
    <n v="3"/>
    <n v="15"/>
    <n v="10.52"/>
    <x v="5"/>
    <n v="4"/>
    <x v="1"/>
    <n v="4.4800000000000004"/>
  </r>
  <r>
    <n v="55926"/>
    <d v="2023-02-16T00:00:00"/>
    <s v="10071"/>
    <n v="1"/>
    <n v="9"/>
    <n v="14"/>
    <n v="10.37"/>
    <x v="6"/>
    <n v="4"/>
    <x v="1"/>
    <n v="3.6300000000000008"/>
  </r>
  <r>
    <n v="55927"/>
    <d v="2023-02-16T00:00:00"/>
    <s v="10028"/>
    <n v="1"/>
    <n v="16"/>
    <n v="117"/>
    <n v="75.790000000000006"/>
    <x v="11"/>
    <n v="6"/>
    <x v="2"/>
    <n v="41.209999999999994"/>
  </r>
  <r>
    <n v="55928"/>
    <d v="2023-02-16T00:00:00"/>
    <s v="10006"/>
    <n v="1"/>
    <n v="6"/>
    <n v="234"/>
    <n v="139.06"/>
    <x v="4"/>
    <n v="1"/>
    <x v="5"/>
    <n v="94.94"/>
  </r>
  <r>
    <n v="55929"/>
    <d v="2023-02-16T00:00:00"/>
    <s v="10071"/>
    <n v="1"/>
    <n v="7"/>
    <n v="15"/>
    <n v="10.61"/>
    <x v="3"/>
    <n v="4"/>
    <x v="1"/>
    <n v="4.3900000000000006"/>
  </r>
  <r>
    <n v="55930"/>
    <d v="2023-02-17T00:00:00"/>
    <s v="10071"/>
    <n v="1"/>
    <n v="5"/>
    <n v="15"/>
    <n v="10.68"/>
    <x v="2"/>
    <n v="4"/>
    <x v="1"/>
    <n v="4.32"/>
  </r>
  <r>
    <n v="55931"/>
    <d v="2023-02-17T00:00:00"/>
    <s v="10051"/>
    <n v="1"/>
    <n v="3"/>
    <n v="336"/>
    <n v="220.14"/>
    <x v="5"/>
    <n v="3"/>
    <x v="3"/>
    <n v="115.86000000000001"/>
  </r>
  <r>
    <n v="55932"/>
    <d v="2023-02-18T00:00:00"/>
    <s v="10071"/>
    <n v="1"/>
    <n v="5"/>
    <n v="14"/>
    <n v="11.15"/>
    <x v="2"/>
    <n v="4"/>
    <x v="1"/>
    <n v="2.8499999999999996"/>
  </r>
  <r>
    <n v="55933"/>
    <d v="2023-02-18T00:00:00"/>
    <s v="10071"/>
    <n v="1"/>
    <n v="19"/>
    <n v="14"/>
    <n v="10.15"/>
    <x v="13"/>
    <n v="4"/>
    <x v="1"/>
    <n v="3.8499999999999996"/>
  </r>
  <r>
    <n v="55934"/>
    <d v="2023-02-19T00:00:00"/>
    <s v="10066"/>
    <n v="1"/>
    <n v="7"/>
    <n v="17"/>
    <n v="8.73"/>
    <x v="3"/>
    <n v="4"/>
    <x v="1"/>
    <n v="8.27"/>
  </r>
  <r>
    <n v="55935"/>
    <d v="2023-02-19T00:00:00"/>
    <s v="10080"/>
    <n v="1"/>
    <n v="16"/>
    <n v="31"/>
    <n v="18.760000000000002"/>
    <x v="11"/>
    <n v="4"/>
    <x v="1"/>
    <n v="12.239999999999998"/>
  </r>
  <r>
    <n v="55936"/>
    <d v="2023-02-19T00:00:00"/>
    <s v="10071"/>
    <n v="1"/>
    <n v="16"/>
    <n v="15"/>
    <n v="11.1"/>
    <x v="11"/>
    <n v="4"/>
    <x v="1"/>
    <n v="3.9000000000000004"/>
  </r>
  <r>
    <n v="55937"/>
    <d v="2023-02-19T00:00:00"/>
    <s v="10071"/>
    <n v="1"/>
    <n v="5"/>
    <n v="14"/>
    <n v="10.47"/>
    <x v="2"/>
    <n v="4"/>
    <x v="1"/>
    <n v="3.5299999999999994"/>
  </r>
  <r>
    <n v="55938"/>
    <d v="2023-02-20T00:00:00"/>
    <s v="10006"/>
    <n v="1"/>
    <n v="16"/>
    <n v="258"/>
    <n v="134.12"/>
    <x v="11"/>
    <n v="1"/>
    <x v="5"/>
    <n v="123.88"/>
  </r>
  <r>
    <n v="55939"/>
    <d v="2023-02-20T00:00:00"/>
    <s v="10071"/>
    <n v="1"/>
    <n v="7"/>
    <n v="15"/>
    <n v="10.210000000000001"/>
    <x v="3"/>
    <n v="4"/>
    <x v="1"/>
    <n v="4.7899999999999991"/>
  </r>
  <r>
    <n v="55940"/>
    <d v="2023-02-21T00:00:00"/>
    <s v="10084"/>
    <n v="1"/>
    <n v="5"/>
    <n v="58"/>
    <n v="46.03"/>
    <x v="2"/>
    <n v="4"/>
    <x v="1"/>
    <n v="11.969999999999999"/>
  </r>
  <r>
    <n v="55941"/>
    <d v="2023-02-21T00:00:00"/>
    <s v="10071"/>
    <n v="1"/>
    <n v="5"/>
    <n v="14"/>
    <n v="10.25"/>
    <x v="2"/>
    <n v="4"/>
    <x v="1"/>
    <n v="3.75"/>
  </r>
  <r>
    <n v="55942"/>
    <d v="2023-02-21T00:00:00"/>
    <s v="10071"/>
    <n v="1"/>
    <n v="16"/>
    <n v="15"/>
    <n v="10.76"/>
    <x v="11"/>
    <n v="4"/>
    <x v="1"/>
    <n v="4.24"/>
  </r>
  <r>
    <n v="55943"/>
    <d v="2023-02-21T00:00:00"/>
    <s v="10071"/>
    <n v="1"/>
    <n v="18"/>
    <n v="14"/>
    <n v="10.48"/>
    <x v="14"/>
    <n v="4"/>
    <x v="1"/>
    <n v="3.5199999999999996"/>
  </r>
  <r>
    <n v="55944"/>
    <d v="2023-02-21T00:00:00"/>
    <s v="10006"/>
    <n v="1"/>
    <n v="2"/>
    <n v="244"/>
    <n v="134.24"/>
    <x v="1"/>
    <n v="1"/>
    <x v="5"/>
    <n v="109.75999999999999"/>
  </r>
  <r>
    <n v="55945"/>
    <d v="2023-02-22T00:00:00"/>
    <s v="10066"/>
    <n v="1"/>
    <n v="10"/>
    <n v="18"/>
    <n v="9.3800000000000008"/>
    <x v="9"/>
    <n v="4"/>
    <x v="1"/>
    <n v="8.6199999999999992"/>
  </r>
  <r>
    <n v="55946"/>
    <d v="2023-02-22T00:00:00"/>
    <s v="10006"/>
    <n v="1"/>
    <n v="18"/>
    <n v="247"/>
    <n v="130.44"/>
    <x v="14"/>
    <n v="1"/>
    <x v="5"/>
    <n v="116.56"/>
  </r>
  <r>
    <n v="55947"/>
    <d v="2023-02-22T00:00:00"/>
    <s v="10071"/>
    <n v="1"/>
    <n v="7"/>
    <n v="14"/>
    <n v="10.66"/>
    <x v="3"/>
    <n v="4"/>
    <x v="1"/>
    <n v="3.34"/>
  </r>
  <r>
    <n v="55948"/>
    <d v="2023-02-23T00:00:00"/>
    <s v="10071"/>
    <n v="1"/>
    <n v="13"/>
    <n v="15"/>
    <n v="10.96"/>
    <x v="8"/>
    <n v="4"/>
    <x v="1"/>
    <n v="4.0399999999999991"/>
  </r>
  <r>
    <n v="55949"/>
    <d v="2023-02-24T00:00:00"/>
    <s v="10006"/>
    <n v="1"/>
    <n v="1"/>
    <n v="241"/>
    <n v="138.72999999999999"/>
    <x v="0"/>
    <n v="1"/>
    <x v="5"/>
    <n v="102.27000000000001"/>
  </r>
  <r>
    <n v="55950"/>
    <d v="2023-02-24T00:00:00"/>
    <s v="10071"/>
    <n v="1"/>
    <n v="7"/>
    <n v="15"/>
    <n v="10.6"/>
    <x v="3"/>
    <n v="4"/>
    <x v="1"/>
    <n v="4.4000000000000004"/>
  </r>
  <r>
    <n v="55951"/>
    <d v="2023-02-24T00:00:00"/>
    <s v="10071"/>
    <n v="1"/>
    <n v="7"/>
    <n v="15"/>
    <n v="10.94"/>
    <x v="3"/>
    <n v="4"/>
    <x v="1"/>
    <n v="4.0600000000000005"/>
  </r>
  <r>
    <n v="55952"/>
    <d v="2023-02-25T00:00:00"/>
    <s v="10084"/>
    <n v="1"/>
    <n v="7"/>
    <n v="57"/>
    <n v="44.51"/>
    <x v="3"/>
    <n v="4"/>
    <x v="1"/>
    <n v="12.490000000000002"/>
  </r>
  <r>
    <n v="55953"/>
    <d v="2023-02-25T00:00:00"/>
    <s v="10080"/>
    <n v="1"/>
    <n v="1"/>
    <n v="33"/>
    <n v="19.260000000000002"/>
    <x v="0"/>
    <n v="4"/>
    <x v="1"/>
    <n v="13.739999999999998"/>
  </r>
  <r>
    <n v="55954"/>
    <d v="2023-02-25T00:00:00"/>
    <s v="10071"/>
    <n v="1"/>
    <n v="13"/>
    <n v="15"/>
    <n v="10.61"/>
    <x v="8"/>
    <n v="4"/>
    <x v="1"/>
    <n v="4.3900000000000006"/>
  </r>
  <r>
    <n v="55955"/>
    <d v="2023-02-26T00:00:00"/>
    <s v="10028"/>
    <n v="1"/>
    <n v="5"/>
    <n v="117"/>
    <n v="77.86"/>
    <x v="2"/>
    <n v="6"/>
    <x v="2"/>
    <n v="39.14"/>
  </r>
  <r>
    <n v="55956"/>
    <d v="2023-02-26T00:00:00"/>
    <s v="10071"/>
    <n v="1"/>
    <n v="14"/>
    <n v="15"/>
    <n v="10.58"/>
    <x v="10"/>
    <n v="4"/>
    <x v="1"/>
    <n v="4.42"/>
  </r>
  <r>
    <n v="55957"/>
    <d v="2023-02-26T00:00:00"/>
    <s v="10051"/>
    <n v="1"/>
    <n v="5"/>
    <n v="323"/>
    <n v="226.73"/>
    <x v="2"/>
    <n v="3"/>
    <x v="3"/>
    <n v="96.27000000000001"/>
  </r>
  <r>
    <n v="55958"/>
    <d v="2023-02-27T00:00:00"/>
    <s v="10071"/>
    <n v="1"/>
    <n v="14"/>
    <n v="14"/>
    <n v="10.63"/>
    <x v="10"/>
    <n v="4"/>
    <x v="1"/>
    <n v="3.3699999999999992"/>
  </r>
  <r>
    <n v="55959"/>
    <d v="2023-02-27T00:00:00"/>
    <s v="10006"/>
    <n v="1"/>
    <n v="10"/>
    <n v="248"/>
    <n v="138.80000000000001"/>
    <x v="9"/>
    <n v="1"/>
    <x v="5"/>
    <n v="109.19999999999999"/>
  </r>
  <r>
    <n v="55960"/>
    <d v="2023-02-28T00:00:00"/>
    <s v="10071"/>
    <n v="1"/>
    <n v="3"/>
    <n v="14"/>
    <n v="10.65"/>
    <x v="5"/>
    <n v="4"/>
    <x v="1"/>
    <n v="3.3499999999999996"/>
  </r>
  <r>
    <n v="55961"/>
    <d v="2023-03-01T00:00:00"/>
    <s v="10071"/>
    <n v="1"/>
    <n v="7"/>
    <n v="15"/>
    <n v="10.63"/>
    <x v="3"/>
    <n v="4"/>
    <x v="1"/>
    <n v="4.3699999999999992"/>
  </r>
  <r>
    <n v="55962"/>
    <d v="2023-03-01T00:00:00"/>
    <s v="10006"/>
    <n v="1"/>
    <n v="1"/>
    <n v="244"/>
    <n v="131.55000000000001"/>
    <x v="0"/>
    <n v="1"/>
    <x v="5"/>
    <n v="112.44999999999999"/>
  </r>
  <r>
    <n v="55963"/>
    <d v="2023-03-02T00:00:00"/>
    <s v="10071"/>
    <n v="1"/>
    <n v="10"/>
    <n v="15"/>
    <n v="10.59"/>
    <x v="9"/>
    <n v="4"/>
    <x v="1"/>
    <n v="4.41"/>
  </r>
  <r>
    <n v="55964"/>
    <d v="2023-03-03T00:00:00"/>
    <s v="10071"/>
    <n v="1"/>
    <n v="16"/>
    <n v="15"/>
    <n v="10.34"/>
    <x v="11"/>
    <n v="4"/>
    <x v="1"/>
    <n v="4.66"/>
  </r>
  <r>
    <n v="55965"/>
    <d v="2023-03-03T00:00:00"/>
    <s v="10084"/>
    <n v="1"/>
    <n v="15"/>
    <n v="58"/>
    <n v="45.28"/>
    <x v="12"/>
    <n v="4"/>
    <x v="1"/>
    <n v="12.719999999999999"/>
  </r>
  <r>
    <n v="55966"/>
    <d v="2023-03-03T00:00:00"/>
    <s v="10028"/>
    <n v="1"/>
    <n v="11"/>
    <n v="108"/>
    <n v="76.41"/>
    <x v="7"/>
    <n v="6"/>
    <x v="2"/>
    <n v="31.590000000000003"/>
  </r>
  <r>
    <n v="55967"/>
    <d v="2023-03-04T00:00:00"/>
    <s v="10071"/>
    <n v="1"/>
    <n v="1"/>
    <n v="15"/>
    <n v="11.03"/>
    <x v="0"/>
    <n v="4"/>
    <x v="1"/>
    <n v="3.9700000000000006"/>
  </r>
  <r>
    <n v="55968"/>
    <d v="2023-03-05T00:00:00"/>
    <s v="10071"/>
    <n v="1"/>
    <n v="3"/>
    <n v="15"/>
    <n v="11.2"/>
    <x v="5"/>
    <n v="4"/>
    <x v="1"/>
    <n v="3.8000000000000007"/>
  </r>
  <r>
    <n v="55969"/>
    <d v="2023-03-05T00:00:00"/>
    <s v="10006"/>
    <n v="1"/>
    <n v="11"/>
    <n v="247"/>
    <n v="136.12"/>
    <x v="7"/>
    <n v="1"/>
    <x v="5"/>
    <n v="110.88"/>
  </r>
  <r>
    <n v="55970"/>
    <d v="2023-03-05T00:00:00"/>
    <s v="10071"/>
    <n v="1"/>
    <n v="5"/>
    <n v="15"/>
    <n v="11.12"/>
    <x v="2"/>
    <n v="4"/>
    <x v="1"/>
    <n v="3.8800000000000008"/>
  </r>
  <r>
    <n v="55971"/>
    <d v="2023-03-06T00:00:00"/>
    <s v="10028"/>
    <n v="1"/>
    <n v="10"/>
    <n v="119"/>
    <n v="74.72"/>
    <x v="9"/>
    <n v="6"/>
    <x v="2"/>
    <n v="44.28"/>
  </r>
  <r>
    <n v="55972"/>
    <d v="2023-03-06T00:00:00"/>
    <s v="10071"/>
    <n v="1"/>
    <n v="15"/>
    <n v="14"/>
    <n v="10.68"/>
    <x v="12"/>
    <n v="4"/>
    <x v="1"/>
    <n v="3.3200000000000003"/>
  </r>
  <r>
    <n v="55973"/>
    <d v="2023-03-06T00:00:00"/>
    <s v="10071"/>
    <n v="1"/>
    <n v="6"/>
    <n v="15"/>
    <n v="10.79"/>
    <x v="4"/>
    <n v="4"/>
    <x v="1"/>
    <n v="4.2100000000000009"/>
  </r>
  <r>
    <n v="55974"/>
    <d v="2023-03-07T00:00:00"/>
    <s v="10071"/>
    <n v="1"/>
    <n v="16"/>
    <n v="15"/>
    <n v="10.56"/>
    <x v="11"/>
    <n v="4"/>
    <x v="1"/>
    <n v="4.4399999999999995"/>
  </r>
  <r>
    <n v="55975"/>
    <d v="2023-03-08T00:00:00"/>
    <s v="10006"/>
    <n v="1"/>
    <n v="7"/>
    <n v="237"/>
    <n v="131.99"/>
    <x v="3"/>
    <n v="1"/>
    <x v="5"/>
    <n v="105.00999999999999"/>
  </r>
  <r>
    <n v="55976"/>
    <d v="2023-03-08T00:00:00"/>
    <s v="10071"/>
    <n v="1"/>
    <n v="11"/>
    <n v="14"/>
    <n v="10.29"/>
    <x v="7"/>
    <n v="4"/>
    <x v="1"/>
    <n v="3.7100000000000009"/>
  </r>
  <r>
    <n v="55977"/>
    <d v="2023-03-08T00:00:00"/>
    <s v="10051"/>
    <n v="1"/>
    <n v="1"/>
    <n v="347"/>
    <n v="216.69"/>
    <x v="0"/>
    <n v="3"/>
    <x v="3"/>
    <n v="130.31"/>
  </r>
  <r>
    <n v="55978"/>
    <d v="2023-03-09T00:00:00"/>
    <s v="10071"/>
    <n v="1"/>
    <n v="3"/>
    <n v="15"/>
    <n v="10.88"/>
    <x v="5"/>
    <n v="4"/>
    <x v="1"/>
    <n v="4.1199999999999992"/>
  </r>
  <r>
    <n v="55979"/>
    <d v="2023-03-09T00:00:00"/>
    <s v="10080"/>
    <n v="1"/>
    <n v="7"/>
    <n v="33"/>
    <n v="19.59"/>
    <x v="3"/>
    <n v="4"/>
    <x v="1"/>
    <n v="13.41"/>
  </r>
  <r>
    <n v="55980"/>
    <d v="2023-03-09T00:00:00"/>
    <s v="10071"/>
    <n v="1"/>
    <n v="1"/>
    <n v="14"/>
    <n v="10.53"/>
    <x v="0"/>
    <n v="4"/>
    <x v="1"/>
    <n v="3.4700000000000006"/>
  </r>
  <r>
    <n v="55981"/>
    <d v="2023-03-10T00:00:00"/>
    <s v="10071"/>
    <n v="1"/>
    <n v="18"/>
    <n v="14"/>
    <n v="10.99"/>
    <x v="14"/>
    <n v="4"/>
    <x v="1"/>
    <n v="3.01"/>
  </r>
  <r>
    <n v="55982"/>
    <d v="2023-03-11T00:00:00"/>
    <s v="10066"/>
    <n v="1"/>
    <n v="3"/>
    <n v="17"/>
    <n v="9.52"/>
    <x v="5"/>
    <n v="4"/>
    <x v="1"/>
    <n v="7.48"/>
  </r>
  <r>
    <n v="55983"/>
    <d v="2023-03-11T00:00:00"/>
    <s v="10071"/>
    <n v="1"/>
    <n v="18"/>
    <n v="15"/>
    <n v="11.23"/>
    <x v="14"/>
    <n v="4"/>
    <x v="1"/>
    <n v="3.7699999999999996"/>
  </r>
  <r>
    <n v="55984"/>
    <d v="2023-03-11T00:00:00"/>
    <s v="10006"/>
    <n v="1"/>
    <n v="16"/>
    <n v="258"/>
    <n v="130.88999999999999"/>
    <x v="11"/>
    <n v="1"/>
    <x v="5"/>
    <n v="127.11000000000001"/>
  </r>
  <r>
    <n v="55985"/>
    <d v="2023-03-11T00:00:00"/>
    <s v="10084"/>
    <n v="1"/>
    <n v="7"/>
    <n v="55"/>
    <n v="43.91"/>
    <x v="3"/>
    <n v="4"/>
    <x v="1"/>
    <n v="11.090000000000003"/>
  </r>
  <r>
    <n v="55986"/>
    <d v="2023-03-12T00:00:00"/>
    <s v="10071"/>
    <n v="1"/>
    <n v="3"/>
    <n v="15"/>
    <n v="10.86"/>
    <x v="5"/>
    <n v="4"/>
    <x v="1"/>
    <n v="4.1400000000000006"/>
  </r>
  <r>
    <n v="55987"/>
    <d v="2023-03-12T00:00:00"/>
    <s v="10071"/>
    <n v="1"/>
    <n v="7"/>
    <n v="14"/>
    <n v="11.25"/>
    <x v="3"/>
    <n v="4"/>
    <x v="1"/>
    <n v="2.75"/>
  </r>
  <r>
    <n v="55988"/>
    <d v="2023-03-12T00:00:00"/>
    <s v="10051"/>
    <n v="1"/>
    <n v="6"/>
    <n v="326"/>
    <n v="226.77"/>
    <x v="4"/>
    <n v="3"/>
    <x v="3"/>
    <n v="99.22999999999999"/>
  </r>
  <r>
    <n v="55989"/>
    <d v="2023-03-13T00:00:00"/>
    <s v="10071"/>
    <n v="1"/>
    <n v="14"/>
    <n v="14"/>
    <n v="10.73"/>
    <x v="10"/>
    <n v="4"/>
    <x v="1"/>
    <n v="3.2699999999999996"/>
  </r>
  <r>
    <n v="55990"/>
    <d v="2023-03-14T00:00:00"/>
    <s v="10084"/>
    <n v="1"/>
    <n v="5"/>
    <n v="54"/>
    <n v="44.79"/>
    <x v="2"/>
    <n v="4"/>
    <x v="1"/>
    <n v="9.2100000000000009"/>
  </r>
  <r>
    <n v="55991"/>
    <d v="2023-03-14T00:00:00"/>
    <s v="10071"/>
    <n v="1"/>
    <n v="15"/>
    <n v="15"/>
    <n v="11.03"/>
    <x v="12"/>
    <n v="4"/>
    <x v="1"/>
    <n v="3.9700000000000006"/>
  </r>
  <r>
    <n v="55992"/>
    <d v="2023-03-15T00:00:00"/>
    <s v="10080"/>
    <n v="1"/>
    <n v="11"/>
    <n v="33"/>
    <n v="19.88"/>
    <x v="7"/>
    <n v="4"/>
    <x v="1"/>
    <n v="13.120000000000001"/>
  </r>
  <r>
    <n v="55993"/>
    <d v="2023-03-15T00:00:00"/>
    <s v="10028"/>
    <n v="1"/>
    <n v="9"/>
    <n v="116"/>
    <n v="76.64"/>
    <x v="6"/>
    <n v="6"/>
    <x v="2"/>
    <n v="39.36"/>
  </r>
  <r>
    <n v="55994"/>
    <d v="2023-03-15T00:00:00"/>
    <s v="10071"/>
    <n v="1"/>
    <n v="3"/>
    <n v="15"/>
    <n v="10.92"/>
    <x v="5"/>
    <n v="4"/>
    <x v="1"/>
    <n v="4.08"/>
  </r>
  <r>
    <n v="55995"/>
    <d v="2023-03-15T00:00:00"/>
    <s v="10006"/>
    <n v="1"/>
    <n v="5"/>
    <n v="250"/>
    <n v="128.22999999999999"/>
    <x v="2"/>
    <n v="1"/>
    <x v="5"/>
    <n v="121.77000000000001"/>
  </r>
  <r>
    <n v="55996"/>
    <d v="2023-03-16T00:00:00"/>
    <s v="10071"/>
    <n v="1"/>
    <n v="6"/>
    <n v="14"/>
    <n v="10.16"/>
    <x v="4"/>
    <n v="4"/>
    <x v="1"/>
    <n v="3.84"/>
  </r>
  <r>
    <n v="55997"/>
    <d v="2023-03-16T00:00:00"/>
    <s v="10071"/>
    <n v="1"/>
    <n v="14"/>
    <n v="14"/>
    <n v="10.66"/>
    <x v="10"/>
    <n v="4"/>
    <x v="1"/>
    <n v="3.34"/>
  </r>
  <r>
    <n v="55998"/>
    <d v="2023-03-16T00:00:00"/>
    <s v="10071"/>
    <n v="1"/>
    <n v="7"/>
    <n v="14"/>
    <n v="11.23"/>
    <x v="3"/>
    <n v="4"/>
    <x v="1"/>
    <n v="2.7699999999999996"/>
  </r>
  <r>
    <n v="55999"/>
    <d v="2023-03-16T00:00:00"/>
    <s v="10071"/>
    <n v="1"/>
    <n v="5"/>
    <n v="15"/>
    <n v="10.66"/>
    <x v="2"/>
    <n v="4"/>
    <x v="1"/>
    <n v="4.34"/>
  </r>
  <r>
    <n v="56000"/>
    <d v="2023-03-17T00:00:00"/>
    <s v="10071"/>
    <n v="1"/>
    <n v="16"/>
    <n v="15"/>
    <n v="11.11"/>
    <x v="11"/>
    <n v="4"/>
    <x v="1"/>
    <n v="3.8900000000000006"/>
  </r>
  <r>
    <n v="56001"/>
    <d v="2023-03-17T00:00:00"/>
    <s v="10006"/>
    <n v="1"/>
    <n v="1"/>
    <n v="255"/>
    <n v="129.57"/>
    <x v="0"/>
    <n v="1"/>
    <x v="5"/>
    <n v="125.43"/>
  </r>
  <r>
    <n v="56002"/>
    <d v="2023-03-18T00:00:00"/>
    <s v="10006"/>
    <n v="1"/>
    <n v="9"/>
    <n v="239"/>
    <n v="139.16999999999999"/>
    <x v="6"/>
    <n v="1"/>
    <x v="5"/>
    <n v="99.830000000000013"/>
  </r>
  <r>
    <n v="56003"/>
    <d v="2023-03-18T00:00:00"/>
    <s v="10071"/>
    <n v="1"/>
    <n v="6"/>
    <n v="15"/>
    <n v="10.72"/>
    <x v="4"/>
    <n v="4"/>
    <x v="1"/>
    <n v="4.2799999999999994"/>
  </r>
  <r>
    <n v="56004"/>
    <d v="2023-03-18T00:00:00"/>
    <s v="10071"/>
    <n v="1"/>
    <n v="19"/>
    <n v="15"/>
    <n v="10.91"/>
    <x v="13"/>
    <n v="4"/>
    <x v="1"/>
    <n v="4.09"/>
  </r>
  <r>
    <n v="56005"/>
    <d v="2023-03-19T00:00:00"/>
    <s v="10071"/>
    <n v="1"/>
    <n v="7"/>
    <n v="14"/>
    <n v="10.34"/>
    <x v="3"/>
    <n v="4"/>
    <x v="1"/>
    <n v="3.66"/>
  </r>
  <r>
    <n v="56006"/>
    <d v="2023-03-19T00:00:00"/>
    <s v="10071"/>
    <n v="1"/>
    <n v="13"/>
    <n v="14"/>
    <n v="10.65"/>
    <x v="8"/>
    <n v="4"/>
    <x v="1"/>
    <n v="3.3499999999999996"/>
  </r>
  <r>
    <n v="56007"/>
    <d v="2023-03-20T00:00:00"/>
    <s v="10084"/>
    <n v="1"/>
    <n v="14"/>
    <n v="56"/>
    <n v="41.77"/>
    <x v="10"/>
    <n v="4"/>
    <x v="1"/>
    <n v="14.229999999999997"/>
  </r>
  <r>
    <n v="56008"/>
    <d v="2023-03-20T00:00:00"/>
    <s v="10071"/>
    <n v="1"/>
    <n v="13"/>
    <n v="14"/>
    <n v="10.81"/>
    <x v="8"/>
    <n v="4"/>
    <x v="1"/>
    <n v="3.1899999999999995"/>
  </r>
  <r>
    <n v="56009"/>
    <d v="2023-03-21T00:00:00"/>
    <s v="10071"/>
    <n v="1"/>
    <n v="7"/>
    <n v="14"/>
    <n v="10.84"/>
    <x v="3"/>
    <n v="4"/>
    <x v="1"/>
    <n v="3.16"/>
  </r>
  <r>
    <n v="56010"/>
    <d v="2023-03-21T00:00:00"/>
    <s v="10071"/>
    <n v="1"/>
    <n v="5"/>
    <n v="15"/>
    <n v="10.42"/>
    <x v="2"/>
    <n v="4"/>
    <x v="1"/>
    <n v="4.58"/>
  </r>
  <r>
    <n v="56011"/>
    <d v="2023-03-21T00:00:00"/>
    <s v="10006"/>
    <n v="1"/>
    <n v="7"/>
    <n v="247"/>
    <n v="132.07"/>
    <x v="3"/>
    <n v="1"/>
    <x v="5"/>
    <n v="114.93"/>
  </r>
  <r>
    <n v="56012"/>
    <d v="2023-03-21T00:00:00"/>
    <s v="10071"/>
    <n v="1"/>
    <n v="16"/>
    <n v="15"/>
    <n v="11.09"/>
    <x v="11"/>
    <n v="4"/>
    <x v="1"/>
    <n v="3.91"/>
  </r>
  <r>
    <n v="56013"/>
    <d v="2023-03-21T00:00:00"/>
    <s v="10071"/>
    <n v="1"/>
    <n v="11"/>
    <n v="14"/>
    <n v="10.93"/>
    <x v="7"/>
    <n v="4"/>
    <x v="1"/>
    <n v="3.0700000000000003"/>
  </r>
  <r>
    <n v="56014"/>
    <d v="2023-03-21T00:00:00"/>
    <s v="10071"/>
    <n v="1"/>
    <n v="14"/>
    <n v="15"/>
    <n v="11.1"/>
    <x v="10"/>
    <n v="4"/>
    <x v="1"/>
    <n v="3.9000000000000004"/>
  </r>
  <r>
    <n v="56015"/>
    <d v="2023-03-21T00:00:00"/>
    <s v="10051"/>
    <n v="1"/>
    <n v="1"/>
    <n v="346"/>
    <n v="219.26"/>
    <x v="0"/>
    <n v="3"/>
    <x v="3"/>
    <n v="126.74000000000001"/>
  </r>
  <r>
    <n v="56016"/>
    <d v="2023-03-21T00:00:00"/>
    <s v="10071"/>
    <n v="1"/>
    <n v="1"/>
    <n v="14"/>
    <n v="10.79"/>
    <x v="0"/>
    <n v="4"/>
    <x v="1"/>
    <n v="3.2100000000000009"/>
  </r>
  <r>
    <n v="56017"/>
    <d v="2023-03-22T00:00:00"/>
    <s v="10071"/>
    <n v="1"/>
    <n v="2"/>
    <n v="14"/>
    <n v="10.35"/>
    <x v="1"/>
    <n v="4"/>
    <x v="1"/>
    <n v="3.6500000000000004"/>
  </r>
  <r>
    <n v="56018"/>
    <d v="2023-03-23T00:00:00"/>
    <s v="10071"/>
    <n v="1"/>
    <n v="6"/>
    <n v="15"/>
    <n v="10.68"/>
    <x v="4"/>
    <n v="4"/>
    <x v="1"/>
    <n v="4.32"/>
  </r>
  <r>
    <n v="56019"/>
    <d v="2023-03-24T00:00:00"/>
    <s v="10071"/>
    <n v="1"/>
    <n v="7"/>
    <n v="15"/>
    <n v="10.51"/>
    <x v="3"/>
    <n v="4"/>
    <x v="1"/>
    <n v="4.49"/>
  </r>
  <r>
    <n v="56020"/>
    <d v="2023-03-25T00:00:00"/>
    <s v="10084"/>
    <n v="1"/>
    <n v="11"/>
    <n v="54"/>
    <n v="44.58"/>
    <x v="7"/>
    <n v="4"/>
    <x v="1"/>
    <n v="9.4200000000000017"/>
  </r>
  <r>
    <n v="56021"/>
    <d v="2023-03-25T00:00:00"/>
    <s v="10071"/>
    <n v="1"/>
    <n v="7"/>
    <n v="14"/>
    <n v="10.73"/>
    <x v="3"/>
    <n v="4"/>
    <x v="1"/>
    <n v="3.2699999999999996"/>
  </r>
  <r>
    <n v="56022"/>
    <d v="2023-03-25T00:00:00"/>
    <s v="10080"/>
    <n v="1"/>
    <n v="7"/>
    <n v="33"/>
    <n v="18.7"/>
    <x v="3"/>
    <n v="4"/>
    <x v="1"/>
    <n v="14.3"/>
  </r>
  <r>
    <n v="56023"/>
    <d v="2023-03-25T00:00:00"/>
    <s v="10028"/>
    <n v="1"/>
    <n v="2"/>
    <n v="109"/>
    <n v="73.78"/>
    <x v="1"/>
    <n v="6"/>
    <x v="2"/>
    <n v="35.22"/>
  </r>
  <r>
    <n v="56024"/>
    <d v="2023-03-25T00:00:00"/>
    <s v="10006"/>
    <n v="1"/>
    <n v="6"/>
    <n v="235"/>
    <n v="138.68"/>
    <x v="4"/>
    <n v="1"/>
    <x v="5"/>
    <n v="96.32"/>
  </r>
  <r>
    <n v="56025"/>
    <d v="2023-03-25T00:00:00"/>
    <s v="10071"/>
    <n v="1"/>
    <n v="7"/>
    <n v="14"/>
    <n v="11.18"/>
    <x v="3"/>
    <n v="4"/>
    <x v="1"/>
    <n v="2.8200000000000003"/>
  </r>
  <r>
    <n v="56026"/>
    <d v="2023-03-25T00:00:00"/>
    <s v="10066"/>
    <n v="4"/>
    <n v="5"/>
    <n v="17"/>
    <n v="9.5299999999999994"/>
    <x v="2"/>
    <n v="4"/>
    <x v="1"/>
    <n v="7.4700000000000006"/>
  </r>
  <r>
    <n v="56027"/>
    <d v="2023-03-26T00:00:00"/>
    <s v="10071"/>
    <n v="1"/>
    <n v="9"/>
    <n v="14"/>
    <n v="10.79"/>
    <x v="6"/>
    <n v="4"/>
    <x v="1"/>
    <n v="3.2100000000000009"/>
  </r>
  <r>
    <n v="56028"/>
    <d v="2023-03-27T00:00:00"/>
    <s v="10071"/>
    <n v="2"/>
    <n v="5"/>
    <n v="14"/>
    <n v="11.07"/>
    <x v="2"/>
    <n v="4"/>
    <x v="1"/>
    <n v="2.9299999999999997"/>
  </r>
  <r>
    <n v="56029"/>
    <d v="2023-03-27T00:00:00"/>
    <s v="10006"/>
    <n v="1"/>
    <n v="5"/>
    <n v="259"/>
    <n v="139.06"/>
    <x v="2"/>
    <n v="1"/>
    <x v="5"/>
    <n v="119.94"/>
  </r>
  <r>
    <n v="56030"/>
    <d v="2023-03-27T00:00:00"/>
    <s v="10051"/>
    <n v="1"/>
    <n v="14"/>
    <n v="315"/>
    <n v="221.57"/>
    <x v="10"/>
    <n v="3"/>
    <x v="3"/>
    <n v="93.43"/>
  </r>
  <r>
    <n v="56031"/>
    <d v="2023-03-28T00:00:00"/>
    <s v="10071"/>
    <n v="1"/>
    <n v="10"/>
    <n v="15"/>
    <n v="10.51"/>
    <x v="9"/>
    <n v="4"/>
    <x v="1"/>
    <n v="4.49"/>
  </r>
  <r>
    <n v="56032"/>
    <d v="2023-03-28T00:00:00"/>
    <s v="10071"/>
    <n v="1"/>
    <n v="9"/>
    <n v="15"/>
    <n v="10.71"/>
    <x v="6"/>
    <n v="4"/>
    <x v="1"/>
    <n v="4.2899999999999991"/>
  </r>
  <r>
    <n v="56033"/>
    <d v="2023-03-28T00:00:00"/>
    <s v="10071"/>
    <n v="1"/>
    <n v="6"/>
    <n v="15"/>
    <n v="10.93"/>
    <x v="4"/>
    <n v="4"/>
    <x v="1"/>
    <n v="4.07"/>
  </r>
  <r>
    <n v="56034"/>
    <d v="2023-03-28T00:00:00"/>
    <s v="10071"/>
    <n v="1"/>
    <n v="1"/>
    <n v="14"/>
    <n v="10.43"/>
    <x v="0"/>
    <n v="4"/>
    <x v="1"/>
    <n v="3.5700000000000003"/>
  </r>
  <r>
    <n v="56035"/>
    <d v="2023-03-28T00:00:00"/>
    <s v="10071"/>
    <n v="1"/>
    <n v="5"/>
    <n v="15"/>
    <n v="11.23"/>
    <x v="2"/>
    <n v="4"/>
    <x v="1"/>
    <n v="3.7699999999999996"/>
  </r>
  <r>
    <n v="56036"/>
    <d v="2023-03-29T00:00:00"/>
    <s v="10071"/>
    <n v="1"/>
    <n v="5"/>
    <n v="15"/>
    <n v="10.36"/>
    <x v="2"/>
    <n v="4"/>
    <x v="1"/>
    <n v="4.6400000000000006"/>
  </r>
  <r>
    <n v="56037"/>
    <d v="2023-03-29T00:00:00"/>
    <s v="10071"/>
    <n v="1"/>
    <n v="7"/>
    <n v="14"/>
    <n v="10.85"/>
    <x v="3"/>
    <n v="4"/>
    <x v="1"/>
    <n v="3.1500000000000004"/>
  </r>
  <r>
    <n v="56038"/>
    <d v="2023-03-30T00:00:00"/>
    <s v="10080"/>
    <n v="1"/>
    <n v="7"/>
    <n v="32"/>
    <n v="18.350000000000001"/>
    <x v="3"/>
    <n v="4"/>
    <x v="1"/>
    <n v="13.649999999999999"/>
  </r>
  <r>
    <n v="56039"/>
    <d v="2023-03-30T00:00:00"/>
    <s v="10071"/>
    <n v="1"/>
    <n v="5"/>
    <n v="14"/>
    <n v="10.92"/>
    <x v="2"/>
    <n v="4"/>
    <x v="1"/>
    <n v="3.08"/>
  </r>
  <r>
    <n v="56040"/>
    <d v="2023-03-31T00:00:00"/>
    <s v="10084"/>
    <n v="1"/>
    <n v="2"/>
    <n v="56"/>
    <n v="44.19"/>
    <x v="1"/>
    <n v="4"/>
    <x v="1"/>
    <n v="11.810000000000002"/>
  </r>
  <r>
    <n v="56041"/>
    <d v="2023-03-31T00:00:00"/>
    <s v="10071"/>
    <n v="1"/>
    <n v="5"/>
    <n v="15"/>
    <n v="11.16"/>
    <x v="2"/>
    <n v="4"/>
    <x v="1"/>
    <n v="3.84"/>
  </r>
  <r>
    <n v="56042"/>
    <d v="2023-03-31T00:00:00"/>
    <s v="10071"/>
    <n v="1"/>
    <n v="1"/>
    <n v="15"/>
    <n v="10.34"/>
    <x v="0"/>
    <n v="4"/>
    <x v="1"/>
    <n v="4.66"/>
  </r>
  <r>
    <n v="56043"/>
    <d v="2023-03-31T00:00:00"/>
    <s v="10006"/>
    <n v="1"/>
    <n v="2"/>
    <n v="238"/>
    <n v="136.96"/>
    <x v="1"/>
    <n v="1"/>
    <x v="5"/>
    <n v="101.03999999999999"/>
  </r>
  <r>
    <n v="56044"/>
    <d v="2023-03-31T00:00:00"/>
    <s v="10071"/>
    <n v="1"/>
    <n v="16"/>
    <n v="14"/>
    <n v="11.17"/>
    <x v="11"/>
    <n v="4"/>
    <x v="1"/>
    <n v="2.83"/>
  </r>
  <r>
    <n v="56045"/>
    <d v="2023-04-01T00:00:00"/>
    <s v="10040"/>
    <n v="1"/>
    <n v="7"/>
    <n v="129"/>
    <n v="65.67"/>
    <x v="3"/>
    <n v="5"/>
    <x v="0"/>
    <n v="63.33"/>
  </r>
  <r>
    <n v="56046"/>
    <d v="2023-04-01T00:00:00"/>
    <s v="10071"/>
    <n v="1"/>
    <n v="1"/>
    <n v="15"/>
    <n v="10.27"/>
    <x v="0"/>
    <n v="4"/>
    <x v="1"/>
    <n v="4.7300000000000004"/>
  </r>
  <r>
    <n v="56047"/>
    <d v="2023-04-02T00:00:00"/>
    <s v="10071"/>
    <n v="1"/>
    <n v="7"/>
    <n v="15"/>
    <n v="10.54"/>
    <x v="3"/>
    <n v="4"/>
    <x v="1"/>
    <n v="4.4600000000000009"/>
  </r>
  <r>
    <n v="56048"/>
    <d v="2023-04-02T00:00:00"/>
    <s v="10028"/>
    <n v="1"/>
    <n v="9"/>
    <n v="116"/>
    <n v="75.819999999999993"/>
    <x v="6"/>
    <n v="6"/>
    <x v="2"/>
    <n v="40.180000000000007"/>
  </r>
  <r>
    <n v="56049"/>
    <d v="2023-04-02T00:00:00"/>
    <s v="10066"/>
    <n v="1"/>
    <n v="1"/>
    <n v="18"/>
    <n v="8.93"/>
    <x v="0"/>
    <n v="4"/>
    <x v="1"/>
    <n v="9.07"/>
  </r>
  <r>
    <n v="56050"/>
    <d v="2023-04-03T00:00:00"/>
    <s v="10071"/>
    <n v="1"/>
    <n v="19"/>
    <n v="15"/>
    <n v="10.199999999999999"/>
    <x v="13"/>
    <n v="4"/>
    <x v="1"/>
    <n v="4.8000000000000007"/>
  </r>
  <r>
    <n v="56051"/>
    <d v="2023-04-03T00:00:00"/>
    <s v="10006"/>
    <n v="1"/>
    <n v="9"/>
    <n v="252"/>
    <n v="129.57"/>
    <x v="6"/>
    <n v="1"/>
    <x v="5"/>
    <n v="122.43"/>
  </r>
  <r>
    <n v="56052"/>
    <d v="2023-04-04T00:00:00"/>
    <s v="10071"/>
    <n v="1"/>
    <n v="6"/>
    <n v="14"/>
    <n v="10.32"/>
    <x v="4"/>
    <n v="4"/>
    <x v="1"/>
    <n v="3.6799999999999997"/>
  </r>
  <r>
    <n v="56053"/>
    <d v="2023-04-05T00:00:00"/>
    <s v="10006"/>
    <n v="1"/>
    <n v="1"/>
    <n v="249"/>
    <n v="128.22999999999999"/>
    <x v="0"/>
    <n v="1"/>
    <x v="5"/>
    <n v="120.77000000000001"/>
  </r>
  <r>
    <n v="56054"/>
    <d v="2023-04-05T00:00:00"/>
    <s v="10071"/>
    <n v="1"/>
    <n v="1"/>
    <n v="15"/>
    <n v="10.37"/>
    <x v="0"/>
    <n v="4"/>
    <x v="1"/>
    <n v="4.6300000000000008"/>
  </r>
  <r>
    <n v="56055"/>
    <d v="2023-04-06T00:00:00"/>
    <s v="10071"/>
    <n v="1"/>
    <n v="5"/>
    <n v="15"/>
    <n v="10.58"/>
    <x v="2"/>
    <n v="4"/>
    <x v="1"/>
    <n v="4.42"/>
  </r>
  <r>
    <n v="56056"/>
    <d v="2023-04-06T00:00:00"/>
    <s v="10084"/>
    <n v="1"/>
    <n v="16"/>
    <n v="55"/>
    <n v="45.95"/>
    <x v="11"/>
    <n v="4"/>
    <x v="1"/>
    <n v="9.0499999999999972"/>
  </r>
  <r>
    <n v="56057"/>
    <d v="2023-04-07T00:00:00"/>
    <s v="10071"/>
    <n v="1"/>
    <n v="16"/>
    <n v="15"/>
    <n v="10.18"/>
    <x v="11"/>
    <n v="4"/>
    <x v="1"/>
    <n v="4.82"/>
  </r>
  <r>
    <n v="56058"/>
    <d v="2023-04-07T00:00:00"/>
    <s v="10071"/>
    <n v="1"/>
    <n v="1"/>
    <n v="15"/>
    <n v="10.41"/>
    <x v="0"/>
    <n v="4"/>
    <x v="1"/>
    <n v="4.59"/>
  </r>
  <r>
    <n v="56059"/>
    <d v="2023-04-07T00:00:00"/>
    <s v="10006"/>
    <n v="1"/>
    <n v="5"/>
    <n v="259"/>
    <n v="137.32"/>
    <x v="2"/>
    <n v="1"/>
    <x v="5"/>
    <n v="121.68"/>
  </r>
  <r>
    <n v="56060"/>
    <d v="2023-04-08T00:00:00"/>
    <s v="10051"/>
    <n v="1"/>
    <n v="6"/>
    <n v="338"/>
    <n v="232.47"/>
    <x v="4"/>
    <n v="3"/>
    <x v="3"/>
    <n v="105.53"/>
  </r>
  <r>
    <n v="56061"/>
    <d v="2023-04-08T00:00:00"/>
    <s v="10006"/>
    <n v="1"/>
    <n v="7"/>
    <n v="236"/>
    <n v="137.24"/>
    <x v="3"/>
    <n v="1"/>
    <x v="5"/>
    <n v="98.759999999999991"/>
  </r>
  <r>
    <n v="56062"/>
    <d v="2023-04-08T00:00:00"/>
    <s v="10071"/>
    <n v="1"/>
    <n v="7"/>
    <n v="15"/>
    <n v="11.02"/>
    <x v="3"/>
    <n v="4"/>
    <x v="1"/>
    <n v="3.9800000000000004"/>
  </r>
  <r>
    <n v="56063"/>
    <d v="2023-04-09T00:00:00"/>
    <s v="10071"/>
    <n v="1"/>
    <n v="16"/>
    <n v="14"/>
    <n v="11.23"/>
    <x v="11"/>
    <n v="4"/>
    <x v="1"/>
    <n v="2.7699999999999996"/>
  </r>
  <r>
    <n v="56064"/>
    <d v="2023-04-09T00:00:00"/>
    <s v="10071"/>
    <n v="1"/>
    <n v="2"/>
    <n v="15"/>
    <n v="10.25"/>
    <x v="1"/>
    <n v="4"/>
    <x v="1"/>
    <n v="4.75"/>
  </r>
  <r>
    <n v="56065"/>
    <d v="2023-04-09T00:00:00"/>
    <s v="10071"/>
    <n v="1"/>
    <n v="3"/>
    <n v="15"/>
    <n v="10.48"/>
    <x v="5"/>
    <n v="4"/>
    <x v="1"/>
    <n v="4.5199999999999996"/>
  </r>
  <r>
    <n v="56066"/>
    <d v="2023-04-10T00:00:00"/>
    <s v="10071"/>
    <n v="1"/>
    <n v="7"/>
    <n v="15"/>
    <n v="10.37"/>
    <x v="3"/>
    <n v="4"/>
    <x v="1"/>
    <n v="4.6300000000000008"/>
  </r>
  <r>
    <n v="56067"/>
    <d v="2023-04-10T00:00:00"/>
    <s v="10006"/>
    <n v="1"/>
    <n v="7"/>
    <n v="244"/>
    <n v="134.68"/>
    <x v="3"/>
    <n v="1"/>
    <x v="5"/>
    <n v="109.32"/>
  </r>
  <r>
    <n v="56068"/>
    <d v="2023-04-10T00:00:00"/>
    <s v="10028"/>
    <n v="1"/>
    <n v="9"/>
    <n v="111"/>
    <n v="76.05"/>
    <x v="6"/>
    <n v="6"/>
    <x v="2"/>
    <n v="34.950000000000003"/>
  </r>
  <r>
    <n v="56069"/>
    <d v="2023-04-10T00:00:00"/>
    <s v="10080"/>
    <n v="1"/>
    <n v="6"/>
    <n v="34"/>
    <n v="18.96"/>
    <x v="4"/>
    <n v="4"/>
    <x v="1"/>
    <n v="15.04"/>
  </r>
  <r>
    <n v="56070"/>
    <d v="2023-04-11T00:00:00"/>
    <s v="10071"/>
    <n v="1"/>
    <n v="5"/>
    <n v="15"/>
    <n v="10.48"/>
    <x v="2"/>
    <n v="4"/>
    <x v="1"/>
    <n v="4.5199999999999996"/>
  </r>
  <r>
    <n v="56071"/>
    <d v="2023-04-11T00:00:00"/>
    <s v="10071"/>
    <n v="1"/>
    <n v="11"/>
    <n v="15"/>
    <n v="10.35"/>
    <x v="7"/>
    <n v="4"/>
    <x v="1"/>
    <n v="4.6500000000000004"/>
  </r>
  <r>
    <n v="56072"/>
    <d v="2023-04-11T00:00:00"/>
    <s v="10071"/>
    <n v="1"/>
    <n v="14"/>
    <n v="14"/>
    <n v="10.76"/>
    <x v="10"/>
    <n v="4"/>
    <x v="1"/>
    <n v="3.24"/>
  </r>
  <r>
    <n v="56073"/>
    <d v="2023-04-12T00:00:00"/>
    <s v="10006"/>
    <n v="1"/>
    <n v="2"/>
    <n v="243"/>
    <n v="133.69999999999999"/>
    <x v="1"/>
    <n v="1"/>
    <x v="5"/>
    <n v="109.30000000000001"/>
  </r>
  <r>
    <n v="56074"/>
    <d v="2023-04-12T00:00:00"/>
    <s v="10071"/>
    <n v="1"/>
    <n v="19"/>
    <n v="15"/>
    <n v="11.2"/>
    <x v="13"/>
    <n v="4"/>
    <x v="1"/>
    <n v="3.8000000000000007"/>
  </r>
  <r>
    <n v="56075"/>
    <d v="2023-04-12T00:00:00"/>
    <s v="10071"/>
    <n v="1"/>
    <n v="3"/>
    <n v="14"/>
    <n v="10.8"/>
    <x v="5"/>
    <n v="4"/>
    <x v="1"/>
    <n v="3.1999999999999993"/>
  </r>
  <r>
    <n v="56076"/>
    <d v="2023-04-13T00:00:00"/>
    <s v="10071"/>
    <n v="1"/>
    <n v="1"/>
    <n v="15"/>
    <n v="10.28"/>
    <x v="0"/>
    <n v="4"/>
    <x v="1"/>
    <n v="4.7200000000000006"/>
  </r>
  <r>
    <n v="56077"/>
    <d v="2023-04-13T00:00:00"/>
    <s v="10071"/>
    <n v="1"/>
    <n v="13"/>
    <n v="15"/>
    <n v="11.26"/>
    <x v="8"/>
    <n v="4"/>
    <x v="1"/>
    <n v="3.74"/>
  </r>
  <r>
    <n v="56078"/>
    <d v="2023-04-13T00:00:00"/>
    <s v="10071"/>
    <n v="1"/>
    <n v="6"/>
    <n v="15"/>
    <n v="10.69"/>
    <x v="4"/>
    <n v="4"/>
    <x v="1"/>
    <n v="4.3100000000000005"/>
  </r>
  <r>
    <n v="56079"/>
    <d v="2023-04-13T00:00:00"/>
    <s v="10071"/>
    <n v="1"/>
    <n v="5"/>
    <n v="15"/>
    <n v="10.42"/>
    <x v="2"/>
    <n v="4"/>
    <x v="1"/>
    <n v="4.58"/>
  </r>
  <r>
    <n v="56080"/>
    <d v="2023-04-13T00:00:00"/>
    <s v="10071"/>
    <n v="1"/>
    <n v="14"/>
    <n v="15"/>
    <n v="10.24"/>
    <x v="10"/>
    <n v="4"/>
    <x v="1"/>
    <n v="4.76"/>
  </r>
  <r>
    <n v="56081"/>
    <d v="2023-04-13T00:00:00"/>
    <s v="10071"/>
    <n v="1"/>
    <n v="10"/>
    <n v="15"/>
    <n v="10.57"/>
    <x v="9"/>
    <n v="4"/>
    <x v="1"/>
    <n v="4.43"/>
  </r>
  <r>
    <n v="56082"/>
    <d v="2023-04-13T00:00:00"/>
    <s v="10071"/>
    <n v="1"/>
    <n v="13"/>
    <n v="15"/>
    <n v="10.46"/>
    <x v="8"/>
    <n v="4"/>
    <x v="1"/>
    <n v="4.5399999999999991"/>
  </r>
  <r>
    <n v="56083"/>
    <d v="2023-04-13T00:00:00"/>
    <s v="10071"/>
    <n v="1"/>
    <n v="10"/>
    <n v="14"/>
    <n v="10.19"/>
    <x v="9"/>
    <n v="4"/>
    <x v="1"/>
    <n v="3.8100000000000005"/>
  </r>
  <r>
    <n v="56084"/>
    <d v="2023-04-14T00:00:00"/>
    <s v="10071"/>
    <n v="1"/>
    <n v="1"/>
    <n v="15"/>
    <n v="10.96"/>
    <x v="0"/>
    <n v="4"/>
    <x v="1"/>
    <n v="4.0399999999999991"/>
  </r>
  <r>
    <n v="56085"/>
    <d v="2023-04-15T00:00:00"/>
    <s v="10071"/>
    <n v="1"/>
    <n v="16"/>
    <n v="15"/>
    <n v="11.16"/>
    <x v="11"/>
    <n v="4"/>
    <x v="1"/>
    <n v="3.84"/>
  </r>
  <r>
    <n v="56086"/>
    <d v="2023-04-16T00:00:00"/>
    <s v="10071"/>
    <n v="1"/>
    <n v="11"/>
    <n v="14"/>
    <n v="10.81"/>
    <x v="7"/>
    <n v="4"/>
    <x v="1"/>
    <n v="3.1899999999999995"/>
  </r>
  <r>
    <n v="56087"/>
    <d v="2023-04-16T00:00:00"/>
    <s v="10080"/>
    <n v="1"/>
    <n v="6"/>
    <n v="33"/>
    <n v="20.12"/>
    <x v="4"/>
    <n v="4"/>
    <x v="1"/>
    <n v="12.879999999999999"/>
  </r>
  <r>
    <n v="56088"/>
    <d v="2023-04-16T00:00:00"/>
    <s v="10006"/>
    <n v="1"/>
    <n v="5"/>
    <n v="240"/>
    <n v="127.52"/>
    <x v="2"/>
    <n v="1"/>
    <x v="5"/>
    <n v="112.48"/>
  </r>
  <r>
    <n v="56089"/>
    <d v="2023-04-17T00:00:00"/>
    <s v="10051"/>
    <n v="1"/>
    <n v="7"/>
    <n v="337"/>
    <n v="215.24"/>
    <x v="3"/>
    <n v="3"/>
    <x v="3"/>
    <n v="121.75999999999999"/>
  </r>
  <r>
    <n v="56090"/>
    <d v="2023-04-17T00:00:00"/>
    <s v="10084"/>
    <n v="1"/>
    <n v="9"/>
    <n v="56"/>
    <n v="42.59"/>
    <x v="6"/>
    <n v="4"/>
    <x v="1"/>
    <n v="13.409999999999997"/>
  </r>
  <r>
    <n v="56091"/>
    <d v="2023-04-17T00:00:00"/>
    <s v="10071"/>
    <n v="1"/>
    <n v="19"/>
    <n v="15"/>
    <n v="10.199999999999999"/>
    <x v="13"/>
    <n v="4"/>
    <x v="1"/>
    <n v="4.8000000000000007"/>
  </r>
  <r>
    <n v="56092"/>
    <d v="2023-04-17T00:00:00"/>
    <s v="10071"/>
    <n v="1"/>
    <n v="5"/>
    <n v="14"/>
    <n v="10.33"/>
    <x v="2"/>
    <n v="4"/>
    <x v="1"/>
    <n v="3.67"/>
  </r>
  <r>
    <n v="56093"/>
    <d v="2023-04-18T00:00:00"/>
    <s v="10028"/>
    <n v="1"/>
    <n v="1"/>
    <n v="117"/>
    <n v="75.03"/>
    <x v="0"/>
    <n v="6"/>
    <x v="2"/>
    <n v="41.97"/>
  </r>
  <r>
    <n v="56094"/>
    <d v="2023-04-18T00:00:00"/>
    <s v="10071"/>
    <n v="1"/>
    <n v="7"/>
    <n v="15"/>
    <n v="10.39"/>
    <x v="3"/>
    <n v="4"/>
    <x v="1"/>
    <n v="4.6099999999999994"/>
  </r>
  <r>
    <n v="56095"/>
    <d v="2023-04-19T00:00:00"/>
    <s v="10066"/>
    <n v="1"/>
    <n v="3"/>
    <n v="17"/>
    <n v="9.02"/>
    <x v="5"/>
    <n v="4"/>
    <x v="1"/>
    <n v="7.98"/>
  </r>
  <r>
    <n v="56096"/>
    <d v="2023-04-19T00:00:00"/>
    <s v="10071"/>
    <n v="1"/>
    <n v="2"/>
    <n v="15"/>
    <n v="10.37"/>
    <x v="1"/>
    <n v="4"/>
    <x v="1"/>
    <n v="4.6300000000000008"/>
  </r>
  <r>
    <n v="56097"/>
    <d v="2023-04-19T00:00:00"/>
    <s v="10080"/>
    <n v="1"/>
    <n v="14"/>
    <n v="33"/>
    <n v="19.55"/>
    <x v="10"/>
    <n v="4"/>
    <x v="1"/>
    <n v="13.45"/>
  </r>
  <r>
    <n v="56098"/>
    <d v="2023-04-20T00:00:00"/>
    <s v="10071"/>
    <n v="1"/>
    <n v="5"/>
    <n v="14"/>
    <n v="10.82"/>
    <x v="2"/>
    <n v="4"/>
    <x v="1"/>
    <n v="3.1799999999999997"/>
  </r>
  <r>
    <n v="56099"/>
    <d v="2023-04-20T00:00:00"/>
    <s v="10006"/>
    <n v="1"/>
    <n v="1"/>
    <n v="238"/>
    <n v="131.1"/>
    <x v="0"/>
    <n v="1"/>
    <x v="5"/>
    <n v="106.9"/>
  </r>
  <r>
    <n v="56100"/>
    <d v="2023-04-21T00:00:00"/>
    <s v="10071"/>
    <n v="1"/>
    <n v="2"/>
    <n v="15"/>
    <n v="10.32"/>
    <x v="1"/>
    <n v="4"/>
    <x v="1"/>
    <n v="4.68"/>
  </r>
  <r>
    <n v="56101"/>
    <d v="2023-04-22T00:00:00"/>
    <s v="10066"/>
    <n v="1"/>
    <n v="7"/>
    <n v="17"/>
    <n v="8.91"/>
    <x v="3"/>
    <n v="4"/>
    <x v="1"/>
    <n v="8.09"/>
  </r>
  <r>
    <n v="56102"/>
    <d v="2023-04-22T00:00:00"/>
    <s v="10071"/>
    <n v="1"/>
    <n v="6"/>
    <n v="15"/>
    <n v="10.92"/>
    <x v="4"/>
    <n v="4"/>
    <x v="1"/>
    <n v="4.08"/>
  </r>
  <r>
    <n v="56103"/>
    <d v="2023-04-22T00:00:00"/>
    <s v="10071"/>
    <n v="1"/>
    <n v="19"/>
    <n v="14"/>
    <n v="10.9"/>
    <x v="13"/>
    <n v="4"/>
    <x v="1"/>
    <n v="3.0999999999999996"/>
  </r>
  <r>
    <n v="56104"/>
    <d v="2023-04-23T00:00:00"/>
    <s v="10006"/>
    <n v="1"/>
    <n v="18"/>
    <n v="255"/>
    <n v="132.96"/>
    <x v="14"/>
    <n v="1"/>
    <x v="5"/>
    <n v="122.03999999999999"/>
  </r>
  <r>
    <n v="56105"/>
    <d v="2023-04-23T00:00:00"/>
    <s v="10071"/>
    <n v="1"/>
    <n v="5"/>
    <n v="14"/>
    <n v="10.58"/>
    <x v="2"/>
    <n v="4"/>
    <x v="1"/>
    <n v="3.42"/>
  </r>
  <r>
    <n v="56106"/>
    <d v="2023-04-24T00:00:00"/>
    <s v="10071"/>
    <n v="1"/>
    <n v="16"/>
    <n v="15"/>
    <n v="10.210000000000001"/>
    <x v="11"/>
    <n v="4"/>
    <x v="1"/>
    <n v="4.7899999999999991"/>
  </r>
  <r>
    <n v="56107"/>
    <d v="2023-04-25T00:00:00"/>
    <s v="10028"/>
    <n v="1"/>
    <n v="5"/>
    <n v="114"/>
    <n v="76.47"/>
    <x v="2"/>
    <n v="6"/>
    <x v="2"/>
    <n v="37.53"/>
  </r>
  <r>
    <n v="56108"/>
    <d v="2023-04-25T00:00:00"/>
    <s v="10071"/>
    <n v="1"/>
    <n v="6"/>
    <n v="15"/>
    <n v="11.17"/>
    <x v="4"/>
    <n v="4"/>
    <x v="1"/>
    <n v="3.83"/>
  </r>
  <r>
    <n v="56109"/>
    <d v="2023-04-26T00:00:00"/>
    <s v="10006"/>
    <n v="1"/>
    <n v="16"/>
    <n v="254"/>
    <n v="133.46"/>
    <x v="11"/>
    <n v="1"/>
    <x v="5"/>
    <n v="120.53999999999999"/>
  </r>
  <r>
    <n v="56110"/>
    <d v="2023-04-26T00:00:00"/>
    <s v="10071"/>
    <n v="1"/>
    <n v="16"/>
    <n v="15"/>
    <n v="10.37"/>
    <x v="11"/>
    <n v="4"/>
    <x v="1"/>
    <n v="4.6300000000000008"/>
  </r>
  <r>
    <n v="56111"/>
    <d v="2023-04-26T00:00:00"/>
    <s v="10084"/>
    <n v="1"/>
    <n v="15"/>
    <n v="55"/>
    <n v="41.67"/>
    <x v="12"/>
    <n v="4"/>
    <x v="1"/>
    <n v="13.329999999999998"/>
  </r>
  <r>
    <n v="56112"/>
    <d v="2023-04-27T00:00:00"/>
    <s v="10071"/>
    <n v="1"/>
    <n v="10"/>
    <n v="15"/>
    <n v="10.66"/>
    <x v="9"/>
    <n v="4"/>
    <x v="1"/>
    <n v="4.34"/>
  </r>
  <r>
    <n v="56113"/>
    <d v="2023-04-27T00:00:00"/>
    <s v="10071"/>
    <n v="1"/>
    <n v="3"/>
    <n v="15"/>
    <n v="11.04"/>
    <x v="5"/>
    <n v="4"/>
    <x v="1"/>
    <n v="3.9600000000000009"/>
  </r>
  <r>
    <n v="56114"/>
    <d v="2023-04-27T00:00:00"/>
    <s v="10071"/>
    <n v="1"/>
    <n v="5"/>
    <n v="14"/>
    <n v="11.25"/>
    <x v="2"/>
    <n v="4"/>
    <x v="1"/>
    <n v="2.75"/>
  </r>
  <r>
    <n v="56115"/>
    <d v="2023-04-28T00:00:00"/>
    <s v="10051"/>
    <n v="1"/>
    <n v="7"/>
    <n v="320"/>
    <n v="222.71"/>
    <x v="3"/>
    <n v="3"/>
    <x v="3"/>
    <n v="97.289999999999992"/>
  </r>
  <r>
    <n v="56116"/>
    <d v="2023-04-28T00:00:00"/>
    <s v="10071"/>
    <n v="1"/>
    <n v="2"/>
    <n v="15"/>
    <n v="10.74"/>
    <x v="1"/>
    <n v="4"/>
    <x v="1"/>
    <n v="4.26"/>
  </r>
  <r>
    <n v="56117"/>
    <d v="2023-04-28T00:00:00"/>
    <s v="10071"/>
    <n v="1"/>
    <n v="3"/>
    <n v="15"/>
    <n v="10.24"/>
    <x v="5"/>
    <n v="4"/>
    <x v="1"/>
    <n v="4.76"/>
  </r>
  <r>
    <n v="56118"/>
    <d v="2023-04-29T00:00:00"/>
    <s v="10071"/>
    <n v="1"/>
    <n v="3"/>
    <n v="14"/>
    <n v="10.96"/>
    <x v="5"/>
    <n v="4"/>
    <x v="1"/>
    <n v="3.0399999999999991"/>
  </r>
  <r>
    <n v="56119"/>
    <d v="2023-04-29T00:00:00"/>
    <s v="10006"/>
    <n v="1"/>
    <n v="6"/>
    <n v="256"/>
    <n v="128.36000000000001"/>
    <x v="4"/>
    <n v="1"/>
    <x v="5"/>
    <n v="127.63999999999999"/>
  </r>
  <r>
    <n v="56120"/>
    <d v="2023-04-29T00:00:00"/>
    <s v="10071"/>
    <n v="1"/>
    <n v="7"/>
    <n v="15"/>
    <n v="10.73"/>
    <x v="3"/>
    <n v="4"/>
    <x v="1"/>
    <n v="4.2699999999999996"/>
  </r>
  <r>
    <n v="56121"/>
    <d v="2023-04-30T00:00:00"/>
    <s v="10071"/>
    <n v="1"/>
    <n v="5"/>
    <n v="15"/>
    <n v="10.98"/>
    <x v="2"/>
    <n v="4"/>
    <x v="1"/>
    <n v="4.0199999999999996"/>
  </r>
  <r>
    <n v="56122"/>
    <d v="2023-04-30T00:00:00"/>
    <s v="10080"/>
    <n v="1"/>
    <n v="1"/>
    <n v="32"/>
    <n v="20.170000000000002"/>
    <x v="0"/>
    <n v="4"/>
    <x v="1"/>
    <n v="11.829999999999998"/>
  </r>
  <r>
    <n v="56123"/>
    <d v="2023-05-01T00:00:00"/>
    <s v="10071"/>
    <n v="1"/>
    <n v="7"/>
    <n v="14"/>
    <n v="10.39"/>
    <x v="3"/>
    <n v="4"/>
    <x v="1"/>
    <n v="3.6099999999999994"/>
  </r>
  <r>
    <n v="56124"/>
    <d v="2023-05-01T00:00:00"/>
    <s v="10051"/>
    <n v="1"/>
    <n v="7"/>
    <n v="324"/>
    <n v="214.87"/>
    <x v="3"/>
    <n v="3"/>
    <x v="3"/>
    <n v="109.13"/>
  </r>
  <r>
    <n v="56125"/>
    <d v="2023-05-01T00:00:00"/>
    <s v="10006"/>
    <n v="1"/>
    <n v="3"/>
    <n v="250"/>
    <n v="127.09"/>
    <x v="5"/>
    <n v="1"/>
    <x v="5"/>
    <n v="122.91"/>
  </r>
  <r>
    <n v="56126"/>
    <d v="2023-05-01T00:00:00"/>
    <s v="10071"/>
    <n v="1"/>
    <n v="6"/>
    <n v="14"/>
    <n v="10.66"/>
    <x v="4"/>
    <n v="4"/>
    <x v="1"/>
    <n v="3.34"/>
  </r>
  <r>
    <n v="56127"/>
    <d v="2023-05-01T00:00:00"/>
    <s v="10071"/>
    <n v="1"/>
    <n v="6"/>
    <n v="15"/>
    <n v="10.85"/>
    <x v="4"/>
    <n v="4"/>
    <x v="1"/>
    <n v="4.1500000000000004"/>
  </r>
  <r>
    <n v="56128"/>
    <d v="2023-05-02T00:00:00"/>
    <s v="10071"/>
    <n v="1"/>
    <n v="3"/>
    <n v="15"/>
    <n v="10.28"/>
    <x v="5"/>
    <n v="4"/>
    <x v="1"/>
    <n v="4.7200000000000006"/>
  </r>
  <r>
    <n v="56129"/>
    <d v="2023-05-02T00:00:00"/>
    <s v="10071"/>
    <n v="1"/>
    <n v="16"/>
    <n v="15"/>
    <n v="10.210000000000001"/>
    <x v="11"/>
    <n v="4"/>
    <x v="1"/>
    <n v="4.7899999999999991"/>
  </r>
  <r>
    <n v="56130"/>
    <d v="2023-05-02T00:00:00"/>
    <s v="10071"/>
    <n v="1"/>
    <n v="13"/>
    <n v="14"/>
    <n v="10.76"/>
    <x v="8"/>
    <n v="4"/>
    <x v="1"/>
    <n v="3.24"/>
  </r>
  <r>
    <n v="56131"/>
    <d v="2023-05-02T00:00:00"/>
    <s v="10071"/>
    <n v="1"/>
    <n v="5"/>
    <n v="14"/>
    <n v="11.03"/>
    <x v="2"/>
    <n v="4"/>
    <x v="1"/>
    <n v="2.9700000000000006"/>
  </r>
  <r>
    <n v="56132"/>
    <d v="2023-05-03T00:00:00"/>
    <s v="10071"/>
    <n v="1"/>
    <n v="7"/>
    <n v="15"/>
    <n v="10.57"/>
    <x v="3"/>
    <n v="4"/>
    <x v="1"/>
    <n v="4.43"/>
  </r>
  <r>
    <n v="56133"/>
    <d v="2023-05-03T00:00:00"/>
    <s v="10028"/>
    <n v="1"/>
    <n v="6"/>
    <n v="115"/>
    <n v="74.61"/>
    <x v="4"/>
    <n v="6"/>
    <x v="2"/>
    <n v="40.39"/>
  </r>
  <r>
    <n v="56134"/>
    <d v="2023-05-04T00:00:00"/>
    <s v="10080"/>
    <n v="1"/>
    <n v="10"/>
    <n v="31"/>
    <n v="18.82"/>
    <x v="9"/>
    <n v="4"/>
    <x v="1"/>
    <n v="12.18"/>
  </r>
  <r>
    <n v="56135"/>
    <d v="2023-05-04T00:00:00"/>
    <s v="10071"/>
    <n v="1"/>
    <n v="16"/>
    <n v="14"/>
    <n v="11"/>
    <x v="11"/>
    <n v="4"/>
    <x v="1"/>
    <n v="3"/>
  </r>
  <r>
    <n v="56136"/>
    <d v="2023-05-05T00:00:00"/>
    <s v="10071"/>
    <n v="1"/>
    <n v="11"/>
    <n v="14"/>
    <n v="10.31"/>
    <x v="7"/>
    <n v="4"/>
    <x v="1"/>
    <n v="3.6899999999999995"/>
  </r>
  <r>
    <n v="56137"/>
    <d v="2023-05-05T00:00:00"/>
    <s v="10071"/>
    <n v="1"/>
    <n v="15"/>
    <n v="15"/>
    <n v="11.08"/>
    <x v="12"/>
    <n v="4"/>
    <x v="1"/>
    <n v="3.92"/>
  </r>
  <r>
    <n v="56138"/>
    <d v="2023-05-05T00:00:00"/>
    <s v="10006"/>
    <n v="1"/>
    <n v="16"/>
    <n v="251"/>
    <n v="134.80000000000001"/>
    <x v="11"/>
    <n v="1"/>
    <x v="5"/>
    <n v="116.19999999999999"/>
  </r>
  <r>
    <n v="56139"/>
    <d v="2023-05-05T00:00:00"/>
    <s v="10071"/>
    <n v="1"/>
    <n v="7"/>
    <n v="14"/>
    <n v="11.07"/>
    <x v="3"/>
    <n v="4"/>
    <x v="1"/>
    <n v="2.9299999999999997"/>
  </r>
  <r>
    <n v="56140"/>
    <d v="2023-05-05T00:00:00"/>
    <s v="10071"/>
    <n v="1"/>
    <n v="13"/>
    <n v="15"/>
    <n v="10.81"/>
    <x v="8"/>
    <n v="4"/>
    <x v="1"/>
    <n v="4.1899999999999995"/>
  </r>
  <r>
    <n v="56141"/>
    <d v="2023-05-05T00:00:00"/>
    <s v="10071"/>
    <n v="1"/>
    <n v="2"/>
    <n v="14"/>
    <n v="10.94"/>
    <x v="1"/>
    <n v="4"/>
    <x v="1"/>
    <n v="3.0600000000000005"/>
  </r>
  <r>
    <n v="56142"/>
    <d v="2023-05-06T00:00:00"/>
    <s v="10071"/>
    <n v="1"/>
    <n v="6"/>
    <n v="15"/>
    <n v="11.22"/>
    <x v="4"/>
    <n v="4"/>
    <x v="1"/>
    <n v="3.7799999999999994"/>
  </r>
  <r>
    <n v="56143"/>
    <d v="2023-05-07T00:00:00"/>
    <s v="10066"/>
    <n v="1"/>
    <n v="3"/>
    <n v="18"/>
    <n v="9.57"/>
    <x v="5"/>
    <n v="4"/>
    <x v="1"/>
    <n v="8.43"/>
  </r>
  <r>
    <n v="56144"/>
    <d v="2023-05-07T00:00:00"/>
    <s v="10071"/>
    <n v="1"/>
    <n v="6"/>
    <n v="15"/>
    <n v="10.81"/>
    <x v="4"/>
    <n v="4"/>
    <x v="1"/>
    <n v="4.1899999999999995"/>
  </r>
  <r>
    <n v="56145"/>
    <d v="2023-05-07T00:00:00"/>
    <s v="10071"/>
    <n v="1"/>
    <n v="15"/>
    <n v="14"/>
    <n v="10.86"/>
    <x v="12"/>
    <n v="4"/>
    <x v="1"/>
    <n v="3.1400000000000006"/>
  </r>
  <r>
    <n v="56146"/>
    <d v="2023-05-08T00:00:00"/>
    <s v="10071"/>
    <n v="1"/>
    <n v="16"/>
    <n v="14"/>
    <n v="10.210000000000001"/>
    <x v="11"/>
    <n v="4"/>
    <x v="1"/>
    <n v="3.7899999999999991"/>
  </r>
  <r>
    <n v="56147"/>
    <d v="2023-05-08T00:00:00"/>
    <s v="10071"/>
    <n v="1"/>
    <n v="3"/>
    <n v="15"/>
    <n v="10.47"/>
    <x v="5"/>
    <n v="4"/>
    <x v="1"/>
    <n v="4.5299999999999994"/>
  </r>
  <r>
    <n v="56148"/>
    <d v="2023-05-08T00:00:00"/>
    <s v="10071"/>
    <n v="1"/>
    <n v="9"/>
    <n v="15"/>
    <n v="11.13"/>
    <x v="6"/>
    <n v="4"/>
    <x v="1"/>
    <n v="3.8699999999999992"/>
  </r>
  <r>
    <n v="56149"/>
    <d v="2023-05-08T00:00:00"/>
    <s v="10071"/>
    <n v="1"/>
    <n v="11"/>
    <n v="14"/>
    <n v="11.02"/>
    <x v="7"/>
    <n v="4"/>
    <x v="1"/>
    <n v="2.9800000000000004"/>
  </r>
  <r>
    <n v="56150"/>
    <d v="2023-05-08T00:00:00"/>
    <s v="10071"/>
    <n v="1"/>
    <n v="5"/>
    <n v="14"/>
    <n v="11.17"/>
    <x v="2"/>
    <n v="4"/>
    <x v="1"/>
    <n v="2.83"/>
  </r>
  <r>
    <n v="56151"/>
    <d v="2023-05-08T00:00:00"/>
    <s v="10071"/>
    <n v="1"/>
    <n v="7"/>
    <n v="14"/>
    <n v="10.82"/>
    <x v="3"/>
    <n v="4"/>
    <x v="1"/>
    <n v="3.1799999999999997"/>
  </r>
  <r>
    <n v="56152"/>
    <d v="2023-05-08T00:00:00"/>
    <s v="10071"/>
    <n v="1"/>
    <n v="7"/>
    <n v="15"/>
    <n v="10.85"/>
    <x v="3"/>
    <n v="4"/>
    <x v="1"/>
    <n v="4.1500000000000004"/>
  </r>
  <r>
    <n v="56153"/>
    <d v="2023-05-09T00:00:00"/>
    <s v="10080"/>
    <n v="1"/>
    <n v="10"/>
    <n v="32"/>
    <n v="20.22"/>
    <x v="9"/>
    <n v="4"/>
    <x v="1"/>
    <n v="11.780000000000001"/>
  </r>
  <r>
    <n v="56154"/>
    <d v="2023-05-09T00:00:00"/>
    <s v="10006"/>
    <n v="1"/>
    <n v="6"/>
    <n v="238"/>
    <n v="132.63999999999999"/>
    <x v="4"/>
    <n v="1"/>
    <x v="5"/>
    <n v="105.36000000000001"/>
  </r>
  <r>
    <n v="56155"/>
    <d v="2023-05-09T00:00:00"/>
    <s v="10071"/>
    <n v="1"/>
    <n v="16"/>
    <n v="15"/>
    <n v="10.47"/>
    <x v="11"/>
    <n v="4"/>
    <x v="1"/>
    <n v="4.5299999999999994"/>
  </r>
  <r>
    <n v="56156"/>
    <d v="2023-05-10T00:00:00"/>
    <s v="10071"/>
    <n v="1"/>
    <n v="1"/>
    <n v="15"/>
    <n v="11.02"/>
    <x v="0"/>
    <n v="4"/>
    <x v="1"/>
    <n v="3.9800000000000004"/>
  </r>
  <r>
    <n v="56157"/>
    <d v="2023-05-10T00:00:00"/>
    <s v="10071"/>
    <n v="1"/>
    <n v="5"/>
    <n v="15"/>
    <n v="10.18"/>
    <x v="2"/>
    <n v="4"/>
    <x v="1"/>
    <n v="4.82"/>
  </r>
  <r>
    <n v="56158"/>
    <d v="2023-05-10T00:00:00"/>
    <s v="10084"/>
    <n v="1"/>
    <n v="11"/>
    <n v="56"/>
    <n v="45.12"/>
    <x v="7"/>
    <n v="4"/>
    <x v="1"/>
    <n v="10.880000000000003"/>
  </r>
  <r>
    <n v="56159"/>
    <d v="2023-05-11T00:00:00"/>
    <s v="10028"/>
    <n v="1"/>
    <n v="7"/>
    <n v="118"/>
    <n v="77.209999999999994"/>
    <x v="3"/>
    <n v="6"/>
    <x v="2"/>
    <n v="40.790000000000006"/>
  </r>
  <r>
    <n v="56160"/>
    <d v="2023-05-11T00:00:00"/>
    <s v="10006"/>
    <n v="1"/>
    <n v="5"/>
    <n v="245"/>
    <n v="136.12"/>
    <x v="2"/>
    <n v="1"/>
    <x v="5"/>
    <n v="108.88"/>
  </r>
  <r>
    <n v="56161"/>
    <d v="2023-05-11T00:00:00"/>
    <s v="10071"/>
    <n v="1"/>
    <n v="5"/>
    <n v="15"/>
    <n v="10.46"/>
    <x v="2"/>
    <n v="4"/>
    <x v="1"/>
    <n v="4.5399999999999991"/>
  </r>
  <r>
    <n v="56162"/>
    <d v="2023-05-11T00:00:00"/>
    <s v="10071"/>
    <n v="1"/>
    <n v="6"/>
    <n v="15"/>
    <n v="10.92"/>
    <x v="4"/>
    <n v="4"/>
    <x v="1"/>
    <n v="4.08"/>
  </r>
  <r>
    <n v="56163"/>
    <d v="2023-05-12T00:00:00"/>
    <s v="10071"/>
    <n v="1"/>
    <n v="15"/>
    <n v="14"/>
    <n v="10.58"/>
    <x v="12"/>
    <n v="4"/>
    <x v="1"/>
    <n v="3.42"/>
  </r>
  <r>
    <n v="56164"/>
    <d v="2023-05-12T00:00:00"/>
    <s v="10051"/>
    <n v="1"/>
    <n v="7"/>
    <n v="333"/>
    <n v="215.49"/>
    <x v="3"/>
    <n v="3"/>
    <x v="3"/>
    <n v="117.50999999999999"/>
  </r>
  <r>
    <n v="56165"/>
    <d v="2023-05-13T00:00:00"/>
    <s v="10071"/>
    <n v="1"/>
    <n v="5"/>
    <n v="15"/>
    <n v="11.15"/>
    <x v="2"/>
    <n v="4"/>
    <x v="1"/>
    <n v="3.8499999999999996"/>
  </r>
  <r>
    <n v="56166"/>
    <d v="2023-05-13T00:00:00"/>
    <s v="10071"/>
    <n v="1"/>
    <n v="18"/>
    <n v="14"/>
    <n v="10.39"/>
    <x v="14"/>
    <n v="4"/>
    <x v="1"/>
    <n v="3.6099999999999994"/>
  </r>
  <r>
    <n v="56167"/>
    <d v="2023-05-13T00:00:00"/>
    <s v="10071"/>
    <n v="1"/>
    <n v="19"/>
    <n v="15"/>
    <n v="11.16"/>
    <x v="13"/>
    <n v="4"/>
    <x v="1"/>
    <n v="3.84"/>
  </r>
  <r>
    <n v="56168"/>
    <d v="2023-05-14T00:00:00"/>
    <s v="10071"/>
    <n v="1"/>
    <n v="7"/>
    <n v="15"/>
    <n v="10.67"/>
    <x v="3"/>
    <n v="4"/>
    <x v="1"/>
    <n v="4.33"/>
  </r>
  <r>
    <n v="56169"/>
    <d v="2023-05-14T00:00:00"/>
    <s v="10080"/>
    <n v="1"/>
    <n v="9"/>
    <n v="31"/>
    <n v="19.510000000000002"/>
    <x v="6"/>
    <n v="4"/>
    <x v="1"/>
    <n v="11.489999999999998"/>
  </r>
  <r>
    <n v="56170"/>
    <d v="2023-05-14T00:00:00"/>
    <s v="10084"/>
    <n v="1"/>
    <n v="16"/>
    <n v="56"/>
    <n v="42.47"/>
    <x v="11"/>
    <n v="4"/>
    <x v="1"/>
    <n v="13.530000000000001"/>
  </r>
  <r>
    <n v="56171"/>
    <d v="2023-05-14T00:00:00"/>
    <s v="10071"/>
    <n v="1"/>
    <n v="2"/>
    <n v="15"/>
    <n v="10.75"/>
    <x v="1"/>
    <n v="4"/>
    <x v="1"/>
    <n v="4.25"/>
  </r>
  <r>
    <n v="56172"/>
    <d v="2023-05-14T00:00:00"/>
    <s v="10071"/>
    <n v="1"/>
    <n v="1"/>
    <n v="15"/>
    <n v="10.5"/>
    <x v="0"/>
    <n v="4"/>
    <x v="1"/>
    <n v="4.5"/>
  </r>
  <r>
    <n v="56173"/>
    <d v="2023-05-15T00:00:00"/>
    <s v="10006"/>
    <n v="1"/>
    <n v="3"/>
    <n v="254"/>
    <n v="135.46"/>
    <x v="5"/>
    <n v="1"/>
    <x v="5"/>
    <n v="118.53999999999999"/>
  </r>
  <r>
    <n v="56174"/>
    <d v="2023-05-15T00:00:00"/>
    <s v="10071"/>
    <n v="1"/>
    <n v="7"/>
    <n v="15"/>
    <n v="10.87"/>
    <x v="3"/>
    <n v="4"/>
    <x v="1"/>
    <n v="4.1300000000000008"/>
  </r>
  <r>
    <n v="56175"/>
    <d v="2023-05-15T00:00:00"/>
    <s v="10071"/>
    <n v="1"/>
    <n v="19"/>
    <n v="14"/>
    <n v="10.220000000000001"/>
    <x v="13"/>
    <n v="4"/>
    <x v="1"/>
    <n v="3.7799999999999994"/>
  </r>
  <r>
    <n v="56176"/>
    <d v="2023-05-16T00:00:00"/>
    <s v="10071"/>
    <n v="1"/>
    <n v="10"/>
    <n v="14"/>
    <n v="10.74"/>
    <x v="9"/>
    <n v="4"/>
    <x v="1"/>
    <n v="3.26"/>
  </r>
  <r>
    <n v="56177"/>
    <d v="2023-05-16T00:00:00"/>
    <s v="10051"/>
    <n v="1"/>
    <n v="7"/>
    <n v="324"/>
    <n v="217.35"/>
    <x v="3"/>
    <n v="3"/>
    <x v="3"/>
    <n v="106.65"/>
  </r>
  <r>
    <n v="56178"/>
    <d v="2023-05-17T00:00:00"/>
    <s v="10028"/>
    <n v="1"/>
    <n v="18"/>
    <n v="114"/>
    <n v="75.34"/>
    <x v="14"/>
    <n v="6"/>
    <x v="2"/>
    <n v="38.659999999999997"/>
  </r>
  <r>
    <n v="56179"/>
    <d v="2023-05-17T00:00:00"/>
    <s v="10071"/>
    <n v="1"/>
    <n v="3"/>
    <n v="15"/>
    <n v="10.43"/>
    <x v="5"/>
    <n v="4"/>
    <x v="1"/>
    <n v="4.57"/>
  </r>
  <r>
    <n v="56180"/>
    <d v="2023-05-18T00:00:00"/>
    <s v="10006"/>
    <n v="1"/>
    <n v="7"/>
    <n v="237"/>
    <n v="129.44999999999999"/>
    <x v="3"/>
    <n v="1"/>
    <x v="5"/>
    <n v="107.55000000000001"/>
  </r>
  <r>
    <n v="56181"/>
    <d v="2023-05-18T00:00:00"/>
    <s v="10071"/>
    <n v="1"/>
    <n v="19"/>
    <n v="14"/>
    <n v="10.81"/>
    <x v="13"/>
    <n v="4"/>
    <x v="1"/>
    <n v="3.1899999999999995"/>
  </r>
  <r>
    <n v="56182"/>
    <d v="2023-05-19T00:00:00"/>
    <s v="10071"/>
    <n v="1"/>
    <n v="7"/>
    <n v="15"/>
    <n v="11"/>
    <x v="3"/>
    <n v="4"/>
    <x v="1"/>
    <n v="4"/>
  </r>
  <r>
    <n v="56183"/>
    <d v="2023-05-19T00:00:00"/>
    <s v="10051"/>
    <n v="1"/>
    <n v="11"/>
    <n v="321"/>
    <n v="232.05"/>
    <x v="7"/>
    <n v="3"/>
    <x v="3"/>
    <n v="88.949999999999989"/>
  </r>
  <r>
    <n v="56184"/>
    <d v="2023-05-19T00:00:00"/>
    <s v="10071"/>
    <n v="1"/>
    <n v="7"/>
    <n v="15"/>
    <n v="10.220000000000001"/>
    <x v="3"/>
    <n v="4"/>
    <x v="1"/>
    <n v="4.7799999999999994"/>
  </r>
  <r>
    <n v="56185"/>
    <d v="2023-05-19T00:00:00"/>
    <s v="10071"/>
    <n v="1"/>
    <n v="7"/>
    <n v="15"/>
    <n v="10.69"/>
    <x v="3"/>
    <n v="4"/>
    <x v="1"/>
    <n v="4.3100000000000005"/>
  </r>
  <r>
    <n v="56186"/>
    <d v="2023-05-19T00:00:00"/>
    <s v="10040"/>
    <n v="1"/>
    <n v="7"/>
    <n v="121"/>
    <n v="67.95"/>
    <x v="3"/>
    <n v="5"/>
    <x v="0"/>
    <n v="53.05"/>
  </r>
  <r>
    <n v="56187"/>
    <d v="2023-05-20T00:00:00"/>
    <s v="10071"/>
    <n v="1"/>
    <n v="7"/>
    <n v="15"/>
    <n v="10.33"/>
    <x v="3"/>
    <n v="4"/>
    <x v="1"/>
    <n v="4.67"/>
  </r>
  <r>
    <n v="56188"/>
    <d v="2023-05-20T00:00:00"/>
    <s v="10084"/>
    <n v="1"/>
    <n v="7"/>
    <n v="54"/>
    <n v="43.41"/>
    <x v="3"/>
    <n v="4"/>
    <x v="1"/>
    <n v="10.590000000000003"/>
  </r>
  <r>
    <n v="56189"/>
    <d v="2023-05-21T00:00:00"/>
    <s v="10071"/>
    <n v="1"/>
    <n v="6"/>
    <n v="14"/>
    <n v="10.28"/>
    <x v="4"/>
    <n v="4"/>
    <x v="1"/>
    <n v="3.7200000000000006"/>
  </r>
  <r>
    <n v="56190"/>
    <d v="2023-05-21T00:00:00"/>
    <s v="10006"/>
    <n v="1"/>
    <n v="7"/>
    <n v="253"/>
    <n v="126.64"/>
    <x v="3"/>
    <n v="1"/>
    <x v="5"/>
    <n v="126.36"/>
  </r>
  <r>
    <n v="56191"/>
    <d v="2023-05-22T00:00:00"/>
    <s v="10071"/>
    <n v="1"/>
    <n v="13"/>
    <n v="15"/>
    <n v="10.98"/>
    <x v="8"/>
    <n v="4"/>
    <x v="1"/>
    <n v="4.0199999999999996"/>
  </r>
  <r>
    <n v="56192"/>
    <d v="2023-05-22T00:00:00"/>
    <s v="10051"/>
    <n v="1"/>
    <n v="5"/>
    <n v="332"/>
    <n v="236.2"/>
    <x v="2"/>
    <n v="3"/>
    <x v="3"/>
    <n v="95.800000000000011"/>
  </r>
  <r>
    <n v="56193"/>
    <d v="2023-05-22T00:00:00"/>
    <s v="10006"/>
    <n v="1"/>
    <n v="3"/>
    <n v="238"/>
    <n v="131.81"/>
    <x v="5"/>
    <n v="1"/>
    <x v="5"/>
    <n v="106.19"/>
  </r>
  <r>
    <n v="56194"/>
    <d v="2023-05-23T00:00:00"/>
    <s v="10028"/>
    <n v="1"/>
    <n v="1"/>
    <n v="115"/>
    <n v="72.97"/>
    <x v="0"/>
    <n v="6"/>
    <x v="2"/>
    <n v="42.03"/>
  </r>
  <r>
    <n v="56195"/>
    <d v="2023-05-23T00:00:00"/>
    <s v="10006"/>
    <n v="1"/>
    <n v="6"/>
    <n v="257"/>
    <n v="134.31"/>
    <x v="4"/>
    <n v="1"/>
    <x v="5"/>
    <n v="122.69"/>
  </r>
  <r>
    <n v="56196"/>
    <d v="2023-05-23T00:00:00"/>
    <s v="10071"/>
    <n v="1"/>
    <n v="10"/>
    <n v="15"/>
    <n v="11.2"/>
    <x v="9"/>
    <n v="4"/>
    <x v="1"/>
    <n v="3.8000000000000007"/>
  </r>
  <r>
    <n v="56197"/>
    <d v="2023-05-24T00:00:00"/>
    <s v="10071"/>
    <n v="1"/>
    <n v="14"/>
    <n v="15"/>
    <n v="10.78"/>
    <x v="10"/>
    <n v="4"/>
    <x v="1"/>
    <n v="4.2200000000000006"/>
  </r>
  <r>
    <n v="56198"/>
    <d v="2023-05-24T00:00:00"/>
    <s v="10066"/>
    <n v="1"/>
    <n v="16"/>
    <n v="18"/>
    <n v="9.3800000000000008"/>
    <x v="11"/>
    <n v="4"/>
    <x v="1"/>
    <n v="8.6199999999999992"/>
  </r>
  <r>
    <n v="56199"/>
    <d v="2023-05-25T00:00:00"/>
    <s v="10071"/>
    <n v="1"/>
    <n v="5"/>
    <n v="14"/>
    <n v="10.37"/>
    <x v="2"/>
    <n v="4"/>
    <x v="1"/>
    <n v="3.6300000000000008"/>
  </r>
  <r>
    <n v="56200"/>
    <d v="2023-05-26T00:00:00"/>
    <s v="10006"/>
    <n v="1"/>
    <n v="7"/>
    <n v="248"/>
    <n v="132.82"/>
    <x v="3"/>
    <n v="1"/>
    <x v="5"/>
    <n v="115.18"/>
  </r>
  <r>
    <n v="56201"/>
    <d v="2023-05-26T00:00:00"/>
    <s v="10071"/>
    <n v="1"/>
    <n v="7"/>
    <n v="15"/>
    <n v="10.61"/>
    <x v="3"/>
    <n v="4"/>
    <x v="1"/>
    <n v="4.3900000000000006"/>
  </r>
  <r>
    <n v="56202"/>
    <d v="2023-05-26T00:00:00"/>
    <s v="10071"/>
    <n v="1"/>
    <n v="14"/>
    <n v="14"/>
    <n v="10.57"/>
    <x v="10"/>
    <n v="4"/>
    <x v="1"/>
    <n v="3.4299999999999997"/>
  </r>
  <r>
    <n v="56203"/>
    <d v="2023-05-26T00:00:00"/>
    <s v="10071"/>
    <n v="1"/>
    <n v="10"/>
    <n v="15"/>
    <n v="11.22"/>
    <x v="9"/>
    <n v="4"/>
    <x v="1"/>
    <n v="3.7799999999999994"/>
  </r>
  <r>
    <n v="56204"/>
    <d v="2023-05-27T00:00:00"/>
    <s v="10051"/>
    <n v="1"/>
    <n v="5"/>
    <n v="330"/>
    <n v="223.62"/>
    <x v="2"/>
    <n v="3"/>
    <x v="3"/>
    <n v="106.38"/>
  </r>
  <r>
    <n v="56205"/>
    <d v="2023-05-27T00:00:00"/>
    <s v="10080"/>
    <n v="1"/>
    <n v="13"/>
    <n v="34"/>
    <n v="18.3"/>
    <x v="8"/>
    <n v="4"/>
    <x v="1"/>
    <n v="15.7"/>
  </r>
  <r>
    <n v="56206"/>
    <d v="2023-05-27T00:00:00"/>
    <s v="10071"/>
    <n v="1"/>
    <n v="1"/>
    <n v="15"/>
    <n v="10.78"/>
    <x v="0"/>
    <n v="4"/>
    <x v="1"/>
    <n v="4.2200000000000006"/>
  </r>
  <r>
    <n v="56207"/>
    <d v="2023-05-27T00:00:00"/>
    <s v="10006"/>
    <n v="1"/>
    <n v="7"/>
    <n v="236"/>
    <n v="126.33"/>
    <x v="3"/>
    <n v="1"/>
    <x v="5"/>
    <n v="109.67"/>
  </r>
  <r>
    <n v="56208"/>
    <d v="2023-05-27T00:00:00"/>
    <s v="10071"/>
    <n v="1"/>
    <n v="3"/>
    <n v="15"/>
    <n v="10.63"/>
    <x v="5"/>
    <n v="4"/>
    <x v="1"/>
    <n v="4.3699999999999992"/>
  </r>
  <r>
    <n v="56209"/>
    <d v="2023-05-28T00:00:00"/>
    <s v="10006"/>
    <n v="1"/>
    <n v="18"/>
    <n v="246"/>
    <n v="137.25"/>
    <x v="14"/>
    <n v="1"/>
    <x v="5"/>
    <n v="108.75"/>
  </r>
  <r>
    <n v="56210"/>
    <d v="2023-05-28T00:00:00"/>
    <s v="10071"/>
    <n v="1"/>
    <n v="2"/>
    <n v="15"/>
    <n v="10.49"/>
    <x v="1"/>
    <n v="4"/>
    <x v="1"/>
    <n v="4.51"/>
  </r>
  <r>
    <n v="56211"/>
    <d v="2023-05-29T00:00:00"/>
    <s v="10071"/>
    <n v="1"/>
    <n v="9"/>
    <n v="15"/>
    <n v="11.07"/>
    <x v="6"/>
    <n v="4"/>
    <x v="1"/>
    <n v="3.9299999999999997"/>
  </r>
  <r>
    <n v="56212"/>
    <d v="2023-05-29T00:00:00"/>
    <s v="10071"/>
    <n v="1"/>
    <n v="15"/>
    <n v="14"/>
    <n v="10.15"/>
    <x v="12"/>
    <n v="4"/>
    <x v="1"/>
    <n v="3.8499999999999996"/>
  </r>
  <r>
    <n v="56213"/>
    <d v="2023-05-29T00:00:00"/>
    <s v="10071"/>
    <n v="1"/>
    <n v="6"/>
    <n v="14"/>
    <n v="10.53"/>
    <x v="4"/>
    <n v="4"/>
    <x v="1"/>
    <n v="3.4700000000000006"/>
  </r>
  <r>
    <n v="56214"/>
    <d v="2023-05-29T00:00:00"/>
    <s v="10071"/>
    <n v="1"/>
    <n v="7"/>
    <n v="14"/>
    <n v="10.16"/>
    <x v="3"/>
    <n v="4"/>
    <x v="1"/>
    <n v="3.84"/>
  </r>
  <r>
    <n v="56215"/>
    <d v="2023-05-29T00:00:00"/>
    <s v="10084"/>
    <n v="1"/>
    <n v="2"/>
    <n v="55"/>
    <n v="43.41"/>
    <x v="1"/>
    <n v="4"/>
    <x v="1"/>
    <n v="11.590000000000003"/>
  </r>
  <r>
    <n v="56216"/>
    <d v="2023-05-30T00:00:00"/>
    <s v="10071"/>
    <n v="1"/>
    <n v="7"/>
    <n v="14"/>
    <n v="10.32"/>
    <x v="3"/>
    <n v="4"/>
    <x v="1"/>
    <n v="3.6799999999999997"/>
  </r>
  <r>
    <n v="56217"/>
    <d v="2023-05-30T00:00:00"/>
    <s v="10071"/>
    <n v="1"/>
    <n v="3"/>
    <n v="15"/>
    <n v="10.76"/>
    <x v="5"/>
    <n v="4"/>
    <x v="1"/>
    <n v="4.24"/>
  </r>
  <r>
    <n v="56218"/>
    <d v="2023-05-30T00:00:00"/>
    <s v="10071"/>
    <n v="1"/>
    <n v="9"/>
    <n v="14"/>
    <n v="10.26"/>
    <x v="6"/>
    <n v="4"/>
    <x v="1"/>
    <n v="3.74"/>
  </r>
  <r>
    <n v="56219"/>
    <d v="2023-05-30T00:00:00"/>
    <s v="10028"/>
    <n v="1"/>
    <n v="10"/>
    <n v="113"/>
    <n v="76.63"/>
    <x v="9"/>
    <n v="6"/>
    <x v="2"/>
    <n v="36.370000000000005"/>
  </r>
  <r>
    <n v="56220"/>
    <d v="2023-05-31T00:00:00"/>
    <s v="10071"/>
    <n v="1"/>
    <n v="6"/>
    <n v="14"/>
    <n v="10.59"/>
    <x v="4"/>
    <n v="4"/>
    <x v="1"/>
    <n v="3.41"/>
  </r>
  <r>
    <n v="56221"/>
    <d v="2023-05-31T00:00:00"/>
    <s v="10071"/>
    <n v="3"/>
    <n v="6"/>
    <n v="14"/>
    <n v="10.67"/>
    <x v="4"/>
    <n v="4"/>
    <x v="1"/>
    <n v="3.33"/>
  </r>
  <r>
    <n v="56222"/>
    <d v="2023-05-31T00:00:00"/>
    <s v="10071"/>
    <n v="1"/>
    <n v="3"/>
    <n v="15"/>
    <n v="10.78"/>
    <x v="5"/>
    <n v="4"/>
    <x v="1"/>
    <n v="4.2200000000000006"/>
  </r>
  <r>
    <n v="56223"/>
    <d v="2023-06-01T00:00:00"/>
    <s v="10071"/>
    <n v="1"/>
    <n v="19"/>
    <n v="14"/>
    <n v="11.18"/>
    <x v="13"/>
    <n v="4"/>
    <x v="1"/>
    <n v="2.8200000000000003"/>
  </r>
  <r>
    <n v="56224"/>
    <d v="2023-06-01T00:00:00"/>
    <s v="10071"/>
    <n v="1"/>
    <n v="13"/>
    <n v="14"/>
    <n v="11.08"/>
    <x v="8"/>
    <n v="4"/>
    <x v="1"/>
    <n v="2.92"/>
  </r>
  <r>
    <n v="56225"/>
    <d v="2023-06-01T00:00:00"/>
    <s v="10071"/>
    <n v="1"/>
    <n v="11"/>
    <n v="15"/>
    <n v="10.57"/>
    <x v="7"/>
    <n v="4"/>
    <x v="1"/>
    <n v="4.43"/>
  </r>
  <r>
    <n v="56226"/>
    <d v="2023-06-01T00:00:00"/>
    <s v="10006"/>
    <n v="1"/>
    <n v="10"/>
    <n v="251"/>
    <n v="138.77000000000001"/>
    <x v="9"/>
    <n v="1"/>
    <x v="5"/>
    <n v="112.22999999999999"/>
  </r>
  <r>
    <n v="56227"/>
    <d v="2023-06-01T00:00:00"/>
    <s v="10051"/>
    <n v="1"/>
    <n v="6"/>
    <n v="318"/>
    <n v="224.2"/>
    <x v="4"/>
    <n v="3"/>
    <x v="3"/>
    <n v="93.800000000000011"/>
  </r>
  <r>
    <n v="56228"/>
    <d v="2023-06-02T00:00:00"/>
    <s v="10071"/>
    <n v="1"/>
    <n v="7"/>
    <n v="14"/>
    <n v="10.6"/>
    <x v="3"/>
    <n v="4"/>
    <x v="1"/>
    <n v="3.4000000000000004"/>
  </r>
  <r>
    <n v="56229"/>
    <d v="2023-06-02T00:00:00"/>
    <s v="10006"/>
    <n v="1"/>
    <n v="3"/>
    <n v="248"/>
    <n v="129.83000000000001"/>
    <x v="5"/>
    <n v="1"/>
    <x v="5"/>
    <n v="118.16999999999999"/>
  </r>
  <r>
    <n v="56230"/>
    <d v="2023-06-03T00:00:00"/>
    <s v="10028"/>
    <n v="1"/>
    <n v="13"/>
    <n v="113"/>
    <n v="73.73"/>
    <x v="8"/>
    <n v="6"/>
    <x v="2"/>
    <n v="39.269999999999996"/>
  </r>
  <r>
    <n v="56231"/>
    <d v="2023-06-03T00:00:00"/>
    <s v="10071"/>
    <n v="1"/>
    <n v="7"/>
    <n v="14"/>
    <n v="11.12"/>
    <x v="3"/>
    <n v="4"/>
    <x v="1"/>
    <n v="2.8800000000000008"/>
  </r>
  <r>
    <n v="56232"/>
    <d v="2023-06-03T00:00:00"/>
    <s v="10071"/>
    <n v="1"/>
    <n v="9"/>
    <n v="15"/>
    <n v="10.77"/>
    <x v="6"/>
    <n v="4"/>
    <x v="1"/>
    <n v="4.2300000000000004"/>
  </r>
  <r>
    <n v="56233"/>
    <d v="2023-06-03T00:00:00"/>
    <s v="10084"/>
    <n v="1"/>
    <n v="6"/>
    <n v="58"/>
    <n v="45.15"/>
    <x v="4"/>
    <n v="4"/>
    <x v="1"/>
    <n v="12.850000000000001"/>
  </r>
  <r>
    <n v="56234"/>
    <d v="2023-06-04T00:00:00"/>
    <s v="10071"/>
    <n v="1"/>
    <n v="5"/>
    <n v="14"/>
    <n v="10.73"/>
    <x v="2"/>
    <n v="4"/>
    <x v="1"/>
    <n v="3.2699999999999996"/>
  </r>
  <r>
    <n v="56235"/>
    <d v="2023-06-04T00:00:00"/>
    <s v="10071"/>
    <n v="1"/>
    <n v="14"/>
    <n v="14"/>
    <n v="11.02"/>
    <x v="10"/>
    <n v="4"/>
    <x v="1"/>
    <n v="2.9800000000000004"/>
  </r>
  <r>
    <n v="56236"/>
    <d v="2023-06-04T00:00:00"/>
    <s v="10080"/>
    <n v="1"/>
    <n v="7"/>
    <n v="31"/>
    <n v="19.77"/>
    <x v="3"/>
    <n v="4"/>
    <x v="1"/>
    <n v="11.23"/>
  </r>
  <r>
    <n v="56237"/>
    <d v="2023-06-05T00:00:00"/>
    <s v="10051"/>
    <n v="1"/>
    <n v="3"/>
    <n v="339"/>
    <n v="229.7"/>
    <x v="5"/>
    <n v="3"/>
    <x v="3"/>
    <n v="109.30000000000001"/>
  </r>
  <r>
    <n v="56238"/>
    <d v="2023-06-05T00:00:00"/>
    <s v="10071"/>
    <n v="1"/>
    <n v="1"/>
    <n v="15"/>
    <n v="10.6"/>
    <x v="0"/>
    <n v="4"/>
    <x v="1"/>
    <n v="4.4000000000000004"/>
  </r>
  <r>
    <n v="56239"/>
    <d v="2023-06-06T00:00:00"/>
    <s v="10071"/>
    <n v="1"/>
    <n v="14"/>
    <n v="14"/>
    <n v="10.66"/>
    <x v="10"/>
    <n v="4"/>
    <x v="1"/>
    <n v="3.34"/>
  </r>
  <r>
    <n v="56240"/>
    <d v="2023-06-06T00:00:00"/>
    <s v="10006"/>
    <n v="1"/>
    <n v="1"/>
    <n v="253"/>
    <n v="137.78"/>
    <x v="0"/>
    <n v="1"/>
    <x v="5"/>
    <n v="115.22"/>
  </r>
  <r>
    <n v="56241"/>
    <d v="2023-06-07T00:00:00"/>
    <s v="10066"/>
    <n v="1"/>
    <n v="1"/>
    <n v="18"/>
    <n v="9.5"/>
    <x v="0"/>
    <n v="4"/>
    <x v="1"/>
    <n v="8.5"/>
  </r>
  <r>
    <n v="56242"/>
    <d v="2023-06-07T00:00:00"/>
    <s v="10071"/>
    <n v="1"/>
    <n v="7"/>
    <n v="15"/>
    <n v="11.17"/>
    <x v="3"/>
    <n v="4"/>
    <x v="1"/>
    <n v="3.83"/>
  </r>
  <r>
    <n v="56243"/>
    <d v="2023-06-07T00:00:00"/>
    <s v="10071"/>
    <n v="1"/>
    <n v="15"/>
    <n v="14"/>
    <n v="10.68"/>
    <x v="12"/>
    <n v="4"/>
    <x v="1"/>
    <n v="3.3200000000000003"/>
  </r>
  <r>
    <n v="56244"/>
    <d v="2023-06-07T00:00:00"/>
    <s v="10071"/>
    <n v="1"/>
    <n v="10"/>
    <n v="14"/>
    <n v="10.4"/>
    <x v="9"/>
    <n v="4"/>
    <x v="1"/>
    <n v="3.5999999999999996"/>
  </r>
  <r>
    <n v="56245"/>
    <d v="2023-06-08T00:00:00"/>
    <s v="10071"/>
    <n v="1"/>
    <n v="5"/>
    <n v="14"/>
    <n v="10.34"/>
    <x v="2"/>
    <n v="4"/>
    <x v="1"/>
    <n v="3.66"/>
  </r>
  <r>
    <n v="56246"/>
    <d v="2023-06-08T00:00:00"/>
    <s v="10071"/>
    <n v="1"/>
    <n v="1"/>
    <n v="15"/>
    <n v="11.18"/>
    <x v="0"/>
    <n v="4"/>
    <x v="1"/>
    <n v="3.8200000000000003"/>
  </r>
  <r>
    <n v="56247"/>
    <d v="2023-06-08T00:00:00"/>
    <s v="10080"/>
    <n v="1"/>
    <n v="6"/>
    <n v="31"/>
    <n v="18.59"/>
    <x v="4"/>
    <n v="4"/>
    <x v="1"/>
    <n v="12.41"/>
  </r>
  <r>
    <n v="56248"/>
    <d v="2023-06-09T00:00:00"/>
    <s v="10071"/>
    <n v="1"/>
    <n v="14"/>
    <n v="14"/>
    <n v="10.9"/>
    <x v="10"/>
    <n v="4"/>
    <x v="1"/>
    <n v="3.0999999999999996"/>
  </r>
  <r>
    <n v="56249"/>
    <d v="2023-06-09T00:00:00"/>
    <s v="10006"/>
    <n v="1"/>
    <n v="16"/>
    <n v="245"/>
    <n v="131.13"/>
    <x v="11"/>
    <n v="1"/>
    <x v="5"/>
    <n v="113.87"/>
  </r>
  <r>
    <n v="56250"/>
    <d v="2023-06-10T00:00:00"/>
    <s v="10071"/>
    <n v="1"/>
    <n v="7"/>
    <n v="15"/>
    <n v="10.44"/>
    <x v="3"/>
    <n v="4"/>
    <x v="1"/>
    <n v="4.5600000000000005"/>
  </r>
  <r>
    <n v="56251"/>
    <d v="2023-06-10T00:00:00"/>
    <s v="10071"/>
    <n v="1"/>
    <n v="5"/>
    <n v="15"/>
    <n v="10.34"/>
    <x v="2"/>
    <n v="4"/>
    <x v="1"/>
    <n v="4.66"/>
  </r>
  <r>
    <n v="56252"/>
    <d v="2023-06-11T00:00:00"/>
    <s v="10028"/>
    <n v="1"/>
    <n v="5"/>
    <n v="108"/>
    <n v="76.930000000000007"/>
    <x v="2"/>
    <n v="6"/>
    <x v="2"/>
    <n v="31.069999999999993"/>
  </r>
  <r>
    <n v="56253"/>
    <d v="2023-06-11T00:00:00"/>
    <s v="10071"/>
    <n v="1"/>
    <n v="6"/>
    <n v="15"/>
    <n v="10.199999999999999"/>
    <x v="4"/>
    <n v="4"/>
    <x v="1"/>
    <n v="4.8000000000000007"/>
  </r>
  <r>
    <n v="56254"/>
    <d v="2023-06-11T00:00:00"/>
    <s v="10071"/>
    <n v="1"/>
    <n v="15"/>
    <n v="15"/>
    <n v="10.69"/>
    <x v="12"/>
    <n v="4"/>
    <x v="1"/>
    <n v="4.3100000000000005"/>
  </r>
  <r>
    <n v="56255"/>
    <d v="2023-06-11T00:00:00"/>
    <s v="10071"/>
    <n v="1"/>
    <n v="16"/>
    <n v="14"/>
    <n v="10.74"/>
    <x v="11"/>
    <n v="4"/>
    <x v="1"/>
    <n v="3.26"/>
  </r>
  <r>
    <n v="56256"/>
    <d v="2023-06-11T00:00:00"/>
    <s v="10006"/>
    <n v="1"/>
    <n v="2"/>
    <n v="241"/>
    <n v="134.31"/>
    <x v="1"/>
    <n v="1"/>
    <x v="5"/>
    <n v="106.69"/>
  </r>
  <r>
    <n v="56257"/>
    <d v="2023-06-11T00:00:00"/>
    <s v="10071"/>
    <n v="1"/>
    <n v="7"/>
    <n v="15"/>
    <n v="10.88"/>
    <x v="3"/>
    <n v="4"/>
    <x v="1"/>
    <n v="4.1199999999999992"/>
  </r>
  <r>
    <n v="56258"/>
    <d v="2023-06-12T00:00:00"/>
    <s v="10071"/>
    <n v="1"/>
    <n v="5"/>
    <n v="15"/>
    <n v="10.64"/>
    <x v="2"/>
    <n v="4"/>
    <x v="1"/>
    <n v="4.3599999999999994"/>
  </r>
  <r>
    <n v="56259"/>
    <d v="2023-06-12T00:00:00"/>
    <s v="10071"/>
    <n v="1"/>
    <n v="14"/>
    <n v="15"/>
    <n v="10.69"/>
    <x v="10"/>
    <n v="4"/>
    <x v="1"/>
    <n v="4.3100000000000005"/>
  </r>
  <r>
    <n v="56260"/>
    <d v="2023-06-12T00:00:00"/>
    <s v="10071"/>
    <n v="1"/>
    <n v="7"/>
    <n v="15"/>
    <n v="10.24"/>
    <x v="3"/>
    <n v="4"/>
    <x v="1"/>
    <n v="4.76"/>
  </r>
  <r>
    <n v="56261"/>
    <d v="2023-06-13T00:00:00"/>
    <s v="10071"/>
    <n v="1"/>
    <n v="19"/>
    <n v="15"/>
    <n v="10.72"/>
    <x v="13"/>
    <n v="4"/>
    <x v="1"/>
    <n v="4.2799999999999994"/>
  </r>
  <r>
    <n v="56262"/>
    <d v="2023-06-13T00:00:00"/>
    <s v="10080"/>
    <n v="1"/>
    <n v="10"/>
    <n v="34"/>
    <n v="19.670000000000002"/>
    <x v="9"/>
    <n v="4"/>
    <x v="1"/>
    <n v="14.329999999999998"/>
  </r>
  <r>
    <n v="56263"/>
    <d v="2023-06-13T00:00:00"/>
    <s v="10066"/>
    <n v="1"/>
    <n v="6"/>
    <n v="17"/>
    <n v="9.24"/>
    <x v="4"/>
    <n v="4"/>
    <x v="1"/>
    <n v="7.76"/>
  </r>
  <r>
    <n v="56264"/>
    <d v="2023-06-13T00:00:00"/>
    <s v="10071"/>
    <n v="1"/>
    <n v="10"/>
    <n v="15"/>
    <n v="10.7"/>
    <x v="9"/>
    <n v="4"/>
    <x v="1"/>
    <n v="4.3000000000000007"/>
  </r>
  <r>
    <n v="56265"/>
    <d v="2023-06-14T00:00:00"/>
    <s v="10006"/>
    <n v="1"/>
    <n v="15"/>
    <n v="239"/>
    <n v="137.46"/>
    <x v="12"/>
    <n v="1"/>
    <x v="5"/>
    <n v="101.53999999999999"/>
  </r>
  <r>
    <n v="56266"/>
    <d v="2023-06-14T00:00:00"/>
    <s v="10071"/>
    <n v="1"/>
    <n v="5"/>
    <n v="14"/>
    <n v="10.43"/>
    <x v="2"/>
    <n v="4"/>
    <x v="1"/>
    <n v="3.5700000000000003"/>
  </r>
  <r>
    <n v="56267"/>
    <d v="2023-06-15T00:00:00"/>
    <s v="10071"/>
    <n v="1"/>
    <n v="10"/>
    <n v="15"/>
    <n v="10.29"/>
    <x v="9"/>
    <n v="4"/>
    <x v="1"/>
    <n v="4.7100000000000009"/>
  </r>
  <r>
    <n v="56268"/>
    <d v="2023-06-15T00:00:00"/>
    <s v="10084"/>
    <n v="1"/>
    <n v="7"/>
    <n v="58"/>
    <n v="45.85"/>
    <x v="3"/>
    <n v="4"/>
    <x v="1"/>
    <n v="12.149999999999999"/>
  </r>
  <r>
    <n v="56269"/>
    <d v="2023-06-15T00:00:00"/>
    <s v="10071"/>
    <n v="1"/>
    <n v="5"/>
    <n v="15"/>
    <n v="11.18"/>
    <x v="2"/>
    <n v="4"/>
    <x v="1"/>
    <n v="3.8200000000000003"/>
  </r>
  <r>
    <n v="56270"/>
    <d v="2023-06-15T00:00:00"/>
    <s v="10071"/>
    <n v="1"/>
    <n v="19"/>
    <n v="15"/>
    <n v="10.43"/>
    <x v="13"/>
    <n v="4"/>
    <x v="1"/>
    <n v="4.57"/>
  </r>
  <r>
    <n v="56271"/>
    <d v="2023-06-15T00:00:00"/>
    <s v="10006"/>
    <n v="1"/>
    <n v="5"/>
    <n v="238"/>
    <n v="129.72999999999999"/>
    <x v="2"/>
    <n v="1"/>
    <x v="5"/>
    <n v="108.27000000000001"/>
  </r>
  <r>
    <n v="56272"/>
    <d v="2023-06-16T00:00:00"/>
    <s v="10071"/>
    <n v="1"/>
    <n v="7"/>
    <n v="15"/>
    <n v="10.9"/>
    <x v="3"/>
    <n v="4"/>
    <x v="1"/>
    <n v="4.0999999999999996"/>
  </r>
  <r>
    <n v="56273"/>
    <d v="2023-06-16T00:00:00"/>
    <s v="10071"/>
    <n v="1"/>
    <n v="19"/>
    <n v="14"/>
    <n v="10.66"/>
    <x v="13"/>
    <n v="4"/>
    <x v="1"/>
    <n v="3.34"/>
  </r>
  <r>
    <n v="56274"/>
    <d v="2023-06-17T00:00:00"/>
    <s v="10071"/>
    <n v="1"/>
    <n v="6"/>
    <n v="14"/>
    <n v="11.14"/>
    <x v="4"/>
    <n v="4"/>
    <x v="1"/>
    <n v="2.8599999999999994"/>
  </r>
  <r>
    <n v="56275"/>
    <d v="2023-06-17T00:00:00"/>
    <s v="10051"/>
    <n v="1"/>
    <n v="7"/>
    <n v="341"/>
    <n v="225.79"/>
    <x v="3"/>
    <n v="3"/>
    <x v="3"/>
    <n v="115.21000000000001"/>
  </r>
  <r>
    <n v="56276"/>
    <d v="2023-06-18T00:00:00"/>
    <s v="10071"/>
    <n v="1"/>
    <n v="7"/>
    <n v="15"/>
    <n v="10.79"/>
    <x v="3"/>
    <n v="4"/>
    <x v="1"/>
    <n v="4.2100000000000009"/>
  </r>
  <r>
    <n v="56277"/>
    <d v="2023-06-18T00:00:00"/>
    <s v="10066"/>
    <n v="1"/>
    <n v="10"/>
    <n v="18"/>
    <n v="8.92"/>
    <x v="9"/>
    <n v="4"/>
    <x v="1"/>
    <n v="9.08"/>
  </r>
  <r>
    <n v="56278"/>
    <d v="2023-06-18T00:00:00"/>
    <s v="10071"/>
    <n v="1"/>
    <n v="16"/>
    <n v="15"/>
    <n v="11.26"/>
    <x v="11"/>
    <n v="4"/>
    <x v="1"/>
    <n v="3.74"/>
  </r>
  <r>
    <n v="56279"/>
    <d v="2023-06-18T00:00:00"/>
    <s v="10028"/>
    <n v="1"/>
    <n v="6"/>
    <n v="118"/>
    <n v="76.900000000000006"/>
    <x v="4"/>
    <n v="6"/>
    <x v="2"/>
    <n v="41.099999999999994"/>
  </r>
  <r>
    <n v="56280"/>
    <d v="2023-06-19T00:00:00"/>
    <s v="10071"/>
    <n v="1"/>
    <n v="16"/>
    <n v="14"/>
    <n v="11.19"/>
    <x v="11"/>
    <n v="4"/>
    <x v="1"/>
    <n v="2.8100000000000005"/>
  </r>
  <r>
    <n v="56281"/>
    <d v="2023-06-19T00:00:00"/>
    <s v="10006"/>
    <n v="1"/>
    <n v="1"/>
    <n v="238"/>
    <n v="126.04"/>
    <x v="0"/>
    <n v="1"/>
    <x v="5"/>
    <n v="111.96"/>
  </r>
  <r>
    <n v="56282"/>
    <d v="2023-06-20T00:00:00"/>
    <s v="10071"/>
    <n v="1"/>
    <n v="15"/>
    <n v="15"/>
    <n v="10.96"/>
    <x v="12"/>
    <n v="4"/>
    <x v="1"/>
    <n v="4.0399999999999991"/>
  </r>
  <r>
    <n v="56283"/>
    <d v="2023-06-20T00:00:00"/>
    <s v="10071"/>
    <n v="1"/>
    <n v="16"/>
    <n v="14"/>
    <n v="11.17"/>
    <x v="11"/>
    <n v="4"/>
    <x v="1"/>
    <n v="2.83"/>
  </r>
  <r>
    <n v="56284"/>
    <d v="2023-06-20T00:00:00"/>
    <s v="10071"/>
    <n v="1"/>
    <n v="13"/>
    <n v="14"/>
    <n v="10.84"/>
    <x v="8"/>
    <n v="4"/>
    <x v="1"/>
    <n v="3.16"/>
  </r>
  <r>
    <n v="56285"/>
    <d v="2023-06-21T00:00:00"/>
    <s v="10071"/>
    <n v="1"/>
    <n v="5"/>
    <n v="15"/>
    <n v="10.61"/>
    <x v="2"/>
    <n v="4"/>
    <x v="1"/>
    <n v="4.3900000000000006"/>
  </r>
  <r>
    <n v="56286"/>
    <d v="2023-06-21T00:00:00"/>
    <s v="10051"/>
    <n v="1"/>
    <n v="10"/>
    <n v="337"/>
    <n v="223.66"/>
    <x v="9"/>
    <n v="3"/>
    <x v="3"/>
    <n v="113.34"/>
  </r>
  <r>
    <n v="56287"/>
    <d v="2023-06-21T00:00:00"/>
    <s v="10006"/>
    <n v="1"/>
    <n v="10"/>
    <n v="238"/>
    <n v="133.09"/>
    <x v="9"/>
    <n v="1"/>
    <x v="5"/>
    <n v="104.91"/>
  </r>
  <r>
    <n v="56288"/>
    <d v="2023-06-21T00:00:00"/>
    <s v="10071"/>
    <n v="1"/>
    <n v="10"/>
    <n v="15"/>
    <n v="10.77"/>
    <x v="9"/>
    <n v="4"/>
    <x v="1"/>
    <n v="4.2300000000000004"/>
  </r>
  <r>
    <n v="56289"/>
    <d v="2023-06-21T00:00:00"/>
    <s v="10071"/>
    <n v="1"/>
    <n v="6"/>
    <n v="15"/>
    <n v="10.67"/>
    <x v="4"/>
    <n v="4"/>
    <x v="1"/>
    <n v="4.33"/>
  </r>
  <r>
    <n v="56290"/>
    <d v="2023-06-22T00:00:00"/>
    <s v="10071"/>
    <n v="1"/>
    <n v="2"/>
    <n v="14"/>
    <n v="10.74"/>
    <x v="1"/>
    <n v="4"/>
    <x v="1"/>
    <n v="3.26"/>
  </r>
  <r>
    <n v="56291"/>
    <d v="2023-06-22T00:00:00"/>
    <s v="10071"/>
    <n v="1"/>
    <n v="7"/>
    <n v="14"/>
    <n v="10.63"/>
    <x v="3"/>
    <n v="4"/>
    <x v="1"/>
    <n v="3.3699999999999992"/>
  </r>
  <r>
    <n v="56292"/>
    <d v="2023-06-23T00:00:00"/>
    <s v="10066"/>
    <n v="1"/>
    <n v="13"/>
    <n v="17"/>
    <n v="9.48"/>
    <x v="8"/>
    <n v="4"/>
    <x v="1"/>
    <n v="7.52"/>
  </r>
  <r>
    <n v="56293"/>
    <d v="2023-06-23T00:00:00"/>
    <s v="10071"/>
    <n v="1"/>
    <n v="6"/>
    <n v="15"/>
    <n v="10.15"/>
    <x v="4"/>
    <n v="4"/>
    <x v="1"/>
    <n v="4.8499999999999996"/>
  </r>
  <r>
    <n v="56294"/>
    <d v="2023-06-23T00:00:00"/>
    <s v="10071"/>
    <n v="1"/>
    <n v="2"/>
    <n v="15"/>
    <n v="11.16"/>
    <x v="1"/>
    <n v="4"/>
    <x v="1"/>
    <n v="3.84"/>
  </r>
  <r>
    <n v="56295"/>
    <d v="2023-06-24T00:00:00"/>
    <s v="10071"/>
    <n v="1"/>
    <n v="5"/>
    <n v="14"/>
    <n v="10.6"/>
    <x v="2"/>
    <n v="4"/>
    <x v="1"/>
    <n v="3.4000000000000004"/>
  </r>
  <r>
    <n v="56296"/>
    <d v="2023-06-24T00:00:00"/>
    <s v="10071"/>
    <n v="1"/>
    <n v="6"/>
    <n v="14"/>
    <n v="10.5"/>
    <x v="4"/>
    <n v="4"/>
    <x v="1"/>
    <n v="3.5"/>
  </r>
  <r>
    <n v="56297"/>
    <d v="2023-06-25T00:00:00"/>
    <s v="10080"/>
    <n v="1"/>
    <n v="1"/>
    <n v="31"/>
    <n v="19.73"/>
    <x v="0"/>
    <n v="4"/>
    <x v="1"/>
    <n v="11.27"/>
  </r>
  <r>
    <n v="56298"/>
    <d v="2023-06-25T00:00:00"/>
    <s v="10071"/>
    <n v="1"/>
    <n v="16"/>
    <n v="15"/>
    <n v="10.62"/>
    <x v="11"/>
    <n v="4"/>
    <x v="1"/>
    <n v="4.3800000000000008"/>
  </r>
  <r>
    <n v="56299"/>
    <d v="2023-06-25T00:00:00"/>
    <s v="10071"/>
    <n v="1"/>
    <n v="5"/>
    <n v="14"/>
    <n v="11.08"/>
    <x v="2"/>
    <n v="4"/>
    <x v="1"/>
    <n v="2.92"/>
  </r>
  <r>
    <n v="56300"/>
    <d v="2023-06-25T00:00:00"/>
    <s v="10006"/>
    <n v="1"/>
    <n v="14"/>
    <n v="236"/>
    <n v="128.75"/>
    <x v="10"/>
    <n v="1"/>
    <x v="5"/>
    <n v="107.25"/>
  </r>
  <r>
    <n v="56301"/>
    <d v="2023-06-25T00:00:00"/>
    <s v="10071"/>
    <n v="1"/>
    <n v="6"/>
    <n v="14"/>
    <n v="11.01"/>
    <x v="4"/>
    <n v="4"/>
    <x v="1"/>
    <n v="2.99"/>
  </r>
  <r>
    <n v="56302"/>
    <d v="2023-06-26T00:00:00"/>
    <s v="10028"/>
    <n v="1"/>
    <n v="5"/>
    <n v="112"/>
    <n v="74.739999999999995"/>
    <x v="2"/>
    <n v="6"/>
    <x v="2"/>
    <n v="37.260000000000005"/>
  </r>
  <r>
    <n v="56303"/>
    <d v="2023-06-26T00:00:00"/>
    <s v="10071"/>
    <n v="1"/>
    <n v="11"/>
    <n v="14"/>
    <n v="11.11"/>
    <x v="7"/>
    <n v="4"/>
    <x v="1"/>
    <n v="2.8900000000000006"/>
  </r>
  <r>
    <n v="56304"/>
    <d v="2023-06-26T00:00:00"/>
    <s v="10071"/>
    <n v="1"/>
    <n v="18"/>
    <n v="14"/>
    <n v="10.67"/>
    <x v="14"/>
    <n v="4"/>
    <x v="1"/>
    <n v="3.33"/>
  </r>
  <r>
    <n v="56305"/>
    <d v="2023-06-27T00:00:00"/>
    <s v="10071"/>
    <n v="1"/>
    <n v="13"/>
    <n v="15"/>
    <n v="10.91"/>
    <x v="8"/>
    <n v="4"/>
    <x v="1"/>
    <n v="4.09"/>
  </r>
  <r>
    <n v="56306"/>
    <d v="2023-06-27T00:00:00"/>
    <s v="10071"/>
    <n v="1"/>
    <n v="19"/>
    <n v="15"/>
    <n v="10.6"/>
    <x v="13"/>
    <n v="4"/>
    <x v="1"/>
    <n v="4.4000000000000004"/>
  </r>
  <r>
    <n v="56307"/>
    <d v="2023-06-28T00:00:00"/>
    <s v="10071"/>
    <n v="1"/>
    <n v="5"/>
    <n v="14"/>
    <n v="10.73"/>
    <x v="2"/>
    <n v="4"/>
    <x v="1"/>
    <n v="3.2699999999999996"/>
  </r>
  <r>
    <n v="56308"/>
    <d v="2023-06-29T00:00:00"/>
    <s v="10071"/>
    <n v="1"/>
    <n v="16"/>
    <n v="14"/>
    <n v="10.15"/>
    <x v="11"/>
    <n v="4"/>
    <x v="1"/>
    <n v="3.8499999999999996"/>
  </r>
  <r>
    <n v="56309"/>
    <d v="2023-06-29T00:00:00"/>
    <s v="10006"/>
    <n v="1"/>
    <n v="6"/>
    <n v="240"/>
    <n v="129.24"/>
    <x v="4"/>
    <n v="1"/>
    <x v="5"/>
    <n v="110.75999999999999"/>
  </r>
  <r>
    <n v="56310"/>
    <d v="2023-06-29T00:00:00"/>
    <s v="10071"/>
    <n v="1"/>
    <n v="13"/>
    <n v="14"/>
    <n v="10.220000000000001"/>
    <x v="8"/>
    <n v="4"/>
    <x v="1"/>
    <n v="3.7799999999999994"/>
  </r>
  <r>
    <n v="56311"/>
    <d v="2023-06-29T00:00:00"/>
    <s v="10051"/>
    <n v="1"/>
    <n v="6"/>
    <n v="344"/>
    <n v="237.63"/>
    <x v="4"/>
    <n v="3"/>
    <x v="3"/>
    <n v="106.37"/>
  </r>
  <r>
    <n v="56312"/>
    <d v="2023-06-30T00:00:00"/>
    <s v="10071"/>
    <n v="1"/>
    <n v="1"/>
    <n v="15"/>
    <n v="10.4"/>
    <x v="0"/>
    <n v="4"/>
    <x v="1"/>
    <n v="4.5999999999999996"/>
  </r>
  <r>
    <n v="56313"/>
    <d v="2023-06-30T00:00:00"/>
    <s v="10084"/>
    <n v="1"/>
    <n v="1"/>
    <n v="55"/>
    <n v="42.22"/>
    <x v="0"/>
    <n v="4"/>
    <x v="1"/>
    <n v="12.780000000000001"/>
  </r>
  <r>
    <n v="56314"/>
    <d v="2023-06-30T00:00:00"/>
    <s v="10071"/>
    <n v="1"/>
    <n v="7"/>
    <n v="15"/>
    <n v="10.93"/>
    <x v="3"/>
    <n v="4"/>
    <x v="1"/>
    <n v="4.07"/>
  </r>
  <r>
    <n v="56315"/>
    <d v="2023-07-01T00:00:00"/>
    <s v="10071"/>
    <n v="1"/>
    <n v="7"/>
    <n v="15"/>
    <n v="10.59"/>
    <x v="3"/>
    <n v="4"/>
    <x v="1"/>
    <n v="4.41"/>
  </r>
  <r>
    <n v="56316"/>
    <d v="2023-07-01T00:00:00"/>
    <s v="10071"/>
    <n v="1"/>
    <n v="7"/>
    <n v="15"/>
    <n v="10.35"/>
    <x v="3"/>
    <n v="4"/>
    <x v="1"/>
    <n v="4.6500000000000004"/>
  </r>
  <r>
    <n v="56317"/>
    <d v="2023-07-01T00:00:00"/>
    <s v="10071"/>
    <n v="1"/>
    <n v="5"/>
    <n v="14"/>
    <n v="10.75"/>
    <x v="2"/>
    <n v="4"/>
    <x v="1"/>
    <n v="3.25"/>
  </r>
  <r>
    <n v="56318"/>
    <d v="2023-07-01T00:00:00"/>
    <s v="10006"/>
    <n v="1"/>
    <n v="14"/>
    <n v="235"/>
    <n v="129.04"/>
    <x v="10"/>
    <n v="1"/>
    <x v="5"/>
    <n v="105.96000000000001"/>
  </r>
  <r>
    <n v="56319"/>
    <d v="2023-07-01T00:00:00"/>
    <s v="10071"/>
    <n v="1"/>
    <n v="6"/>
    <n v="15"/>
    <n v="10.17"/>
    <x v="4"/>
    <n v="4"/>
    <x v="1"/>
    <n v="4.83"/>
  </r>
  <r>
    <n v="56320"/>
    <d v="2023-07-02T00:00:00"/>
    <s v="10071"/>
    <n v="1"/>
    <n v="9"/>
    <n v="15"/>
    <n v="10.78"/>
    <x v="6"/>
    <n v="4"/>
    <x v="1"/>
    <n v="4.2200000000000006"/>
  </r>
  <r>
    <n v="56321"/>
    <d v="2023-07-02T00:00:00"/>
    <s v="10028"/>
    <n v="1"/>
    <n v="6"/>
    <n v="111"/>
    <n v="71.62"/>
    <x v="4"/>
    <n v="6"/>
    <x v="2"/>
    <n v="39.379999999999995"/>
  </r>
  <r>
    <n v="56322"/>
    <d v="2023-07-03T00:00:00"/>
    <s v="10080"/>
    <n v="1"/>
    <n v="7"/>
    <n v="32"/>
    <n v="20.079999999999998"/>
    <x v="3"/>
    <n v="4"/>
    <x v="1"/>
    <n v="11.920000000000002"/>
  </r>
  <r>
    <n v="56323"/>
    <d v="2023-07-03T00:00:00"/>
    <s v="10071"/>
    <n v="1"/>
    <n v="13"/>
    <n v="14"/>
    <n v="11.06"/>
    <x v="8"/>
    <n v="4"/>
    <x v="1"/>
    <n v="2.9399999999999995"/>
  </r>
  <r>
    <n v="56324"/>
    <d v="2023-07-03T00:00:00"/>
    <s v="10071"/>
    <n v="1"/>
    <n v="7"/>
    <n v="14"/>
    <n v="10.73"/>
    <x v="3"/>
    <n v="4"/>
    <x v="1"/>
    <n v="3.2699999999999996"/>
  </r>
  <r>
    <n v="56325"/>
    <d v="2023-07-04T00:00:00"/>
    <s v="10071"/>
    <n v="1"/>
    <n v="15"/>
    <n v="14"/>
    <n v="11.03"/>
    <x v="12"/>
    <n v="4"/>
    <x v="1"/>
    <n v="2.9700000000000006"/>
  </r>
  <r>
    <n v="56326"/>
    <d v="2023-07-04T00:00:00"/>
    <s v="10051"/>
    <n v="1"/>
    <n v="7"/>
    <n v="324"/>
    <n v="217.11"/>
    <x v="3"/>
    <n v="3"/>
    <x v="3"/>
    <n v="106.88999999999999"/>
  </r>
  <r>
    <n v="56327"/>
    <d v="2023-07-04T00:00:00"/>
    <s v="10006"/>
    <n v="1"/>
    <n v="7"/>
    <n v="246"/>
    <n v="137.76"/>
    <x v="3"/>
    <n v="1"/>
    <x v="5"/>
    <n v="108.24000000000001"/>
  </r>
  <r>
    <n v="56328"/>
    <d v="2023-07-05T00:00:00"/>
    <s v="10071"/>
    <n v="1"/>
    <n v="5"/>
    <n v="15"/>
    <n v="11.16"/>
    <x v="2"/>
    <n v="4"/>
    <x v="1"/>
    <n v="3.84"/>
  </r>
  <r>
    <n v="56329"/>
    <d v="2023-07-06T00:00:00"/>
    <s v="10071"/>
    <n v="1"/>
    <n v="3"/>
    <n v="15"/>
    <n v="10.55"/>
    <x v="5"/>
    <n v="4"/>
    <x v="1"/>
    <n v="4.4499999999999993"/>
  </r>
  <r>
    <n v="56330"/>
    <d v="2023-07-07T00:00:00"/>
    <s v="10071"/>
    <n v="1"/>
    <n v="14"/>
    <n v="14"/>
    <n v="10.37"/>
    <x v="10"/>
    <n v="4"/>
    <x v="1"/>
    <n v="3.6300000000000008"/>
  </r>
  <r>
    <n v="56331"/>
    <d v="2023-07-07T00:00:00"/>
    <s v="10071"/>
    <n v="1"/>
    <n v="15"/>
    <n v="15"/>
    <n v="11.18"/>
    <x v="12"/>
    <n v="4"/>
    <x v="1"/>
    <n v="3.8200000000000003"/>
  </r>
  <r>
    <n v="56332"/>
    <d v="2023-07-07T00:00:00"/>
    <s v="10071"/>
    <n v="1"/>
    <n v="6"/>
    <n v="14"/>
    <n v="10.68"/>
    <x v="4"/>
    <n v="4"/>
    <x v="1"/>
    <n v="3.3200000000000003"/>
  </r>
  <r>
    <n v="56333"/>
    <d v="2023-07-07T00:00:00"/>
    <s v="10071"/>
    <n v="1"/>
    <n v="16"/>
    <n v="14"/>
    <n v="10.98"/>
    <x v="11"/>
    <n v="4"/>
    <x v="1"/>
    <n v="3.0199999999999996"/>
  </r>
  <r>
    <n v="56334"/>
    <d v="2023-07-08T00:00:00"/>
    <s v="10006"/>
    <n v="1"/>
    <n v="5"/>
    <n v="240"/>
    <n v="133.76"/>
    <x v="2"/>
    <n v="1"/>
    <x v="5"/>
    <n v="106.24000000000001"/>
  </r>
  <r>
    <n v="56335"/>
    <d v="2023-07-08T00:00:00"/>
    <s v="10071"/>
    <n v="1"/>
    <n v="5"/>
    <n v="15"/>
    <n v="10.36"/>
    <x v="2"/>
    <n v="4"/>
    <x v="1"/>
    <n v="4.6400000000000006"/>
  </r>
  <r>
    <n v="56336"/>
    <d v="2023-07-09T00:00:00"/>
    <s v="10071"/>
    <n v="1"/>
    <n v="1"/>
    <n v="15"/>
    <n v="10.49"/>
    <x v="0"/>
    <n v="4"/>
    <x v="1"/>
    <n v="4.51"/>
  </r>
  <r>
    <n v="56337"/>
    <d v="2023-07-09T00:00:00"/>
    <s v="10066"/>
    <n v="1"/>
    <n v="19"/>
    <n v="17"/>
    <n v="9.02"/>
    <x v="13"/>
    <n v="4"/>
    <x v="1"/>
    <n v="7.98"/>
  </r>
  <r>
    <n v="56338"/>
    <d v="2023-07-09T00:00:00"/>
    <s v="10028"/>
    <n v="1"/>
    <n v="10"/>
    <n v="111"/>
    <n v="79.17"/>
    <x v="9"/>
    <n v="6"/>
    <x v="2"/>
    <n v="31.83"/>
  </r>
  <r>
    <n v="56339"/>
    <d v="2023-07-10T00:00:00"/>
    <s v="10071"/>
    <n v="1"/>
    <n v="7"/>
    <n v="15"/>
    <n v="11.11"/>
    <x v="3"/>
    <n v="4"/>
    <x v="1"/>
    <n v="3.8900000000000006"/>
  </r>
  <r>
    <n v="56340"/>
    <d v="2023-07-10T00:00:00"/>
    <s v="10071"/>
    <n v="1"/>
    <n v="16"/>
    <n v="14"/>
    <n v="10.23"/>
    <x v="11"/>
    <n v="4"/>
    <x v="1"/>
    <n v="3.7699999999999996"/>
  </r>
  <r>
    <n v="56341"/>
    <d v="2023-07-10T00:00:00"/>
    <s v="10006"/>
    <n v="1"/>
    <n v="7"/>
    <n v="255"/>
    <n v="139.02000000000001"/>
    <x v="3"/>
    <n v="1"/>
    <x v="5"/>
    <n v="115.97999999999999"/>
  </r>
  <r>
    <n v="56342"/>
    <d v="2023-07-11T00:00:00"/>
    <s v="10084"/>
    <n v="1"/>
    <n v="16"/>
    <n v="58"/>
    <n v="45.13"/>
    <x v="11"/>
    <n v="4"/>
    <x v="1"/>
    <n v="12.869999999999997"/>
  </r>
  <r>
    <n v="56343"/>
    <d v="2023-07-11T00:00:00"/>
    <s v="10071"/>
    <n v="1"/>
    <n v="7"/>
    <n v="15"/>
    <n v="11.18"/>
    <x v="3"/>
    <n v="4"/>
    <x v="1"/>
    <n v="3.8200000000000003"/>
  </r>
  <r>
    <n v="56344"/>
    <d v="2023-07-12T00:00:00"/>
    <s v="10071"/>
    <n v="1"/>
    <n v="11"/>
    <n v="14"/>
    <n v="10.23"/>
    <x v="7"/>
    <n v="4"/>
    <x v="1"/>
    <n v="3.7699999999999996"/>
  </r>
  <r>
    <n v="56345"/>
    <d v="2023-07-12T00:00:00"/>
    <s v="10080"/>
    <n v="1"/>
    <n v="11"/>
    <n v="31"/>
    <n v="20.16"/>
    <x v="7"/>
    <n v="4"/>
    <x v="1"/>
    <n v="10.84"/>
  </r>
  <r>
    <n v="56346"/>
    <d v="2023-07-12T00:00:00"/>
    <s v="10051"/>
    <n v="1"/>
    <n v="16"/>
    <n v="337"/>
    <n v="236.52"/>
    <x v="11"/>
    <n v="3"/>
    <x v="3"/>
    <n v="100.47999999999999"/>
  </r>
  <r>
    <n v="56347"/>
    <d v="2023-07-12T00:00:00"/>
    <s v="10071"/>
    <n v="1"/>
    <n v="5"/>
    <n v="15"/>
    <n v="10.44"/>
    <x v="2"/>
    <n v="4"/>
    <x v="1"/>
    <n v="4.5600000000000005"/>
  </r>
  <r>
    <n v="56348"/>
    <d v="2023-07-13T00:00:00"/>
    <s v="10071"/>
    <n v="1"/>
    <n v="6"/>
    <n v="14"/>
    <n v="10.18"/>
    <x v="4"/>
    <n v="4"/>
    <x v="1"/>
    <n v="3.8200000000000003"/>
  </r>
  <r>
    <n v="56349"/>
    <d v="2023-07-14T00:00:00"/>
    <s v="10071"/>
    <n v="1"/>
    <n v="10"/>
    <n v="15"/>
    <n v="11.12"/>
    <x v="9"/>
    <n v="4"/>
    <x v="1"/>
    <n v="3.8800000000000008"/>
  </r>
  <r>
    <n v="56350"/>
    <d v="2023-07-14T00:00:00"/>
    <s v="10071"/>
    <n v="1"/>
    <n v="1"/>
    <n v="15"/>
    <n v="10.79"/>
    <x v="0"/>
    <n v="4"/>
    <x v="1"/>
    <n v="4.2100000000000009"/>
  </r>
  <r>
    <n v="56351"/>
    <d v="2023-07-14T00:00:00"/>
    <s v="10071"/>
    <n v="1"/>
    <n v="11"/>
    <n v="15"/>
    <n v="10.9"/>
    <x v="7"/>
    <n v="4"/>
    <x v="1"/>
    <n v="4.0999999999999996"/>
  </r>
  <r>
    <n v="56352"/>
    <d v="2023-07-14T00:00:00"/>
    <s v="10006"/>
    <n v="1"/>
    <n v="2"/>
    <n v="250"/>
    <n v="130.77000000000001"/>
    <x v="1"/>
    <n v="1"/>
    <x v="5"/>
    <n v="119.22999999999999"/>
  </r>
  <r>
    <n v="56353"/>
    <d v="2023-07-14T00:00:00"/>
    <s v="10071"/>
    <n v="1"/>
    <n v="2"/>
    <n v="15"/>
    <n v="10.95"/>
    <x v="1"/>
    <n v="4"/>
    <x v="1"/>
    <n v="4.0500000000000007"/>
  </r>
  <r>
    <n v="56354"/>
    <d v="2023-07-15T00:00:00"/>
    <s v="10028"/>
    <n v="1"/>
    <n v="7"/>
    <n v="117"/>
    <n v="72.91"/>
    <x v="3"/>
    <n v="6"/>
    <x v="2"/>
    <n v="44.09"/>
  </r>
  <r>
    <n v="56355"/>
    <d v="2023-07-15T00:00:00"/>
    <s v="10071"/>
    <n v="1"/>
    <n v="5"/>
    <n v="15"/>
    <n v="10.71"/>
    <x v="2"/>
    <n v="4"/>
    <x v="1"/>
    <n v="4.2899999999999991"/>
  </r>
  <r>
    <n v="56356"/>
    <d v="2023-07-15T00:00:00"/>
    <s v="10071"/>
    <n v="1"/>
    <n v="9"/>
    <n v="14"/>
    <n v="10.31"/>
    <x v="6"/>
    <n v="4"/>
    <x v="1"/>
    <n v="3.6899999999999995"/>
  </r>
  <r>
    <n v="56357"/>
    <d v="2023-07-16T00:00:00"/>
    <s v="10071"/>
    <n v="1"/>
    <n v="13"/>
    <n v="14"/>
    <n v="10.78"/>
    <x v="8"/>
    <n v="4"/>
    <x v="1"/>
    <n v="3.2200000000000006"/>
  </r>
  <r>
    <n v="56358"/>
    <d v="2023-07-16T00:00:00"/>
    <s v="10071"/>
    <n v="1"/>
    <n v="3"/>
    <n v="15"/>
    <n v="10.77"/>
    <x v="5"/>
    <n v="4"/>
    <x v="1"/>
    <n v="4.2300000000000004"/>
  </r>
  <r>
    <n v="56359"/>
    <d v="2023-07-17T00:00:00"/>
    <s v="10071"/>
    <n v="1"/>
    <n v="5"/>
    <n v="15"/>
    <n v="10.59"/>
    <x v="2"/>
    <n v="4"/>
    <x v="1"/>
    <n v="4.41"/>
  </r>
  <r>
    <n v="56360"/>
    <d v="2023-07-18T00:00:00"/>
    <s v="10066"/>
    <n v="1"/>
    <n v="16"/>
    <n v="18"/>
    <n v="8.8800000000000008"/>
    <x v="11"/>
    <n v="4"/>
    <x v="1"/>
    <n v="9.1199999999999992"/>
  </r>
  <r>
    <n v="56361"/>
    <d v="2023-07-18T00:00:00"/>
    <s v="10071"/>
    <n v="1"/>
    <n v="7"/>
    <n v="14"/>
    <n v="10.92"/>
    <x v="3"/>
    <n v="4"/>
    <x v="1"/>
    <n v="3.08"/>
  </r>
  <r>
    <n v="56362"/>
    <d v="2023-07-18T00:00:00"/>
    <s v="10006"/>
    <n v="1"/>
    <n v="10"/>
    <n v="254"/>
    <n v="137.94"/>
    <x v="9"/>
    <n v="1"/>
    <x v="5"/>
    <n v="116.06"/>
  </r>
  <r>
    <n v="56363"/>
    <d v="2023-07-18T00:00:00"/>
    <s v="10051"/>
    <n v="1"/>
    <n v="7"/>
    <n v="332"/>
    <n v="233.56"/>
    <x v="3"/>
    <n v="3"/>
    <x v="3"/>
    <n v="98.44"/>
  </r>
  <r>
    <n v="56364"/>
    <d v="2023-07-19T00:00:00"/>
    <s v="10071"/>
    <n v="1"/>
    <n v="15"/>
    <n v="15"/>
    <n v="10.29"/>
    <x v="12"/>
    <n v="4"/>
    <x v="1"/>
    <n v="4.7100000000000009"/>
  </r>
  <r>
    <n v="56365"/>
    <d v="2023-07-19T00:00:00"/>
    <s v="10040"/>
    <n v="1"/>
    <n v="1"/>
    <n v="126"/>
    <n v="67.819999999999993"/>
    <x v="0"/>
    <n v="5"/>
    <x v="0"/>
    <n v="58.180000000000007"/>
  </r>
  <r>
    <n v="56366"/>
    <d v="2023-07-19T00:00:00"/>
    <s v="10071"/>
    <n v="1"/>
    <n v="6"/>
    <n v="15"/>
    <n v="10.32"/>
    <x v="4"/>
    <n v="4"/>
    <x v="1"/>
    <n v="4.68"/>
  </r>
  <r>
    <n v="56367"/>
    <d v="2023-07-19T00:00:00"/>
    <s v="10028"/>
    <n v="1"/>
    <n v="11"/>
    <n v="114"/>
    <n v="75.72"/>
    <x v="7"/>
    <n v="6"/>
    <x v="2"/>
    <n v="38.28"/>
  </r>
  <r>
    <n v="56368"/>
    <d v="2023-07-20T00:00:00"/>
    <s v="10071"/>
    <n v="1"/>
    <n v="16"/>
    <n v="14"/>
    <n v="11.03"/>
    <x v="11"/>
    <n v="4"/>
    <x v="1"/>
    <n v="2.9700000000000006"/>
  </r>
  <r>
    <n v="56369"/>
    <d v="2023-07-20T00:00:00"/>
    <s v="10084"/>
    <n v="1"/>
    <n v="19"/>
    <n v="59"/>
    <n v="41.63"/>
    <x v="13"/>
    <n v="4"/>
    <x v="1"/>
    <n v="17.369999999999997"/>
  </r>
  <r>
    <n v="56370"/>
    <d v="2023-07-20T00:00:00"/>
    <s v="10071"/>
    <n v="1"/>
    <n v="1"/>
    <n v="14"/>
    <n v="10.45"/>
    <x v="0"/>
    <n v="4"/>
    <x v="1"/>
    <n v="3.5500000000000007"/>
  </r>
  <r>
    <n v="56371"/>
    <d v="2023-07-21T00:00:00"/>
    <s v="10071"/>
    <n v="1"/>
    <n v="16"/>
    <n v="15"/>
    <n v="10.68"/>
    <x v="11"/>
    <n v="4"/>
    <x v="1"/>
    <n v="4.32"/>
  </r>
  <r>
    <n v="56372"/>
    <d v="2023-07-22T00:00:00"/>
    <s v="10071"/>
    <n v="1"/>
    <n v="1"/>
    <n v="15"/>
    <n v="11.02"/>
    <x v="0"/>
    <n v="4"/>
    <x v="1"/>
    <n v="3.9800000000000004"/>
  </r>
  <r>
    <n v="56373"/>
    <d v="2023-07-22T00:00:00"/>
    <s v="10066"/>
    <n v="1"/>
    <n v="6"/>
    <n v="18"/>
    <n v="9.14"/>
    <x v="4"/>
    <n v="4"/>
    <x v="1"/>
    <n v="8.86"/>
  </r>
  <r>
    <n v="56374"/>
    <d v="2023-07-22T00:00:00"/>
    <s v="10071"/>
    <n v="1"/>
    <n v="16"/>
    <n v="15"/>
    <n v="10.38"/>
    <x v="11"/>
    <n v="4"/>
    <x v="1"/>
    <n v="4.6199999999999992"/>
  </r>
  <r>
    <n v="56375"/>
    <d v="2023-07-22T00:00:00"/>
    <s v="10006"/>
    <n v="1"/>
    <n v="16"/>
    <n v="245"/>
    <n v="131.15"/>
    <x v="11"/>
    <n v="1"/>
    <x v="5"/>
    <n v="113.85"/>
  </r>
  <r>
    <n v="56376"/>
    <d v="2023-07-23T00:00:00"/>
    <s v="10051"/>
    <n v="1"/>
    <n v="7"/>
    <n v="334"/>
    <n v="215.39"/>
    <x v="3"/>
    <n v="3"/>
    <x v="3"/>
    <n v="118.61000000000001"/>
  </r>
  <r>
    <n v="56377"/>
    <d v="2023-07-23T00:00:00"/>
    <s v="10071"/>
    <n v="1"/>
    <n v="1"/>
    <n v="15"/>
    <n v="10.68"/>
    <x v="0"/>
    <n v="4"/>
    <x v="1"/>
    <n v="4.32"/>
  </r>
  <r>
    <n v="56378"/>
    <d v="2023-07-24T00:00:00"/>
    <s v="10080"/>
    <n v="1"/>
    <n v="9"/>
    <n v="32"/>
    <n v="19.28"/>
    <x v="6"/>
    <n v="4"/>
    <x v="1"/>
    <n v="12.719999999999999"/>
  </r>
  <r>
    <n v="56379"/>
    <d v="2023-07-24T00:00:00"/>
    <s v="10028"/>
    <n v="1"/>
    <n v="7"/>
    <n v="115"/>
    <n v="72.78"/>
    <x v="3"/>
    <n v="6"/>
    <x v="2"/>
    <n v="42.22"/>
  </r>
  <r>
    <n v="56380"/>
    <d v="2023-07-24T00:00:00"/>
    <s v="10071"/>
    <n v="1"/>
    <n v="15"/>
    <n v="15"/>
    <n v="11.11"/>
    <x v="12"/>
    <n v="4"/>
    <x v="1"/>
    <n v="3.8900000000000006"/>
  </r>
  <r>
    <n v="56381"/>
    <d v="2023-07-25T00:00:00"/>
    <s v="10071"/>
    <n v="1"/>
    <n v="6"/>
    <n v="15"/>
    <n v="10.45"/>
    <x v="4"/>
    <n v="4"/>
    <x v="1"/>
    <n v="4.5500000000000007"/>
  </r>
  <r>
    <n v="56382"/>
    <d v="2023-07-25T00:00:00"/>
    <s v="10071"/>
    <n v="1"/>
    <n v="19"/>
    <n v="14"/>
    <n v="10.7"/>
    <x v="13"/>
    <n v="4"/>
    <x v="1"/>
    <n v="3.3000000000000007"/>
  </r>
  <r>
    <n v="56383"/>
    <d v="2023-07-25T00:00:00"/>
    <s v="10071"/>
    <n v="1"/>
    <n v="2"/>
    <n v="15"/>
    <n v="11.23"/>
    <x v="1"/>
    <n v="4"/>
    <x v="1"/>
    <n v="3.7699999999999996"/>
  </r>
  <r>
    <n v="56384"/>
    <d v="2023-07-25T00:00:00"/>
    <s v="10006"/>
    <n v="1"/>
    <n v="2"/>
    <n v="238"/>
    <n v="133.30000000000001"/>
    <x v="1"/>
    <n v="1"/>
    <x v="5"/>
    <n v="104.69999999999999"/>
  </r>
  <r>
    <n v="56385"/>
    <d v="2023-07-26T00:00:00"/>
    <s v="10071"/>
    <n v="1"/>
    <n v="3"/>
    <n v="14"/>
    <n v="10.3"/>
    <x v="5"/>
    <n v="4"/>
    <x v="1"/>
    <n v="3.6999999999999993"/>
  </r>
  <r>
    <n v="56386"/>
    <d v="2023-07-27T00:00:00"/>
    <s v="10071"/>
    <n v="1"/>
    <n v="19"/>
    <n v="15"/>
    <n v="10.15"/>
    <x v="13"/>
    <n v="4"/>
    <x v="1"/>
    <n v="4.8499999999999996"/>
  </r>
  <r>
    <n v="56387"/>
    <d v="2023-07-27T00:00:00"/>
    <s v="10006"/>
    <n v="1"/>
    <n v="16"/>
    <n v="241"/>
    <n v="139.59"/>
    <x v="11"/>
    <n v="1"/>
    <x v="5"/>
    <n v="101.41"/>
  </r>
  <r>
    <n v="56388"/>
    <d v="2023-07-27T00:00:00"/>
    <s v="10071"/>
    <n v="1"/>
    <n v="1"/>
    <n v="14"/>
    <n v="11.05"/>
    <x v="0"/>
    <n v="4"/>
    <x v="1"/>
    <n v="2.9499999999999993"/>
  </r>
  <r>
    <n v="56389"/>
    <d v="2023-07-28T00:00:00"/>
    <s v="10071"/>
    <n v="1"/>
    <n v="11"/>
    <n v="15"/>
    <n v="10.47"/>
    <x v="7"/>
    <n v="4"/>
    <x v="1"/>
    <n v="4.5299999999999994"/>
  </r>
  <r>
    <n v="56390"/>
    <d v="2023-07-28T00:00:00"/>
    <s v="10084"/>
    <n v="1"/>
    <n v="7"/>
    <n v="59"/>
    <n v="43.76"/>
    <x v="3"/>
    <n v="4"/>
    <x v="1"/>
    <n v="15.240000000000002"/>
  </r>
  <r>
    <n v="56391"/>
    <d v="2023-07-28T00:00:00"/>
    <s v="10071"/>
    <n v="1"/>
    <n v="18"/>
    <n v="14"/>
    <n v="11.11"/>
    <x v="14"/>
    <n v="4"/>
    <x v="1"/>
    <n v="2.8900000000000006"/>
  </r>
  <r>
    <n v="56392"/>
    <d v="2023-07-29T00:00:00"/>
    <s v="10071"/>
    <n v="1"/>
    <n v="6"/>
    <n v="15"/>
    <n v="11.15"/>
    <x v="4"/>
    <n v="4"/>
    <x v="1"/>
    <n v="3.8499999999999996"/>
  </r>
  <r>
    <n v="56393"/>
    <d v="2023-07-29T00:00:00"/>
    <s v="10071"/>
    <n v="1"/>
    <n v="3"/>
    <n v="15"/>
    <n v="10.63"/>
    <x v="5"/>
    <n v="4"/>
    <x v="1"/>
    <n v="4.3699999999999992"/>
  </r>
  <r>
    <n v="56394"/>
    <d v="2023-07-29T00:00:00"/>
    <s v="10006"/>
    <n v="1"/>
    <n v="6"/>
    <n v="253"/>
    <n v="136.03"/>
    <x v="4"/>
    <n v="1"/>
    <x v="5"/>
    <n v="116.97"/>
  </r>
  <r>
    <n v="56395"/>
    <d v="2023-07-29T00:00:00"/>
    <s v="10071"/>
    <n v="1"/>
    <n v="7"/>
    <n v="15"/>
    <n v="10.72"/>
    <x v="3"/>
    <n v="4"/>
    <x v="1"/>
    <n v="4.2799999999999994"/>
  </r>
  <r>
    <n v="56396"/>
    <d v="2023-07-29T00:00:00"/>
    <s v="10071"/>
    <n v="1"/>
    <n v="6"/>
    <n v="15"/>
    <n v="10.61"/>
    <x v="4"/>
    <n v="4"/>
    <x v="1"/>
    <n v="4.3900000000000006"/>
  </r>
  <r>
    <n v="56397"/>
    <d v="2023-07-29T00:00:00"/>
    <s v="10071"/>
    <n v="1"/>
    <n v="1"/>
    <n v="14"/>
    <n v="10.56"/>
    <x v="0"/>
    <n v="4"/>
    <x v="1"/>
    <n v="3.4399999999999995"/>
  </r>
  <r>
    <n v="56398"/>
    <d v="2023-07-30T00:00:00"/>
    <s v="10071"/>
    <n v="1"/>
    <n v="18"/>
    <n v="15"/>
    <n v="11.16"/>
    <x v="14"/>
    <n v="4"/>
    <x v="1"/>
    <n v="3.84"/>
  </r>
  <r>
    <n v="56399"/>
    <d v="2023-07-30T00:00:00"/>
    <s v="10071"/>
    <n v="1"/>
    <n v="11"/>
    <n v="14"/>
    <n v="11.2"/>
    <x v="7"/>
    <n v="4"/>
    <x v="1"/>
    <n v="2.8000000000000007"/>
  </r>
  <r>
    <n v="56400"/>
    <d v="2023-07-30T00:00:00"/>
    <s v="10071"/>
    <n v="1"/>
    <n v="5"/>
    <n v="14"/>
    <n v="10.18"/>
    <x v="2"/>
    <n v="4"/>
    <x v="1"/>
    <n v="3.8200000000000003"/>
  </r>
  <r>
    <n v="56401"/>
    <d v="2023-07-30T00:00:00"/>
    <s v="10071"/>
    <n v="1"/>
    <n v="7"/>
    <n v="15"/>
    <n v="11.2"/>
    <x v="3"/>
    <n v="4"/>
    <x v="1"/>
    <n v="3.8000000000000007"/>
  </r>
  <r>
    <n v="56402"/>
    <d v="2023-07-30T00:00:00"/>
    <s v="10071"/>
    <n v="1"/>
    <n v="15"/>
    <n v="15"/>
    <n v="10.19"/>
    <x v="12"/>
    <n v="4"/>
    <x v="1"/>
    <n v="4.8100000000000005"/>
  </r>
  <r>
    <n v="56403"/>
    <d v="2023-07-31T00:00:00"/>
    <s v="10071"/>
    <n v="1"/>
    <n v="15"/>
    <n v="15"/>
    <n v="11.25"/>
    <x v="12"/>
    <n v="4"/>
    <x v="1"/>
    <n v="3.75"/>
  </r>
  <r>
    <n v="56404"/>
    <d v="2023-07-31T00:00:00"/>
    <s v="10006"/>
    <n v="1"/>
    <n v="5"/>
    <n v="256"/>
    <n v="133.41999999999999"/>
    <x v="2"/>
    <n v="1"/>
    <x v="5"/>
    <n v="122.58000000000001"/>
  </r>
  <r>
    <n v="56405"/>
    <d v="2023-08-01T00:00:00"/>
    <s v="10071"/>
    <n v="2"/>
    <n v="11"/>
    <n v="15"/>
    <n v="11.06"/>
    <x v="7"/>
    <n v="4"/>
    <x v="1"/>
    <n v="3.9399999999999995"/>
  </r>
  <r>
    <n v="56406"/>
    <d v="2023-08-01T00:00:00"/>
    <s v="10071"/>
    <n v="1"/>
    <n v="5"/>
    <n v="15"/>
    <n v="10.26"/>
    <x v="2"/>
    <n v="4"/>
    <x v="1"/>
    <n v="4.74"/>
  </r>
  <r>
    <n v="56407"/>
    <d v="2023-08-01T00:00:00"/>
    <s v="10071"/>
    <n v="1"/>
    <n v="19"/>
    <n v="15"/>
    <n v="10.19"/>
    <x v="13"/>
    <n v="4"/>
    <x v="1"/>
    <n v="4.8100000000000005"/>
  </r>
  <r>
    <n v="56408"/>
    <d v="2023-08-01T00:00:00"/>
    <s v="10028"/>
    <n v="1"/>
    <n v="7"/>
    <n v="110"/>
    <n v="73.69"/>
    <x v="3"/>
    <n v="6"/>
    <x v="2"/>
    <n v="36.31"/>
  </r>
  <r>
    <n v="56409"/>
    <d v="2023-08-01T00:00:00"/>
    <s v="10071"/>
    <n v="1"/>
    <n v="14"/>
    <n v="15"/>
    <n v="10.78"/>
    <x v="10"/>
    <n v="4"/>
    <x v="1"/>
    <n v="4.2200000000000006"/>
  </r>
  <r>
    <n v="56410"/>
    <d v="2023-08-02T00:00:00"/>
    <s v="10006"/>
    <n v="1"/>
    <n v="10"/>
    <n v="245"/>
    <n v="130.94999999999999"/>
    <x v="9"/>
    <n v="1"/>
    <x v="5"/>
    <n v="114.05000000000001"/>
  </r>
  <r>
    <n v="56411"/>
    <d v="2023-08-02T00:00:00"/>
    <s v="10051"/>
    <n v="1"/>
    <n v="16"/>
    <n v="325"/>
    <n v="228.68"/>
    <x v="11"/>
    <n v="3"/>
    <x v="3"/>
    <n v="96.32"/>
  </r>
  <r>
    <n v="56412"/>
    <d v="2023-08-02T00:00:00"/>
    <s v="10071"/>
    <n v="1"/>
    <n v="6"/>
    <n v="15"/>
    <n v="10.45"/>
    <x v="4"/>
    <n v="4"/>
    <x v="1"/>
    <n v="4.5500000000000007"/>
  </r>
  <r>
    <n v="56413"/>
    <d v="2023-08-02T00:00:00"/>
    <s v="10071"/>
    <n v="1"/>
    <n v="19"/>
    <n v="14"/>
    <n v="10.199999999999999"/>
    <x v="13"/>
    <n v="4"/>
    <x v="1"/>
    <n v="3.8000000000000007"/>
  </r>
  <r>
    <n v="56414"/>
    <d v="2023-08-02T00:00:00"/>
    <s v="10071"/>
    <n v="1"/>
    <n v="2"/>
    <n v="14"/>
    <n v="11.25"/>
    <x v="1"/>
    <n v="4"/>
    <x v="1"/>
    <n v="2.75"/>
  </r>
  <r>
    <n v="56415"/>
    <d v="2023-08-03T00:00:00"/>
    <s v="10066"/>
    <n v="1"/>
    <n v="1"/>
    <n v="18"/>
    <n v="9.43"/>
    <x v="0"/>
    <n v="4"/>
    <x v="1"/>
    <n v="8.57"/>
  </r>
  <r>
    <n v="56416"/>
    <d v="2023-08-03T00:00:00"/>
    <s v="10071"/>
    <n v="1"/>
    <n v="1"/>
    <n v="14"/>
    <n v="11.22"/>
    <x v="0"/>
    <n v="4"/>
    <x v="1"/>
    <n v="2.7799999999999994"/>
  </r>
  <r>
    <n v="56417"/>
    <d v="2023-08-03T00:00:00"/>
    <s v="10071"/>
    <n v="1"/>
    <n v="5"/>
    <n v="14"/>
    <n v="10.38"/>
    <x v="2"/>
    <n v="4"/>
    <x v="1"/>
    <n v="3.6199999999999992"/>
  </r>
  <r>
    <n v="56418"/>
    <d v="2023-08-03T00:00:00"/>
    <s v="10071"/>
    <n v="1"/>
    <n v="1"/>
    <n v="15"/>
    <n v="10.15"/>
    <x v="0"/>
    <n v="4"/>
    <x v="1"/>
    <n v="4.8499999999999996"/>
  </r>
  <r>
    <n v="56419"/>
    <d v="2023-08-03T00:00:00"/>
    <s v="10080"/>
    <n v="1"/>
    <n v="1"/>
    <n v="34"/>
    <n v="20.260000000000002"/>
    <x v="0"/>
    <n v="4"/>
    <x v="1"/>
    <n v="13.739999999999998"/>
  </r>
  <r>
    <n v="56420"/>
    <d v="2023-08-03T00:00:00"/>
    <s v="10071"/>
    <n v="1"/>
    <n v="18"/>
    <n v="14"/>
    <n v="10.98"/>
    <x v="14"/>
    <n v="4"/>
    <x v="1"/>
    <n v="3.0199999999999996"/>
  </r>
  <r>
    <n v="56421"/>
    <d v="2023-08-03T00:00:00"/>
    <s v="10071"/>
    <n v="1"/>
    <n v="19"/>
    <n v="15"/>
    <n v="11.2"/>
    <x v="13"/>
    <n v="4"/>
    <x v="1"/>
    <n v="3.8000000000000007"/>
  </r>
  <r>
    <n v="56422"/>
    <d v="2023-08-04T00:00:00"/>
    <s v="10071"/>
    <n v="1"/>
    <n v="18"/>
    <n v="14"/>
    <n v="10.69"/>
    <x v="14"/>
    <n v="4"/>
    <x v="1"/>
    <n v="3.3100000000000005"/>
  </r>
  <r>
    <n v="56423"/>
    <d v="2023-08-04T00:00:00"/>
    <s v="10071"/>
    <n v="1"/>
    <n v="13"/>
    <n v="15"/>
    <n v="11.2"/>
    <x v="8"/>
    <n v="4"/>
    <x v="1"/>
    <n v="3.8000000000000007"/>
  </r>
  <r>
    <n v="56424"/>
    <d v="2023-08-04T00:00:00"/>
    <s v="10071"/>
    <n v="1"/>
    <n v="16"/>
    <n v="14"/>
    <n v="10.42"/>
    <x v="11"/>
    <n v="4"/>
    <x v="1"/>
    <n v="3.58"/>
  </r>
  <r>
    <n v="56425"/>
    <d v="2023-08-05T00:00:00"/>
    <s v="10071"/>
    <n v="1"/>
    <n v="5"/>
    <n v="15"/>
    <n v="10.61"/>
    <x v="2"/>
    <n v="4"/>
    <x v="1"/>
    <n v="4.3900000000000006"/>
  </r>
  <r>
    <n v="56426"/>
    <d v="2023-08-05T00:00:00"/>
    <s v="10071"/>
    <n v="1"/>
    <n v="3"/>
    <n v="14"/>
    <n v="10.79"/>
    <x v="5"/>
    <n v="4"/>
    <x v="1"/>
    <n v="3.2100000000000009"/>
  </r>
  <r>
    <n v="56427"/>
    <d v="2023-08-05T00:00:00"/>
    <s v="10071"/>
    <n v="1"/>
    <n v="7"/>
    <n v="15"/>
    <n v="10.96"/>
    <x v="3"/>
    <n v="4"/>
    <x v="1"/>
    <n v="4.0399999999999991"/>
  </r>
  <r>
    <n v="56428"/>
    <d v="2023-08-05T00:00:00"/>
    <s v="10071"/>
    <n v="1"/>
    <n v="5"/>
    <n v="15"/>
    <n v="11.1"/>
    <x v="2"/>
    <n v="4"/>
    <x v="1"/>
    <n v="3.9000000000000004"/>
  </r>
  <r>
    <n v="56429"/>
    <d v="2023-08-05T00:00:00"/>
    <s v="10006"/>
    <n v="1"/>
    <n v="3"/>
    <n v="255"/>
    <n v="137.88999999999999"/>
    <x v="5"/>
    <n v="1"/>
    <x v="5"/>
    <n v="117.11000000000001"/>
  </r>
  <r>
    <n v="56430"/>
    <d v="2023-08-05T00:00:00"/>
    <s v="10071"/>
    <n v="1"/>
    <n v="16"/>
    <n v="14"/>
    <n v="10.19"/>
    <x v="11"/>
    <n v="4"/>
    <x v="1"/>
    <n v="3.8100000000000005"/>
  </r>
  <r>
    <n v="56431"/>
    <d v="2023-08-06T00:00:00"/>
    <s v="10071"/>
    <n v="1"/>
    <n v="7"/>
    <n v="14"/>
    <n v="11.12"/>
    <x v="3"/>
    <n v="4"/>
    <x v="1"/>
    <n v="2.8800000000000008"/>
  </r>
  <r>
    <n v="56432"/>
    <d v="2023-08-06T00:00:00"/>
    <s v="10051"/>
    <n v="1"/>
    <n v="13"/>
    <n v="338"/>
    <n v="222.43"/>
    <x v="8"/>
    <n v="3"/>
    <x v="3"/>
    <n v="115.57"/>
  </r>
  <r>
    <n v="56433"/>
    <d v="2023-08-07T00:00:00"/>
    <s v="10071"/>
    <n v="1"/>
    <n v="3"/>
    <n v="15"/>
    <n v="10.43"/>
    <x v="5"/>
    <n v="4"/>
    <x v="1"/>
    <n v="4.57"/>
  </r>
  <r>
    <n v="56434"/>
    <d v="2023-08-08T00:00:00"/>
    <s v="10006"/>
    <n v="1"/>
    <n v="1"/>
    <n v="236"/>
    <n v="136.94"/>
    <x v="0"/>
    <n v="1"/>
    <x v="5"/>
    <n v="99.06"/>
  </r>
  <r>
    <n v="56435"/>
    <d v="2023-08-08T00:00:00"/>
    <s v="10071"/>
    <n v="1"/>
    <n v="5"/>
    <n v="15"/>
    <n v="10.81"/>
    <x v="2"/>
    <n v="4"/>
    <x v="1"/>
    <n v="4.1899999999999995"/>
  </r>
  <r>
    <n v="56436"/>
    <d v="2023-08-09T00:00:00"/>
    <s v="10006"/>
    <n v="1"/>
    <n v="19"/>
    <n v="238"/>
    <n v="132.21"/>
    <x v="13"/>
    <n v="1"/>
    <x v="5"/>
    <n v="105.78999999999999"/>
  </r>
  <r>
    <n v="56437"/>
    <d v="2023-08-09T00:00:00"/>
    <s v="10071"/>
    <n v="1"/>
    <n v="5"/>
    <n v="15"/>
    <n v="10.49"/>
    <x v="2"/>
    <n v="4"/>
    <x v="1"/>
    <n v="4.51"/>
  </r>
  <r>
    <n v="56438"/>
    <d v="2023-08-09T00:00:00"/>
    <s v="10084"/>
    <n v="1"/>
    <n v="6"/>
    <n v="57"/>
    <n v="45.99"/>
    <x v="4"/>
    <n v="4"/>
    <x v="1"/>
    <n v="11.009999999999998"/>
  </r>
  <r>
    <n v="56439"/>
    <d v="2023-08-09T00:00:00"/>
    <s v="10028"/>
    <n v="1"/>
    <n v="7"/>
    <n v="114"/>
    <n v="72.53"/>
    <x v="3"/>
    <n v="6"/>
    <x v="2"/>
    <n v="41.47"/>
  </r>
  <r>
    <n v="56440"/>
    <d v="2023-08-10T00:00:00"/>
    <s v="10071"/>
    <n v="1"/>
    <n v="1"/>
    <n v="15"/>
    <n v="11.09"/>
    <x v="0"/>
    <n v="4"/>
    <x v="1"/>
    <n v="3.91"/>
  </r>
  <r>
    <n v="56441"/>
    <d v="2023-08-11T00:00:00"/>
    <s v="10040"/>
    <n v="1"/>
    <n v="16"/>
    <n v="123"/>
    <n v="66.099999999999994"/>
    <x v="11"/>
    <n v="5"/>
    <x v="0"/>
    <n v="56.900000000000006"/>
  </r>
  <r>
    <n v="56442"/>
    <d v="2023-08-11T00:00:00"/>
    <s v="10006"/>
    <n v="1"/>
    <n v="6"/>
    <n v="259"/>
    <n v="134.13"/>
    <x v="4"/>
    <n v="1"/>
    <x v="5"/>
    <n v="124.87"/>
  </r>
  <r>
    <n v="56443"/>
    <d v="2023-08-11T00:00:00"/>
    <s v="10071"/>
    <n v="1"/>
    <n v="16"/>
    <n v="15"/>
    <n v="10.23"/>
    <x v="11"/>
    <n v="4"/>
    <x v="1"/>
    <n v="4.7699999999999996"/>
  </r>
  <r>
    <n v="56444"/>
    <d v="2023-08-12T00:00:00"/>
    <s v="10071"/>
    <n v="1"/>
    <n v="19"/>
    <n v="15"/>
    <n v="10.31"/>
    <x v="13"/>
    <n v="4"/>
    <x v="1"/>
    <n v="4.6899999999999995"/>
  </r>
  <r>
    <n v="56445"/>
    <d v="2023-08-12T00:00:00"/>
    <s v="10071"/>
    <n v="1"/>
    <n v="6"/>
    <n v="14"/>
    <n v="10.199999999999999"/>
    <x v="4"/>
    <n v="4"/>
    <x v="1"/>
    <n v="3.8000000000000007"/>
  </r>
  <r>
    <n v="56446"/>
    <d v="2023-08-12T00:00:00"/>
    <s v="10071"/>
    <n v="1"/>
    <n v="11"/>
    <n v="14"/>
    <n v="10.49"/>
    <x v="7"/>
    <n v="4"/>
    <x v="1"/>
    <n v="3.51"/>
  </r>
  <r>
    <n v="56447"/>
    <d v="2023-08-12T00:00:00"/>
    <s v="10071"/>
    <n v="1"/>
    <n v="7"/>
    <n v="15"/>
    <n v="10.32"/>
    <x v="3"/>
    <n v="4"/>
    <x v="1"/>
    <n v="4.68"/>
  </r>
  <r>
    <n v="56448"/>
    <d v="2023-08-13T00:00:00"/>
    <s v="10071"/>
    <n v="1"/>
    <n v="7"/>
    <n v="14"/>
    <n v="10.58"/>
    <x v="3"/>
    <n v="4"/>
    <x v="1"/>
    <n v="3.42"/>
  </r>
  <r>
    <n v="56449"/>
    <d v="2023-08-13T00:00:00"/>
    <s v="10051"/>
    <n v="1"/>
    <n v="2"/>
    <n v="346"/>
    <n v="235.38"/>
    <x v="1"/>
    <n v="3"/>
    <x v="3"/>
    <n v="110.62"/>
  </r>
  <r>
    <n v="56450"/>
    <d v="2023-08-14T00:00:00"/>
    <s v="10071"/>
    <n v="1"/>
    <n v="19"/>
    <n v="15"/>
    <n v="10.58"/>
    <x v="13"/>
    <n v="4"/>
    <x v="1"/>
    <n v="4.42"/>
  </r>
  <r>
    <n v="56451"/>
    <d v="2023-08-14T00:00:00"/>
    <s v="10066"/>
    <n v="1"/>
    <n v="3"/>
    <n v="18"/>
    <n v="9.3000000000000007"/>
    <x v="5"/>
    <n v="4"/>
    <x v="1"/>
    <n v="8.6999999999999993"/>
  </r>
  <r>
    <n v="56452"/>
    <d v="2023-08-14T00:00:00"/>
    <s v="10080"/>
    <n v="1"/>
    <n v="14"/>
    <n v="33"/>
    <n v="19.100000000000001"/>
    <x v="10"/>
    <n v="4"/>
    <x v="1"/>
    <n v="13.899999999999999"/>
  </r>
  <r>
    <n v="56453"/>
    <d v="2023-08-14T00:00:00"/>
    <s v="10028"/>
    <n v="1"/>
    <n v="3"/>
    <n v="119"/>
    <n v="75.83"/>
    <x v="5"/>
    <n v="6"/>
    <x v="2"/>
    <n v="43.17"/>
  </r>
  <r>
    <n v="56454"/>
    <d v="2023-08-14T00:00:00"/>
    <s v="10084"/>
    <n v="1"/>
    <n v="16"/>
    <n v="55"/>
    <n v="45.42"/>
    <x v="11"/>
    <n v="4"/>
    <x v="1"/>
    <n v="9.5799999999999983"/>
  </r>
  <r>
    <n v="56455"/>
    <d v="2023-08-15T00:00:00"/>
    <s v="10071"/>
    <n v="1"/>
    <n v="7"/>
    <n v="15"/>
    <n v="10.6"/>
    <x v="3"/>
    <n v="4"/>
    <x v="1"/>
    <n v="4.4000000000000004"/>
  </r>
  <r>
    <n v="56456"/>
    <d v="2023-08-15T00:00:00"/>
    <s v="10071"/>
    <n v="1"/>
    <n v="10"/>
    <n v="15"/>
    <n v="10.69"/>
    <x v="9"/>
    <n v="4"/>
    <x v="1"/>
    <n v="4.3100000000000005"/>
  </r>
  <r>
    <n v="56457"/>
    <d v="2023-08-15T00:00:00"/>
    <s v="10006"/>
    <n v="1"/>
    <n v="3"/>
    <n v="255"/>
    <n v="131.11000000000001"/>
    <x v="5"/>
    <n v="1"/>
    <x v="5"/>
    <n v="123.88999999999999"/>
  </r>
  <r>
    <n v="56458"/>
    <d v="2023-08-16T00:00:00"/>
    <s v="10071"/>
    <n v="1"/>
    <n v="7"/>
    <n v="14"/>
    <n v="10.86"/>
    <x v="3"/>
    <n v="4"/>
    <x v="1"/>
    <n v="3.1400000000000006"/>
  </r>
  <r>
    <n v="56459"/>
    <d v="2023-08-17T00:00:00"/>
    <s v="10071"/>
    <n v="1"/>
    <n v="5"/>
    <n v="15"/>
    <n v="11.26"/>
    <x v="2"/>
    <n v="4"/>
    <x v="1"/>
    <n v="3.74"/>
  </r>
  <r>
    <n v="56460"/>
    <d v="2023-08-17T00:00:00"/>
    <s v="10071"/>
    <n v="1"/>
    <n v="5"/>
    <n v="15"/>
    <n v="10.28"/>
    <x v="2"/>
    <n v="4"/>
    <x v="1"/>
    <n v="4.7200000000000006"/>
  </r>
  <r>
    <n v="56461"/>
    <d v="2023-08-17T00:00:00"/>
    <s v="10051"/>
    <n v="1"/>
    <n v="7"/>
    <n v="338"/>
    <n v="223.55"/>
    <x v="3"/>
    <n v="3"/>
    <x v="3"/>
    <n v="114.44999999999999"/>
  </r>
  <r>
    <n v="56462"/>
    <d v="2023-08-17T00:00:00"/>
    <s v="10071"/>
    <n v="1"/>
    <n v="19"/>
    <n v="15"/>
    <n v="10.51"/>
    <x v="13"/>
    <n v="4"/>
    <x v="1"/>
    <n v="4.49"/>
  </r>
  <r>
    <n v="56463"/>
    <d v="2023-08-17T00:00:00"/>
    <s v="10071"/>
    <n v="1"/>
    <n v="7"/>
    <n v="14"/>
    <n v="10.58"/>
    <x v="3"/>
    <n v="4"/>
    <x v="1"/>
    <n v="3.42"/>
  </r>
  <r>
    <n v="56464"/>
    <d v="2023-08-18T00:00:00"/>
    <s v="10071"/>
    <n v="1"/>
    <n v="19"/>
    <n v="14"/>
    <n v="10.87"/>
    <x v="13"/>
    <n v="4"/>
    <x v="1"/>
    <n v="3.1300000000000008"/>
  </r>
  <r>
    <n v="56465"/>
    <d v="2023-08-18T00:00:00"/>
    <s v="10071"/>
    <n v="1"/>
    <n v="5"/>
    <n v="15"/>
    <n v="10.92"/>
    <x v="2"/>
    <n v="4"/>
    <x v="1"/>
    <n v="4.08"/>
  </r>
  <r>
    <n v="56466"/>
    <d v="2023-08-19T00:00:00"/>
    <s v="10006"/>
    <n v="1"/>
    <n v="13"/>
    <n v="249"/>
    <n v="139.37"/>
    <x v="8"/>
    <n v="1"/>
    <x v="5"/>
    <n v="109.63"/>
  </r>
  <r>
    <n v="56467"/>
    <d v="2023-08-19T00:00:00"/>
    <s v="10071"/>
    <n v="1"/>
    <n v="11"/>
    <n v="14"/>
    <n v="10.99"/>
    <x v="7"/>
    <n v="4"/>
    <x v="1"/>
    <n v="3.01"/>
  </r>
  <r>
    <n v="56468"/>
    <d v="2023-08-19T00:00:00"/>
    <s v="10071"/>
    <n v="1"/>
    <n v="7"/>
    <n v="14"/>
    <n v="10.95"/>
    <x v="3"/>
    <n v="4"/>
    <x v="1"/>
    <n v="3.0500000000000007"/>
  </r>
  <r>
    <n v="56469"/>
    <d v="2023-08-19T00:00:00"/>
    <s v="10071"/>
    <n v="1"/>
    <n v="19"/>
    <n v="15"/>
    <n v="11.07"/>
    <x v="13"/>
    <n v="4"/>
    <x v="1"/>
    <n v="3.9299999999999997"/>
  </r>
  <r>
    <n v="56470"/>
    <d v="2023-08-19T00:00:00"/>
    <s v="10071"/>
    <n v="1"/>
    <n v="19"/>
    <n v="14"/>
    <n v="10.96"/>
    <x v="13"/>
    <n v="4"/>
    <x v="1"/>
    <n v="3.0399999999999991"/>
  </r>
  <r>
    <n v="56471"/>
    <d v="2023-08-19T00:00:00"/>
    <s v="10028"/>
    <n v="1"/>
    <n v="5"/>
    <n v="119"/>
    <n v="71.680000000000007"/>
    <x v="2"/>
    <n v="6"/>
    <x v="2"/>
    <n v="47.319999999999993"/>
  </r>
  <r>
    <n v="56472"/>
    <d v="2023-08-20T00:00:00"/>
    <s v="10071"/>
    <n v="1"/>
    <n v="18"/>
    <n v="15"/>
    <n v="10.17"/>
    <x v="14"/>
    <n v="4"/>
    <x v="1"/>
    <n v="4.83"/>
  </r>
  <r>
    <n v="56473"/>
    <d v="2023-08-20T00:00:00"/>
    <s v="10006"/>
    <n v="1"/>
    <n v="15"/>
    <n v="241"/>
    <n v="131.96"/>
    <x v="12"/>
    <n v="1"/>
    <x v="5"/>
    <n v="109.03999999999999"/>
  </r>
  <r>
    <n v="56474"/>
    <d v="2023-08-21T00:00:00"/>
    <s v="10071"/>
    <n v="1"/>
    <n v="5"/>
    <n v="15"/>
    <n v="11.02"/>
    <x v="2"/>
    <n v="4"/>
    <x v="1"/>
    <n v="3.9800000000000004"/>
  </r>
  <r>
    <n v="56475"/>
    <d v="2023-08-21T00:00:00"/>
    <s v="10066"/>
    <n v="1"/>
    <n v="1"/>
    <n v="17"/>
    <n v="9.2799999999999994"/>
    <x v="0"/>
    <n v="4"/>
    <x v="1"/>
    <n v="7.7200000000000006"/>
  </r>
  <r>
    <n v="56476"/>
    <d v="2023-08-21T00:00:00"/>
    <s v="10080"/>
    <n v="1"/>
    <n v="2"/>
    <n v="34"/>
    <n v="20"/>
    <x v="1"/>
    <n v="4"/>
    <x v="1"/>
    <n v="14"/>
  </r>
  <r>
    <n v="56477"/>
    <d v="2023-08-21T00:00:00"/>
    <s v="10071"/>
    <n v="1"/>
    <n v="10"/>
    <n v="15"/>
    <n v="11.08"/>
    <x v="9"/>
    <n v="4"/>
    <x v="1"/>
    <n v="3.92"/>
  </r>
  <r>
    <n v="56478"/>
    <d v="2023-08-22T00:00:00"/>
    <s v="10071"/>
    <n v="1"/>
    <n v="9"/>
    <n v="15"/>
    <n v="10.82"/>
    <x v="6"/>
    <n v="4"/>
    <x v="1"/>
    <n v="4.18"/>
  </r>
  <r>
    <n v="56479"/>
    <d v="2023-08-23T00:00:00"/>
    <s v="10071"/>
    <n v="1"/>
    <n v="13"/>
    <n v="14"/>
    <n v="10.92"/>
    <x v="8"/>
    <n v="4"/>
    <x v="1"/>
    <n v="3.08"/>
  </r>
  <r>
    <n v="56480"/>
    <d v="2023-08-24T00:00:00"/>
    <s v="10071"/>
    <n v="1"/>
    <n v="6"/>
    <n v="15"/>
    <n v="11.25"/>
    <x v="4"/>
    <n v="4"/>
    <x v="1"/>
    <n v="3.75"/>
  </r>
  <r>
    <n v="56481"/>
    <d v="2023-08-24T00:00:00"/>
    <s v="10006"/>
    <n v="1"/>
    <n v="3"/>
    <n v="239"/>
    <n v="130.88999999999999"/>
    <x v="5"/>
    <n v="1"/>
    <x v="5"/>
    <n v="108.11000000000001"/>
  </r>
  <r>
    <n v="56482"/>
    <d v="2023-08-25T00:00:00"/>
    <s v="10071"/>
    <n v="1"/>
    <n v="6"/>
    <n v="14"/>
    <n v="10.78"/>
    <x v="4"/>
    <n v="4"/>
    <x v="1"/>
    <n v="3.2200000000000006"/>
  </r>
  <r>
    <n v="56483"/>
    <d v="2023-08-25T00:00:00"/>
    <s v="10071"/>
    <n v="1"/>
    <n v="9"/>
    <n v="14"/>
    <n v="11.24"/>
    <x v="6"/>
    <n v="4"/>
    <x v="1"/>
    <n v="2.76"/>
  </r>
  <r>
    <n v="56484"/>
    <d v="2023-08-26T00:00:00"/>
    <s v="10071"/>
    <n v="1"/>
    <n v="2"/>
    <n v="15"/>
    <n v="11.26"/>
    <x v="1"/>
    <n v="4"/>
    <x v="1"/>
    <n v="3.74"/>
  </r>
  <r>
    <n v="56485"/>
    <d v="2023-08-26T00:00:00"/>
    <s v="10028"/>
    <n v="1"/>
    <n v="18"/>
    <n v="112"/>
    <n v="78.010000000000005"/>
    <x v="14"/>
    <n v="6"/>
    <x v="2"/>
    <n v="33.989999999999995"/>
  </r>
  <r>
    <n v="56486"/>
    <d v="2023-08-27T00:00:00"/>
    <s v="10006"/>
    <n v="1"/>
    <n v="9"/>
    <n v="235"/>
    <n v="133.11000000000001"/>
    <x v="6"/>
    <n v="1"/>
    <x v="5"/>
    <n v="101.88999999999999"/>
  </r>
  <r>
    <n v="56487"/>
    <d v="2023-08-27T00:00:00"/>
    <s v="10071"/>
    <n v="1"/>
    <n v="5"/>
    <n v="14"/>
    <n v="10.87"/>
    <x v="2"/>
    <n v="4"/>
    <x v="1"/>
    <n v="3.1300000000000008"/>
  </r>
  <r>
    <n v="56488"/>
    <d v="2023-08-27T00:00:00"/>
    <s v="10071"/>
    <n v="1"/>
    <n v="16"/>
    <n v="15"/>
    <n v="10.39"/>
    <x v="11"/>
    <n v="4"/>
    <x v="1"/>
    <n v="4.6099999999999994"/>
  </r>
  <r>
    <n v="56489"/>
    <d v="2023-08-27T00:00:00"/>
    <s v="10071"/>
    <n v="1"/>
    <n v="16"/>
    <n v="14"/>
    <n v="10.220000000000001"/>
    <x v="11"/>
    <n v="4"/>
    <x v="1"/>
    <n v="3.7799999999999994"/>
  </r>
  <r>
    <n v="56490"/>
    <d v="2023-08-27T00:00:00"/>
    <s v="10071"/>
    <n v="1"/>
    <n v="1"/>
    <n v="15"/>
    <n v="10.26"/>
    <x v="0"/>
    <n v="4"/>
    <x v="1"/>
    <n v="4.74"/>
  </r>
  <r>
    <n v="56491"/>
    <d v="2023-08-28T00:00:00"/>
    <s v="10071"/>
    <n v="1"/>
    <n v="3"/>
    <n v="15"/>
    <n v="10.43"/>
    <x v="5"/>
    <n v="4"/>
    <x v="1"/>
    <n v="4.57"/>
  </r>
  <r>
    <n v="56492"/>
    <d v="2023-08-28T00:00:00"/>
    <s v="10071"/>
    <n v="1"/>
    <n v="13"/>
    <n v="15"/>
    <n v="10.87"/>
    <x v="8"/>
    <n v="4"/>
    <x v="1"/>
    <n v="4.1300000000000008"/>
  </r>
  <r>
    <n v="56493"/>
    <d v="2023-08-28T00:00:00"/>
    <s v="10071"/>
    <n v="1"/>
    <n v="1"/>
    <n v="14"/>
    <n v="11.24"/>
    <x v="0"/>
    <n v="4"/>
    <x v="1"/>
    <n v="2.76"/>
  </r>
  <r>
    <n v="56494"/>
    <d v="2023-08-28T00:00:00"/>
    <s v="10066"/>
    <n v="1"/>
    <n v="18"/>
    <n v="18"/>
    <n v="9.06"/>
    <x v="14"/>
    <n v="4"/>
    <x v="1"/>
    <n v="8.94"/>
  </r>
  <r>
    <n v="56495"/>
    <d v="2023-08-28T00:00:00"/>
    <s v="10071"/>
    <n v="1"/>
    <n v="16"/>
    <n v="15"/>
    <n v="10.15"/>
    <x v="11"/>
    <n v="4"/>
    <x v="1"/>
    <n v="4.8499999999999996"/>
  </r>
  <r>
    <n v="56496"/>
    <d v="2023-08-28T00:00:00"/>
    <s v="10051"/>
    <n v="1"/>
    <n v="7"/>
    <n v="316"/>
    <n v="221.53"/>
    <x v="3"/>
    <n v="3"/>
    <x v="3"/>
    <n v="94.47"/>
  </r>
  <r>
    <n v="56497"/>
    <d v="2023-08-29T00:00:00"/>
    <s v="10006"/>
    <n v="1"/>
    <n v="13"/>
    <n v="238"/>
    <n v="130.12"/>
    <x v="8"/>
    <n v="1"/>
    <x v="5"/>
    <n v="107.88"/>
  </r>
  <r>
    <n v="56498"/>
    <d v="2023-08-29T00:00:00"/>
    <s v="10080"/>
    <n v="1"/>
    <n v="16"/>
    <n v="32"/>
    <n v="18.329999999999998"/>
    <x v="11"/>
    <n v="4"/>
    <x v="1"/>
    <n v="13.670000000000002"/>
  </r>
  <r>
    <n v="56499"/>
    <d v="2023-08-29T00:00:00"/>
    <s v="10071"/>
    <n v="1"/>
    <n v="16"/>
    <n v="15"/>
    <n v="11.24"/>
    <x v="11"/>
    <n v="4"/>
    <x v="1"/>
    <n v="3.76"/>
  </r>
  <r>
    <n v="56500"/>
    <d v="2023-08-29T00:00:00"/>
    <s v="10071"/>
    <n v="1"/>
    <n v="7"/>
    <n v="14"/>
    <n v="10.35"/>
    <x v="3"/>
    <n v="4"/>
    <x v="1"/>
    <n v="3.6500000000000004"/>
  </r>
  <r>
    <n v="56501"/>
    <d v="2023-08-30T00:00:00"/>
    <s v="10071"/>
    <n v="1"/>
    <n v="7"/>
    <n v="15"/>
    <n v="11"/>
    <x v="3"/>
    <n v="4"/>
    <x v="1"/>
    <n v="4"/>
  </r>
  <r>
    <n v="56502"/>
    <d v="2023-08-31T00:00:00"/>
    <s v="10084"/>
    <n v="1"/>
    <n v="14"/>
    <n v="54"/>
    <n v="41.77"/>
    <x v="10"/>
    <n v="4"/>
    <x v="1"/>
    <n v="12.229999999999997"/>
  </r>
  <r>
    <n v="56503"/>
    <d v="2023-08-31T00:00:00"/>
    <s v="10028"/>
    <n v="1"/>
    <n v="6"/>
    <n v="109"/>
    <n v="75.33"/>
    <x v="4"/>
    <n v="6"/>
    <x v="2"/>
    <n v="33.67"/>
  </r>
  <r>
    <n v="56504"/>
    <d v="2023-08-31T00:00:00"/>
    <s v="10071"/>
    <n v="1"/>
    <n v="16"/>
    <n v="15"/>
    <n v="10.29"/>
    <x v="11"/>
    <n v="4"/>
    <x v="1"/>
    <n v="4.7100000000000009"/>
  </r>
  <r>
    <n v="56505"/>
    <d v="2023-09-01T00:00:00"/>
    <s v="10071"/>
    <n v="1"/>
    <n v="6"/>
    <n v="15"/>
    <n v="11.12"/>
    <x v="4"/>
    <n v="4"/>
    <x v="1"/>
    <n v="3.8800000000000008"/>
  </r>
  <r>
    <n v="56506"/>
    <d v="2023-09-02T00:00:00"/>
    <s v="10071"/>
    <n v="1"/>
    <n v="6"/>
    <n v="15"/>
    <n v="10.66"/>
    <x v="4"/>
    <n v="4"/>
    <x v="1"/>
    <n v="4.34"/>
  </r>
  <r>
    <n v="56507"/>
    <d v="2023-09-02T00:00:00"/>
    <s v="10006"/>
    <n v="1"/>
    <n v="10"/>
    <n v="247"/>
    <n v="134.44999999999999"/>
    <x v="9"/>
    <n v="1"/>
    <x v="5"/>
    <n v="112.55000000000001"/>
  </r>
  <r>
    <n v="56508"/>
    <d v="2023-09-02T00:00:00"/>
    <s v="10051"/>
    <n v="1"/>
    <n v="1"/>
    <n v="349"/>
    <n v="221.29"/>
    <x v="0"/>
    <n v="3"/>
    <x v="3"/>
    <n v="127.71000000000001"/>
  </r>
  <r>
    <n v="56509"/>
    <d v="2023-09-03T00:00:00"/>
    <s v="10071"/>
    <n v="1"/>
    <n v="7"/>
    <n v="14"/>
    <n v="10.87"/>
    <x v="3"/>
    <n v="4"/>
    <x v="1"/>
    <n v="3.1300000000000008"/>
  </r>
  <r>
    <n v="56510"/>
    <d v="2023-09-03T00:00:00"/>
    <s v="10028"/>
    <n v="1"/>
    <n v="10"/>
    <n v="110"/>
    <n v="73.98"/>
    <x v="9"/>
    <n v="6"/>
    <x v="2"/>
    <n v="36.019999999999996"/>
  </r>
  <r>
    <n v="56511"/>
    <d v="2023-09-04T00:00:00"/>
    <s v="10071"/>
    <n v="1"/>
    <n v="7"/>
    <n v="15"/>
    <n v="10.63"/>
    <x v="3"/>
    <n v="4"/>
    <x v="1"/>
    <n v="4.3699999999999992"/>
  </r>
  <r>
    <n v="56512"/>
    <d v="2023-09-04T00:00:00"/>
    <s v="10071"/>
    <n v="1"/>
    <n v="7"/>
    <n v="14"/>
    <n v="11.12"/>
    <x v="3"/>
    <n v="4"/>
    <x v="1"/>
    <n v="2.8800000000000008"/>
  </r>
  <r>
    <n v="56513"/>
    <d v="2023-09-04T00:00:00"/>
    <s v="10071"/>
    <n v="1"/>
    <n v="16"/>
    <n v="15"/>
    <n v="10.220000000000001"/>
    <x v="11"/>
    <n v="4"/>
    <x v="1"/>
    <n v="4.7799999999999994"/>
  </r>
  <r>
    <n v="56514"/>
    <d v="2023-09-04T00:00:00"/>
    <s v="10071"/>
    <n v="1"/>
    <n v="6"/>
    <n v="15"/>
    <n v="10.77"/>
    <x v="4"/>
    <n v="4"/>
    <x v="1"/>
    <n v="4.2300000000000004"/>
  </r>
  <r>
    <n v="56515"/>
    <d v="2023-09-04T00:00:00"/>
    <s v="10071"/>
    <n v="1"/>
    <n v="3"/>
    <n v="15"/>
    <n v="10.18"/>
    <x v="5"/>
    <n v="4"/>
    <x v="1"/>
    <n v="4.82"/>
  </r>
  <r>
    <n v="56516"/>
    <d v="2023-09-05T00:00:00"/>
    <s v="10071"/>
    <n v="1"/>
    <n v="6"/>
    <n v="15"/>
    <n v="10.48"/>
    <x v="4"/>
    <n v="4"/>
    <x v="1"/>
    <n v="4.5199999999999996"/>
  </r>
  <r>
    <n v="56517"/>
    <d v="2023-09-06T00:00:00"/>
    <s v="10006"/>
    <n v="1"/>
    <n v="10"/>
    <n v="257"/>
    <n v="126.23"/>
    <x v="9"/>
    <n v="1"/>
    <x v="5"/>
    <n v="130.76999999999998"/>
  </r>
  <r>
    <n v="56518"/>
    <d v="2023-09-06T00:00:00"/>
    <s v="10071"/>
    <n v="1"/>
    <n v="13"/>
    <n v="15"/>
    <n v="10.78"/>
    <x v="8"/>
    <n v="4"/>
    <x v="1"/>
    <n v="4.2200000000000006"/>
  </r>
  <r>
    <n v="56519"/>
    <d v="2023-09-06T00:00:00"/>
    <s v="10051"/>
    <n v="1"/>
    <n v="1"/>
    <n v="336"/>
    <n v="237.7"/>
    <x v="0"/>
    <n v="3"/>
    <x v="3"/>
    <n v="98.300000000000011"/>
  </r>
  <r>
    <n v="56520"/>
    <d v="2023-09-07T00:00:00"/>
    <s v="10071"/>
    <n v="1"/>
    <n v="3"/>
    <n v="14"/>
    <n v="11.13"/>
    <x v="5"/>
    <n v="4"/>
    <x v="1"/>
    <n v="2.8699999999999992"/>
  </r>
  <r>
    <n v="56521"/>
    <d v="2023-09-08T00:00:00"/>
    <s v="10071"/>
    <n v="1"/>
    <n v="16"/>
    <n v="15"/>
    <n v="10.61"/>
    <x v="11"/>
    <n v="4"/>
    <x v="1"/>
    <n v="4.3900000000000006"/>
  </r>
  <r>
    <n v="56522"/>
    <d v="2023-09-09T00:00:00"/>
    <s v="10006"/>
    <n v="1"/>
    <n v="10"/>
    <n v="240"/>
    <n v="133.33000000000001"/>
    <x v="9"/>
    <n v="1"/>
    <x v="5"/>
    <n v="106.66999999999999"/>
  </r>
  <r>
    <n v="56523"/>
    <d v="2023-09-09T00:00:00"/>
    <s v="10071"/>
    <n v="1"/>
    <n v="7"/>
    <n v="15"/>
    <n v="10.35"/>
    <x v="3"/>
    <n v="4"/>
    <x v="1"/>
    <n v="4.6500000000000004"/>
  </r>
  <r>
    <n v="56524"/>
    <d v="2023-09-10T00:00:00"/>
    <s v="10071"/>
    <n v="1"/>
    <n v="1"/>
    <n v="14"/>
    <n v="10.95"/>
    <x v="0"/>
    <n v="4"/>
    <x v="1"/>
    <n v="3.0500000000000007"/>
  </r>
  <r>
    <n v="56525"/>
    <d v="2023-09-10T00:00:00"/>
    <s v="10066"/>
    <n v="1"/>
    <n v="16"/>
    <n v="17"/>
    <n v="9.49"/>
    <x v="11"/>
    <n v="4"/>
    <x v="1"/>
    <n v="7.51"/>
  </r>
  <r>
    <n v="56526"/>
    <d v="2023-09-10T00:00:00"/>
    <s v="10051"/>
    <n v="1"/>
    <n v="6"/>
    <n v="329"/>
    <n v="228.38"/>
    <x v="4"/>
    <n v="3"/>
    <x v="3"/>
    <n v="100.62"/>
  </r>
  <r>
    <n v="56527"/>
    <d v="2023-09-10T00:00:00"/>
    <s v="10028"/>
    <n v="1"/>
    <n v="14"/>
    <n v="115"/>
    <n v="75.22"/>
    <x v="10"/>
    <n v="6"/>
    <x v="2"/>
    <n v="39.78"/>
  </r>
  <r>
    <n v="56528"/>
    <d v="2023-09-10T00:00:00"/>
    <s v="10071"/>
    <n v="1"/>
    <n v="1"/>
    <n v="15"/>
    <n v="10.53"/>
    <x v="0"/>
    <n v="4"/>
    <x v="1"/>
    <n v="4.4700000000000006"/>
  </r>
  <r>
    <n v="56529"/>
    <d v="2023-09-11T00:00:00"/>
    <s v="10006"/>
    <n v="1"/>
    <n v="2"/>
    <n v="255"/>
    <n v="132.08000000000001"/>
    <x v="1"/>
    <n v="1"/>
    <x v="5"/>
    <n v="122.91999999999999"/>
  </r>
  <r>
    <n v="56530"/>
    <d v="2023-09-11T00:00:00"/>
    <s v="10080"/>
    <n v="1"/>
    <n v="7"/>
    <n v="32"/>
    <n v="18.48"/>
    <x v="3"/>
    <n v="4"/>
    <x v="1"/>
    <n v="13.52"/>
  </r>
  <r>
    <n v="56531"/>
    <d v="2023-09-11T00:00:00"/>
    <s v="10071"/>
    <n v="1"/>
    <n v="10"/>
    <n v="14"/>
    <n v="11.18"/>
    <x v="9"/>
    <n v="4"/>
    <x v="1"/>
    <n v="2.8200000000000003"/>
  </r>
  <r>
    <n v="56532"/>
    <d v="2023-09-12T00:00:00"/>
    <s v="10071"/>
    <n v="1"/>
    <n v="19"/>
    <n v="14"/>
    <n v="11.16"/>
    <x v="13"/>
    <n v="4"/>
    <x v="1"/>
    <n v="2.84"/>
  </r>
  <r>
    <n v="56533"/>
    <d v="2023-09-12T00:00:00"/>
    <s v="10006"/>
    <n v="1"/>
    <n v="3"/>
    <n v="234"/>
    <n v="137.55000000000001"/>
    <x v="5"/>
    <n v="1"/>
    <x v="5"/>
    <n v="96.449999999999989"/>
  </r>
  <r>
    <n v="56534"/>
    <d v="2023-09-12T00:00:00"/>
    <s v="10071"/>
    <n v="1"/>
    <n v="9"/>
    <n v="15"/>
    <n v="10.9"/>
    <x v="6"/>
    <n v="4"/>
    <x v="1"/>
    <n v="4.0999999999999996"/>
  </r>
  <r>
    <n v="56535"/>
    <d v="2023-09-13T00:00:00"/>
    <s v="10071"/>
    <n v="1"/>
    <n v="16"/>
    <n v="14"/>
    <n v="11.08"/>
    <x v="11"/>
    <n v="4"/>
    <x v="1"/>
    <n v="2.92"/>
  </r>
  <r>
    <n v="56536"/>
    <d v="2023-09-13T00:00:00"/>
    <s v="10071"/>
    <n v="1"/>
    <n v="7"/>
    <n v="15"/>
    <n v="10.17"/>
    <x v="3"/>
    <n v="4"/>
    <x v="1"/>
    <n v="4.83"/>
  </r>
  <r>
    <n v="56537"/>
    <d v="2023-09-13T00:00:00"/>
    <s v="10071"/>
    <n v="1"/>
    <n v="7"/>
    <n v="14"/>
    <n v="10.66"/>
    <x v="3"/>
    <n v="4"/>
    <x v="1"/>
    <n v="3.34"/>
  </r>
  <r>
    <n v="56538"/>
    <d v="2023-09-13T00:00:00"/>
    <s v="10071"/>
    <n v="1"/>
    <n v="2"/>
    <n v="14"/>
    <n v="11.24"/>
    <x v="1"/>
    <n v="4"/>
    <x v="1"/>
    <n v="2.76"/>
  </r>
  <r>
    <n v="56539"/>
    <d v="2023-09-13T00:00:00"/>
    <s v="10071"/>
    <n v="1"/>
    <n v="13"/>
    <n v="14"/>
    <n v="10.53"/>
    <x v="8"/>
    <n v="4"/>
    <x v="1"/>
    <n v="3.4700000000000006"/>
  </r>
  <r>
    <n v="56540"/>
    <d v="2023-09-14T00:00:00"/>
    <s v="10071"/>
    <n v="1"/>
    <n v="2"/>
    <n v="14"/>
    <n v="10.32"/>
    <x v="1"/>
    <n v="4"/>
    <x v="1"/>
    <n v="3.6799999999999997"/>
  </r>
  <r>
    <n v="56541"/>
    <d v="2023-09-15T00:00:00"/>
    <s v="10071"/>
    <n v="1"/>
    <n v="13"/>
    <n v="15"/>
    <n v="10.72"/>
    <x v="8"/>
    <n v="4"/>
    <x v="1"/>
    <n v="4.2799999999999994"/>
  </r>
  <r>
    <n v="56542"/>
    <d v="2023-09-15T00:00:00"/>
    <s v="10071"/>
    <n v="1"/>
    <n v="13"/>
    <n v="14"/>
    <n v="10.24"/>
    <x v="8"/>
    <n v="4"/>
    <x v="1"/>
    <n v="3.76"/>
  </r>
  <r>
    <n v="56543"/>
    <d v="2023-09-16T00:00:00"/>
    <s v="10006"/>
    <n v="1"/>
    <n v="18"/>
    <n v="257"/>
    <n v="134.12"/>
    <x v="14"/>
    <n v="1"/>
    <x v="5"/>
    <n v="122.88"/>
  </r>
  <r>
    <n v="56544"/>
    <d v="2023-09-16T00:00:00"/>
    <s v="10071"/>
    <n v="1"/>
    <n v="1"/>
    <n v="15"/>
    <n v="11.22"/>
    <x v="0"/>
    <n v="4"/>
    <x v="1"/>
    <n v="3.7799999999999994"/>
  </r>
  <r>
    <n v="56545"/>
    <d v="2023-09-16T00:00:00"/>
    <s v="10084"/>
    <n v="1"/>
    <n v="7"/>
    <n v="57"/>
    <n v="45.03"/>
    <x v="3"/>
    <n v="4"/>
    <x v="1"/>
    <n v="11.969999999999999"/>
  </r>
  <r>
    <n v="56546"/>
    <d v="2023-09-17T00:00:00"/>
    <s v="10071"/>
    <n v="1"/>
    <n v="18"/>
    <n v="14"/>
    <n v="10.68"/>
    <x v="14"/>
    <n v="4"/>
    <x v="1"/>
    <n v="3.3200000000000003"/>
  </r>
  <r>
    <n v="56547"/>
    <d v="2023-09-18T00:00:00"/>
    <s v="10028"/>
    <n v="1"/>
    <n v="2"/>
    <n v="114"/>
    <n v="71.73"/>
    <x v="1"/>
    <n v="6"/>
    <x v="2"/>
    <n v="42.269999999999996"/>
  </r>
  <r>
    <n v="56548"/>
    <d v="2023-09-18T00:00:00"/>
    <s v="10071"/>
    <n v="1"/>
    <n v="1"/>
    <n v="14"/>
    <n v="10.26"/>
    <x v="0"/>
    <n v="4"/>
    <x v="1"/>
    <n v="3.74"/>
  </r>
  <r>
    <n v="56549"/>
    <d v="2023-09-18T00:00:00"/>
    <s v="10051"/>
    <n v="1"/>
    <n v="9"/>
    <n v="317"/>
    <n v="230.12"/>
    <x v="6"/>
    <n v="3"/>
    <x v="3"/>
    <n v="86.88"/>
  </r>
  <r>
    <n v="56550"/>
    <d v="2023-09-19T00:00:00"/>
    <s v="10071"/>
    <n v="1"/>
    <n v="6"/>
    <n v="15"/>
    <n v="10.78"/>
    <x v="4"/>
    <n v="4"/>
    <x v="1"/>
    <n v="4.2200000000000006"/>
  </r>
  <r>
    <n v="56551"/>
    <d v="2023-09-20T00:00:00"/>
    <s v="10080"/>
    <n v="1"/>
    <n v="11"/>
    <n v="32"/>
    <n v="18.84"/>
    <x v="7"/>
    <n v="4"/>
    <x v="1"/>
    <n v="13.16"/>
  </r>
  <r>
    <n v="56552"/>
    <d v="2023-09-20T00:00:00"/>
    <s v="10006"/>
    <n v="1"/>
    <n v="7"/>
    <n v="239"/>
    <n v="139.02000000000001"/>
    <x v="3"/>
    <n v="1"/>
    <x v="5"/>
    <n v="99.97999999999999"/>
  </r>
  <r>
    <n v="56553"/>
    <d v="2023-09-20T00:00:00"/>
    <s v="10071"/>
    <n v="1"/>
    <n v="10"/>
    <n v="15"/>
    <n v="10.9"/>
    <x v="9"/>
    <n v="4"/>
    <x v="1"/>
    <n v="4.0999999999999996"/>
  </r>
  <r>
    <n v="56554"/>
    <d v="2023-09-21T00:00:00"/>
    <s v="10071"/>
    <n v="1"/>
    <n v="1"/>
    <n v="15"/>
    <n v="10.66"/>
    <x v="0"/>
    <n v="4"/>
    <x v="1"/>
    <n v="4.34"/>
  </r>
  <r>
    <n v="56555"/>
    <d v="2023-09-21T00:00:00"/>
    <s v="10084"/>
    <n v="1"/>
    <n v="10"/>
    <n v="59"/>
    <n v="44.85"/>
    <x v="9"/>
    <n v="4"/>
    <x v="1"/>
    <n v="14.149999999999999"/>
  </r>
  <r>
    <n v="56556"/>
    <d v="2023-09-21T00:00:00"/>
    <s v="10071"/>
    <n v="1"/>
    <n v="14"/>
    <n v="15"/>
    <n v="10.53"/>
    <x v="10"/>
    <n v="4"/>
    <x v="1"/>
    <n v="4.4700000000000006"/>
  </r>
  <r>
    <n v="56557"/>
    <d v="2023-09-21T00:00:00"/>
    <s v="10071"/>
    <n v="1"/>
    <n v="18"/>
    <n v="15"/>
    <n v="10.76"/>
    <x v="14"/>
    <n v="4"/>
    <x v="1"/>
    <n v="4.24"/>
  </r>
  <r>
    <n v="56558"/>
    <d v="2023-09-21T00:00:00"/>
    <s v="10071"/>
    <n v="1"/>
    <n v="13"/>
    <n v="15"/>
    <n v="11.13"/>
    <x v="8"/>
    <n v="4"/>
    <x v="1"/>
    <n v="3.8699999999999992"/>
  </r>
  <r>
    <n v="56559"/>
    <d v="2023-09-22T00:00:00"/>
    <s v="10028"/>
    <n v="1"/>
    <n v="3"/>
    <n v="111"/>
    <n v="78.13"/>
    <x v="5"/>
    <n v="6"/>
    <x v="2"/>
    <n v="32.870000000000005"/>
  </r>
  <r>
    <n v="56560"/>
    <d v="2023-09-22T00:00:00"/>
    <s v="10006"/>
    <n v="1"/>
    <n v="6"/>
    <n v="234"/>
    <n v="137.77000000000001"/>
    <x v="4"/>
    <n v="1"/>
    <x v="5"/>
    <n v="96.22999999999999"/>
  </r>
  <r>
    <n v="56561"/>
    <d v="2023-09-22T00:00:00"/>
    <s v="10071"/>
    <n v="1"/>
    <n v="16"/>
    <n v="14"/>
    <n v="11.01"/>
    <x v="11"/>
    <n v="4"/>
    <x v="1"/>
    <n v="2.99"/>
  </r>
  <r>
    <n v="56562"/>
    <d v="2023-09-23T00:00:00"/>
    <s v="10071"/>
    <n v="1"/>
    <n v="9"/>
    <n v="15"/>
    <n v="11.12"/>
    <x v="6"/>
    <n v="4"/>
    <x v="1"/>
    <n v="3.8800000000000008"/>
  </r>
  <r>
    <n v="56563"/>
    <d v="2023-09-23T00:00:00"/>
    <s v="10066"/>
    <n v="1"/>
    <n v="1"/>
    <n v="17"/>
    <n v="9.1999999999999993"/>
    <x v="0"/>
    <n v="4"/>
    <x v="1"/>
    <n v="7.8000000000000007"/>
  </r>
  <r>
    <n v="56564"/>
    <d v="2023-09-23T00:00:00"/>
    <s v="10071"/>
    <n v="3"/>
    <n v="7"/>
    <n v="14"/>
    <n v="10.31"/>
    <x v="3"/>
    <n v="4"/>
    <x v="1"/>
    <n v="3.6899999999999995"/>
  </r>
  <r>
    <n v="56565"/>
    <d v="2023-09-23T00:00:00"/>
    <s v="10071"/>
    <n v="1"/>
    <n v="7"/>
    <n v="15"/>
    <n v="10.25"/>
    <x v="3"/>
    <n v="4"/>
    <x v="1"/>
    <n v="4.75"/>
  </r>
  <r>
    <n v="56566"/>
    <d v="2023-09-24T00:00:00"/>
    <s v="10071"/>
    <n v="1"/>
    <n v="6"/>
    <n v="14"/>
    <n v="10.17"/>
    <x v="4"/>
    <n v="4"/>
    <x v="1"/>
    <n v="3.83"/>
  </r>
  <r>
    <n v="56567"/>
    <d v="2023-09-25T00:00:00"/>
    <s v="10071"/>
    <n v="1"/>
    <n v="1"/>
    <n v="14"/>
    <n v="10.93"/>
    <x v="0"/>
    <n v="4"/>
    <x v="1"/>
    <n v="3.0700000000000003"/>
  </r>
  <r>
    <n v="56568"/>
    <d v="2023-09-25T00:00:00"/>
    <s v="10006"/>
    <n v="1"/>
    <n v="19"/>
    <n v="250"/>
    <n v="128.38"/>
    <x v="13"/>
    <n v="1"/>
    <x v="5"/>
    <n v="121.62"/>
  </r>
  <r>
    <n v="56569"/>
    <d v="2023-09-25T00:00:00"/>
    <s v="10028"/>
    <n v="1"/>
    <n v="11"/>
    <n v="113"/>
    <n v="73.58"/>
    <x v="7"/>
    <n v="6"/>
    <x v="2"/>
    <n v="39.42"/>
  </r>
  <r>
    <n v="56570"/>
    <d v="2023-09-25T00:00:00"/>
    <s v="10071"/>
    <n v="1"/>
    <n v="7"/>
    <n v="15"/>
    <n v="10.210000000000001"/>
    <x v="3"/>
    <n v="4"/>
    <x v="1"/>
    <n v="4.7899999999999991"/>
  </r>
  <r>
    <n v="56571"/>
    <d v="2023-09-26T00:00:00"/>
    <s v="10006"/>
    <n v="1"/>
    <n v="5"/>
    <n v="258"/>
    <n v="130.6"/>
    <x v="2"/>
    <n v="1"/>
    <x v="5"/>
    <n v="127.4"/>
  </r>
  <r>
    <n v="56572"/>
    <d v="2023-09-26T00:00:00"/>
    <s v="10071"/>
    <n v="1"/>
    <n v="7"/>
    <n v="14"/>
    <n v="11.02"/>
    <x v="3"/>
    <n v="4"/>
    <x v="1"/>
    <n v="2.9800000000000004"/>
  </r>
  <r>
    <n v="56573"/>
    <d v="2023-09-27T00:00:00"/>
    <s v="10040"/>
    <n v="1"/>
    <n v="9"/>
    <n v="121"/>
    <n v="67.81"/>
    <x v="6"/>
    <n v="5"/>
    <x v="0"/>
    <n v="53.19"/>
  </r>
  <r>
    <n v="56574"/>
    <d v="2023-09-27T00:00:00"/>
    <s v="10006"/>
    <n v="1"/>
    <n v="3"/>
    <n v="257"/>
    <n v="126.55"/>
    <x v="5"/>
    <n v="1"/>
    <x v="5"/>
    <n v="130.44999999999999"/>
  </r>
  <r>
    <n v="56575"/>
    <d v="2023-09-27T00:00:00"/>
    <s v="10071"/>
    <n v="1"/>
    <n v="2"/>
    <n v="15"/>
    <n v="11.13"/>
    <x v="1"/>
    <n v="4"/>
    <x v="1"/>
    <n v="3.8699999999999992"/>
  </r>
  <r>
    <n v="56576"/>
    <d v="2023-09-27T00:00:00"/>
    <s v="10071"/>
    <n v="1"/>
    <n v="5"/>
    <n v="14"/>
    <n v="10.19"/>
    <x v="2"/>
    <n v="4"/>
    <x v="1"/>
    <n v="3.8100000000000005"/>
  </r>
  <r>
    <n v="56577"/>
    <d v="2023-09-27T00:00:00"/>
    <s v="10071"/>
    <n v="1"/>
    <n v="7"/>
    <n v="14"/>
    <n v="10.93"/>
    <x v="3"/>
    <n v="4"/>
    <x v="1"/>
    <n v="3.0700000000000003"/>
  </r>
  <r>
    <n v="56578"/>
    <d v="2023-09-27T00:00:00"/>
    <s v="10071"/>
    <n v="1"/>
    <n v="15"/>
    <n v="14"/>
    <n v="11.01"/>
    <x v="12"/>
    <n v="4"/>
    <x v="1"/>
    <n v="2.99"/>
  </r>
  <r>
    <n v="56579"/>
    <d v="2023-09-28T00:00:00"/>
    <s v="10071"/>
    <n v="1"/>
    <n v="3"/>
    <n v="15"/>
    <n v="10.76"/>
    <x v="5"/>
    <n v="4"/>
    <x v="1"/>
    <n v="4.24"/>
  </r>
  <r>
    <n v="56580"/>
    <d v="2023-09-28T00:00:00"/>
    <s v="10071"/>
    <n v="1"/>
    <n v="18"/>
    <n v="15"/>
    <n v="10.210000000000001"/>
    <x v="14"/>
    <n v="4"/>
    <x v="1"/>
    <n v="4.7899999999999991"/>
  </r>
  <r>
    <n v="56581"/>
    <d v="2023-09-28T00:00:00"/>
    <s v="10006"/>
    <n v="1"/>
    <n v="7"/>
    <n v="254"/>
    <n v="134.55000000000001"/>
    <x v="3"/>
    <n v="1"/>
    <x v="5"/>
    <n v="119.44999999999999"/>
  </r>
  <r>
    <n v="56582"/>
    <d v="2023-09-29T00:00:00"/>
    <s v="10028"/>
    <n v="1"/>
    <n v="7"/>
    <n v="114"/>
    <n v="76.09"/>
    <x v="3"/>
    <n v="6"/>
    <x v="2"/>
    <n v="37.909999999999997"/>
  </r>
  <r>
    <n v="56583"/>
    <d v="2023-09-29T00:00:00"/>
    <s v="10071"/>
    <n v="1"/>
    <n v="5"/>
    <n v="15"/>
    <n v="11.1"/>
    <x v="2"/>
    <n v="4"/>
    <x v="1"/>
    <n v="3.9000000000000004"/>
  </r>
  <r>
    <n v="56584"/>
    <d v="2023-09-30T00:00:00"/>
    <s v="10071"/>
    <n v="1"/>
    <n v="7"/>
    <n v="14"/>
    <n v="10.43"/>
    <x v="3"/>
    <n v="4"/>
    <x v="1"/>
    <n v="3.5700000000000003"/>
  </r>
  <r>
    <n v="56585"/>
    <d v="2023-09-30T00:00:00"/>
    <s v="10071"/>
    <n v="1"/>
    <n v="7"/>
    <n v="15"/>
    <n v="10.5"/>
    <x v="3"/>
    <n v="4"/>
    <x v="1"/>
    <n v="4.5"/>
  </r>
  <r>
    <n v="56586"/>
    <d v="2023-09-30T00:00:00"/>
    <s v="10051"/>
    <n v="1"/>
    <n v="7"/>
    <n v="329"/>
    <n v="229.39"/>
    <x v="3"/>
    <n v="3"/>
    <x v="3"/>
    <n v="99.610000000000014"/>
  </r>
  <r>
    <n v="56587"/>
    <d v="2023-10-01T00:00:00"/>
    <s v="10066"/>
    <n v="1"/>
    <n v="16"/>
    <n v="17"/>
    <n v="9.2100000000000009"/>
    <x v="11"/>
    <n v="4"/>
    <x v="1"/>
    <n v="7.7899999999999991"/>
  </r>
  <r>
    <n v="56588"/>
    <d v="2023-10-01T00:00:00"/>
    <s v="10071"/>
    <n v="1"/>
    <n v="11"/>
    <n v="15"/>
    <n v="11.23"/>
    <x v="7"/>
    <n v="4"/>
    <x v="1"/>
    <n v="3.7699999999999996"/>
  </r>
  <r>
    <n v="56589"/>
    <d v="2023-10-01T00:00:00"/>
    <s v="10006"/>
    <n v="1"/>
    <n v="18"/>
    <n v="241"/>
    <n v="139.29"/>
    <x v="14"/>
    <n v="1"/>
    <x v="5"/>
    <n v="101.71000000000001"/>
  </r>
  <r>
    <n v="56590"/>
    <d v="2023-10-02T00:00:00"/>
    <s v="10071"/>
    <n v="1"/>
    <n v="10"/>
    <n v="15"/>
    <n v="10.4"/>
    <x v="9"/>
    <n v="4"/>
    <x v="1"/>
    <n v="4.5999999999999996"/>
  </r>
  <r>
    <n v="56591"/>
    <d v="2023-10-03T00:00:00"/>
    <s v="10006"/>
    <n v="1"/>
    <n v="11"/>
    <n v="255"/>
    <n v="126.72"/>
    <x v="7"/>
    <n v="1"/>
    <x v="5"/>
    <n v="128.28"/>
  </r>
  <r>
    <n v="56592"/>
    <d v="2023-10-03T00:00:00"/>
    <s v="10080"/>
    <n v="1"/>
    <n v="7"/>
    <n v="32"/>
    <n v="20"/>
    <x v="3"/>
    <n v="4"/>
    <x v="1"/>
    <n v="12"/>
  </r>
  <r>
    <n v="56593"/>
    <d v="2023-10-03T00:00:00"/>
    <s v="10071"/>
    <n v="1"/>
    <n v="14"/>
    <n v="15"/>
    <n v="10.95"/>
    <x v="10"/>
    <n v="4"/>
    <x v="1"/>
    <n v="4.0500000000000007"/>
  </r>
  <r>
    <n v="56594"/>
    <d v="2023-10-04T00:00:00"/>
    <s v="10071"/>
    <n v="1"/>
    <n v="15"/>
    <n v="15"/>
    <n v="11.25"/>
    <x v="12"/>
    <n v="4"/>
    <x v="1"/>
    <n v="3.75"/>
  </r>
  <r>
    <n v="56595"/>
    <d v="2023-10-04T00:00:00"/>
    <s v="10071"/>
    <n v="1"/>
    <n v="7"/>
    <n v="14"/>
    <n v="10.37"/>
    <x v="3"/>
    <n v="4"/>
    <x v="1"/>
    <n v="3.6300000000000008"/>
  </r>
  <r>
    <n v="56596"/>
    <d v="2023-10-04T00:00:00"/>
    <s v="10071"/>
    <n v="1"/>
    <n v="7"/>
    <n v="14"/>
    <n v="10.56"/>
    <x v="3"/>
    <n v="4"/>
    <x v="1"/>
    <n v="3.4399999999999995"/>
  </r>
  <r>
    <n v="56597"/>
    <d v="2023-10-05T00:00:00"/>
    <s v="10051"/>
    <n v="1"/>
    <n v="7"/>
    <n v="331"/>
    <n v="216.85"/>
    <x v="3"/>
    <n v="3"/>
    <x v="3"/>
    <n v="114.15"/>
  </r>
  <r>
    <n v="56598"/>
    <d v="2023-10-05T00:00:00"/>
    <s v="10071"/>
    <n v="1"/>
    <n v="6"/>
    <n v="15"/>
    <n v="10.39"/>
    <x v="4"/>
    <n v="4"/>
    <x v="1"/>
    <n v="4.6099999999999994"/>
  </r>
  <r>
    <n v="56599"/>
    <d v="2023-10-06T00:00:00"/>
    <s v="10071"/>
    <n v="1"/>
    <n v="1"/>
    <n v="15"/>
    <n v="11.01"/>
    <x v="0"/>
    <n v="4"/>
    <x v="1"/>
    <n v="3.99"/>
  </r>
  <r>
    <n v="56600"/>
    <d v="2023-10-07T00:00:00"/>
    <s v="10084"/>
    <n v="1"/>
    <n v="6"/>
    <n v="56"/>
    <n v="42.85"/>
    <x v="4"/>
    <n v="4"/>
    <x v="1"/>
    <n v="13.149999999999999"/>
  </r>
  <r>
    <n v="56601"/>
    <d v="2023-10-07T00:00:00"/>
    <s v="10028"/>
    <n v="1"/>
    <n v="10"/>
    <n v="114"/>
    <n v="78.349999999999994"/>
    <x v="9"/>
    <n v="6"/>
    <x v="2"/>
    <n v="35.650000000000006"/>
  </r>
  <r>
    <n v="56602"/>
    <d v="2023-10-07T00:00:00"/>
    <s v="10006"/>
    <n v="1"/>
    <n v="1"/>
    <n v="246"/>
    <n v="126.65"/>
    <x v="0"/>
    <n v="1"/>
    <x v="5"/>
    <n v="119.35"/>
  </r>
  <r>
    <n v="56603"/>
    <d v="2023-10-07T00:00:00"/>
    <s v="10066"/>
    <n v="1"/>
    <n v="2"/>
    <n v="17"/>
    <n v="8.81"/>
    <x v="1"/>
    <n v="4"/>
    <x v="1"/>
    <n v="8.19"/>
  </r>
  <r>
    <n v="56604"/>
    <d v="2023-10-07T00:00:00"/>
    <s v="10071"/>
    <n v="1"/>
    <n v="19"/>
    <n v="15"/>
    <n v="10.18"/>
    <x v="13"/>
    <n v="4"/>
    <x v="1"/>
    <n v="4.82"/>
  </r>
  <r>
    <n v="56605"/>
    <d v="2023-10-07T00:00:00"/>
    <s v="10071"/>
    <n v="1"/>
    <n v="7"/>
    <n v="15"/>
    <n v="10.28"/>
    <x v="3"/>
    <n v="4"/>
    <x v="1"/>
    <n v="4.7200000000000006"/>
  </r>
  <r>
    <n v="56606"/>
    <d v="2023-10-08T00:00:00"/>
    <s v="10071"/>
    <n v="1"/>
    <n v="14"/>
    <n v="15"/>
    <n v="11.12"/>
    <x v="10"/>
    <n v="4"/>
    <x v="1"/>
    <n v="3.8800000000000008"/>
  </r>
  <r>
    <n v="56607"/>
    <d v="2023-10-08T00:00:00"/>
    <s v="10071"/>
    <n v="1"/>
    <n v="11"/>
    <n v="14"/>
    <n v="11.24"/>
    <x v="7"/>
    <n v="4"/>
    <x v="1"/>
    <n v="2.76"/>
  </r>
  <r>
    <n v="56608"/>
    <d v="2023-10-08T00:00:00"/>
    <s v="10071"/>
    <n v="1"/>
    <n v="3"/>
    <n v="15"/>
    <n v="11.21"/>
    <x v="5"/>
    <n v="4"/>
    <x v="1"/>
    <n v="3.7899999999999991"/>
  </r>
  <r>
    <n v="56609"/>
    <d v="2023-10-08T00:00:00"/>
    <s v="10071"/>
    <n v="1"/>
    <n v="5"/>
    <n v="14"/>
    <n v="10.9"/>
    <x v="2"/>
    <n v="4"/>
    <x v="1"/>
    <n v="3.0999999999999996"/>
  </r>
  <r>
    <n v="56610"/>
    <d v="2023-10-09T00:00:00"/>
    <s v="10071"/>
    <n v="1"/>
    <n v="14"/>
    <n v="15"/>
    <n v="10.81"/>
    <x v="10"/>
    <n v="4"/>
    <x v="1"/>
    <n v="4.1899999999999995"/>
  </r>
  <r>
    <n v="56611"/>
    <d v="2023-10-09T00:00:00"/>
    <s v="10071"/>
    <n v="1"/>
    <n v="7"/>
    <n v="15"/>
    <n v="10.57"/>
    <x v="3"/>
    <n v="4"/>
    <x v="1"/>
    <n v="4.43"/>
  </r>
  <r>
    <n v="56612"/>
    <d v="2023-10-09T00:00:00"/>
    <s v="10006"/>
    <n v="1"/>
    <n v="2"/>
    <n v="247"/>
    <n v="135.07"/>
    <x v="1"/>
    <n v="1"/>
    <x v="5"/>
    <n v="111.93"/>
  </r>
  <r>
    <n v="56613"/>
    <d v="2023-10-10T00:00:00"/>
    <s v="10071"/>
    <n v="1"/>
    <n v="18"/>
    <n v="15"/>
    <n v="10.28"/>
    <x v="14"/>
    <n v="4"/>
    <x v="1"/>
    <n v="4.7200000000000006"/>
  </r>
  <r>
    <n v="56614"/>
    <d v="2023-10-10T00:00:00"/>
    <s v="10084"/>
    <n v="1"/>
    <n v="7"/>
    <n v="59"/>
    <n v="44.79"/>
    <x v="3"/>
    <n v="4"/>
    <x v="1"/>
    <n v="14.21"/>
  </r>
  <r>
    <n v="56615"/>
    <d v="2023-10-10T00:00:00"/>
    <s v="10028"/>
    <n v="1"/>
    <n v="7"/>
    <n v="109"/>
    <n v="78.930000000000007"/>
    <x v="3"/>
    <n v="6"/>
    <x v="2"/>
    <n v="30.069999999999993"/>
  </r>
  <r>
    <n v="56616"/>
    <d v="2023-10-11T00:00:00"/>
    <s v="10071"/>
    <n v="1"/>
    <n v="9"/>
    <n v="14"/>
    <n v="10.19"/>
    <x v="6"/>
    <n v="4"/>
    <x v="1"/>
    <n v="3.8100000000000005"/>
  </r>
  <r>
    <n v="56617"/>
    <d v="2023-10-12T00:00:00"/>
    <s v="10006"/>
    <n v="1"/>
    <n v="6"/>
    <n v="250"/>
    <n v="127.48"/>
    <x v="4"/>
    <n v="1"/>
    <x v="5"/>
    <n v="122.52"/>
  </r>
  <r>
    <n v="56618"/>
    <d v="2023-10-12T00:00:00"/>
    <s v="10071"/>
    <n v="1"/>
    <n v="16"/>
    <n v="15"/>
    <n v="10.6"/>
    <x v="11"/>
    <n v="4"/>
    <x v="1"/>
    <n v="4.4000000000000004"/>
  </r>
  <r>
    <n v="56619"/>
    <d v="2023-10-12T00:00:00"/>
    <s v="10080"/>
    <n v="1"/>
    <n v="7"/>
    <n v="34"/>
    <n v="19.14"/>
    <x v="3"/>
    <n v="4"/>
    <x v="1"/>
    <n v="14.86"/>
  </r>
  <r>
    <n v="56620"/>
    <d v="2023-10-13T00:00:00"/>
    <s v="10071"/>
    <n v="1"/>
    <n v="5"/>
    <n v="15"/>
    <n v="10.15"/>
    <x v="2"/>
    <n v="4"/>
    <x v="1"/>
    <n v="4.8499999999999996"/>
  </r>
  <r>
    <n v="56621"/>
    <d v="2023-10-14T00:00:00"/>
    <s v="10071"/>
    <n v="1"/>
    <n v="3"/>
    <n v="14"/>
    <n v="10.29"/>
    <x v="5"/>
    <n v="4"/>
    <x v="1"/>
    <n v="3.7100000000000009"/>
  </r>
  <r>
    <n v="56622"/>
    <d v="2023-10-14T00:00:00"/>
    <s v="10028"/>
    <n v="1"/>
    <n v="5"/>
    <n v="108"/>
    <n v="79.39"/>
    <x v="2"/>
    <n v="6"/>
    <x v="2"/>
    <n v="28.61"/>
  </r>
  <r>
    <n v="56623"/>
    <d v="2023-10-15T00:00:00"/>
    <s v="10006"/>
    <n v="1"/>
    <n v="16"/>
    <n v="242"/>
    <n v="135.79"/>
    <x v="11"/>
    <n v="1"/>
    <x v="5"/>
    <n v="106.21000000000001"/>
  </r>
  <r>
    <n v="56624"/>
    <d v="2023-10-15T00:00:00"/>
    <s v="10071"/>
    <n v="1"/>
    <n v="7"/>
    <n v="15"/>
    <n v="11.21"/>
    <x v="3"/>
    <n v="4"/>
    <x v="1"/>
    <n v="3.7899999999999991"/>
  </r>
  <r>
    <n v="56625"/>
    <d v="2023-10-16T00:00:00"/>
    <s v="10071"/>
    <n v="1"/>
    <n v="7"/>
    <n v="14"/>
    <n v="10.9"/>
    <x v="3"/>
    <n v="4"/>
    <x v="1"/>
    <n v="3.0999999999999996"/>
  </r>
  <r>
    <n v="56626"/>
    <d v="2023-10-17T00:00:00"/>
    <s v="10051"/>
    <n v="1"/>
    <n v="5"/>
    <n v="328"/>
    <n v="220.76"/>
    <x v="2"/>
    <n v="3"/>
    <x v="3"/>
    <n v="107.24000000000001"/>
  </r>
  <r>
    <n v="56627"/>
    <d v="2023-10-17T00:00:00"/>
    <s v="10006"/>
    <n v="1"/>
    <n v="5"/>
    <n v="241"/>
    <n v="136.88999999999999"/>
    <x v="2"/>
    <n v="1"/>
    <x v="5"/>
    <n v="104.11000000000001"/>
  </r>
  <r>
    <n v="56628"/>
    <d v="2023-10-17T00:00:00"/>
    <s v="10071"/>
    <n v="1"/>
    <n v="5"/>
    <n v="15"/>
    <n v="10.73"/>
    <x v="2"/>
    <n v="4"/>
    <x v="1"/>
    <n v="4.2699999999999996"/>
  </r>
  <r>
    <n v="56629"/>
    <d v="2023-10-18T00:00:00"/>
    <s v="10071"/>
    <n v="1"/>
    <n v="2"/>
    <n v="15"/>
    <n v="10.74"/>
    <x v="1"/>
    <n v="4"/>
    <x v="1"/>
    <n v="4.26"/>
  </r>
  <r>
    <n v="56630"/>
    <d v="2023-10-19T00:00:00"/>
    <s v="10071"/>
    <n v="1"/>
    <n v="16"/>
    <n v="15"/>
    <n v="11.03"/>
    <x v="11"/>
    <n v="4"/>
    <x v="1"/>
    <n v="3.9700000000000006"/>
  </r>
  <r>
    <n v="56631"/>
    <d v="2023-10-20T00:00:00"/>
    <s v="10071"/>
    <n v="1"/>
    <n v="7"/>
    <n v="15"/>
    <n v="11.21"/>
    <x v="3"/>
    <n v="4"/>
    <x v="1"/>
    <n v="3.7899999999999991"/>
  </r>
  <r>
    <n v="56632"/>
    <d v="2023-10-21T00:00:00"/>
    <s v="10006"/>
    <n v="1"/>
    <n v="1"/>
    <n v="240"/>
    <n v="137.27000000000001"/>
    <x v="0"/>
    <n v="1"/>
    <x v="5"/>
    <n v="102.72999999999999"/>
  </r>
  <r>
    <n v="56633"/>
    <d v="2023-10-21T00:00:00"/>
    <s v="10071"/>
    <n v="1"/>
    <n v="3"/>
    <n v="14"/>
    <n v="10.75"/>
    <x v="5"/>
    <n v="4"/>
    <x v="1"/>
    <n v="3.25"/>
  </r>
  <r>
    <n v="56634"/>
    <d v="2023-10-21T00:00:00"/>
    <s v="10071"/>
    <n v="1"/>
    <n v="16"/>
    <n v="14"/>
    <n v="11.14"/>
    <x v="11"/>
    <n v="4"/>
    <x v="1"/>
    <n v="2.8599999999999994"/>
  </r>
  <r>
    <n v="56635"/>
    <d v="2023-10-21T00:00:00"/>
    <s v="10071"/>
    <n v="1"/>
    <n v="10"/>
    <n v="15"/>
    <n v="10.6"/>
    <x v="9"/>
    <n v="4"/>
    <x v="1"/>
    <n v="4.4000000000000004"/>
  </r>
  <r>
    <n v="56636"/>
    <d v="2023-10-21T00:00:00"/>
    <s v="10066"/>
    <n v="1"/>
    <n v="10"/>
    <n v="18"/>
    <n v="8.91"/>
    <x v="9"/>
    <n v="4"/>
    <x v="1"/>
    <n v="9.09"/>
  </r>
  <r>
    <n v="56637"/>
    <d v="2023-10-21T00:00:00"/>
    <s v="10071"/>
    <n v="1"/>
    <n v="19"/>
    <n v="15"/>
    <n v="10.59"/>
    <x v="13"/>
    <n v="4"/>
    <x v="1"/>
    <n v="4.41"/>
  </r>
  <r>
    <n v="56638"/>
    <d v="2023-10-21T00:00:00"/>
    <s v="10080"/>
    <n v="1"/>
    <n v="5"/>
    <n v="33"/>
    <n v="19.43"/>
    <x v="2"/>
    <n v="4"/>
    <x v="1"/>
    <n v="13.57"/>
  </r>
  <r>
    <n v="56639"/>
    <d v="2023-10-21T00:00:00"/>
    <s v="10071"/>
    <n v="1"/>
    <n v="15"/>
    <n v="14"/>
    <n v="10.4"/>
    <x v="12"/>
    <n v="4"/>
    <x v="1"/>
    <n v="3.5999999999999996"/>
  </r>
  <r>
    <n v="56640"/>
    <d v="2023-10-22T00:00:00"/>
    <s v="10028"/>
    <n v="1"/>
    <n v="7"/>
    <n v="117"/>
    <n v="75.81"/>
    <x v="3"/>
    <n v="6"/>
    <x v="2"/>
    <n v="41.19"/>
  </r>
  <r>
    <n v="56641"/>
    <d v="2023-10-22T00:00:00"/>
    <s v="10071"/>
    <n v="1"/>
    <n v="2"/>
    <n v="14"/>
    <n v="11.18"/>
    <x v="1"/>
    <n v="4"/>
    <x v="1"/>
    <n v="2.8200000000000003"/>
  </r>
  <r>
    <n v="56642"/>
    <d v="2023-10-23T00:00:00"/>
    <s v="10071"/>
    <n v="1"/>
    <n v="16"/>
    <n v="15"/>
    <n v="11.23"/>
    <x v="11"/>
    <n v="4"/>
    <x v="1"/>
    <n v="3.7699999999999996"/>
  </r>
  <r>
    <n v="56643"/>
    <d v="2023-10-24T00:00:00"/>
    <s v="10006"/>
    <n v="1"/>
    <n v="2"/>
    <n v="255"/>
    <n v="136.66999999999999"/>
    <x v="1"/>
    <n v="1"/>
    <x v="5"/>
    <n v="118.33000000000001"/>
  </r>
  <r>
    <n v="56644"/>
    <d v="2023-10-24T00:00:00"/>
    <s v="10071"/>
    <n v="1"/>
    <n v="5"/>
    <n v="14"/>
    <n v="10.38"/>
    <x v="2"/>
    <n v="4"/>
    <x v="1"/>
    <n v="3.6199999999999992"/>
  </r>
  <r>
    <n v="56645"/>
    <d v="2023-10-24T00:00:00"/>
    <s v="10071"/>
    <n v="1"/>
    <n v="7"/>
    <n v="15"/>
    <n v="10.62"/>
    <x v="3"/>
    <n v="4"/>
    <x v="1"/>
    <n v="4.3800000000000008"/>
  </r>
  <r>
    <n v="56646"/>
    <d v="2023-10-24T00:00:00"/>
    <s v="10071"/>
    <n v="1"/>
    <n v="7"/>
    <n v="14"/>
    <n v="11.07"/>
    <x v="3"/>
    <n v="4"/>
    <x v="1"/>
    <n v="2.9299999999999997"/>
  </r>
  <r>
    <n v="56647"/>
    <d v="2023-10-24T00:00:00"/>
    <s v="10071"/>
    <n v="1"/>
    <n v="14"/>
    <n v="14"/>
    <n v="10.16"/>
    <x v="10"/>
    <n v="4"/>
    <x v="1"/>
    <n v="3.84"/>
  </r>
  <r>
    <n v="56648"/>
    <d v="2023-10-24T00:00:00"/>
    <s v="10071"/>
    <n v="1"/>
    <n v="14"/>
    <n v="15"/>
    <n v="11.23"/>
    <x v="10"/>
    <n v="4"/>
    <x v="1"/>
    <n v="3.7699999999999996"/>
  </r>
  <r>
    <n v="56649"/>
    <d v="2023-10-25T00:00:00"/>
    <s v="10071"/>
    <n v="1"/>
    <n v="1"/>
    <n v="15"/>
    <n v="10.94"/>
    <x v="0"/>
    <n v="4"/>
    <x v="1"/>
    <n v="4.0600000000000005"/>
  </r>
  <r>
    <n v="56650"/>
    <d v="2023-10-25T00:00:00"/>
    <s v="10071"/>
    <n v="1"/>
    <n v="16"/>
    <n v="14"/>
    <n v="11.22"/>
    <x v="11"/>
    <n v="4"/>
    <x v="1"/>
    <n v="2.7799999999999994"/>
  </r>
  <r>
    <n v="56651"/>
    <d v="2023-10-26T00:00:00"/>
    <s v="10071"/>
    <n v="1"/>
    <n v="11"/>
    <n v="15"/>
    <n v="10.49"/>
    <x v="7"/>
    <n v="4"/>
    <x v="1"/>
    <n v="4.51"/>
  </r>
  <r>
    <n v="56652"/>
    <d v="2023-10-26T00:00:00"/>
    <s v="10071"/>
    <n v="1"/>
    <n v="7"/>
    <n v="14"/>
    <n v="10.87"/>
    <x v="3"/>
    <n v="4"/>
    <x v="1"/>
    <n v="3.1300000000000008"/>
  </r>
  <r>
    <n v="56653"/>
    <d v="2023-10-26T00:00:00"/>
    <s v="10071"/>
    <n v="1"/>
    <n v="13"/>
    <n v="15"/>
    <n v="10.33"/>
    <x v="8"/>
    <n v="4"/>
    <x v="1"/>
    <n v="4.67"/>
  </r>
  <r>
    <n v="56654"/>
    <d v="2023-10-26T00:00:00"/>
    <s v="10071"/>
    <n v="1"/>
    <n v="5"/>
    <n v="15"/>
    <n v="10.74"/>
    <x v="2"/>
    <n v="4"/>
    <x v="1"/>
    <n v="4.26"/>
  </r>
  <r>
    <n v="56655"/>
    <d v="2023-10-26T00:00:00"/>
    <s v="10071"/>
    <n v="1"/>
    <n v="5"/>
    <n v="14"/>
    <n v="10.47"/>
    <x v="2"/>
    <n v="4"/>
    <x v="1"/>
    <n v="3.5299999999999994"/>
  </r>
  <r>
    <n v="56656"/>
    <d v="2023-10-26T00:00:00"/>
    <s v="10071"/>
    <n v="1"/>
    <n v="15"/>
    <n v="15"/>
    <n v="10.87"/>
    <x v="12"/>
    <n v="4"/>
    <x v="1"/>
    <n v="4.1300000000000008"/>
  </r>
  <r>
    <n v="56657"/>
    <d v="2023-10-26T00:00:00"/>
    <s v="10006"/>
    <n v="1"/>
    <n v="13"/>
    <n v="240"/>
    <n v="131.52000000000001"/>
    <x v="8"/>
    <n v="1"/>
    <x v="5"/>
    <n v="108.47999999999999"/>
  </r>
  <r>
    <n v="56658"/>
    <d v="2023-10-26T00:00:00"/>
    <s v="10071"/>
    <n v="1"/>
    <n v="15"/>
    <n v="15"/>
    <n v="11.21"/>
    <x v="12"/>
    <n v="4"/>
    <x v="1"/>
    <n v="3.7899999999999991"/>
  </r>
  <r>
    <n v="56659"/>
    <d v="2023-10-26T00:00:00"/>
    <s v="10071"/>
    <n v="1"/>
    <n v="7"/>
    <n v="15"/>
    <n v="10.76"/>
    <x v="3"/>
    <n v="4"/>
    <x v="1"/>
    <n v="4.24"/>
  </r>
  <r>
    <n v="56660"/>
    <d v="2023-10-26T00:00:00"/>
    <s v="10071"/>
    <n v="1"/>
    <n v="7"/>
    <n v="15"/>
    <n v="10.75"/>
    <x v="3"/>
    <n v="4"/>
    <x v="1"/>
    <n v="4.25"/>
  </r>
  <r>
    <n v="56661"/>
    <d v="2023-10-26T00:00:00"/>
    <s v="10071"/>
    <n v="1"/>
    <n v="1"/>
    <n v="15"/>
    <n v="10.55"/>
    <x v="0"/>
    <n v="4"/>
    <x v="1"/>
    <n v="4.4499999999999993"/>
  </r>
  <r>
    <n v="56662"/>
    <d v="2023-10-26T00:00:00"/>
    <s v="10071"/>
    <n v="1"/>
    <n v="13"/>
    <n v="15"/>
    <n v="11.2"/>
    <x v="8"/>
    <n v="4"/>
    <x v="1"/>
    <n v="3.8000000000000007"/>
  </r>
  <r>
    <n v="56663"/>
    <d v="2023-10-27T00:00:00"/>
    <s v="10084"/>
    <n v="1"/>
    <n v="19"/>
    <n v="54"/>
    <n v="44.1"/>
    <x v="13"/>
    <n v="4"/>
    <x v="1"/>
    <n v="9.8999999999999986"/>
  </r>
  <r>
    <n v="56664"/>
    <d v="2023-10-27T00:00:00"/>
    <s v="10071"/>
    <n v="1"/>
    <n v="3"/>
    <n v="14"/>
    <n v="10.33"/>
    <x v="5"/>
    <n v="4"/>
    <x v="1"/>
    <n v="3.67"/>
  </r>
  <r>
    <n v="56665"/>
    <d v="2023-10-28T00:00:00"/>
    <s v="10051"/>
    <n v="1"/>
    <n v="2"/>
    <n v="342"/>
    <n v="229.21"/>
    <x v="1"/>
    <n v="3"/>
    <x v="3"/>
    <n v="112.78999999999999"/>
  </r>
  <r>
    <n v="56666"/>
    <d v="2023-10-28T00:00:00"/>
    <s v="10071"/>
    <n v="1"/>
    <n v="6"/>
    <n v="15"/>
    <n v="11.14"/>
    <x v="4"/>
    <n v="4"/>
    <x v="1"/>
    <n v="3.8599999999999994"/>
  </r>
  <r>
    <n v="56667"/>
    <d v="2023-10-28T00:00:00"/>
    <s v="10028"/>
    <n v="1"/>
    <n v="19"/>
    <n v="109"/>
    <n v="78.150000000000006"/>
    <x v="13"/>
    <n v="6"/>
    <x v="2"/>
    <n v="30.849999999999994"/>
  </r>
  <r>
    <n v="56668"/>
    <d v="2023-10-28T00:00:00"/>
    <s v="10071"/>
    <n v="1"/>
    <n v="18"/>
    <n v="15"/>
    <n v="10.76"/>
    <x v="14"/>
    <n v="4"/>
    <x v="1"/>
    <n v="4.24"/>
  </r>
  <r>
    <n v="56669"/>
    <d v="2023-10-29T00:00:00"/>
    <s v="10071"/>
    <n v="1"/>
    <n v="5"/>
    <n v="15"/>
    <n v="10.73"/>
    <x v="2"/>
    <n v="4"/>
    <x v="1"/>
    <n v="4.2699999999999996"/>
  </r>
  <r>
    <n v="56670"/>
    <d v="2023-10-29T00:00:00"/>
    <s v="10006"/>
    <n v="1"/>
    <n v="15"/>
    <n v="239"/>
    <n v="135.88999999999999"/>
    <x v="12"/>
    <n v="1"/>
    <x v="5"/>
    <n v="103.11000000000001"/>
  </r>
  <r>
    <n v="56671"/>
    <d v="2023-10-30T00:00:00"/>
    <s v="10071"/>
    <n v="1"/>
    <n v="7"/>
    <n v="15"/>
    <n v="10.43"/>
    <x v="3"/>
    <n v="4"/>
    <x v="1"/>
    <n v="4.57"/>
  </r>
  <r>
    <n v="56672"/>
    <d v="2023-10-30T00:00:00"/>
    <s v="10071"/>
    <n v="1"/>
    <n v="1"/>
    <n v="15"/>
    <n v="10.55"/>
    <x v="0"/>
    <n v="4"/>
    <x v="1"/>
    <n v="4.4499999999999993"/>
  </r>
  <r>
    <n v="56673"/>
    <d v="2023-10-30T00:00:00"/>
    <s v="10006"/>
    <n v="1"/>
    <n v="3"/>
    <n v="235"/>
    <n v="128.76"/>
    <x v="5"/>
    <n v="1"/>
    <x v="5"/>
    <n v="106.24000000000001"/>
  </r>
  <r>
    <n v="56674"/>
    <d v="2023-10-30T00:00:00"/>
    <s v="10084"/>
    <n v="1"/>
    <n v="10"/>
    <n v="55"/>
    <n v="45.99"/>
    <x v="9"/>
    <n v="4"/>
    <x v="1"/>
    <n v="9.009999999999998"/>
  </r>
  <r>
    <n v="56675"/>
    <d v="2023-10-31T00:00:00"/>
    <s v="10066"/>
    <n v="1"/>
    <n v="19"/>
    <n v="17"/>
    <n v="9.68"/>
    <x v="13"/>
    <n v="4"/>
    <x v="1"/>
    <n v="7.32"/>
  </r>
  <r>
    <n v="56676"/>
    <d v="2023-10-31T00:00:00"/>
    <s v="10071"/>
    <n v="1"/>
    <n v="5"/>
    <n v="15"/>
    <n v="10.44"/>
    <x v="2"/>
    <n v="4"/>
    <x v="1"/>
    <n v="4.5600000000000005"/>
  </r>
  <r>
    <n v="56677"/>
    <d v="2023-10-31T00:00:00"/>
    <s v="10071"/>
    <n v="1"/>
    <n v="10"/>
    <n v="14"/>
    <n v="10.72"/>
    <x v="9"/>
    <n v="4"/>
    <x v="1"/>
    <n v="3.2799999999999994"/>
  </r>
  <r>
    <n v="56678"/>
    <d v="2023-11-01T00:00:00"/>
    <s v="10071"/>
    <n v="1"/>
    <n v="6"/>
    <n v="16"/>
    <n v="11.27"/>
    <x v="4"/>
    <n v="4"/>
    <x v="1"/>
    <n v="4.7300000000000004"/>
  </r>
  <r>
    <n v="56679"/>
    <d v="2023-11-01T00:00:00"/>
    <s v="10071"/>
    <n v="1"/>
    <n v="7"/>
    <n v="16"/>
    <n v="11.27"/>
    <x v="3"/>
    <n v="4"/>
    <x v="1"/>
    <n v="4.7300000000000004"/>
  </r>
  <r>
    <n v="56680"/>
    <d v="2023-11-01T00:00:00"/>
    <s v="10051"/>
    <n v="1"/>
    <n v="10"/>
    <n v="350"/>
    <n v="238.27"/>
    <x v="9"/>
    <n v="3"/>
    <x v="3"/>
    <n v="111.72999999999999"/>
  </r>
  <r>
    <n v="56681"/>
    <d v="2023-11-02T00:00:00"/>
    <s v="10028"/>
    <n v="1"/>
    <n v="16"/>
    <n v="120"/>
    <n v="79.41"/>
    <x v="11"/>
    <n v="6"/>
    <x v="2"/>
    <n v="40.590000000000003"/>
  </r>
  <r>
    <n v="56682"/>
    <d v="2023-11-02T00:00:00"/>
    <s v="10006"/>
    <n v="1"/>
    <n v="5"/>
    <n v="260"/>
    <n v="139.79"/>
    <x v="2"/>
    <n v="1"/>
    <x v="5"/>
    <n v="120.21000000000001"/>
  </r>
  <r>
    <n v="56683"/>
    <d v="2023-11-02T00:00:00"/>
    <s v="10071"/>
    <n v="1"/>
    <n v="5"/>
    <n v="16"/>
    <n v="11.27"/>
    <x v="2"/>
    <n v="4"/>
    <x v="1"/>
    <n v="4.7300000000000004"/>
  </r>
  <r>
    <n v="56684"/>
    <d v="2023-11-03T00:00:00"/>
    <s v="10006"/>
    <n v="1"/>
    <n v="11"/>
    <n v="260"/>
    <n v="139.79"/>
    <x v="7"/>
    <n v="1"/>
    <x v="5"/>
    <n v="120.21000000000001"/>
  </r>
  <r>
    <n v="56685"/>
    <d v="2023-11-03T00:00:00"/>
    <s v="10071"/>
    <n v="1"/>
    <n v="11"/>
    <n v="16"/>
    <n v="11.27"/>
    <x v="7"/>
    <n v="4"/>
    <x v="1"/>
    <n v="4.7300000000000004"/>
  </r>
  <r>
    <n v="56686"/>
    <d v="2023-11-04T00:00:00"/>
    <s v="10080"/>
    <n v="1"/>
    <n v="5"/>
    <n v="35"/>
    <n v="20.28"/>
    <x v="2"/>
    <n v="4"/>
    <x v="1"/>
    <n v="14.719999999999999"/>
  </r>
  <r>
    <n v="56687"/>
    <d v="2023-11-04T00:00:00"/>
    <s v="10071"/>
    <n v="1"/>
    <n v="6"/>
    <n v="16"/>
    <n v="11.27"/>
    <x v="4"/>
    <n v="4"/>
    <x v="1"/>
    <n v="4.7300000000000004"/>
  </r>
  <r>
    <n v="56688"/>
    <d v="2023-11-05T00:00:00"/>
    <s v="10071"/>
    <n v="1"/>
    <n v="5"/>
    <n v="16"/>
    <n v="11.27"/>
    <x v="2"/>
    <n v="4"/>
    <x v="1"/>
    <n v="4.7300000000000004"/>
  </r>
  <r>
    <n v="56689"/>
    <d v="2023-11-06T00:00:00"/>
    <s v="10071"/>
    <n v="1"/>
    <n v="10"/>
    <n v="16"/>
    <n v="11.27"/>
    <x v="9"/>
    <n v="4"/>
    <x v="1"/>
    <n v="4.7300000000000004"/>
  </r>
  <r>
    <n v="56690"/>
    <d v="2023-11-07T00:00:00"/>
    <s v="10071"/>
    <n v="1"/>
    <n v="5"/>
    <n v="16"/>
    <n v="11.27"/>
    <x v="2"/>
    <n v="4"/>
    <x v="1"/>
    <n v="4.7300000000000004"/>
  </r>
  <r>
    <n v="56691"/>
    <d v="2023-11-07T00:00:00"/>
    <s v="10071"/>
    <n v="1"/>
    <n v="11"/>
    <n v="16"/>
    <n v="11.27"/>
    <x v="7"/>
    <n v="4"/>
    <x v="1"/>
    <n v="4.7300000000000004"/>
  </r>
  <r>
    <n v="56692"/>
    <d v="2023-11-07T00:00:00"/>
    <s v="10051"/>
    <n v="1"/>
    <n v="15"/>
    <n v="350"/>
    <n v="238.27"/>
    <x v="12"/>
    <n v="3"/>
    <x v="3"/>
    <n v="111.72999999999999"/>
  </r>
  <r>
    <n v="56693"/>
    <d v="2023-11-07T00:00:00"/>
    <s v="10006"/>
    <n v="1"/>
    <n v="7"/>
    <n v="260"/>
    <n v="139.79"/>
    <x v="3"/>
    <n v="1"/>
    <x v="5"/>
    <n v="120.21000000000001"/>
  </r>
  <r>
    <n v="56694"/>
    <d v="2023-11-07T00:00:00"/>
    <s v="10071"/>
    <n v="1"/>
    <n v="14"/>
    <n v="16"/>
    <n v="11.27"/>
    <x v="10"/>
    <n v="4"/>
    <x v="1"/>
    <n v="4.7300000000000004"/>
  </r>
  <r>
    <n v="56695"/>
    <d v="2023-11-07T00:00:00"/>
    <s v="10071"/>
    <n v="1"/>
    <n v="6"/>
    <n v="16"/>
    <n v="11.27"/>
    <x v="4"/>
    <n v="4"/>
    <x v="1"/>
    <n v="4.7300000000000004"/>
  </r>
  <r>
    <n v="56696"/>
    <d v="2023-11-07T00:00:00"/>
    <s v="10071"/>
    <n v="1"/>
    <n v="5"/>
    <n v="16"/>
    <n v="11.27"/>
    <x v="2"/>
    <n v="4"/>
    <x v="1"/>
    <n v="4.7300000000000004"/>
  </r>
  <r>
    <n v="56697"/>
    <d v="2023-11-08T00:00:00"/>
    <s v="10071"/>
    <n v="1"/>
    <n v="16"/>
    <n v="16"/>
    <n v="11.27"/>
    <x v="11"/>
    <n v="4"/>
    <x v="1"/>
    <n v="4.7300000000000004"/>
  </r>
  <r>
    <n v="56698"/>
    <d v="2023-11-08T00:00:00"/>
    <s v="10028"/>
    <n v="1"/>
    <n v="2"/>
    <n v="120"/>
    <n v="79.41"/>
    <x v="1"/>
    <n v="6"/>
    <x v="2"/>
    <n v="40.590000000000003"/>
  </r>
  <r>
    <n v="56699"/>
    <d v="2023-11-08T00:00:00"/>
    <s v="10066"/>
    <n v="1"/>
    <n v="6"/>
    <n v="19"/>
    <n v="9.69"/>
    <x v="4"/>
    <n v="4"/>
    <x v="1"/>
    <n v="9.31"/>
  </r>
  <r>
    <n v="56700"/>
    <d v="2023-11-09T00:00:00"/>
    <s v="10071"/>
    <n v="1"/>
    <n v="6"/>
    <n v="16"/>
    <n v="11.27"/>
    <x v="4"/>
    <n v="4"/>
    <x v="1"/>
    <n v="4.7300000000000004"/>
  </r>
  <r>
    <n v="56701"/>
    <d v="2023-11-10T00:00:00"/>
    <s v="10071"/>
    <n v="1"/>
    <n v="11"/>
    <n v="16"/>
    <n v="11.27"/>
    <x v="7"/>
    <n v="4"/>
    <x v="1"/>
    <n v="4.7300000000000004"/>
  </r>
  <r>
    <n v="56702"/>
    <d v="2023-11-10T00:00:00"/>
    <s v="10071"/>
    <n v="1"/>
    <n v="6"/>
    <n v="16"/>
    <n v="11.27"/>
    <x v="4"/>
    <n v="4"/>
    <x v="1"/>
    <n v="4.7300000000000004"/>
  </r>
  <r>
    <n v="56703"/>
    <d v="2023-11-10T00:00:00"/>
    <s v="10071"/>
    <n v="1"/>
    <n v="3"/>
    <n v="16"/>
    <n v="11.27"/>
    <x v="5"/>
    <n v="4"/>
    <x v="1"/>
    <n v="4.7300000000000004"/>
  </r>
  <r>
    <n v="56704"/>
    <d v="2023-11-10T00:00:00"/>
    <s v="10071"/>
    <n v="1"/>
    <n v="6"/>
    <n v="16"/>
    <n v="11.27"/>
    <x v="4"/>
    <n v="4"/>
    <x v="1"/>
    <n v="4.7300000000000004"/>
  </r>
  <r>
    <n v="56705"/>
    <d v="2023-11-10T00:00:00"/>
    <s v="10071"/>
    <n v="1"/>
    <n v="9"/>
    <n v="16"/>
    <n v="11.27"/>
    <x v="6"/>
    <n v="4"/>
    <x v="1"/>
    <n v="4.7300000000000004"/>
  </r>
  <r>
    <n v="56706"/>
    <d v="2023-11-10T00:00:00"/>
    <s v="10071"/>
    <n v="1"/>
    <n v="16"/>
    <n v="16"/>
    <n v="11.27"/>
    <x v="11"/>
    <n v="4"/>
    <x v="1"/>
    <n v="4.7300000000000004"/>
  </r>
  <r>
    <n v="56707"/>
    <d v="2023-11-10T00:00:00"/>
    <s v="10071"/>
    <n v="1"/>
    <n v="10"/>
    <n v="16"/>
    <n v="11.27"/>
    <x v="9"/>
    <n v="4"/>
    <x v="1"/>
    <n v="4.7300000000000004"/>
  </r>
  <r>
    <n v="56708"/>
    <d v="2023-11-10T00:00:00"/>
    <s v="10006"/>
    <n v="1"/>
    <n v="2"/>
    <n v="260"/>
    <n v="139.79"/>
    <x v="1"/>
    <n v="1"/>
    <x v="5"/>
    <n v="120.21000000000001"/>
  </r>
  <r>
    <n v="56709"/>
    <d v="2023-11-11T00:00:00"/>
    <s v="10071"/>
    <n v="1"/>
    <n v="16"/>
    <n v="16"/>
    <n v="11.27"/>
    <x v="11"/>
    <n v="4"/>
    <x v="1"/>
    <n v="4.7300000000000004"/>
  </r>
  <r>
    <n v="56710"/>
    <d v="2023-11-11T00:00:00"/>
    <s v="10071"/>
    <n v="1"/>
    <n v="7"/>
    <n v="16"/>
    <n v="11.27"/>
    <x v="3"/>
    <n v="4"/>
    <x v="1"/>
    <n v="4.7300000000000004"/>
  </r>
  <r>
    <n v="56711"/>
    <d v="2023-11-11T00:00:00"/>
    <s v="10071"/>
    <n v="1"/>
    <n v="11"/>
    <n v="16"/>
    <n v="11.27"/>
    <x v="7"/>
    <n v="4"/>
    <x v="1"/>
    <n v="4.7300000000000004"/>
  </r>
  <r>
    <n v="56712"/>
    <d v="2023-11-12T00:00:00"/>
    <s v="10071"/>
    <n v="1"/>
    <n v="18"/>
    <n v="16"/>
    <n v="11.27"/>
    <x v="14"/>
    <n v="4"/>
    <x v="1"/>
    <n v="4.7300000000000004"/>
  </r>
  <r>
    <n v="56713"/>
    <d v="2023-11-12T00:00:00"/>
    <s v="10071"/>
    <n v="1"/>
    <n v="5"/>
    <n v="16"/>
    <n v="11.27"/>
    <x v="2"/>
    <n v="4"/>
    <x v="1"/>
    <n v="4.7300000000000004"/>
  </r>
  <r>
    <n v="56714"/>
    <d v="2023-11-12T00:00:00"/>
    <s v="10071"/>
    <n v="1"/>
    <n v="10"/>
    <n v="16"/>
    <n v="11.27"/>
    <x v="9"/>
    <n v="4"/>
    <x v="1"/>
    <n v="4.7300000000000004"/>
  </r>
  <r>
    <n v="56715"/>
    <d v="2023-11-12T00:00:00"/>
    <s v="10006"/>
    <n v="1"/>
    <n v="13"/>
    <n v="260"/>
    <n v="139.79"/>
    <x v="8"/>
    <n v="1"/>
    <x v="5"/>
    <n v="120.21000000000001"/>
  </r>
  <r>
    <n v="56716"/>
    <d v="2023-11-13T00:00:00"/>
    <s v="10051"/>
    <n v="1"/>
    <n v="9"/>
    <n v="350"/>
    <n v="238.27"/>
    <x v="6"/>
    <n v="3"/>
    <x v="3"/>
    <n v="111.72999999999999"/>
  </r>
  <r>
    <n v="56717"/>
    <d v="2023-11-13T00:00:00"/>
    <s v="10028"/>
    <n v="1"/>
    <n v="5"/>
    <n v="120"/>
    <n v="79.41"/>
    <x v="2"/>
    <n v="6"/>
    <x v="2"/>
    <n v="40.590000000000003"/>
  </r>
  <r>
    <n v="56718"/>
    <d v="2023-11-13T00:00:00"/>
    <s v="10071"/>
    <n v="1"/>
    <n v="7"/>
    <n v="16"/>
    <n v="11.27"/>
    <x v="3"/>
    <n v="4"/>
    <x v="1"/>
    <n v="4.7300000000000004"/>
  </r>
  <r>
    <n v="56719"/>
    <d v="2023-11-13T00:00:00"/>
    <s v="10006"/>
    <n v="1"/>
    <n v="13"/>
    <n v="260"/>
    <n v="139.79"/>
    <x v="8"/>
    <n v="1"/>
    <x v="5"/>
    <n v="120.21000000000001"/>
  </r>
  <r>
    <n v="56720"/>
    <d v="2023-11-13T00:00:00"/>
    <s v="10084"/>
    <n v="1"/>
    <n v="19"/>
    <n v="60"/>
    <n v="46.16"/>
    <x v="13"/>
    <n v="4"/>
    <x v="1"/>
    <n v="13.840000000000003"/>
  </r>
  <r>
    <n v="56721"/>
    <d v="2023-11-13T00:00:00"/>
    <s v="10071"/>
    <n v="1"/>
    <n v="5"/>
    <n v="16"/>
    <n v="11.27"/>
    <x v="2"/>
    <n v="4"/>
    <x v="1"/>
    <n v="4.7300000000000004"/>
  </r>
  <r>
    <n v="56722"/>
    <d v="2023-11-14T00:00:00"/>
    <s v="10080"/>
    <n v="1"/>
    <n v="11"/>
    <n v="35"/>
    <n v="20.28"/>
    <x v="7"/>
    <n v="4"/>
    <x v="1"/>
    <n v="14.719999999999999"/>
  </r>
  <r>
    <n v="56723"/>
    <d v="2023-11-14T00:00:00"/>
    <s v="10066"/>
    <n v="1"/>
    <n v="5"/>
    <n v="19"/>
    <n v="9.69"/>
    <x v="2"/>
    <n v="4"/>
    <x v="1"/>
    <n v="9.31"/>
  </r>
  <r>
    <n v="56724"/>
    <d v="2023-11-14T00:00:00"/>
    <s v="10071"/>
    <n v="1"/>
    <n v="18"/>
    <n v="16"/>
    <n v="11.27"/>
    <x v="14"/>
    <n v="4"/>
    <x v="1"/>
    <n v="4.7300000000000004"/>
  </r>
  <r>
    <n v="56725"/>
    <d v="2023-11-15T00:00:00"/>
    <s v="10071"/>
    <n v="1"/>
    <n v="5"/>
    <n v="16"/>
    <n v="11.27"/>
    <x v="2"/>
    <n v="4"/>
    <x v="1"/>
    <n v="4.7300000000000004"/>
  </r>
  <r>
    <n v="56726"/>
    <d v="2023-11-16T00:00:00"/>
    <s v="10071"/>
    <n v="1"/>
    <n v="1"/>
    <n v="16"/>
    <n v="11.27"/>
    <x v="0"/>
    <n v="4"/>
    <x v="1"/>
    <n v="4.7300000000000004"/>
  </r>
  <r>
    <n v="56727"/>
    <d v="2023-11-17T00:00:00"/>
    <s v="10071"/>
    <n v="1"/>
    <n v="16"/>
    <n v="16"/>
    <n v="11.27"/>
    <x v="11"/>
    <n v="4"/>
    <x v="1"/>
    <n v="4.7300000000000004"/>
  </r>
  <r>
    <n v="56728"/>
    <d v="2023-11-17T00:00:00"/>
    <s v="10071"/>
    <n v="1"/>
    <n v="3"/>
    <n v="16"/>
    <n v="11.27"/>
    <x v="5"/>
    <n v="4"/>
    <x v="1"/>
    <n v="4.7300000000000004"/>
  </r>
  <r>
    <n v="56729"/>
    <d v="2023-11-17T00:00:00"/>
    <s v="10071"/>
    <n v="1"/>
    <n v="6"/>
    <n v="16"/>
    <n v="11.27"/>
    <x v="4"/>
    <n v="4"/>
    <x v="1"/>
    <n v="4.7300000000000004"/>
  </r>
  <r>
    <n v="56730"/>
    <d v="2023-11-17T00:00:00"/>
    <s v="10071"/>
    <n v="1"/>
    <n v="6"/>
    <n v="16"/>
    <n v="11.27"/>
    <x v="4"/>
    <n v="4"/>
    <x v="1"/>
    <n v="4.7300000000000004"/>
  </r>
  <r>
    <n v="56731"/>
    <d v="2023-11-17T00:00:00"/>
    <s v="10084"/>
    <n v="1"/>
    <n v="1"/>
    <n v="60"/>
    <n v="46.16"/>
    <x v="0"/>
    <n v="4"/>
    <x v="1"/>
    <n v="13.840000000000003"/>
  </r>
  <r>
    <n v="56732"/>
    <d v="2023-11-17T00:00:00"/>
    <s v="10006"/>
    <n v="1"/>
    <n v="5"/>
    <n v="260"/>
    <n v="139.79"/>
    <x v="2"/>
    <n v="1"/>
    <x v="5"/>
    <n v="120.21000000000001"/>
  </r>
  <r>
    <n v="56733"/>
    <d v="2023-11-18T00:00:00"/>
    <s v="10071"/>
    <n v="1"/>
    <n v="14"/>
    <n v="16"/>
    <n v="11.27"/>
    <x v="10"/>
    <n v="4"/>
    <x v="1"/>
    <n v="4.7300000000000004"/>
  </r>
  <r>
    <n v="56734"/>
    <d v="2023-11-18T00:00:00"/>
    <s v="10006"/>
    <n v="1"/>
    <n v="5"/>
    <n v="260"/>
    <n v="139.79"/>
    <x v="2"/>
    <n v="1"/>
    <x v="5"/>
    <n v="120.21000000000001"/>
  </r>
  <r>
    <n v="56735"/>
    <d v="2023-11-19T00:00:00"/>
    <s v="10071"/>
    <n v="1"/>
    <n v="16"/>
    <n v="16"/>
    <n v="11.27"/>
    <x v="11"/>
    <n v="4"/>
    <x v="1"/>
    <n v="4.7300000000000004"/>
  </r>
  <r>
    <n v="56736"/>
    <d v="2023-11-19T00:00:00"/>
    <s v="10071"/>
    <n v="1"/>
    <n v="15"/>
    <n v="16"/>
    <n v="11.27"/>
    <x v="12"/>
    <n v="4"/>
    <x v="1"/>
    <n v="4.7300000000000004"/>
  </r>
  <r>
    <n v="56737"/>
    <d v="2023-11-20T00:00:00"/>
    <s v="10080"/>
    <n v="1"/>
    <n v="7"/>
    <n v="35"/>
    <n v="20.28"/>
    <x v="3"/>
    <n v="4"/>
    <x v="1"/>
    <n v="14.719999999999999"/>
  </r>
  <r>
    <n v="56738"/>
    <d v="2023-11-20T00:00:00"/>
    <s v="10028"/>
    <n v="1"/>
    <n v="5"/>
    <n v="120"/>
    <n v="79.41"/>
    <x v="2"/>
    <n v="6"/>
    <x v="2"/>
    <n v="40.590000000000003"/>
  </r>
  <r>
    <n v="56739"/>
    <d v="2023-11-20T00:00:00"/>
    <s v="10071"/>
    <n v="1"/>
    <n v="7"/>
    <n v="16"/>
    <n v="11.27"/>
    <x v="3"/>
    <n v="4"/>
    <x v="1"/>
    <n v="4.7300000000000004"/>
  </r>
  <r>
    <n v="56740"/>
    <d v="2023-11-20T00:00:00"/>
    <s v="10051"/>
    <n v="1"/>
    <n v="7"/>
    <n v="350"/>
    <n v="238.27"/>
    <x v="3"/>
    <n v="3"/>
    <x v="3"/>
    <n v="111.72999999999999"/>
  </r>
  <r>
    <n v="56741"/>
    <d v="2023-11-20T00:00:00"/>
    <s v="10006"/>
    <n v="1"/>
    <n v="14"/>
    <n v="260"/>
    <n v="139.79"/>
    <x v="10"/>
    <n v="1"/>
    <x v="5"/>
    <n v="120.21000000000001"/>
  </r>
  <r>
    <n v="56742"/>
    <d v="2023-11-21T00:00:00"/>
    <s v="10071"/>
    <n v="1"/>
    <n v="13"/>
    <n v="16"/>
    <n v="11.27"/>
    <x v="8"/>
    <n v="4"/>
    <x v="1"/>
    <n v="4.7300000000000004"/>
  </r>
  <r>
    <n v="56743"/>
    <d v="2023-11-21T00:00:00"/>
    <s v="10071"/>
    <n v="1"/>
    <n v="16"/>
    <n v="16"/>
    <n v="11.27"/>
    <x v="11"/>
    <n v="4"/>
    <x v="1"/>
    <n v="4.7300000000000004"/>
  </r>
  <r>
    <n v="56744"/>
    <d v="2023-11-21T00:00:00"/>
    <s v="10071"/>
    <n v="1"/>
    <n v="11"/>
    <n v="16"/>
    <n v="11.27"/>
    <x v="7"/>
    <n v="4"/>
    <x v="1"/>
    <n v="4.7300000000000004"/>
  </r>
  <r>
    <n v="56745"/>
    <d v="2023-11-21T00:00:00"/>
    <s v="10071"/>
    <n v="1"/>
    <n v="3"/>
    <n v="16"/>
    <n v="11.27"/>
    <x v="5"/>
    <n v="4"/>
    <x v="1"/>
    <n v="4.7300000000000004"/>
  </r>
  <r>
    <n v="56746"/>
    <d v="2023-11-21T00:00:00"/>
    <s v="10071"/>
    <n v="1"/>
    <n v="5"/>
    <n v="16"/>
    <n v="11.27"/>
    <x v="2"/>
    <n v="4"/>
    <x v="1"/>
    <n v="4.7300000000000004"/>
  </r>
  <r>
    <n v="56747"/>
    <d v="2023-11-21T00:00:00"/>
    <s v="10071"/>
    <n v="1"/>
    <n v="5"/>
    <n v="16"/>
    <n v="11.27"/>
    <x v="2"/>
    <n v="4"/>
    <x v="1"/>
    <n v="4.7300000000000004"/>
  </r>
  <r>
    <n v="56748"/>
    <d v="2023-11-21T00:00:00"/>
    <s v="10071"/>
    <n v="1"/>
    <n v="6"/>
    <n v="16"/>
    <n v="11.27"/>
    <x v="4"/>
    <n v="4"/>
    <x v="1"/>
    <n v="4.7300000000000004"/>
  </r>
  <r>
    <n v="56749"/>
    <d v="2023-11-22T00:00:00"/>
    <s v="10071"/>
    <n v="1"/>
    <n v="7"/>
    <n v="16"/>
    <n v="11.27"/>
    <x v="3"/>
    <n v="4"/>
    <x v="1"/>
    <n v="4.7300000000000004"/>
  </r>
  <r>
    <n v="56750"/>
    <d v="2023-11-22T00:00:00"/>
    <s v="10071"/>
    <n v="2"/>
    <n v="2"/>
    <n v="16"/>
    <n v="11.27"/>
    <x v="1"/>
    <n v="4"/>
    <x v="1"/>
    <n v="4.7300000000000004"/>
  </r>
  <r>
    <n v="56751"/>
    <d v="2023-11-22T00:00:00"/>
    <s v="10071"/>
    <n v="1"/>
    <n v="7"/>
    <n v="16"/>
    <n v="11.27"/>
    <x v="3"/>
    <n v="4"/>
    <x v="1"/>
    <n v="4.7300000000000004"/>
  </r>
  <r>
    <n v="56752"/>
    <d v="2023-11-22T00:00:00"/>
    <s v="10006"/>
    <n v="1"/>
    <n v="1"/>
    <n v="260"/>
    <n v="139.79"/>
    <x v="0"/>
    <n v="1"/>
    <x v="5"/>
    <n v="120.21000000000001"/>
  </r>
  <r>
    <n v="56753"/>
    <d v="2023-11-23T00:00:00"/>
    <s v="10066"/>
    <n v="1"/>
    <n v="1"/>
    <n v="19"/>
    <n v="9.69"/>
    <x v="0"/>
    <n v="4"/>
    <x v="1"/>
    <n v="9.31"/>
  </r>
  <r>
    <n v="56754"/>
    <d v="2023-11-23T00:00:00"/>
    <s v="10006"/>
    <n v="1"/>
    <n v="7"/>
    <n v="260"/>
    <n v="139.79"/>
    <x v="3"/>
    <n v="1"/>
    <x v="5"/>
    <n v="120.21000000000001"/>
  </r>
  <r>
    <n v="56755"/>
    <d v="2023-11-23T00:00:00"/>
    <s v="10071"/>
    <n v="1"/>
    <n v="10"/>
    <n v="16"/>
    <n v="11.27"/>
    <x v="9"/>
    <n v="4"/>
    <x v="1"/>
    <n v="4.7300000000000004"/>
  </r>
  <r>
    <n v="56756"/>
    <d v="2023-11-23T00:00:00"/>
    <s v="10028"/>
    <n v="1"/>
    <n v="5"/>
    <n v="120"/>
    <n v="79.41"/>
    <x v="2"/>
    <n v="6"/>
    <x v="2"/>
    <n v="40.590000000000003"/>
  </r>
  <r>
    <n v="56757"/>
    <d v="2023-11-24T00:00:00"/>
    <s v="10051"/>
    <n v="1"/>
    <n v="2"/>
    <n v="350"/>
    <n v="238.27"/>
    <x v="1"/>
    <n v="3"/>
    <x v="3"/>
    <n v="111.72999999999999"/>
  </r>
  <r>
    <n v="56758"/>
    <d v="2023-11-24T00:00:00"/>
    <s v="10071"/>
    <n v="1"/>
    <n v="7"/>
    <n v="16"/>
    <n v="11.27"/>
    <x v="3"/>
    <n v="4"/>
    <x v="1"/>
    <n v="4.7300000000000004"/>
  </r>
  <r>
    <n v="56759"/>
    <d v="2023-11-24T00:00:00"/>
    <s v="10071"/>
    <n v="1"/>
    <n v="15"/>
    <n v="16"/>
    <n v="11.27"/>
    <x v="12"/>
    <n v="4"/>
    <x v="1"/>
    <n v="4.7300000000000004"/>
  </r>
  <r>
    <n v="56760"/>
    <d v="2023-11-24T00:00:00"/>
    <s v="10006"/>
    <n v="1"/>
    <n v="13"/>
    <n v="260"/>
    <n v="139.79"/>
    <x v="8"/>
    <n v="1"/>
    <x v="5"/>
    <n v="120.21000000000001"/>
  </r>
  <r>
    <n v="56761"/>
    <d v="2023-11-25T00:00:00"/>
    <s v="10071"/>
    <n v="1"/>
    <n v="3"/>
    <n v="16"/>
    <n v="11.27"/>
    <x v="5"/>
    <n v="4"/>
    <x v="1"/>
    <n v="4.7300000000000004"/>
  </r>
  <r>
    <n v="56762"/>
    <d v="2023-11-25T00:00:00"/>
    <s v="10071"/>
    <n v="1"/>
    <n v="11"/>
    <n v="16"/>
    <n v="11.27"/>
    <x v="7"/>
    <n v="4"/>
    <x v="1"/>
    <n v="4.7300000000000004"/>
  </r>
  <r>
    <n v="56763"/>
    <d v="2023-11-25T00:00:00"/>
    <s v="10071"/>
    <n v="1"/>
    <n v="7"/>
    <n v="16"/>
    <n v="11.27"/>
    <x v="3"/>
    <n v="4"/>
    <x v="1"/>
    <n v="4.7300000000000004"/>
  </r>
  <r>
    <n v="56764"/>
    <d v="2023-11-25T00:00:00"/>
    <s v="10071"/>
    <n v="1"/>
    <n v="19"/>
    <n v="16"/>
    <n v="11.27"/>
    <x v="13"/>
    <n v="4"/>
    <x v="1"/>
    <n v="4.7300000000000004"/>
  </r>
  <r>
    <n v="56765"/>
    <d v="2023-11-25T00:00:00"/>
    <s v="10071"/>
    <n v="1"/>
    <n v="6"/>
    <n v="16"/>
    <n v="11.27"/>
    <x v="4"/>
    <n v="4"/>
    <x v="1"/>
    <n v="4.7300000000000004"/>
  </r>
  <r>
    <n v="56766"/>
    <d v="2023-11-26T00:00:00"/>
    <s v="10071"/>
    <n v="1"/>
    <n v="3"/>
    <n v="16"/>
    <n v="11.27"/>
    <x v="5"/>
    <n v="4"/>
    <x v="1"/>
    <n v="4.7300000000000004"/>
  </r>
  <r>
    <n v="56767"/>
    <d v="2023-11-26T00:00:00"/>
    <s v="10071"/>
    <n v="1"/>
    <n v="7"/>
    <n v="16"/>
    <n v="11.27"/>
    <x v="3"/>
    <n v="4"/>
    <x v="1"/>
    <n v="4.7300000000000004"/>
  </r>
  <r>
    <n v="56768"/>
    <d v="2023-11-26T00:00:00"/>
    <s v="10071"/>
    <n v="1"/>
    <n v="6"/>
    <n v="16"/>
    <n v="11.27"/>
    <x v="4"/>
    <n v="4"/>
    <x v="1"/>
    <n v="4.7300000000000004"/>
  </r>
  <r>
    <n v="56769"/>
    <d v="2023-11-26T00:00:00"/>
    <s v="10006"/>
    <n v="1"/>
    <n v="5"/>
    <n v="260"/>
    <n v="139.79"/>
    <x v="2"/>
    <n v="1"/>
    <x v="5"/>
    <n v="120.21000000000001"/>
  </r>
  <r>
    <n v="56770"/>
    <d v="2023-11-26T00:00:00"/>
    <s v="10071"/>
    <n v="1"/>
    <n v="11"/>
    <n v="16"/>
    <n v="11.27"/>
    <x v="7"/>
    <n v="4"/>
    <x v="1"/>
    <n v="4.7300000000000004"/>
  </r>
  <r>
    <n v="56771"/>
    <d v="2023-11-26T00:00:00"/>
    <s v="10071"/>
    <n v="1"/>
    <n v="18"/>
    <n v="16"/>
    <n v="11.27"/>
    <x v="14"/>
    <n v="4"/>
    <x v="1"/>
    <n v="4.7300000000000004"/>
  </r>
  <r>
    <n v="56772"/>
    <d v="2023-11-26T00:00:00"/>
    <s v="10071"/>
    <n v="1"/>
    <n v="11"/>
    <n v="16"/>
    <n v="11.27"/>
    <x v="7"/>
    <n v="4"/>
    <x v="1"/>
    <n v="4.7300000000000004"/>
  </r>
  <r>
    <n v="56773"/>
    <d v="2023-11-26T00:00:00"/>
    <s v="10071"/>
    <n v="1"/>
    <n v="2"/>
    <n v="16"/>
    <n v="11.27"/>
    <x v="1"/>
    <n v="4"/>
    <x v="1"/>
    <n v="4.7300000000000004"/>
  </r>
  <r>
    <n v="56774"/>
    <d v="2023-11-27T00:00:00"/>
    <s v="10071"/>
    <n v="1"/>
    <n v="5"/>
    <n v="16"/>
    <n v="11.27"/>
    <x v="2"/>
    <n v="4"/>
    <x v="1"/>
    <n v="4.7300000000000004"/>
  </r>
  <r>
    <n v="56775"/>
    <d v="2023-11-27T00:00:00"/>
    <s v="10084"/>
    <n v="1"/>
    <n v="5"/>
    <n v="60"/>
    <n v="46.16"/>
    <x v="2"/>
    <n v="4"/>
    <x v="1"/>
    <n v="13.840000000000003"/>
  </r>
  <r>
    <n v="56776"/>
    <d v="2023-11-27T00:00:00"/>
    <s v="10071"/>
    <n v="1"/>
    <n v="16"/>
    <n v="16"/>
    <n v="11.27"/>
    <x v="11"/>
    <n v="4"/>
    <x v="1"/>
    <n v="4.7300000000000004"/>
  </r>
  <r>
    <n v="56777"/>
    <d v="2023-11-28T00:00:00"/>
    <s v="10071"/>
    <n v="1"/>
    <n v="13"/>
    <n v="16"/>
    <n v="11.27"/>
    <x v="8"/>
    <n v="4"/>
    <x v="1"/>
    <n v="4.7300000000000004"/>
  </r>
  <r>
    <n v="56778"/>
    <d v="2023-11-28T00:00:00"/>
    <s v="10071"/>
    <n v="1"/>
    <n v="7"/>
    <n v="16"/>
    <n v="11.27"/>
    <x v="3"/>
    <n v="4"/>
    <x v="1"/>
    <n v="4.7300000000000004"/>
  </r>
  <r>
    <n v="56779"/>
    <d v="2023-11-28T00:00:00"/>
    <s v="10071"/>
    <n v="1"/>
    <n v="6"/>
    <n v="16"/>
    <n v="11.27"/>
    <x v="4"/>
    <n v="4"/>
    <x v="1"/>
    <n v="4.7300000000000004"/>
  </r>
  <r>
    <n v="56780"/>
    <d v="2023-11-29T00:00:00"/>
    <s v="10028"/>
    <n v="1"/>
    <n v="19"/>
    <n v="120"/>
    <n v="79.41"/>
    <x v="13"/>
    <n v="6"/>
    <x v="2"/>
    <n v="40.590000000000003"/>
  </r>
  <r>
    <n v="56781"/>
    <d v="2023-11-29T00:00:00"/>
    <s v="10051"/>
    <n v="1"/>
    <n v="7"/>
    <n v="350"/>
    <n v="238.27"/>
    <x v="3"/>
    <n v="3"/>
    <x v="3"/>
    <n v="111.72999999999999"/>
  </r>
  <r>
    <n v="56782"/>
    <d v="2023-11-29T00:00:00"/>
    <s v="10071"/>
    <n v="1"/>
    <n v="16"/>
    <n v="16"/>
    <n v="11.27"/>
    <x v="11"/>
    <n v="4"/>
    <x v="1"/>
    <n v="4.7300000000000004"/>
  </r>
  <r>
    <n v="56783"/>
    <d v="2023-11-30T00:00:00"/>
    <s v="10071"/>
    <n v="1"/>
    <n v="11"/>
    <n v="16"/>
    <n v="11.27"/>
    <x v="7"/>
    <n v="4"/>
    <x v="1"/>
    <n v="4.7300000000000004"/>
  </r>
  <r>
    <n v="56784"/>
    <d v="2023-11-30T00:00:00"/>
    <s v="10006"/>
    <n v="1"/>
    <n v="7"/>
    <n v="260"/>
    <n v="139.79"/>
    <x v="3"/>
    <n v="1"/>
    <x v="5"/>
    <n v="120.21000000000001"/>
  </r>
  <r>
    <n v="56785"/>
    <d v="2023-12-01T00:00:00"/>
    <s v="10080"/>
    <n v="1"/>
    <n v="6"/>
    <n v="35"/>
    <n v="20.28"/>
    <x v="4"/>
    <n v="4"/>
    <x v="1"/>
    <n v="14.719999999999999"/>
  </r>
  <r>
    <n v="56786"/>
    <d v="2023-12-01T00:00:00"/>
    <s v="10071"/>
    <n v="1"/>
    <n v="9"/>
    <n v="16"/>
    <n v="11.27"/>
    <x v="6"/>
    <n v="4"/>
    <x v="1"/>
    <n v="4.7300000000000004"/>
  </r>
  <r>
    <n v="56787"/>
    <d v="2023-12-01T00:00:00"/>
    <s v="10071"/>
    <n v="1"/>
    <n v="1"/>
    <n v="16"/>
    <n v="11.27"/>
    <x v="0"/>
    <n v="4"/>
    <x v="1"/>
    <n v="4.7300000000000004"/>
  </r>
  <r>
    <n v="56788"/>
    <d v="2023-12-02T00:00:00"/>
    <s v="10071"/>
    <n v="1"/>
    <n v="7"/>
    <n v="16"/>
    <n v="11.27"/>
    <x v="3"/>
    <n v="4"/>
    <x v="1"/>
    <n v="4.7300000000000004"/>
  </r>
  <r>
    <n v="56789"/>
    <d v="2023-12-02T00:00:00"/>
    <s v="10071"/>
    <n v="1"/>
    <n v="6"/>
    <n v="16"/>
    <n v="11.27"/>
    <x v="4"/>
    <n v="4"/>
    <x v="1"/>
    <n v="4.7300000000000004"/>
  </r>
  <r>
    <n v="56790"/>
    <d v="2023-12-02T00:00:00"/>
    <s v="10071"/>
    <n v="1"/>
    <n v="5"/>
    <n v="16"/>
    <n v="11.27"/>
    <x v="2"/>
    <n v="4"/>
    <x v="1"/>
    <n v="4.7300000000000004"/>
  </r>
  <r>
    <n v="56791"/>
    <d v="2023-12-03T00:00:00"/>
    <s v="10006"/>
    <n v="1"/>
    <n v="3"/>
    <n v="260"/>
    <n v="139.79"/>
    <x v="5"/>
    <n v="1"/>
    <x v="5"/>
    <n v="120.21000000000001"/>
  </r>
  <r>
    <n v="56792"/>
    <d v="2023-12-03T00:00:00"/>
    <s v="10028"/>
    <n v="1"/>
    <n v="5"/>
    <n v="120"/>
    <n v="79.41"/>
    <x v="2"/>
    <n v="6"/>
    <x v="2"/>
    <n v="40.590000000000003"/>
  </r>
  <r>
    <n v="56793"/>
    <d v="2023-12-03T00:00:00"/>
    <s v="10071"/>
    <n v="1"/>
    <n v="1"/>
    <n v="16"/>
    <n v="11.27"/>
    <x v="0"/>
    <n v="4"/>
    <x v="1"/>
    <n v="4.7300000000000004"/>
  </r>
  <r>
    <n v="56794"/>
    <d v="2023-12-03T00:00:00"/>
    <s v="10071"/>
    <n v="1"/>
    <n v="7"/>
    <n v="16"/>
    <n v="11.27"/>
    <x v="3"/>
    <n v="4"/>
    <x v="1"/>
    <n v="4.7300000000000004"/>
  </r>
  <r>
    <n v="56795"/>
    <d v="2023-12-03T00:00:00"/>
    <s v="10071"/>
    <n v="1"/>
    <n v="5"/>
    <n v="16"/>
    <n v="11.27"/>
    <x v="2"/>
    <n v="4"/>
    <x v="1"/>
    <n v="4.7300000000000004"/>
  </r>
  <r>
    <n v="56796"/>
    <d v="2023-12-03T00:00:00"/>
    <s v="10071"/>
    <n v="1"/>
    <n v="11"/>
    <n v="16"/>
    <n v="11.27"/>
    <x v="7"/>
    <n v="4"/>
    <x v="1"/>
    <n v="4.7300000000000004"/>
  </r>
  <r>
    <n v="56797"/>
    <d v="2023-12-03T00:00:00"/>
    <s v="10071"/>
    <n v="1"/>
    <n v="6"/>
    <n v="16"/>
    <n v="11.27"/>
    <x v="4"/>
    <n v="4"/>
    <x v="1"/>
    <n v="4.7300000000000004"/>
  </r>
  <r>
    <n v="56798"/>
    <d v="2023-12-04T00:00:00"/>
    <s v="10051"/>
    <n v="1"/>
    <n v="10"/>
    <n v="350"/>
    <n v="238.27"/>
    <x v="9"/>
    <n v="3"/>
    <x v="3"/>
    <n v="111.72999999999999"/>
  </r>
  <r>
    <n v="56799"/>
    <d v="2023-12-04T00:00:00"/>
    <s v="10084"/>
    <n v="1"/>
    <n v="5"/>
    <n v="60"/>
    <n v="46.16"/>
    <x v="2"/>
    <n v="4"/>
    <x v="1"/>
    <n v="13.840000000000003"/>
  </r>
  <r>
    <n v="56800"/>
    <d v="2023-12-04T00:00:00"/>
    <s v="10071"/>
    <n v="1"/>
    <n v="7"/>
    <n v="16"/>
    <n v="11.27"/>
    <x v="3"/>
    <n v="4"/>
    <x v="1"/>
    <n v="4.7300000000000004"/>
  </r>
  <r>
    <n v="56801"/>
    <d v="2023-12-05T00:00:00"/>
    <s v="10071"/>
    <n v="1"/>
    <n v="5"/>
    <n v="16"/>
    <n v="11.27"/>
    <x v="2"/>
    <n v="4"/>
    <x v="1"/>
    <n v="4.7300000000000004"/>
  </r>
  <r>
    <n v="56802"/>
    <d v="2023-12-05T00:00:00"/>
    <s v="10080"/>
    <n v="1"/>
    <n v="10"/>
    <n v="35"/>
    <n v="20.28"/>
    <x v="9"/>
    <n v="4"/>
    <x v="1"/>
    <n v="14.719999999999999"/>
  </r>
  <r>
    <n v="56803"/>
    <d v="2023-12-05T00:00:00"/>
    <s v="10071"/>
    <n v="1"/>
    <n v="19"/>
    <n v="16"/>
    <n v="11.27"/>
    <x v="13"/>
    <n v="4"/>
    <x v="1"/>
    <n v="4.7300000000000004"/>
  </r>
  <r>
    <n v="56804"/>
    <d v="2023-12-06T00:00:00"/>
    <s v="10071"/>
    <n v="1"/>
    <n v="15"/>
    <n v="16"/>
    <n v="11.27"/>
    <x v="12"/>
    <n v="4"/>
    <x v="1"/>
    <n v="4.7300000000000004"/>
  </r>
  <r>
    <n v="56805"/>
    <d v="2023-12-06T00:00:00"/>
    <s v="10006"/>
    <n v="1"/>
    <n v="7"/>
    <n v="260"/>
    <n v="139.79"/>
    <x v="3"/>
    <n v="1"/>
    <x v="5"/>
    <n v="120.21000000000001"/>
  </r>
  <r>
    <n v="56806"/>
    <d v="2023-12-06T00:00:00"/>
    <s v="10071"/>
    <n v="1"/>
    <n v="14"/>
    <n v="16"/>
    <n v="11.27"/>
    <x v="10"/>
    <n v="4"/>
    <x v="1"/>
    <n v="4.7300000000000004"/>
  </r>
  <r>
    <n v="56807"/>
    <d v="2023-12-07T00:00:00"/>
    <s v="10066"/>
    <n v="1"/>
    <n v="1"/>
    <n v="19"/>
    <n v="9.69"/>
    <x v="0"/>
    <n v="4"/>
    <x v="1"/>
    <n v="9.31"/>
  </r>
  <r>
    <n v="56808"/>
    <d v="2023-12-07T00:00:00"/>
    <s v="10071"/>
    <n v="1"/>
    <n v="16"/>
    <n v="16"/>
    <n v="11.27"/>
    <x v="11"/>
    <n v="4"/>
    <x v="1"/>
    <n v="4.7300000000000004"/>
  </r>
  <r>
    <n v="56809"/>
    <d v="2023-12-08T00:00:00"/>
    <s v="10071"/>
    <n v="1"/>
    <n v="14"/>
    <n v="16"/>
    <n v="11.27"/>
    <x v="10"/>
    <n v="4"/>
    <x v="1"/>
    <n v="4.7300000000000004"/>
  </r>
  <r>
    <n v="56810"/>
    <d v="2023-12-09T00:00:00"/>
    <s v="10071"/>
    <n v="1"/>
    <n v="6"/>
    <n v="16"/>
    <n v="11.27"/>
    <x v="4"/>
    <n v="4"/>
    <x v="1"/>
    <n v="4.7300000000000004"/>
  </r>
  <r>
    <n v="56811"/>
    <d v="2023-12-09T00:00:00"/>
    <s v="10006"/>
    <n v="1"/>
    <n v="7"/>
    <n v="260"/>
    <n v="139.79"/>
    <x v="3"/>
    <n v="1"/>
    <x v="5"/>
    <n v="120.21000000000001"/>
  </r>
  <r>
    <n v="56812"/>
    <d v="2023-12-09T00:00:00"/>
    <s v="10071"/>
    <n v="1"/>
    <n v="18"/>
    <n v="16"/>
    <n v="11.27"/>
    <x v="14"/>
    <n v="4"/>
    <x v="1"/>
    <n v="4.7300000000000004"/>
  </r>
  <r>
    <n v="56813"/>
    <d v="2023-12-09T00:00:00"/>
    <s v="10071"/>
    <n v="1"/>
    <n v="16"/>
    <n v="16"/>
    <n v="11.27"/>
    <x v="11"/>
    <n v="4"/>
    <x v="1"/>
    <n v="4.7300000000000004"/>
  </r>
  <r>
    <n v="56814"/>
    <d v="2023-12-10T00:00:00"/>
    <s v="10028"/>
    <n v="1"/>
    <n v="5"/>
    <n v="120"/>
    <n v="79.41"/>
    <x v="2"/>
    <n v="6"/>
    <x v="2"/>
    <n v="40.590000000000003"/>
  </r>
  <r>
    <n v="56815"/>
    <d v="2023-12-10T00:00:00"/>
    <s v="10084"/>
    <n v="1"/>
    <n v="7"/>
    <n v="60"/>
    <n v="46.16"/>
    <x v="3"/>
    <n v="4"/>
    <x v="1"/>
    <n v="13.840000000000003"/>
  </r>
  <r>
    <n v="56816"/>
    <d v="2023-12-10T00:00:00"/>
    <s v="10071"/>
    <n v="1"/>
    <n v="7"/>
    <n v="16"/>
    <n v="11.27"/>
    <x v="3"/>
    <n v="4"/>
    <x v="1"/>
    <n v="4.7300000000000004"/>
  </r>
  <r>
    <n v="56817"/>
    <d v="2023-12-11T00:00:00"/>
    <s v="10051"/>
    <n v="1"/>
    <n v="6"/>
    <n v="350"/>
    <n v="238.27"/>
    <x v="4"/>
    <n v="3"/>
    <x v="3"/>
    <n v="111.72999999999999"/>
  </r>
  <r>
    <n v="56818"/>
    <d v="2023-12-11T00:00:00"/>
    <s v="10071"/>
    <n v="1"/>
    <n v="15"/>
    <n v="16"/>
    <n v="11.27"/>
    <x v="12"/>
    <n v="4"/>
    <x v="1"/>
    <n v="4.7300000000000004"/>
  </r>
  <r>
    <n v="56819"/>
    <d v="2023-12-11T00:00:00"/>
    <s v="10071"/>
    <n v="1"/>
    <n v="13"/>
    <n v="16"/>
    <n v="11.27"/>
    <x v="8"/>
    <n v="4"/>
    <x v="1"/>
    <n v="4.7300000000000004"/>
  </r>
  <r>
    <n v="56820"/>
    <d v="2023-12-12T00:00:00"/>
    <s v="10071"/>
    <n v="1"/>
    <n v="3"/>
    <n v="16"/>
    <n v="11.27"/>
    <x v="5"/>
    <n v="4"/>
    <x v="1"/>
    <n v="4.7300000000000004"/>
  </r>
  <r>
    <n v="56821"/>
    <d v="2023-12-13T00:00:00"/>
    <s v="10006"/>
    <n v="1"/>
    <n v="9"/>
    <n v="260"/>
    <n v="139.79"/>
    <x v="6"/>
    <n v="1"/>
    <x v="5"/>
    <n v="120.21000000000001"/>
  </r>
  <r>
    <n v="56822"/>
    <d v="2023-12-13T00:00:00"/>
    <s v="10071"/>
    <n v="1"/>
    <n v="7"/>
    <n v="16"/>
    <n v="11.27"/>
    <x v="3"/>
    <n v="4"/>
    <x v="1"/>
    <n v="4.7300000000000004"/>
  </r>
  <r>
    <n v="56823"/>
    <d v="2023-12-13T00:00:00"/>
    <s v="10071"/>
    <n v="1"/>
    <n v="16"/>
    <n v="16"/>
    <n v="11.27"/>
    <x v="11"/>
    <n v="4"/>
    <x v="1"/>
    <n v="4.7300000000000004"/>
  </r>
  <r>
    <n v="56824"/>
    <d v="2023-12-13T00:00:00"/>
    <s v="10071"/>
    <n v="1"/>
    <n v="9"/>
    <n v="16"/>
    <n v="11.27"/>
    <x v="6"/>
    <n v="4"/>
    <x v="1"/>
    <n v="4.7300000000000004"/>
  </r>
  <r>
    <n v="56825"/>
    <d v="2023-12-13T00:00:00"/>
    <s v="10071"/>
    <n v="1"/>
    <n v="2"/>
    <n v="16"/>
    <n v="11.27"/>
    <x v="1"/>
    <n v="4"/>
    <x v="1"/>
    <n v="4.7300000000000004"/>
  </r>
  <r>
    <n v="56826"/>
    <d v="2023-12-13T00:00:00"/>
    <s v="10066"/>
    <n v="1"/>
    <n v="5"/>
    <n v="19"/>
    <n v="9.69"/>
    <x v="2"/>
    <n v="4"/>
    <x v="1"/>
    <n v="9.31"/>
  </r>
  <r>
    <n v="56827"/>
    <d v="2023-12-14T00:00:00"/>
    <s v="10071"/>
    <n v="1"/>
    <n v="3"/>
    <n v="16"/>
    <n v="11.27"/>
    <x v="5"/>
    <n v="4"/>
    <x v="1"/>
    <n v="4.7300000000000004"/>
  </r>
  <r>
    <n v="56828"/>
    <d v="2023-12-14T00:00:00"/>
    <s v="10071"/>
    <n v="1"/>
    <n v="7"/>
    <n v="16"/>
    <n v="11.27"/>
    <x v="3"/>
    <n v="4"/>
    <x v="1"/>
    <n v="4.7300000000000004"/>
  </r>
  <r>
    <n v="56829"/>
    <d v="2023-12-14T00:00:00"/>
    <s v="10071"/>
    <n v="1"/>
    <n v="16"/>
    <n v="16"/>
    <n v="11.27"/>
    <x v="11"/>
    <n v="4"/>
    <x v="1"/>
    <n v="4.7300000000000004"/>
  </r>
  <r>
    <n v="56830"/>
    <d v="2023-12-15T00:00:00"/>
    <s v="10071"/>
    <n v="1"/>
    <n v="9"/>
    <n v="16"/>
    <n v="11.27"/>
    <x v="6"/>
    <n v="4"/>
    <x v="1"/>
    <n v="4.7300000000000004"/>
  </r>
  <r>
    <n v="56831"/>
    <d v="2023-12-15T00:00:00"/>
    <s v="10080"/>
    <n v="1"/>
    <n v="5"/>
    <n v="35"/>
    <n v="20.28"/>
    <x v="2"/>
    <n v="4"/>
    <x v="1"/>
    <n v="14.719999999999999"/>
  </r>
  <r>
    <n v="56832"/>
    <d v="2023-12-16T00:00:00"/>
    <s v="10071"/>
    <n v="1"/>
    <n v="11"/>
    <n v="16"/>
    <n v="11.27"/>
    <x v="7"/>
    <n v="4"/>
    <x v="1"/>
    <n v="4.7300000000000004"/>
  </r>
  <r>
    <n v="56833"/>
    <d v="2023-12-16T00:00:00"/>
    <s v="10071"/>
    <n v="1"/>
    <n v="16"/>
    <n v="16"/>
    <n v="11.27"/>
    <x v="11"/>
    <n v="4"/>
    <x v="1"/>
    <n v="4.7300000000000004"/>
  </r>
  <r>
    <n v="56834"/>
    <d v="2023-12-17T00:00:00"/>
    <s v="10051"/>
    <n v="1"/>
    <n v="6"/>
    <n v="350"/>
    <n v="238.27"/>
    <x v="4"/>
    <n v="3"/>
    <x v="3"/>
    <n v="111.72999999999999"/>
  </r>
  <r>
    <n v="56835"/>
    <d v="2023-12-17T00:00:00"/>
    <s v="10006"/>
    <n v="1"/>
    <n v="7"/>
    <n v="260"/>
    <n v="139.79"/>
    <x v="3"/>
    <n v="1"/>
    <x v="5"/>
    <n v="120.21000000000001"/>
  </r>
  <r>
    <n v="56836"/>
    <d v="2023-12-17T00:00:00"/>
    <s v="10071"/>
    <n v="1"/>
    <n v="19"/>
    <n v="16"/>
    <n v="11.27"/>
    <x v="13"/>
    <n v="4"/>
    <x v="1"/>
    <n v="4.7300000000000004"/>
  </r>
  <r>
    <n v="56837"/>
    <d v="2023-12-17T00:00:00"/>
    <s v="10071"/>
    <n v="1"/>
    <n v="14"/>
    <n v="16"/>
    <n v="11.27"/>
    <x v="10"/>
    <n v="4"/>
    <x v="1"/>
    <n v="4.7300000000000004"/>
  </r>
  <r>
    <n v="56838"/>
    <d v="2023-12-17T00:00:00"/>
    <s v="10071"/>
    <n v="1"/>
    <n v="1"/>
    <n v="16"/>
    <n v="11.27"/>
    <x v="0"/>
    <n v="4"/>
    <x v="1"/>
    <n v="4.7300000000000004"/>
  </r>
  <r>
    <n v="56839"/>
    <d v="2023-12-17T00:00:00"/>
    <s v="10071"/>
    <n v="1"/>
    <n v="1"/>
    <n v="16"/>
    <n v="11.27"/>
    <x v="0"/>
    <n v="4"/>
    <x v="1"/>
    <n v="4.7300000000000004"/>
  </r>
  <r>
    <n v="56840"/>
    <d v="2023-12-18T00:00:00"/>
    <s v="10071"/>
    <n v="1"/>
    <n v="7"/>
    <n v="16"/>
    <n v="11.27"/>
    <x v="3"/>
    <n v="4"/>
    <x v="1"/>
    <n v="4.7300000000000004"/>
  </r>
  <r>
    <n v="56841"/>
    <d v="2023-12-18T00:00:00"/>
    <s v="10080"/>
    <n v="1"/>
    <n v="18"/>
    <n v="35"/>
    <n v="20.28"/>
    <x v="14"/>
    <n v="4"/>
    <x v="1"/>
    <n v="14.719999999999999"/>
  </r>
  <r>
    <n v="56842"/>
    <d v="2023-12-18T00:00:00"/>
    <s v="10071"/>
    <n v="1"/>
    <n v="18"/>
    <n v="16"/>
    <n v="11.27"/>
    <x v="14"/>
    <n v="4"/>
    <x v="1"/>
    <n v="4.7300000000000004"/>
  </r>
  <r>
    <n v="56843"/>
    <d v="2023-12-18T00:00:00"/>
    <s v="10071"/>
    <n v="1"/>
    <n v="5"/>
    <n v="16"/>
    <n v="11.27"/>
    <x v="2"/>
    <n v="4"/>
    <x v="1"/>
    <n v="4.7300000000000004"/>
  </r>
  <r>
    <n v="56844"/>
    <d v="2023-12-18T00:00:00"/>
    <s v="10071"/>
    <n v="1"/>
    <n v="11"/>
    <n v="16"/>
    <n v="11.27"/>
    <x v="7"/>
    <n v="4"/>
    <x v="1"/>
    <n v="4.7300000000000004"/>
  </r>
  <r>
    <n v="56845"/>
    <d v="2023-12-18T00:00:00"/>
    <s v="10028"/>
    <n v="1"/>
    <n v="10"/>
    <n v="120"/>
    <n v="79.41"/>
    <x v="9"/>
    <n v="6"/>
    <x v="2"/>
    <n v="40.590000000000003"/>
  </r>
  <r>
    <n v="56846"/>
    <d v="2023-12-19T00:00:00"/>
    <s v="10071"/>
    <n v="1"/>
    <n v="16"/>
    <n v="16"/>
    <n v="11.27"/>
    <x v="11"/>
    <n v="4"/>
    <x v="1"/>
    <n v="4.7300000000000004"/>
  </r>
  <r>
    <n v="56847"/>
    <d v="2023-12-19T00:00:00"/>
    <s v="10006"/>
    <n v="1"/>
    <n v="19"/>
    <n v="260"/>
    <n v="139.79"/>
    <x v="13"/>
    <n v="1"/>
    <x v="5"/>
    <n v="120.21000000000001"/>
  </r>
  <r>
    <n v="56848"/>
    <d v="2023-12-20T00:00:00"/>
    <s v="10066"/>
    <n v="1"/>
    <n v="7"/>
    <n v="19"/>
    <n v="9.69"/>
    <x v="3"/>
    <n v="4"/>
    <x v="1"/>
    <n v="9.31"/>
  </r>
  <r>
    <n v="56849"/>
    <d v="2023-12-20T00:00:00"/>
    <s v="10071"/>
    <n v="1"/>
    <n v="1"/>
    <n v="16"/>
    <n v="11.27"/>
    <x v="0"/>
    <n v="4"/>
    <x v="1"/>
    <n v="4.7300000000000004"/>
  </r>
  <r>
    <n v="56850"/>
    <d v="2023-12-21T00:00:00"/>
    <s v="10071"/>
    <n v="1"/>
    <n v="7"/>
    <n v="16"/>
    <n v="11.27"/>
    <x v="3"/>
    <n v="4"/>
    <x v="1"/>
    <n v="4.7300000000000004"/>
  </r>
  <r>
    <n v="56851"/>
    <d v="2023-12-21T00:00:00"/>
    <s v="10040"/>
    <n v="1"/>
    <n v="7"/>
    <n v="130"/>
    <n v="68.11"/>
    <x v="3"/>
    <n v="5"/>
    <x v="0"/>
    <n v="61.89"/>
  </r>
  <r>
    <n v="56852"/>
    <d v="2023-12-21T00:00:00"/>
    <s v="10071"/>
    <n v="1"/>
    <n v="16"/>
    <n v="16"/>
    <n v="11.27"/>
    <x v="11"/>
    <n v="4"/>
    <x v="1"/>
    <n v="4.7300000000000004"/>
  </r>
  <r>
    <n v="56853"/>
    <d v="2023-12-21T00:00:00"/>
    <s v="10006"/>
    <n v="1"/>
    <n v="6"/>
    <n v="260"/>
    <n v="139.79"/>
    <x v="4"/>
    <n v="1"/>
    <x v="5"/>
    <n v="120.21000000000001"/>
  </r>
  <r>
    <n v="56854"/>
    <d v="2023-12-22T00:00:00"/>
    <s v="10071"/>
    <n v="1"/>
    <n v="7"/>
    <n v="16"/>
    <n v="11.27"/>
    <x v="3"/>
    <n v="4"/>
    <x v="1"/>
    <n v="4.7300000000000004"/>
  </r>
  <r>
    <n v="56855"/>
    <d v="2023-12-22T00:00:00"/>
    <s v="10071"/>
    <n v="1"/>
    <n v="7"/>
    <n v="16"/>
    <n v="11.27"/>
    <x v="3"/>
    <n v="4"/>
    <x v="1"/>
    <n v="4.7300000000000004"/>
  </r>
  <r>
    <n v="56856"/>
    <d v="2023-12-23T00:00:00"/>
    <s v="10051"/>
    <n v="1"/>
    <n v="11"/>
    <n v="350"/>
    <n v="238.27"/>
    <x v="7"/>
    <n v="3"/>
    <x v="3"/>
    <n v="111.72999999999999"/>
  </r>
  <r>
    <n v="56857"/>
    <d v="2023-12-23T00:00:00"/>
    <s v="10066"/>
    <n v="1"/>
    <n v="7"/>
    <n v="19"/>
    <n v="9.69"/>
    <x v="3"/>
    <n v="4"/>
    <x v="1"/>
    <n v="9.31"/>
  </r>
  <r>
    <n v="56858"/>
    <d v="2023-12-23T00:00:00"/>
    <s v="10071"/>
    <n v="1"/>
    <n v="6"/>
    <n v="16"/>
    <n v="11.27"/>
    <x v="4"/>
    <n v="4"/>
    <x v="1"/>
    <n v="4.7300000000000004"/>
  </r>
  <r>
    <n v="56859"/>
    <d v="2023-12-24T00:00:00"/>
    <s v="10071"/>
    <n v="1"/>
    <n v="11"/>
    <n v="16"/>
    <n v="11.27"/>
    <x v="7"/>
    <n v="4"/>
    <x v="1"/>
    <n v="4.7300000000000004"/>
  </r>
  <r>
    <n v="56860"/>
    <d v="2023-12-24T00:00:00"/>
    <s v="10071"/>
    <n v="1"/>
    <n v="2"/>
    <n v="16"/>
    <n v="11.27"/>
    <x v="1"/>
    <n v="4"/>
    <x v="1"/>
    <n v="4.7300000000000004"/>
  </r>
  <r>
    <n v="56861"/>
    <d v="2023-12-24T00:00:00"/>
    <s v="10071"/>
    <n v="1"/>
    <n v="7"/>
    <n v="16"/>
    <n v="11.27"/>
    <x v="3"/>
    <n v="4"/>
    <x v="1"/>
    <n v="4.7300000000000004"/>
  </r>
  <r>
    <n v="56862"/>
    <d v="2023-12-24T00:00:00"/>
    <s v="10071"/>
    <n v="1"/>
    <n v="10"/>
    <n v="16"/>
    <n v="11.27"/>
    <x v="9"/>
    <n v="4"/>
    <x v="1"/>
    <n v="4.7300000000000004"/>
  </r>
  <r>
    <n v="56863"/>
    <d v="2023-12-24T00:00:00"/>
    <s v="10071"/>
    <n v="2"/>
    <n v="1"/>
    <n v="16"/>
    <n v="11.27"/>
    <x v="0"/>
    <n v="4"/>
    <x v="1"/>
    <n v="4.7300000000000004"/>
  </r>
  <r>
    <n v="56864"/>
    <d v="2023-12-24T00:00:00"/>
    <s v="10071"/>
    <n v="1"/>
    <n v="3"/>
    <n v="16"/>
    <n v="11.27"/>
    <x v="5"/>
    <n v="4"/>
    <x v="1"/>
    <n v="4.7300000000000004"/>
  </r>
  <r>
    <n v="56865"/>
    <d v="2023-12-24T00:00:00"/>
    <s v="10071"/>
    <n v="1"/>
    <n v="19"/>
    <n v="16"/>
    <n v="11.27"/>
    <x v="13"/>
    <n v="4"/>
    <x v="1"/>
    <n v="4.7300000000000004"/>
  </r>
  <r>
    <n v="56866"/>
    <d v="2023-12-24T00:00:00"/>
    <s v="10071"/>
    <n v="1"/>
    <n v="19"/>
    <n v="16"/>
    <n v="11.27"/>
    <x v="13"/>
    <n v="4"/>
    <x v="1"/>
    <n v="4.7300000000000004"/>
  </r>
  <r>
    <n v="56867"/>
    <d v="2023-12-25T00:00:00"/>
    <s v="10028"/>
    <n v="1"/>
    <n v="2"/>
    <n v="120"/>
    <n v="79.41"/>
    <x v="1"/>
    <n v="6"/>
    <x v="2"/>
    <n v="40.590000000000003"/>
  </r>
  <r>
    <n v="56868"/>
    <d v="2023-12-25T00:00:00"/>
    <s v="10006"/>
    <n v="1"/>
    <n v="9"/>
    <n v="260"/>
    <n v="139.79"/>
    <x v="6"/>
    <n v="1"/>
    <x v="5"/>
    <n v="120.21000000000001"/>
  </r>
  <r>
    <n v="56869"/>
    <d v="2023-12-25T00:00:00"/>
    <s v="10071"/>
    <n v="1"/>
    <n v="3"/>
    <n v="16"/>
    <n v="11.27"/>
    <x v="5"/>
    <n v="4"/>
    <x v="1"/>
    <n v="4.7300000000000004"/>
  </r>
  <r>
    <n v="56870"/>
    <d v="2023-12-26T00:00:00"/>
    <s v="10071"/>
    <n v="1"/>
    <n v="19"/>
    <n v="16"/>
    <n v="11.27"/>
    <x v="13"/>
    <n v="4"/>
    <x v="1"/>
    <n v="4.7300000000000004"/>
  </r>
  <r>
    <n v="56871"/>
    <d v="2023-12-27T00:00:00"/>
    <s v="10066"/>
    <n v="1"/>
    <n v="9"/>
    <n v="19"/>
    <n v="9.69"/>
    <x v="6"/>
    <n v="4"/>
    <x v="1"/>
    <n v="9.31"/>
  </r>
  <r>
    <n v="56872"/>
    <d v="2023-12-27T00:00:00"/>
    <s v="10051"/>
    <n v="1"/>
    <n v="16"/>
    <n v="350"/>
    <n v="238.27"/>
    <x v="11"/>
    <n v="3"/>
    <x v="3"/>
    <n v="111.72999999999999"/>
  </r>
  <r>
    <n v="56873"/>
    <d v="2023-12-27T00:00:00"/>
    <s v="10071"/>
    <n v="1"/>
    <n v="5"/>
    <n v="16"/>
    <n v="11.27"/>
    <x v="2"/>
    <n v="4"/>
    <x v="1"/>
    <n v="4.7300000000000004"/>
  </r>
  <r>
    <n v="56874"/>
    <d v="2023-12-27T00:00:00"/>
    <s v="10071"/>
    <n v="1"/>
    <n v="6"/>
    <n v="16"/>
    <n v="11.27"/>
    <x v="4"/>
    <n v="4"/>
    <x v="1"/>
    <n v="4.7300000000000004"/>
  </r>
  <r>
    <n v="56875"/>
    <d v="2023-12-28T00:00:00"/>
    <s v="10071"/>
    <n v="1"/>
    <n v="1"/>
    <n v="16"/>
    <n v="11.27"/>
    <x v="0"/>
    <n v="4"/>
    <x v="1"/>
    <n v="4.7300000000000004"/>
  </r>
  <r>
    <n v="56876"/>
    <d v="2023-12-28T00:00:00"/>
    <s v="10071"/>
    <n v="1"/>
    <n v="6"/>
    <n v="16"/>
    <n v="11.27"/>
    <x v="4"/>
    <n v="4"/>
    <x v="1"/>
    <n v="4.7300000000000004"/>
  </r>
  <r>
    <n v="56877"/>
    <d v="2023-12-28T00:00:00"/>
    <s v="10084"/>
    <n v="1"/>
    <n v="19"/>
    <n v="60"/>
    <n v="46.16"/>
    <x v="13"/>
    <n v="4"/>
    <x v="1"/>
    <n v="13.840000000000003"/>
  </r>
  <r>
    <n v="56878"/>
    <d v="2023-12-28T00:00:00"/>
    <s v="10071"/>
    <n v="1"/>
    <n v="7"/>
    <n v="16"/>
    <n v="11.27"/>
    <x v="3"/>
    <n v="4"/>
    <x v="1"/>
    <n v="4.7300000000000004"/>
  </r>
  <r>
    <n v="56879"/>
    <d v="2023-12-28T00:00:00"/>
    <s v="10071"/>
    <n v="1"/>
    <n v="10"/>
    <n v="16"/>
    <n v="11.27"/>
    <x v="9"/>
    <n v="4"/>
    <x v="1"/>
    <n v="4.7300000000000004"/>
  </r>
  <r>
    <n v="56880"/>
    <d v="2023-12-29T00:00:00"/>
    <s v="10006"/>
    <n v="1"/>
    <n v="5"/>
    <n v="260"/>
    <n v="139.79"/>
    <x v="2"/>
    <n v="1"/>
    <x v="5"/>
    <n v="120.21000000000001"/>
  </r>
  <r>
    <n v="56881"/>
    <d v="2023-12-29T00:00:00"/>
    <s v="10071"/>
    <n v="1"/>
    <n v="19"/>
    <n v="16"/>
    <n v="11.27"/>
    <x v="13"/>
    <n v="4"/>
    <x v="1"/>
    <n v="4.7300000000000004"/>
  </r>
  <r>
    <n v="56882"/>
    <d v="2023-12-30T00:00:00"/>
    <s v="10071"/>
    <n v="1"/>
    <n v="1"/>
    <n v="16"/>
    <n v="11.27"/>
    <x v="0"/>
    <n v="4"/>
    <x v="1"/>
    <n v="4.7300000000000004"/>
  </r>
  <r>
    <n v="56883"/>
    <d v="2023-12-31T00:00:00"/>
    <s v="10071"/>
    <n v="1"/>
    <n v="7"/>
    <n v="16"/>
    <n v="11.27"/>
    <x v="3"/>
    <n v="4"/>
    <x v="1"/>
    <n v="4.7300000000000004"/>
  </r>
  <r>
    <n v="56884"/>
    <d v="2023-12-31T00:00:00"/>
    <s v="10080"/>
    <n v="1"/>
    <n v="5"/>
    <n v="35"/>
    <n v="20.28"/>
    <x v="2"/>
    <n v="4"/>
    <x v="1"/>
    <n v="14.719999999999999"/>
  </r>
  <r>
    <n v="56885"/>
    <d v="2020-01-10T00:00:00"/>
    <s v="10016"/>
    <n v="1"/>
    <n v="2"/>
    <n v="237"/>
    <n v="174.51"/>
    <x v="1"/>
    <n v="2"/>
    <x v="4"/>
    <n v="62.490000000000009"/>
  </r>
  <r>
    <n v="56886"/>
    <d v="2020-01-10T00:00:00"/>
    <s v="10016"/>
    <n v="1"/>
    <n v="7"/>
    <n v="229"/>
    <n v="163.95"/>
    <x v="3"/>
    <n v="2"/>
    <x v="4"/>
    <n v="65.050000000000011"/>
  </r>
  <r>
    <n v="56887"/>
    <d v="2020-01-10T00:00:00"/>
    <s v="10016"/>
    <n v="1"/>
    <n v="1"/>
    <n v="230"/>
    <n v="177.28"/>
    <x v="0"/>
    <n v="2"/>
    <x v="4"/>
    <n v="52.72"/>
  </r>
  <r>
    <n v="56888"/>
    <d v="2020-01-10T00:00:00"/>
    <s v="10016"/>
    <n v="1"/>
    <n v="3"/>
    <n v="231"/>
    <n v="166.27"/>
    <x v="5"/>
    <n v="2"/>
    <x v="4"/>
    <n v="64.72999999999999"/>
  </r>
  <r>
    <n v="56889"/>
    <d v="2020-01-10T00:00:00"/>
    <s v="10016"/>
    <n v="1"/>
    <n v="2"/>
    <n v="229"/>
    <n v="164.25"/>
    <x v="1"/>
    <n v="2"/>
    <x v="4"/>
    <n v="64.75"/>
  </r>
  <r>
    <n v="56890"/>
    <d v="2020-01-10T00:00:00"/>
    <s v="10016"/>
    <n v="1"/>
    <n v="6"/>
    <n v="222"/>
    <n v="169.78"/>
    <x v="4"/>
    <n v="2"/>
    <x v="4"/>
    <n v="52.22"/>
  </r>
  <r>
    <n v="56891"/>
    <d v="2020-01-10T00:00:00"/>
    <s v="10016"/>
    <n v="1"/>
    <n v="6"/>
    <n v="240"/>
    <n v="174.03"/>
    <x v="4"/>
    <n v="2"/>
    <x v="4"/>
    <n v="65.97"/>
  </r>
  <r>
    <n v="56892"/>
    <d v="2020-01-10T00:00:00"/>
    <s v="10016"/>
    <n v="1"/>
    <n v="7"/>
    <n v="236"/>
    <n v="162.19999999999999"/>
    <x v="3"/>
    <n v="2"/>
    <x v="4"/>
    <n v="73.800000000000011"/>
  </r>
  <r>
    <n v="56893"/>
    <d v="2020-01-10T00:00:00"/>
    <s v="10016"/>
    <n v="1"/>
    <n v="5"/>
    <n v="242"/>
    <n v="177.35"/>
    <x v="2"/>
    <n v="2"/>
    <x v="4"/>
    <n v="64.650000000000006"/>
  </r>
  <r>
    <n v="56894"/>
    <d v="2020-01-10T00:00:00"/>
    <s v="10016"/>
    <n v="1"/>
    <n v="7"/>
    <n v="234"/>
    <n v="162.21"/>
    <x v="3"/>
    <n v="2"/>
    <x v="4"/>
    <n v="71.789999999999992"/>
  </r>
  <r>
    <n v="56895"/>
    <d v="2020-01-10T00:00:00"/>
    <s v="10016"/>
    <n v="1"/>
    <n v="1"/>
    <n v="236"/>
    <n v="168.53"/>
    <x v="0"/>
    <n v="2"/>
    <x v="4"/>
    <n v="67.47"/>
  </r>
  <r>
    <n v="56896"/>
    <d v="2020-01-10T00:00:00"/>
    <s v="10016"/>
    <n v="1"/>
    <n v="7"/>
    <n v="239"/>
    <n v="167.18"/>
    <x v="3"/>
    <n v="2"/>
    <x v="4"/>
    <n v="71.819999999999993"/>
  </r>
  <r>
    <n v="56897"/>
    <d v="2020-01-10T00:00:00"/>
    <s v="10016"/>
    <n v="1"/>
    <n v="7"/>
    <n v="231"/>
    <n v="177.24"/>
    <x v="3"/>
    <n v="2"/>
    <x v="4"/>
    <n v="53.759999999999991"/>
  </r>
  <r>
    <n v="56898"/>
    <d v="2020-01-10T00:00:00"/>
    <s v="10016"/>
    <n v="1"/>
    <n v="1"/>
    <n v="225"/>
    <n v="174.98"/>
    <x v="0"/>
    <n v="2"/>
    <x v="4"/>
    <n v="50.02000000000001"/>
  </r>
  <r>
    <n v="56899"/>
    <d v="2020-01-10T00:00:00"/>
    <s v="10016"/>
    <n v="1"/>
    <n v="6"/>
    <n v="224"/>
    <n v="175.08"/>
    <x v="4"/>
    <n v="2"/>
    <x v="4"/>
    <n v="48.919999999999987"/>
  </r>
  <r>
    <n v="56900"/>
    <d v="2020-01-10T00:00:00"/>
    <s v="10016"/>
    <n v="1"/>
    <n v="1"/>
    <n v="226"/>
    <n v="176.64"/>
    <x v="0"/>
    <n v="2"/>
    <x v="4"/>
    <n v="49.360000000000014"/>
  </r>
  <r>
    <n v="56901"/>
    <d v="2020-01-10T00:00:00"/>
    <s v="10016"/>
    <n v="1"/>
    <n v="7"/>
    <n v="236"/>
    <n v="179.32"/>
    <x v="3"/>
    <n v="2"/>
    <x v="4"/>
    <n v="56.680000000000007"/>
  </r>
  <r>
    <n v="56902"/>
    <d v="2020-01-10T00:00:00"/>
    <s v="10016"/>
    <n v="1"/>
    <n v="7"/>
    <n v="236"/>
    <n v="173.11"/>
    <x v="3"/>
    <n v="2"/>
    <x v="4"/>
    <n v="62.889999999999986"/>
  </r>
  <r>
    <n v="56903"/>
    <d v="2020-01-10T00:00:00"/>
    <s v="10016"/>
    <n v="1"/>
    <n v="5"/>
    <n v="236"/>
    <n v="172.06"/>
    <x v="2"/>
    <n v="2"/>
    <x v="4"/>
    <n v="63.94"/>
  </r>
  <r>
    <n v="56904"/>
    <d v="2020-01-10T00:00:00"/>
    <s v="10016"/>
    <n v="1"/>
    <n v="2"/>
    <n v="235"/>
    <n v="172.93"/>
    <x v="1"/>
    <n v="2"/>
    <x v="4"/>
    <n v="62.069999999999993"/>
  </r>
  <r>
    <n v="56905"/>
    <d v="2020-01-10T00:00:00"/>
    <s v="10016"/>
    <n v="1"/>
    <n v="7"/>
    <n v="233"/>
    <n v="174.93"/>
    <x v="3"/>
    <n v="2"/>
    <x v="4"/>
    <n v="58.069999999999993"/>
  </r>
  <r>
    <n v="56906"/>
    <d v="2020-01-10T00:00:00"/>
    <s v="10016"/>
    <n v="1"/>
    <n v="2"/>
    <n v="244"/>
    <n v="173.69"/>
    <x v="1"/>
    <n v="2"/>
    <x v="4"/>
    <n v="70.31"/>
  </r>
  <r>
    <n v="56907"/>
    <d v="2020-01-10T00:00:00"/>
    <s v="10016"/>
    <n v="1"/>
    <n v="2"/>
    <n v="227"/>
    <n v="174.44"/>
    <x v="1"/>
    <n v="2"/>
    <x v="4"/>
    <n v="52.56"/>
  </r>
  <r>
    <n v="56908"/>
    <d v="2020-01-10T00:00:00"/>
    <s v="10016"/>
    <n v="1"/>
    <n v="2"/>
    <n v="223"/>
    <n v="178.96"/>
    <x v="1"/>
    <n v="2"/>
    <x v="4"/>
    <n v="44.039999999999992"/>
  </r>
  <r>
    <n v="56909"/>
    <d v="2020-01-10T00:00:00"/>
    <s v="10016"/>
    <n v="1"/>
    <n v="6"/>
    <n v="223"/>
    <n v="165.7"/>
    <x v="4"/>
    <n v="2"/>
    <x v="4"/>
    <n v="57.300000000000011"/>
  </r>
  <r>
    <n v="56910"/>
    <d v="2020-01-12T00:00:00"/>
    <s v="10031"/>
    <n v="1"/>
    <n v="5"/>
    <n v="158"/>
    <n v="92.91"/>
    <x v="2"/>
    <n v="6"/>
    <x v="2"/>
    <n v="65.09"/>
  </r>
  <r>
    <n v="56911"/>
    <d v="2020-02-03T00:00:00"/>
    <s v="10016"/>
    <n v="1"/>
    <n v="1"/>
    <n v="228"/>
    <n v="174.28"/>
    <x v="0"/>
    <n v="2"/>
    <x v="4"/>
    <n v="53.72"/>
  </r>
  <r>
    <n v="56912"/>
    <d v="2020-02-24T00:00:00"/>
    <s v="10016"/>
    <n v="1"/>
    <n v="1"/>
    <n v="233"/>
    <n v="163.34"/>
    <x v="0"/>
    <n v="2"/>
    <x v="4"/>
    <n v="69.66"/>
  </r>
  <r>
    <n v="56913"/>
    <d v="2020-02-25T00:00:00"/>
    <s v="10016"/>
    <n v="1"/>
    <n v="3"/>
    <n v="227"/>
    <n v="177.23"/>
    <x v="5"/>
    <n v="2"/>
    <x v="4"/>
    <n v="49.77000000000001"/>
  </r>
  <r>
    <n v="56914"/>
    <d v="2020-03-01T00:00:00"/>
    <s v="10031"/>
    <n v="1"/>
    <n v="2"/>
    <n v="159"/>
    <n v="94.99"/>
    <x v="1"/>
    <n v="6"/>
    <x v="2"/>
    <n v="64.010000000000005"/>
  </r>
  <r>
    <n v="56915"/>
    <d v="2020-03-13T00:00:00"/>
    <s v="10031"/>
    <n v="1"/>
    <n v="7"/>
    <n v="154"/>
    <n v="96.41"/>
    <x v="3"/>
    <n v="6"/>
    <x v="2"/>
    <n v="57.59"/>
  </r>
  <r>
    <n v="56916"/>
    <d v="2020-03-19T00:00:00"/>
    <s v="10016"/>
    <n v="1"/>
    <n v="1"/>
    <n v="228"/>
    <n v="170.21"/>
    <x v="0"/>
    <n v="2"/>
    <x v="4"/>
    <n v="57.789999999999992"/>
  </r>
  <r>
    <n v="56917"/>
    <d v="2020-03-29T00:00:00"/>
    <s v="10031"/>
    <n v="1"/>
    <n v="6"/>
    <n v="154"/>
    <n v="97.05"/>
    <x v="4"/>
    <n v="6"/>
    <x v="2"/>
    <n v="56.95"/>
  </r>
  <r>
    <n v="56918"/>
    <d v="2020-04-05T00:00:00"/>
    <s v="10016"/>
    <n v="1"/>
    <n v="2"/>
    <n v="226"/>
    <n v="161.56"/>
    <x v="1"/>
    <n v="2"/>
    <x v="4"/>
    <n v="64.44"/>
  </r>
  <r>
    <n v="56919"/>
    <d v="2020-04-09T00:00:00"/>
    <s v="10031"/>
    <n v="1"/>
    <n v="9"/>
    <n v="158"/>
    <n v="92.09"/>
    <x v="6"/>
    <n v="6"/>
    <x v="2"/>
    <n v="65.91"/>
  </r>
  <r>
    <n v="56920"/>
    <d v="2020-04-09T00:00:00"/>
    <s v="10031"/>
    <n v="1"/>
    <n v="5"/>
    <n v="159"/>
    <n v="96.1"/>
    <x v="2"/>
    <n v="6"/>
    <x v="2"/>
    <n v="62.900000000000006"/>
  </r>
  <r>
    <n v="56921"/>
    <d v="2020-04-14T00:00:00"/>
    <s v="10033"/>
    <n v="1"/>
    <n v="2"/>
    <n v="249"/>
    <n v="130.09"/>
    <x v="1"/>
    <n v="6"/>
    <x v="2"/>
    <n v="118.91"/>
  </r>
  <r>
    <n v="56922"/>
    <d v="2020-04-23T00:00:00"/>
    <s v="10016"/>
    <n v="1"/>
    <n v="5"/>
    <n v="232"/>
    <n v="165.74"/>
    <x v="2"/>
    <n v="2"/>
    <x v="4"/>
    <n v="66.259999999999991"/>
  </r>
  <r>
    <n v="56923"/>
    <d v="2020-05-02T00:00:00"/>
    <s v="10016"/>
    <n v="1"/>
    <n v="5"/>
    <n v="225"/>
    <n v="162.80000000000001"/>
    <x v="2"/>
    <n v="2"/>
    <x v="4"/>
    <n v="62.199999999999989"/>
  </r>
  <r>
    <n v="56924"/>
    <d v="2020-05-18T00:00:00"/>
    <s v="10033"/>
    <n v="1"/>
    <n v="2"/>
    <n v="251"/>
    <n v="132.51"/>
    <x v="1"/>
    <n v="6"/>
    <x v="2"/>
    <n v="118.49000000000001"/>
  </r>
  <r>
    <n v="56925"/>
    <d v="2020-05-18T00:00:00"/>
    <s v="10045"/>
    <n v="1"/>
    <n v="3"/>
    <n v="247"/>
    <n v="154.79"/>
    <x v="5"/>
    <n v="5"/>
    <x v="0"/>
    <n v="92.210000000000008"/>
  </r>
  <r>
    <n v="56926"/>
    <d v="2020-05-24T00:00:00"/>
    <s v="10016"/>
    <n v="1"/>
    <n v="6"/>
    <n v="232"/>
    <n v="177.84"/>
    <x v="4"/>
    <n v="2"/>
    <x v="4"/>
    <n v="54.16"/>
  </r>
  <r>
    <n v="56927"/>
    <d v="2020-05-27T00:00:00"/>
    <s v="10031"/>
    <n v="1"/>
    <n v="6"/>
    <n v="156"/>
    <n v="97.47"/>
    <x v="4"/>
    <n v="6"/>
    <x v="2"/>
    <n v="58.53"/>
  </r>
  <r>
    <n v="56928"/>
    <d v="2020-06-04T00:00:00"/>
    <s v="10016"/>
    <n v="1"/>
    <n v="9"/>
    <n v="242"/>
    <n v="171.62"/>
    <x v="6"/>
    <n v="2"/>
    <x v="4"/>
    <n v="70.38"/>
  </r>
  <r>
    <n v="56929"/>
    <d v="2020-06-09T00:00:00"/>
    <s v="10016"/>
    <n v="1"/>
    <n v="3"/>
    <n v="244"/>
    <n v="165.87"/>
    <x v="5"/>
    <n v="2"/>
    <x v="4"/>
    <n v="78.13"/>
  </r>
  <r>
    <n v="56930"/>
    <d v="2020-06-11T00:00:00"/>
    <s v="10033"/>
    <n v="1"/>
    <n v="1"/>
    <n v="236"/>
    <n v="130.26"/>
    <x v="0"/>
    <n v="6"/>
    <x v="2"/>
    <n v="105.74000000000001"/>
  </r>
  <r>
    <n v="56931"/>
    <d v="2020-06-16T00:00:00"/>
    <s v="10016"/>
    <n v="1"/>
    <n v="6"/>
    <n v="227"/>
    <n v="177.8"/>
    <x v="4"/>
    <n v="2"/>
    <x v="4"/>
    <n v="49.199999999999989"/>
  </r>
  <r>
    <n v="56932"/>
    <d v="2020-06-17T00:00:00"/>
    <s v="10054"/>
    <n v="1"/>
    <n v="3"/>
    <n v="687"/>
    <n v="517.52"/>
    <x v="5"/>
    <n v="3"/>
    <x v="3"/>
    <n v="169.48000000000002"/>
  </r>
  <r>
    <n v="56933"/>
    <d v="2020-06-27T00:00:00"/>
    <s v="10016"/>
    <n v="1"/>
    <n v="1"/>
    <n v="231"/>
    <n v="170.97"/>
    <x v="0"/>
    <n v="2"/>
    <x v="4"/>
    <n v="60.03"/>
  </r>
  <r>
    <n v="56934"/>
    <d v="2020-06-28T00:00:00"/>
    <s v="10031"/>
    <n v="1"/>
    <n v="6"/>
    <n v="166"/>
    <n v="96"/>
    <x v="4"/>
    <n v="6"/>
    <x v="2"/>
    <n v="70"/>
  </r>
  <r>
    <n v="56935"/>
    <d v="2020-06-28T00:00:00"/>
    <s v="10058"/>
    <n v="1"/>
    <n v="2"/>
    <n v="972"/>
    <n v="507.73"/>
    <x v="1"/>
    <n v="3"/>
    <x v="3"/>
    <n v="464.27"/>
  </r>
  <r>
    <n v="56936"/>
    <d v="2020-07-06T00:00:00"/>
    <s v="10062"/>
    <n v="1"/>
    <n v="2"/>
    <n v="26"/>
    <n v="20.09"/>
    <x v="1"/>
    <n v="4"/>
    <x v="1"/>
    <n v="5.91"/>
  </r>
  <r>
    <n v="56937"/>
    <d v="2020-07-11T00:00:00"/>
    <s v="10016"/>
    <n v="1"/>
    <n v="5"/>
    <n v="232"/>
    <n v="163.71"/>
    <x v="2"/>
    <n v="2"/>
    <x v="4"/>
    <n v="68.289999999999992"/>
  </r>
  <r>
    <n v="56938"/>
    <d v="2020-07-16T00:00:00"/>
    <s v="10016"/>
    <n v="1"/>
    <n v="5"/>
    <n v="230"/>
    <n v="176.12"/>
    <x v="2"/>
    <n v="2"/>
    <x v="4"/>
    <n v="53.879999999999995"/>
  </r>
  <r>
    <n v="56939"/>
    <d v="2020-07-27T00:00:00"/>
    <s v="10033"/>
    <n v="1"/>
    <n v="6"/>
    <n v="249"/>
    <n v="128.9"/>
    <x v="4"/>
    <n v="6"/>
    <x v="2"/>
    <n v="120.1"/>
  </r>
  <r>
    <n v="56940"/>
    <d v="2020-08-03T00:00:00"/>
    <s v="10016"/>
    <n v="1"/>
    <n v="7"/>
    <n v="244"/>
    <n v="179.19"/>
    <x v="3"/>
    <n v="2"/>
    <x v="4"/>
    <n v="64.81"/>
  </r>
  <r>
    <n v="56941"/>
    <d v="2020-08-12T00:00:00"/>
    <s v="10031"/>
    <n v="1"/>
    <n v="3"/>
    <n v="160"/>
    <n v="90.6"/>
    <x v="5"/>
    <n v="6"/>
    <x v="2"/>
    <n v="69.400000000000006"/>
  </r>
  <r>
    <n v="56942"/>
    <d v="2020-08-17T00:00:00"/>
    <s v="10016"/>
    <n v="1"/>
    <n v="1"/>
    <n v="226"/>
    <n v="176.93"/>
    <x v="0"/>
    <n v="2"/>
    <x v="4"/>
    <n v="49.069999999999993"/>
  </r>
  <r>
    <n v="56943"/>
    <d v="2020-09-02T00:00:00"/>
    <s v="10033"/>
    <n v="1"/>
    <n v="1"/>
    <n v="234"/>
    <n v="129.22"/>
    <x v="0"/>
    <n v="6"/>
    <x v="2"/>
    <n v="104.78"/>
  </r>
  <r>
    <n v="56944"/>
    <d v="2020-09-06T00:00:00"/>
    <s v="10016"/>
    <n v="1"/>
    <n v="1"/>
    <n v="222"/>
    <n v="168.3"/>
    <x v="0"/>
    <n v="2"/>
    <x v="4"/>
    <n v="53.699999999999989"/>
  </r>
  <r>
    <n v="56945"/>
    <d v="2020-09-23T00:00:00"/>
    <s v="10016"/>
    <n v="1"/>
    <n v="3"/>
    <n v="238"/>
    <n v="163.63"/>
    <x v="5"/>
    <n v="2"/>
    <x v="4"/>
    <n v="74.37"/>
  </r>
  <r>
    <n v="56946"/>
    <d v="2020-09-24T00:00:00"/>
    <s v="10033"/>
    <n v="1"/>
    <n v="3"/>
    <n v="259"/>
    <n v="122.83"/>
    <x v="5"/>
    <n v="6"/>
    <x v="2"/>
    <n v="136.17000000000002"/>
  </r>
  <r>
    <n v="56947"/>
    <d v="2020-09-30T00:00:00"/>
    <s v="10031"/>
    <n v="1"/>
    <n v="3"/>
    <n v="163"/>
    <n v="88.36"/>
    <x v="5"/>
    <n v="6"/>
    <x v="2"/>
    <n v="74.64"/>
  </r>
  <r>
    <n v="56948"/>
    <d v="2020-10-05T00:00:00"/>
    <s v="10016"/>
    <n v="1"/>
    <n v="2"/>
    <n v="228"/>
    <n v="170.16"/>
    <x v="1"/>
    <n v="2"/>
    <x v="4"/>
    <n v="57.84"/>
  </r>
  <r>
    <n v="56949"/>
    <d v="2020-10-28T00:00:00"/>
    <s v="10016"/>
    <n v="1"/>
    <n v="7"/>
    <n v="240"/>
    <n v="171.55"/>
    <x v="3"/>
    <n v="2"/>
    <x v="4"/>
    <n v="68.449999999999989"/>
  </r>
  <r>
    <n v="56950"/>
    <d v="2020-10-28T00:00:00"/>
    <s v="10031"/>
    <n v="1"/>
    <n v="3"/>
    <n v="167"/>
    <n v="88.79"/>
    <x v="5"/>
    <n v="6"/>
    <x v="2"/>
    <n v="78.209999999999994"/>
  </r>
  <r>
    <n v="56951"/>
    <d v="2020-11-03T00:00:00"/>
    <s v="10033"/>
    <n v="1"/>
    <n v="7"/>
    <n v="244"/>
    <n v="124.59"/>
    <x v="3"/>
    <n v="6"/>
    <x v="2"/>
    <n v="119.41"/>
  </r>
  <r>
    <n v="56952"/>
    <d v="2020-11-17T00:00:00"/>
    <s v="10016"/>
    <n v="1"/>
    <n v="5"/>
    <n v="235"/>
    <n v="163.5"/>
    <x v="2"/>
    <n v="2"/>
    <x v="4"/>
    <n v="71.5"/>
  </r>
  <r>
    <n v="56953"/>
    <d v="2020-12-01T00:00:00"/>
    <s v="10031"/>
    <n v="1"/>
    <n v="6"/>
    <n v="158"/>
    <n v="93.01"/>
    <x v="4"/>
    <n v="6"/>
    <x v="2"/>
    <n v="64.989999999999995"/>
  </r>
  <r>
    <n v="56954"/>
    <d v="2020-12-07T00:00:00"/>
    <s v="10016"/>
    <n v="1"/>
    <n v="3"/>
    <n v="235"/>
    <n v="168.28"/>
    <x v="5"/>
    <n v="2"/>
    <x v="4"/>
    <n v="66.72"/>
  </r>
  <r>
    <n v="56955"/>
    <d v="2020-12-20T00:00:00"/>
    <s v="10033"/>
    <n v="1"/>
    <n v="2"/>
    <n v="239"/>
    <n v="122.9"/>
    <x v="1"/>
    <n v="6"/>
    <x v="2"/>
    <n v="116.1"/>
  </r>
  <r>
    <n v="56956"/>
    <d v="2020-12-24T00:00:00"/>
    <s v="10016"/>
    <n v="1"/>
    <n v="5"/>
    <n v="240"/>
    <n v="162.69999999999999"/>
    <x v="2"/>
    <n v="2"/>
    <x v="4"/>
    <n v="77.300000000000011"/>
  </r>
  <r>
    <n v="56957"/>
    <d v="2021-01-01T00:00:00"/>
    <s v="10016"/>
    <n v="1"/>
    <n v="7"/>
    <n v="233"/>
    <n v="175.27"/>
    <x v="3"/>
    <n v="2"/>
    <x v="4"/>
    <n v="57.72999999999999"/>
  </r>
  <r>
    <n v="56958"/>
    <d v="2021-01-12T00:00:00"/>
    <s v="10016"/>
    <n v="1"/>
    <n v="3"/>
    <n v="224"/>
    <n v="177.04"/>
    <x v="5"/>
    <n v="2"/>
    <x v="4"/>
    <n v="46.960000000000008"/>
  </r>
  <r>
    <n v="56959"/>
    <d v="2021-01-15T00:00:00"/>
    <s v="10031"/>
    <n v="1"/>
    <n v="5"/>
    <n v="155"/>
    <n v="93.97"/>
    <x v="2"/>
    <n v="6"/>
    <x v="2"/>
    <n v="61.03"/>
  </r>
  <r>
    <n v="56960"/>
    <d v="2021-01-17T00:00:00"/>
    <s v="10016"/>
    <n v="1"/>
    <n v="5"/>
    <n v="236"/>
    <n v="167.37"/>
    <x v="2"/>
    <n v="2"/>
    <x v="4"/>
    <n v="68.63"/>
  </r>
  <r>
    <n v="56961"/>
    <d v="2021-02-03T00:00:00"/>
    <s v="10016"/>
    <n v="1"/>
    <n v="7"/>
    <n v="238"/>
    <n v="177.86"/>
    <x v="3"/>
    <n v="2"/>
    <x v="4"/>
    <n v="60.139999999999986"/>
  </r>
  <r>
    <n v="56962"/>
    <d v="2021-02-12T00:00:00"/>
    <s v="10033"/>
    <n v="1"/>
    <n v="5"/>
    <n v="244"/>
    <n v="133.41999999999999"/>
    <x v="2"/>
    <n v="6"/>
    <x v="2"/>
    <n v="110.58000000000001"/>
  </r>
  <r>
    <n v="56963"/>
    <d v="2021-02-24T00:00:00"/>
    <s v="10016"/>
    <n v="1"/>
    <n v="1"/>
    <n v="222"/>
    <n v="166.74"/>
    <x v="0"/>
    <n v="2"/>
    <x v="4"/>
    <n v="55.259999999999991"/>
  </r>
  <r>
    <n v="56964"/>
    <d v="2021-03-04T00:00:00"/>
    <s v="10031"/>
    <n v="1"/>
    <n v="11"/>
    <n v="161"/>
    <n v="94.66"/>
    <x v="7"/>
    <n v="6"/>
    <x v="2"/>
    <n v="66.34"/>
  </r>
  <r>
    <n v="56965"/>
    <d v="2021-03-06T00:00:00"/>
    <s v="10033"/>
    <n v="1"/>
    <n v="6"/>
    <n v="255"/>
    <n v="130.41"/>
    <x v="4"/>
    <n v="6"/>
    <x v="2"/>
    <n v="124.59"/>
  </r>
  <r>
    <n v="56966"/>
    <d v="2021-03-11T00:00:00"/>
    <s v="10016"/>
    <n v="1"/>
    <n v="6"/>
    <n v="237"/>
    <n v="173.04"/>
    <x v="4"/>
    <n v="2"/>
    <x v="4"/>
    <n v="63.960000000000008"/>
  </r>
  <r>
    <n v="56967"/>
    <d v="2021-03-24T00:00:00"/>
    <s v="10016"/>
    <n v="1"/>
    <n v="6"/>
    <n v="230"/>
    <n v="161.82"/>
    <x v="4"/>
    <n v="2"/>
    <x v="4"/>
    <n v="68.180000000000007"/>
  </r>
  <r>
    <n v="56968"/>
    <d v="2021-03-27T00:00:00"/>
    <s v="10031"/>
    <n v="1"/>
    <n v="2"/>
    <n v="168"/>
    <n v="90.15"/>
    <x v="1"/>
    <n v="6"/>
    <x v="2"/>
    <n v="77.849999999999994"/>
  </r>
  <r>
    <n v="56969"/>
    <d v="2021-04-02T00:00:00"/>
    <s v="10016"/>
    <n v="1"/>
    <n v="1"/>
    <n v="235"/>
    <n v="178.78"/>
    <x v="0"/>
    <n v="2"/>
    <x v="4"/>
    <n v="56.22"/>
  </r>
  <r>
    <n v="56970"/>
    <d v="2021-04-06T00:00:00"/>
    <s v="10033"/>
    <n v="1"/>
    <n v="10"/>
    <n v="243"/>
    <n v="125.44"/>
    <x v="9"/>
    <n v="6"/>
    <x v="2"/>
    <n v="117.56"/>
  </r>
  <r>
    <n v="56971"/>
    <d v="2021-04-19T00:00:00"/>
    <s v="10031"/>
    <n v="1"/>
    <n v="6"/>
    <n v="158"/>
    <n v="96.84"/>
    <x v="4"/>
    <n v="6"/>
    <x v="2"/>
    <n v="61.16"/>
  </r>
  <r>
    <n v="56972"/>
    <d v="2021-04-22T00:00:00"/>
    <s v="10016"/>
    <n v="1"/>
    <n v="2"/>
    <n v="240"/>
    <n v="177.88"/>
    <x v="1"/>
    <n v="2"/>
    <x v="4"/>
    <n v="62.120000000000005"/>
  </r>
  <r>
    <n v="56973"/>
    <d v="2021-04-28T00:00:00"/>
    <s v="10016"/>
    <n v="1"/>
    <n v="1"/>
    <n v="238"/>
    <n v="169.31"/>
    <x v="0"/>
    <n v="2"/>
    <x v="4"/>
    <n v="68.69"/>
  </r>
  <r>
    <n v="56974"/>
    <d v="2021-05-01T00:00:00"/>
    <s v="10031"/>
    <n v="1"/>
    <n v="6"/>
    <n v="165"/>
    <n v="96.57"/>
    <x v="4"/>
    <n v="6"/>
    <x v="2"/>
    <n v="68.430000000000007"/>
  </r>
  <r>
    <n v="56975"/>
    <d v="2021-05-02T00:00:00"/>
    <s v="10062"/>
    <n v="1"/>
    <n v="3"/>
    <n v="24"/>
    <n v="20.69"/>
    <x v="5"/>
    <n v="4"/>
    <x v="1"/>
    <n v="3.3099999999999987"/>
  </r>
  <r>
    <n v="56976"/>
    <d v="2021-05-12T00:00:00"/>
    <s v="10062"/>
    <n v="1"/>
    <n v="1"/>
    <n v="26"/>
    <n v="18.989999999999998"/>
    <x v="0"/>
    <n v="4"/>
    <x v="1"/>
    <n v="7.0100000000000016"/>
  </r>
  <r>
    <n v="56977"/>
    <d v="2021-05-18T00:00:00"/>
    <s v="10062"/>
    <n v="1"/>
    <n v="13"/>
    <n v="24"/>
    <n v="19.28"/>
    <x v="8"/>
    <n v="4"/>
    <x v="1"/>
    <n v="4.7199999999999989"/>
  </r>
  <r>
    <n v="56978"/>
    <d v="2021-05-20T00:00:00"/>
    <s v="10016"/>
    <n v="1"/>
    <n v="11"/>
    <n v="226"/>
    <n v="171.54"/>
    <x v="7"/>
    <n v="2"/>
    <x v="4"/>
    <n v="54.460000000000008"/>
  </r>
  <r>
    <n v="56979"/>
    <d v="2021-05-28T00:00:00"/>
    <s v="10016"/>
    <n v="1"/>
    <n v="1"/>
    <n v="241"/>
    <n v="177.73"/>
    <x v="0"/>
    <n v="2"/>
    <x v="4"/>
    <n v="63.27000000000001"/>
  </r>
  <r>
    <n v="56980"/>
    <d v="2021-05-29T00:00:00"/>
    <s v="10062"/>
    <n v="1"/>
    <n v="11"/>
    <n v="25"/>
    <n v="20.21"/>
    <x v="7"/>
    <n v="4"/>
    <x v="1"/>
    <n v="4.7899999999999991"/>
  </r>
  <r>
    <n v="56981"/>
    <d v="2021-05-31T00:00:00"/>
    <s v="10031"/>
    <n v="1"/>
    <n v="1"/>
    <n v="158"/>
    <n v="92.73"/>
    <x v="0"/>
    <n v="6"/>
    <x v="2"/>
    <n v="65.27"/>
  </r>
  <r>
    <n v="56982"/>
    <d v="2021-06-04T00:00:00"/>
    <s v="10033"/>
    <n v="1"/>
    <n v="11"/>
    <n v="249"/>
    <n v="133.86000000000001"/>
    <x v="7"/>
    <n v="6"/>
    <x v="2"/>
    <n v="115.13999999999999"/>
  </r>
  <r>
    <n v="56983"/>
    <d v="2021-06-05T00:00:00"/>
    <s v="10016"/>
    <n v="1"/>
    <n v="3"/>
    <n v="221"/>
    <n v="178.14"/>
    <x v="5"/>
    <n v="2"/>
    <x v="4"/>
    <n v="42.860000000000014"/>
  </r>
  <r>
    <n v="56984"/>
    <d v="2021-06-06T00:00:00"/>
    <s v="10062"/>
    <n v="1"/>
    <n v="6"/>
    <n v="24"/>
    <n v="19.32"/>
    <x v="4"/>
    <n v="4"/>
    <x v="1"/>
    <n v="4.68"/>
  </r>
  <r>
    <n v="56985"/>
    <d v="2021-06-16T00:00:00"/>
    <s v="10062"/>
    <n v="1"/>
    <n v="11"/>
    <n v="24"/>
    <n v="19.600000000000001"/>
    <x v="7"/>
    <n v="4"/>
    <x v="1"/>
    <n v="4.3999999999999986"/>
  </r>
  <r>
    <n v="56986"/>
    <d v="2021-06-19T00:00:00"/>
    <s v="10016"/>
    <n v="1"/>
    <n v="1"/>
    <n v="231"/>
    <n v="166.53"/>
    <x v="0"/>
    <n v="2"/>
    <x v="4"/>
    <n v="64.47"/>
  </r>
  <r>
    <n v="56987"/>
    <d v="2021-06-25T00:00:00"/>
    <s v="10062"/>
    <n v="1"/>
    <n v="9"/>
    <n v="26"/>
    <n v="19.13"/>
    <x v="6"/>
    <n v="4"/>
    <x v="1"/>
    <n v="6.870000000000001"/>
  </r>
  <r>
    <n v="56988"/>
    <d v="2021-06-30T00:00:00"/>
    <s v="10062"/>
    <n v="1"/>
    <n v="5"/>
    <n v="26"/>
    <n v="20.010000000000002"/>
    <x v="2"/>
    <n v="4"/>
    <x v="1"/>
    <n v="5.9899999999999984"/>
  </r>
  <r>
    <n v="56989"/>
    <d v="2021-06-30T00:00:00"/>
    <s v="10016"/>
    <n v="1"/>
    <n v="1"/>
    <n v="226"/>
    <n v="173.92"/>
    <x v="0"/>
    <n v="2"/>
    <x v="4"/>
    <n v="52.080000000000013"/>
  </r>
  <r>
    <n v="56990"/>
    <d v="2021-07-02T00:00:00"/>
    <s v="10062"/>
    <n v="1"/>
    <n v="9"/>
    <n v="25"/>
    <n v="20.52"/>
    <x v="6"/>
    <n v="4"/>
    <x v="1"/>
    <n v="4.4800000000000004"/>
  </r>
  <r>
    <n v="56991"/>
    <d v="2021-07-08T00:00:00"/>
    <s v="10033"/>
    <n v="1"/>
    <n v="1"/>
    <n v="235"/>
    <n v="130.49"/>
    <x v="0"/>
    <n v="6"/>
    <x v="2"/>
    <n v="104.50999999999999"/>
  </r>
  <r>
    <n v="56992"/>
    <d v="2021-07-09T00:00:00"/>
    <s v="10031"/>
    <n v="1"/>
    <n v="13"/>
    <n v="154"/>
    <n v="88.22"/>
    <x v="8"/>
    <n v="6"/>
    <x v="2"/>
    <n v="65.78"/>
  </r>
  <r>
    <n v="56993"/>
    <d v="2021-07-09T00:00:00"/>
    <s v="10062"/>
    <n v="1"/>
    <n v="14"/>
    <n v="26"/>
    <n v="19.78"/>
    <x v="10"/>
    <n v="4"/>
    <x v="1"/>
    <n v="6.2199999999999989"/>
  </r>
  <r>
    <n v="56994"/>
    <d v="2021-07-12T00:00:00"/>
    <s v="10062"/>
    <n v="1"/>
    <n v="3"/>
    <n v="26"/>
    <n v="18.86"/>
    <x v="5"/>
    <n v="4"/>
    <x v="1"/>
    <n v="7.1400000000000006"/>
  </r>
  <r>
    <n v="56995"/>
    <d v="2021-07-15T00:00:00"/>
    <s v="10016"/>
    <n v="1"/>
    <n v="5"/>
    <n v="237"/>
    <n v="164.12"/>
    <x v="2"/>
    <n v="2"/>
    <x v="4"/>
    <n v="72.88"/>
  </r>
  <r>
    <n v="56996"/>
    <d v="2021-07-15T00:00:00"/>
    <s v="10062"/>
    <n v="1"/>
    <n v="1"/>
    <n v="24"/>
    <n v="18.89"/>
    <x v="0"/>
    <n v="4"/>
    <x v="1"/>
    <n v="5.1099999999999994"/>
  </r>
  <r>
    <n v="56997"/>
    <d v="2021-07-20T00:00:00"/>
    <s v="10062"/>
    <n v="1"/>
    <n v="13"/>
    <n v="25"/>
    <n v="19.62"/>
    <x v="8"/>
    <n v="4"/>
    <x v="1"/>
    <n v="5.379999999999999"/>
  </r>
  <r>
    <n v="56998"/>
    <d v="2021-07-23T00:00:00"/>
    <s v="10016"/>
    <n v="1"/>
    <n v="14"/>
    <n v="233"/>
    <n v="179.04"/>
    <x v="10"/>
    <n v="2"/>
    <x v="4"/>
    <n v="53.960000000000008"/>
  </r>
  <r>
    <n v="56999"/>
    <d v="2021-07-28T00:00:00"/>
    <s v="10062"/>
    <n v="1"/>
    <n v="11"/>
    <n v="24"/>
    <n v="19.670000000000002"/>
    <x v="7"/>
    <n v="4"/>
    <x v="1"/>
    <n v="4.3299999999999983"/>
  </r>
  <r>
    <n v="57000"/>
    <d v="2021-08-01T00:00:00"/>
    <s v="10062"/>
    <n v="1"/>
    <n v="11"/>
    <n v="24"/>
    <n v="19.59"/>
    <x v="7"/>
    <n v="4"/>
    <x v="1"/>
    <n v="4.41"/>
  </r>
  <r>
    <n v="57001"/>
    <d v="2021-08-03T00:00:00"/>
    <s v="10062"/>
    <n v="1"/>
    <n v="1"/>
    <n v="25"/>
    <n v="18.87"/>
    <x v="0"/>
    <n v="4"/>
    <x v="1"/>
    <n v="6.129999999999999"/>
  </r>
  <r>
    <n v="57002"/>
    <d v="2021-08-11T00:00:00"/>
    <s v="10062"/>
    <n v="1"/>
    <n v="11"/>
    <n v="26"/>
    <n v="18.96"/>
    <x v="7"/>
    <n v="4"/>
    <x v="1"/>
    <n v="7.0399999999999991"/>
  </r>
  <r>
    <n v="57003"/>
    <d v="2021-08-13T00:00:00"/>
    <s v="10062"/>
    <n v="1"/>
    <n v="9"/>
    <n v="26"/>
    <n v="20.79"/>
    <x v="6"/>
    <n v="4"/>
    <x v="1"/>
    <n v="5.2100000000000009"/>
  </r>
  <r>
    <n v="57004"/>
    <d v="2021-08-13T00:00:00"/>
    <s v="10016"/>
    <n v="1"/>
    <n v="13"/>
    <n v="236"/>
    <n v="172.94"/>
    <x v="8"/>
    <n v="2"/>
    <x v="4"/>
    <n v="63.06"/>
  </r>
  <r>
    <n v="57005"/>
    <d v="2021-08-20T00:00:00"/>
    <s v="10062"/>
    <n v="1"/>
    <n v="7"/>
    <n v="25"/>
    <n v="19.39"/>
    <x v="3"/>
    <n v="4"/>
    <x v="1"/>
    <n v="5.6099999999999994"/>
  </r>
  <r>
    <n v="57006"/>
    <d v="2021-08-22T00:00:00"/>
    <s v="10016"/>
    <n v="1"/>
    <n v="7"/>
    <n v="228"/>
    <n v="162.66999999999999"/>
    <x v="3"/>
    <n v="2"/>
    <x v="4"/>
    <n v="65.330000000000013"/>
  </r>
  <r>
    <n v="57007"/>
    <d v="2021-08-25T00:00:00"/>
    <s v="10031"/>
    <n v="1"/>
    <n v="2"/>
    <n v="163"/>
    <n v="97.39"/>
    <x v="1"/>
    <n v="6"/>
    <x v="2"/>
    <n v="65.61"/>
  </r>
  <r>
    <n v="57008"/>
    <d v="2021-08-30T00:00:00"/>
    <s v="10062"/>
    <n v="1"/>
    <n v="7"/>
    <n v="25"/>
    <n v="20.56"/>
    <x v="3"/>
    <n v="4"/>
    <x v="1"/>
    <n v="4.4400000000000013"/>
  </r>
  <r>
    <n v="57009"/>
    <d v="2021-08-30T00:00:00"/>
    <s v="10033"/>
    <n v="1"/>
    <n v="6"/>
    <n v="245"/>
    <n v="134.75"/>
    <x v="4"/>
    <n v="6"/>
    <x v="2"/>
    <n v="110.25"/>
  </r>
  <r>
    <n v="57010"/>
    <d v="2021-09-05T00:00:00"/>
    <s v="10016"/>
    <n v="1"/>
    <n v="11"/>
    <n v="224"/>
    <n v="172.91"/>
    <x v="7"/>
    <n v="2"/>
    <x v="4"/>
    <n v="51.09"/>
  </r>
  <r>
    <n v="57011"/>
    <d v="2021-09-07T00:00:00"/>
    <s v="10062"/>
    <n v="1"/>
    <n v="11"/>
    <n v="25"/>
    <n v="20.13"/>
    <x v="7"/>
    <n v="4"/>
    <x v="1"/>
    <n v="4.870000000000001"/>
  </r>
  <r>
    <n v="57012"/>
    <d v="2021-09-14T00:00:00"/>
    <s v="10062"/>
    <n v="1"/>
    <n v="3"/>
    <n v="24"/>
    <n v="20.8"/>
    <x v="5"/>
    <n v="4"/>
    <x v="1"/>
    <n v="3.1999999999999993"/>
  </r>
  <r>
    <n v="57013"/>
    <d v="2021-09-19T00:00:00"/>
    <s v="10062"/>
    <n v="1"/>
    <n v="6"/>
    <n v="26"/>
    <n v="19.149999999999999"/>
    <x v="4"/>
    <n v="4"/>
    <x v="1"/>
    <n v="6.8500000000000014"/>
  </r>
  <r>
    <n v="57014"/>
    <d v="2021-09-20T00:00:00"/>
    <s v="10031"/>
    <n v="1"/>
    <n v="3"/>
    <n v="164"/>
    <n v="95.84"/>
    <x v="5"/>
    <n v="6"/>
    <x v="2"/>
    <n v="68.16"/>
  </r>
  <r>
    <n v="57015"/>
    <d v="2021-09-26T00:00:00"/>
    <s v="10062"/>
    <n v="1"/>
    <n v="5"/>
    <n v="26"/>
    <n v="19.79"/>
    <x v="2"/>
    <n v="4"/>
    <x v="1"/>
    <n v="6.2100000000000009"/>
  </r>
  <r>
    <n v="57016"/>
    <d v="2021-09-29T00:00:00"/>
    <s v="10016"/>
    <n v="1"/>
    <n v="5"/>
    <n v="223"/>
    <n v="178.33"/>
    <x v="2"/>
    <n v="2"/>
    <x v="4"/>
    <n v="44.669999999999987"/>
  </r>
  <r>
    <n v="57017"/>
    <d v="2021-10-02T00:00:00"/>
    <s v="10062"/>
    <n v="1"/>
    <n v="9"/>
    <n v="25"/>
    <n v="20.420000000000002"/>
    <x v="6"/>
    <n v="4"/>
    <x v="1"/>
    <n v="4.5799999999999983"/>
  </r>
  <r>
    <n v="57018"/>
    <d v="2021-10-07T00:00:00"/>
    <s v="10016"/>
    <n v="1"/>
    <n v="9"/>
    <n v="235"/>
    <n v="177.78"/>
    <x v="6"/>
    <n v="2"/>
    <x v="4"/>
    <n v="57.22"/>
  </r>
  <r>
    <n v="57019"/>
    <d v="2021-10-13T00:00:00"/>
    <s v="10062"/>
    <n v="1"/>
    <n v="11"/>
    <n v="25"/>
    <n v="19.440000000000001"/>
    <x v="7"/>
    <n v="4"/>
    <x v="1"/>
    <n v="5.5599999999999987"/>
  </r>
  <r>
    <n v="57020"/>
    <d v="2021-10-15T00:00:00"/>
    <s v="10033"/>
    <n v="1"/>
    <n v="7"/>
    <n v="244"/>
    <n v="133.87"/>
    <x v="3"/>
    <n v="6"/>
    <x v="2"/>
    <n v="110.13"/>
  </r>
  <r>
    <n v="57021"/>
    <d v="2021-10-19T00:00:00"/>
    <s v="10062"/>
    <n v="1"/>
    <n v="6"/>
    <n v="25"/>
    <n v="19.170000000000002"/>
    <x v="4"/>
    <n v="4"/>
    <x v="1"/>
    <n v="5.8299999999999983"/>
  </r>
  <r>
    <n v="57022"/>
    <d v="2021-10-28T00:00:00"/>
    <s v="10016"/>
    <n v="1"/>
    <n v="7"/>
    <n v="232"/>
    <n v="170.22"/>
    <x v="3"/>
    <n v="2"/>
    <x v="4"/>
    <n v="61.78"/>
  </r>
  <r>
    <n v="57023"/>
    <d v="2021-10-30T00:00:00"/>
    <s v="10062"/>
    <n v="1"/>
    <n v="16"/>
    <n v="26"/>
    <n v="20.51"/>
    <x v="11"/>
    <n v="4"/>
    <x v="1"/>
    <n v="5.4899999999999984"/>
  </r>
  <r>
    <n v="57024"/>
    <d v="2021-11-04T00:00:00"/>
    <s v="10062"/>
    <n v="1"/>
    <n v="6"/>
    <n v="24"/>
    <n v="19.170000000000002"/>
    <x v="4"/>
    <n v="4"/>
    <x v="1"/>
    <n v="4.8299999999999983"/>
  </r>
  <r>
    <n v="57025"/>
    <d v="2021-11-05T00:00:00"/>
    <s v="10016"/>
    <n v="1"/>
    <n v="11"/>
    <n v="242"/>
    <n v="168.82"/>
    <x v="7"/>
    <n v="2"/>
    <x v="4"/>
    <n v="73.180000000000007"/>
  </r>
  <r>
    <n v="57026"/>
    <d v="2021-11-07T00:00:00"/>
    <s v="10031"/>
    <n v="1"/>
    <n v="7"/>
    <n v="159"/>
    <n v="92.79"/>
    <x v="3"/>
    <n v="6"/>
    <x v="2"/>
    <n v="66.209999999999994"/>
  </r>
  <r>
    <n v="57027"/>
    <d v="2021-11-07T00:00:00"/>
    <s v="10033"/>
    <n v="1"/>
    <n v="11"/>
    <n v="256"/>
    <n v="126.65"/>
    <x v="7"/>
    <n v="6"/>
    <x v="2"/>
    <n v="129.35"/>
  </r>
  <r>
    <n v="57028"/>
    <d v="2021-11-10T00:00:00"/>
    <s v="10016"/>
    <n v="1"/>
    <n v="1"/>
    <n v="238"/>
    <n v="164.91"/>
    <x v="0"/>
    <n v="2"/>
    <x v="4"/>
    <n v="73.09"/>
  </r>
  <r>
    <n v="57029"/>
    <d v="2021-11-15T00:00:00"/>
    <s v="10062"/>
    <n v="1"/>
    <n v="1"/>
    <n v="26"/>
    <n v="20.76"/>
    <x v="0"/>
    <n v="4"/>
    <x v="1"/>
    <n v="5.2399999999999984"/>
  </r>
  <r>
    <n v="57030"/>
    <d v="2021-11-21T00:00:00"/>
    <s v="10016"/>
    <n v="1"/>
    <n v="9"/>
    <n v="239"/>
    <n v="165.86"/>
    <x v="6"/>
    <n v="2"/>
    <x v="4"/>
    <n v="73.139999999999986"/>
  </r>
  <r>
    <n v="57031"/>
    <d v="2021-11-22T00:00:00"/>
    <s v="10062"/>
    <n v="1"/>
    <n v="7"/>
    <n v="25"/>
    <n v="20.16"/>
    <x v="3"/>
    <n v="4"/>
    <x v="1"/>
    <n v="4.84"/>
  </r>
  <r>
    <n v="57032"/>
    <d v="2021-11-29T00:00:00"/>
    <s v="10062"/>
    <n v="1"/>
    <n v="5"/>
    <n v="26"/>
    <n v="20.76"/>
    <x v="2"/>
    <n v="4"/>
    <x v="1"/>
    <n v="5.2399999999999984"/>
  </r>
  <r>
    <n v="57033"/>
    <d v="2021-12-06T00:00:00"/>
    <s v="10033"/>
    <n v="1"/>
    <n v="11"/>
    <n v="257"/>
    <n v="132.51"/>
    <x v="7"/>
    <n v="6"/>
    <x v="2"/>
    <n v="124.49000000000001"/>
  </r>
  <r>
    <n v="57034"/>
    <d v="2021-12-06T00:00:00"/>
    <s v="10031"/>
    <n v="1"/>
    <n v="15"/>
    <n v="169"/>
    <n v="91.07"/>
    <x v="12"/>
    <n v="6"/>
    <x v="2"/>
    <n v="77.930000000000007"/>
  </r>
  <r>
    <n v="57035"/>
    <d v="2021-12-08T00:00:00"/>
    <s v="10062"/>
    <n v="1"/>
    <n v="13"/>
    <n v="26"/>
    <n v="19.25"/>
    <x v="8"/>
    <n v="4"/>
    <x v="1"/>
    <n v="6.75"/>
  </r>
  <r>
    <n v="57036"/>
    <d v="2021-12-12T00:00:00"/>
    <s v="10016"/>
    <n v="1"/>
    <n v="2"/>
    <n v="220"/>
    <n v="164.87"/>
    <x v="1"/>
    <n v="2"/>
    <x v="4"/>
    <n v="55.129999999999995"/>
  </r>
  <r>
    <n v="57037"/>
    <d v="2021-12-15T00:00:00"/>
    <s v="10062"/>
    <n v="1"/>
    <n v="3"/>
    <n v="24"/>
    <n v="19.95"/>
    <x v="5"/>
    <n v="4"/>
    <x v="1"/>
    <n v="4.0500000000000007"/>
  </r>
  <r>
    <n v="57038"/>
    <d v="2021-12-22T00:00:00"/>
    <s v="10062"/>
    <n v="1"/>
    <n v="6"/>
    <n v="26"/>
    <n v="20.04"/>
    <x v="4"/>
    <n v="4"/>
    <x v="1"/>
    <n v="5.9600000000000009"/>
  </r>
  <r>
    <n v="57039"/>
    <d v="2021-12-24T00:00:00"/>
    <s v="10062"/>
    <n v="1"/>
    <n v="5"/>
    <n v="25"/>
    <n v="19.53"/>
    <x v="2"/>
    <n v="4"/>
    <x v="1"/>
    <n v="5.4699999999999989"/>
  </r>
  <r>
    <n v="57040"/>
    <d v="2021-12-29T00:00:00"/>
    <s v="10062"/>
    <n v="1"/>
    <n v="15"/>
    <n v="25"/>
    <n v="18.920000000000002"/>
    <x v="12"/>
    <n v="4"/>
    <x v="1"/>
    <n v="6.0799999999999983"/>
  </r>
  <r>
    <n v="57041"/>
    <d v="2022-01-01T00:00:00"/>
    <s v="10062"/>
    <n v="1"/>
    <n v="3"/>
    <n v="26"/>
    <n v="19.68"/>
    <x v="5"/>
    <n v="4"/>
    <x v="1"/>
    <n v="6.32"/>
  </r>
  <r>
    <n v="57042"/>
    <d v="2022-01-02T00:00:00"/>
    <s v="10016"/>
    <n v="1"/>
    <n v="5"/>
    <n v="234"/>
    <n v="165.96"/>
    <x v="2"/>
    <n v="2"/>
    <x v="4"/>
    <n v="68.039999999999992"/>
  </r>
  <r>
    <n v="57043"/>
    <d v="2022-01-04T00:00:00"/>
    <s v="10033"/>
    <n v="1"/>
    <n v="14"/>
    <n v="251"/>
    <n v="131.24"/>
    <x v="10"/>
    <n v="6"/>
    <x v="2"/>
    <n v="119.75999999999999"/>
  </r>
  <r>
    <n v="57044"/>
    <d v="2022-01-06T00:00:00"/>
    <s v="10031"/>
    <n v="1"/>
    <n v="1"/>
    <n v="169"/>
    <n v="92.55"/>
    <x v="0"/>
    <n v="6"/>
    <x v="2"/>
    <n v="76.45"/>
  </r>
  <r>
    <n v="57045"/>
    <d v="2022-01-06T00:00:00"/>
    <s v="10062"/>
    <n v="1"/>
    <n v="2"/>
    <n v="26"/>
    <n v="20.23"/>
    <x v="1"/>
    <n v="4"/>
    <x v="1"/>
    <n v="5.77"/>
  </r>
  <r>
    <n v="57046"/>
    <d v="2022-01-12T00:00:00"/>
    <s v="10062"/>
    <n v="1"/>
    <n v="13"/>
    <n v="25"/>
    <n v="20.18"/>
    <x v="8"/>
    <n v="4"/>
    <x v="1"/>
    <n v="4.82"/>
  </r>
  <r>
    <n v="57047"/>
    <d v="2022-01-21T00:00:00"/>
    <s v="10016"/>
    <n v="1"/>
    <n v="6"/>
    <n v="235"/>
    <n v="178.71"/>
    <x v="4"/>
    <n v="2"/>
    <x v="4"/>
    <n v="56.289999999999992"/>
  </r>
  <r>
    <n v="57048"/>
    <d v="2022-01-22T00:00:00"/>
    <s v="10062"/>
    <n v="1"/>
    <n v="7"/>
    <n v="26"/>
    <n v="19.760000000000002"/>
    <x v="3"/>
    <n v="4"/>
    <x v="1"/>
    <n v="6.2399999999999984"/>
  </r>
  <r>
    <n v="57049"/>
    <d v="2022-01-25T00:00:00"/>
    <s v="10062"/>
    <n v="1"/>
    <n v="7"/>
    <n v="25"/>
    <n v="19.72"/>
    <x v="3"/>
    <n v="4"/>
    <x v="1"/>
    <n v="5.2800000000000011"/>
  </r>
  <r>
    <n v="57050"/>
    <d v="2022-01-31T00:00:00"/>
    <s v="10062"/>
    <n v="1"/>
    <n v="11"/>
    <n v="25"/>
    <n v="19.46"/>
    <x v="7"/>
    <n v="4"/>
    <x v="1"/>
    <n v="5.5399999999999991"/>
  </r>
  <r>
    <n v="57051"/>
    <d v="2022-01-31T00:00:00"/>
    <s v="10016"/>
    <n v="1"/>
    <n v="7"/>
    <n v="227"/>
    <n v="167.81"/>
    <x v="3"/>
    <n v="2"/>
    <x v="4"/>
    <n v="59.19"/>
  </r>
  <r>
    <n v="57052"/>
    <d v="2022-02-02T00:00:00"/>
    <s v="10062"/>
    <n v="1"/>
    <n v="5"/>
    <n v="26"/>
    <n v="20.8"/>
    <x v="2"/>
    <n v="4"/>
    <x v="1"/>
    <n v="5.1999999999999993"/>
  </r>
  <r>
    <n v="57053"/>
    <d v="2022-02-02T00:00:00"/>
    <s v="10033"/>
    <n v="1"/>
    <n v="10"/>
    <n v="242"/>
    <n v="132.55000000000001"/>
    <x v="9"/>
    <n v="6"/>
    <x v="2"/>
    <n v="109.44999999999999"/>
  </r>
  <r>
    <n v="57054"/>
    <d v="2022-02-02T00:00:00"/>
    <s v="10031"/>
    <n v="1"/>
    <n v="1"/>
    <n v="165"/>
    <n v="91.83"/>
    <x v="0"/>
    <n v="6"/>
    <x v="2"/>
    <n v="73.17"/>
  </r>
  <r>
    <n v="57055"/>
    <d v="2022-02-05T00:00:00"/>
    <s v="10016"/>
    <n v="1"/>
    <n v="6"/>
    <n v="223"/>
    <n v="169.7"/>
    <x v="4"/>
    <n v="2"/>
    <x v="4"/>
    <n v="53.300000000000011"/>
  </r>
  <r>
    <n v="57056"/>
    <d v="2022-02-11T00:00:00"/>
    <s v="10062"/>
    <n v="1"/>
    <n v="2"/>
    <n v="25"/>
    <n v="19.73"/>
    <x v="1"/>
    <n v="4"/>
    <x v="1"/>
    <n v="5.27"/>
  </r>
  <r>
    <n v="57057"/>
    <d v="2022-02-16T00:00:00"/>
    <s v="10062"/>
    <n v="1"/>
    <n v="6"/>
    <n v="26"/>
    <n v="19.48"/>
    <x v="4"/>
    <n v="4"/>
    <x v="1"/>
    <n v="6.52"/>
  </r>
  <r>
    <n v="57058"/>
    <d v="2022-02-21T00:00:00"/>
    <s v="10062"/>
    <n v="1"/>
    <n v="6"/>
    <n v="25"/>
    <n v="19.73"/>
    <x v="4"/>
    <n v="4"/>
    <x v="1"/>
    <n v="5.27"/>
  </r>
  <r>
    <n v="57059"/>
    <d v="2022-02-27T00:00:00"/>
    <s v="10033"/>
    <n v="1"/>
    <n v="15"/>
    <n v="237"/>
    <n v="133.01"/>
    <x v="12"/>
    <n v="6"/>
    <x v="2"/>
    <n v="103.99000000000001"/>
  </r>
  <r>
    <n v="57060"/>
    <d v="2022-02-28T00:00:00"/>
    <s v="10062"/>
    <n v="1"/>
    <n v="14"/>
    <n v="26"/>
    <n v="18.989999999999998"/>
    <x v="10"/>
    <n v="4"/>
    <x v="1"/>
    <n v="7.0100000000000016"/>
  </r>
  <r>
    <n v="57061"/>
    <d v="2022-02-28T00:00:00"/>
    <s v="10016"/>
    <n v="1"/>
    <n v="7"/>
    <n v="228"/>
    <n v="177.6"/>
    <x v="3"/>
    <n v="2"/>
    <x v="4"/>
    <n v="50.400000000000006"/>
  </r>
  <r>
    <n v="57062"/>
    <d v="2022-03-06T00:00:00"/>
    <s v="10062"/>
    <n v="1"/>
    <n v="3"/>
    <n v="24"/>
    <n v="19.989999999999998"/>
    <x v="5"/>
    <n v="4"/>
    <x v="1"/>
    <n v="4.0100000000000016"/>
  </r>
  <r>
    <n v="57063"/>
    <d v="2022-03-12T00:00:00"/>
    <s v="10031"/>
    <n v="1"/>
    <n v="14"/>
    <n v="164"/>
    <n v="95.74"/>
    <x v="10"/>
    <n v="6"/>
    <x v="2"/>
    <n v="68.260000000000005"/>
  </r>
  <r>
    <n v="57064"/>
    <d v="2022-03-13T00:00:00"/>
    <s v="10062"/>
    <n v="1"/>
    <n v="6"/>
    <n v="26"/>
    <n v="20.36"/>
    <x v="4"/>
    <n v="4"/>
    <x v="1"/>
    <n v="5.6400000000000006"/>
  </r>
  <r>
    <n v="57065"/>
    <d v="2022-03-16T00:00:00"/>
    <s v="10016"/>
    <n v="1"/>
    <n v="13"/>
    <n v="233"/>
    <n v="173.92"/>
    <x v="8"/>
    <n v="2"/>
    <x v="4"/>
    <n v="59.080000000000013"/>
  </r>
  <r>
    <n v="57066"/>
    <d v="2022-03-20T00:00:00"/>
    <s v="10033"/>
    <n v="1"/>
    <n v="16"/>
    <n v="249"/>
    <n v="123.14"/>
    <x v="11"/>
    <n v="6"/>
    <x v="2"/>
    <n v="125.86"/>
  </r>
  <r>
    <n v="57067"/>
    <d v="2022-03-23T00:00:00"/>
    <s v="10062"/>
    <n v="1"/>
    <n v="16"/>
    <n v="25"/>
    <n v="20.85"/>
    <x v="11"/>
    <n v="4"/>
    <x v="1"/>
    <n v="4.1499999999999986"/>
  </r>
  <r>
    <n v="57068"/>
    <d v="2022-03-26T00:00:00"/>
    <s v="10016"/>
    <n v="1"/>
    <n v="1"/>
    <n v="227"/>
    <n v="172.51"/>
    <x v="0"/>
    <n v="2"/>
    <x v="4"/>
    <n v="54.490000000000009"/>
  </r>
  <r>
    <n v="57069"/>
    <d v="2022-03-31T00:00:00"/>
    <s v="10031"/>
    <n v="1"/>
    <n v="11"/>
    <n v="164"/>
    <n v="96.58"/>
    <x v="7"/>
    <n v="6"/>
    <x v="2"/>
    <n v="67.42"/>
  </r>
  <r>
    <n v="57070"/>
    <d v="2022-04-03T00:00:00"/>
    <s v="10062"/>
    <n v="1"/>
    <n v="3"/>
    <n v="26"/>
    <n v="19.850000000000001"/>
    <x v="5"/>
    <n v="4"/>
    <x v="1"/>
    <n v="6.1499999999999986"/>
  </r>
  <r>
    <n v="57071"/>
    <d v="2022-04-07T00:00:00"/>
    <s v="10062"/>
    <n v="1"/>
    <n v="6"/>
    <n v="24"/>
    <n v="20.420000000000002"/>
    <x v="4"/>
    <n v="4"/>
    <x v="1"/>
    <n v="3.5799999999999983"/>
  </r>
  <r>
    <n v="57072"/>
    <d v="2022-04-09T00:00:00"/>
    <s v="10033"/>
    <n v="1"/>
    <n v="2"/>
    <n v="244"/>
    <n v="125.49"/>
    <x v="1"/>
    <n v="6"/>
    <x v="2"/>
    <n v="118.51"/>
  </r>
  <r>
    <n v="57073"/>
    <d v="2022-04-12T00:00:00"/>
    <s v="10062"/>
    <n v="1"/>
    <n v="3"/>
    <n v="24"/>
    <n v="20.079999999999998"/>
    <x v="5"/>
    <n v="4"/>
    <x v="1"/>
    <n v="3.9200000000000017"/>
  </r>
  <r>
    <n v="57074"/>
    <d v="2022-04-17T00:00:00"/>
    <s v="10062"/>
    <n v="1"/>
    <n v="16"/>
    <n v="26"/>
    <n v="19.73"/>
    <x v="11"/>
    <n v="4"/>
    <x v="1"/>
    <n v="6.27"/>
  </r>
  <r>
    <n v="57075"/>
    <d v="2022-04-17T00:00:00"/>
    <s v="10016"/>
    <n v="1"/>
    <n v="1"/>
    <n v="243"/>
    <n v="171.36"/>
    <x v="0"/>
    <n v="2"/>
    <x v="4"/>
    <n v="71.639999999999986"/>
  </r>
  <r>
    <n v="57076"/>
    <d v="2022-04-21T00:00:00"/>
    <s v="10062"/>
    <n v="1"/>
    <n v="7"/>
    <n v="25"/>
    <n v="19.59"/>
    <x v="3"/>
    <n v="4"/>
    <x v="1"/>
    <n v="5.41"/>
  </r>
  <r>
    <n v="57077"/>
    <d v="2022-04-24T00:00:00"/>
    <s v="10062"/>
    <n v="1"/>
    <n v="13"/>
    <n v="26"/>
    <n v="19.239999999999998"/>
    <x v="8"/>
    <n v="4"/>
    <x v="1"/>
    <n v="6.7600000000000016"/>
  </r>
  <r>
    <n v="57078"/>
    <d v="2022-04-27T00:00:00"/>
    <s v="10062"/>
    <n v="1"/>
    <n v="15"/>
    <n v="26"/>
    <n v="19.5"/>
    <x v="12"/>
    <n v="4"/>
    <x v="1"/>
    <n v="6.5"/>
  </r>
  <r>
    <n v="57079"/>
    <d v="2022-04-29T00:00:00"/>
    <s v="10031"/>
    <n v="1"/>
    <n v="6"/>
    <n v="161"/>
    <n v="95.51"/>
    <x v="4"/>
    <n v="6"/>
    <x v="2"/>
    <n v="65.489999999999995"/>
  </r>
  <r>
    <n v="57080"/>
    <d v="2022-04-30T00:00:00"/>
    <s v="10062"/>
    <n v="1"/>
    <n v="6"/>
    <n v="26"/>
    <n v="20.63"/>
    <x v="4"/>
    <n v="4"/>
    <x v="1"/>
    <n v="5.370000000000001"/>
  </r>
  <r>
    <n v="57081"/>
    <d v="2022-05-01T00:00:00"/>
    <s v="10016"/>
    <n v="1"/>
    <n v="14"/>
    <n v="229"/>
    <n v="164.51"/>
    <x v="10"/>
    <n v="2"/>
    <x v="4"/>
    <n v="64.490000000000009"/>
  </r>
  <r>
    <n v="57082"/>
    <d v="2022-05-02T00:00:00"/>
    <s v="10062"/>
    <n v="1"/>
    <n v="14"/>
    <n v="24"/>
    <n v="19.64"/>
    <x v="10"/>
    <n v="4"/>
    <x v="1"/>
    <n v="4.3599999999999994"/>
  </r>
  <r>
    <n v="57083"/>
    <d v="2022-05-04T00:00:00"/>
    <s v="10033"/>
    <n v="1"/>
    <n v="19"/>
    <n v="235"/>
    <n v="130.29"/>
    <x v="13"/>
    <n v="6"/>
    <x v="2"/>
    <n v="104.71000000000001"/>
  </r>
  <r>
    <n v="57084"/>
    <d v="2022-05-05T00:00:00"/>
    <s v="10062"/>
    <n v="1"/>
    <n v="7"/>
    <n v="25"/>
    <n v="19.18"/>
    <x v="3"/>
    <n v="4"/>
    <x v="1"/>
    <n v="5.82"/>
  </r>
  <r>
    <n v="57085"/>
    <d v="2022-05-09T00:00:00"/>
    <s v="10062"/>
    <n v="1"/>
    <n v="2"/>
    <n v="25"/>
    <n v="19.98"/>
    <x v="1"/>
    <n v="4"/>
    <x v="1"/>
    <n v="5.0199999999999996"/>
  </r>
  <r>
    <n v="57086"/>
    <d v="2022-05-14T00:00:00"/>
    <s v="10062"/>
    <n v="1"/>
    <n v="5"/>
    <n v="26"/>
    <n v="19.96"/>
    <x v="2"/>
    <n v="4"/>
    <x v="1"/>
    <n v="6.0399999999999991"/>
  </r>
  <r>
    <n v="57087"/>
    <d v="2022-05-17T00:00:00"/>
    <s v="10016"/>
    <n v="1"/>
    <n v="5"/>
    <n v="225"/>
    <n v="171.7"/>
    <x v="2"/>
    <n v="2"/>
    <x v="4"/>
    <n v="53.300000000000011"/>
  </r>
  <r>
    <n v="57088"/>
    <d v="2022-05-20T00:00:00"/>
    <s v="10062"/>
    <n v="1"/>
    <n v="3"/>
    <n v="25"/>
    <n v="19.5"/>
    <x v="5"/>
    <n v="4"/>
    <x v="1"/>
    <n v="5.5"/>
  </r>
  <r>
    <n v="57089"/>
    <d v="2022-05-22T00:00:00"/>
    <s v="10033"/>
    <n v="1"/>
    <n v="7"/>
    <n v="241"/>
    <n v="126.16"/>
    <x v="3"/>
    <n v="6"/>
    <x v="2"/>
    <n v="114.84"/>
  </r>
  <r>
    <n v="57090"/>
    <d v="2022-05-25T00:00:00"/>
    <s v="10062"/>
    <n v="1"/>
    <n v="5"/>
    <n v="26"/>
    <n v="19.239999999999998"/>
    <x v="2"/>
    <n v="4"/>
    <x v="1"/>
    <n v="6.7600000000000016"/>
  </r>
  <r>
    <n v="57091"/>
    <d v="2022-05-28T00:00:00"/>
    <s v="10062"/>
    <n v="1"/>
    <n v="9"/>
    <n v="25"/>
    <n v="20.94"/>
    <x v="6"/>
    <n v="4"/>
    <x v="1"/>
    <n v="4.0599999999999987"/>
  </r>
  <r>
    <n v="57092"/>
    <d v="2022-05-31T00:00:00"/>
    <s v="10031"/>
    <n v="1"/>
    <n v="16"/>
    <n v="167"/>
    <n v="92.75"/>
    <x v="11"/>
    <n v="6"/>
    <x v="2"/>
    <n v="74.25"/>
  </r>
  <r>
    <n v="57093"/>
    <d v="2022-06-01T00:00:00"/>
    <s v="10062"/>
    <n v="1"/>
    <n v="2"/>
    <n v="25"/>
    <n v="19.420000000000002"/>
    <x v="1"/>
    <n v="4"/>
    <x v="1"/>
    <n v="5.5799999999999983"/>
  </r>
  <r>
    <n v="57094"/>
    <d v="2022-06-05T00:00:00"/>
    <s v="10016"/>
    <n v="1"/>
    <n v="6"/>
    <n v="239"/>
    <n v="175.57"/>
    <x v="4"/>
    <n v="2"/>
    <x v="4"/>
    <n v="63.430000000000007"/>
  </r>
  <r>
    <n v="57095"/>
    <d v="2022-06-07T00:00:00"/>
    <s v="10062"/>
    <n v="1"/>
    <n v="7"/>
    <n v="26"/>
    <n v="20.7"/>
    <x v="3"/>
    <n v="4"/>
    <x v="1"/>
    <n v="5.3000000000000007"/>
  </r>
  <r>
    <n v="57096"/>
    <d v="2022-06-09T00:00:00"/>
    <s v="10062"/>
    <n v="1"/>
    <n v="13"/>
    <n v="25"/>
    <n v="19.91"/>
    <x v="8"/>
    <n v="4"/>
    <x v="1"/>
    <n v="5.09"/>
  </r>
  <r>
    <n v="57097"/>
    <d v="2022-06-09T00:00:00"/>
    <s v="10033"/>
    <n v="1"/>
    <n v="1"/>
    <n v="241"/>
    <n v="126.61"/>
    <x v="0"/>
    <n v="6"/>
    <x v="2"/>
    <n v="114.39"/>
  </r>
  <r>
    <n v="57098"/>
    <d v="2022-06-12T00:00:00"/>
    <s v="10016"/>
    <n v="1"/>
    <n v="3"/>
    <n v="234"/>
    <n v="178.8"/>
    <x v="5"/>
    <n v="2"/>
    <x v="4"/>
    <n v="55.199999999999989"/>
  </r>
  <r>
    <n v="57099"/>
    <d v="2022-06-12T00:00:00"/>
    <s v="10062"/>
    <n v="1"/>
    <n v="6"/>
    <n v="24"/>
    <n v="20.23"/>
    <x v="4"/>
    <n v="4"/>
    <x v="1"/>
    <n v="3.7699999999999996"/>
  </r>
  <r>
    <n v="57100"/>
    <d v="2022-06-18T00:00:00"/>
    <s v="10062"/>
    <n v="1"/>
    <n v="9"/>
    <n v="25"/>
    <n v="18.91"/>
    <x v="6"/>
    <n v="4"/>
    <x v="1"/>
    <n v="6.09"/>
  </r>
  <r>
    <n v="57101"/>
    <d v="2022-06-21T00:00:00"/>
    <s v="10062"/>
    <n v="1"/>
    <n v="7"/>
    <n v="24"/>
    <n v="19.39"/>
    <x v="3"/>
    <n v="4"/>
    <x v="1"/>
    <n v="4.6099999999999994"/>
  </r>
  <r>
    <n v="57102"/>
    <d v="2022-06-23T00:00:00"/>
    <s v="10062"/>
    <n v="1"/>
    <n v="16"/>
    <n v="25"/>
    <n v="20.100000000000001"/>
    <x v="11"/>
    <n v="4"/>
    <x v="1"/>
    <n v="4.8999999999999986"/>
  </r>
  <r>
    <n v="57103"/>
    <d v="2022-06-26T00:00:00"/>
    <s v="10031"/>
    <n v="1"/>
    <n v="9"/>
    <n v="160"/>
    <n v="91.73"/>
    <x v="6"/>
    <n v="6"/>
    <x v="2"/>
    <n v="68.27"/>
  </r>
  <r>
    <n v="57104"/>
    <d v="2022-06-27T00:00:00"/>
    <s v="10016"/>
    <n v="1"/>
    <n v="5"/>
    <n v="229"/>
    <n v="168.08"/>
    <x v="2"/>
    <n v="2"/>
    <x v="4"/>
    <n v="60.919999999999987"/>
  </r>
  <r>
    <n v="57105"/>
    <d v="2022-06-28T00:00:00"/>
    <s v="10062"/>
    <n v="1"/>
    <n v="11"/>
    <n v="24"/>
    <n v="19.14"/>
    <x v="7"/>
    <n v="4"/>
    <x v="1"/>
    <n v="4.8599999999999994"/>
  </r>
  <r>
    <n v="57106"/>
    <d v="2022-07-01T00:00:00"/>
    <s v="10062"/>
    <n v="1"/>
    <n v="14"/>
    <n v="24"/>
    <n v="19.09"/>
    <x v="10"/>
    <n v="4"/>
    <x v="1"/>
    <n v="4.91"/>
  </r>
  <r>
    <n v="57107"/>
    <d v="2022-07-05T00:00:00"/>
    <s v="10062"/>
    <n v="1"/>
    <n v="1"/>
    <n v="24"/>
    <n v="19.5"/>
    <x v="0"/>
    <n v="4"/>
    <x v="1"/>
    <n v="4.5"/>
  </r>
  <r>
    <n v="57108"/>
    <d v="2022-07-06T00:00:00"/>
    <s v="10033"/>
    <n v="1"/>
    <n v="5"/>
    <n v="252"/>
    <n v="122.9"/>
    <x v="2"/>
    <n v="6"/>
    <x v="2"/>
    <n v="129.1"/>
  </r>
  <r>
    <n v="57109"/>
    <d v="2022-07-11T00:00:00"/>
    <s v="10062"/>
    <n v="1"/>
    <n v="5"/>
    <n v="26"/>
    <n v="20.28"/>
    <x v="2"/>
    <n v="4"/>
    <x v="1"/>
    <n v="5.7199999999999989"/>
  </r>
  <r>
    <n v="57110"/>
    <d v="2022-07-15T00:00:00"/>
    <s v="10062"/>
    <n v="1"/>
    <n v="2"/>
    <n v="26"/>
    <n v="20.309999999999999"/>
    <x v="1"/>
    <n v="4"/>
    <x v="1"/>
    <n v="5.6900000000000013"/>
  </r>
  <r>
    <n v="57111"/>
    <d v="2022-07-16T00:00:00"/>
    <s v="10016"/>
    <n v="1"/>
    <n v="5"/>
    <n v="236"/>
    <n v="165.9"/>
    <x v="2"/>
    <n v="2"/>
    <x v="4"/>
    <n v="70.099999999999994"/>
  </r>
  <r>
    <n v="57112"/>
    <d v="2022-07-18T00:00:00"/>
    <s v="10062"/>
    <n v="1"/>
    <n v="16"/>
    <n v="25"/>
    <n v="19.88"/>
    <x v="11"/>
    <n v="4"/>
    <x v="1"/>
    <n v="5.120000000000001"/>
  </r>
  <r>
    <n v="57113"/>
    <d v="2022-07-21T00:00:00"/>
    <s v="10016"/>
    <n v="1"/>
    <n v="10"/>
    <n v="239"/>
    <n v="176.07"/>
    <x v="9"/>
    <n v="2"/>
    <x v="4"/>
    <n v="62.930000000000007"/>
  </r>
  <r>
    <n v="57114"/>
    <d v="2022-07-23T00:00:00"/>
    <s v="10062"/>
    <n v="1"/>
    <n v="3"/>
    <n v="25"/>
    <n v="20.14"/>
    <x v="5"/>
    <n v="4"/>
    <x v="1"/>
    <n v="4.8599999999999994"/>
  </r>
  <r>
    <n v="57115"/>
    <d v="2022-07-24T00:00:00"/>
    <s v="10031"/>
    <n v="1"/>
    <n v="1"/>
    <n v="154"/>
    <n v="94.5"/>
    <x v="0"/>
    <n v="6"/>
    <x v="2"/>
    <n v="59.5"/>
  </r>
  <r>
    <n v="57116"/>
    <d v="2022-07-25T00:00:00"/>
    <s v="10062"/>
    <n v="1"/>
    <n v="16"/>
    <n v="26"/>
    <n v="19.93"/>
    <x v="11"/>
    <n v="4"/>
    <x v="1"/>
    <n v="6.07"/>
  </r>
  <r>
    <n v="57117"/>
    <d v="2022-07-27T00:00:00"/>
    <s v="10062"/>
    <n v="1"/>
    <n v="7"/>
    <n v="26"/>
    <n v="19.940000000000001"/>
    <x v="3"/>
    <n v="4"/>
    <x v="1"/>
    <n v="6.0599999999999987"/>
  </r>
  <r>
    <n v="57118"/>
    <d v="2022-07-31T00:00:00"/>
    <s v="10062"/>
    <n v="1"/>
    <n v="15"/>
    <n v="25"/>
    <n v="19.52"/>
    <x v="12"/>
    <n v="4"/>
    <x v="1"/>
    <n v="5.48"/>
  </r>
  <r>
    <n v="57119"/>
    <d v="2022-07-31T00:00:00"/>
    <s v="10033"/>
    <n v="1"/>
    <n v="1"/>
    <n v="237"/>
    <n v="131.59"/>
    <x v="0"/>
    <n v="6"/>
    <x v="2"/>
    <n v="105.41"/>
  </r>
  <r>
    <n v="57120"/>
    <d v="2022-08-04T00:00:00"/>
    <s v="10062"/>
    <n v="1"/>
    <n v="2"/>
    <n v="25"/>
    <n v="19.25"/>
    <x v="1"/>
    <n v="4"/>
    <x v="1"/>
    <n v="5.75"/>
  </r>
  <r>
    <n v="57121"/>
    <d v="2022-08-07T00:00:00"/>
    <s v="10062"/>
    <n v="1"/>
    <n v="1"/>
    <n v="24"/>
    <n v="19.559999999999999"/>
    <x v="0"/>
    <n v="4"/>
    <x v="1"/>
    <n v="4.4400000000000013"/>
  </r>
  <r>
    <n v="57122"/>
    <d v="2022-08-09T00:00:00"/>
    <s v="10062"/>
    <n v="1"/>
    <n v="7"/>
    <n v="24"/>
    <n v="20.5"/>
    <x v="3"/>
    <n v="4"/>
    <x v="1"/>
    <n v="3.5"/>
  </r>
  <r>
    <n v="57123"/>
    <d v="2022-08-13T00:00:00"/>
    <s v="10016"/>
    <n v="1"/>
    <n v="7"/>
    <n v="226"/>
    <n v="164.25"/>
    <x v="3"/>
    <n v="2"/>
    <x v="4"/>
    <n v="61.75"/>
  </r>
  <r>
    <n v="57124"/>
    <d v="2022-08-13T00:00:00"/>
    <s v="10062"/>
    <n v="1"/>
    <n v="7"/>
    <n v="25"/>
    <n v="19.38"/>
    <x v="3"/>
    <n v="4"/>
    <x v="1"/>
    <n v="5.620000000000001"/>
  </r>
  <r>
    <n v="57125"/>
    <d v="2022-08-16T00:00:00"/>
    <s v="10062"/>
    <n v="1"/>
    <n v="13"/>
    <n v="24"/>
    <n v="20.75"/>
    <x v="8"/>
    <n v="4"/>
    <x v="1"/>
    <n v="3.25"/>
  </r>
  <r>
    <n v="57126"/>
    <d v="2022-08-17T00:00:00"/>
    <s v="10033"/>
    <n v="1"/>
    <n v="10"/>
    <n v="242"/>
    <n v="125.36"/>
    <x v="9"/>
    <n v="6"/>
    <x v="2"/>
    <n v="116.64"/>
  </r>
  <r>
    <n v="57127"/>
    <d v="2022-08-21T00:00:00"/>
    <s v="10062"/>
    <n v="1"/>
    <n v="19"/>
    <n v="25"/>
    <n v="20.100000000000001"/>
    <x v="13"/>
    <n v="4"/>
    <x v="1"/>
    <n v="4.8999999999999986"/>
  </r>
  <r>
    <n v="57128"/>
    <d v="2022-08-23T00:00:00"/>
    <s v="10033"/>
    <n v="1"/>
    <n v="10"/>
    <n v="237"/>
    <n v="123.33"/>
    <x v="9"/>
    <n v="6"/>
    <x v="2"/>
    <n v="113.67"/>
  </r>
  <r>
    <n v="57129"/>
    <d v="2022-08-27T00:00:00"/>
    <s v="10062"/>
    <n v="1"/>
    <n v="10"/>
    <n v="25"/>
    <n v="19.190000000000001"/>
    <x v="9"/>
    <n v="4"/>
    <x v="1"/>
    <n v="5.8099999999999987"/>
  </r>
  <r>
    <n v="57130"/>
    <d v="2022-08-28T00:00:00"/>
    <s v="10031"/>
    <n v="1"/>
    <n v="3"/>
    <n v="159"/>
    <n v="91.59"/>
    <x v="5"/>
    <n v="6"/>
    <x v="2"/>
    <n v="67.41"/>
  </r>
  <r>
    <n v="57131"/>
    <d v="2022-09-01T00:00:00"/>
    <s v="10062"/>
    <n v="1"/>
    <n v="18"/>
    <n v="25"/>
    <n v="20.3"/>
    <x v="14"/>
    <n v="4"/>
    <x v="1"/>
    <n v="4.6999999999999993"/>
  </r>
  <r>
    <n v="57132"/>
    <d v="2022-09-01T00:00:00"/>
    <s v="10054"/>
    <n v="1"/>
    <n v="16"/>
    <n v="646"/>
    <n v="498.02"/>
    <x v="11"/>
    <n v="3"/>
    <x v="3"/>
    <n v="147.98000000000002"/>
  </r>
  <r>
    <n v="57133"/>
    <d v="2022-09-02T00:00:00"/>
    <s v="10016"/>
    <n v="1"/>
    <n v="14"/>
    <n v="221"/>
    <n v="171.82"/>
    <x v="10"/>
    <n v="2"/>
    <x v="4"/>
    <n v="49.180000000000007"/>
  </r>
  <r>
    <n v="57134"/>
    <d v="2022-09-02T00:00:00"/>
    <s v="10033"/>
    <n v="1"/>
    <n v="7"/>
    <n v="239"/>
    <n v="131.63999999999999"/>
    <x v="3"/>
    <n v="6"/>
    <x v="2"/>
    <n v="107.36000000000001"/>
  </r>
  <r>
    <n v="57135"/>
    <d v="2022-09-04T00:00:00"/>
    <s v="10062"/>
    <n v="1"/>
    <n v="5"/>
    <n v="24"/>
    <n v="19.61"/>
    <x v="2"/>
    <n v="4"/>
    <x v="1"/>
    <n v="4.3900000000000006"/>
  </r>
  <r>
    <n v="57136"/>
    <d v="2022-09-06T00:00:00"/>
    <s v="10062"/>
    <n v="1"/>
    <n v="5"/>
    <n v="24"/>
    <n v="18.96"/>
    <x v="2"/>
    <n v="4"/>
    <x v="1"/>
    <n v="5.0399999999999991"/>
  </r>
  <r>
    <n v="57137"/>
    <d v="2022-09-06T00:00:00"/>
    <s v="10054"/>
    <n v="1"/>
    <n v="3"/>
    <n v="667"/>
    <n v="492.76"/>
    <x v="5"/>
    <n v="3"/>
    <x v="3"/>
    <n v="174.24"/>
  </r>
  <r>
    <n v="57138"/>
    <d v="2022-09-11T00:00:00"/>
    <s v="10062"/>
    <n v="1"/>
    <n v="7"/>
    <n v="25"/>
    <n v="19.96"/>
    <x v="3"/>
    <n v="4"/>
    <x v="1"/>
    <n v="5.0399999999999991"/>
  </r>
  <r>
    <n v="57139"/>
    <d v="2022-09-14T00:00:00"/>
    <s v="10062"/>
    <n v="1"/>
    <n v="2"/>
    <n v="24"/>
    <n v="19.62"/>
    <x v="1"/>
    <n v="4"/>
    <x v="1"/>
    <n v="4.379999999999999"/>
  </r>
  <r>
    <n v="57140"/>
    <d v="2022-09-15T00:00:00"/>
    <s v="10054"/>
    <n v="1"/>
    <n v="7"/>
    <n v="649"/>
    <n v="518.07000000000005"/>
    <x v="3"/>
    <n v="3"/>
    <x v="3"/>
    <n v="130.92999999999995"/>
  </r>
  <r>
    <n v="57141"/>
    <d v="2022-09-16T00:00:00"/>
    <s v="10033"/>
    <n v="1"/>
    <n v="5"/>
    <n v="250"/>
    <n v="128.85"/>
    <x v="2"/>
    <n v="6"/>
    <x v="2"/>
    <n v="121.15"/>
  </r>
  <r>
    <n v="57142"/>
    <d v="2022-09-17T00:00:00"/>
    <s v="10062"/>
    <n v="1"/>
    <n v="7"/>
    <n v="24"/>
    <n v="20.04"/>
    <x v="3"/>
    <n v="4"/>
    <x v="1"/>
    <n v="3.9600000000000009"/>
  </r>
  <r>
    <n v="57143"/>
    <d v="2022-09-19T00:00:00"/>
    <s v="10062"/>
    <n v="1"/>
    <n v="2"/>
    <n v="26"/>
    <n v="19.260000000000002"/>
    <x v="1"/>
    <n v="4"/>
    <x v="1"/>
    <n v="6.7399999999999984"/>
  </r>
  <r>
    <n v="57144"/>
    <d v="2022-09-21T00:00:00"/>
    <s v="10062"/>
    <n v="1"/>
    <n v="14"/>
    <n v="26"/>
    <n v="19.059999999999999"/>
    <x v="10"/>
    <n v="4"/>
    <x v="1"/>
    <n v="6.9400000000000013"/>
  </r>
  <r>
    <n v="57145"/>
    <d v="2022-09-21T00:00:00"/>
    <s v="10033"/>
    <n v="1"/>
    <n v="5"/>
    <n v="253"/>
    <n v="130.4"/>
    <x v="2"/>
    <n v="6"/>
    <x v="2"/>
    <n v="122.6"/>
  </r>
  <r>
    <n v="57146"/>
    <d v="2022-09-22T00:00:00"/>
    <s v="10016"/>
    <n v="1"/>
    <n v="3"/>
    <n v="242"/>
    <n v="176.3"/>
    <x v="5"/>
    <n v="2"/>
    <x v="4"/>
    <n v="65.699999999999989"/>
  </r>
  <r>
    <n v="57147"/>
    <d v="2022-09-25T00:00:00"/>
    <s v="10062"/>
    <n v="1"/>
    <n v="7"/>
    <n v="25"/>
    <n v="20.22"/>
    <x v="3"/>
    <n v="4"/>
    <x v="1"/>
    <n v="4.7800000000000011"/>
  </r>
  <r>
    <n v="57148"/>
    <d v="2022-09-26T00:00:00"/>
    <s v="10054"/>
    <n v="1"/>
    <n v="10"/>
    <n v="625"/>
    <n v="494.87"/>
    <x v="9"/>
    <n v="3"/>
    <x v="3"/>
    <n v="130.13"/>
  </r>
  <r>
    <n v="57149"/>
    <d v="2022-09-28T00:00:00"/>
    <s v="10031"/>
    <n v="1"/>
    <n v="2"/>
    <n v="160"/>
    <n v="88.71"/>
    <x v="1"/>
    <n v="6"/>
    <x v="2"/>
    <n v="71.290000000000006"/>
  </r>
  <r>
    <n v="57150"/>
    <d v="2022-09-29T00:00:00"/>
    <s v="10062"/>
    <n v="1"/>
    <n v="5"/>
    <n v="26"/>
    <n v="19.2"/>
    <x v="2"/>
    <n v="4"/>
    <x v="1"/>
    <n v="6.8000000000000007"/>
  </r>
  <r>
    <n v="57151"/>
    <d v="2022-09-29T00:00:00"/>
    <s v="10054"/>
    <n v="1"/>
    <n v="5"/>
    <n v="667"/>
    <n v="482.22"/>
    <x v="2"/>
    <n v="3"/>
    <x v="3"/>
    <n v="184.77999999999997"/>
  </r>
  <r>
    <n v="57152"/>
    <d v="2022-10-01T00:00:00"/>
    <s v="10058"/>
    <n v="1"/>
    <n v="14"/>
    <n v="895"/>
    <n v="505.01"/>
    <x v="10"/>
    <n v="3"/>
    <x v="3"/>
    <n v="389.99"/>
  </r>
  <r>
    <n v="57153"/>
    <d v="2022-10-02T00:00:00"/>
    <s v="10054"/>
    <n v="1"/>
    <n v="2"/>
    <n v="639"/>
    <n v="471.64"/>
    <x v="1"/>
    <n v="3"/>
    <x v="3"/>
    <n v="167.36"/>
  </r>
  <r>
    <n v="57154"/>
    <d v="2022-10-03T00:00:00"/>
    <s v="10062"/>
    <n v="1"/>
    <n v="1"/>
    <n v="26"/>
    <n v="19.07"/>
    <x v="0"/>
    <n v="4"/>
    <x v="1"/>
    <n v="6.93"/>
  </r>
  <r>
    <n v="57155"/>
    <d v="2022-10-05T00:00:00"/>
    <s v="10062"/>
    <n v="1"/>
    <n v="16"/>
    <n v="26"/>
    <n v="19.55"/>
    <x v="11"/>
    <n v="4"/>
    <x v="1"/>
    <n v="6.4499999999999993"/>
  </r>
  <r>
    <n v="57156"/>
    <d v="2022-10-05T00:00:00"/>
    <s v="10054"/>
    <n v="1"/>
    <n v="16"/>
    <n v="644"/>
    <n v="493.33"/>
    <x v="11"/>
    <n v="3"/>
    <x v="3"/>
    <n v="150.67000000000002"/>
  </r>
  <r>
    <n v="57157"/>
    <d v="2022-10-07T00:00:00"/>
    <s v="10058"/>
    <n v="1"/>
    <n v="15"/>
    <n v="895"/>
    <n v="514.62"/>
    <x v="12"/>
    <n v="3"/>
    <x v="3"/>
    <n v="380.38"/>
  </r>
  <r>
    <n v="57158"/>
    <d v="2022-10-07T00:00:00"/>
    <s v="10062"/>
    <n v="1"/>
    <n v="5"/>
    <n v="24"/>
    <n v="19.96"/>
    <x v="2"/>
    <n v="4"/>
    <x v="1"/>
    <n v="4.0399999999999991"/>
  </r>
  <r>
    <n v="57159"/>
    <d v="2022-10-08T00:00:00"/>
    <s v="10016"/>
    <n v="1"/>
    <n v="7"/>
    <n v="228"/>
    <n v="163.93"/>
    <x v="3"/>
    <n v="2"/>
    <x v="4"/>
    <n v="64.069999999999993"/>
  </r>
  <r>
    <n v="57160"/>
    <d v="2022-10-09T00:00:00"/>
    <s v="10058"/>
    <n v="1"/>
    <n v="5"/>
    <n v="957"/>
    <n v="529.41"/>
    <x v="2"/>
    <n v="3"/>
    <x v="3"/>
    <n v="427.59000000000003"/>
  </r>
  <r>
    <n v="57161"/>
    <d v="2022-10-09T00:00:00"/>
    <s v="10054"/>
    <n v="1"/>
    <n v="5"/>
    <n v="621"/>
    <n v="490.38"/>
    <x v="2"/>
    <n v="3"/>
    <x v="3"/>
    <n v="130.62"/>
  </r>
  <r>
    <n v="57162"/>
    <d v="2022-10-10T00:00:00"/>
    <s v="10033"/>
    <n v="1"/>
    <n v="19"/>
    <n v="243"/>
    <n v="132.11000000000001"/>
    <x v="13"/>
    <n v="6"/>
    <x v="2"/>
    <n v="110.88999999999999"/>
  </r>
  <r>
    <n v="57163"/>
    <d v="2022-10-11T00:00:00"/>
    <s v="10062"/>
    <n v="1"/>
    <n v="11"/>
    <n v="24"/>
    <n v="19.25"/>
    <x v="7"/>
    <n v="4"/>
    <x v="1"/>
    <n v="4.75"/>
  </r>
  <r>
    <n v="57164"/>
    <d v="2022-10-11T00:00:00"/>
    <s v="10058"/>
    <n v="1"/>
    <n v="11"/>
    <n v="887"/>
    <n v="528.53"/>
    <x v="7"/>
    <n v="3"/>
    <x v="3"/>
    <n v="358.47"/>
  </r>
  <r>
    <n v="57165"/>
    <d v="2022-10-13T00:00:00"/>
    <s v="10062"/>
    <n v="1"/>
    <n v="1"/>
    <n v="26"/>
    <n v="19.18"/>
    <x v="0"/>
    <n v="4"/>
    <x v="1"/>
    <n v="6.82"/>
  </r>
  <r>
    <n v="57166"/>
    <d v="2022-10-13T00:00:00"/>
    <s v="10058"/>
    <n v="1"/>
    <n v="2"/>
    <n v="923"/>
    <n v="498.33"/>
    <x v="1"/>
    <n v="3"/>
    <x v="3"/>
    <n v="424.67"/>
  </r>
  <r>
    <n v="57167"/>
    <d v="2022-10-16T00:00:00"/>
    <s v="10054"/>
    <n v="1"/>
    <n v="11"/>
    <n v="652"/>
    <n v="496.34"/>
    <x v="7"/>
    <n v="3"/>
    <x v="3"/>
    <n v="155.66000000000003"/>
  </r>
  <r>
    <n v="57168"/>
    <d v="2022-10-16T00:00:00"/>
    <s v="10062"/>
    <n v="2"/>
    <n v="7"/>
    <n v="26"/>
    <n v="19.41"/>
    <x v="3"/>
    <n v="4"/>
    <x v="1"/>
    <n v="6.59"/>
  </r>
  <r>
    <n v="57169"/>
    <d v="2022-10-16T00:00:00"/>
    <s v="10031"/>
    <n v="1"/>
    <n v="7"/>
    <n v="167"/>
    <n v="90.81"/>
    <x v="3"/>
    <n v="6"/>
    <x v="2"/>
    <n v="76.19"/>
  </r>
  <r>
    <n v="57170"/>
    <d v="2022-10-18T00:00:00"/>
    <s v="10062"/>
    <n v="1"/>
    <n v="10"/>
    <n v="24"/>
    <n v="19.25"/>
    <x v="9"/>
    <n v="4"/>
    <x v="1"/>
    <n v="4.75"/>
  </r>
  <r>
    <n v="57171"/>
    <d v="2022-10-20T00:00:00"/>
    <s v="10062"/>
    <n v="1"/>
    <n v="9"/>
    <n v="24"/>
    <n v="19.13"/>
    <x v="6"/>
    <n v="4"/>
    <x v="1"/>
    <n v="4.870000000000001"/>
  </r>
  <r>
    <n v="57172"/>
    <d v="2022-10-20T00:00:00"/>
    <s v="10058"/>
    <n v="1"/>
    <n v="11"/>
    <n v="920"/>
    <n v="529.15"/>
    <x v="7"/>
    <n v="3"/>
    <x v="3"/>
    <n v="390.85"/>
  </r>
  <r>
    <n v="57173"/>
    <d v="2022-10-21T00:00:00"/>
    <s v="10016"/>
    <n v="1"/>
    <n v="3"/>
    <n v="243"/>
    <n v="166.47"/>
    <x v="5"/>
    <n v="2"/>
    <x v="4"/>
    <n v="76.53"/>
  </r>
  <r>
    <n v="57174"/>
    <d v="2022-10-24T00:00:00"/>
    <s v="10062"/>
    <n v="1"/>
    <n v="11"/>
    <n v="25"/>
    <n v="20.79"/>
    <x v="7"/>
    <n v="4"/>
    <x v="1"/>
    <n v="4.2100000000000009"/>
  </r>
  <r>
    <n v="57175"/>
    <d v="2022-10-24T00:00:00"/>
    <s v="10058"/>
    <n v="1"/>
    <n v="1"/>
    <n v="885"/>
    <n v="502.35"/>
    <x v="0"/>
    <n v="3"/>
    <x v="3"/>
    <n v="382.65"/>
  </r>
  <r>
    <n v="57176"/>
    <d v="2022-10-25T00:00:00"/>
    <s v="10054"/>
    <n v="1"/>
    <n v="7"/>
    <n v="631"/>
    <n v="493.01"/>
    <x v="3"/>
    <n v="3"/>
    <x v="3"/>
    <n v="137.99"/>
  </r>
  <r>
    <n v="57177"/>
    <d v="2022-10-27T00:00:00"/>
    <s v="10058"/>
    <n v="1"/>
    <n v="7"/>
    <n v="959"/>
    <n v="498.94"/>
    <x v="3"/>
    <n v="3"/>
    <x v="3"/>
    <n v="460.06"/>
  </r>
  <r>
    <n v="57178"/>
    <d v="2022-10-27T00:00:00"/>
    <s v="10062"/>
    <n v="1"/>
    <n v="7"/>
    <n v="26"/>
    <n v="19"/>
    <x v="3"/>
    <n v="4"/>
    <x v="1"/>
    <n v="7"/>
  </r>
  <r>
    <n v="57179"/>
    <d v="2022-10-29T00:00:00"/>
    <s v="10062"/>
    <n v="1"/>
    <n v="3"/>
    <n v="26"/>
    <n v="20.11"/>
    <x v="5"/>
    <n v="4"/>
    <x v="1"/>
    <n v="5.8900000000000006"/>
  </r>
  <r>
    <n v="57180"/>
    <d v="2022-10-30T00:00:00"/>
    <s v="10033"/>
    <n v="1"/>
    <n v="3"/>
    <n v="240"/>
    <n v="123.93"/>
    <x v="5"/>
    <n v="6"/>
    <x v="2"/>
    <n v="116.07"/>
  </r>
  <r>
    <n v="57181"/>
    <d v="2022-10-30T00:00:00"/>
    <s v="10054"/>
    <n v="1"/>
    <n v="2"/>
    <n v="622"/>
    <n v="497.36"/>
    <x v="1"/>
    <n v="3"/>
    <x v="3"/>
    <n v="124.63999999999999"/>
  </r>
  <r>
    <n v="57182"/>
    <d v="2022-10-31T00:00:00"/>
    <s v="10058"/>
    <n v="1"/>
    <n v="2"/>
    <n v="941"/>
    <n v="497.16"/>
    <x v="1"/>
    <n v="3"/>
    <x v="3"/>
    <n v="443.84"/>
  </r>
  <r>
    <n v="57183"/>
    <d v="2022-11-01T00:00:00"/>
    <s v="10031"/>
    <n v="1"/>
    <n v="16"/>
    <n v="168"/>
    <n v="88.67"/>
    <x v="11"/>
    <n v="6"/>
    <x v="2"/>
    <n v="79.33"/>
  </r>
  <r>
    <n v="57184"/>
    <d v="2022-11-02T00:00:00"/>
    <s v="10062"/>
    <n v="1"/>
    <n v="1"/>
    <n v="26"/>
    <n v="20.260000000000002"/>
    <x v="0"/>
    <n v="4"/>
    <x v="1"/>
    <n v="5.7399999999999984"/>
  </r>
  <r>
    <n v="57185"/>
    <d v="2022-11-05T00:00:00"/>
    <s v="10054"/>
    <n v="1"/>
    <n v="16"/>
    <n v="630"/>
    <n v="481.44"/>
    <x v="11"/>
    <n v="3"/>
    <x v="3"/>
    <n v="148.56"/>
  </r>
  <r>
    <n v="57186"/>
    <d v="2022-11-06T00:00:00"/>
    <s v="10062"/>
    <n v="1"/>
    <n v="18"/>
    <n v="26"/>
    <n v="20.21"/>
    <x v="14"/>
    <n v="4"/>
    <x v="1"/>
    <n v="5.7899999999999991"/>
  </r>
  <r>
    <n v="57187"/>
    <d v="2022-11-07T00:00:00"/>
    <s v="10058"/>
    <n v="1"/>
    <n v="19"/>
    <n v="947"/>
    <n v="513.17999999999995"/>
    <x v="13"/>
    <n v="3"/>
    <x v="3"/>
    <n v="433.82000000000005"/>
  </r>
  <r>
    <n v="57188"/>
    <d v="2022-11-09T00:00:00"/>
    <s v="10058"/>
    <n v="1"/>
    <n v="11"/>
    <n v="918"/>
    <n v="528.59"/>
    <x v="7"/>
    <n v="3"/>
    <x v="3"/>
    <n v="389.40999999999997"/>
  </r>
  <r>
    <n v="57189"/>
    <d v="2022-11-10T00:00:00"/>
    <s v="10062"/>
    <n v="1"/>
    <n v="6"/>
    <n v="24"/>
    <n v="19.89"/>
    <x v="4"/>
    <n v="4"/>
    <x v="1"/>
    <n v="4.1099999999999994"/>
  </r>
  <r>
    <n v="57190"/>
    <d v="2022-11-11T00:00:00"/>
    <s v="10033"/>
    <n v="1"/>
    <n v="15"/>
    <n v="249"/>
    <n v="124.04"/>
    <x v="12"/>
    <n v="6"/>
    <x v="2"/>
    <n v="124.96"/>
  </r>
  <r>
    <n v="57191"/>
    <d v="2022-11-11T00:00:00"/>
    <s v="10054"/>
    <n v="1"/>
    <n v="11"/>
    <n v="677"/>
    <n v="520.01"/>
    <x v="7"/>
    <n v="3"/>
    <x v="3"/>
    <n v="156.99"/>
  </r>
  <r>
    <n v="57192"/>
    <d v="2022-11-12T00:00:00"/>
    <s v="10062"/>
    <n v="1"/>
    <n v="9"/>
    <n v="26"/>
    <n v="18.97"/>
    <x v="6"/>
    <n v="4"/>
    <x v="1"/>
    <n v="7.0300000000000011"/>
  </r>
  <r>
    <n v="57193"/>
    <d v="2022-11-12T00:00:00"/>
    <s v="10016"/>
    <n v="1"/>
    <n v="3"/>
    <n v="221"/>
    <n v="172.4"/>
    <x v="5"/>
    <n v="2"/>
    <x v="4"/>
    <n v="48.599999999999994"/>
  </r>
  <r>
    <n v="57194"/>
    <d v="2022-11-14T00:00:00"/>
    <s v="10062"/>
    <n v="1"/>
    <n v="5"/>
    <n v="24"/>
    <n v="20.27"/>
    <x v="2"/>
    <n v="4"/>
    <x v="1"/>
    <n v="3.7300000000000004"/>
  </r>
  <r>
    <n v="57195"/>
    <d v="2022-11-16T00:00:00"/>
    <s v="10058"/>
    <n v="1"/>
    <n v="10"/>
    <n v="921"/>
    <n v="515.67999999999995"/>
    <x v="9"/>
    <n v="3"/>
    <x v="3"/>
    <n v="405.32000000000005"/>
  </r>
  <r>
    <n v="57196"/>
    <d v="2022-11-17T00:00:00"/>
    <s v="10062"/>
    <n v="1"/>
    <n v="19"/>
    <n v="24"/>
    <n v="19.36"/>
    <x v="13"/>
    <n v="4"/>
    <x v="1"/>
    <n v="4.6400000000000006"/>
  </r>
  <r>
    <n v="57197"/>
    <d v="2022-11-18T00:00:00"/>
    <s v="10033"/>
    <n v="1"/>
    <n v="2"/>
    <n v="241"/>
    <n v="132.26"/>
    <x v="1"/>
    <n v="6"/>
    <x v="2"/>
    <n v="108.74000000000001"/>
  </r>
  <r>
    <n v="57198"/>
    <d v="2022-11-19T00:00:00"/>
    <s v="10054"/>
    <n v="1"/>
    <n v="11"/>
    <n v="622"/>
    <n v="521.1"/>
    <x v="7"/>
    <n v="3"/>
    <x v="3"/>
    <n v="100.89999999999998"/>
  </r>
  <r>
    <n v="57199"/>
    <d v="2022-11-20T00:00:00"/>
    <s v="10062"/>
    <n v="1"/>
    <n v="19"/>
    <n v="25"/>
    <n v="19.649999999999999"/>
    <x v="13"/>
    <n v="4"/>
    <x v="1"/>
    <n v="5.3500000000000014"/>
  </r>
  <r>
    <n v="57200"/>
    <d v="2022-11-22T00:00:00"/>
    <s v="10031"/>
    <n v="1"/>
    <n v="7"/>
    <n v="160"/>
    <n v="94.98"/>
    <x v="3"/>
    <n v="6"/>
    <x v="2"/>
    <n v="65.02"/>
  </r>
  <r>
    <n v="57201"/>
    <d v="2022-11-22T00:00:00"/>
    <s v="10058"/>
    <n v="1"/>
    <n v="2"/>
    <n v="974"/>
    <n v="492.37"/>
    <x v="1"/>
    <n v="3"/>
    <x v="3"/>
    <n v="481.63"/>
  </r>
  <r>
    <n v="57202"/>
    <d v="2022-11-22T00:00:00"/>
    <s v="10062"/>
    <n v="1"/>
    <n v="11"/>
    <n v="25"/>
    <n v="19.09"/>
    <x v="7"/>
    <n v="4"/>
    <x v="1"/>
    <n v="5.91"/>
  </r>
  <r>
    <n v="57203"/>
    <d v="2022-11-23T00:00:00"/>
    <s v="10033"/>
    <n v="1"/>
    <n v="9"/>
    <n v="246"/>
    <n v="132.76"/>
    <x v="6"/>
    <n v="6"/>
    <x v="2"/>
    <n v="113.24000000000001"/>
  </r>
  <r>
    <n v="57204"/>
    <d v="2022-11-24T00:00:00"/>
    <s v="10058"/>
    <n v="1"/>
    <n v="5"/>
    <n v="958"/>
    <n v="505.21"/>
    <x v="2"/>
    <n v="3"/>
    <x v="3"/>
    <n v="452.79"/>
  </r>
  <r>
    <n v="57205"/>
    <d v="2022-11-26T00:00:00"/>
    <s v="10062"/>
    <n v="1"/>
    <n v="16"/>
    <n v="26"/>
    <n v="19.12"/>
    <x v="11"/>
    <n v="4"/>
    <x v="1"/>
    <n v="6.879999999999999"/>
  </r>
  <r>
    <n v="57206"/>
    <d v="2022-11-28T00:00:00"/>
    <s v="10033"/>
    <n v="1"/>
    <n v="1"/>
    <n v="247"/>
    <n v="132.53"/>
    <x v="0"/>
    <n v="6"/>
    <x v="2"/>
    <n v="114.47"/>
  </r>
  <r>
    <n v="57207"/>
    <d v="2022-11-29T00:00:00"/>
    <s v="10058"/>
    <n v="1"/>
    <n v="2"/>
    <n v="946"/>
    <n v="511.21"/>
    <x v="1"/>
    <n v="3"/>
    <x v="3"/>
    <n v="434.79"/>
  </r>
  <r>
    <n v="57208"/>
    <d v="2022-11-29T00:00:00"/>
    <s v="10054"/>
    <n v="1"/>
    <n v="5"/>
    <n v="645"/>
    <n v="480.57"/>
    <x v="2"/>
    <n v="3"/>
    <x v="3"/>
    <n v="164.43"/>
  </r>
  <r>
    <n v="57209"/>
    <d v="2022-11-30T00:00:00"/>
    <s v="10062"/>
    <n v="1"/>
    <n v="3"/>
    <n v="24"/>
    <n v="19.68"/>
    <x v="5"/>
    <n v="4"/>
    <x v="1"/>
    <n v="4.32"/>
  </r>
  <r>
    <n v="57210"/>
    <d v="2022-12-02T00:00:00"/>
    <s v="10016"/>
    <n v="1"/>
    <n v="2"/>
    <n v="233"/>
    <n v="171.18"/>
    <x v="1"/>
    <n v="2"/>
    <x v="4"/>
    <n v="61.819999999999993"/>
  </r>
  <r>
    <n v="57211"/>
    <d v="2022-12-02T00:00:00"/>
    <s v="10062"/>
    <n v="1"/>
    <n v="13"/>
    <n v="25"/>
    <n v="19.100000000000001"/>
    <x v="8"/>
    <n v="4"/>
    <x v="1"/>
    <n v="5.8999999999999986"/>
  </r>
  <r>
    <n v="57212"/>
    <d v="2022-12-05T00:00:00"/>
    <s v="10058"/>
    <n v="1"/>
    <n v="19"/>
    <n v="908"/>
    <n v="521.48"/>
    <x v="13"/>
    <n v="3"/>
    <x v="3"/>
    <n v="386.52"/>
  </r>
  <r>
    <n v="57213"/>
    <d v="2022-12-05T00:00:00"/>
    <s v="10062"/>
    <n v="1"/>
    <n v="11"/>
    <n v="25"/>
    <n v="20.46"/>
    <x v="7"/>
    <n v="4"/>
    <x v="1"/>
    <n v="4.5399999999999991"/>
  </r>
  <r>
    <n v="57214"/>
    <d v="2022-12-06T00:00:00"/>
    <s v="10054"/>
    <n v="1"/>
    <n v="7"/>
    <n v="624"/>
    <n v="505.31"/>
    <x v="3"/>
    <n v="3"/>
    <x v="3"/>
    <n v="118.69"/>
  </r>
  <r>
    <n v="57215"/>
    <d v="2022-12-08T00:00:00"/>
    <s v="10062"/>
    <n v="1"/>
    <n v="9"/>
    <n v="26"/>
    <n v="20"/>
    <x v="6"/>
    <n v="4"/>
    <x v="1"/>
    <n v="6"/>
  </r>
  <r>
    <n v="57216"/>
    <d v="2022-12-09T00:00:00"/>
    <s v="10033"/>
    <n v="1"/>
    <n v="5"/>
    <n v="236"/>
    <n v="134.1"/>
    <x v="2"/>
    <n v="6"/>
    <x v="2"/>
    <n v="101.9"/>
  </r>
  <r>
    <n v="57217"/>
    <d v="2022-12-10T00:00:00"/>
    <s v="10058"/>
    <n v="1"/>
    <n v="14"/>
    <n v="948"/>
    <n v="501.92"/>
    <x v="10"/>
    <n v="3"/>
    <x v="3"/>
    <n v="446.08"/>
  </r>
  <r>
    <n v="57218"/>
    <d v="2022-12-12T00:00:00"/>
    <s v="10062"/>
    <n v="1"/>
    <n v="3"/>
    <n v="26"/>
    <n v="20.81"/>
    <x v="5"/>
    <n v="4"/>
    <x v="1"/>
    <n v="5.1900000000000013"/>
  </r>
  <r>
    <n v="57219"/>
    <d v="2022-12-14T00:00:00"/>
    <s v="10054"/>
    <n v="1"/>
    <n v="19"/>
    <n v="648"/>
    <n v="473.69"/>
    <x v="13"/>
    <n v="3"/>
    <x v="3"/>
    <n v="174.31"/>
  </r>
  <r>
    <n v="57220"/>
    <d v="2022-12-14T00:00:00"/>
    <s v="10058"/>
    <n v="1"/>
    <n v="7"/>
    <n v="897"/>
    <n v="505.46"/>
    <x v="3"/>
    <n v="3"/>
    <x v="3"/>
    <n v="391.54"/>
  </r>
  <r>
    <n v="57221"/>
    <d v="2022-12-14T00:00:00"/>
    <s v="10062"/>
    <n v="1"/>
    <n v="7"/>
    <n v="24"/>
    <n v="18.899999999999999"/>
    <x v="3"/>
    <n v="4"/>
    <x v="1"/>
    <n v="5.1000000000000014"/>
  </r>
  <r>
    <n v="57222"/>
    <d v="2022-12-15T00:00:00"/>
    <s v="10033"/>
    <n v="1"/>
    <n v="6"/>
    <n v="236"/>
    <n v="122.95"/>
    <x v="4"/>
    <n v="6"/>
    <x v="2"/>
    <n v="113.05"/>
  </r>
  <r>
    <n v="57223"/>
    <d v="2022-12-17T00:00:00"/>
    <s v="10031"/>
    <n v="1"/>
    <n v="5"/>
    <n v="153"/>
    <n v="93.5"/>
    <x v="2"/>
    <n v="6"/>
    <x v="2"/>
    <n v="59.5"/>
  </r>
  <r>
    <n v="57224"/>
    <d v="2022-12-18T00:00:00"/>
    <s v="10058"/>
    <n v="1"/>
    <n v="14"/>
    <n v="889"/>
    <n v="518.16999999999996"/>
    <x v="10"/>
    <n v="3"/>
    <x v="3"/>
    <n v="370.83000000000004"/>
  </r>
  <r>
    <n v="57225"/>
    <d v="2022-12-18T00:00:00"/>
    <s v="10062"/>
    <n v="1"/>
    <n v="16"/>
    <n v="26"/>
    <n v="19.16"/>
    <x v="11"/>
    <n v="4"/>
    <x v="1"/>
    <n v="6.84"/>
  </r>
  <r>
    <n v="57226"/>
    <d v="2022-12-21T00:00:00"/>
    <s v="10054"/>
    <n v="1"/>
    <n v="5"/>
    <n v="658"/>
    <n v="485.52"/>
    <x v="2"/>
    <n v="3"/>
    <x v="3"/>
    <n v="172.48000000000002"/>
  </r>
  <r>
    <n v="57227"/>
    <d v="2022-12-21T00:00:00"/>
    <s v="10058"/>
    <n v="1"/>
    <n v="1"/>
    <n v="942"/>
    <n v="489.92"/>
    <x v="0"/>
    <n v="3"/>
    <x v="3"/>
    <n v="452.08"/>
  </r>
  <r>
    <n v="57228"/>
    <d v="2022-12-21T00:00:00"/>
    <s v="10062"/>
    <n v="1"/>
    <n v="16"/>
    <n v="26"/>
    <n v="20.03"/>
    <x v="11"/>
    <n v="4"/>
    <x v="1"/>
    <n v="5.9699999999999989"/>
  </r>
  <r>
    <n v="57229"/>
    <d v="2022-12-23T00:00:00"/>
    <s v="10058"/>
    <n v="1"/>
    <n v="19"/>
    <n v="897"/>
    <n v="515.65"/>
    <x v="13"/>
    <n v="3"/>
    <x v="3"/>
    <n v="381.35"/>
  </r>
  <r>
    <n v="57230"/>
    <d v="2022-12-25T00:00:00"/>
    <s v="10016"/>
    <n v="1"/>
    <n v="5"/>
    <n v="230"/>
    <n v="163.35"/>
    <x v="2"/>
    <n v="2"/>
    <x v="4"/>
    <n v="66.650000000000006"/>
  </r>
  <r>
    <n v="57231"/>
    <d v="2022-12-25T00:00:00"/>
    <s v="10062"/>
    <n v="1"/>
    <n v="18"/>
    <n v="25"/>
    <n v="19.559999999999999"/>
    <x v="14"/>
    <n v="4"/>
    <x v="1"/>
    <n v="5.4400000000000013"/>
  </r>
  <r>
    <n v="57232"/>
    <d v="2022-12-29T00:00:00"/>
    <s v="10062"/>
    <n v="1"/>
    <n v="6"/>
    <n v="25"/>
    <n v="20.12"/>
    <x v="4"/>
    <n v="4"/>
    <x v="1"/>
    <n v="4.879999999999999"/>
  </r>
  <r>
    <n v="57233"/>
    <d v="2022-12-31T00:00:00"/>
    <s v="10062"/>
    <n v="1"/>
    <n v="5"/>
    <n v="25"/>
    <n v="19.489999999999998"/>
    <x v="2"/>
    <n v="4"/>
    <x v="1"/>
    <n v="5.5100000000000016"/>
  </r>
  <r>
    <n v="57234"/>
    <d v="2023-01-02T00:00:00"/>
    <s v="10054"/>
    <n v="1"/>
    <n v="11"/>
    <n v="655"/>
    <n v="489.59"/>
    <x v="7"/>
    <n v="3"/>
    <x v="3"/>
    <n v="165.41000000000003"/>
  </r>
  <r>
    <n v="57235"/>
    <d v="2023-01-02T00:00:00"/>
    <s v="10045"/>
    <n v="1"/>
    <n v="16"/>
    <n v="235"/>
    <n v="165.95"/>
    <x v="11"/>
    <n v="5"/>
    <x v="0"/>
    <n v="69.050000000000011"/>
  </r>
  <r>
    <n v="57236"/>
    <d v="2023-01-02T00:00:00"/>
    <s v="10033"/>
    <n v="1"/>
    <n v="2"/>
    <n v="259"/>
    <n v="133.81"/>
    <x v="1"/>
    <n v="6"/>
    <x v="2"/>
    <n v="125.19"/>
  </r>
  <r>
    <n v="57237"/>
    <d v="2023-01-04T00:00:00"/>
    <s v="10058"/>
    <n v="1"/>
    <n v="14"/>
    <n v="883"/>
    <n v="489.19"/>
    <x v="10"/>
    <n v="3"/>
    <x v="3"/>
    <n v="393.81"/>
  </r>
  <r>
    <n v="57238"/>
    <d v="2023-01-04T00:00:00"/>
    <s v="10062"/>
    <n v="1"/>
    <n v="5"/>
    <n v="26"/>
    <n v="18.899999999999999"/>
    <x v="2"/>
    <n v="4"/>
    <x v="1"/>
    <n v="7.1000000000000014"/>
  </r>
  <r>
    <n v="57239"/>
    <d v="2023-01-07T00:00:00"/>
    <s v="10062"/>
    <n v="1"/>
    <n v="5"/>
    <n v="26"/>
    <n v="19.78"/>
    <x v="2"/>
    <n v="4"/>
    <x v="1"/>
    <n v="6.2199999999999989"/>
  </r>
  <r>
    <n v="57240"/>
    <d v="2023-01-08T00:00:00"/>
    <s v="10054"/>
    <n v="1"/>
    <n v="9"/>
    <n v="648"/>
    <n v="484.99"/>
    <x v="6"/>
    <n v="3"/>
    <x v="3"/>
    <n v="163.01"/>
  </r>
  <r>
    <n v="57241"/>
    <d v="2023-01-09T00:00:00"/>
    <s v="10016"/>
    <n v="1"/>
    <n v="14"/>
    <n v="243"/>
    <n v="166.63"/>
    <x v="10"/>
    <n v="2"/>
    <x v="4"/>
    <n v="76.37"/>
  </r>
  <r>
    <n v="57242"/>
    <d v="2023-01-10T00:00:00"/>
    <s v="10045"/>
    <n v="1"/>
    <n v="6"/>
    <n v="259"/>
    <n v="154.55000000000001"/>
    <x v="4"/>
    <n v="5"/>
    <x v="0"/>
    <n v="104.44999999999999"/>
  </r>
  <r>
    <n v="57243"/>
    <d v="2023-01-10T00:00:00"/>
    <s v="10062"/>
    <n v="1"/>
    <n v="2"/>
    <n v="24"/>
    <n v="19.170000000000002"/>
    <x v="1"/>
    <n v="4"/>
    <x v="1"/>
    <n v="4.8299999999999983"/>
  </r>
  <r>
    <n v="57244"/>
    <d v="2023-01-12T00:00:00"/>
    <s v="10033"/>
    <n v="1"/>
    <n v="2"/>
    <n v="239"/>
    <n v="128.33000000000001"/>
    <x v="1"/>
    <n v="6"/>
    <x v="2"/>
    <n v="110.66999999999999"/>
  </r>
  <r>
    <n v="57245"/>
    <d v="2023-01-13T00:00:00"/>
    <s v="10062"/>
    <n v="1"/>
    <n v="15"/>
    <n v="25"/>
    <n v="19.71"/>
    <x v="12"/>
    <n v="4"/>
    <x v="1"/>
    <n v="5.2899999999999991"/>
  </r>
  <r>
    <n v="57246"/>
    <d v="2023-01-15T00:00:00"/>
    <s v="10062"/>
    <n v="1"/>
    <n v="13"/>
    <n v="26"/>
    <n v="20.88"/>
    <x v="8"/>
    <n v="4"/>
    <x v="1"/>
    <n v="5.120000000000001"/>
  </r>
  <r>
    <n v="57247"/>
    <d v="2023-01-15T00:00:00"/>
    <s v="10031"/>
    <n v="1"/>
    <n v="6"/>
    <n v="157"/>
    <n v="91.55"/>
    <x v="4"/>
    <n v="6"/>
    <x v="2"/>
    <n v="65.45"/>
  </r>
  <r>
    <n v="57248"/>
    <d v="2023-01-16T00:00:00"/>
    <s v="10058"/>
    <n v="1"/>
    <n v="7"/>
    <n v="901"/>
    <n v="495.64"/>
    <x v="3"/>
    <n v="3"/>
    <x v="3"/>
    <n v="405.36"/>
  </r>
  <r>
    <n v="57249"/>
    <d v="2023-01-17T00:00:00"/>
    <s v="10062"/>
    <n v="1"/>
    <n v="2"/>
    <n v="25"/>
    <n v="19.420000000000002"/>
    <x v="1"/>
    <n v="4"/>
    <x v="1"/>
    <n v="5.5799999999999983"/>
  </r>
  <r>
    <n v="57250"/>
    <d v="2023-01-18T00:00:00"/>
    <s v="10045"/>
    <n v="1"/>
    <n v="6"/>
    <n v="241"/>
    <n v="161.41999999999999"/>
    <x v="4"/>
    <n v="5"/>
    <x v="0"/>
    <n v="79.580000000000013"/>
  </r>
  <r>
    <n v="57251"/>
    <d v="2023-01-19T00:00:00"/>
    <s v="10054"/>
    <n v="1"/>
    <n v="18"/>
    <n v="679"/>
    <n v="494.14"/>
    <x v="14"/>
    <n v="3"/>
    <x v="3"/>
    <n v="184.86"/>
  </r>
  <r>
    <n v="57252"/>
    <d v="2023-01-19T00:00:00"/>
    <s v="10062"/>
    <n v="1"/>
    <n v="5"/>
    <n v="24"/>
    <n v="19.23"/>
    <x v="2"/>
    <n v="4"/>
    <x v="1"/>
    <n v="4.7699999999999996"/>
  </r>
  <r>
    <n v="57253"/>
    <d v="2023-01-21T00:00:00"/>
    <s v="10058"/>
    <n v="1"/>
    <n v="3"/>
    <n v="948"/>
    <n v="491.83"/>
    <x v="5"/>
    <n v="3"/>
    <x v="3"/>
    <n v="456.17"/>
  </r>
  <r>
    <n v="57254"/>
    <d v="2023-01-22T00:00:00"/>
    <s v="10062"/>
    <n v="1"/>
    <n v="19"/>
    <n v="24"/>
    <n v="20.27"/>
    <x v="13"/>
    <n v="4"/>
    <x v="1"/>
    <n v="3.7300000000000004"/>
  </r>
  <r>
    <n v="57255"/>
    <d v="2023-01-23T00:00:00"/>
    <s v="10045"/>
    <n v="1"/>
    <n v="10"/>
    <n v="253"/>
    <n v="161.57"/>
    <x v="9"/>
    <n v="5"/>
    <x v="0"/>
    <n v="91.43"/>
  </r>
  <r>
    <n v="57256"/>
    <d v="2023-01-26T00:00:00"/>
    <s v="10062"/>
    <n v="1"/>
    <n v="6"/>
    <n v="25"/>
    <n v="20.350000000000001"/>
    <x v="4"/>
    <n v="4"/>
    <x v="1"/>
    <n v="4.6499999999999986"/>
  </r>
  <r>
    <n v="57257"/>
    <d v="2023-01-27T00:00:00"/>
    <s v="10045"/>
    <n v="1"/>
    <n v="5"/>
    <n v="250"/>
    <n v="156.38"/>
    <x v="2"/>
    <n v="5"/>
    <x v="0"/>
    <n v="93.62"/>
  </r>
  <r>
    <n v="57258"/>
    <d v="2023-01-27T00:00:00"/>
    <s v="10031"/>
    <n v="1"/>
    <n v="13"/>
    <n v="157"/>
    <n v="93.2"/>
    <x v="8"/>
    <n v="6"/>
    <x v="2"/>
    <n v="63.8"/>
  </r>
  <r>
    <n v="57259"/>
    <d v="2023-01-28T00:00:00"/>
    <s v="10033"/>
    <n v="1"/>
    <n v="15"/>
    <n v="235"/>
    <n v="133.84"/>
    <x v="12"/>
    <n v="6"/>
    <x v="2"/>
    <n v="101.16"/>
  </r>
  <r>
    <n v="57260"/>
    <d v="2023-01-29T00:00:00"/>
    <s v="10062"/>
    <n v="1"/>
    <n v="7"/>
    <n v="26"/>
    <n v="19.510000000000002"/>
    <x v="3"/>
    <n v="4"/>
    <x v="1"/>
    <n v="6.4899999999999984"/>
  </r>
  <r>
    <n v="57261"/>
    <d v="2023-01-30T00:00:00"/>
    <s v="10058"/>
    <n v="1"/>
    <n v="5"/>
    <n v="927"/>
    <n v="485.92"/>
    <x v="2"/>
    <n v="3"/>
    <x v="3"/>
    <n v="441.08"/>
  </r>
  <r>
    <n v="57262"/>
    <d v="2023-01-30T00:00:00"/>
    <s v="10054"/>
    <n v="1"/>
    <n v="7"/>
    <n v="658"/>
    <n v="477.26"/>
    <x v="3"/>
    <n v="3"/>
    <x v="3"/>
    <n v="180.74"/>
  </r>
  <r>
    <n v="57263"/>
    <d v="2023-01-31T00:00:00"/>
    <s v="10016"/>
    <n v="1"/>
    <n v="5"/>
    <n v="232"/>
    <n v="164.57"/>
    <x v="2"/>
    <n v="2"/>
    <x v="4"/>
    <n v="67.430000000000007"/>
  </r>
  <r>
    <n v="57264"/>
    <d v="2023-02-02T00:00:00"/>
    <s v="10045"/>
    <n v="1"/>
    <n v="11"/>
    <n v="239"/>
    <n v="158.94"/>
    <x v="7"/>
    <n v="5"/>
    <x v="0"/>
    <n v="80.06"/>
  </r>
  <r>
    <n v="57265"/>
    <d v="2023-02-02T00:00:00"/>
    <s v="10062"/>
    <n v="1"/>
    <n v="7"/>
    <n v="25"/>
    <n v="19.04"/>
    <x v="3"/>
    <n v="4"/>
    <x v="1"/>
    <n v="5.9600000000000009"/>
  </r>
  <r>
    <n v="57266"/>
    <d v="2023-02-03T00:00:00"/>
    <s v="10054"/>
    <n v="1"/>
    <n v="11"/>
    <n v="636"/>
    <n v="481.24"/>
    <x v="7"/>
    <n v="3"/>
    <x v="3"/>
    <n v="154.76"/>
  </r>
  <r>
    <n v="57267"/>
    <d v="2023-02-04T00:00:00"/>
    <s v="10062"/>
    <n v="1"/>
    <n v="1"/>
    <n v="26"/>
    <n v="19.84"/>
    <x v="0"/>
    <n v="4"/>
    <x v="1"/>
    <n v="6.16"/>
  </r>
  <r>
    <n v="57268"/>
    <d v="2023-02-04T00:00:00"/>
    <s v="10033"/>
    <n v="1"/>
    <n v="19"/>
    <n v="238"/>
    <n v="128.32"/>
    <x v="13"/>
    <n v="6"/>
    <x v="2"/>
    <n v="109.68"/>
  </r>
  <r>
    <n v="57269"/>
    <d v="2023-02-06T00:00:00"/>
    <s v="10031"/>
    <n v="1"/>
    <n v="1"/>
    <n v="161"/>
    <n v="96.83"/>
    <x v="0"/>
    <n v="6"/>
    <x v="2"/>
    <n v="64.17"/>
  </r>
  <r>
    <n v="57270"/>
    <d v="2023-02-07T00:00:00"/>
    <s v="10062"/>
    <n v="1"/>
    <n v="16"/>
    <n v="25"/>
    <n v="20.6"/>
    <x v="11"/>
    <n v="4"/>
    <x v="1"/>
    <n v="4.3999999999999986"/>
  </r>
  <r>
    <n v="57271"/>
    <d v="2023-02-09T00:00:00"/>
    <s v="10058"/>
    <n v="1"/>
    <n v="7"/>
    <n v="926"/>
    <n v="505.79"/>
    <x v="3"/>
    <n v="3"/>
    <x v="3"/>
    <n v="420.21"/>
  </r>
  <r>
    <n v="57272"/>
    <d v="2023-02-10T00:00:00"/>
    <s v="10062"/>
    <n v="1"/>
    <n v="16"/>
    <n v="25"/>
    <n v="19.63"/>
    <x v="11"/>
    <n v="4"/>
    <x v="1"/>
    <n v="5.370000000000001"/>
  </r>
  <r>
    <n v="57273"/>
    <d v="2023-02-11T00:00:00"/>
    <s v="10045"/>
    <n v="1"/>
    <n v="6"/>
    <n v="244"/>
    <n v="157.02000000000001"/>
    <x v="4"/>
    <n v="5"/>
    <x v="0"/>
    <n v="86.97999999999999"/>
  </r>
  <r>
    <n v="57274"/>
    <d v="2023-02-12T00:00:00"/>
    <s v="10062"/>
    <n v="1"/>
    <n v="14"/>
    <n v="26"/>
    <n v="19.829999999999998"/>
    <x v="10"/>
    <n v="4"/>
    <x v="1"/>
    <n v="6.1700000000000017"/>
  </r>
  <r>
    <n v="57275"/>
    <d v="2023-02-13T00:00:00"/>
    <s v="10054"/>
    <n v="1"/>
    <n v="3"/>
    <n v="621"/>
    <n v="514.97"/>
    <x v="5"/>
    <n v="3"/>
    <x v="3"/>
    <n v="106.02999999999997"/>
  </r>
  <r>
    <n v="57276"/>
    <d v="2023-02-15T00:00:00"/>
    <s v="10045"/>
    <n v="1"/>
    <n v="7"/>
    <n v="235"/>
    <n v="159.09"/>
    <x v="3"/>
    <n v="5"/>
    <x v="0"/>
    <n v="75.91"/>
  </r>
  <r>
    <n v="57277"/>
    <d v="2023-02-16T00:00:00"/>
    <s v="10062"/>
    <n v="1"/>
    <n v="3"/>
    <n v="25"/>
    <n v="18.97"/>
    <x v="5"/>
    <n v="4"/>
    <x v="1"/>
    <n v="6.0300000000000011"/>
  </r>
  <r>
    <n v="57278"/>
    <d v="2023-02-16T00:00:00"/>
    <s v="10054"/>
    <n v="1"/>
    <n v="7"/>
    <n v="636"/>
    <n v="474.12"/>
    <x v="3"/>
    <n v="3"/>
    <x v="3"/>
    <n v="161.88"/>
  </r>
  <r>
    <n v="57279"/>
    <d v="2023-02-17T00:00:00"/>
    <s v="10033"/>
    <n v="1"/>
    <n v="7"/>
    <n v="241"/>
    <n v="131.03"/>
    <x v="3"/>
    <n v="6"/>
    <x v="2"/>
    <n v="109.97"/>
  </r>
  <r>
    <n v="57280"/>
    <d v="2023-02-19T00:00:00"/>
    <s v="10062"/>
    <n v="1"/>
    <n v="7"/>
    <n v="25"/>
    <n v="20.36"/>
    <x v="3"/>
    <n v="4"/>
    <x v="1"/>
    <n v="4.6400000000000006"/>
  </r>
  <r>
    <n v="57281"/>
    <d v="2023-02-21T00:00:00"/>
    <s v="10058"/>
    <n v="1"/>
    <n v="19"/>
    <n v="963"/>
    <n v="503.8"/>
    <x v="13"/>
    <n v="3"/>
    <x v="3"/>
    <n v="459.2"/>
  </r>
  <r>
    <n v="57282"/>
    <d v="2023-02-22T00:00:00"/>
    <s v="10054"/>
    <n v="1"/>
    <n v="19"/>
    <n v="639"/>
    <n v="518.45000000000005"/>
    <x v="13"/>
    <n v="3"/>
    <x v="3"/>
    <n v="120.54999999999995"/>
  </r>
  <r>
    <n v="57283"/>
    <d v="2023-02-22T00:00:00"/>
    <s v="10016"/>
    <n v="1"/>
    <n v="16"/>
    <n v="242"/>
    <n v="169.33"/>
    <x v="11"/>
    <n v="2"/>
    <x v="4"/>
    <n v="72.669999999999987"/>
  </r>
  <r>
    <n v="57284"/>
    <d v="2023-02-22T00:00:00"/>
    <s v="10031"/>
    <n v="1"/>
    <n v="7"/>
    <n v="166"/>
    <n v="92.69"/>
    <x v="3"/>
    <n v="6"/>
    <x v="2"/>
    <n v="73.31"/>
  </r>
  <r>
    <n v="57285"/>
    <d v="2023-02-22T00:00:00"/>
    <s v="10045"/>
    <n v="1"/>
    <n v="7"/>
    <n v="259"/>
    <n v="163.19"/>
    <x v="3"/>
    <n v="5"/>
    <x v="0"/>
    <n v="95.81"/>
  </r>
  <r>
    <n v="57286"/>
    <d v="2023-02-23T00:00:00"/>
    <s v="10062"/>
    <n v="1"/>
    <n v="6"/>
    <n v="26"/>
    <n v="20.63"/>
    <x v="4"/>
    <n v="4"/>
    <x v="1"/>
    <n v="5.370000000000001"/>
  </r>
  <r>
    <n v="57287"/>
    <d v="2023-02-26T00:00:00"/>
    <s v="10058"/>
    <n v="1"/>
    <n v="19"/>
    <n v="948"/>
    <n v="514.29999999999995"/>
    <x v="13"/>
    <n v="3"/>
    <x v="3"/>
    <n v="433.70000000000005"/>
  </r>
  <r>
    <n v="57288"/>
    <d v="2023-02-26T00:00:00"/>
    <s v="10062"/>
    <n v="1"/>
    <n v="6"/>
    <n v="24"/>
    <n v="19.77"/>
    <x v="4"/>
    <n v="4"/>
    <x v="1"/>
    <n v="4.2300000000000004"/>
  </r>
  <r>
    <n v="57289"/>
    <d v="2023-02-27T00:00:00"/>
    <s v="10054"/>
    <n v="1"/>
    <n v="16"/>
    <n v="623"/>
    <n v="494.01"/>
    <x v="11"/>
    <n v="3"/>
    <x v="3"/>
    <n v="128.99"/>
  </r>
  <r>
    <n v="57290"/>
    <d v="2023-02-28T00:00:00"/>
    <s v="10045"/>
    <n v="1"/>
    <n v="6"/>
    <n v="252"/>
    <n v="153.43"/>
    <x v="4"/>
    <n v="5"/>
    <x v="0"/>
    <n v="98.57"/>
  </r>
  <r>
    <n v="57291"/>
    <d v="2023-03-01T00:00:00"/>
    <s v="10062"/>
    <n v="1"/>
    <n v="14"/>
    <n v="26"/>
    <n v="19.87"/>
    <x v="10"/>
    <n v="4"/>
    <x v="1"/>
    <n v="6.129999999999999"/>
  </r>
  <r>
    <n v="57292"/>
    <d v="2023-03-03T00:00:00"/>
    <s v="10058"/>
    <n v="1"/>
    <n v="6"/>
    <n v="959"/>
    <n v="497.79"/>
    <x v="4"/>
    <n v="3"/>
    <x v="3"/>
    <n v="461.21"/>
  </r>
  <r>
    <n v="57293"/>
    <d v="2023-03-04T00:00:00"/>
    <s v="10062"/>
    <n v="1"/>
    <n v="11"/>
    <n v="24"/>
    <n v="19.07"/>
    <x v="7"/>
    <n v="4"/>
    <x v="1"/>
    <n v="4.93"/>
  </r>
  <r>
    <n v="57294"/>
    <d v="2023-03-04T00:00:00"/>
    <s v="10033"/>
    <n v="1"/>
    <n v="2"/>
    <n v="251"/>
    <n v="123.48"/>
    <x v="1"/>
    <n v="6"/>
    <x v="2"/>
    <n v="127.52"/>
  </r>
  <r>
    <n v="57295"/>
    <d v="2023-03-06T00:00:00"/>
    <s v="10045"/>
    <n v="1"/>
    <n v="13"/>
    <n v="244"/>
    <n v="161.4"/>
    <x v="8"/>
    <n v="5"/>
    <x v="0"/>
    <n v="82.6"/>
  </r>
  <r>
    <n v="57296"/>
    <d v="2023-03-06T00:00:00"/>
    <s v="10054"/>
    <n v="1"/>
    <n v="6"/>
    <n v="646"/>
    <n v="489.41"/>
    <x v="4"/>
    <n v="3"/>
    <x v="3"/>
    <n v="156.58999999999997"/>
  </r>
  <r>
    <n v="57297"/>
    <d v="2023-03-08T00:00:00"/>
    <s v="10062"/>
    <n v="1"/>
    <n v="7"/>
    <n v="26"/>
    <n v="20.350000000000001"/>
    <x v="3"/>
    <n v="4"/>
    <x v="1"/>
    <n v="5.6499999999999986"/>
  </r>
  <r>
    <n v="57298"/>
    <d v="2023-03-11T00:00:00"/>
    <s v="10062"/>
    <n v="1"/>
    <n v="5"/>
    <n v="24"/>
    <n v="19.989999999999998"/>
    <x v="2"/>
    <n v="4"/>
    <x v="1"/>
    <n v="4.0100000000000016"/>
  </r>
  <r>
    <n v="57299"/>
    <d v="2023-03-11T00:00:00"/>
    <s v="10054"/>
    <n v="1"/>
    <n v="3"/>
    <n v="643"/>
    <n v="491.89"/>
    <x v="5"/>
    <n v="3"/>
    <x v="3"/>
    <n v="151.11000000000001"/>
  </r>
  <r>
    <n v="57300"/>
    <d v="2023-03-12T00:00:00"/>
    <s v="10045"/>
    <n v="1"/>
    <n v="19"/>
    <n v="240"/>
    <n v="156.47"/>
    <x v="13"/>
    <n v="5"/>
    <x v="0"/>
    <n v="83.53"/>
  </r>
  <r>
    <n v="57301"/>
    <d v="2023-03-13T00:00:00"/>
    <s v="10033"/>
    <n v="1"/>
    <n v="1"/>
    <n v="257"/>
    <n v="122.33"/>
    <x v="0"/>
    <n v="6"/>
    <x v="2"/>
    <n v="134.67000000000002"/>
  </r>
  <r>
    <n v="57302"/>
    <d v="2023-03-14T00:00:00"/>
    <s v="10062"/>
    <n v="1"/>
    <n v="7"/>
    <n v="24"/>
    <n v="20.79"/>
    <x v="3"/>
    <n v="4"/>
    <x v="1"/>
    <n v="3.2100000000000009"/>
  </r>
  <r>
    <n v="57303"/>
    <d v="2023-03-16T00:00:00"/>
    <s v="10062"/>
    <n v="1"/>
    <n v="16"/>
    <n v="26"/>
    <n v="19.850000000000001"/>
    <x v="11"/>
    <n v="4"/>
    <x v="1"/>
    <n v="6.1499999999999986"/>
  </r>
  <r>
    <n v="57304"/>
    <d v="2023-03-16T00:00:00"/>
    <s v="10031"/>
    <n v="1"/>
    <n v="16"/>
    <n v="158"/>
    <n v="93.04"/>
    <x v="11"/>
    <n v="6"/>
    <x v="2"/>
    <n v="64.959999999999994"/>
  </r>
  <r>
    <n v="57305"/>
    <d v="2023-03-17T00:00:00"/>
    <s v="10058"/>
    <n v="1"/>
    <n v="7"/>
    <n v="908"/>
    <n v="477.06"/>
    <x v="3"/>
    <n v="3"/>
    <x v="3"/>
    <n v="430.94"/>
  </r>
  <r>
    <n v="57306"/>
    <d v="2023-03-18T00:00:00"/>
    <s v="10016"/>
    <n v="1"/>
    <n v="2"/>
    <n v="242"/>
    <n v="171.66"/>
    <x v="1"/>
    <n v="2"/>
    <x v="4"/>
    <n v="70.34"/>
  </r>
  <r>
    <n v="57307"/>
    <d v="2023-03-18T00:00:00"/>
    <s v="10045"/>
    <n v="1"/>
    <n v="10"/>
    <n v="236"/>
    <n v="162.55000000000001"/>
    <x v="9"/>
    <n v="5"/>
    <x v="0"/>
    <n v="73.449999999999989"/>
  </r>
  <r>
    <n v="57308"/>
    <d v="2023-03-18T00:00:00"/>
    <s v="10054"/>
    <n v="1"/>
    <n v="16"/>
    <n v="650"/>
    <n v="512.80999999999995"/>
    <x v="11"/>
    <n v="3"/>
    <x v="3"/>
    <n v="137.19000000000005"/>
  </r>
  <r>
    <n v="57309"/>
    <d v="2023-03-18T00:00:00"/>
    <s v="10033"/>
    <n v="1"/>
    <n v="5"/>
    <n v="236"/>
    <n v="133.15"/>
    <x v="2"/>
    <n v="6"/>
    <x v="2"/>
    <n v="102.85"/>
  </r>
  <r>
    <n v="57310"/>
    <d v="2023-03-18T00:00:00"/>
    <s v="10062"/>
    <n v="1"/>
    <n v="7"/>
    <n v="24"/>
    <n v="20.46"/>
    <x v="3"/>
    <n v="4"/>
    <x v="1"/>
    <n v="3.5399999999999991"/>
  </r>
  <r>
    <n v="57311"/>
    <d v="2023-03-20T00:00:00"/>
    <s v="10062"/>
    <n v="1"/>
    <n v="14"/>
    <n v="25"/>
    <n v="20.09"/>
    <x v="10"/>
    <n v="4"/>
    <x v="1"/>
    <n v="4.91"/>
  </r>
  <r>
    <n v="57312"/>
    <d v="2023-03-21T00:00:00"/>
    <s v="10054"/>
    <n v="1"/>
    <n v="10"/>
    <n v="673"/>
    <n v="520.62"/>
    <x v="9"/>
    <n v="3"/>
    <x v="3"/>
    <n v="152.38"/>
  </r>
  <r>
    <n v="57313"/>
    <d v="2023-03-24T00:00:00"/>
    <s v="10062"/>
    <n v="1"/>
    <n v="19"/>
    <n v="26"/>
    <n v="19.14"/>
    <x v="13"/>
    <n v="4"/>
    <x v="1"/>
    <n v="6.8599999999999994"/>
  </r>
  <r>
    <n v="57314"/>
    <d v="2023-03-24T00:00:00"/>
    <s v="10031"/>
    <n v="1"/>
    <n v="5"/>
    <n v="154"/>
    <n v="95.19"/>
    <x v="2"/>
    <n v="6"/>
    <x v="2"/>
    <n v="58.81"/>
  </r>
  <r>
    <n v="57315"/>
    <d v="2023-03-25T00:00:00"/>
    <s v="10054"/>
    <n v="1"/>
    <n v="16"/>
    <n v="639"/>
    <n v="516.53"/>
    <x v="11"/>
    <n v="3"/>
    <x v="3"/>
    <n v="122.47000000000003"/>
  </r>
  <r>
    <n v="57316"/>
    <d v="2023-03-25T00:00:00"/>
    <s v="10016"/>
    <n v="1"/>
    <n v="7"/>
    <n v="243"/>
    <n v="161.63999999999999"/>
    <x v="3"/>
    <n v="2"/>
    <x v="4"/>
    <n v="81.360000000000014"/>
  </r>
  <r>
    <n v="57317"/>
    <d v="2023-03-25T00:00:00"/>
    <s v="10045"/>
    <n v="1"/>
    <n v="19"/>
    <n v="257"/>
    <n v="160.27000000000001"/>
    <x v="13"/>
    <n v="5"/>
    <x v="0"/>
    <n v="96.72999999999999"/>
  </r>
  <r>
    <n v="57318"/>
    <d v="2023-03-27T00:00:00"/>
    <s v="10062"/>
    <n v="1"/>
    <n v="7"/>
    <n v="24"/>
    <n v="20.6"/>
    <x v="3"/>
    <n v="4"/>
    <x v="1"/>
    <n v="3.3999999999999986"/>
  </r>
  <r>
    <n v="57319"/>
    <d v="2023-03-27T00:00:00"/>
    <s v="10058"/>
    <n v="1"/>
    <n v="18"/>
    <n v="920"/>
    <n v="483.58"/>
    <x v="14"/>
    <n v="3"/>
    <x v="3"/>
    <n v="436.42"/>
  </r>
  <r>
    <n v="57320"/>
    <d v="2023-03-30T00:00:00"/>
    <s v="10058"/>
    <n v="1"/>
    <n v="7"/>
    <n v="973"/>
    <n v="477.95"/>
    <x v="3"/>
    <n v="3"/>
    <x v="3"/>
    <n v="495.05"/>
  </r>
  <r>
    <n v="57321"/>
    <d v="2023-03-30T00:00:00"/>
    <s v="10054"/>
    <n v="1"/>
    <n v="13"/>
    <n v="675"/>
    <n v="476.59"/>
    <x v="8"/>
    <n v="3"/>
    <x v="3"/>
    <n v="198.41000000000003"/>
  </r>
  <r>
    <n v="57322"/>
    <d v="2023-03-31T00:00:00"/>
    <s v="10062"/>
    <n v="1"/>
    <n v="6"/>
    <n v="25"/>
    <n v="18.93"/>
    <x v="4"/>
    <n v="4"/>
    <x v="1"/>
    <n v="6.07"/>
  </r>
  <r>
    <n v="57323"/>
    <d v="2023-04-02T00:00:00"/>
    <s v="10045"/>
    <n v="1"/>
    <n v="1"/>
    <n v="250"/>
    <n v="157.4"/>
    <x v="0"/>
    <n v="5"/>
    <x v="0"/>
    <n v="92.6"/>
  </r>
  <r>
    <n v="57324"/>
    <d v="2023-04-02T00:00:00"/>
    <s v="10062"/>
    <n v="1"/>
    <n v="6"/>
    <n v="24"/>
    <n v="19.16"/>
    <x v="4"/>
    <n v="4"/>
    <x v="1"/>
    <n v="4.84"/>
  </r>
  <r>
    <n v="57325"/>
    <d v="2023-04-03T00:00:00"/>
    <s v="10033"/>
    <n v="1"/>
    <n v="3"/>
    <n v="235"/>
    <n v="134.94999999999999"/>
    <x v="5"/>
    <n v="6"/>
    <x v="2"/>
    <n v="100.05000000000001"/>
  </r>
  <r>
    <n v="57326"/>
    <d v="2023-04-03T00:00:00"/>
    <s v="10054"/>
    <n v="1"/>
    <n v="3"/>
    <n v="677"/>
    <n v="513.78"/>
    <x v="5"/>
    <n v="3"/>
    <x v="3"/>
    <n v="163.22000000000003"/>
  </r>
  <r>
    <n v="57327"/>
    <d v="2023-04-04T00:00:00"/>
    <s v="10058"/>
    <n v="1"/>
    <n v="11"/>
    <n v="882"/>
    <n v="519.76"/>
    <x v="7"/>
    <n v="3"/>
    <x v="3"/>
    <n v="362.24"/>
  </r>
  <r>
    <n v="57328"/>
    <d v="2023-04-05T00:00:00"/>
    <s v="10062"/>
    <n v="1"/>
    <n v="7"/>
    <n v="25"/>
    <n v="19.41"/>
    <x v="3"/>
    <n v="4"/>
    <x v="1"/>
    <n v="5.59"/>
  </r>
  <r>
    <n v="57329"/>
    <d v="2023-04-07T00:00:00"/>
    <s v="10045"/>
    <n v="1"/>
    <n v="7"/>
    <n v="234"/>
    <n v="164.15"/>
    <x v="3"/>
    <n v="5"/>
    <x v="0"/>
    <n v="69.849999999999994"/>
  </r>
  <r>
    <n v="57330"/>
    <d v="2023-04-07T00:00:00"/>
    <s v="10016"/>
    <n v="1"/>
    <n v="7"/>
    <n v="228"/>
    <n v="171"/>
    <x v="3"/>
    <n v="2"/>
    <x v="4"/>
    <n v="57"/>
  </r>
  <r>
    <n v="57331"/>
    <d v="2023-04-07T00:00:00"/>
    <s v="10062"/>
    <n v="1"/>
    <n v="2"/>
    <n v="25"/>
    <n v="20.23"/>
    <x v="1"/>
    <n v="4"/>
    <x v="1"/>
    <n v="4.7699999999999996"/>
  </r>
  <r>
    <n v="57332"/>
    <d v="2023-04-08T00:00:00"/>
    <s v="10054"/>
    <n v="1"/>
    <n v="3"/>
    <n v="667"/>
    <n v="505.84"/>
    <x v="5"/>
    <n v="3"/>
    <x v="3"/>
    <n v="161.16000000000003"/>
  </r>
  <r>
    <n v="57333"/>
    <d v="2023-04-09T00:00:00"/>
    <s v="10062"/>
    <n v="1"/>
    <n v="2"/>
    <n v="25"/>
    <n v="19.05"/>
    <x v="1"/>
    <n v="4"/>
    <x v="1"/>
    <n v="5.9499999999999993"/>
  </r>
  <r>
    <n v="57334"/>
    <d v="2023-04-11T00:00:00"/>
    <s v="10054"/>
    <n v="1"/>
    <n v="7"/>
    <n v="658"/>
    <n v="506.93"/>
    <x v="3"/>
    <n v="3"/>
    <x v="3"/>
    <n v="151.07"/>
  </r>
  <r>
    <n v="57335"/>
    <d v="2023-04-11T00:00:00"/>
    <s v="10062"/>
    <n v="1"/>
    <n v="7"/>
    <n v="24"/>
    <n v="20.55"/>
    <x v="3"/>
    <n v="4"/>
    <x v="1"/>
    <n v="3.4499999999999993"/>
  </r>
  <r>
    <n v="57336"/>
    <d v="2023-04-15T00:00:00"/>
    <s v="10062"/>
    <n v="1"/>
    <n v="7"/>
    <n v="26"/>
    <n v="19.47"/>
    <x v="3"/>
    <n v="4"/>
    <x v="1"/>
    <n v="6.5300000000000011"/>
  </r>
  <r>
    <n v="57337"/>
    <d v="2023-04-15T00:00:00"/>
    <s v="10033"/>
    <n v="1"/>
    <n v="6"/>
    <n v="250"/>
    <n v="125.2"/>
    <x v="4"/>
    <n v="6"/>
    <x v="2"/>
    <n v="124.8"/>
  </r>
  <r>
    <n v="57338"/>
    <d v="2023-04-15T00:00:00"/>
    <s v="10045"/>
    <n v="1"/>
    <n v="16"/>
    <n v="245"/>
    <n v="153.12"/>
    <x v="11"/>
    <n v="5"/>
    <x v="0"/>
    <n v="91.88"/>
  </r>
  <r>
    <n v="57339"/>
    <d v="2023-04-16T00:00:00"/>
    <s v="10058"/>
    <n v="1"/>
    <n v="9"/>
    <n v="976"/>
    <n v="517.64"/>
    <x v="6"/>
    <n v="3"/>
    <x v="3"/>
    <n v="458.36"/>
  </r>
  <r>
    <n v="57340"/>
    <d v="2023-04-17T00:00:00"/>
    <s v="10062"/>
    <n v="1"/>
    <n v="7"/>
    <n v="24"/>
    <n v="20.2"/>
    <x v="3"/>
    <n v="4"/>
    <x v="1"/>
    <n v="3.8000000000000007"/>
  </r>
  <r>
    <n v="57341"/>
    <d v="2023-04-17T00:00:00"/>
    <s v="10054"/>
    <n v="1"/>
    <n v="2"/>
    <n v="637"/>
    <n v="505.16"/>
    <x v="1"/>
    <n v="3"/>
    <x v="3"/>
    <n v="131.83999999999997"/>
  </r>
  <r>
    <n v="57342"/>
    <d v="2023-04-19T00:00:00"/>
    <s v="10016"/>
    <n v="1"/>
    <n v="7"/>
    <n v="230"/>
    <n v="175.9"/>
    <x v="3"/>
    <n v="2"/>
    <x v="4"/>
    <n v="54.099999999999994"/>
  </r>
  <r>
    <n v="57343"/>
    <d v="2023-04-21T00:00:00"/>
    <s v="10031"/>
    <n v="1"/>
    <n v="18"/>
    <n v="167"/>
    <n v="91.27"/>
    <x v="14"/>
    <n v="6"/>
    <x v="2"/>
    <n v="75.73"/>
  </r>
  <r>
    <n v="57344"/>
    <d v="2023-04-21T00:00:00"/>
    <s v="10062"/>
    <n v="1"/>
    <n v="2"/>
    <n v="26"/>
    <n v="20.77"/>
    <x v="1"/>
    <n v="4"/>
    <x v="1"/>
    <n v="5.23"/>
  </r>
  <r>
    <n v="57345"/>
    <d v="2023-04-22T00:00:00"/>
    <s v="10054"/>
    <n v="1"/>
    <n v="9"/>
    <n v="668"/>
    <n v="494.91"/>
    <x v="6"/>
    <n v="3"/>
    <x v="3"/>
    <n v="173.08999999999997"/>
  </r>
  <r>
    <n v="57346"/>
    <d v="2023-04-23T00:00:00"/>
    <s v="10062"/>
    <n v="1"/>
    <n v="13"/>
    <n v="26"/>
    <n v="19.829999999999998"/>
    <x v="8"/>
    <n v="4"/>
    <x v="1"/>
    <n v="6.1700000000000017"/>
  </r>
  <r>
    <n v="57347"/>
    <d v="2023-04-23T00:00:00"/>
    <s v="10045"/>
    <n v="1"/>
    <n v="6"/>
    <n v="234"/>
    <n v="159.24"/>
    <x v="4"/>
    <n v="5"/>
    <x v="0"/>
    <n v="74.759999999999991"/>
  </r>
  <r>
    <n v="57348"/>
    <d v="2023-04-26T00:00:00"/>
    <s v="10031"/>
    <n v="1"/>
    <n v="1"/>
    <n v="157"/>
    <n v="89.6"/>
    <x v="0"/>
    <n v="6"/>
    <x v="2"/>
    <n v="67.400000000000006"/>
  </r>
  <r>
    <n v="57349"/>
    <d v="2023-04-27T00:00:00"/>
    <s v="10054"/>
    <n v="1"/>
    <n v="11"/>
    <n v="625"/>
    <n v="501.64"/>
    <x v="7"/>
    <n v="3"/>
    <x v="3"/>
    <n v="123.36000000000001"/>
  </r>
  <r>
    <n v="57350"/>
    <d v="2023-04-27T00:00:00"/>
    <s v="10033"/>
    <n v="1"/>
    <n v="6"/>
    <n v="255"/>
    <n v="129.43"/>
    <x v="4"/>
    <n v="6"/>
    <x v="2"/>
    <n v="125.57"/>
  </r>
  <r>
    <n v="57351"/>
    <d v="2023-04-27T00:00:00"/>
    <s v="10062"/>
    <n v="1"/>
    <n v="6"/>
    <n v="26"/>
    <n v="20.74"/>
    <x v="4"/>
    <n v="4"/>
    <x v="1"/>
    <n v="5.2600000000000016"/>
  </r>
  <r>
    <n v="57352"/>
    <d v="2023-04-27T00:00:00"/>
    <s v="10058"/>
    <n v="1"/>
    <n v="7"/>
    <n v="957"/>
    <n v="522.32000000000005"/>
    <x v="3"/>
    <n v="3"/>
    <x v="3"/>
    <n v="434.67999999999995"/>
  </r>
  <r>
    <n v="57353"/>
    <d v="2023-05-01T00:00:00"/>
    <s v="10062"/>
    <n v="1"/>
    <n v="7"/>
    <n v="25"/>
    <n v="20.83"/>
    <x v="3"/>
    <n v="4"/>
    <x v="1"/>
    <n v="4.1700000000000017"/>
  </r>
  <r>
    <n v="57354"/>
    <d v="2023-05-02T00:00:00"/>
    <s v="10045"/>
    <n v="1"/>
    <n v="7"/>
    <n v="249"/>
    <n v="154.87"/>
    <x v="3"/>
    <n v="5"/>
    <x v="0"/>
    <n v="94.13"/>
  </r>
  <r>
    <n v="57355"/>
    <d v="2023-05-03T00:00:00"/>
    <s v="10058"/>
    <n v="1"/>
    <n v="7"/>
    <n v="899"/>
    <n v="491.09"/>
    <x v="3"/>
    <n v="3"/>
    <x v="3"/>
    <n v="407.91"/>
  </r>
  <r>
    <n v="57356"/>
    <d v="2023-05-03T00:00:00"/>
    <s v="10054"/>
    <n v="1"/>
    <n v="16"/>
    <n v="649"/>
    <n v="474.21"/>
    <x v="11"/>
    <n v="3"/>
    <x v="3"/>
    <n v="174.79000000000002"/>
  </r>
  <r>
    <n v="57357"/>
    <d v="2023-05-04T00:00:00"/>
    <s v="10033"/>
    <n v="1"/>
    <n v="15"/>
    <n v="244"/>
    <n v="128.36000000000001"/>
    <x v="12"/>
    <n v="6"/>
    <x v="2"/>
    <n v="115.63999999999999"/>
  </r>
  <r>
    <n v="57358"/>
    <d v="2023-05-04T00:00:00"/>
    <s v="10062"/>
    <n v="1"/>
    <n v="6"/>
    <n v="25"/>
    <n v="19.28"/>
    <x v="4"/>
    <n v="4"/>
    <x v="1"/>
    <n v="5.7199999999999989"/>
  </r>
  <r>
    <n v="57359"/>
    <d v="2023-05-06T00:00:00"/>
    <s v="10031"/>
    <n v="1"/>
    <n v="7"/>
    <n v="167"/>
    <n v="95.09"/>
    <x v="3"/>
    <n v="6"/>
    <x v="2"/>
    <n v="71.91"/>
  </r>
  <r>
    <n v="57360"/>
    <d v="2023-05-06T00:00:00"/>
    <s v="10062"/>
    <n v="1"/>
    <n v="7"/>
    <n v="25"/>
    <n v="19.86"/>
    <x v="3"/>
    <n v="4"/>
    <x v="1"/>
    <n v="5.1400000000000006"/>
  </r>
  <r>
    <n v="57361"/>
    <d v="2023-05-07T00:00:00"/>
    <s v="10054"/>
    <n v="1"/>
    <n v="7"/>
    <n v="631"/>
    <n v="516.77"/>
    <x v="3"/>
    <n v="3"/>
    <x v="3"/>
    <n v="114.23000000000002"/>
  </r>
  <r>
    <n v="57362"/>
    <d v="2023-05-08T00:00:00"/>
    <s v="10045"/>
    <n v="1"/>
    <n v="6"/>
    <n v="254"/>
    <n v="159.85"/>
    <x v="4"/>
    <n v="5"/>
    <x v="0"/>
    <n v="94.15"/>
  </r>
  <r>
    <n v="57363"/>
    <d v="2023-05-08T00:00:00"/>
    <s v="10062"/>
    <n v="1"/>
    <n v="6"/>
    <n v="24"/>
    <n v="19.940000000000001"/>
    <x v="4"/>
    <n v="4"/>
    <x v="1"/>
    <n v="4.0599999999999987"/>
  </r>
  <r>
    <n v="57364"/>
    <d v="2023-05-10T00:00:00"/>
    <s v="10054"/>
    <n v="1"/>
    <n v="2"/>
    <n v="632"/>
    <n v="489.38"/>
    <x v="1"/>
    <n v="3"/>
    <x v="3"/>
    <n v="142.62"/>
  </r>
  <r>
    <n v="57365"/>
    <d v="2023-05-10T00:00:00"/>
    <s v="10062"/>
    <n v="1"/>
    <n v="1"/>
    <n v="26"/>
    <n v="19.440000000000001"/>
    <x v="0"/>
    <n v="4"/>
    <x v="1"/>
    <n v="6.5599999999999987"/>
  </r>
  <r>
    <n v="57366"/>
    <d v="2023-05-11T00:00:00"/>
    <s v="10016"/>
    <n v="1"/>
    <n v="6"/>
    <n v="241"/>
    <n v="176.18"/>
    <x v="4"/>
    <n v="2"/>
    <x v="4"/>
    <n v="64.819999999999993"/>
  </r>
  <r>
    <n v="57367"/>
    <d v="2023-05-13T00:00:00"/>
    <s v="10058"/>
    <n v="1"/>
    <n v="7"/>
    <n v="971"/>
    <n v="529.78"/>
    <x v="3"/>
    <n v="3"/>
    <x v="3"/>
    <n v="441.22"/>
  </r>
  <r>
    <n v="57368"/>
    <d v="2023-05-13T00:00:00"/>
    <s v="10045"/>
    <n v="1"/>
    <n v="7"/>
    <n v="238"/>
    <n v="162.41"/>
    <x v="3"/>
    <n v="5"/>
    <x v="0"/>
    <n v="75.59"/>
  </r>
  <r>
    <n v="57369"/>
    <d v="2023-05-14T00:00:00"/>
    <s v="10062"/>
    <n v="1"/>
    <n v="5"/>
    <n v="24"/>
    <n v="18.850000000000001"/>
    <x v="2"/>
    <n v="4"/>
    <x v="1"/>
    <n v="5.1499999999999986"/>
  </r>
  <r>
    <n v="57370"/>
    <d v="2023-05-15T00:00:00"/>
    <s v="10054"/>
    <n v="1"/>
    <n v="14"/>
    <n v="650"/>
    <n v="503.83"/>
    <x v="10"/>
    <n v="3"/>
    <x v="3"/>
    <n v="146.17000000000002"/>
  </r>
  <r>
    <n v="57371"/>
    <d v="2023-05-16T00:00:00"/>
    <s v="10031"/>
    <n v="1"/>
    <n v="2"/>
    <n v="166"/>
    <n v="93.13"/>
    <x v="1"/>
    <n v="6"/>
    <x v="2"/>
    <n v="72.87"/>
  </r>
  <r>
    <n v="57372"/>
    <d v="2023-05-17T00:00:00"/>
    <s v="10062"/>
    <n v="1"/>
    <n v="6"/>
    <n v="26"/>
    <n v="19.37"/>
    <x v="4"/>
    <n v="4"/>
    <x v="1"/>
    <n v="6.629999999999999"/>
  </r>
  <r>
    <n v="57373"/>
    <d v="2023-05-19T00:00:00"/>
    <s v="10054"/>
    <n v="1"/>
    <n v="7"/>
    <n v="645"/>
    <n v="504.83"/>
    <x v="3"/>
    <n v="3"/>
    <x v="3"/>
    <n v="140.17000000000002"/>
  </r>
  <r>
    <n v="57374"/>
    <d v="2023-05-19T00:00:00"/>
    <s v="10045"/>
    <n v="1"/>
    <n v="7"/>
    <n v="255"/>
    <n v="156"/>
    <x v="3"/>
    <n v="5"/>
    <x v="0"/>
    <n v="99"/>
  </r>
  <r>
    <n v="57375"/>
    <d v="2023-05-20T00:00:00"/>
    <s v="10058"/>
    <n v="1"/>
    <n v="16"/>
    <n v="903"/>
    <n v="488.07"/>
    <x v="11"/>
    <n v="3"/>
    <x v="3"/>
    <n v="414.93"/>
  </r>
  <r>
    <n v="57376"/>
    <d v="2023-05-20T00:00:00"/>
    <s v="10062"/>
    <n v="1"/>
    <n v="7"/>
    <n v="25"/>
    <n v="19.97"/>
    <x v="3"/>
    <n v="4"/>
    <x v="1"/>
    <n v="5.0300000000000011"/>
  </r>
  <r>
    <n v="57377"/>
    <d v="2023-05-22T00:00:00"/>
    <s v="10054"/>
    <n v="1"/>
    <n v="2"/>
    <n v="657"/>
    <n v="517.89"/>
    <x v="1"/>
    <n v="3"/>
    <x v="3"/>
    <n v="139.11000000000001"/>
  </r>
  <r>
    <n v="57378"/>
    <d v="2023-05-22T00:00:00"/>
    <s v="10062"/>
    <n v="1"/>
    <n v="1"/>
    <n v="25"/>
    <n v="19.47"/>
    <x v="0"/>
    <n v="4"/>
    <x v="1"/>
    <n v="5.5300000000000011"/>
  </r>
  <r>
    <n v="57379"/>
    <d v="2023-05-23T00:00:00"/>
    <s v="10033"/>
    <n v="1"/>
    <n v="11"/>
    <n v="253"/>
    <n v="134.5"/>
    <x v="7"/>
    <n v="6"/>
    <x v="2"/>
    <n v="118.5"/>
  </r>
  <r>
    <n v="57380"/>
    <d v="2023-05-24T00:00:00"/>
    <s v="10045"/>
    <n v="1"/>
    <n v="2"/>
    <n v="247"/>
    <n v="161.69"/>
    <x v="1"/>
    <n v="5"/>
    <x v="0"/>
    <n v="85.31"/>
  </r>
  <r>
    <n v="57381"/>
    <d v="2023-05-25T00:00:00"/>
    <s v="10054"/>
    <n v="1"/>
    <n v="10"/>
    <n v="671"/>
    <n v="518.67999999999995"/>
    <x v="9"/>
    <n v="3"/>
    <x v="3"/>
    <n v="152.32000000000005"/>
  </r>
  <r>
    <n v="57382"/>
    <d v="2023-05-26T00:00:00"/>
    <s v="10062"/>
    <n v="1"/>
    <n v="11"/>
    <n v="26"/>
    <n v="20.190000000000001"/>
    <x v="7"/>
    <n v="4"/>
    <x v="1"/>
    <n v="5.8099999999999987"/>
  </r>
  <r>
    <n v="57383"/>
    <d v="2023-05-27T00:00:00"/>
    <s v="10058"/>
    <n v="1"/>
    <n v="18"/>
    <n v="974"/>
    <n v="504.21"/>
    <x v="14"/>
    <n v="3"/>
    <x v="3"/>
    <n v="469.79"/>
  </r>
  <r>
    <n v="57384"/>
    <d v="2023-05-28T00:00:00"/>
    <s v="10031"/>
    <n v="1"/>
    <n v="7"/>
    <n v="155"/>
    <n v="97.15"/>
    <x v="3"/>
    <n v="6"/>
    <x v="2"/>
    <n v="57.849999999999994"/>
  </r>
  <r>
    <n v="57385"/>
    <d v="2023-05-30T00:00:00"/>
    <s v="10062"/>
    <n v="1"/>
    <n v="1"/>
    <n v="24"/>
    <n v="19.510000000000002"/>
    <x v="0"/>
    <n v="4"/>
    <x v="1"/>
    <n v="4.4899999999999984"/>
  </r>
  <r>
    <n v="57386"/>
    <d v="2023-05-31T00:00:00"/>
    <s v="10054"/>
    <n v="1"/>
    <n v="16"/>
    <n v="686"/>
    <n v="517.62"/>
    <x v="11"/>
    <n v="3"/>
    <x v="3"/>
    <n v="168.38"/>
  </r>
  <r>
    <n v="57387"/>
    <d v="2023-05-31T00:00:00"/>
    <s v="10016"/>
    <n v="1"/>
    <n v="2"/>
    <n v="233"/>
    <n v="176.75"/>
    <x v="1"/>
    <n v="2"/>
    <x v="4"/>
    <n v="56.25"/>
  </r>
  <r>
    <n v="57388"/>
    <d v="2023-06-02T00:00:00"/>
    <s v="10045"/>
    <n v="1"/>
    <n v="16"/>
    <n v="237"/>
    <n v="155.66"/>
    <x v="11"/>
    <n v="5"/>
    <x v="0"/>
    <n v="81.34"/>
  </r>
  <r>
    <n v="57389"/>
    <d v="2023-06-02T00:00:00"/>
    <s v="10058"/>
    <n v="1"/>
    <n v="7"/>
    <n v="975"/>
    <n v="477.57"/>
    <x v="3"/>
    <n v="3"/>
    <x v="3"/>
    <n v="497.43"/>
  </r>
  <r>
    <n v="57390"/>
    <d v="2023-06-03T00:00:00"/>
    <s v="10062"/>
    <n v="1"/>
    <n v="3"/>
    <n v="24"/>
    <n v="20.88"/>
    <x v="5"/>
    <n v="4"/>
    <x v="1"/>
    <n v="3.120000000000001"/>
  </r>
  <r>
    <n v="57391"/>
    <d v="2023-06-05T00:00:00"/>
    <s v="10033"/>
    <n v="1"/>
    <n v="1"/>
    <n v="238"/>
    <n v="133.31"/>
    <x v="0"/>
    <n v="6"/>
    <x v="2"/>
    <n v="104.69"/>
  </r>
  <r>
    <n v="57392"/>
    <d v="2023-06-06T00:00:00"/>
    <s v="10058"/>
    <n v="1"/>
    <n v="2"/>
    <n v="931"/>
    <n v="480.97"/>
    <x v="1"/>
    <n v="3"/>
    <x v="3"/>
    <n v="450.03"/>
  </r>
  <r>
    <n v="57393"/>
    <d v="2023-06-06T00:00:00"/>
    <s v="10062"/>
    <n v="1"/>
    <n v="6"/>
    <n v="25"/>
    <n v="19.809999999999999"/>
    <x v="4"/>
    <n v="4"/>
    <x v="1"/>
    <n v="5.1900000000000013"/>
  </r>
  <r>
    <n v="57394"/>
    <d v="2023-06-06T00:00:00"/>
    <s v="10045"/>
    <n v="1"/>
    <n v="13"/>
    <n v="250"/>
    <n v="157.30000000000001"/>
    <x v="8"/>
    <n v="5"/>
    <x v="0"/>
    <n v="92.699999999999989"/>
  </r>
  <r>
    <n v="57395"/>
    <d v="2023-06-07T00:00:00"/>
    <s v="10054"/>
    <n v="1"/>
    <n v="7"/>
    <n v="688"/>
    <n v="498.21"/>
    <x v="3"/>
    <n v="3"/>
    <x v="3"/>
    <n v="189.79000000000002"/>
  </r>
  <r>
    <n v="57396"/>
    <d v="2023-06-08T00:00:00"/>
    <s v="10033"/>
    <n v="1"/>
    <n v="15"/>
    <n v="241"/>
    <n v="126.4"/>
    <x v="12"/>
    <n v="6"/>
    <x v="2"/>
    <n v="114.6"/>
  </r>
  <r>
    <n v="57397"/>
    <d v="2023-06-09T00:00:00"/>
    <s v="10031"/>
    <n v="1"/>
    <n v="3"/>
    <n v="161"/>
    <n v="88.1"/>
    <x v="5"/>
    <n v="6"/>
    <x v="2"/>
    <n v="72.900000000000006"/>
  </r>
  <r>
    <n v="57398"/>
    <d v="2023-06-09T00:00:00"/>
    <s v="10062"/>
    <n v="1"/>
    <n v="6"/>
    <n v="26"/>
    <n v="19.079999999999998"/>
    <x v="4"/>
    <n v="4"/>
    <x v="1"/>
    <n v="6.9200000000000017"/>
  </r>
  <r>
    <n v="57399"/>
    <d v="2023-06-10T00:00:00"/>
    <s v="10058"/>
    <n v="1"/>
    <n v="3"/>
    <n v="933"/>
    <n v="497.27"/>
    <x v="5"/>
    <n v="3"/>
    <x v="3"/>
    <n v="435.73"/>
  </r>
  <r>
    <n v="57400"/>
    <d v="2023-06-10T00:00:00"/>
    <s v="10045"/>
    <n v="1"/>
    <n v="13"/>
    <n v="257"/>
    <n v="158.1"/>
    <x v="8"/>
    <n v="5"/>
    <x v="0"/>
    <n v="98.9"/>
  </r>
  <r>
    <n v="57401"/>
    <d v="2023-06-12T00:00:00"/>
    <s v="10062"/>
    <n v="1"/>
    <n v="14"/>
    <n v="24"/>
    <n v="19.14"/>
    <x v="10"/>
    <n v="4"/>
    <x v="1"/>
    <n v="4.8599999999999994"/>
  </r>
  <r>
    <n v="57402"/>
    <d v="2023-06-12T00:00:00"/>
    <s v="10054"/>
    <n v="1"/>
    <n v="10"/>
    <n v="635"/>
    <n v="496.35"/>
    <x v="9"/>
    <n v="3"/>
    <x v="3"/>
    <n v="138.64999999999998"/>
  </r>
  <r>
    <n v="57403"/>
    <d v="2023-06-15T00:00:00"/>
    <s v="10062"/>
    <n v="1"/>
    <n v="5"/>
    <n v="25"/>
    <n v="20.03"/>
    <x v="2"/>
    <n v="4"/>
    <x v="1"/>
    <n v="4.9699999999999989"/>
  </r>
  <r>
    <n v="57404"/>
    <d v="2023-06-16T00:00:00"/>
    <s v="10054"/>
    <n v="1"/>
    <n v="15"/>
    <n v="633"/>
    <n v="501.13"/>
    <x v="12"/>
    <n v="3"/>
    <x v="3"/>
    <n v="131.87"/>
  </r>
  <r>
    <n v="57405"/>
    <d v="2023-06-16T00:00:00"/>
    <s v="10045"/>
    <n v="1"/>
    <n v="11"/>
    <n v="250"/>
    <n v="165.74"/>
    <x v="7"/>
    <n v="5"/>
    <x v="0"/>
    <n v="84.259999999999991"/>
  </r>
  <r>
    <n v="57406"/>
    <d v="2023-06-17T00:00:00"/>
    <s v="10058"/>
    <n v="1"/>
    <n v="3"/>
    <n v="954"/>
    <n v="516.79"/>
    <x v="5"/>
    <n v="3"/>
    <x v="3"/>
    <n v="437.21000000000004"/>
  </r>
  <r>
    <n v="57407"/>
    <d v="2023-06-17T00:00:00"/>
    <s v="10031"/>
    <n v="1"/>
    <n v="7"/>
    <n v="158"/>
    <n v="88.39"/>
    <x v="3"/>
    <n v="6"/>
    <x v="2"/>
    <n v="69.61"/>
  </r>
  <r>
    <n v="57408"/>
    <d v="2023-06-17T00:00:00"/>
    <s v="10062"/>
    <n v="1"/>
    <n v="2"/>
    <n v="25"/>
    <n v="20.010000000000002"/>
    <x v="1"/>
    <n v="4"/>
    <x v="1"/>
    <n v="4.9899999999999984"/>
  </r>
  <r>
    <n v="57409"/>
    <d v="2023-06-18T00:00:00"/>
    <s v="10033"/>
    <n v="1"/>
    <n v="1"/>
    <n v="259"/>
    <n v="124.8"/>
    <x v="0"/>
    <n v="6"/>
    <x v="2"/>
    <n v="134.19999999999999"/>
  </r>
  <r>
    <n v="57410"/>
    <d v="2023-06-19T00:00:00"/>
    <s v="10054"/>
    <n v="1"/>
    <n v="3"/>
    <n v="637"/>
    <n v="516.11"/>
    <x v="5"/>
    <n v="3"/>
    <x v="3"/>
    <n v="120.88999999999999"/>
  </r>
  <r>
    <n v="57411"/>
    <d v="2023-06-19T00:00:00"/>
    <s v="10016"/>
    <n v="1"/>
    <n v="18"/>
    <n v="233"/>
    <n v="165.61"/>
    <x v="14"/>
    <n v="2"/>
    <x v="4"/>
    <n v="67.389999999999986"/>
  </r>
  <r>
    <n v="57412"/>
    <d v="2023-06-21T00:00:00"/>
    <s v="10062"/>
    <n v="1"/>
    <n v="7"/>
    <n v="26"/>
    <n v="19.28"/>
    <x v="3"/>
    <n v="4"/>
    <x v="1"/>
    <n v="6.7199999999999989"/>
  </r>
  <r>
    <n v="57413"/>
    <d v="2023-06-22T00:00:00"/>
    <s v="10045"/>
    <n v="1"/>
    <n v="9"/>
    <n v="243"/>
    <n v="162.74"/>
    <x v="6"/>
    <n v="5"/>
    <x v="0"/>
    <n v="80.259999999999991"/>
  </r>
  <r>
    <n v="57414"/>
    <d v="2023-06-23T00:00:00"/>
    <s v="10058"/>
    <n v="1"/>
    <n v="5"/>
    <n v="918"/>
    <n v="478.76"/>
    <x v="2"/>
    <n v="3"/>
    <x v="3"/>
    <n v="439.24"/>
  </r>
  <r>
    <n v="57415"/>
    <d v="2023-06-23T00:00:00"/>
    <s v="10062"/>
    <n v="1"/>
    <n v="6"/>
    <n v="26"/>
    <n v="19.73"/>
    <x v="4"/>
    <n v="4"/>
    <x v="1"/>
    <n v="6.27"/>
  </r>
  <r>
    <n v="57416"/>
    <d v="2023-06-24T00:00:00"/>
    <s v="10033"/>
    <n v="1"/>
    <n v="19"/>
    <n v="255"/>
    <n v="131.62"/>
    <x v="13"/>
    <n v="6"/>
    <x v="2"/>
    <n v="123.38"/>
  </r>
  <r>
    <n v="57417"/>
    <d v="2023-06-25T00:00:00"/>
    <s v="10062"/>
    <n v="1"/>
    <n v="16"/>
    <n v="24"/>
    <n v="19.28"/>
    <x v="11"/>
    <n v="4"/>
    <x v="1"/>
    <n v="4.7199999999999989"/>
  </r>
  <r>
    <n v="57418"/>
    <d v="2023-06-26T00:00:00"/>
    <s v="10054"/>
    <n v="1"/>
    <n v="7"/>
    <n v="688"/>
    <n v="501.83"/>
    <x v="3"/>
    <n v="3"/>
    <x v="3"/>
    <n v="186.17000000000002"/>
  </r>
  <r>
    <n v="57419"/>
    <d v="2023-06-26T00:00:00"/>
    <s v="10031"/>
    <n v="1"/>
    <n v="5"/>
    <n v="166"/>
    <n v="95.71"/>
    <x v="2"/>
    <n v="6"/>
    <x v="2"/>
    <n v="70.290000000000006"/>
  </r>
  <r>
    <n v="57420"/>
    <d v="2023-06-27T00:00:00"/>
    <s v="10058"/>
    <n v="1"/>
    <n v="16"/>
    <n v="976"/>
    <n v="521.15"/>
    <x v="11"/>
    <n v="3"/>
    <x v="3"/>
    <n v="454.85"/>
  </r>
  <r>
    <n v="57421"/>
    <d v="2023-06-28T00:00:00"/>
    <s v="10045"/>
    <n v="1"/>
    <n v="10"/>
    <n v="241"/>
    <n v="153.53"/>
    <x v="9"/>
    <n v="5"/>
    <x v="0"/>
    <n v="87.47"/>
  </r>
  <r>
    <n v="57422"/>
    <d v="2023-06-29T00:00:00"/>
    <s v="10016"/>
    <n v="1"/>
    <n v="15"/>
    <n v="223"/>
    <n v="170.16"/>
    <x v="12"/>
    <n v="2"/>
    <x v="4"/>
    <n v="52.84"/>
  </r>
  <r>
    <n v="57423"/>
    <d v="2023-06-29T00:00:00"/>
    <s v="10062"/>
    <n v="1"/>
    <n v="10"/>
    <n v="25"/>
    <n v="19.96"/>
    <x v="9"/>
    <n v="4"/>
    <x v="1"/>
    <n v="5.0399999999999991"/>
  </r>
  <r>
    <n v="57424"/>
    <d v="2023-06-29T00:00:00"/>
    <s v="10033"/>
    <n v="1"/>
    <n v="14"/>
    <n v="234"/>
    <n v="134.1"/>
    <x v="10"/>
    <n v="6"/>
    <x v="2"/>
    <n v="99.9"/>
  </r>
  <r>
    <n v="57425"/>
    <d v="2023-06-30T00:00:00"/>
    <s v="10058"/>
    <n v="1"/>
    <n v="9"/>
    <n v="960"/>
    <n v="478.47"/>
    <x v="6"/>
    <n v="3"/>
    <x v="3"/>
    <n v="481.53"/>
  </r>
  <r>
    <n v="57426"/>
    <d v="2023-07-01T00:00:00"/>
    <s v="10045"/>
    <n v="1"/>
    <n v="16"/>
    <n v="259"/>
    <n v="168.94"/>
    <x v="11"/>
    <n v="5"/>
    <x v="0"/>
    <n v="90.06"/>
  </r>
  <r>
    <n v="57427"/>
    <d v="2023-07-02T00:00:00"/>
    <s v="10054"/>
    <n v="1"/>
    <n v="19"/>
    <n v="677"/>
    <n v="471.68"/>
    <x v="13"/>
    <n v="3"/>
    <x v="3"/>
    <n v="205.32"/>
  </r>
  <r>
    <n v="57428"/>
    <d v="2023-07-03T00:00:00"/>
    <s v="10062"/>
    <n v="1"/>
    <n v="9"/>
    <n v="25"/>
    <n v="20.29"/>
    <x v="6"/>
    <n v="4"/>
    <x v="1"/>
    <n v="4.7100000000000009"/>
  </r>
  <r>
    <n v="57429"/>
    <d v="2023-07-04T00:00:00"/>
    <s v="10031"/>
    <n v="1"/>
    <n v="18"/>
    <n v="162"/>
    <n v="93.9"/>
    <x v="14"/>
    <n v="6"/>
    <x v="2"/>
    <n v="68.099999999999994"/>
  </r>
  <r>
    <n v="57430"/>
    <d v="2023-07-05T00:00:00"/>
    <s v="10058"/>
    <n v="1"/>
    <n v="5"/>
    <n v="887"/>
    <n v="506.28"/>
    <x v="2"/>
    <n v="3"/>
    <x v="3"/>
    <n v="380.72"/>
  </r>
  <r>
    <n v="57431"/>
    <d v="2023-07-07T00:00:00"/>
    <s v="10062"/>
    <n v="1"/>
    <n v="16"/>
    <n v="24"/>
    <n v="19.59"/>
    <x v="11"/>
    <n v="4"/>
    <x v="1"/>
    <n v="4.41"/>
  </r>
  <r>
    <n v="57432"/>
    <d v="2023-07-07T00:00:00"/>
    <s v="10033"/>
    <n v="1"/>
    <n v="11"/>
    <n v="248"/>
    <n v="130.18"/>
    <x v="7"/>
    <n v="6"/>
    <x v="2"/>
    <n v="117.82"/>
  </r>
  <r>
    <n v="57433"/>
    <d v="2023-07-08T00:00:00"/>
    <s v="10016"/>
    <n v="1"/>
    <n v="1"/>
    <n v="240"/>
    <n v="163.61000000000001"/>
    <x v="0"/>
    <n v="2"/>
    <x v="4"/>
    <n v="76.389999999999986"/>
  </r>
  <r>
    <n v="57434"/>
    <d v="2023-07-09T00:00:00"/>
    <s v="10054"/>
    <n v="1"/>
    <n v="1"/>
    <n v="651"/>
    <n v="523.08000000000004"/>
    <x v="0"/>
    <n v="3"/>
    <x v="3"/>
    <n v="127.91999999999996"/>
  </r>
  <r>
    <n v="57435"/>
    <d v="2023-07-09T00:00:00"/>
    <s v="10062"/>
    <n v="1"/>
    <n v="10"/>
    <n v="26"/>
    <n v="20.86"/>
    <x v="9"/>
    <n v="4"/>
    <x v="1"/>
    <n v="5.1400000000000006"/>
  </r>
  <r>
    <n v="57436"/>
    <d v="2023-07-09T00:00:00"/>
    <s v="10045"/>
    <n v="1"/>
    <n v="6"/>
    <n v="259"/>
    <n v="168.71"/>
    <x v="4"/>
    <n v="5"/>
    <x v="0"/>
    <n v="90.289999999999992"/>
  </r>
  <r>
    <n v="57437"/>
    <d v="2023-07-12T00:00:00"/>
    <s v="10031"/>
    <n v="1"/>
    <n v="10"/>
    <n v="155"/>
    <n v="96.09"/>
    <x v="9"/>
    <n v="6"/>
    <x v="2"/>
    <n v="58.91"/>
  </r>
  <r>
    <n v="57438"/>
    <d v="2023-07-12T00:00:00"/>
    <s v="10033"/>
    <n v="1"/>
    <n v="16"/>
    <n v="257"/>
    <n v="130.47999999999999"/>
    <x v="11"/>
    <n v="6"/>
    <x v="2"/>
    <n v="126.52000000000001"/>
  </r>
  <r>
    <n v="57439"/>
    <d v="2023-07-12T00:00:00"/>
    <s v="10062"/>
    <n v="1"/>
    <n v="16"/>
    <n v="24"/>
    <n v="19.04"/>
    <x v="11"/>
    <n v="4"/>
    <x v="1"/>
    <n v="4.9600000000000009"/>
  </r>
  <r>
    <n v="57440"/>
    <d v="2023-07-12T00:00:00"/>
    <s v="10054"/>
    <n v="1"/>
    <n v="7"/>
    <n v="653"/>
    <n v="516.69000000000005"/>
    <x v="3"/>
    <n v="3"/>
    <x v="3"/>
    <n v="136.30999999999995"/>
  </r>
  <r>
    <n v="57441"/>
    <d v="2023-07-13T00:00:00"/>
    <s v="10058"/>
    <n v="1"/>
    <n v="7"/>
    <n v="976"/>
    <n v="508.44"/>
    <x v="3"/>
    <n v="3"/>
    <x v="3"/>
    <n v="467.56"/>
  </r>
  <r>
    <n v="57442"/>
    <d v="2023-07-16T00:00:00"/>
    <s v="10045"/>
    <n v="1"/>
    <n v="14"/>
    <n v="239"/>
    <n v="163.53"/>
    <x v="10"/>
    <n v="5"/>
    <x v="0"/>
    <n v="75.47"/>
  </r>
  <r>
    <n v="57443"/>
    <d v="2023-07-16T00:00:00"/>
    <s v="10062"/>
    <n v="1"/>
    <n v="16"/>
    <n v="24"/>
    <n v="19.45"/>
    <x v="11"/>
    <n v="4"/>
    <x v="1"/>
    <n v="4.5500000000000007"/>
  </r>
  <r>
    <n v="57444"/>
    <d v="2023-07-17T00:00:00"/>
    <s v="10054"/>
    <n v="1"/>
    <n v="3"/>
    <n v="651"/>
    <n v="513.80999999999995"/>
    <x v="5"/>
    <n v="3"/>
    <x v="3"/>
    <n v="137.19000000000005"/>
  </r>
  <r>
    <n v="57445"/>
    <d v="2023-07-18T00:00:00"/>
    <s v="10062"/>
    <n v="1"/>
    <n v="6"/>
    <n v="25"/>
    <n v="20.21"/>
    <x v="4"/>
    <n v="4"/>
    <x v="1"/>
    <n v="4.7899999999999991"/>
  </r>
  <r>
    <n v="57446"/>
    <d v="2023-07-19T00:00:00"/>
    <s v="10058"/>
    <n v="1"/>
    <n v="7"/>
    <n v="977"/>
    <n v="522.16"/>
    <x v="3"/>
    <n v="3"/>
    <x v="3"/>
    <n v="454.84000000000003"/>
  </r>
  <r>
    <n v="57447"/>
    <d v="2023-07-20T00:00:00"/>
    <s v="10062"/>
    <n v="1"/>
    <n v="7"/>
    <n v="26"/>
    <n v="20.37"/>
    <x v="3"/>
    <n v="4"/>
    <x v="1"/>
    <n v="5.629999999999999"/>
  </r>
  <r>
    <n v="57448"/>
    <d v="2023-07-21T00:00:00"/>
    <s v="10031"/>
    <n v="1"/>
    <n v="2"/>
    <n v="156"/>
    <n v="95.8"/>
    <x v="1"/>
    <n v="6"/>
    <x v="2"/>
    <n v="60.2"/>
  </r>
  <r>
    <n v="57449"/>
    <d v="2023-07-22T00:00:00"/>
    <s v="10033"/>
    <n v="1"/>
    <n v="1"/>
    <n v="246"/>
    <n v="125.39"/>
    <x v="0"/>
    <n v="6"/>
    <x v="2"/>
    <n v="120.61"/>
  </r>
  <r>
    <n v="57450"/>
    <d v="2023-07-22T00:00:00"/>
    <s v="10062"/>
    <n v="1"/>
    <n v="7"/>
    <n v="25"/>
    <n v="19.7"/>
    <x v="3"/>
    <n v="4"/>
    <x v="1"/>
    <n v="5.3000000000000007"/>
  </r>
  <r>
    <n v="57451"/>
    <d v="2023-07-24T00:00:00"/>
    <s v="10054"/>
    <n v="1"/>
    <n v="9"/>
    <n v="654"/>
    <n v="505.47"/>
    <x v="6"/>
    <n v="3"/>
    <x v="3"/>
    <n v="148.52999999999997"/>
  </r>
  <r>
    <n v="57452"/>
    <d v="2023-07-24T00:00:00"/>
    <s v="10031"/>
    <n v="1"/>
    <n v="5"/>
    <n v="157"/>
    <n v="96.12"/>
    <x v="2"/>
    <n v="6"/>
    <x v="2"/>
    <n v="60.879999999999995"/>
  </r>
  <r>
    <n v="57453"/>
    <d v="2023-07-25T00:00:00"/>
    <s v="10058"/>
    <n v="1"/>
    <n v="7"/>
    <n v="967"/>
    <n v="484.53"/>
    <x v="3"/>
    <n v="3"/>
    <x v="3"/>
    <n v="482.47"/>
  </r>
  <r>
    <n v="57454"/>
    <d v="2023-07-25T00:00:00"/>
    <s v="10045"/>
    <n v="1"/>
    <n v="1"/>
    <n v="253"/>
    <n v="162.18"/>
    <x v="0"/>
    <n v="5"/>
    <x v="0"/>
    <n v="90.82"/>
  </r>
  <r>
    <n v="57455"/>
    <d v="2023-07-25T00:00:00"/>
    <s v="10062"/>
    <n v="1"/>
    <n v="7"/>
    <n v="26"/>
    <n v="19.04"/>
    <x v="3"/>
    <n v="4"/>
    <x v="1"/>
    <n v="6.9600000000000009"/>
  </r>
  <r>
    <n v="57456"/>
    <d v="2023-07-28T00:00:00"/>
    <s v="10062"/>
    <n v="1"/>
    <n v="3"/>
    <n v="26"/>
    <n v="19.66"/>
    <x v="5"/>
    <n v="4"/>
    <x v="1"/>
    <n v="6.34"/>
  </r>
  <r>
    <n v="57457"/>
    <d v="2023-07-28T00:00:00"/>
    <s v="10016"/>
    <n v="1"/>
    <n v="9"/>
    <n v="222"/>
    <n v="171.54"/>
    <x v="6"/>
    <n v="2"/>
    <x v="4"/>
    <n v="50.460000000000008"/>
  </r>
  <r>
    <n v="57458"/>
    <d v="2023-07-28T00:00:00"/>
    <s v="10054"/>
    <n v="1"/>
    <n v="3"/>
    <n v="684"/>
    <n v="510.76"/>
    <x v="5"/>
    <n v="3"/>
    <x v="3"/>
    <n v="173.24"/>
  </r>
  <r>
    <n v="57459"/>
    <d v="2023-07-30T00:00:00"/>
    <s v="10058"/>
    <n v="1"/>
    <n v="6"/>
    <n v="966"/>
    <n v="518.59"/>
    <x v="4"/>
    <n v="3"/>
    <x v="3"/>
    <n v="447.40999999999997"/>
  </r>
  <r>
    <n v="57460"/>
    <d v="2023-07-30T00:00:00"/>
    <s v="10062"/>
    <n v="1"/>
    <n v="9"/>
    <n v="26"/>
    <n v="20.84"/>
    <x v="6"/>
    <n v="4"/>
    <x v="1"/>
    <n v="5.16"/>
  </r>
  <r>
    <n v="57461"/>
    <d v="2023-08-01T00:00:00"/>
    <s v="10031"/>
    <n v="1"/>
    <n v="3"/>
    <n v="163"/>
    <n v="96.65"/>
    <x v="5"/>
    <n v="6"/>
    <x v="2"/>
    <n v="66.349999999999994"/>
  </r>
  <r>
    <n v="57462"/>
    <d v="2023-08-01T00:00:00"/>
    <s v="10033"/>
    <n v="1"/>
    <n v="2"/>
    <n v="252"/>
    <n v="126"/>
    <x v="1"/>
    <n v="6"/>
    <x v="2"/>
    <n v="126"/>
  </r>
  <r>
    <n v="57463"/>
    <d v="2023-08-02T00:00:00"/>
    <s v="10062"/>
    <n v="1"/>
    <n v="19"/>
    <n v="24"/>
    <n v="20.76"/>
    <x v="13"/>
    <n v="4"/>
    <x v="1"/>
    <n v="3.2399999999999984"/>
  </r>
  <r>
    <n v="57464"/>
    <d v="2023-08-02T00:00:00"/>
    <s v="10045"/>
    <n v="1"/>
    <n v="6"/>
    <n v="237"/>
    <n v="154.30000000000001"/>
    <x v="4"/>
    <n v="5"/>
    <x v="0"/>
    <n v="82.699999999999989"/>
  </r>
  <r>
    <n v="57465"/>
    <d v="2023-08-03T00:00:00"/>
    <s v="10054"/>
    <n v="1"/>
    <n v="14"/>
    <n v="628"/>
    <n v="491.97"/>
    <x v="10"/>
    <n v="3"/>
    <x v="3"/>
    <n v="136.02999999999997"/>
  </r>
  <r>
    <n v="57466"/>
    <d v="2023-08-04T00:00:00"/>
    <s v="10033"/>
    <n v="1"/>
    <n v="2"/>
    <n v="240"/>
    <n v="122.1"/>
    <x v="1"/>
    <n v="6"/>
    <x v="2"/>
    <n v="117.9"/>
  </r>
  <r>
    <n v="57467"/>
    <d v="2023-08-05T00:00:00"/>
    <s v="10062"/>
    <n v="1"/>
    <n v="9"/>
    <n v="24"/>
    <n v="20.56"/>
    <x v="6"/>
    <n v="4"/>
    <x v="1"/>
    <n v="3.4400000000000013"/>
  </r>
  <r>
    <n v="57468"/>
    <d v="2023-08-06T00:00:00"/>
    <s v="10058"/>
    <n v="1"/>
    <n v="7"/>
    <n v="956"/>
    <n v="484.68"/>
    <x v="3"/>
    <n v="3"/>
    <x v="3"/>
    <n v="471.32"/>
  </r>
  <r>
    <n v="57469"/>
    <d v="2023-08-07T00:00:00"/>
    <s v="10062"/>
    <n v="1"/>
    <n v="7"/>
    <n v="26"/>
    <n v="19.649999999999999"/>
    <x v="3"/>
    <n v="4"/>
    <x v="1"/>
    <n v="6.3500000000000014"/>
  </r>
  <r>
    <n v="57470"/>
    <d v="2023-08-08T00:00:00"/>
    <s v="10054"/>
    <n v="1"/>
    <n v="3"/>
    <n v="633"/>
    <n v="481.63"/>
    <x v="5"/>
    <n v="3"/>
    <x v="3"/>
    <n v="151.37"/>
  </r>
  <r>
    <n v="57471"/>
    <d v="2023-08-09T00:00:00"/>
    <s v="10062"/>
    <n v="1"/>
    <n v="3"/>
    <n v="26"/>
    <n v="19.46"/>
    <x v="5"/>
    <n v="4"/>
    <x v="1"/>
    <n v="6.5399999999999991"/>
  </r>
  <r>
    <n v="57472"/>
    <d v="2023-08-09T00:00:00"/>
    <s v="10045"/>
    <n v="1"/>
    <n v="1"/>
    <n v="239"/>
    <n v="153.69999999999999"/>
    <x v="0"/>
    <n v="5"/>
    <x v="0"/>
    <n v="85.300000000000011"/>
  </r>
  <r>
    <n v="57473"/>
    <d v="2023-08-10T00:00:00"/>
    <s v="10031"/>
    <n v="1"/>
    <n v="10"/>
    <n v="158"/>
    <n v="92.51"/>
    <x v="9"/>
    <n v="6"/>
    <x v="2"/>
    <n v="65.489999999999995"/>
  </r>
  <r>
    <n v="57474"/>
    <d v="2023-08-11T00:00:00"/>
    <s v="10058"/>
    <n v="1"/>
    <n v="6"/>
    <n v="904"/>
    <n v="522.54999999999995"/>
    <x v="4"/>
    <n v="3"/>
    <x v="3"/>
    <n v="381.45000000000005"/>
  </r>
  <r>
    <n v="57475"/>
    <d v="2023-08-11T00:00:00"/>
    <s v="10016"/>
    <n v="1"/>
    <n v="2"/>
    <n v="230"/>
    <n v="177.59"/>
    <x v="1"/>
    <n v="2"/>
    <x v="4"/>
    <n v="52.41"/>
  </r>
  <r>
    <n v="57476"/>
    <d v="2023-08-13T00:00:00"/>
    <s v="10062"/>
    <n v="1"/>
    <n v="7"/>
    <n v="26"/>
    <n v="20.010000000000002"/>
    <x v="3"/>
    <n v="4"/>
    <x v="1"/>
    <n v="5.9899999999999984"/>
  </r>
  <r>
    <n v="57477"/>
    <d v="2023-08-13T00:00:00"/>
    <s v="10033"/>
    <n v="1"/>
    <n v="5"/>
    <n v="250"/>
    <n v="129.49"/>
    <x v="2"/>
    <n v="6"/>
    <x v="2"/>
    <n v="120.50999999999999"/>
  </r>
  <r>
    <n v="57478"/>
    <d v="2023-08-14T00:00:00"/>
    <s v="10058"/>
    <n v="1"/>
    <n v="9"/>
    <n v="936"/>
    <n v="495.5"/>
    <x v="6"/>
    <n v="3"/>
    <x v="3"/>
    <n v="440.5"/>
  </r>
  <r>
    <n v="57479"/>
    <d v="2023-08-14T00:00:00"/>
    <s v="10054"/>
    <n v="1"/>
    <n v="5"/>
    <n v="647"/>
    <n v="500.93"/>
    <x v="2"/>
    <n v="3"/>
    <x v="3"/>
    <n v="146.07"/>
  </r>
  <r>
    <n v="57480"/>
    <d v="2023-08-16T00:00:00"/>
    <s v="10062"/>
    <n v="1"/>
    <n v="16"/>
    <n v="25"/>
    <n v="20.65"/>
    <x v="11"/>
    <n v="4"/>
    <x v="1"/>
    <n v="4.3500000000000014"/>
  </r>
  <r>
    <n v="57481"/>
    <d v="2023-08-17T00:00:00"/>
    <s v="10033"/>
    <n v="1"/>
    <n v="2"/>
    <n v="244"/>
    <n v="122.15"/>
    <x v="1"/>
    <n v="6"/>
    <x v="2"/>
    <n v="121.85"/>
  </r>
  <r>
    <n v="57482"/>
    <d v="2023-08-17T00:00:00"/>
    <s v="10054"/>
    <n v="1"/>
    <n v="7"/>
    <n v="676"/>
    <n v="494.3"/>
    <x v="3"/>
    <n v="3"/>
    <x v="3"/>
    <n v="181.7"/>
  </r>
  <r>
    <n v="57483"/>
    <d v="2023-08-18T00:00:00"/>
    <s v="10045"/>
    <n v="1"/>
    <n v="1"/>
    <n v="236"/>
    <n v="168.57"/>
    <x v="0"/>
    <n v="5"/>
    <x v="0"/>
    <n v="67.430000000000007"/>
  </r>
  <r>
    <n v="57484"/>
    <d v="2023-08-19T00:00:00"/>
    <s v="10031"/>
    <n v="1"/>
    <n v="1"/>
    <n v="161"/>
    <n v="96.91"/>
    <x v="0"/>
    <n v="6"/>
    <x v="2"/>
    <n v="64.09"/>
  </r>
  <r>
    <n v="57485"/>
    <d v="2023-08-20T00:00:00"/>
    <s v="10062"/>
    <n v="1"/>
    <n v="5"/>
    <n v="25"/>
    <n v="19.52"/>
    <x v="2"/>
    <n v="4"/>
    <x v="1"/>
    <n v="5.48"/>
  </r>
  <r>
    <n v="57486"/>
    <d v="2023-08-21T00:00:00"/>
    <s v="10058"/>
    <n v="1"/>
    <n v="16"/>
    <n v="976"/>
    <n v="497.92"/>
    <x v="11"/>
    <n v="3"/>
    <x v="3"/>
    <n v="478.08"/>
  </r>
  <r>
    <n v="57487"/>
    <d v="2023-08-22T00:00:00"/>
    <s v="10045"/>
    <n v="1"/>
    <n v="11"/>
    <n v="242"/>
    <n v="168.59"/>
    <x v="7"/>
    <n v="5"/>
    <x v="0"/>
    <n v="73.41"/>
  </r>
  <r>
    <n v="57488"/>
    <d v="2023-08-23T00:00:00"/>
    <s v="10062"/>
    <n v="1"/>
    <n v="6"/>
    <n v="24"/>
    <n v="18.88"/>
    <x v="4"/>
    <n v="4"/>
    <x v="1"/>
    <n v="5.120000000000001"/>
  </r>
  <r>
    <n v="57489"/>
    <d v="2023-08-24T00:00:00"/>
    <s v="10031"/>
    <n v="1"/>
    <n v="2"/>
    <n v="153"/>
    <n v="93.68"/>
    <x v="1"/>
    <n v="6"/>
    <x v="2"/>
    <n v="59.319999999999993"/>
  </r>
  <r>
    <n v="57490"/>
    <d v="2023-08-24T00:00:00"/>
    <s v="10054"/>
    <n v="1"/>
    <n v="6"/>
    <n v="669"/>
    <n v="515.80999999999995"/>
    <x v="4"/>
    <n v="3"/>
    <x v="3"/>
    <n v="153.19000000000005"/>
  </r>
  <r>
    <n v="57491"/>
    <d v="2023-08-25T00:00:00"/>
    <s v="10045"/>
    <n v="1"/>
    <n v="5"/>
    <n v="258"/>
    <n v="167.85"/>
    <x v="2"/>
    <n v="5"/>
    <x v="0"/>
    <n v="90.15"/>
  </r>
  <r>
    <n v="57492"/>
    <d v="2023-08-25T00:00:00"/>
    <s v="10033"/>
    <n v="1"/>
    <n v="5"/>
    <n v="235"/>
    <n v="128"/>
    <x v="2"/>
    <n v="6"/>
    <x v="2"/>
    <n v="107"/>
  </r>
  <r>
    <n v="57493"/>
    <d v="2023-08-25T00:00:00"/>
    <s v="10062"/>
    <n v="1"/>
    <n v="9"/>
    <n v="26"/>
    <n v="20.78"/>
    <x v="6"/>
    <n v="4"/>
    <x v="1"/>
    <n v="5.2199999999999989"/>
  </r>
  <r>
    <n v="57494"/>
    <d v="2023-08-27T00:00:00"/>
    <s v="10062"/>
    <n v="1"/>
    <n v="5"/>
    <n v="24"/>
    <n v="20.39"/>
    <x v="2"/>
    <n v="4"/>
    <x v="1"/>
    <n v="3.6099999999999994"/>
  </r>
  <r>
    <n v="57495"/>
    <d v="2023-08-27T00:00:00"/>
    <s v="10054"/>
    <n v="1"/>
    <n v="3"/>
    <n v="679"/>
    <n v="515.42999999999995"/>
    <x v="5"/>
    <n v="3"/>
    <x v="3"/>
    <n v="163.57000000000005"/>
  </r>
  <r>
    <n v="57496"/>
    <d v="2023-08-28T00:00:00"/>
    <s v="10058"/>
    <n v="1"/>
    <n v="6"/>
    <n v="903"/>
    <n v="478.95"/>
    <x v="4"/>
    <n v="3"/>
    <x v="3"/>
    <n v="424.05"/>
  </r>
  <r>
    <n v="57497"/>
    <d v="2023-08-30T00:00:00"/>
    <s v="10031"/>
    <n v="1"/>
    <n v="9"/>
    <n v="168"/>
    <n v="88.68"/>
    <x v="6"/>
    <n v="6"/>
    <x v="2"/>
    <n v="79.319999999999993"/>
  </r>
  <r>
    <n v="57498"/>
    <d v="2023-08-30T00:00:00"/>
    <s v="10062"/>
    <n v="1"/>
    <n v="2"/>
    <n v="24"/>
    <n v="20.39"/>
    <x v="1"/>
    <n v="4"/>
    <x v="1"/>
    <n v="3.6099999999999994"/>
  </r>
  <r>
    <n v="57499"/>
    <d v="2023-08-31T00:00:00"/>
    <s v="10045"/>
    <n v="1"/>
    <n v="7"/>
    <n v="254"/>
    <n v="163.93"/>
    <x v="3"/>
    <n v="5"/>
    <x v="0"/>
    <n v="90.07"/>
  </r>
  <r>
    <n v="57500"/>
    <d v="2023-08-31T00:00:00"/>
    <s v="10054"/>
    <n v="1"/>
    <n v="7"/>
    <n v="640"/>
    <n v="508.36"/>
    <x v="3"/>
    <n v="3"/>
    <x v="3"/>
    <n v="131.63999999999999"/>
  </r>
  <r>
    <n v="57501"/>
    <d v="2023-09-02T00:00:00"/>
    <s v="10016"/>
    <n v="1"/>
    <n v="6"/>
    <n v="230"/>
    <n v="172.28"/>
    <x v="4"/>
    <n v="2"/>
    <x v="4"/>
    <n v="57.72"/>
  </r>
  <r>
    <n v="57502"/>
    <d v="2023-09-02T00:00:00"/>
    <s v="10062"/>
    <n v="1"/>
    <n v="2"/>
    <n v="25"/>
    <n v="20.27"/>
    <x v="1"/>
    <n v="4"/>
    <x v="1"/>
    <n v="4.7300000000000004"/>
  </r>
  <r>
    <n v="57503"/>
    <d v="2023-09-03T00:00:00"/>
    <s v="10033"/>
    <n v="1"/>
    <n v="6"/>
    <n v="238"/>
    <n v="131.13999999999999"/>
    <x v="4"/>
    <n v="6"/>
    <x v="2"/>
    <n v="106.86000000000001"/>
  </r>
  <r>
    <n v="57504"/>
    <d v="2023-09-04T00:00:00"/>
    <s v="10058"/>
    <n v="1"/>
    <n v="3"/>
    <n v="910"/>
    <n v="524.79999999999995"/>
    <x v="5"/>
    <n v="3"/>
    <x v="3"/>
    <n v="385.20000000000005"/>
  </r>
  <r>
    <n v="57505"/>
    <d v="2023-09-04T00:00:00"/>
    <s v="10054"/>
    <n v="1"/>
    <n v="11"/>
    <n v="641"/>
    <n v="507.42"/>
    <x v="7"/>
    <n v="3"/>
    <x v="3"/>
    <n v="133.57999999999998"/>
  </r>
  <r>
    <n v="57506"/>
    <d v="2023-09-04T00:00:00"/>
    <s v="10062"/>
    <n v="1"/>
    <n v="15"/>
    <n v="26"/>
    <n v="19.78"/>
    <x v="12"/>
    <n v="4"/>
    <x v="1"/>
    <n v="6.2199999999999989"/>
  </r>
  <r>
    <n v="57507"/>
    <d v="2023-09-06T00:00:00"/>
    <s v="10031"/>
    <n v="1"/>
    <n v="1"/>
    <n v="159"/>
    <n v="96.98"/>
    <x v="0"/>
    <n v="6"/>
    <x v="2"/>
    <n v="62.019999999999996"/>
  </r>
  <r>
    <n v="57508"/>
    <d v="2023-09-06T00:00:00"/>
    <s v="10033"/>
    <n v="1"/>
    <n v="10"/>
    <n v="234"/>
    <n v="131.22"/>
    <x v="9"/>
    <n v="6"/>
    <x v="2"/>
    <n v="102.78"/>
  </r>
  <r>
    <n v="57509"/>
    <d v="2023-09-07T00:00:00"/>
    <s v="10062"/>
    <n v="1"/>
    <n v="15"/>
    <n v="24"/>
    <n v="20.55"/>
    <x v="12"/>
    <n v="4"/>
    <x v="1"/>
    <n v="3.4499999999999993"/>
  </r>
  <r>
    <n v="57510"/>
    <d v="2023-09-08T00:00:00"/>
    <s v="10045"/>
    <n v="1"/>
    <n v="7"/>
    <n v="235"/>
    <n v="163.26"/>
    <x v="3"/>
    <n v="5"/>
    <x v="0"/>
    <n v="71.740000000000009"/>
  </r>
  <r>
    <n v="57511"/>
    <d v="2023-09-09T00:00:00"/>
    <s v="10054"/>
    <n v="1"/>
    <n v="14"/>
    <n v="633"/>
    <n v="515.85"/>
    <x v="10"/>
    <n v="3"/>
    <x v="3"/>
    <n v="117.14999999999998"/>
  </r>
  <r>
    <n v="57512"/>
    <d v="2023-09-09T00:00:00"/>
    <s v="10062"/>
    <n v="1"/>
    <n v="16"/>
    <n v="26"/>
    <n v="19.55"/>
    <x v="11"/>
    <n v="4"/>
    <x v="1"/>
    <n v="6.4499999999999993"/>
  </r>
  <r>
    <n v="57513"/>
    <d v="2023-09-11T00:00:00"/>
    <s v="10016"/>
    <n v="1"/>
    <n v="6"/>
    <n v="234"/>
    <n v="163.38999999999999"/>
    <x v="4"/>
    <n v="2"/>
    <x v="4"/>
    <n v="70.610000000000014"/>
  </r>
  <r>
    <n v="57514"/>
    <d v="2023-09-11T00:00:00"/>
    <s v="10031"/>
    <n v="1"/>
    <n v="6"/>
    <n v="160"/>
    <n v="95.28"/>
    <x v="4"/>
    <n v="6"/>
    <x v="2"/>
    <n v="64.72"/>
  </r>
  <r>
    <n v="57515"/>
    <d v="2023-09-11T00:00:00"/>
    <s v="10033"/>
    <n v="1"/>
    <n v="16"/>
    <n v="255"/>
    <n v="131.46"/>
    <x v="11"/>
    <n v="6"/>
    <x v="2"/>
    <n v="123.53999999999999"/>
  </r>
  <r>
    <n v="57516"/>
    <d v="2023-09-12T00:00:00"/>
    <s v="10058"/>
    <n v="1"/>
    <n v="5"/>
    <n v="883"/>
    <n v="521.57000000000005"/>
    <x v="2"/>
    <n v="3"/>
    <x v="3"/>
    <n v="361.42999999999995"/>
  </r>
  <r>
    <n v="57517"/>
    <d v="2023-09-13T00:00:00"/>
    <s v="10062"/>
    <n v="1"/>
    <n v="3"/>
    <n v="26"/>
    <n v="20.100000000000001"/>
    <x v="5"/>
    <n v="4"/>
    <x v="1"/>
    <n v="5.8999999999999986"/>
  </r>
  <r>
    <n v="57518"/>
    <d v="2023-09-13T00:00:00"/>
    <s v="10054"/>
    <n v="1"/>
    <n v="1"/>
    <n v="687"/>
    <n v="522.19000000000005"/>
    <x v="0"/>
    <n v="3"/>
    <x v="3"/>
    <n v="164.80999999999995"/>
  </r>
  <r>
    <n v="57519"/>
    <d v="2023-09-15T00:00:00"/>
    <s v="10045"/>
    <n v="1"/>
    <n v="6"/>
    <n v="256"/>
    <n v="153.12"/>
    <x v="4"/>
    <n v="5"/>
    <x v="0"/>
    <n v="102.88"/>
  </r>
  <r>
    <n v="57520"/>
    <d v="2023-09-15T00:00:00"/>
    <s v="10062"/>
    <n v="1"/>
    <n v="7"/>
    <n v="26"/>
    <n v="20.56"/>
    <x v="3"/>
    <n v="4"/>
    <x v="1"/>
    <n v="5.4400000000000013"/>
  </r>
  <r>
    <n v="57521"/>
    <d v="2023-09-15T00:00:00"/>
    <s v="10031"/>
    <n v="1"/>
    <n v="16"/>
    <n v="168"/>
    <n v="93.1"/>
    <x v="11"/>
    <n v="6"/>
    <x v="2"/>
    <n v="74.900000000000006"/>
  </r>
  <r>
    <n v="57522"/>
    <d v="2023-09-15T00:00:00"/>
    <s v="10054"/>
    <n v="1"/>
    <n v="7"/>
    <n v="660"/>
    <n v="513.47"/>
    <x v="3"/>
    <n v="3"/>
    <x v="3"/>
    <n v="146.52999999999997"/>
  </r>
  <r>
    <n v="57523"/>
    <d v="2023-09-16T00:00:00"/>
    <s v="10058"/>
    <n v="1"/>
    <n v="7"/>
    <n v="968"/>
    <n v="516.65"/>
    <x v="3"/>
    <n v="3"/>
    <x v="3"/>
    <n v="451.35"/>
  </r>
  <r>
    <n v="57524"/>
    <d v="2023-09-18T00:00:00"/>
    <s v="10054"/>
    <n v="1"/>
    <n v="5"/>
    <n v="640"/>
    <n v="503.63"/>
    <x v="2"/>
    <n v="3"/>
    <x v="3"/>
    <n v="136.37"/>
  </r>
  <r>
    <n v="57525"/>
    <d v="2023-09-18T00:00:00"/>
    <s v="10033"/>
    <n v="1"/>
    <n v="6"/>
    <n v="257"/>
    <n v="124.05"/>
    <x v="4"/>
    <n v="6"/>
    <x v="2"/>
    <n v="132.94999999999999"/>
  </r>
  <r>
    <n v="57526"/>
    <d v="2023-09-19T00:00:00"/>
    <s v="10062"/>
    <n v="1"/>
    <n v="9"/>
    <n v="24"/>
    <n v="20.440000000000001"/>
    <x v="6"/>
    <n v="4"/>
    <x v="1"/>
    <n v="3.5599999999999987"/>
  </r>
  <r>
    <n v="57527"/>
    <d v="2023-09-19T00:00:00"/>
    <s v="10045"/>
    <n v="1"/>
    <n v="3"/>
    <n v="239"/>
    <n v="164.74"/>
    <x v="5"/>
    <n v="5"/>
    <x v="0"/>
    <n v="74.259999999999991"/>
  </r>
  <r>
    <n v="57528"/>
    <d v="2023-09-21T00:00:00"/>
    <s v="10062"/>
    <n v="1"/>
    <n v="7"/>
    <n v="26"/>
    <n v="20.12"/>
    <x v="3"/>
    <n v="4"/>
    <x v="1"/>
    <n v="5.879999999999999"/>
  </r>
  <r>
    <n v="57529"/>
    <d v="2023-09-21T00:00:00"/>
    <s v="10016"/>
    <n v="1"/>
    <n v="7"/>
    <n v="235"/>
    <n v="174.65"/>
    <x v="3"/>
    <n v="2"/>
    <x v="4"/>
    <n v="60.349999999999994"/>
  </r>
  <r>
    <n v="57530"/>
    <d v="2023-09-21T00:00:00"/>
    <s v="10033"/>
    <n v="1"/>
    <n v="9"/>
    <n v="245"/>
    <n v="122.13"/>
    <x v="6"/>
    <n v="6"/>
    <x v="2"/>
    <n v="122.87"/>
  </r>
  <r>
    <n v="57531"/>
    <d v="2023-09-22T00:00:00"/>
    <s v="10058"/>
    <n v="1"/>
    <n v="1"/>
    <n v="895"/>
    <n v="524.42999999999995"/>
    <x v="0"/>
    <n v="3"/>
    <x v="3"/>
    <n v="370.57000000000005"/>
  </r>
  <r>
    <n v="57532"/>
    <d v="2023-09-22T00:00:00"/>
    <s v="10054"/>
    <n v="1"/>
    <n v="6"/>
    <n v="621"/>
    <n v="481.73"/>
    <x v="4"/>
    <n v="3"/>
    <x v="3"/>
    <n v="139.26999999999998"/>
  </r>
  <r>
    <n v="57533"/>
    <d v="2023-09-22T00:00:00"/>
    <s v="10031"/>
    <n v="1"/>
    <n v="1"/>
    <n v="164"/>
    <n v="94.52"/>
    <x v="0"/>
    <n v="6"/>
    <x v="2"/>
    <n v="69.48"/>
  </r>
  <r>
    <n v="57534"/>
    <d v="2023-09-23T00:00:00"/>
    <s v="10058"/>
    <n v="1"/>
    <n v="1"/>
    <n v="889"/>
    <n v="488.72"/>
    <x v="0"/>
    <n v="3"/>
    <x v="3"/>
    <n v="400.28"/>
  </r>
  <r>
    <n v="57535"/>
    <d v="2023-09-24T00:00:00"/>
    <s v="10062"/>
    <n v="1"/>
    <n v="1"/>
    <n v="25"/>
    <n v="19.87"/>
    <x v="0"/>
    <n v="4"/>
    <x v="1"/>
    <n v="5.129999999999999"/>
  </r>
  <r>
    <n v="57536"/>
    <d v="2023-09-24T00:00:00"/>
    <s v="10054"/>
    <n v="1"/>
    <n v="1"/>
    <n v="647"/>
    <n v="523.42999999999995"/>
    <x v="0"/>
    <n v="3"/>
    <x v="3"/>
    <n v="123.57000000000005"/>
  </r>
  <r>
    <n v="57537"/>
    <d v="2023-09-24T00:00:00"/>
    <s v="10058"/>
    <n v="1"/>
    <n v="14"/>
    <n v="903"/>
    <n v="488.4"/>
    <x v="10"/>
    <n v="3"/>
    <x v="3"/>
    <n v="414.6"/>
  </r>
  <r>
    <n v="57538"/>
    <d v="2023-09-26T00:00:00"/>
    <s v="10058"/>
    <n v="1"/>
    <n v="6"/>
    <n v="938"/>
    <n v="496.81"/>
    <x v="4"/>
    <n v="3"/>
    <x v="3"/>
    <n v="441.19"/>
  </r>
  <r>
    <n v="57539"/>
    <d v="2023-09-26T00:00:00"/>
    <s v="10016"/>
    <n v="1"/>
    <n v="2"/>
    <n v="234"/>
    <n v="171.31"/>
    <x v="1"/>
    <n v="2"/>
    <x v="4"/>
    <n v="62.69"/>
  </r>
  <r>
    <n v="57540"/>
    <d v="2023-09-27T00:00:00"/>
    <s v="10045"/>
    <n v="1"/>
    <n v="16"/>
    <n v="250"/>
    <n v="161.41999999999999"/>
    <x v="11"/>
    <n v="5"/>
    <x v="0"/>
    <n v="88.580000000000013"/>
  </r>
  <r>
    <n v="57541"/>
    <d v="2023-09-28T00:00:00"/>
    <s v="10058"/>
    <n v="1"/>
    <n v="7"/>
    <n v="940"/>
    <n v="498.27"/>
    <x v="3"/>
    <n v="3"/>
    <x v="3"/>
    <n v="441.73"/>
  </r>
  <r>
    <n v="57542"/>
    <d v="2023-09-28T00:00:00"/>
    <s v="10054"/>
    <n v="1"/>
    <n v="5"/>
    <n v="656"/>
    <n v="490.22"/>
    <x v="2"/>
    <n v="3"/>
    <x v="3"/>
    <n v="165.77999999999997"/>
  </r>
  <r>
    <n v="57543"/>
    <d v="2023-09-28T00:00:00"/>
    <s v="10062"/>
    <n v="1"/>
    <n v="1"/>
    <n v="25"/>
    <n v="19.28"/>
    <x v="0"/>
    <n v="4"/>
    <x v="1"/>
    <n v="5.7199999999999989"/>
  </r>
  <r>
    <n v="57544"/>
    <d v="2023-09-30T00:00:00"/>
    <s v="10058"/>
    <n v="1"/>
    <n v="6"/>
    <n v="890"/>
    <n v="506.75"/>
    <x v="4"/>
    <n v="3"/>
    <x v="3"/>
    <n v="383.25"/>
  </r>
  <r>
    <n v="57545"/>
    <d v="2023-09-30T00:00:00"/>
    <s v="10031"/>
    <n v="1"/>
    <n v="6"/>
    <n v="160"/>
    <n v="97.31"/>
    <x v="4"/>
    <n v="6"/>
    <x v="2"/>
    <n v="62.69"/>
  </r>
  <r>
    <n v="57546"/>
    <d v="2023-09-30T00:00:00"/>
    <s v="10062"/>
    <n v="1"/>
    <n v="6"/>
    <n v="26"/>
    <n v="20.170000000000002"/>
    <x v="4"/>
    <n v="4"/>
    <x v="1"/>
    <n v="5.8299999999999983"/>
  </r>
  <r>
    <n v="57547"/>
    <d v="2023-10-01T00:00:00"/>
    <s v="10054"/>
    <n v="1"/>
    <n v="5"/>
    <n v="627"/>
    <n v="522.91999999999996"/>
    <x v="2"/>
    <n v="3"/>
    <x v="3"/>
    <n v="104.08000000000004"/>
  </r>
  <r>
    <n v="57548"/>
    <d v="2023-10-01T00:00:00"/>
    <s v="10058"/>
    <n v="1"/>
    <n v="3"/>
    <n v="885"/>
    <n v="529.70000000000005"/>
    <x v="5"/>
    <n v="3"/>
    <x v="3"/>
    <n v="355.29999999999995"/>
  </r>
  <r>
    <n v="57549"/>
    <d v="2023-10-01T00:00:00"/>
    <s v="10045"/>
    <n v="1"/>
    <n v="14"/>
    <n v="245"/>
    <n v="155.21"/>
    <x v="10"/>
    <n v="5"/>
    <x v="0"/>
    <n v="89.789999999999992"/>
  </r>
  <r>
    <n v="57550"/>
    <d v="2023-10-01T00:00:00"/>
    <s v="10033"/>
    <n v="1"/>
    <n v="14"/>
    <n v="240"/>
    <n v="132.1"/>
    <x v="10"/>
    <n v="6"/>
    <x v="2"/>
    <n v="107.9"/>
  </r>
  <r>
    <n v="57551"/>
    <d v="2023-10-02T00:00:00"/>
    <s v="10058"/>
    <n v="1"/>
    <n v="1"/>
    <n v="907"/>
    <n v="490.24"/>
    <x v="0"/>
    <n v="3"/>
    <x v="3"/>
    <n v="416.76"/>
  </r>
  <r>
    <n v="57552"/>
    <d v="2023-10-04T00:00:00"/>
    <s v="10054"/>
    <n v="1"/>
    <n v="14"/>
    <n v="647"/>
    <n v="475.21"/>
    <x v="10"/>
    <n v="3"/>
    <x v="3"/>
    <n v="171.79000000000002"/>
  </r>
  <r>
    <n v="57553"/>
    <d v="2023-10-04T00:00:00"/>
    <s v="10058"/>
    <n v="1"/>
    <n v="7"/>
    <n v="933"/>
    <n v="487.43"/>
    <x v="3"/>
    <n v="3"/>
    <x v="3"/>
    <n v="445.57"/>
  </r>
  <r>
    <n v="57554"/>
    <d v="2023-10-04T00:00:00"/>
    <s v="10062"/>
    <n v="1"/>
    <n v="3"/>
    <n v="24"/>
    <n v="19.010000000000002"/>
    <x v="5"/>
    <n v="4"/>
    <x v="1"/>
    <n v="4.9899999999999984"/>
  </r>
  <r>
    <n v="57555"/>
    <d v="2023-10-05T00:00:00"/>
    <s v="10045"/>
    <n v="1"/>
    <n v="7"/>
    <n v="246"/>
    <n v="166.73"/>
    <x v="3"/>
    <n v="5"/>
    <x v="0"/>
    <n v="79.27000000000001"/>
  </r>
  <r>
    <n v="57556"/>
    <d v="2023-10-05T00:00:00"/>
    <s v="10058"/>
    <n v="1"/>
    <n v="1"/>
    <n v="900"/>
    <n v="528.82000000000005"/>
    <x v="0"/>
    <n v="3"/>
    <x v="3"/>
    <n v="371.17999999999995"/>
  </r>
  <r>
    <n v="57557"/>
    <d v="2023-10-07T00:00:00"/>
    <s v="10058"/>
    <n v="1"/>
    <n v="6"/>
    <n v="882"/>
    <n v="515.51"/>
    <x v="4"/>
    <n v="3"/>
    <x v="3"/>
    <n v="366.49"/>
  </r>
  <r>
    <n v="57558"/>
    <d v="2023-10-07T00:00:00"/>
    <s v="10016"/>
    <n v="1"/>
    <n v="2"/>
    <n v="236"/>
    <n v="172.38"/>
    <x v="1"/>
    <n v="2"/>
    <x v="4"/>
    <n v="63.620000000000005"/>
  </r>
  <r>
    <n v="57559"/>
    <d v="2023-10-08T00:00:00"/>
    <s v="10062"/>
    <n v="1"/>
    <n v="15"/>
    <n v="24"/>
    <n v="20.51"/>
    <x v="12"/>
    <n v="4"/>
    <x v="1"/>
    <n v="3.4899999999999984"/>
  </r>
  <r>
    <n v="57560"/>
    <d v="2023-10-08T00:00:00"/>
    <s v="10058"/>
    <n v="1"/>
    <n v="11"/>
    <n v="972"/>
    <n v="479.87"/>
    <x v="7"/>
    <n v="3"/>
    <x v="3"/>
    <n v="492.13"/>
  </r>
  <r>
    <n v="57561"/>
    <d v="2023-10-09T00:00:00"/>
    <s v="10054"/>
    <n v="1"/>
    <n v="3"/>
    <n v="625"/>
    <n v="519.63"/>
    <x v="5"/>
    <n v="3"/>
    <x v="3"/>
    <n v="105.37"/>
  </r>
  <r>
    <n v="57562"/>
    <d v="2023-10-09T00:00:00"/>
    <s v="10058"/>
    <n v="1"/>
    <n v="6"/>
    <n v="969"/>
    <n v="488.64"/>
    <x v="4"/>
    <n v="3"/>
    <x v="3"/>
    <n v="480.36"/>
  </r>
  <r>
    <n v="57563"/>
    <d v="2023-10-09T00:00:00"/>
    <s v="10031"/>
    <n v="1"/>
    <n v="2"/>
    <n v="156"/>
    <n v="94.93"/>
    <x v="1"/>
    <n v="6"/>
    <x v="2"/>
    <n v="61.069999999999993"/>
  </r>
  <r>
    <n v="57564"/>
    <d v="2023-10-09T00:00:00"/>
    <s v="10033"/>
    <n v="1"/>
    <n v="18"/>
    <n v="239"/>
    <n v="121.82"/>
    <x v="14"/>
    <n v="6"/>
    <x v="2"/>
    <n v="117.18"/>
  </r>
  <r>
    <n v="57565"/>
    <d v="2023-10-10T00:00:00"/>
    <s v="10058"/>
    <n v="1"/>
    <n v="10"/>
    <n v="885"/>
    <n v="506.13"/>
    <x v="9"/>
    <n v="3"/>
    <x v="3"/>
    <n v="378.87"/>
  </r>
  <r>
    <n v="57566"/>
    <d v="2023-10-10T00:00:00"/>
    <s v="10045"/>
    <n v="1"/>
    <n v="11"/>
    <n v="256"/>
    <n v="166.15"/>
    <x v="7"/>
    <n v="5"/>
    <x v="0"/>
    <n v="89.85"/>
  </r>
  <r>
    <n v="57567"/>
    <d v="2023-10-11T00:00:00"/>
    <s v="10058"/>
    <n v="1"/>
    <n v="5"/>
    <n v="919"/>
    <n v="503.2"/>
    <x v="2"/>
    <n v="3"/>
    <x v="3"/>
    <n v="415.8"/>
  </r>
  <r>
    <n v="57568"/>
    <d v="2023-10-11T00:00:00"/>
    <s v="10062"/>
    <n v="1"/>
    <n v="6"/>
    <n v="26"/>
    <n v="20.04"/>
    <x v="4"/>
    <n v="4"/>
    <x v="1"/>
    <n v="5.9600000000000009"/>
  </r>
  <r>
    <n v="57569"/>
    <d v="2023-10-12T00:00:00"/>
    <s v="10054"/>
    <n v="1"/>
    <n v="6"/>
    <n v="683"/>
    <n v="520.76"/>
    <x v="4"/>
    <n v="3"/>
    <x v="3"/>
    <n v="162.24"/>
  </r>
  <r>
    <n v="57570"/>
    <d v="2023-10-12T00:00:00"/>
    <s v="10058"/>
    <n v="1"/>
    <n v="16"/>
    <n v="952"/>
    <n v="527.39"/>
    <x v="11"/>
    <n v="3"/>
    <x v="3"/>
    <n v="424.61"/>
  </r>
  <r>
    <n v="57571"/>
    <d v="2023-10-13T00:00:00"/>
    <s v="10058"/>
    <n v="1"/>
    <n v="7"/>
    <n v="891"/>
    <n v="494.07"/>
    <x v="3"/>
    <n v="3"/>
    <x v="3"/>
    <n v="396.93"/>
  </r>
  <r>
    <n v="57572"/>
    <d v="2023-10-14T00:00:00"/>
    <s v="10058"/>
    <n v="1"/>
    <n v="7"/>
    <n v="969"/>
    <n v="490.88"/>
    <x v="3"/>
    <n v="3"/>
    <x v="3"/>
    <n v="478.12"/>
  </r>
  <r>
    <n v="57573"/>
    <d v="2023-10-15T00:00:00"/>
    <s v="10058"/>
    <n v="1"/>
    <n v="5"/>
    <n v="883"/>
    <n v="502.96"/>
    <x v="2"/>
    <n v="3"/>
    <x v="3"/>
    <n v="380.04"/>
  </r>
  <r>
    <n v="57574"/>
    <d v="2023-10-15T00:00:00"/>
    <s v="10062"/>
    <n v="1"/>
    <n v="7"/>
    <n v="25"/>
    <n v="20.89"/>
    <x v="3"/>
    <n v="4"/>
    <x v="1"/>
    <n v="4.1099999999999994"/>
  </r>
  <r>
    <n v="57575"/>
    <d v="2023-10-15T00:00:00"/>
    <s v="10045"/>
    <n v="1"/>
    <n v="7"/>
    <n v="256"/>
    <n v="165.62"/>
    <x v="3"/>
    <n v="5"/>
    <x v="0"/>
    <n v="90.38"/>
  </r>
  <r>
    <n v="57576"/>
    <d v="2023-10-16T00:00:00"/>
    <s v="10016"/>
    <n v="1"/>
    <n v="15"/>
    <n v="239"/>
    <n v="162.13999999999999"/>
    <x v="12"/>
    <n v="2"/>
    <x v="4"/>
    <n v="76.860000000000014"/>
  </r>
  <r>
    <n v="57577"/>
    <d v="2023-10-16T00:00:00"/>
    <s v="10058"/>
    <n v="1"/>
    <n v="2"/>
    <n v="917"/>
    <n v="490.36"/>
    <x v="1"/>
    <n v="3"/>
    <x v="3"/>
    <n v="426.64"/>
  </r>
  <r>
    <n v="57578"/>
    <d v="2023-10-17T00:00:00"/>
    <s v="10031"/>
    <n v="1"/>
    <n v="2"/>
    <n v="169"/>
    <n v="90"/>
    <x v="1"/>
    <n v="6"/>
    <x v="2"/>
    <n v="79"/>
  </r>
  <r>
    <n v="57579"/>
    <d v="2023-10-17T00:00:00"/>
    <s v="10054"/>
    <n v="1"/>
    <n v="2"/>
    <n v="664"/>
    <n v="492.93"/>
    <x v="1"/>
    <n v="3"/>
    <x v="3"/>
    <n v="171.07"/>
  </r>
  <r>
    <n v="57580"/>
    <d v="2023-10-17T00:00:00"/>
    <s v="10045"/>
    <n v="1"/>
    <n v="2"/>
    <n v="251"/>
    <n v="162.84"/>
    <x v="1"/>
    <n v="5"/>
    <x v="0"/>
    <n v="88.16"/>
  </r>
  <r>
    <n v="57581"/>
    <d v="2023-10-17T00:00:00"/>
    <s v="10058"/>
    <n v="1"/>
    <n v="13"/>
    <n v="923"/>
    <n v="496.05"/>
    <x v="8"/>
    <n v="3"/>
    <x v="3"/>
    <n v="426.95"/>
  </r>
  <r>
    <n v="57582"/>
    <d v="2023-10-17T00:00:00"/>
    <s v="10033"/>
    <n v="1"/>
    <n v="7"/>
    <n v="258"/>
    <n v="122.26"/>
    <x v="3"/>
    <n v="6"/>
    <x v="2"/>
    <n v="135.74"/>
  </r>
  <r>
    <n v="57583"/>
    <d v="2023-10-19T00:00:00"/>
    <s v="10058"/>
    <n v="1"/>
    <n v="5"/>
    <n v="928"/>
    <n v="501.12"/>
    <x v="2"/>
    <n v="3"/>
    <x v="3"/>
    <n v="426.88"/>
  </r>
  <r>
    <n v="57584"/>
    <d v="2023-10-19T00:00:00"/>
    <s v="10062"/>
    <n v="1"/>
    <n v="9"/>
    <n v="24"/>
    <n v="19.829999999999998"/>
    <x v="6"/>
    <n v="4"/>
    <x v="1"/>
    <n v="4.1700000000000017"/>
  </r>
  <r>
    <n v="57585"/>
    <d v="2023-10-21T00:00:00"/>
    <s v="10058"/>
    <n v="1"/>
    <n v="9"/>
    <n v="911"/>
    <n v="524.08000000000004"/>
    <x v="6"/>
    <n v="3"/>
    <x v="3"/>
    <n v="386.91999999999996"/>
  </r>
  <r>
    <n v="57586"/>
    <d v="2023-10-21T00:00:00"/>
    <s v="10016"/>
    <n v="1"/>
    <n v="19"/>
    <n v="223"/>
    <n v="161.82"/>
    <x v="13"/>
    <n v="2"/>
    <x v="4"/>
    <n v="61.180000000000007"/>
  </r>
  <r>
    <n v="57587"/>
    <d v="2023-10-22T00:00:00"/>
    <s v="10054"/>
    <n v="1"/>
    <n v="16"/>
    <n v="688"/>
    <n v="498.76"/>
    <x v="11"/>
    <n v="3"/>
    <x v="3"/>
    <n v="189.24"/>
  </r>
  <r>
    <n v="57588"/>
    <d v="2023-10-22T00:00:00"/>
    <s v="10045"/>
    <n v="1"/>
    <n v="10"/>
    <n v="257"/>
    <n v="163.95"/>
    <x v="9"/>
    <n v="5"/>
    <x v="0"/>
    <n v="93.050000000000011"/>
  </r>
  <r>
    <n v="57589"/>
    <d v="2023-10-22T00:00:00"/>
    <s v="10062"/>
    <n v="1"/>
    <n v="3"/>
    <n v="24"/>
    <n v="20.16"/>
    <x v="5"/>
    <n v="4"/>
    <x v="1"/>
    <n v="3.84"/>
  </r>
  <r>
    <n v="57590"/>
    <d v="2023-10-23T00:00:00"/>
    <s v="10058"/>
    <n v="1"/>
    <n v="16"/>
    <n v="967"/>
    <n v="499.6"/>
    <x v="11"/>
    <n v="3"/>
    <x v="3"/>
    <n v="467.4"/>
  </r>
  <r>
    <n v="57591"/>
    <d v="2023-10-24T00:00:00"/>
    <s v="10058"/>
    <n v="1"/>
    <n v="14"/>
    <n v="909"/>
    <n v="497.42"/>
    <x v="10"/>
    <n v="3"/>
    <x v="3"/>
    <n v="411.58"/>
  </r>
  <r>
    <n v="57592"/>
    <d v="2023-10-24T00:00:00"/>
    <s v="10062"/>
    <n v="1"/>
    <n v="2"/>
    <n v="24"/>
    <n v="20.49"/>
    <x v="1"/>
    <n v="4"/>
    <x v="1"/>
    <n v="3.5100000000000016"/>
  </r>
  <r>
    <n v="57593"/>
    <d v="2023-10-24T00:00:00"/>
    <s v="10033"/>
    <n v="1"/>
    <n v="3"/>
    <n v="238"/>
    <n v="128.49"/>
    <x v="5"/>
    <n v="6"/>
    <x v="2"/>
    <n v="109.50999999999999"/>
  </r>
  <r>
    <n v="57594"/>
    <d v="2023-10-25T00:00:00"/>
    <s v="10058"/>
    <n v="1"/>
    <n v="15"/>
    <n v="924"/>
    <n v="479.07"/>
    <x v="12"/>
    <n v="3"/>
    <x v="3"/>
    <n v="444.93"/>
  </r>
  <r>
    <n v="57595"/>
    <d v="2023-10-25T00:00:00"/>
    <s v="10045"/>
    <n v="1"/>
    <n v="7"/>
    <n v="246"/>
    <n v="158.21"/>
    <x v="3"/>
    <n v="5"/>
    <x v="0"/>
    <n v="87.789999999999992"/>
  </r>
  <r>
    <n v="57596"/>
    <d v="2023-10-26T00:00:00"/>
    <s v="10031"/>
    <n v="1"/>
    <n v="16"/>
    <n v="162"/>
    <n v="94.22"/>
    <x v="11"/>
    <n v="6"/>
    <x v="2"/>
    <n v="67.78"/>
  </r>
  <r>
    <n v="57597"/>
    <d v="2023-10-27T00:00:00"/>
    <s v="10054"/>
    <n v="1"/>
    <n v="3"/>
    <n v="633"/>
    <n v="479.21"/>
    <x v="5"/>
    <n v="3"/>
    <x v="3"/>
    <n v="153.79000000000002"/>
  </r>
  <r>
    <n v="57598"/>
    <d v="2023-10-27T00:00:00"/>
    <s v="10058"/>
    <n v="1"/>
    <n v="16"/>
    <n v="916"/>
    <n v="486.49"/>
    <x v="11"/>
    <n v="3"/>
    <x v="3"/>
    <n v="429.51"/>
  </r>
  <r>
    <n v="57599"/>
    <d v="2023-10-27T00:00:00"/>
    <s v="10062"/>
    <n v="1"/>
    <n v="2"/>
    <n v="24"/>
    <n v="19.88"/>
    <x v="1"/>
    <n v="4"/>
    <x v="1"/>
    <n v="4.120000000000001"/>
  </r>
  <r>
    <n v="57600"/>
    <d v="2023-10-28T00:00:00"/>
    <s v="10045"/>
    <n v="1"/>
    <n v="1"/>
    <n v="240"/>
    <n v="159.12"/>
    <x v="0"/>
    <n v="5"/>
    <x v="0"/>
    <n v="80.88"/>
  </r>
  <r>
    <n v="57601"/>
    <d v="2023-10-29T00:00:00"/>
    <s v="10031"/>
    <n v="1"/>
    <n v="7"/>
    <n v="160"/>
    <n v="96.87"/>
    <x v="3"/>
    <n v="6"/>
    <x v="2"/>
    <n v="63.129999999999995"/>
  </r>
  <r>
    <n v="57602"/>
    <d v="2023-10-29T00:00:00"/>
    <s v="10058"/>
    <n v="1"/>
    <n v="16"/>
    <n v="924"/>
    <n v="478.38"/>
    <x v="11"/>
    <n v="3"/>
    <x v="3"/>
    <n v="445.62"/>
  </r>
  <r>
    <n v="57603"/>
    <d v="2023-10-30T00:00:00"/>
    <s v="10016"/>
    <n v="1"/>
    <n v="10"/>
    <n v="237"/>
    <n v="176.95"/>
    <x v="9"/>
    <n v="2"/>
    <x v="4"/>
    <n v="60.050000000000011"/>
  </r>
  <r>
    <n v="57604"/>
    <d v="2023-10-30T00:00:00"/>
    <s v="10054"/>
    <n v="1"/>
    <n v="2"/>
    <n v="658"/>
    <n v="473.83"/>
    <x v="1"/>
    <n v="3"/>
    <x v="3"/>
    <n v="184.17000000000002"/>
  </r>
  <r>
    <n v="57605"/>
    <d v="2023-10-30T00:00:00"/>
    <s v="10058"/>
    <n v="1"/>
    <n v="19"/>
    <n v="902"/>
    <n v="510.07"/>
    <x v="13"/>
    <n v="3"/>
    <x v="3"/>
    <n v="391.93"/>
  </r>
  <r>
    <n v="57606"/>
    <d v="2023-10-31T00:00:00"/>
    <s v="10033"/>
    <n v="1"/>
    <n v="9"/>
    <n v="247"/>
    <n v="125.5"/>
    <x v="6"/>
    <n v="6"/>
    <x v="2"/>
    <n v="121.5"/>
  </r>
  <r>
    <n v="57607"/>
    <d v="2023-10-31T00:00:00"/>
    <s v="10062"/>
    <n v="1"/>
    <n v="5"/>
    <n v="25"/>
    <n v="20.84"/>
    <x v="2"/>
    <n v="4"/>
    <x v="1"/>
    <n v="4.16"/>
  </r>
  <r>
    <n v="57608"/>
    <d v="2023-10-31T00:00:00"/>
    <s v="10058"/>
    <n v="1"/>
    <n v="15"/>
    <n v="937"/>
    <n v="486.71"/>
    <x v="12"/>
    <n v="3"/>
    <x v="3"/>
    <n v="450.29"/>
  </r>
  <r>
    <n v="57609"/>
    <d v="2023-11-01T00:00:00"/>
    <s v="10058"/>
    <n v="1"/>
    <n v="7"/>
    <n v="980"/>
    <n v="529.79999999999995"/>
    <x v="3"/>
    <n v="3"/>
    <x v="3"/>
    <n v="450.20000000000005"/>
  </r>
  <r>
    <n v="57610"/>
    <d v="2023-11-02T00:00:00"/>
    <s v="10045"/>
    <n v="1"/>
    <n v="2"/>
    <n v="260"/>
    <n v="169.83"/>
    <x v="1"/>
    <n v="5"/>
    <x v="0"/>
    <n v="90.169999999999987"/>
  </r>
  <r>
    <n v="57611"/>
    <d v="2023-11-02T00:00:00"/>
    <s v="10058"/>
    <n v="1"/>
    <n v="6"/>
    <n v="980"/>
    <n v="529.79999999999995"/>
    <x v="4"/>
    <n v="3"/>
    <x v="3"/>
    <n v="450.20000000000005"/>
  </r>
  <r>
    <n v="57612"/>
    <d v="2023-11-04T00:00:00"/>
    <s v="10062"/>
    <n v="1"/>
    <n v="2"/>
    <n v="27"/>
    <n v="20.94"/>
    <x v="1"/>
    <n v="4"/>
    <x v="1"/>
    <n v="6.0599999999999987"/>
  </r>
  <r>
    <n v="57613"/>
    <d v="2023-11-04T00:00:00"/>
    <s v="10054"/>
    <n v="1"/>
    <n v="9"/>
    <n v="690"/>
    <n v="523.88"/>
    <x v="6"/>
    <n v="3"/>
    <x v="3"/>
    <n v="166.12"/>
  </r>
  <r>
    <n v="57614"/>
    <d v="2023-11-04T00:00:00"/>
    <s v="10058"/>
    <n v="1"/>
    <n v="1"/>
    <n v="980"/>
    <n v="529.79999999999995"/>
    <x v="0"/>
    <n v="3"/>
    <x v="3"/>
    <n v="450.20000000000005"/>
  </r>
  <r>
    <n v="57615"/>
    <d v="2023-11-04T00:00:00"/>
    <s v="10045"/>
    <n v="1"/>
    <n v="16"/>
    <n v="260"/>
    <n v="169.83"/>
    <x v="11"/>
    <n v="5"/>
    <x v="0"/>
    <n v="90.169999999999987"/>
  </r>
  <r>
    <n v="57616"/>
    <d v="2023-11-06T00:00:00"/>
    <s v="10058"/>
    <n v="1"/>
    <n v="7"/>
    <n v="980"/>
    <n v="529.79999999999995"/>
    <x v="3"/>
    <n v="3"/>
    <x v="3"/>
    <n v="450.20000000000005"/>
  </r>
  <r>
    <n v="57617"/>
    <d v="2023-11-06T00:00:00"/>
    <s v="10045"/>
    <n v="1"/>
    <n v="7"/>
    <n v="260"/>
    <n v="169.83"/>
    <x v="3"/>
    <n v="5"/>
    <x v="0"/>
    <n v="90.169999999999987"/>
  </r>
  <r>
    <n v="57618"/>
    <d v="2023-11-07T00:00:00"/>
    <s v="10058"/>
    <n v="1"/>
    <n v="7"/>
    <n v="980"/>
    <n v="529.79999999999995"/>
    <x v="3"/>
    <n v="3"/>
    <x v="3"/>
    <n v="450.20000000000005"/>
  </r>
  <r>
    <n v="57619"/>
    <d v="2023-11-07T00:00:00"/>
    <s v="10062"/>
    <n v="1"/>
    <n v="11"/>
    <n v="27"/>
    <n v="20.94"/>
    <x v="7"/>
    <n v="4"/>
    <x v="1"/>
    <n v="6.0599999999999987"/>
  </r>
  <r>
    <n v="57620"/>
    <d v="2023-11-07T00:00:00"/>
    <s v="10031"/>
    <n v="1"/>
    <n v="7"/>
    <n v="170"/>
    <n v="97.55"/>
    <x v="3"/>
    <n v="6"/>
    <x v="2"/>
    <n v="72.45"/>
  </r>
  <r>
    <n v="57621"/>
    <d v="2023-11-08T00:00:00"/>
    <s v="10016"/>
    <n v="1"/>
    <n v="7"/>
    <n v="245"/>
    <n v="179.41"/>
    <x v="3"/>
    <n v="2"/>
    <x v="4"/>
    <n v="65.59"/>
  </r>
  <r>
    <n v="57622"/>
    <d v="2023-11-08T00:00:00"/>
    <s v="10054"/>
    <n v="1"/>
    <n v="7"/>
    <n v="690"/>
    <n v="523.88"/>
    <x v="3"/>
    <n v="3"/>
    <x v="3"/>
    <n v="166.12"/>
  </r>
  <r>
    <n v="57623"/>
    <d v="2023-11-08T00:00:00"/>
    <s v="10033"/>
    <n v="1"/>
    <n v="2"/>
    <n v="260"/>
    <n v="135.35"/>
    <x v="1"/>
    <n v="6"/>
    <x v="2"/>
    <n v="124.65"/>
  </r>
  <r>
    <n v="57624"/>
    <d v="2023-11-08T00:00:00"/>
    <s v="10058"/>
    <n v="1"/>
    <n v="9"/>
    <n v="980"/>
    <n v="529.79999999999995"/>
    <x v="6"/>
    <n v="3"/>
    <x v="3"/>
    <n v="450.20000000000005"/>
  </r>
  <r>
    <n v="57625"/>
    <d v="2023-11-10T00:00:00"/>
    <s v="10045"/>
    <n v="1"/>
    <n v="10"/>
    <n v="260"/>
    <n v="169.83"/>
    <x v="9"/>
    <n v="5"/>
    <x v="0"/>
    <n v="90.169999999999987"/>
  </r>
  <r>
    <n v="57626"/>
    <d v="2023-11-10T00:00:00"/>
    <s v="10058"/>
    <n v="1"/>
    <n v="5"/>
    <n v="980"/>
    <n v="529.79999999999995"/>
    <x v="2"/>
    <n v="3"/>
    <x v="3"/>
    <n v="450.20000000000005"/>
  </r>
  <r>
    <n v="57627"/>
    <d v="2023-11-11T00:00:00"/>
    <s v="10058"/>
    <n v="1"/>
    <n v="13"/>
    <n v="980"/>
    <n v="529.79999999999995"/>
    <x v="8"/>
    <n v="3"/>
    <x v="3"/>
    <n v="450.20000000000005"/>
  </r>
  <r>
    <n v="57628"/>
    <d v="2023-11-11T00:00:00"/>
    <s v="10062"/>
    <n v="1"/>
    <n v="9"/>
    <n v="27"/>
    <n v="20.94"/>
    <x v="6"/>
    <n v="4"/>
    <x v="1"/>
    <n v="6.0599999999999987"/>
  </r>
  <r>
    <n v="57629"/>
    <d v="2023-11-12T00:00:00"/>
    <s v="10031"/>
    <n v="1"/>
    <n v="13"/>
    <n v="170"/>
    <n v="97.55"/>
    <x v="8"/>
    <n v="6"/>
    <x v="2"/>
    <n v="72.45"/>
  </r>
  <r>
    <n v="57630"/>
    <d v="2023-11-12T00:00:00"/>
    <s v="10045"/>
    <n v="1"/>
    <n v="3"/>
    <n v="260"/>
    <n v="169.83"/>
    <x v="5"/>
    <n v="5"/>
    <x v="0"/>
    <n v="90.169999999999987"/>
  </r>
  <r>
    <n v="57631"/>
    <d v="2023-11-12T00:00:00"/>
    <s v="10058"/>
    <n v="1"/>
    <n v="6"/>
    <n v="980"/>
    <n v="529.79999999999995"/>
    <x v="4"/>
    <n v="3"/>
    <x v="3"/>
    <n v="450.20000000000005"/>
  </r>
  <r>
    <n v="57632"/>
    <d v="2023-11-13T00:00:00"/>
    <s v="10054"/>
    <n v="1"/>
    <n v="16"/>
    <n v="690"/>
    <n v="523.88"/>
    <x v="11"/>
    <n v="3"/>
    <x v="3"/>
    <n v="166.12"/>
  </r>
  <r>
    <n v="57633"/>
    <d v="2023-11-13T00:00:00"/>
    <s v="10033"/>
    <n v="1"/>
    <n v="5"/>
    <n v="260"/>
    <n v="135.35"/>
    <x v="2"/>
    <n v="6"/>
    <x v="2"/>
    <n v="124.65"/>
  </r>
  <r>
    <n v="57634"/>
    <d v="2023-11-14T00:00:00"/>
    <s v="10058"/>
    <n v="1"/>
    <n v="1"/>
    <n v="980"/>
    <n v="529.79999999999995"/>
    <x v="0"/>
    <n v="3"/>
    <x v="3"/>
    <n v="450.20000000000005"/>
  </r>
  <r>
    <n v="57635"/>
    <d v="2023-11-14T00:00:00"/>
    <s v="10062"/>
    <n v="1"/>
    <n v="9"/>
    <n v="27"/>
    <n v="20.94"/>
    <x v="6"/>
    <n v="4"/>
    <x v="1"/>
    <n v="6.0599999999999987"/>
  </r>
  <r>
    <n v="57636"/>
    <d v="2023-11-15T00:00:00"/>
    <s v="10058"/>
    <n v="1"/>
    <n v="3"/>
    <n v="980"/>
    <n v="529.79999999999995"/>
    <x v="5"/>
    <n v="3"/>
    <x v="3"/>
    <n v="450.20000000000005"/>
  </r>
  <r>
    <n v="57637"/>
    <d v="2023-11-15T00:00:00"/>
    <s v="10016"/>
    <n v="1"/>
    <n v="7"/>
    <n v="245"/>
    <n v="179.41"/>
    <x v="3"/>
    <n v="2"/>
    <x v="4"/>
    <n v="65.59"/>
  </r>
  <r>
    <n v="57638"/>
    <d v="2023-11-16T00:00:00"/>
    <s v="10045"/>
    <n v="1"/>
    <n v="7"/>
    <n v="260"/>
    <n v="169.83"/>
    <x v="3"/>
    <n v="5"/>
    <x v="0"/>
    <n v="90.169999999999987"/>
  </r>
  <r>
    <n v="57639"/>
    <d v="2023-11-16T00:00:00"/>
    <s v="10058"/>
    <n v="1"/>
    <n v="14"/>
    <n v="980"/>
    <n v="529.79999999999995"/>
    <x v="10"/>
    <n v="3"/>
    <x v="3"/>
    <n v="450.20000000000005"/>
  </r>
  <r>
    <n v="57640"/>
    <d v="2023-11-16T00:00:00"/>
    <s v="10033"/>
    <n v="1"/>
    <n v="2"/>
    <n v="260"/>
    <n v="135.35"/>
    <x v="1"/>
    <n v="6"/>
    <x v="2"/>
    <n v="124.65"/>
  </r>
  <r>
    <n v="57641"/>
    <d v="2023-11-17T00:00:00"/>
    <s v="10058"/>
    <n v="1"/>
    <n v="6"/>
    <n v="980"/>
    <n v="529.79999999999995"/>
    <x v="4"/>
    <n v="3"/>
    <x v="3"/>
    <n v="450.20000000000005"/>
  </r>
  <r>
    <n v="57642"/>
    <d v="2023-11-18T00:00:00"/>
    <s v="10045"/>
    <n v="1"/>
    <n v="6"/>
    <n v="260"/>
    <n v="169.83"/>
    <x v="4"/>
    <n v="5"/>
    <x v="0"/>
    <n v="90.169999999999987"/>
  </r>
  <r>
    <n v="57643"/>
    <d v="2023-11-18T00:00:00"/>
    <s v="10058"/>
    <n v="1"/>
    <n v="11"/>
    <n v="980"/>
    <n v="529.79999999999995"/>
    <x v="7"/>
    <n v="3"/>
    <x v="3"/>
    <n v="450.20000000000005"/>
  </r>
  <r>
    <n v="57644"/>
    <d v="2023-11-18T00:00:00"/>
    <s v="10054"/>
    <n v="1"/>
    <n v="7"/>
    <n v="690"/>
    <n v="523.88"/>
    <x v="3"/>
    <n v="3"/>
    <x v="3"/>
    <n v="166.12"/>
  </r>
  <r>
    <n v="57645"/>
    <d v="2023-11-18T00:00:00"/>
    <s v="10062"/>
    <n v="1"/>
    <n v="15"/>
    <n v="27"/>
    <n v="20.94"/>
    <x v="12"/>
    <n v="4"/>
    <x v="1"/>
    <n v="6.0599999999999987"/>
  </r>
  <r>
    <n v="57646"/>
    <d v="2023-11-19T00:00:00"/>
    <s v="10058"/>
    <n v="1"/>
    <n v="13"/>
    <n v="980"/>
    <n v="529.79999999999995"/>
    <x v="8"/>
    <n v="3"/>
    <x v="3"/>
    <n v="450.20000000000005"/>
  </r>
  <r>
    <n v="57647"/>
    <d v="2023-11-21T00:00:00"/>
    <s v="10058"/>
    <n v="1"/>
    <n v="13"/>
    <n v="980"/>
    <n v="529.79999999999995"/>
    <x v="8"/>
    <n v="3"/>
    <x v="3"/>
    <n v="450.20000000000005"/>
  </r>
  <r>
    <n v="57648"/>
    <d v="2023-11-21T00:00:00"/>
    <s v="10031"/>
    <n v="1"/>
    <n v="1"/>
    <n v="170"/>
    <n v="97.55"/>
    <x v="0"/>
    <n v="6"/>
    <x v="2"/>
    <n v="72.45"/>
  </r>
  <r>
    <n v="57649"/>
    <d v="2023-11-22T00:00:00"/>
    <s v="10045"/>
    <n v="1"/>
    <n v="6"/>
    <n v="260"/>
    <n v="169.83"/>
    <x v="4"/>
    <n v="5"/>
    <x v="0"/>
    <n v="90.169999999999987"/>
  </r>
  <r>
    <n v="57650"/>
    <d v="2023-11-22T00:00:00"/>
    <s v="10062"/>
    <n v="1"/>
    <n v="6"/>
    <n v="27"/>
    <n v="20.94"/>
    <x v="4"/>
    <n v="4"/>
    <x v="1"/>
    <n v="6.0599999999999987"/>
  </r>
  <r>
    <n v="57651"/>
    <d v="2023-11-22T00:00:00"/>
    <s v="10054"/>
    <n v="1"/>
    <n v="7"/>
    <n v="690"/>
    <n v="523.88"/>
    <x v="3"/>
    <n v="3"/>
    <x v="3"/>
    <n v="166.12"/>
  </r>
  <r>
    <n v="57652"/>
    <d v="2023-11-23T00:00:00"/>
    <s v="10016"/>
    <n v="1"/>
    <n v="5"/>
    <n v="245"/>
    <n v="179.41"/>
    <x v="2"/>
    <n v="2"/>
    <x v="4"/>
    <n v="65.59"/>
  </r>
  <r>
    <n v="57653"/>
    <d v="2023-11-23T00:00:00"/>
    <s v="10058"/>
    <n v="1"/>
    <n v="10"/>
    <n v="980"/>
    <n v="529.79999999999995"/>
    <x v="9"/>
    <n v="3"/>
    <x v="3"/>
    <n v="450.20000000000005"/>
  </r>
  <r>
    <n v="57654"/>
    <d v="2023-11-24T00:00:00"/>
    <s v="10058"/>
    <n v="1"/>
    <n v="19"/>
    <n v="980"/>
    <n v="529.79999999999995"/>
    <x v="13"/>
    <n v="3"/>
    <x v="3"/>
    <n v="450.20000000000005"/>
  </r>
  <r>
    <n v="57655"/>
    <d v="2023-11-24T00:00:00"/>
    <s v="10033"/>
    <n v="1"/>
    <n v="2"/>
    <n v="260"/>
    <n v="135.35"/>
    <x v="1"/>
    <n v="6"/>
    <x v="2"/>
    <n v="124.65"/>
  </r>
  <r>
    <n v="57656"/>
    <d v="2023-11-24T00:00:00"/>
    <s v="10062"/>
    <n v="1"/>
    <n v="1"/>
    <n v="27"/>
    <n v="20.94"/>
    <x v="0"/>
    <n v="4"/>
    <x v="1"/>
    <n v="6.0599999999999987"/>
  </r>
  <r>
    <n v="57657"/>
    <d v="2023-11-25T00:00:00"/>
    <s v="10054"/>
    <n v="1"/>
    <n v="7"/>
    <n v="690"/>
    <n v="523.88"/>
    <x v="3"/>
    <n v="3"/>
    <x v="3"/>
    <n v="166.12"/>
  </r>
  <r>
    <n v="57658"/>
    <d v="2023-11-25T00:00:00"/>
    <s v="10058"/>
    <n v="1"/>
    <n v="19"/>
    <n v="980"/>
    <n v="529.79999999999995"/>
    <x v="13"/>
    <n v="3"/>
    <x v="3"/>
    <n v="450.20000000000005"/>
  </r>
  <r>
    <n v="57659"/>
    <d v="2023-11-26T00:00:00"/>
    <s v="10058"/>
    <n v="1"/>
    <n v="7"/>
    <n v="980"/>
    <n v="529.79999999999995"/>
    <x v="3"/>
    <n v="3"/>
    <x v="3"/>
    <n v="450.20000000000005"/>
  </r>
  <r>
    <n v="57660"/>
    <d v="2023-11-26T00:00:00"/>
    <s v="10045"/>
    <n v="1"/>
    <n v="11"/>
    <n v="260"/>
    <n v="169.83"/>
    <x v="7"/>
    <n v="5"/>
    <x v="0"/>
    <n v="90.169999999999987"/>
  </r>
  <r>
    <n v="57661"/>
    <d v="2023-11-26T00:00:00"/>
    <s v="10062"/>
    <n v="1"/>
    <n v="5"/>
    <n v="27"/>
    <n v="20.94"/>
    <x v="2"/>
    <n v="4"/>
    <x v="1"/>
    <n v="6.0599999999999987"/>
  </r>
  <r>
    <n v="57662"/>
    <d v="2023-11-28T00:00:00"/>
    <s v="10058"/>
    <n v="1"/>
    <n v="5"/>
    <n v="980"/>
    <n v="529.79999999999995"/>
    <x v="2"/>
    <n v="3"/>
    <x v="3"/>
    <n v="450.20000000000005"/>
  </r>
  <r>
    <n v="57663"/>
    <d v="2023-11-28T00:00:00"/>
    <s v="10045"/>
    <n v="1"/>
    <n v="19"/>
    <n v="260"/>
    <n v="169.83"/>
    <x v="13"/>
    <n v="5"/>
    <x v="0"/>
    <n v="90.169999999999987"/>
  </r>
  <r>
    <n v="57664"/>
    <d v="2023-11-28T00:00:00"/>
    <s v="10054"/>
    <n v="1"/>
    <n v="1"/>
    <n v="690"/>
    <n v="523.88"/>
    <x v="0"/>
    <n v="3"/>
    <x v="3"/>
    <n v="166.12"/>
  </r>
  <r>
    <n v="57665"/>
    <d v="2023-11-29T00:00:00"/>
    <s v="10031"/>
    <n v="1"/>
    <n v="6"/>
    <n v="170"/>
    <n v="97.55"/>
    <x v="4"/>
    <n v="6"/>
    <x v="2"/>
    <n v="72.45"/>
  </r>
  <r>
    <n v="57666"/>
    <d v="2023-11-30T00:00:00"/>
    <s v="10062"/>
    <n v="1"/>
    <n v="7"/>
    <n v="27"/>
    <n v="20.94"/>
    <x v="3"/>
    <n v="4"/>
    <x v="1"/>
    <n v="6.0599999999999987"/>
  </r>
  <r>
    <n v="57667"/>
    <d v="2023-11-30T00:00:00"/>
    <s v="10033"/>
    <n v="1"/>
    <n v="18"/>
    <n v="260"/>
    <n v="135.35"/>
    <x v="14"/>
    <n v="6"/>
    <x v="2"/>
    <n v="124.65"/>
  </r>
  <r>
    <n v="57668"/>
    <d v="2023-11-30T00:00:00"/>
    <s v="10054"/>
    <n v="1"/>
    <n v="13"/>
    <n v="690"/>
    <n v="523.88"/>
    <x v="8"/>
    <n v="3"/>
    <x v="3"/>
    <n v="166.12"/>
  </r>
  <r>
    <n v="57669"/>
    <d v="2023-11-30T00:00:00"/>
    <s v="10058"/>
    <n v="1"/>
    <n v="6"/>
    <n v="980"/>
    <n v="529.79999999999995"/>
    <x v="4"/>
    <n v="3"/>
    <x v="3"/>
    <n v="450.20000000000005"/>
  </r>
  <r>
    <n v="57670"/>
    <d v="2023-12-01T00:00:00"/>
    <s v="10058"/>
    <n v="1"/>
    <n v="2"/>
    <n v="980"/>
    <n v="529.79999999999995"/>
    <x v="1"/>
    <n v="3"/>
    <x v="3"/>
    <n v="450.20000000000005"/>
  </r>
  <r>
    <n v="57671"/>
    <d v="2023-12-02T00:00:00"/>
    <s v="10062"/>
    <n v="1"/>
    <n v="11"/>
    <n v="27"/>
    <n v="20.94"/>
    <x v="7"/>
    <n v="4"/>
    <x v="1"/>
    <n v="6.0599999999999987"/>
  </r>
  <r>
    <n v="57672"/>
    <d v="2023-12-03T00:00:00"/>
    <s v="10058"/>
    <n v="1"/>
    <n v="6"/>
    <n v="980"/>
    <n v="529.79999999999995"/>
    <x v="4"/>
    <n v="3"/>
    <x v="3"/>
    <n v="450.20000000000005"/>
  </r>
  <r>
    <n v="57673"/>
    <d v="2023-12-03T00:00:00"/>
    <s v="10045"/>
    <n v="1"/>
    <n v="19"/>
    <n v="260"/>
    <n v="169.83"/>
    <x v="13"/>
    <n v="5"/>
    <x v="0"/>
    <n v="90.169999999999987"/>
  </r>
  <r>
    <n v="57674"/>
    <d v="2023-12-04T00:00:00"/>
    <s v="10054"/>
    <n v="1"/>
    <n v="7"/>
    <n v="690"/>
    <n v="523.88"/>
    <x v="3"/>
    <n v="3"/>
    <x v="3"/>
    <n v="166.12"/>
  </r>
  <r>
    <n v="57675"/>
    <d v="2023-12-04T00:00:00"/>
    <s v="10033"/>
    <n v="1"/>
    <n v="6"/>
    <n v="260"/>
    <n v="135.35"/>
    <x v="4"/>
    <n v="6"/>
    <x v="2"/>
    <n v="124.65"/>
  </r>
  <r>
    <n v="57676"/>
    <d v="2023-12-05T00:00:00"/>
    <s v="10058"/>
    <n v="1"/>
    <n v="7"/>
    <n v="980"/>
    <n v="529.79999999999995"/>
    <x v="3"/>
    <n v="3"/>
    <x v="3"/>
    <n v="450.20000000000005"/>
  </r>
  <r>
    <n v="57677"/>
    <d v="2023-12-05T00:00:00"/>
    <s v="10016"/>
    <n v="1"/>
    <n v="16"/>
    <n v="245"/>
    <n v="179.41"/>
    <x v="11"/>
    <n v="2"/>
    <x v="4"/>
    <n v="65.59"/>
  </r>
  <r>
    <n v="57678"/>
    <d v="2023-12-06T00:00:00"/>
    <s v="10062"/>
    <n v="1"/>
    <n v="11"/>
    <n v="27"/>
    <n v="20.94"/>
    <x v="7"/>
    <n v="4"/>
    <x v="1"/>
    <n v="6.0599999999999987"/>
  </r>
  <r>
    <n v="57679"/>
    <d v="2023-12-06T00:00:00"/>
    <s v="10058"/>
    <n v="1"/>
    <n v="15"/>
    <n v="980"/>
    <n v="529.79999999999995"/>
    <x v="12"/>
    <n v="3"/>
    <x v="3"/>
    <n v="450.20000000000005"/>
  </r>
  <r>
    <n v="57680"/>
    <d v="2023-12-07T00:00:00"/>
    <s v="10058"/>
    <n v="1"/>
    <n v="19"/>
    <n v="980"/>
    <n v="529.79999999999995"/>
    <x v="13"/>
    <n v="3"/>
    <x v="3"/>
    <n v="450.20000000000005"/>
  </r>
  <r>
    <n v="57681"/>
    <d v="2023-12-07T00:00:00"/>
    <s v="10031"/>
    <n v="1"/>
    <n v="5"/>
    <n v="170"/>
    <n v="97.55"/>
    <x v="2"/>
    <n v="6"/>
    <x v="2"/>
    <n v="72.45"/>
  </r>
  <r>
    <n v="57682"/>
    <d v="2023-12-07T00:00:00"/>
    <s v="10045"/>
    <n v="1"/>
    <n v="15"/>
    <n v="260"/>
    <n v="169.83"/>
    <x v="12"/>
    <n v="5"/>
    <x v="0"/>
    <n v="90.169999999999987"/>
  </r>
  <r>
    <n v="57683"/>
    <d v="2023-12-08T00:00:00"/>
    <s v="10058"/>
    <n v="1"/>
    <n v="7"/>
    <n v="980"/>
    <n v="529.79999999999995"/>
    <x v="3"/>
    <n v="3"/>
    <x v="3"/>
    <n v="450.20000000000005"/>
  </r>
  <r>
    <n v="57684"/>
    <d v="2023-12-08T00:00:00"/>
    <s v="10054"/>
    <n v="1"/>
    <n v="18"/>
    <n v="690"/>
    <n v="523.88"/>
    <x v="14"/>
    <n v="3"/>
    <x v="3"/>
    <n v="166.12"/>
  </r>
  <r>
    <n v="57685"/>
    <d v="2023-12-09T00:00:00"/>
    <s v="10045"/>
    <n v="1"/>
    <n v="14"/>
    <n v="260"/>
    <n v="169.83"/>
    <x v="10"/>
    <n v="5"/>
    <x v="0"/>
    <n v="90.169999999999987"/>
  </r>
  <r>
    <n v="57686"/>
    <d v="2023-12-10T00:00:00"/>
    <s v="10058"/>
    <n v="1"/>
    <n v="9"/>
    <n v="980"/>
    <n v="529.79999999999995"/>
    <x v="6"/>
    <n v="3"/>
    <x v="3"/>
    <n v="450.20000000000005"/>
  </r>
  <r>
    <n v="57687"/>
    <d v="2023-12-10T00:00:00"/>
    <s v="10062"/>
    <n v="1"/>
    <n v="5"/>
    <n v="27"/>
    <n v="20.94"/>
    <x v="2"/>
    <n v="4"/>
    <x v="1"/>
    <n v="6.0599999999999987"/>
  </r>
  <r>
    <n v="57688"/>
    <d v="2023-12-10T00:00:00"/>
    <s v="10033"/>
    <n v="1"/>
    <n v="11"/>
    <n v="260"/>
    <n v="135.35"/>
    <x v="7"/>
    <n v="6"/>
    <x v="2"/>
    <n v="124.65"/>
  </r>
  <r>
    <n v="57689"/>
    <d v="2023-12-11T00:00:00"/>
    <s v="10054"/>
    <n v="1"/>
    <n v="19"/>
    <n v="690"/>
    <n v="523.88"/>
    <x v="13"/>
    <n v="3"/>
    <x v="3"/>
    <n v="166.12"/>
  </r>
  <r>
    <n v="57690"/>
    <d v="2023-12-11T00:00:00"/>
    <s v="10045"/>
    <n v="1"/>
    <n v="10"/>
    <n v="260"/>
    <n v="169.83"/>
    <x v="9"/>
    <n v="5"/>
    <x v="0"/>
    <n v="90.169999999999987"/>
  </r>
  <r>
    <n v="57691"/>
    <d v="2023-12-12T00:00:00"/>
    <s v="10058"/>
    <n v="1"/>
    <n v="6"/>
    <n v="980"/>
    <n v="529.79999999999995"/>
    <x v="4"/>
    <n v="3"/>
    <x v="3"/>
    <n v="450.20000000000005"/>
  </r>
  <r>
    <n v="57692"/>
    <d v="2023-12-12T00:00:00"/>
    <s v="10062"/>
    <n v="1"/>
    <n v="7"/>
    <n v="27"/>
    <n v="20.94"/>
    <x v="3"/>
    <n v="4"/>
    <x v="1"/>
    <n v="6.0599999999999987"/>
  </r>
  <r>
    <n v="57693"/>
    <d v="2023-12-13T00:00:00"/>
    <s v="10058"/>
    <n v="1"/>
    <n v="13"/>
    <n v="980"/>
    <n v="529.79999999999995"/>
    <x v="8"/>
    <n v="3"/>
    <x v="3"/>
    <n v="450.20000000000005"/>
  </r>
  <r>
    <n v="57694"/>
    <d v="2023-12-14T00:00:00"/>
    <s v="10033"/>
    <n v="1"/>
    <n v="6"/>
    <n v="260"/>
    <n v="135.35"/>
    <x v="4"/>
    <n v="6"/>
    <x v="2"/>
    <n v="124.65"/>
  </r>
  <r>
    <n v="57695"/>
    <d v="2023-12-14T00:00:00"/>
    <s v="10031"/>
    <n v="1"/>
    <n v="14"/>
    <n v="170"/>
    <n v="97.55"/>
    <x v="10"/>
    <n v="6"/>
    <x v="2"/>
    <n v="72.45"/>
  </r>
  <r>
    <n v="57696"/>
    <d v="2023-12-15T00:00:00"/>
    <s v="10045"/>
    <n v="1"/>
    <n v="7"/>
    <n v="260"/>
    <n v="169.83"/>
    <x v="3"/>
    <n v="5"/>
    <x v="0"/>
    <n v="90.169999999999987"/>
  </r>
  <r>
    <n v="57697"/>
    <d v="2023-12-15T00:00:00"/>
    <s v="10058"/>
    <n v="1"/>
    <n v="13"/>
    <n v="980"/>
    <n v="529.79999999999995"/>
    <x v="8"/>
    <n v="3"/>
    <x v="3"/>
    <n v="450.20000000000005"/>
  </r>
  <r>
    <n v="57698"/>
    <d v="2023-12-15T00:00:00"/>
    <s v="10016"/>
    <n v="1"/>
    <n v="3"/>
    <n v="245"/>
    <n v="179.41"/>
    <x v="5"/>
    <n v="2"/>
    <x v="4"/>
    <n v="65.59"/>
  </r>
  <r>
    <n v="57699"/>
    <d v="2023-12-16T00:00:00"/>
    <s v="10054"/>
    <n v="1"/>
    <n v="7"/>
    <n v="690"/>
    <n v="523.88"/>
    <x v="3"/>
    <n v="3"/>
    <x v="3"/>
    <n v="166.12"/>
  </r>
  <r>
    <n v="57700"/>
    <d v="2023-12-16T00:00:00"/>
    <s v="10062"/>
    <n v="1"/>
    <n v="7"/>
    <n v="27"/>
    <n v="20.94"/>
    <x v="3"/>
    <n v="4"/>
    <x v="1"/>
    <n v="6.0599999999999987"/>
  </r>
  <r>
    <n v="57701"/>
    <d v="2023-12-17T00:00:00"/>
    <s v="10058"/>
    <n v="1"/>
    <n v="18"/>
    <n v="980"/>
    <n v="529.79999999999995"/>
    <x v="14"/>
    <n v="3"/>
    <x v="3"/>
    <n v="450.20000000000005"/>
  </r>
  <r>
    <n v="57702"/>
    <d v="2023-12-18T00:00:00"/>
    <s v="10045"/>
    <n v="1"/>
    <n v="5"/>
    <n v="260"/>
    <n v="169.83"/>
    <x v="2"/>
    <n v="5"/>
    <x v="0"/>
    <n v="90.169999999999987"/>
  </r>
  <r>
    <n v="57703"/>
    <d v="2023-12-19T00:00:00"/>
    <s v="10016"/>
    <n v="1"/>
    <n v="7"/>
    <n v="245"/>
    <n v="179.41"/>
    <x v="3"/>
    <n v="2"/>
    <x v="4"/>
    <n v="65.59"/>
  </r>
  <r>
    <n v="57704"/>
    <d v="2023-12-19T00:00:00"/>
    <s v="10058"/>
    <n v="1"/>
    <n v="11"/>
    <n v="980"/>
    <n v="529.79999999999995"/>
    <x v="7"/>
    <n v="3"/>
    <x v="3"/>
    <n v="450.20000000000005"/>
  </r>
  <r>
    <n v="57705"/>
    <d v="2023-12-20T00:00:00"/>
    <s v="10058"/>
    <n v="1"/>
    <n v="11"/>
    <n v="980"/>
    <n v="529.79999999999995"/>
    <x v="7"/>
    <n v="3"/>
    <x v="3"/>
    <n v="450.20000000000005"/>
  </r>
  <r>
    <n v="57706"/>
    <d v="2023-12-20T00:00:00"/>
    <s v="10062"/>
    <n v="1"/>
    <n v="19"/>
    <n v="27"/>
    <n v="20.94"/>
    <x v="13"/>
    <n v="4"/>
    <x v="1"/>
    <n v="6.0599999999999987"/>
  </r>
  <r>
    <n v="57707"/>
    <d v="2023-12-21T00:00:00"/>
    <s v="10054"/>
    <n v="1"/>
    <n v="6"/>
    <n v="690"/>
    <n v="523.88"/>
    <x v="4"/>
    <n v="3"/>
    <x v="3"/>
    <n v="166.12"/>
  </r>
  <r>
    <n v="57708"/>
    <d v="2023-12-21T00:00:00"/>
    <s v="10045"/>
    <n v="1"/>
    <n v="16"/>
    <n v="260"/>
    <n v="169.83"/>
    <x v="11"/>
    <n v="5"/>
    <x v="0"/>
    <n v="90.169999999999987"/>
  </r>
  <r>
    <n v="57709"/>
    <d v="2023-12-22T00:00:00"/>
    <s v="10058"/>
    <n v="1"/>
    <n v="3"/>
    <n v="980"/>
    <n v="529.79999999999995"/>
    <x v="5"/>
    <n v="3"/>
    <x v="3"/>
    <n v="450.20000000000005"/>
  </r>
  <r>
    <n v="57710"/>
    <d v="2023-12-22T00:00:00"/>
    <s v="10033"/>
    <n v="1"/>
    <n v="7"/>
    <n v="260"/>
    <n v="135.35"/>
    <x v="3"/>
    <n v="6"/>
    <x v="2"/>
    <n v="124.65"/>
  </r>
  <r>
    <n v="57711"/>
    <d v="2023-12-22T00:00:00"/>
    <s v="10031"/>
    <n v="1"/>
    <n v="5"/>
    <n v="170"/>
    <n v="97.55"/>
    <x v="2"/>
    <n v="6"/>
    <x v="2"/>
    <n v="72.45"/>
  </r>
  <r>
    <n v="57712"/>
    <d v="2023-12-23T00:00:00"/>
    <s v="10045"/>
    <n v="1"/>
    <n v="3"/>
    <n v="260"/>
    <n v="169.83"/>
    <x v="5"/>
    <n v="5"/>
    <x v="0"/>
    <n v="90.169999999999987"/>
  </r>
  <r>
    <n v="57713"/>
    <d v="2023-12-23T00:00:00"/>
    <s v="10058"/>
    <n v="1"/>
    <n v="6"/>
    <n v="980"/>
    <n v="529.79999999999995"/>
    <x v="4"/>
    <n v="3"/>
    <x v="3"/>
    <n v="450.20000000000005"/>
  </r>
  <r>
    <n v="57714"/>
    <d v="2023-12-24T00:00:00"/>
    <s v="10054"/>
    <n v="1"/>
    <n v="5"/>
    <n v="690"/>
    <n v="523.88"/>
    <x v="2"/>
    <n v="3"/>
    <x v="3"/>
    <n v="166.12"/>
  </r>
  <r>
    <n v="57715"/>
    <d v="2023-12-24T00:00:00"/>
    <s v="10016"/>
    <n v="1"/>
    <n v="7"/>
    <n v="245"/>
    <n v="179.41"/>
    <x v="3"/>
    <n v="2"/>
    <x v="4"/>
    <n v="65.59"/>
  </r>
  <r>
    <n v="57716"/>
    <d v="2023-12-24T00:00:00"/>
    <s v="10062"/>
    <n v="1"/>
    <n v="5"/>
    <n v="27"/>
    <n v="20.94"/>
    <x v="2"/>
    <n v="4"/>
    <x v="1"/>
    <n v="6.0599999999999987"/>
  </r>
  <r>
    <n v="57717"/>
    <d v="2023-12-24T00:00:00"/>
    <s v="10058"/>
    <n v="1"/>
    <n v="1"/>
    <n v="980"/>
    <n v="529.79999999999995"/>
    <x v="0"/>
    <n v="3"/>
    <x v="3"/>
    <n v="450.20000000000005"/>
  </r>
  <r>
    <n v="57718"/>
    <d v="2023-12-25T00:00:00"/>
    <s v="10058"/>
    <n v="1"/>
    <n v="16"/>
    <n v="980"/>
    <n v="529.79999999999995"/>
    <x v="11"/>
    <n v="3"/>
    <x v="3"/>
    <n v="450.20000000000005"/>
  </r>
  <r>
    <n v="57719"/>
    <d v="2023-12-25T00:00:00"/>
    <s v="10033"/>
    <n v="1"/>
    <n v="5"/>
    <n v="260"/>
    <n v="135.35"/>
    <x v="2"/>
    <n v="6"/>
    <x v="2"/>
    <n v="124.65"/>
  </r>
  <r>
    <n v="57720"/>
    <d v="2023-12-26T00:00:00"/>
    <s v="10045"/>
    <n v="1"/>
    <n v="10"/>
    <n v="260"/>
    <n v="169.83"/>
    <x v="9"/>
    <n v="5"/>
    <x v="0"/>
    <n v="90.169999999999987"/>
  </r>
  <r>
    <n v="57721"/>
    <d v="2023-12-27T00:00:00"/>
    <s v="10016"/>
    <n v="1"/>
    <n v="13"/>
    <n v="245"/>
    <n v="179.41"/>
    <x v="8"/>
    <n v="2"/>
    <x v="4"/>
    <n v="65.59"/>
  </r>
  <r>
    <n v="57722"/>
    <d v="2023-12-28T00:00:00"/>
    <s v="10062"/>
    <n v="1"/>
    <n v="5"/>
    <n v="27"/>
    <n v="20.94"/>
    <x v="2"/>
    <n v="4"/>
    <x v="1"/>
    <n v="6.0599999999999987"/>
  </r>
  <r>
    <n v="57723"/>
    <d v="2023-12-29T00:00:00"/>
    <s v="10031"/>
    <n v="1"/>
    <n v="5"/>
    <n v="170"/>
    <n v="97.55"/>
    <x v="2"/>
    <n v="6"/>
    <x v="2"/>
    <n v="72.45"/>
  </r>
  <r>
    <n v="57724"/>
    <d v="2023-12-30T00:00:00"/>
    <s v="10033"/>
    <n v="1"/>
    <n v="13"/>
    <n v="260"/>
    <n v="135.35"/>
    <x v="8"/>
    <n v="6"/>
    <x v="2"/>
    <n v="124.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C5C9C5-6255-4829-8553-3BAC0D292B1D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H18" firstHeaderRow="1" firstDataRow="2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Col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Kate" fld="0" baseField="0" baseItem="0" numFmtId="3"/>
  </dataFields>
  <formats count="1">
    <format dxfId="0">
      <pivotArea outline="0" collapsedLevelsAreSubtotals="1" fieldPosition="0"/>
    </format>
  </format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colHierarchiesUsage count="1">
    <colHierarchyUsage hierarchyUsage="9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8_2306260_2102476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ABF3D1-5A05-4D55-92FB-756F72465FD9}" name="PivotTable3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1:H38" firstHeaderRow="1" firstDataRow="2" firstDataCol="1"/>
  <pivotFields count="11">
    <pivotField dataField="1" showAll="0"/>
    <pivotField numFmtId="14" showAll="0"/>
    <pivotField showAll="0"/>
    <pivotField showAll="0"/>
    <pivotField showAll="0"/>
    <pivotField showAll="0"/>
    <pivotField showAll="0"/>
    <pivotField axis="axisRow" showAll="0">
      <items count="16">
        <item x="4"/>
        <item x="10"/>
        <item x="0"/>
        <item x="9"/>
        <item x="14"/>
        <item x="2"/>
        <item x="7"/>
        <item x="6"/>
        <item x="8"/>
        <item x="5"/>
        <item x="1"/>
        <item x="3"/>
        <item x="11"/>
        <item x="12"/>
        <item x="13"/>
        <item t="default"/>
      </items>
    </pivotField>
    <pivotField showAll="0"/>
    <pivotField axis="axisCol" showAll="0">
      <items count="7">
        <item x="2"/>
        <item x="0"/>
        <item x="4"/>
        <item x="1"/>
        <item x="3"/>
        <item x="5"/>
        <item t="default"/>
      </items>
    </pivotField>
    <pivotField showAll="0"/>
  </pivotFields>
  <rowFields count="1">
    <field x="7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ID" fld="0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962716-D3B6-417D-BD93-9B16890713C2}" name="Table1" displayName="Table1" ref="A1:K7226" totalsRowShown="0" headerRowDxfId="7">
  <autoFilter ref="A1:K7226" xr:uid="{00000000-0009-0000-0100-000001000000}"/>
  <tableColumns count="11">
    <tableColumn id="1" xr3:uid="{1F2ABD5A-363A-47CA-9C7F-554A34141029}" name="ID"/>
    <tableColumn id="2" xr3:uid="{7EE4A8F2-404D-4C7F-BFA6-9D61DABA59E0}" name="Myyntipäivä" dataDxfId="6"/>
    <tableColumn id="3" xr3:uid="{57A716D9-39B4-4635-8B78-B5D4FDD96CE1}" name="Tuotenumero" dataDxfId="5"/>
    <tableColumn id="4" xr3:uid="{A7B81EFF-58E7-4C0C-8B96-3F73805B9136}" name="Määrä"/>
    <tableColumn id="5" xr3:uid="{0B67F8A8-5156-4A6C-AC9A-5D359983D46B}" name="MyyjäID"/>
    <tableColumn id="6" xr3:uid="{EC3C4102-8CBB-47C4-89AF-64DC95B6899C}" name="Myyntihinta"/>
    <tableColumn id="7" xr3:uid="{4381601B-DE39-4732-8FC7-2FEA3C918E11}" name="Ostohinta"/>
    <tableColumn id="8" xr3:uid="{8A7E5EB4-9128-4BE5-9946-AA0189943DB8}" name="Myyja" dataDxfId="4">
      <calculatedColumnFormula>_xlfn.XLOOKUP(Table1[[#This Row],[MyyjäID]],myyjat!$A$2:$A$16,myyjat!$B$2:$B$16)</calculatedColumnFormula>
    </tableColumn>
    <tableColumn id="9" xr3:uid="{7F823A97-76C4-49E0-9FA4-E638D1B5639E}" name="ryhmäID" dataDxfId="3">
      <calculatedColumnFormula>_xlfn.XLOOKUP(Table1[[#This Row],[Tuotenumero]],tuotteet!$A$2:$A$26,tuotteet!$C$2:$C$26)</calculatedColumnFormula>
    </tableColumn>
    <tableColumn id="10" xr3:uid="{D6EBB000-DA25-444B-9513-C65552655587}" name="Ryhmä" dataDxfId="2">
      <calculatedColumnFormula>_xlfn.XLOOKUP(Table1[[#This Row],[ryhmäID]],ryhmat!$A$2:$A$7,ryhmat!$B$2:$B$7)</calculatedColumnFormula>
    </tableColumn>
    <tableColumn id="11" xr3:uid="{467383BA-83D5-40DB-BAEA-8A2049A2434D}" name="Kate" dataDxfId="1">
      <calculatedColumnFormula>Table1[[#This Row],[Myyntihinta]]-Table1[[#This Row],[Ostohinta]]</calculatedColumnFormula>
    </tableColumn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09DC4-9800-4113-A979-C47EC898175C}">
  <sheetPr codeName="Sheet1"/>
  <dimension ref="A1:B7"/>
  <sheetViews>
    <sheetView workbookViewId="0">
      <selection activeCell="A7" sqref="A7"/>
    </sheetView>
  </sheetViews>
  <sheetFormatPr defaultRowHeight="14.25" x14ac:dyDescent="0.2"/>
  <cols>
    <col min="1" max="1" width="12.375" bestFit="1" customWidth="1"/>
  </cols>
  <sheetData>
    <row r="1" spans="1:2" x14ac:dyDescent="0.2">
      <c r="A1" t="s">
        <v>807</v>
      </c>
      <c r="B1" t="s">
        <v>808</v>
      </c>
    </row>
    <row r="2" spans="1:2" x14ac:dyDescent="0.2">
      <c r="A2">
        <v>1</v>
      </c>
      <c r="B2" t="s">
        <v>793</v>
      </c>
    </row>
    <row r="3" spans="1:2" x14ac:dyDescent="0.2">
      <c r="A3">
        <v>2</v>
      </c>
      <c r="B3" t="s">
        <v>794</v>
      </c>
    </row>
    <row r="4" spans="1:2" x14ac:dyDescent="0.2">
      <c r="A4">
        <v>3</v>
      </c>
      <c r="B4" t="s">
        <v>795</v>
      </c>
    </row>
    <row r="5" spans="1:2" x14ac:dyDescent="0.2">
      <c r="A5">
        <v>4</v>
      </c>
      <c r="B5" t="s">
        <v>796</v>
      </c>
    </row>
    <row r="6" spans="1:2" x14ac:dyDescent="0.2">
      <c r="A6">
        <v>5</v>
      </c>
      <c r="B6" t="s">
        <v>797</v>
      </c>
    </row>
    <row r="7" spans="1:2" x14ac:dyDescent="0.2">
      <c r="A7">
        <v>6</v>
      </c>
      <c r="B7" t="s">
        <v>798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B68DE-AF93-41E8-9D2C-9268A3B36D44}">
  <sheetPr codeName="Sheet2"/>
  <dimension ref="A1:C16"/>
  <sheetViews>
    <sheetView workbookViewId="0">
      <selection activeCell="C27" sqref="C27"/>
    </sheetView>
  </sheetViews>
  <sheetFormatPr defaultRowHeight="14.25" x14ac:dyDescent="0.2"/>
  <sheetData>
    <row r="1" spans="1:3" x14ac:dyDescent="0.2">
      <c r="A1" t="s">
        <v>809</v>
      </c>
      <c r="B1" t="s">
        <v>485</v>
      </c>
      <c r="C1" t="s">
        <v>841</v>
      </c>
    </row>
    <row r="2" spans="1:3" x14ac:dyDescent="0.2">
      <c r="A2">
        <v>1</v>
      </c>
      <c r="B2" t="s">
        <v>321</v>
      </c>
      <c r="C2" t="s">
        <v>842</v>
      </c>
    </row>
    <row r="3" spans="1:3" x14ac:dyDescent="0.2">
      <c r="A3">
        <v>2</v>
      </c>
      <c r="B3" t="s">
        <v>396</v>
      </c>
      <c r="C3" t="s">
        <v>842</v>
      </c>
    </row>
    <row r="4" spans="1:3" x14ac:dyDescent="0.2">
      <c r="A4">
        <v>3</v>
      </c>
      <c r="B4" t="s">
        <v>799</v>
      </c>
      <c r="C4" t="s">
        <v>842</v>
      </c>
    </row>
    <row r="5" spans="1:3" x14ac:dyDescent="0.2">
      <c r="A5">
        <v>5</v>
      </c>
      <c r="B5" t="s">
        <v>800</v>
      </c>
      <c r="C5" t="s">
        <v>842</v>
      </c>
    </row>
    <row r="6" spans="1:3" x14ac:dyDescent="0.2">
      <c r="A6">
        <f>A5+1</f>
        <v>6</v>
      </c>
      <c r="B6" t="s">
        <v>801</v>
      </c>
      <c r="C6" t="s">
        <v>842</v>
      </c>
    </row>
    <row r="7" spans="1:3" x14ac:dyDescent="0.2">
      <c r="A7">
        <f t="shared" ref="A7:A16" si="0">A6+1</f>
        <v>7</v>
      </c>
      <c r="B7" t="s">
        <v>802</v>
      </c>
      <c r="C7" t="s">
        <v>842</v>
      </c>
    </row>
    <row r="8" spans="1:3" x14ac:dyDescent="0.2">
      <c r="A8">
        <v>9</v>
      </c>
      <c r="B8" t="s">
        <v>150</v>
      </c>
      <c r="C8" t="s">
        <v>842</v>
      </c>
    </row>
    <row r="9" spans="1:3" x14ac:dyDescent="0.2">
      <c r="A9">
        <f t="shared" si="0"/>
        <v>10</v>
      </c>
      <c r="B9" t="s">
        <v>209</v>
      </c>
      <c r="C9" t="s">
        <v>843</v>
      </c>
    </row>
    <row r="10" spans="1:3" x14ac:dyDescent="0.2">
      <c r="A10">
        <f t="shared" si="0"/>
        <v>11</v>
      </c>
      <c r="B10" t="s">
        <v>803</v>
      </c>
      <c r="C10" t="s">
        <v>843</v>
      </c>
    </row>
    <row r="11" spans="1:3" x14ac:dyDescent="0.2">
      <c r="A11">
        <v>13</v>
      </c>
      <c r="B11" t="s">
        <v>53</v>
      </c>
      <c r="C11" t="s">
        <v>843</v>
      </c>
    </row>
    <row r="12" spans="1:3" x14ac:dyDescent="0.2">
      <c r="A12">
        <f t="shared" si="0"/>
        <v>14</v>
      </c>
      <c r="B12" t="s">
        <v>804</v>
      </c>
      <c r="C12" t="s">
        <v>843</v>
      </c>
    </row>
    <row r="13" spans="1:3" x14ac:dyDescent="0.2">
      <c r="A13">
        <f t="shared" si="0"/>
        <v>15</v>
      </c>
      <c r="B13" t="s">
        <v>311</v>
      </c>
      <c r="C13" t="s">
        <v>843</v>
      </c>
    </row>
    <row r="14" spans="1:3" x14ac:dyDescent="0.2">
      <c r="A14">
        <v>16</v>
      </c>
      <c r="B14" t="s">
        <v>182</v>
      </c>
      <c r="C14" t="s">
        <v>843</v>
      </c>
    </row>
    <row r="15" spans="1:3" x14ac:dyDescent="0.2">
      <c r="A15">
        <v>18</v>
      </c>
      <c r="B15" t="s">
        <v>302</v>
      </c>
      <c r="C15" t="s">
        <v>844</v>
      </c>
    </row>
    <row r="16" spans="1:3" x14ac:dyDescent="0.2">
      <c r="A16">
        <f t="shared" si="0"/>
        <v>19</v>
      </c>
      <c r="B16" t="s">
        <v>37</v>
      </c>
      <c r="C16" t="s">
        <v>844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95204-F9C2-418E-AB8B-AB826785E5F0}">
  <sheetPr codeName="Sheet3"/>
  <dimension ref="A1:F26"/>
  <sheetViews>
    <sheetView workbookViewId="0">
      <selection activeCell="H16" sqref="H16"/>
    </sheetView>
  </sheetViews>
  <sheetFormatPr defaultRowHeight="14.25" x14ac:dyDescent="0.2"/>
  <cols>
    <col min="1" max="6" width="13.625" customWidth="1"/>
  </cols>
  <sheetData>
    <row r="1" spans="1:6" ht="16.5" customHeight="1" x14ac:dyDescent="0.25">
      <c r="A1" s="22" t="s">
        <v>811</v>
      </c>
      <c r="B1" s="22" t="s">
        <v>845</v>
      </c>
      <c r="C1" s="22" t="s">
        <v>807</v>
      </c>
      <c r="D1" s="22" t="s">
        <v>846</v>
      </c>
      <c r="E1" s="22" t="s">
        <v>814</v>
      </c>
      <c r="F1" s="22" t="s">
        <v>815</v>
      </c>
    </row>
    <row r="2" spans="1:6" ht="16.5" customHeight="1" x14ac:dyDescent="0.25">
      <c r="A2" s="23" t="s">
        <v>823</v>
      </c>
      <c r="B2" s="23" t="s">
        <v>847</v>
      </c>
      <c r="C2" s="24">
        <v>1</v>
      </c>
      <c r="D2" s="24">
        <v>1</v>
      </c>
      <c r="E2" s="24">
        <v>245</v>
      </c>
      <c r="F2" s="24">
        <v>181.51</v>
      </c>
    </row>
    <row r="3" spans="1:6" ht="16.5" customHeight="1" x14ac:dyDescent="0.25">
      <c r="A3" s="23" t="s">
        <v>827</v>
      </c>
      <c r="B3" s="23" t="s">
        <v>848</v>
      </c>
      <c r="C3" s="24">
        <v>1</v>
      </c>
      <c r="D3" s="24">
        <v>2</v>
      </c>
      <c r="E3" s="24">
        <v>260</v>
      </c>
      <c r="F3" s="24">
        <v>139.79</v>
      </c>
    </row>
    <row r="4" spans="1:6" ht="16.5" customHeight="1" x14ac:dyDescent="0.25">
      <c r="A4" s="23" t="s">
        <v>821</v>
      </c>
      <c r="B4" s="23" t="s">
        <v>849</v>
      </c>
      <c r="C4" s="24">
        <v>2</v>
      </c>
      <c r="D4" s="24">
        <v>1</v>
      </c>
      <c r="E4" s="24">
        <v>125</v>
      </c>
      <c r="F4" s="24">
        <v>67.739999999999995</v>
      </c>
    </row>
    <row r="5" spans="1:6" ht="16.5" customHeight="1" x14ac:dyDescent="0.25">
      <c r="A5" s="23" t="s">
        <v>822</v>
      </c>
      <c r="B5" s="23" t="s">
        <v>850</v>
      </c>
      <c r="C5" s="24">
        <v>2</v>
      </c>
      <c r="D5" s="24">
        <v>1</v>
      </c>
      <c r="E5" s="24">
        <v>190</v>
      </c>
      <c r="F5" s="24">
        <v>122.02</v>
      </c>
    </row>
    <row r="6" spans="1:6" ht="16.5" customHeight="1" x14ac:dyDescent="0.25">
      <c r="A6" s="23" t="s">
        <v>824</v>
      </c>
      <c r="B6" s="23" t="s">
        <v>851</v>
      </c>
      <c r="C6" s="24">
        <v>2</v>
      </c>
      <c r="D6" s="24">
        <v>1</v>
      </c>
      <c r="E6" s="24">
        <v>140</v>
      </c>
      <c r="F6" s="24">
        <v>96.38</v>
      </c>
    </row>
    <row r="7" spans="1:6" ht="16.5" customHeight="1" x14ac:dyDescent="0.25">
      <c r="A7" s="23" t="s">
        <v>834</v>
      </c>
      <c r="B7" s="23" t="s">
        <v>852</v>
      </c>
      <c r="C7" s="24">
        <v>2</v>
      </c>
      <c r="D7" s="24">
        <v>3</v>
      </c>
      <c r="E7" s="24">
        <v>245</v>
      </c>
      <c r="F7" s="24">
        <v>179.41</v>
      </c>
    </row>
    <row r="8" spans="1:6" ht="16.5" customHeight="1" x14ac:dyDescent="0.25">
      <c r="A8" s="23" t="s">
        <v>820</v>
      </c>
      <c r="B8" s="23" t="s">
        <v>853</v>
      </c>
      <c r="C8" s="24">
        <v>6</v>
      </c>
      <c r="D8" s="24">
        <v>1</v>
      </c>
      <c r="E8" s="24">
        <v>90</v>
      </c>
      <c r="F8" s="24">
        <v>51.44</v>
      </c>
    </row>
    <row r="9" spans="1:6" ht="16.5" customHeight="1" x14ac:dyDescent="0.25">
      <c r="A9" s="23" t="s">
        <v>818</v>
      </c>
      <c r="B9" s="23" t="s">
        <v>854</v>
      </c>
      <c r="C9" s="24">
        <v>6</v>
      </c>
      <c r="D9" s="24">
        <v>1</v>
      </c>
      <c r="E9" s="24">
        <v>90</v>
      </c>
      <c r="F9" s="24">
        <v>57.33</v>
      </c>
    </row>
    <row r="10" spans="1:6" ht="16.5" customHeight="1" x14ac:dyDescent="0.25">
      <c r="A10" s="23" t="s">
        <v>831</v>
      </c>
      <c r="B10" s="23" t="s">
        <v>855</v>
      </c>
      <c r="C10" s="24">
        <v>6</v>
      </c>
      <c r="D10" s="24">
        <v>2</v>
      </c>
      <c r="E10" s="24">
        <v>120</v>
      </c>
      <c r="F10" s="24">
        <v>79.41</v>
      </c>
    </row>
    <row r="11" spans="1:6" ht="16.5" customHeight="1" x14ac:dyDescent="0.25">
      <c r="A11" s="23" t="s">
        <v>835</v>
      </c>
      <c r="B11" s="23" t="s">
        <v>856</v>
      </c>
      <c r="C11" s="24">
        <v>6</v>
      </c>
      <c r="D11" s="24">
        <v>3</v>
      </c>
      <c r="E11" s="24">
        <v>170</v>
      </c>
      <c r="F11" s="24">
        <v>97.55</v>
      </c>
    </row>
    <row r="12" spans="1:6" ht="16.5" customHeight="1" x14ac:dyDescent="0.25">
      <c r="A12" s="23" t="s">
        <v>836</v>
      </c>
      <c r="B12" s="23" t="s">
        <v>857</v>
      </c>
      <c r="C12" s="24">
        <v>6</v>
      </c>
      <c r="D12" s="24">
        <v>3</v>
      </c>
      <c r="E12" s="24">
        <v>260</v>
      </c>
      <c r="F12" s="24">
        <v>135.35</v>
      </c>
    </row>
    <row r="13" spans="1:6" ht="16.5" customHeight="1" x14ac:dyDescent="0.25">
      <c r="A13" s="23" t="s">
        <v>816</v>
      </c>
      <c r="B13" s="23" t="s">
        <v>858</v>
      </c>
      <c r="C13" s="24">
        <v>5</v>
      </c>
      <c r="D13" s="24">
        <v>1</v>
      </c>
      <c r="E13" s="24">
        <v>80</v>
      </c>
      <c r="F13" s="24">
        <v>42.93</v>
      </c>
    </row>
    <row r="14" spans="1:6" ht="16.5" customHeight="1" x14ac:dyDescent="0.25">
      <c r="A14" s="23" t="s">
        <v>825</v>
      </c>
      <c r="B14" s="23" t="s">
        <v>859</v>
      </c>
      <c r="C14" s="24">
        <v>5</v>
      </c>
      <c r="D14" s="24">
        <v>1</v>
      </c>
      <c r="E14" s="24">
        <v>105</v>
      </c>
      <c r="F14" s="24">
        <v>57.03</v>
      </c>
    </row>
    <row r="15" spans="1:6" ht="16.5" customHeight="1" x14ac:dyDescent="0.25">
      <c r="A15" s="23" t="s">
        <v>832</v>
      </c>
      <c r="B15" s="23" t="s">
        <v>860</v>
      </c>
      <c r="C15" s="24">
        <v>5</v>
      </c>
      <c r="D15" s="24">
        <v>2</v>
      </c>
      <c r="E15" s="24">
        <v>130</v>
      </c>
      <c r="F15" s="24">
        <v>68.11</v>
      </c>
    </row>
    <row r="16" spans="1:6" ht="16.5" customHeight="1" x14ac:dyDescent="0.25">
      <c r="A16" s="23" t="s">
        <v>837</v>
      </c>
      <c r="B16" s="23" t="s">
        <v>861</v>
      </c>
      <c r="C16" s="24">
        <v>5</v>
      </c>
      <c r="D16" s="24">
        <v>3</v>
      </c>
      <c r="E16" s="24">
        <v>260</v>
      </c>
      <c r="F16" s="24">
        <v>169.83</v>
      </c>
    </row>
    <row r="17" spans="1:6" ht="16.5" customHeight="1" x14ac:dyDescent="0.25">
      <c r="A17" s="23" t="s">
        <v>819</v>
      </c>
      <c r="B17" s="23" t="s">
        <v>862</v>
      </c>
      <c r="C17" s="24">
        <v>3</v>
      </c>
      <c r="D17" s="24">
        <v>1</v>
      </c>
      <c r="E17" s="24">
        <v>250</v>
      </c>
      <c r="F17" s="24">
        <v>169.74</v>
      </c>
    </row>
    <row r="18" spans="1:6" ht="16.5" customHeight="1" x14ac:dyDescent="0.25">
      <c r="A18" s="23" t="s">
        <v>829</v>
      </c>
      <c r="B18" s="23" t="s">
        <v>863</v>
      </c>
      <c r="C18" s="24">
        <v>3</v>
      </c>
      <c r="D18" s="24">
        <v>2</v>
      </c>
      <c r="E18" s="24">
        <v>350</v>
      </c>
      <c r="F18" s="24">
        <v>238.27</v>
      </c>
    </row>
    <row r="19" spans="1:6" ht="16.5" customHeight="1" x14ac:dyDescent="0.25">
      <c r="A19" s="23" t="s">
        <v>838</v>
      </c>
      <c r="B19" s="23" t="s">
        <v>864</v>
      </c>
      <c r="C19" s="24">
        <v>3</v>
      </c>
      <c r="D19" s="24">
        <v>3</v>
      </c>
      <c r="E19" s="24">
        <v>690</v>
      </c>
      <c r="F19" s="24">
        <v>523.88</v>
      </c>
    </row>
    <row r="20" spans="1:6" ht="16.5" customHeight="1" x14ac:dyDescent="0.25">
      <c r="A20" s="23" t="s">
        <v>839</v>
      </c>
      <c r="B20" s="23" t="s">
        <v>865</v>
      </c>
      <c r="C20" s="24">
        <v>3</v>
      </c>
      <c r="D20" s="24">
        <v>3</v>
      </c>
      <c r="E20" s="24">
        <v>980</v>
      </c>
      <c r="F20" s="24">
        <v>529.79999999999995</v>
      </c>
    </row>
    <row r="21" spans="1:6" ht="16.5" customHeight="1" x14ac:dyDescent="0.25">
      <c r="A21" s="23" t="s">
        <v>840</v>
      </c>
      <c r="B21" s="23" t="s">
        <v>866</v>
      </c>
      <c r="C21" s="24">
        <v>4</v>
      </c>
      <c r="D21" s="24">
        <v>3</v>
      </c>
      <c r="E21" s="24">
        <v>27</v>
      </c>
      <c r="F21" s="24">
        <v>20.94</v>
      </c>
    </row>
    <row r="22" spans="1:6" ht="16.5" customHeight="1" x14ac:dyDescent="0.25">
      <c r="A22" s="23" t="s">
        <v>826</v>
      </c>
      <c r="B22" s="23" t="s">
        <v>867</v>
      </c>
      <c r="C22" s="24">
        <v>4</v>
      </c>
      <c r="D22" s="24">
        <v>2</v>
      </c>
      <c r="E22" s="24">
        <v>19</v>
      </c>
      <c r="F22" s="24">
        <v>9.69</v>
      </c>
    </row>
    <row r="23" spans="1:6" ht="16.5" customHeight="1" x14ac:dyDescent="0.25">
      <c r="A23" s="23" t="s">
        <v>828</v>
      </c>
      <c r="B23" s="23" t="s">
        <v>868</v>
      </c>
      <c r="C23" s="24">
        <v>4</v>
      </c>
      <c r="D23" s="24">
        <v>2</v>
      </c>
      <c r="E23" s="24">
        <v>16</v>
      </c>
      <c r="F23" s="24">
        <v>11.27</v>
      </c>
    </row>
    <row r="24" spans="1:6" ht="16.5" customHeight="1" x14ac:dyDescent="0.25">
      <c r="A24" s="23" t="s">
        <v>817</v>
      </c>
      <c r="B24" s="23" t="s">
        <v>869</v>
      </c>
      <c r="C24" s="24">
        <v>4</v>
      </c>
      <c r="D24" s="24">
        <v>1</v>
      </c>
      <c r="E24" s="24">
        <v>22</v>
      </c>
      <c r="F24" s="24">
        <v>11.82</v>
      </c>
    </row>
    <row r="25" spans="1:6" ht="16.5" customHeight="1" x14ac:dyDescent="0.25">
      <c r="A25" s="23" t="s">
        <v>833</v>
      </c>
      <c r="B25" s="23" t="s">
        <v>870</v>
      </c>
      <c r="C25" s="24">
        <v>4</v>
      </c>
      <c r="D25" s="24">
        <v>2</v>
      </c>
      <c r="E25" s="24">
        <v>35</v>
      </c>
      <c r="F25" s="24">
        <v>20.28</v>
      </c>
    </row>
    <row r="26" spans="1:6" ht="16.5" customHeight="1" x14ac:dyDescent="0.25">
      <c r="A26" s="23" t="s">
        <v>830</v>
      </c>
      <c r="B26" s="23" t="s">
        <v>871</v>
      </c>
      <c r="C26" s="24">
        <v>4</v>
      </c>
      <c r="D26" s="24">
        <v>2</v>
      </c>
      <c r="E26" s="24">
        <v>60</v>
      </c>
      <c r="F26" s="24">
        <v>46.16</v>
      </c>
    </row>
  </sheetData>
  <autoFilter ref="A1:F1" xr:uid="{E3D95204-F9C2-418E-AB8B-AB826785E5F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420DB-75B5-41DB-8DFE-4EF0A48535B5}">
  <sheetPr codeName="Sheet4"/>
  <dimension ref="A1:K7227"/>
  <sheetViews>
    <sheetView workbookViewId="0">
      <selection activeCell="C4" sqref="C4"/>
    </sheetView>
  </sheetViews>
  <sheetFormatPr defaultRowHeight="14.25" x14ac:dyDescent="0.2"/>
  <cols>
    <col min="2" max="2" width="12" customWidth="1"/>
    <col min="3" max="3" width="13.625" customWidth="1"/>
    <col min="6" max="6" width="11.625" customWidth="1"/>
    <col min="7" max="7" width="10.625" customWidth="1"/>
  </cols>
  <sheetData>
    <row r="1" spans="1:11" x14ac:dyDescent="0.2">
      <c r="A1" s="3" t="s">
        <v>809</v>
      </c>
      <c r="B1" s="3" t="s">
        <v>810</v>
      </c>
      <c r="C1" s="3" t="s">
        <v>811</v>
      </c>
      <c r="D1" s="3" t="s">
        <v>812</v>
      </c>
      <c r="E1" s="3" t="s">
        <v>813</v>
      </c>
      <c r="F1" s="3" t="s">
        <v>814</v>
      </c>
      <c r="G1" s="3" t="s">
        <v>815</v>
      </c>
      <c r="H1" s="3" t="s">
        <v>872</v>
      </c>
      <c r="I1" s="3" t="s">
        <v>873</v>
      </c>
      <c r="J1" s="3" t="s">
        <v>874</v>
      </c>
      <c r="K1" s="3" t="s">
        <v>875</v>
      </c>
    </row>
    <row r="2" spans="1:11" x14ac:dyDescent="0.2">
      <c r="A2">
        <v>50500</v>
      </c>
      <c r="B2" s="21">
        <v>43832</v>
      </c>
      <c r="C2" s="26" t="s">
        <v>816</v>
      </c>
      <c r="D2">
        <v>1</v>
      </c>
      <c r="E2">
        <v>1</v>
      </c>
      <c r="F2">
        <v>75</v>
      </c>
      <c r="G2">
        <v>41.84</v>
      </c>
      <c r="H2" t="str">
        <f>_xlfn.XLOOKUP(Table1[[#This Row],[MyyjäID]],myyjat!$A$2:$A$16,myyjat!$B$2:$B$16)</f>
        <v>Jani</v>
      </c>
      <c r="I2">
        <f>_xlfn.XLOOKUP(Table1[[#This Row],[Tuotenumero]],tuotteet!$A$2:$A$26,tuotteet!$C$2:$C$26)</f>
        <v>5</v>
      </c>
      <c r="J2" t="str">
        <f>_xlfn.XLOOKUP(Table1[[#This Row],[ryhmäID]],ryhmat!$A$2:$A$7,ryhmat!$B$2:$B$7)</f>
        <v>Konsolit</v>
      </c>
      <c r="K2">
        <f>Table1[[#This Row],[Myyntihinta]]-Table1[[#This Row],[Ostohinta]]</f>
        <v>33.159999999999997</v>
      </c>
    </row>
    <row r="3" spans="1:11" x14ac:dyDescent="0.2">
      <c r="A3">
        <v>50501</v>
      </c>
      <c r="B3" s="21">
        <v>43832</v>
      </c>
      <c r="C3" s="26" t="s">
        <v>817</v>
      </c>
      <c r="D3">
        <v>1</v>
      </c>
      <c r="E3">
        <v>2</v>
      </c>
      <c r="F3">
        <v>20</v>
      </c>
      <c r="G3">
        <v>11.44</v>
      </c>
      <c r="H3" t="str">
        <f>_xlfn.XLOOKUP(Table1[[#This Row],[MyyjäID]],myyjat!$A$2:$A$16,myyjat!$B$2:$B$16)</f>
        <v>Petteri</v>
      </c>
      <c r="I3">
        <f>_xlfn.XLOOKUP(Table1[[#This Row],[Tuotenumero]],tuotteet!$A$2:$A$26,tuotteet!$C$2:$C$26)</f>
        <v>4</v>
      </c>
      <c r="J3" t="str">
        <f>_xlfn.XLOOKUP(Table1[[#This Row],[ryhmäID]],ryhmat!$A$2:$A$7,ryhmat!$B$2:$B$7)</f>
        <v>Tarvikkeet</v>
      </c>
      <c r="K3">
        <f>Table1[[#This Row],[Myyntihinta]]-Table1[[#This Row],[Ostohinta]]</f>
        <v>8.56</v>
      </c>
    </row>
    <row r="4" spans="1:11" x14ac:dyDescent="0.2">
      <c r="A4">
        <v>50502</v>
      </c>
      <c r="B4" s="21">
        <v>43832</v>
      </c>
      <c r="C4" s="26" t="s">
        <v>818</v>
      </c>
      <c r="D4">
        <v>1</v>
      </c>
      <c r="E4">
        <v>1</v>
      </c>
      <c r="F4">
        <v>89</v>
      </c>
      <c r="G4">
        <v>53.07</v>
      </c>
      <c r="H4" t="str">
        <f>_xlfn.XLOOKUP(Table1[[#This Row],[MyyjäID]],myyjat!$A$2:$A$16,myyjat!$B$2:$B$16)</f>
        <v>Jani</v>
      </c>
      <c r="I4">
        <f>_xlfn.XLOOKUP(Table1[[#This Row],[Tuotenumero]],tuotteet!$A$2:$A$26,tuotteet!$C$2:$C$26)</f>
        <v>6</v>
      </c>
      <c r="J4" t="str">
        <f>_xlfn.XLOOKUP(Table1[[#This Row],[ryhmäID]],ryhmat!$A$2:$A$7,ryhmat!$B$2:$B$7)</f>
        <v>Digiboxit</v>
      </c>
      <c r="K4">
        <f>Table1[[#This Row],[Myyntihinta]]-Table1[[#This Row],[Ostohinta]]</f>
        <v>35.93</v>
      </c>
    </row>
    <row r="5" spans="1:11" x14ac:dyDescent="0.2">
      <c r="A5">
        <v>50503</v>
      </c>
      <c r="B5" s="21">
        <v>43832</v>
      </c>
      <c r="C5" s="26" t="s">
        <v>817</v>
      </c>
      <c r="D5">
        <v>1</v>
      </c>
      <c r="E5">
        <v>2</v>
      </c>
      <c r="F5">
        <v>20</v>
      </c>
      <c r="G5">
        <v>11.71</v>
      </c>
      <c r="H5" t="str">
        <f>_xlfn.XLOOKUP(Table1[[#This Row],[MyyjäID]],myyjat!$A$2:$A$16,myyjat!$B$2:$B$16)</f>
        <v>Petteri</v>
      </c>
      <c r="I5">
        <f>_xlfn.XLOOKUP(Table1[[#This Row],[Tuotenumero]],tuotteet!$A$2:$A$26,tuotteet!$C$2:$C$26)</f>
        <v>4</v>
      </c>
      <c r="J5" t="str">
        <f>_xlfn.XLOOKUP(Table1[[#This Row],[ryhmäID]],ryhmat!$A$2:$A$7,ryhmat!$B$2:$B$7)</f>
        <v>Tarvikkeet</v>
      </c>
      <c r="K5">
        <f>Table1[[#This Row],[Myyntihinta]]-Table1[[#This Row],[Ostohinta]]</f>
        <v>8.2899999999999991</v>
      </c>
    </row>
    <row r="6" spans="1:11" x14ac:dyDescent="0.2">
      <c r="A6">
        <v>50504</v>
      </c>
      <c r="B6" s="21">
        <v>43833</v>
      </c>
      <c r="C6" s="26" t="s">
        <v>817</v>
      </c>
      <c r="D6">
        <v>1</v>
      </c>
      <c r="E6">
        <v>2</v>
      </c>
      <c r="F6">
        <v>19</v>
      </c>
      <c r="G6">
        <v>11.05</v>
      </c>
      <c r="H6" t="str">
        <f>_xlfn.XLOOKUP(Table1[[#This Row],[MyyjäID]],myyjat!$A$2:$A$16,myyjat!$B$2:$B$16)</f>
        <v>Petteri</v>
      </c>
      <c r="I6">
        <f>_xlfn.XLOOKUP(Table1[[#This Row],[Tuotenumero]],tuotteet!$A$2:$A$26,tuotteet!$C$2:$C$26)</f>
        <v>4</v>
      </c>
      <c r="J6" t="str">
        <f>_xlfn.XLOOKUP(Table1[[#This Row],[ryhmäID]],ryhmat!$A$2:$A$7,ryhmat!$B$2:$B$7)</f>
        <v>Tarvikkeet</v>
      </c>
      <c r="K6">
        <f>Table1[[#This Row],[Myyntihinta]]-Table1[[#This Row],[Ostohinta]]</f>
        <v>7.9499999999999993</v>
      </c>
    </row>
    <row r="7" spans="1:11" x14ac:dyDescent="0.2">
      <c r="A7">
        <v>50505</v>
      </c>
      <c r="B7" s="21">
        <v>43833</v>
      </c>
      <c r="C7" s="26" t="s">
        <v>819</v>
      </c>
      <c r="D7">
        <v>1</v>
      </c>
      <c r="E7">
        <v>5</v>
      </c>
      <c r="F7">
        <v>233</v>
      </c>
      <c r="G7">
        <v>161.51</v>
      </c>
      <c r="H7" t="str">
        <f>_xlfn.XLOOKUP(Table1[[#This Row],[MyyjäID]],myyjat!$A$2:$A$16,myyjat!$B$2:$B$16)</f>
        <v>Liisa</v>
      </c>
      <c r="I7">
        <f>_xlfn.XLOOKUP(Table1[[#This Row],[Tuotenumero]],tuotteet!$A$2:$A$26,tuotteet!$C$2:$C$26)</f>
        <v>3</v>
      </c>
      <c r="J7" t="str">
        <f>_xlfn.XLOOKUP(Table1[[#This Row],[ryhmäID]],ryhmat!$A$2:$A$7,ryhmat!$B$2:$B$7)</f>
        <v>TV</v>
      </c>
      <c r="K7">
        <f>Table1[[#This Row],[Myyntihinta]]-Table1[[#This Row],[Ostohinta]]</f>
        <v>71.490000000000009</v>
      </c>
    </row>
    <row r="8" spans="1:11" x14ac:dyDescent="0.2">
      <c r="A8">
        <v>50506</v>
      </c>
      <c r="B8" s="21">
        <v>43834</v>
      </c>
      <c r="C8" s="26" t="s">
        <v>817</v>
      </c>
      <c r="D8">
        <v>1</v>
      </c>
      <c r="E8">
        <v>5</v>
      </c>
      <c r="F8">
        <v>21</v>
      </c>
      <c r="G8">
        <v>11.7</v>
      </c>
      <c r="H8" t="str">
        <f>_xlfn.XLOOKUP(Table1[[#This Row],[MyyjäID]],myyjat!$A$2:$A$16,myyjat!$B$2:$B$16)</f>
        <v>Liisa</v>
      </c>
      <c r="I8">
        <f>_xlfn.XLOOKUP(Table1[[#This Row],[Tuotenumero]],tuotteet!$A$2:$A$26,tuotteet!$C$2:$C$26)</f>
        <v>4</v>
      </c>
      <c r="J8" t="str">
        <f>_xlfn.XLOOKUP(Table1[[#This Row],[ryhmäID]],ryhmat!$A$2:$A$7,ryhmat!$B$2:$B$7)</f>
        <v>Tarvikkeet</v>
      </c>
      <c r="K8">
        <f>Table1[[#This Row],[Myyntihinta]]-Table1[[#This Row],[Ostohinta]]</f>
        <v>9.3000000000000007</v>
      </c>
    </row>
    <row r="9" spans="1:11" x14ac:dyDescent="0.2">
      <c r="A9">
        <v>50507</v>
      </c>
      <c r="B9" s="21">
        <v>43834</v>
      </c>
      <c r="C9" s="26" t="s">
        <v>820</v>
      </c>
      <c r="D9">
        <v>1</v>
      </c>
      <c r="E9">
        <v>7</v>
      </c>
      <c r="F9">
        <v>86</v>
      </c>
      <c r="G9">
        <v>48.92</v>
      </c>
      <c r="H9" t="str">
        <f>_xlfn.XLOOKUP(Table1[[#This Row],[MyyjäID]],myyjat!$A$2:$A$16,myyjat!$B$2:$B$16)</f>
        <v>Rauno</v>
      </c>
      <c r="I9">
        <f>_xlfn.XLOOKUP(Table1[[#This Row],[Tuotenumero]],tuotteet!$A$2:$A$26,tuotteet!$C$2:$C$26)</f>
        <v>6</v>
      </c>
      <c r="J9" t="str">
        <f>_xlfn.XLOOKUP(Table1[[#This Row],[ryhmäID]],ryhmat!$A$2:$A$7,ryhmat!$B$2:$B$7)</f>
        <v>Digiboxit</v>
      </c>
      <c r="K9">
        <f>Table1[[#This Row],[Myyntihinta]]-Table1[[#This Row],[Ostohinta]]</f>
        <v>37.08</v>
      </c>
    </row>
    <row r="10" spans="1:11" x14ac:dyDescent="0.2">
      <c r="A10">
        <v>50508</v>
      </c>
      <c r="B10" s="21">
        <v>43835</v>
      </c>
      <c r="C10" s="26" t="s">
        <v>816</v>
      </c>
      <c r="D10">
        <v>1</v>
      </c>
      <c r="E10">
        <v>2</v>
      </c>
      <c r="F10">
        <v>76</v>
      </c>
      <c r="G10">
        <v>38.880000000000003</v>
      </c>
      <c r="H10" t="str">
        <f>_xlfn.XLOOKUP(Table1[[#This Row],[MyyjäID]],myyjat!$A$2:$A$16,myyjat!$B$2:$B$16)</f>
        <v>Petteri</v>
      </c>
      <c r="I10">
        <f>_xlfn.XLOOKUP(Table1[[#This Row],[Tuotenumero]],tuotteet!$A$2:$A$26,tuotteet!$C$2:$C$26)</f>
        <v>5</v>
      </c>
      <c r="J10" t="str">
        <f>_xlfn.XLOOKUP(Table1[[#This Row],[ryhmäID]],ryhmat!$A$2:$A$7,ryhmat!$B$2:$B$7)</f>
        <v>Konsolit</v>
      </c>
      <c r="K10">
        <f>Table1[[#This Row],[Myyntihinta]]-Table1[[#This Row],[Ostohinta]]</f>
        <v>37.119999999999997</v>
      </c>
    </row>
    <row r="11" spans="1:11" x14ac:dyDescent="0.2">
      <c r="A11">
        <v>50509</v>
      </c>
      <c r="B11" s="21">
        <v>43835</v>
      </c>
      <c r="C11" s="26" t="s">
        <v>817</v>
      </c>
      <c r="D11">
        <v>1</v>
      </c>
      <c r="E11">
        <v>1</v>
      </c>
      <c r="F11">
        <v>20</v>
      </c>
      <c r="G11">
        <v>11.53</v>
      </c>
      <c r="H11" t="str">
        <f>_xlfn.XLOOKUP(Table1[[#This Row],[MyyjäID]],myyjat!$A$2:$A$16,myyjat!$B$2:$B$16)</f>
        <v>Jani</v>
      </c>
      <c r="I11">
        <f>_xlfn.XLOOKUP(Table1[[#This Row],[Tuotenumero]],tuotteet!$A$2:$A$26,tuotteet!$C$2:$C$26)</f>
        <v>4</v>
      </c>
      <c r="J11" t="str">
        <f>_xlfn.XLOOKUP(Table1[[#This Row],[ryhmäID]],ryhmat!$A$2:$A$7,ryhmat!$B$2:$B$7)</f>
        <v>Tarvikkeet</v>
      </c>
      <c r="K11">
        <f>Table1[[#This Row],[Myyntihinta]]-Table1[[#This Row],[Ostohinta]]</f>
        <v>8.4700000000000006</v>
      </c>
    </row>
    <row r="12" spans="1:11" x14ac:dyDescent="0.2">
      <c r="A12">
        <v>50510</v>
      </c>
      <c r="B12" s="21">
        <v>43835</v>
      </c>
      <c r="C12" s="26" t="s">
        <v>821</v>
      </c>
      <c r="D12">
        <v>1</v>
      </c>
      <c r="E12">
        <v>6</v>
      </c>
      <c r="F12">
        <v>121</v>
      </c>
      <c r="G12">
        <v>62.07</v>
      </c>
      <c r="H12" t="str">
        <f>_xlfn.XLOOKUP(Table1[[#This Row],[MyyjäID]],myyjat!$A$2:$A$16,myyjat!$B$2:$B$16)</f>
        <v>Hessu</v>
      </c>
      <c r="I12">
        <f>_xlfn.XLOOKUP(Table1[[#This Row],[Tuotenumero]],tuotteet!$A$2:$A$26,tuotteet!$C$2:$C$26)</f>
        <v>2</v>
      </c>
      <c r="J12" t="str">
        <f>_xlfn.XLOOKUP(Table1[[#This Row],[ryhmäID]],ryhmat!$A$2:$A$7,ryhmat!$B$2:$B$7)</f>
        <v>Kuvantoisto</v>
      </c>
      <c r="K12">
        <f>Table1[[#This Row],[Myyntihinta]]-Table1[[#This Row],[Ostohinta]]</f>
        <v>58.93</v>
      </c>
    </row>
    <row r="13" spans="1:11" x14ac:dyDescent="0.2">
      <c r="A13">
        <v>50511</v>
      </c>
      <c r="B13" s="21">
        <v>43835</v>
      </c>
      <c r="C13" s="26" t="s">
        <v>817</v>
      </c>
      <c r="D13">
        <v>1</v>
      </c>
      <c r="E13">
        <v>6</v>
      </c>
      <c r="F13">
        <v>20</v>
      </c>
      <c r="G13">
        <v>10.99</v>
      </c>
      <c r="H13" t="str">
        <f>_xlfn.XLOOKUP(Table1[[#This Row],[MyyjäID]],myyjat!$A$2:$A$16,myyjat!$B$2:$B$16)</f>
        <v>Hessu</v>
      </c>
      <c r="I13">
        <f>_xlfn.XLOOKUP(Table1[[#This Row],[Tuotenumero]],tuotteet!$A$2:$A$26,tuotteet!$C$2:$C$26)</f>
        <v>4</v>
      </c>
      <c r="J13" t="str">
        <f>_xlfn.XLOOKUP(Table1[[#This Row],[ryhmäID]],ryhmat!$A$2:$A$7,ryhmat!$B$2:$B$7)</f>
        <v>Tarvikkeet</v>
      </c>
      <c r="K13">
        <f>Table1[[#This Row],[Myyntihinta]]-Table1[[#This Row],[Ostohinta]]</f>
        <v>9.01</v>
      </c>
    </row>
    <row r="14" spans="1:11" x14ac:dyDescent="0.2">
      <c r="A14">
        <v>50512</v>
      </c>
      <c r="B14" s="21">
        <v>43835</v>
      </c>
      <c r="C14" s="26" t="s">
        <v>817</v>
      </c>
      <c r="D14">
        <v>1</v>
      </c>
      <c r="E14">
        <v>7</v>
      </c>
      <c r="F14">
        <v>20</v>
      </c>
      <c r="G14">
        <v>11.54</v>
      </c>
      <c r="H14" t="str">
        <f>_xlfn.XLOOKUP(Table1[[#This Row],[MyyjäID]],myyjat!$A$2:$A$16,myyjat!$B$2:$B$16)</f>
        <v>Rauno</v>
      </c>
      <c r="I14">
        <f>_xlfn.XLOOKUP(Table1[[#This Row],[Tuotenumero]],tuotteet!$A$2:$A$26,tuotteet!$C$2:$C$26)</f>
        <v>4</v>
      </c>
      <c r="J14" t="str">
        <f>_xlfn.XLOOKUP(Table1[[#This Row],[ryhmäID]],ryhmat!$A$2:$A$7,ryhmat!$B$2:$B$7)</f>
        <v>Tarvikkeet</v>
      </c>
      <c r="K14">
        <f>Table1[[#This Row],[Myyntihinta]]-Table1[[#This Row],[Ostohinta]]</f>
        <v>8.4600000000000009</v>
      </c>
    </row>
    <row r="15" spans="1:11" x14ac:dyDescent="0.2">
      <c r="A15">
        <v>50513</v>
      </c>
      <c r="B15" s="21">
        <v>43836</v>
      </c>
      <c r="C15" s="26" t="s">
        <v>817</v>
      </c>
      <c r="D15">
        <v>1</v>
      </c>
      <c r="E15">
        <v>5</v>
      </c>
      <c r="F15">
        <v>21</v>
      </c>
      <c r="G15">
        <v>11.3</v>
      </c>
      <c r="H15" t="str">
        <f>_xlfn.XLOOKUP(Table1[[#This Row],[MyyjäID]],myyjat!$A$2:$A$16,myyjat!$B$2:$B$16)</f>
        <v>Liisa</v>
      </c>
      <c r="I15">
        <f>_xlfn.XLOOKUP(Table1[[#This Row],[Tuotenumero]],tuotteet!$A$2:$A$26,tuotteet!$C$2:$C$26)</f>
        <v>4</v>
      </c>
      <c r="J15" t="str">
        <f>_xlfn.XLOOKUP(Table1[[#This Row],[ryhmäID]],ryhmat!$A$2:$A$7,ryhmat!$B$2:$B$7)</f>
        <v>Tarvikkeet</v>
      </c>
      <c r="K15">
        <f>Table1[[#This Row],[Myyntihinta]]-Table1[[#This Row],[Ostohinta]]</f>
        <v>9.6999999999999993</v>
      </c>
    </row>
    <row r="16" spans="1:11" x14ac:dyDescent="0.2">
      <c r="A16">
        <v>50514</v>
      </c>
      <c r="B16" s="21">
        <v>43836</v>
      </c>
      <c r="C16" s="26" t="s">
        <v>817</v>
      </c>
      <c r="D16">
        <v>1</v>
      </c>
      <c r="E16">
        <v>5</v>
      </c>
      <c r="F16">
        <v>21</v>
      </c>
      <c r="G16">
        <v>11.81</v>
      </c>
      <c r="H16" t="str">
        <f>_xlfn.XLOOKUP(Table1[[#This Row],[MyyjäID]],myyjat!$A$2:$A$16,myyjat!$B$2:$B$16)</f>
        <v>Liisa</v>
      </c>
      <c r="I16">
        <f>_xlfn.XLOOKUP(Table1[[#This Row],[Tuotenumero]],tuotteet!$A$2:$A$26,tuotteet!$C$2:$C$26)</f>
        <v>4</v>
      </c>
      <c r="J16" t="str">
        <f>_xlfn.XLOOKUP(Table1[[#This Row],[ryhmäID]],ryhmat!$A$2:$A$7,ryhmat!$B$2:$B$7)</f>
        <v>Tarvikkeet</v>
      </c>
      <c r="K16">
        <f>Table1[[#This Row],[Myyntihinta]]-Table1[[#This Row],[Ostohinta]]</f>
        <v>9.19</v>
      </c>
    </row>
    <row r="17" spans="1:11" x14ac:dyDescent="0.2">
      <c r="A17">
        <v>50515</v>
      </c>
      <c r="B17" s="21">
        <v>43836</v>
      </c>
      <c r="C17" s="26" t="s">
        <v>817</v>
      </c>
      <c r="D17">
        <v>1</v>
      </c>
      <c r="E17">
        <v>7</v>
      </c>
      <c r="F17">
        <v>21</v>
      </c>
      <c r="G17">
        <v>11.36</v>
      </c>
      <c r="H17" t="str">
        <f>_xlfn.XLOOKUP(Table1[[#This Row],[MyyjäID]],myyjat!$A$2:$A$16,myyjat!$B$2:$B$16)</f>
        <v>Rauno</v>
      </c>
      <c r="I17">
        <f>_xlfn.XLOOKUP(Table1[[#This Row],[Tuotenumero]],tuotteet!$A$2:$A$26,tuotteet!$C$2:$C$26)</f>
        <v>4</v>
      </c>
      <c r="J17" t="str">
        <f>_xlfn.XLOOKUP(Table1[[#This Row],[ryhmäID]],ryhmat!$A$2:$A$7,ryhmat!$B$2:$B$7)</f>
        <v>Tarvikkeet</v>
      </c>
      <c r="K17">
        <f>Table1[[#This Row],[Myyntihinta]]-Table1[[#This Row],[Ostohinta]]</f>
        <v>9.64</v>
      </c>
    </row>
    <row r="18" spans="1:11" x14ac:dyDescent="0.2">
      <c r="A18">
        <v>50516</v>
      </c>
      <c r="B18" s="21">
        <v>43836</v>
      </c>
      <c r="C18" s="26" t="s">
        <v>817</v>
      </c>
      <c r="D18">
        <v>1</v>
      </c>
      <c r="E18">
        <v>1</v>
      </c>
      <c r="F18">
        <v>20</v>
      </c>
      <c r="G18">
        <v>11.51</v>
      </c>
      <c r="H18" t="str">
        <f>_xlfn.XLOOKUP(Table1[[#This Row],[MyyjäID]],myyjat!$A$2:$A$16,myyjat!$B$2:$B$16)</f>
        <v>Jani</v>
      </c>
      <c r="I18">
        <f>_xlfn.XLOOKUP(Table1[[#This Row],[Tuotenumero]],tuotteet!$A$2:$A$26,tuotteet!$C$2:$C$26)</f>
        <v>4</v>
      </c>
      <c r="J18" t="str">
        <f>_xlfn.XLOOKUP(Table1[[#This Row],[ryhmäID]],ryhmat!$A$2:$A$7,ryhmat!$B$2:$B$7)</f>
        <v>Tarvikkeet</v>
      </c>
      <c r="K18">
        <f>Table1[[#This Row],[Myyntihinta]]-Table1[[#This Row],[Ostohinta]]</f>
        <v>8.49</v>
      </c>
    </row>
    <row r="19" spans="1:11" x14ac:dyDescent="0.2">
      <c r="A19">
        <v>50517</v>
      </c>
      <c r="B19" s="21">
        <v>43837</v>
      </c>
      <c r="C19" s="26" t="s">
        <v>817</v>
      </c>
      <c r="D19">
        <v>1</v>
      </c>
      <c r="E19">
        <v>1</v>
      </c>
      <c r="F19">
        <v>21</v>
      </c>
      <c r="G19">
        <v>11.61</v>
      </c>
      <c r="H19" t="str">
        <f>_xlfn.XLOOKUP(Table1[[#This Row],[MyyjäID]],myyjat!$A$2:$A$16,myyjat!$B$2:$B$16)</f>
        <v>Jani</v>
      </c>
      <c r="I19">
        <f>_xlfn.XLOOKUP(Table1[[#This Row],[Tuotenumero]],tuotteet!$A$2:$A$26,tuotteet!$C$2:$C$26)</f>
        <v>4</v>
      </c>
      <c r="J19" t="str">
        <f>_xlfn.XLOOKUP(Table1[[#This Row],[ryhmäID]],ryhmat!$A$2:$A$7,ryhmat!$B$2:$B$7)</f>
        <v>Tarvikkeet</v>
      </c>
      <c r="K19">
        <f>Table1[[#This Row],[Myyntihinta]]-Table1[[#This Row],[Ostohinta]]</f>
        <v>9.39</v>
      </c>
    </row>
    <row r="20" spans="1:11" x14ac:dyDescent="0.2">
      <c r="A20">
        <v>50518</v>
      </c>
      <c r="B20" s="21">
        <v>43837</v>
      </c>
      <c r="C20" s="26" t="s">
        <v>821</v>
      </c>
      <c r="D20">
        <v>1</v>
      </c>
      <c r="E20">
        <v>6</v>
      </c>
      <c r="F20">
        <v>115</v>
      </c>
      <c r="G20">
        <v>62.96</v>
      </c>
      <c r="H20" t="str">
        <f>_xlfn.XLOOKUP(Table1[[#This Row],[MyyjäID]],myyjat!$A$2:$A$16,myyjat!$B$2:$B$16)</f>
        <v>Hessu</v>
      </c>
      <c r="I20">
        <f>_xlfn.XLOOKUP(Table1[[#This Row],[Tuotenumero]],tuotteet!$A$2:$A$26,tuotteet!$C$2:$C$26)</f>
        <v>2</v>
      </c>
      <c r="J20" t="str">
        <f>_xlfn.XLOOKUP(Table1[[#This Row],[ryhmäID]],ryhmat!$A$2:$A$7,ryhmat!$B$2:$B$7)</f>
        <v>Kuvantoisto</v>
      </c>
      <c r="K20">
        <f>Table1[[#This Row],[Myyntihinta]]-Table1[[#This Row],[Ostohinta]]</f>
        <v>52.04</v>
      </c>
    </row>
    <row r="21" spans="1:11" x14ac:dyDescent="0.2">
      <c r="A21">
        <v>50519</v>
      </c>
      <c r="B21" s="21">
        <v>43838</v>
      </c>
      <c r="C21" s="26" t="s">
        <v>822</v>
      </c>
      <c r="D21">
        <v>1</v>
      </c>
      <c r="E21">
        <v>5</v>
      </c>
      <c r="F21">
        <v>184</v>
      </c>
      <c r="G21">
        <v>117.64</v>
      </c>
      <c r="H21" t="str">
        <f>_xlfn.XLOOKUP(Table1[[#This Row],[MyyjäID]],myyjat!$A$2:$A$16,myyjat!$B$2:$B$16)</f>
        <v>Liisa</v>
      </c>
      <c r="I21">
        <f>_xlfn.XLOOKUP(Table1[[#This Row],[Tuotenumero]],tuotteet!$A$2:$A$26,tuotteet!$C$2:$C$26)</f>
        <v>2</v>
      </c>
      <c r="J21" t="str">
        <f>_xlfn.XLOOKUP(Table1[[#This Row],[ryhmäID]],ryhmat!$A$2:$A$7,ryhmat!$B$2:$B$7)</f>
        <v>Kuvantoisto</v>
      </c>
      <c r="K21">
        <f>Table1[[#This Row],[Myyntihinta]]-Table1[[#This Row],[Ostohinta]]</f>
        <v>66.36</v>
      </c>
    </row>
    <row r="22" spans="1:11" x14ac:dyDescent="0.2">
      <c r="A22">
        <v>50520</v>
      </c>
      <c r="B22" s="21">
        <v>43838</v>
      </c>
      <c r="C22" s="26" t="s">
        <v>817</v>
      </c>
      <c r="D22">
        <v>1</v>
      </c>
      <c r="E22">
        <v>3</v>
      </c>
      <c r="F22">
        <v>21</v>
      </c>
      <c r="G22">
        <v>11.01</v>
      </c>
      <c r="H22" t="str">
        <f>_xlfn.XLOOKUP(Table1[[#This Row],[MyyjäID]],myyjat!$A$2:$A$16,myyjat!$B$2:$B$16)</f>
        <v>Pekka</v>
      </c>
      <c r="I22">
        <f>_xlfn.XLOOKUP(Table1[[#This Row],[Tuotenumero]],tuotteet!$A$2:$A$26,tuotteet!$C$2:$C$26)</f>
        <v>4</v>
      </c>
      <c r="J22" t="str">
        <f>_xlfn.XLOOKUP(Table1[[#This Row],[ryhmäID]],ryhmat!$A$2:$A$7,ryhmat!$B$2:$B$7)</f>
        <v>Tarvikkeet</v>
      </c>
      <c r="K22">
        <f>Table1[[#This Row],[Myyntihinta]]-Table1[[#This Row],[Ostohinta]]</f>
        <v>9.99</v>
      </c>
    </row>
    <row r="23" spans="1:11" x14ac:dyDescent="0.2">
      <c r="A23">
        <v>50521</v>
      </c>
      <c r="B23" s="21">
        <v>43839</v>
      </c>
      <c r="C23" s="26" t="s">
        <v>817</v>
      </c>
      <c r="D23">
        <v>1</v>
      </c>
      <c r="E23">
        <v>2</v>
      </c>
      <c r="F23">
        <v>20</v>
      </c>
      <c r="G23">
        <v>11.7</v>
      </c>
      <c r="H23" t="str">
        <f>_xlfn.XLOOKUP(Table1[[#This Row],[MyyjäID]],myyjat!$A$2:$A$16,myyjat!$B$2:$B$16)</f>
        <v>Petteri</v>
      </c>
      <c r="I23">
        <f>_xlfn.XLOOKUP(Table1[[#This Row],[Tuotenumero]],tuotteet!$A$2:$A$26,tuotteet!$C$2:$C$26)</f>
        <v>4</v>
      </c>
      <c r="J23" t="str">
        <f>_xlfn.XLOOKUP(Table1[[#This Row],[ryhmäID]],ryhmat!$A$2:$A$7,ryhmat!$B$2:$B$7)</f>
        <v>Tarvikkeet</v>
      </c>
      <c r="K23">
        <f>Table1[[#This Row],[Myyntihinta]]-Table1[[#This Row],[Ostohinta]]</f>
        <v>8.3000000000000007</v>
      </c>
    </row>
    <row r="24" spans="1:11" x14ac:dyDescent="0.2">
      <c r="A24">
        <v>50522</v>
      </c>
      <c r="B24" s="21">
        <v>43840</v>
      </c>
      <c r="C24" s="26" t="s">
        <v>817</v>
      </c>
      <c r="D24">
        <v>1</v>
      </c>
      <c r="E24">
        <v>5</v>
      </c>
      <c r="F24">
        <v>20</v>
      </c>
      <c r="G24">
        <v>11.39</v>
      </c>
      <c r="H24" t="str">
        <f>_xlfn.XLOOKUP(Table1[[#This Row],[MyyjäID]],myyjat!$A$2:$A$16,myyjat!$B$2:$B$16)</f>
        <v>Liisa</v>
      </c>
      <c r="I24">
        <f>_xlfn.XLOOKUP(Table1[[#This Row],[Tuotenumero]],tuotteet!$A$2:$A$26,tuotteet!$C$2:$C$26)</f>
        <v>4</v>
      </c>
      <c r="J24" t="str">
        <f>_xlfn.XLOOKUP(Table1[[#This Row],[ryhmäID]],ryhmat!$A$2:$A$7,ryhmat!$B$2:$B$7)</f>
        <v>Tarvikkeet</v>
      </c>
      <c r="K24">
        <f>Table1[[#This Row],[Myyntihinta]]-Table1[[#This Row],[Ostohinta]]</f>
        <v>8.61</v>
      </c>
    </row>
    <row r="25" spans="1:11" x14ac:dyDescent="0.2">
      <c r="A25">
        <v>50523</v>
      </c>
      <c r="B25" s="21">
        <v>43840</v>
      </c>
      <c r="C25" s="26" t="s">
        <v>819</v>
      </c>
      <c r="D25">
        <v>1</v>
      </c>
      <c r="E25">
        <v>5</v>
      </c>
      <c r="F25">
        <v>225</v>
      </c>
      <c r="G25">
        <v>161.29</v>
      </c>
      <c r="H25" t="str">
        <f>_xlfn.XLOOKUP(Table1[[#This Row],[MyyjäID]],myyjat!$A$2:$A$16,myyjat!$B$2:$B$16)</f>
        <v>Liisa</v>
      </c>
      <c r="I25">
        <f>_xlfn.XLOOKUP(Table1[[#This Row],[Tuotenumero]],tuotteet!$A$2:$A$26,tuotteet!$C$2:$C$26)</f>
        <v>3</v>
      </c>
      <c r="J25" t="str">
        <f>_xlfn.XLOOKUP(Table1[[#This Row],[ryhmäID]],ryhmat!$A$2:$A$7,ryhmat!$B$2:$B$7)</f>
        <v>TV</v>
      </c>
      <c r="K25">
        <f>Table1[[#This Row],[Myyntihinta]]-Table1[[#This Row],[Ostohinta]]</f>
        <v>63.710000000000008</v>
      </c>
    </row>
    <row r="26" spans="1:11" x14ac:dyDescent="0.2">
      <c r="A26">
        <v>50524</v>
      </c>
      <c r="B26" s="21">
        <v>43840</v>
      </c>
      <c r="C26" s="26" t="s">
        <v>816</v>
      </c>
      <c r="D26">
        <v>1</v>
      </c>
      <c r="E26">
        <v>1</v>
      </c>
      <c r="F26">
        <v>76</v>
      </c>
      <c r="G26">
        <v>38.96</v>
      </c>
      <c r="H26" t="str">
        <f>_xlfn.XLOOKUP(Table1[[#This Row],[MyyjäID]],myyjat!$A$2:$A$16,myyjat!$B$2:$B$16)</f>
        <v>Jani</v>
      </c>
      <c r="I26">
        <f>_xlfn.XLOOKUP(Table1[[#This Row],[Tuotenumero]],tuotteet!$A$2:$A$26,tuotteet!$C$2:$C$26)</f>
        <v>5</v>
      </c>
      <c r="J26" t="str">
        <f>_xlfn.XLOOKUP(Table1[[#This Row],[ryhmäID]],ryhmat!$A$2:$A$7,ryhmat!$B$2:$B$7)</f>
        <v>Konsolit</v>
      </c>
      <c r="K26">
        <f>Table1[[#This Row],[Myyntihinta]]-Table1[[#This Row],[Ostohinta]]</f>
        <v>37.04</v>
      </c>
    </row>
    <row r="27" spans="1:11" x14ac:dyDescent="0.2">
      <c r="A27">
        <v>50525</v>
      </c>
      <c r="B27" s="21">
        <v>43840</v>
      </c>
      <c r="C27" s="26" t="s">
        <v>817</v>
      </c>
      <c r="D27">
        <v>1</v>
      </c>
      <c r="E27">
        <v>5</v>
      </c>
      <c r="F27">
        <v>21</v>
      </c>
      <c r="G27">
        <v>11.44</v>
      </c>
      <c r="H27" t="str">
        <f>_xlfn.XLOOKUP(Table1[[#This Row],[MyyjäID]],myyjat!$A$2:$A$16,myyjat!$B$2:$B$16)</f>
        <v>Liisa</v>
      </c>
      <c r="I27">
        <f>_xlfn.XLOOKUP(Table1[[#This Row],[Tuotenumero]],tuotteet!$A$2:$A$26,tuotteet!$C$2:$C$26)</f>
        <v>4</v>
      </c>
      <c r="J27" t="str">
        <f>_xlfn.XLOOKUP(Table1[[#This Row],[ryhmäID]],ryhmat!$A$2:$A$7,ryhmat!$B$2:$B$7)</f>
        <v>Tarvikkeet</v>
      </c>
      <c r="K27">
        <f>Table1[[#This Row],[Myyntihinta]]-Table1[[#This Row],[Ostohinta]]</f>
        <v>9.56</v>
      </c>
    </row>
    <row r="28" spans="1:11" x14ac:dyDescent="0.2">
      <c r="A28">
        <v>50526</v>
      </c>
      <c r="B28" s="21">
        <v>43841</v>
      </c>
      <c r="C28" s="26" t="s">
        <v>817</v>
      </c>
      <c r="D28">
        <v>1</v>
      </c>
      <c r="E28">
        <v>5</v>
      </c>
      <c r="F28">
        <v>21</v>
      </c>
      <c r="G28">
        <v>11.54</v>
      </c>
      <c r="H28" t="str">
        <f>_xlfn.XLOOKUP(Table1[[#This Row],[MyyjäID]],myyjat!$A$2:$A$16,myyjat!$B$2:$B$16)</f>
        <v>Liisa</v>
      </c>
      <c r="I28">
        <f>_xlfn.XLOOKUP(Table1[[#This Row],[Tuotenumero]],tuotteet!$A$2:$A$26,tuotteet!$C$2:$C$26)</f>
        <v>4</v>
      </c>
      <c r="J28" t="str">
        <f>_xlfn.XLOOKUP(Table1[[#This Row],[ryhmäID]],ryhmat!$A$2:$A$7,ryhmat!$B$2:$B$7)</f>
        <v>Tarvikkeet</v>
      </c>
      <c r="K28">
        <f>Table1[[#This Row],[Myyntihinta]]-Table1[[#This Row],[Ostohinta]]</f>
        <v>9.4600000000000009</v>
      </c>
    </row>
    <row r="29" spans="1:11" x14ac:dyDescent="0.2">
      <c r="A29">
        <v>50527</v>
      </c>
      <c r="B29" s="21">
        <v>43842</v>
      </c>
      <c r="C29" s="26" t="s">
        <v>817</v>
      </c>
      <c r="D29">
        <v>1</v>
      </c>
      <c r="E29">
        <v>6</v>
      </c>
      <c r="F29">
        <v>20</v>
      </c>
      <c r="G29">
        <v>11.04</v>
      </c>
      <c r="H29" t="str">
        <f>_xlfn.XLOOKUP(Table1[[#This Row],[MyyjäID]],myyjat!$A$2:$A$16,myyjat!$B$2:$B$16)</f>
        <v>Hessu</v>
      </c>
      <c r="I29">
        <f>_xlfn.XLOOKUP(Table1[[#This Row],[Tuotenumero]],tuotteet!$A$2:$A$26,tuotteet!$C$2:$C$26)</f>
        <v>4</v>
      </c>
      <c r="J29" t="str">
        <f>_xlfn.XLOOKUP(Table1[[#This Row],[ryhmäID]],ryhmat!$A$2:$A$7,ryhmat!$B$2:$B$7)</f>
        <v>Tarvikkeet</v>
      </c>
      <c r="K29">
        <f>Table1[[#This Row],[Myyntihinta]]-Table1[[#This Row],[Ostohinta]]</f>
        <v>8.9600000000000009</v>
      </c>
    </row>
    <row r="30" spans="1:11" x14ac:dyDescent="0.2">
      <c r="A30">
        <v>50528</v>
      </c>
      <c r="B30" s="21">
        <v>43842</v>
      </c>
      <c r="C30" s="26" t="s">
        <v>817</v>
      </c>
      <c r="D30">
        <v>1</v>
      </c>
      <c r="E30">
        <v>2</v>
      </c>
      <c r="F30">
        <v>19</v>
      </c>
      <c r="G30">
        <v>11.17</v>
      </c>
      <c r="H30" t="str">
        <f>_xlfn.XLOOKUP(Table1[[#This Row],[MyyjäID]],myyjat!$A$2:$A$16,myyjat!$B$2:$B$16)</f>
        <v>Petteri</v>
      </c>
      <c r="I30">
        <f>_xlfn.XLOOKUP(Table1[[#This Row],[Tuotenumero]],tuotteet!$A$2:$A$26,tuotteet!$C$2:$C$26)</f>
        <v>4</v>
      </c>
      <c r="J30" t="str">
        <f>_xlfn.XLOOKUP(Table1[[#This Row],[ryhmäID]],ryhmat!$A$2:$A$7,ryhmat!$B$2:$B$7)</f>
        <v>Tarvikkeet</v>
      </c>
      <c r="K30">
        <f>Table1[[#This Row],[Myyntihinta]]-Table1[[#This Row],[Ostohinta]]</f>
        <v>7.83</v>
      </c>
    </row>
    <row r="31" spans="1:11" x14ac:dyDescent="0.2">
      <c r="A31">
        <v>50529</v>
      </c>
      <c r="B31" s="21">
        <v>43842</v>
      </c>
      <c r="C31" s="26" t="s">
        <v>817</v>
      </c>
      <c r="D31">
        <v>1</v>
      </c>
      <c r="E31">
        <v>1</v>
      </c>
      <c r="F31">
        <v>20</v>
      </c>
      <c r="G31">
        <v>11.43</v>
      </c>
      <c r="H31" t="str">
        <f>_xlfn.XLOOKUP(Table1[[#This Row],[MyyjäID]],myyjat!$A$2:$A$16,myyjat!$B$2:$B$16)</f>
        <v>Jani</v>
      </c>
      <c r="I31">
        <f>_xlfn.XLOOKUP(Table1[[#This Row],[Tuotenumero]],tuotteet!$A$2:$A$26,tuotteet!$C$2:$C$26)</f>
        <v>4</v>
      </c>
      <c r="J31" t="str">
        <f>_xlfn.XLOOKUP(Table1[[#This Row],[ryhmäID]],ryhmat!$A$2:$A$7,ryhmat!$B$2:$B$7)</f>
        <v>Tarvikkeet</v>
      </c>
      <c r="K31">
        <f>Table1[[#This Row],[Myyntihinta]]-Table1[[#This Row],[Ostohinta]]</f>
        <v>8.57</v>
      </c>
    </row>
    <row r="32" spans="1:11" x14ac:dyDescent="0.2">
      <c r="A32">
        <v>50530</v>
      </c>
      <c r="B32" s="21">
        <v>43842</v>
      </c>
      <c r="C32" s="26" t="s">
        <v>817</v>
      </c>
      <c r="D32">
        <v>1</v>
      </c>
      <c r="E32">
        <v>2</v>
      </c>
      <c r="F32">
        <v>20</v>
      </c>
      <c r="G32">
        <v>10.69</v>
      </c>
      <c r="H32" t="str">
        <f>_xlfn.XLOOKUP(Table1[[#This Row],[MyyjäID]],myyjat!$A$2:$A$16,myyjat!$B$2:$B$16)</f>
        <v>Petteri</v>
      </c>
      <c r="I32">
        <f>_xlfn.XLOOKUP(Table1[[#This Row],[Tuotenumero]],tuotteet!$A$2:$A$26,tuotteet!$C$2:$C$26)</f>
        <v>4</v>
      </c>
      <c r="J32" t="str">
        <f>_xlfn.XLOOKUP(Table1[[#This Row],[ryhmäID]],ryhmat!$A$2:$A$7,ryhmat!$B$2:$B$7)</f>
        <v>Tarvikkeet</v>
      </c>
      <c r="K32">
        <f>Table1[[#This Row],[Myyntihinta]]-Table1[[#This Row],[Ostohinta]]</f>
        <v>9.31</v>
      </c>
    </row>
    <row r="33" spans="1:11" x14ac:dyDescent="0.2">
      <c r="A33">
        <v>50531</v>
      </c>
      <c r="B33" s="21">
        <v>43842</v>
      </c>
      <c r="C33" s="26" t="s">
        <v>817</v>
      </c>
      <c r="D33">
        <v>1</v>
      </c>
      <c r="E33">
        <v>6</v>
      </c>
      <c r="F33">
        <v>20</v>
      </c>
      <c r="G33">
        <v>11.28</v>
      </c>
      <c r="H33" t="str">
        <f>_xlfn.XLOOKUP(Table1[[#This Row],[MyyjäID]],myyjat!$A$2:$A$16,myyjat!$B$2:$B$16)</f>
        <v>Hessu</v>
      </c>
      <c r="I33">
        <f>_xlfn.XLOOKUP(Table1[[#This Row],[Tuotenumero]],tuotteet!$A$2:$A$26,tuotteet!$C$2:$C$26)</f>
        <v>4</v>
      </c>
      <c r="J33" t="str">
        <f>_xlfn.XLOOKUP(Table1[[#This Row],[ryhmäID]],ryhmat!$A$2:$A$7,ryhmat!$B$2:$B$7)</f>
        <v>Tarvikkeet</v>
      </c>
      <c r="K33">
        <f>Table1[[#This Row],[Myyntihinta]]-Table1[[#This Row],[Ostohinta]]</f>
        <v>8.7200000000000006</v>
      </c>
    </row>
    <row r="34" spans="1:11" x14ac:dyDescent="0.2">
      <c r="A34">
        <v>50532</v>
      </c>
      <c r="B34" s="21">
        <v>43842</v>
      </c>
      <c r="C34" s="26" t="s">
        <v>817</v>
      </c>
      <c r="D34">
        <v>1</v>
      </c>
      <c r="E34">
        <v>7</v>
      </c>
      <c r="F34">
        <v>20</v>
      </c>
      <c r="G34">
        <v>11.75</v>
      </c>
      <c r="H34" t="str">
        <f>_xlfn.XLOOKUP(Table1[[#This Row],[MyyjäID]],myyjat!$A$2:$A$16,myyjat!$B$2:$B$16)</f>
        <v>Rauno</v>
      </c>
      <c r="I34">
        <f>_xlfn.XLOOKUP(Table1[[#This Row],[Tuotenumero]],tuotteet!$A$2:$A$26,tuotteet!$C$2:$C$26)</f>
        <v>4</v>
      </c>
      <c r="J34" t="str">
        <f>_xlfn.XLOOKUP(Table1[[#This Row],[ryhmäID]],ryhmat!$A$2:$A$7,ryhmat!$B$2:$B$7)</f>
        <v>Tarvikkeet</v>
      </c>
      <c r="K34">
        <f>Table1[[#This Row],[Myyntihinta]]-Table1[[#This Row],[Ostohinta]]</f>
        <v>8.25</v>
      </c>
    </row>
    <row r="35" spans="1:11" x14ac:dyDescent="0.2">
      <c r="A35">
        <v>50533</v>
      </c>
      <c r="B35" s="21">
        <v>43842</v>
      </c>
      <c r="C35" s="26" t="s">
        <v>817</v>
      </c>
      <c r="D35">
        <v>1</v>
      </c>
      <c r="E35">
        <v>3</v>
      </c>
      <c r="F35">
        <v>21</v>
      </c>
      <c r="G35">
        <v>10.86</v>
      </c>
      <c r="H35" t="str">
        <f>_xlfn.XLOOKUP(Table1[[#This Row],[MyyjäID]],myyjat!$A$2:$A$16,myyjat!$B$2:$B$16)</f>
        <v>Pekka</v>
      </c>
      <c r="I35">
        <f>_xlfn.XLOOKUP(Table1[[#This Row],[Tuotenumero]],tuotteet!$A$2:$A$26,tuotteet!$C$2:$C$26)</f>
        <v>4</v>
      </c>
      <c r="J35" t="str">
        <f>_xlfn.XLOOKUP(Table1[[#This Row],[ryhmäID]],ryhmat!$A$2:$A$7,ryhmat!$B$2:$B$7)</f>
        <v>Tarvikkeet</v>
      </c>
      <c r="K35">
        <f>Table1[[#This Row],[Myyntihinta]]-Table1[[#This Row],[Ostohinta]]</f>
        <v>10.14</v>
      </c>
    </row>
    <row r="36" spans="1:11" x14ac:dyDescent="0.2">
      <c r="A36">
        <v>50534</v>
      </c>
      <c r="B36" s="21">
        <v>43843</v>
      </c>
      <c r="C36" s="26" t="s">
        <v>821</v>
      </c>
      <c r="D36">
        <v>1</v>
      </c>
      <c r="E36">
        <v>7</v>
      </c>
      <c r="F36">
        <v>121</v>
      </c>
      <c r="G36">
        <v>64.13</v>
      </c>
      <c r="H36" t="str">
        <f>_xlfn.XLOOKUP(Table1[[#This Row],[MyyjäID]],myyjat!$A$2:$A$16,myyjat!$B$2:$B$16)</f>
        <v>Rauno</v>
      </c>
      <c r="I36">
        <f>_xlfn.XLOOKUP(Table1[[#This Row],[Tuotenumero]],tuotteet!$A$2:$A$26,tuotteet!$C$2:$C$26)</f>
        <v>2</v>
      </c>
      <c r="J36" t="str">
        <f>_xlfn.XLOOKUP(Table1[[#This Row],[ryhmäID]],ryhmat!$A$2:$A$7,ryhmat!$B$2:$B$7)</f>
        <v>Kuvantoisto</v>
      </c>
      <c r="K36">
        <f>Table1[[#This Row],[Myyntihinta]]-Table1[[#This Row],[Ostohinta]]</f>
        <v>56.870000000000005</v>
      </c>
    </row>
    <row r="37" spans="1:11" x14ac:dyDescent="0.2">
      <c r="A37">
        <v>50535</v>
      </c>
      <c r="B37" s="21">
        <v>43843</v>
      </c>
      <c r="C37" s="26" t="s">
        <v>822</v>
      </c>
      <c r="D37">
        <v>1</v>
      </c>
      <c r="E37">
        <v>5</v>
      </c>
      <c r="F37">
        <v>181</v>
      </c>
      <c r="G37">
        <v>114.79</v>
      </c>
      <c r="H37" t="str">
        <f>_xlfn.XLOOKUP(Table1[[#This Row],[MyyjäID]],myyjat!$A$2:$A$16,myyjat!$B$2:$B$16)</f>
        <v>Liisa</v>
      </c>
      <c r="I37">
        <f>_xlfn.XLOOKUP(Table1[[#This Row],[Tuotenumero]],tuotteet!$A$2:$A$26,tuotteet!$C$2:$C$26)</f>
        <v>2</v>
      </c>
      <c r="J37" t="str">
        <f>_xlfn.XLOOKUP(Table1[[#This Row],[ryhmäID]],ryhmat!$A$2:$A$7,ryhmat!$B$2:$B$7)</f>
        <v>Kuvantoisto</v>
      </c>
      <c r="K37">
        <f>Table1[[#This Row],[Myyntihinta]]-Table1[[#This Row],[Ostohinta]]</f>
        <v>66.209999999999994</v>
      </c>
    </row>
    <row r="38" spans="1:11" x14ac:dyDescent="0.2">
      <c r="A38">
        <v>50536</v>
      </c>
      <c r="B38" s="21">
        <v>43843</v>
      </c>
      <c r="C38" s="26" t="s">
        <v>817</v>
      </c>
      <c r="D38">
        <v>1</v>
      </c>
      <c r="E38">
        <v>2</v>
      </c>
      <c r="F38">
        <v>20</v>
      </c>
      <c r="G38">
        <v>11.42</v>
      </c>
      <c r="H38" t="str">
        <f>_xlfn.XLOOKUP(Table1[[#This Row],[MyyjäID]],myyjat!$A$2:$A$16,myyjat!$B$2:$B$16)</f>
        <v>Petteri</v>
      </c>
      <c r="I38">
        <f>_xlfn.XLOOKUP(Table1[[#This Row],[Tuotenumero]],tuotteet!$A$2:$A$26,tuotteet!$C$2:$C$26)</f>
        <v>4</v>
      </c>
      <c r="J38" t="str">
        <f>_xlfn.XLOOKUP(Table1[[#This Row],[ryhmäID]],ryhmat!$A$2:$A$7,ryhmat!$B$2:$B$7)</f>
        <v>Tarvikkeet</v>
      </c>
      <c r="K38">
        <f>Table1[[#This Row],[Myyntihinta]]-Table1[[#This Row],[Ostohinta]]</f>
        <v>8.58</v>
      </c>
    </row>
    <row r="39" spans="1:11" x14ac:dyDescent="0.2">
      <c r="A39">
        <v>50537</v>
      </c>
      <c r="B39" s="21">
        <v>43844</v>
      </c>
      <c r="C39" s="26" t="s">
        <v>817</v>
      </c>
      <c r="D39">
        <v>1</v>
      </c>
      <c r="E39">
        <v>6</v>
      </c>
      <c r="F39">
        <v>21</v>
      </c>
      <c r="G39">
        <v>10.77</v>
      </c>
      <c r="H39" t="str">
        <f>_xlfn.XLOOKUP(Table1[[#This Row],[MyyjäID]],myyjat!$A$2:$A$16,myyjat!$B$2:$B$16)</f>
        <v>Hessu</v>
      </c>
      <c r="I39">
        <f>_xlfn.XLOOKUP(Table1[[#This Row],[Tuotenumero]],tuotteet!$A$2:$A$26,tuotteet!$C$2:$C$26)</f>
        <v>4</v>
      </c>
      <c r="J39" t="str">
        <f>_xlfn.XLOOKUP(Table1[[#This Row],[ryhmäID]],ryhmat!$A$2:$A$7,ryhmat!$B$2:$B$7)</f>
        <v>Tarvikkeet</v>
      </c>
      <c r="K39">
        <f>Table1[[#This Row],[Myyntihinta]]-Table1[[#This Row],[Ostohinta]]</f>
        <v>10.23</v>
      </c>
    </row>
    <row r="40" spans="1:11" x14ac:dyDescent="0.2">
      <c r="A40">
        <v>50538</v>
      </c>
      <c r="B40" s="21">
        <v>43844</v>
      </c>
      <c r="C40" s="26" t="s">
        <v>818</v>
      </c>
      <c r="D40">
        <v>1</v>
      </c>
      <c r="E40">
        <v>2</v>
      </c>
      <c r="F40">
        <v>86</v>
      </c>
      <c r="G40">
        <v>53.37</v>
      </c>
      <c r="H40" t="str">
        <f>_xlfn.XLOOKUP(Table1[[#This Row],[MyyjäID]],myyjat!$A$2:$A$16,myyjat!$B$2:$B$16)</f>
        <v>Petteri</v>
      </c>
      <c r="I40">
        <f>_xlfn.XLOOKUP(Table1[[#This Row],[Tuotenumero]],tuotteet!$A$2:$A$26,tuotteet!$C$2:$C$26)</f>
        <v>6</v>
      </c>
      <c r="J40" t="str">
        <f>_xlfn.XLOOKUP(Table1[[#This Row],[ryhmäID]],ryhmat!$A$2:$A$7,ryhmat!$B$2:$B$7)</f>
        <v>Digiboxit</v>
      </c>
      <c r="K40">
        <f>Table1[[#This Row],[Myyntihinta]]-Table1[[#This Row],[Ostohinta]]</f>
        <v>32.630000000000003</v>
      </c>
    </row>
    <row r="41" spans="1:11" x14ac:dyDescent="0.2">
      <c r="A41">
        <v>50539</v>
      </c>
      <c r="B41" s="21">
        <v>43844</v>
      </c>
      <c r="C41" s="26" t="s">
        <v>817</v>
      </c>
      <c r="D41">
        <v>1</v>
      </c>
      <c r="E41">
        <v>5</v>
      </c>
      <c r="F41">
        <v>20</v>
      </c>
      <c r="G41">
        <v>11</v>
      </c>
      <c r="H41" t="str">
        <f>_xlfn.XLOOKUP(Table1[[#This Row],[MyyjäID]],myyjat!$A$2:$A$16,myyjat!$B$2:$B$16)</f>
        <v>Liisa</v>
      </c>
      <c r="I41">
        <f>_xlfn.XLOOKUP(Table1[[#This Row],[Tuotenumero]],tuotteet!$A$2:$A$26,tuotteet!$C$2:$C$26)</f>
        <v>4</v>
      </c>
      <c r="J41" t="str">
        <f>_xlfn.XLOOKUP(Table1[[#This Row],[ryhmäID]],ryhmat!$A$2:$A$7,ryhmat!$B$2:$B$7)</f>
        <v>Tarvikkeet</v>
      </c>
      <c r="K41">
        <f>Table1[[#This Row],[Myyntihinta]]-Table1[[#This Row],[Ostohinta]]</f>
        <v>9</v>
      </c>
    </row>
    <row r="42" spans="1:11" x14ac:dyDescent="0.2">
      <c r="A42">
        <v>50540</v>
      </c>
      <c r="B42" s="21">
        <v>43844</v>
      </c>
      <c r="C42" s="26" t="s">
        <v>817</v>
      </c>
      <c r="D42">
        <v>1</v>
      </c>
      <c r="E42">
        <v>5</v>
      </c>
      <c r="F42">
        <v>20</v>
      </c>
      <c r="G42">
        <v>11.68</v>
      </c>
      <c r="H42" t="str">
        <f>_xlfn.XLOOKUP(Table1[[#This Row],[MyyjäID]],myyjat!$A$2:$A$16,myyjat!$B$2:$B$16)</f>
        <v>Liisa</v>
      </c>
      <c r="I42">
        <f>_xlfn.XLOOKUP(Table1[[#This Row],[Tuotenumero]],tuotteet!$A$2:$A$26,tuotteet!$C$2:$C$26)</f>
        <v>4</v>
      </c>
      <c r="J42" t="str">
        <f>_xlfn.XLOOKUP(Table1[[#This Row],[ryhmäID]],ryhmat!$A$2:$A$7,ryhmat!$B$2:$B$7)</f>
        <v>Tarvikkeet</v>
      </c>
      <c r="K42">
        <f>Table1[[#This Row],[Myyntihinta]]-Table1[[#This Row],[Ostohinta]]</f>
        <v>8.32</v>
      </c>
    </row>
    <row r="43" spans="1:11" x14ac:dyDescent="0.2">
      <c r="A43">
        <v>50541</v>
      </c>
      <c r="B43" s="21">
        <v>43844</v>
      </c>
      <c r="C43" s="26" t="s">
        <v>817</v>
      </c>
      <c r="D43">
        <v>1</v>
      </c>
      <c r="E43">
        <v>1</v>
      </c>
      <c r="F43">
        <v>21</v>
      </c>
      <c r="G43">
        <v>11.54</v>
      </c>
      <c r="H43" t="str">
        <f>_xlfn.XLOOKUP(Table1[[#This Row],[MyyjäID]],myyjat!$A$2:$A$16,myyjat!$B$2:$B$16)</f>
        <v>Jani</v>
      </c>
      <c r="I43">
        <f>_xlfn.XLOOKUP(Table1[[#This Row],[Tuotenumero]],tuotteet!$A$2:$A$26,tuotteet!$C$2:$C$26)</f>
        <v>4</v>
      </c>
      <c r="J43" t="str">
        <f>_xlfn.XLOOKUP(Table1[[#This Row],[ryhmäID]],ryhmat!$A$2:$A$7,ryhmat!$B$2:$B$7)</f>
        <v>Tarvikkeet</v>
      </c>
      <c r="K43">
        <f>Table1[[#This Row],[Myyntihinta]]-Table1[[#This Row],[Ostohinta]]</f>
        <v>9.4600000000000009</v>
      </c>
    </row>
    <row r="44" spans="1:11" x14ac:dyDescent="0.2">
      <c r="A44">
        <v>50542</v>
      </c>
      <c r="B44" s="21">
        <v>43844</v>
      </c>
      <c r="C44" s="26" t="s">
        <v>817</v>
      </c>
      <c r="D44">
        <v>1</v>
      </c>
      <c r="E44">
        <v>5</v>
      </c>
      <c r="F44">
        <v>21</v>
      </c>
      <c r="G44">
        <v>11.57</v>
      </c>
      <c r="H44" t="str">
        <f>_xlfn.XLOOKUP(Table1[[#This Row],[MyyjäID]],myyjat!$A$2:$A$16,myyjat!$B$2:$B$16)</f>
        <v>Liisa</v>
      </c>
      <c r="I44">
        <f>_xlfn.XLOOKUP(Table1[[#This Row],[Tuotenumero]],tuotteet!$A$2:$A$26,tuotteet!$C$2:$C$26)</f>
        <v>4</v>
      </c>
      <c r="J44" t="str">
        <f>_xlfn.XLOOKUP(Table1[[#This Row],[ryhmäID]],ryhmat!$A$2:$A$7,ryhmat!$B$2:$B$7)</f>
        <v>Tarvikkeet</v>
      </c>
      <c r="K44">
        <f>Table1[[#This Row],[Myyntihinta]]-Table1[[#This Row],[Ostohinta]]</f>
        <v>9.43</v>
      </c>
    </row>
    <row r="45" spans="1:11" x14ac:dyDescent="0.2">
      <c r="A45">
        <v>50543</v>
      </c>
      <c r="B45" s="21">
        <v>43845</v>
      </c>
      <c r="C45" s="26" t="s">
        <v>823</v>
      </c>
      <c r="D45">
        <v>1</v>
      </c>
      <c r="E45">
        <v>7</v>
      </c>
      <c r="F45">
        <v>229</v>
      </c>
      <c r="G45">
        <v>181.39</v>
      </c>
      <c r="H45" t="str">
        <f>_xlfn.XLOOKUP(Table1[[#This Row],[MyyjäID]],myyjat!$A$2:$A$16,myyjat!$B$2:$B$16)</f>
        <v>Rauno</v>
      </c>
      <c r="I45">
        <f>_xlfn.XLOOKUP(Table1[[#This Row],[Tuotenumero]],tuotteet!$A$2:$A$26,tuotteet!$C$2:$C$26)</f>
        <v>1</v>
      </c>
      <c r="J45" t="str">
        <f>_xlfn.XLOOKUP(Table1[[#This Row],[ryhmäID]],ryhmat!$A$2:$A$7,ryhmat!$B$2:$B$7)</f>
        <v>Äänentoisto</v>
      </c>
      <c r="K45">
        <f>Table1[[#This Row],[Myyntihinta]]-Table1[[#This Row],[Ostohinta]]</f>
        <v>47.610000000000014</v>
      </c>
    </row>
    <row r="46" spans="1:11" x14ac:dyDescent="0.2">
      <c r="A46">
        <v>50544</v>
      </c>
      <c r="B46" s="21">
        <v>43845</v>
      </c>
      <c r="C46" s="26" t="s">
        <v>817</v>
      </c>
      <c r="D46">
        <v>1</v>
      </c>
      <c r="E46">
        <v>1</v>
      </c>
      <c r="F46">
        <v>19</v>
      </c>
      <c r="G46">
        <v>10.69</v>
      </c>
      <c r="H46" t="str">
        <f>_xlfn.XLOOKUP(Table1[[#This Row],[MyyjäID]],myyjat!$A$2:$A$16,myyjat!$B$2:$B$16)</f>
        <v>Jani</v>
      </c>
      <c r="I46">
        <f>_xlfn.XLOOKUP(Table1[[#This Row],[Tuotenumero]],tuotteet!$A$2:$A$26,tuotteet!$C$2:$C$26)</f>
        <v>4</v>
      </c>
      <c r="J46" t="str">
        <f>_xlfn.XLOOKUP(Table1[[#This Row],[ryhmäID]],ryhmat!$A$2:$A$7,ryhmat!$B$2:$B$7)</f>
        <v>Tarvikkeet</v>
      </c>
      <c r="K46">
        <f>Table1[[#This Row],[Myyntihinta]]-Table1[[#This Row],[Ostohinta]]</f>
        <v>8.31</v>
      </c>
    </row>
    <row r="47" spans="1:11" x14ac:dyDescent="0.2">
      <c r="A47">
        <v>50545</v>
      </c>
      <c r="B47" s="21">
        <v>43845</v>
      </c>
      <c r="C47" s="26" t="s">
        <v>820</v>
      </c>
      <c r="D47">
        <v>1</v>
      </c>
      <c r="E47">
        <v>2</v>
      </c>
      <c r="F47">
        <v>87</v>
      </c>
      <c r="G47">
        <v>49.22</v>
      </c>
      <c r="H47" t="str">
        <f>_xlfn.XLOOKUP(Table1[[#This Row],[MyyjäID]],myyjat!$A$2:$A$16,myyjat!$B$2:$B$16)</f>
        <v>Petteri</v>
      </c>
      <c r="I47">
        <f>_xlfn.XLOOKUP(Table1[[#This Row],[Tuotenumero]],tuotteet!$A$2:$A$26,tuotteet!$C$2:$C$26)</f>
        <v>6</v>
      </c>
      <c r="J47" t="str">
        <f>_xlfn.XLOOKUP(Table1[[#This Row],[ryhmäID]],ryhmat!$A$2:$A$7,ryhmat!$B$2:$B$7)</f>
        <v>Digiboxit</v>
      </c>
      <c r="K47">
        <f>Table1[[#This Row],[Myyntihinta]]-Table1[[#This Row],[Ostohinta]]</f>
        <v>37.78</v>
      </c>
    </row>
    <row r="48" spans="1:11" x14ac:dyDescent="0.2">
      <c r="A48">
        <v>50546</v>
      </c>
      <c r="B48" s="21">
        <v>43846</v>
      </c>
      <c r="C48" s="26" t="s">
        <v>822</v>
      </c>
      <c r="D48">
        <v>1</v>
      </c>
      <c r="E48">
        <v>2</v>
      </c>
      <c r="F48">
        <v>174</v>
      </c>
      <c r="G48">
        <v>113.72</v>
      </c>
      <c r="H48" t="str">
        <f>_xlfn.XLOOKUP(Table1[[#This Row],[MyyjäID]],myyjat!$A$2:$A$16,myyjat!$B$2:$B$16)</f>
        <v>Petteri</v>
      </c>
      <c r="I48">
        <f>_xlfn.XLOOKUP(Table1[[#This Row],[Tuotenumero]],tuotteet!$A$2:$A$26,tuotteet!$C$2:$C$26)</f>
        <v>2</v>
      </c>
      <c r="J48" t="str">
        <f>_xlfn.XLOOKUP(Table1[[#This Row],[ryhmäID]],ryhmat!$A$2:$A$7,ryhmat!$B$2:$B$7)</f>
        <v>Kuvantoisto</v>
      </c>
      <c r="K48">
        <f>Table1[[#This Row],[Myyntihinta]]-Table1[[#This Row],[Ostohinta]]</f>
        <v>60.28</v>
      </c>
    </row>
    <row r="49" spans="1:11" x14ac:dyDescent="0.2">
      <c r="A49">
        <v>50547</v>
      </c>
      <c r="B49" s="21">
        <v>43846</v>
      </c>
      <c r="C49" s="26" t="s">
        <v>817</v>
      </c>
      <c r="D49">
        <v>1</v>
      </c>
      <c r="E49">
        <v>5</v>
      </c>
      <c r="F49">
        <v>21</v>
      </c>
      <c r="G49">
        <v>11.41</v>
      </c>
      <c r="H49" t="str">
        <f>_xlfn.XLOOKUP(Table1[[#This Row],[MyyjäID]],myyjat!$A$2:$A$16,myyjat!$B$2:$B$16)</f>
        <v>Liisa</v>
      </c>
      <c r="I49">
        <f>_xlfn.XLOOKUP(Table1[[#This Row],[Tuotenumero]],tuotteet!$A$2:$A$26,tuotteet!$C$2:$C$26)</f>
        <v>4</v>
      </c>
      <c r="J49" t="str">
        <f>_xlfn.XLOOKUP(Table1[[#This Row],[ryhmäID]],ryhmat!$A$2:$A$7,ryhmat!$B$2:$B$7)</f>
        <v>Tarvikkeet</v>
      </c>
      <c r="K49">
        <f>Table1[[#This Row],[Myyntihinta]]-Table1[[#This Row],[Ostohinta]]</f>
        <v>9.59</v>
      </c>
    </row>
    <row r="50" spans="1:11" x14ac:dyDescent="0.2">
      <c r="A50">
        <v>50548</v>
      </c>
      <c r="B50" s="21">
        <v>43847</v>
      </c>
      <c r="C50" s="26" t="s">
        <v>816</v>
      </c>
      <c r="D50">
        <v>1</v>
      </c>
      <c r="E50">
        <v>2</v>
      </c>
      <c r="F50">
        <v>78</v>
      </c>
      <c r="G50">
        <v>41.66</v>
      </c>
      <c r="H50" t="str">
        <f>_xlfn.XLOOKUP(Table1[[#This Row],[MyyjäID]],myyjat!$A$2:$A$16,myyjat!$B$2:$B$16)</f>
        <v>Petteri</v>
      </c>
      <c r="I50">
        <f>_xlfn.XLOOKUP(Table1[[#This Row],[Tuotenumero]],tuotteet!$A$2:$A$26,tuotteet!$C$2:$C$26)</f>
        <v>5</v>
      </c>
      <c r="J50" t="str">
        <f>_xlfn.XLOOKUP(Table1[[#This Row],[ryhmäID]],ryhmat!$A$2:$A$7,ryhmat!$B$2:$B$7)</f>
        <v>Konsolit</v>
      </c>
      <c r="K50">
        <f>Table1[[#This Row],[Myyntihinta]]-Table1[[#This Row],[Ostohinta]]</f>
        <v>36.340000000000003</v>
      </c>
    </row>
    <row r="51" spans="1:11" x14ac:dyDescent="0.2">
      <c r="A51">
        <v>50549</v>
      </c>
      <c r="B51" s="21">
        <v>43847</v>
      </c>
      <c r="C51" s="26" t="s">
        <v>817</v>
      </c>
      <c r="D51">
        <v>1</v>
      </c>
      <c r="E51">
        <v>1</v>
      </c>
      <c r="F51">
        <v>21</v>
      </c>
      <c r="G51">
        <v>11.1</v>
      </c>
      <c r="H51" t="str">
        <f>_xlfn.XLOOKUP(Table1[[#This Row],[MyyjäID]],myyjat!$A$2:$A$16,myyjat!$B$2:$B$16)</f>
        <v>Jani</v>
      </c>
      <c r="I51">
        <f>_xlfn.XLOOKUP(Table1[[#This Row],[Tuotenumero]],tuotteet!$A$2:$A$26,tuotteet!$C$2:$C$26)</f>
        <v>4</v>
      </c>
      <c r="J51" t="str">
        <f>_xlfn.XLOOKUP(Table1[[#This Row],[ryhmäID]],ryhmat!$A$2:$A$7,ryhmat!$B$2:$B$7)</f>
        <v>Tarvikkeet</v>
      </c>
      <c r="K51">
        <f>Table1[[#This Row],[Myyntihinta]]-Table1[[#This Row],[Ostohinta]]</f>
        <v>9.9</v>
      </c>
    </row>
    <row r="52" spans="1:11" x14ac:dyDescent="0.2">
      <c r="A52">
        <v>50550</v>
      </c>
      <c r="B52" s="21">
        <v>43847</v>
      </c>
      <c r="C52" s="26" t="s">
        <v>819</v>
      </c>
      <c r="D52">
        <v>1</v>
      </c>
      <c r="E52">
        <v>3</v>
      </c>
      <c r="F52">
        <v>237</v>
      </c>
      <c r="G52">
        <v>156.05000000000001</v>
      </c>
      <c r="H52" t="str">
        <f>_xlfn.XLOOKUP(Table1[[#This Row],[MyyjäID]],myyjat!$A$2:$A$16,myyjat!$B$2:$B$16)</f>
        <v>Pekka</v>
      </c>
      <c r="I52">
        <f>_xlfn.XLOOKUP(Table1[[#This Row],[Tuotenumero]],tuotteet!$A$2:$A$26,tuotteet!$C$2:$C$26)</f>
        <v>3</v>
      </c>
      <c r="J52" t="str">
        <f>_xlfn.XLOOKUP(Table1[[#This Row],[ryhmäID]],ryhmat!$A$2:$A$7,ryhmat!$B$2:$B$7)</f>
        <v>TV</v>
      </c>
      <c r="K52">
        <f>Table1[[#This Row],[Myyntihinta]]-Table1[[#This Row],[Ostohinta]]</f>
        <v>80.949999999999989</v>
      </c>
    </row>
    <row r="53" spans="1:11" x14ac:dyDescent="0.2">
      <c r="A53">
        <v>50551</v>
      </c>
      <c r="B53" s="21">
        <v>43847</v>
      </c>
      <c r="C53" s="26" t="s">
        <v>817</v>
      </c>
      <c r="D53">
        <v>1</v>
      </c>
      <c r="E53">
        <v>3</v>
      </c>
      <c r="F53">
        <v>20</v>
      </c>
      <c r="G53">
        <v>10.95</v>
      </c>
      <c r="H53" t="str">
        <f>_xlfn.XLOOKUP(Table1[[#This Row],[MyyjäID]],myyjat!$A$2:$A$16,myyjat!$B$2:$B$16)</f>
        <v>Pekka</v>
      </c>
      <c r="I53">
        <f>_xlfn.XLOOKUP(Table1[[#This Row],[Tuotenumero]],tuotteet!$A$2:$A$26,tuotteet!$C$2:$C$26)</f>
        <v>4</v>
      </c>
      <c r="J53" t="str">
        <f>_xlfn.XLOOKUP(Table1[[#This Row],[ryhmäID]],ryhmat!$A$2:$A$7,ryhmat!$B$2:$B$7)</f>
        <v>Tarvikkeet</v>
      </c>
      <c r="K53">
        <f>Table1[[#This Row],[Myyntihinta]]-Table1[[#This Row],[Ostohinta]]</f>
        <v>9.0500000000000007</v>
      </c>
    </row>
    <row r="54" spans="1:11" x14ac:dyDescent="0.2">
      <c r="A54">
        <v>50552</v>
      </c>
      <c r="B54" s="21">
        <v>43848</v>
      </c>
      <c r="C54" s="26" t="s">
        <v>817</v>
      </c>
      <c r="D54">
        <v>1</v>
      </c>
      <c r="E54">
        <v>6</v>
      </c>
      <c r="F54">
        <v>20</v>
      </c>
      <c r="G54">
        <v>11.57</v>
      </c>
      <c r="H54" t="str">
        <f>_xlfn.XLOOKUP(Table1[[#This Row],[MyyjäID]],myyjat!$A$2:$A$16,myyjat!$B$2:$B$16)</f>
        <v>Hessu</v>
      </c>
      <c r="I54">
        <f>_xlfn.XLOOKUP(Table1[[#This Row],[Tuotenumero]],tuotteet!$A$2:$A$26,tuotteet!$C$2:$C$26)</f>
        <v>4</v>
      </c>
      <c r="J54" t="str">
        <f>_xlfn.XLOOKUP(Table1[[#This Row],[ryhmäID]],ryhmat!$A$2:$A$7,ryhmat!$B$2:$B$7)</f>
        <v>Tarvikkeet</v>
      </c>
      <c r="K54">
        <f>Table1[[#This Row],[Myyntihinta]]-Table1[[#This Row],[Ostohinta]]</f>
        <v>8.43</v>
      </c>
    </row>
    <row r="55" spans="1:11" x14ac:dyDescent="0.2">
      <c r="A55">
        <v>50553</v>
      </c>
      <c r="B55" s="21">
        <v>43848</v>
      </c>
      <c r="C55" s="26" t="s">
        <v>820</v>
      </c>
      <c r="D55">
        <v>1</v>
      </c>
      <c r="E55">
        <v>7</v>
      </c>
      <c r="F55">
        <v>89</v>
      </c>
      <c r="G55">
        <v>49.89</v>
      </c>
      <c r="H55" t="str">
        <f>_xlfn.XLOOKUP(Table1[[#This Row],[MyyjäID]],myyjat!$A$2:$A$16,myyjat!$B$2:$B$16)</f>
        <v>Rauno</v>
      </c>
      <c r="I55">
        <f>_xlfn.XLOOKUP(Table1[[#This Row],[Tuotenumero]],tuotteet!$A$2:$A$26,tuotteet!$C$2:$C$26)</f>
        <v>6</v>
      </c>
      <c r="J55" t="str">
        <f>_xlfn.XLOOKUP(Table1[[#This Row],[ryhmäID]],ryhmat!$A$2:$A$7,ryhmat!$B$2:$B$7)</f>
        <v>Digiboxit</v>
      </c>
      <c r="K55">
        <f>Table1[[#This Row],[Myyntihinta]]-Table1[[#This Row],[Ostohinta]]</f>
        <v>39.11</v>
      </c>
    </row>
    <row r="56" spans="1:11" x14ac:dyDescent="0.2">
      <c r="A56">
        <v>50554</v>
      </c>
      <c r="B56" s="21">
        <v>43848</v>
      </c>
      <c r="C56" s="26" t="s">
        <v>817</v>
      </c>
      <c r="D56">
        <v>1</v>
      </c>
      <c r="E56">
        <v>6</v>
      </c>
      <c r="F56">
        <v>21</v>
      </c>
      <c r="G56">
        <v>11.27</v>
      </c>
      <c r="H56" t="str">
        <f>_xlfn.XLOOKUP(Table1[[#This Row],[MyyjäID]],myyjat!$A$2:$A$16,myyjat!$B$2:$B$16)</f>
        <v>Hessu</v>
      </c>
      <c r="I56">
        <f>_xlfn.XLOOKUP(Table1[[#This Row],[Tuotenumero]],tuotteet!$A$2:$A$26,tuotteet!$C$2:$C$26)</f>
        <v>4</v>
      </c>
      <c r="J56" t="str">
        <f>_xlfn.XLOOKUP(Table1[[#This Row],[ryhmäID]],ryhmat!$A$2:$A$7,ryhmat!$B$2:$B$7)</f>
        <v>Tarvikkeet</v>
      </c>
      <c r="K56">
        <f>Table1[[#This Row],[Myyntihinta]]-Table1[[#This Row],[Ostohinta]]</f>
        <v>9.73</v>
      </c>
    </row>
    <row r="57" spans="1:11" x14ac:dyDescent="0.2">
      <c r="A57">
        <v>50555</v>
      </c>
      <c r="B57" s="21">
        <v>43848</v>
      </c>
      <c r="C57" s="26" t="s">
        <v>824</v>
      </c>
      <c r="D57">
        <v>1</v>
      </c>
      <c r="E57">
        <v>6</v>
      </c>
      <c r="F57">
        <v>130</v>
      </c>
      <c r="G57">
        <v>95.79</v>
      </c>
      <c r="H57" t="str">
        <f>_xlfn.XLOOKUP(Table1[[#This Row],[MyyjäID]],myyjat!$A$2:$A$16,myyjat!$B$2:$B$16)</f>
        <v>Hessu</v>
      </c>
      <c r="I57">
        <f>_xlfn.XLOOKUP(Table1[[#This Row],[Tuotenumero]],tuotteet!$A$2:$A$26,tuotteet!$C$2:$C$26)</f>
        <v>2</v>
      </c>
      <c r="J57" t="str">
        <f>_xlfn.XLOOKUP(Table1[[#This Row],[ryhmäID]],ryhmat!$A$2:$A$7,ryhmat!$B$2:$B$7)</f>
        <v>Kuvantoisto</v>
      </c>
      <c r="K57">
        <f>Table1[[#This Row],[Myyntihinta]]-Table1[[#This Row],[Ostohinta]]</f>
        <v>34.209999999999994</v>
      </c>
    </row>
    <row r="58" spans="1:11" x14ac:dyDescent="0.2">
      <c r="A58">
        <v>50556</v>
      </c>
      <c r="B58" s="21">
        <v>43848</v>
      </c>
      <c r="C58" s="26" t="s">
        <v>817</v>
      </c>
      <c r="D58">
        <v>1</v>
      </c>
      <c r="E58">
        <v>5</v>
      </c>
      <c r="F58">
        <v>20</v>
      </c>
      <c r="G58">
        <v>11.11</v>
      </c>
      <c r="H58" t="str">
        <f>_xlfn.XLOOKUP(Table1[[#This Row],[MyyjäID]],myyjat!$A$2:$A$16,myyjat!$B$2:$B$16)</f>
        <v>Liisa</v>
      </c>
      <c r="I58">
        <f>_xlfn.XLOOKUP(Table1[[#This Row],[Tuotenumero]],tuotteet!$A$2:$A$26,tuotteet!$C$2:$C$26)</f>
        <v>4</v>
      </c>
      <c r="J58" t="str">
        <f>_xlfn.XLOOKUP(Table1[[#This Row],[ryhmäID]],ryhmat!$A$2:$A$7,ryhmat!$B$2:$B$7)</f>
        <v>Tarvikkeet</v>
      </c>
      <c r="K58">
        <f>Table1[[#This Row],[Myyntihinta]]-Table1[[#This Row],[Ostohinta]]</f>
        <v>8.89</v>
      </c>
    </row>
    <row r="59" spans="1:11" x14ac:dyDescent="0.2">
      <c r="A59">
        <v>50557</v>
      </c>
      <c r="B59" s="21">
        <v>43849</v>
      </c>
      <c r="C59" s="26" t="s">
        <v>821</v>
      </c>
      <c r="D59">
        <v>1</v>
      </c>
      <c r="E59">
        <v>1</v>
      </c>
      <c r="F59">
        <v>119</v>
      </c>
      <c r="G59">
        <v>66.760000000000005</v>
      </c>
      <c r="H59" t="str">
        <f>_xlfn.XLOOKUP(Table1[[#This Row],[MyyjäID]],myyjat!$A$2:$A$16,myyjat!$B$2:$B$16)</f>
        <v>Jani</v>
      </c>
      <c r="I59">
        <f>_xlfn.XLOOKUP(Table1[[#This Row],[Tuotenumero]],tuotteet!$A$2:$A$26,tuotteet!$C$2:$C$26)</f>
        <v>2</v>
      </c>
      <c r="J59" t="str">
        <f>_xlfn.XLOOKUP(Table1[[#This Row],[ryhmäID]],ryhmat!$A$2:$A$7,ryhmat!$B$2:$B$7)</f>
        <v>Kuvantoisto</v>
      </c>
      <c r="K59">
        <f>Table1[[#This Row],[Myyntihinta]]-Table1[[#This Row],[Ostohinta]]</f>
        <v>52.239999999999995</v>
      </c>
    </row>
    <row r="60" spans="1:11" x14ac:dyDescent="0.2">
      <c r="A60">
        <v>50558</v>
      </c>
      <c r="B60" s="21">
        <v>43849</v>
      </c>
      <c r="C60" s="26" t="s">
        <v>817</v>
      </c>
      <c r="D60">
        <v>1</v>
      </c>
      <c r="E60">
        <v>6</v>
      </c>
      <c r="F60">
        <v>21</v>
      </c>
      <c r="G60">
        <v>11.04</v>
      </c>
      <c r="H60" t="str">
        <f>_xlfn.XLOOKUP(Table1[[#This Row],[MyyjäID]],myyjat!$A$2:$A$16,myyjat!$B$2:$B$16)</f>
        <v>Hessu</v>
      </c>
      <c r="I60">
        <f>_xlfn.XLOOKUP(Table1[[#This Row],[Tuotenumero]],tuotteet!$A$2:$A$26,tuotteet!$C$2:$C$26)</f>
        <v>4</v>
      </c>
      <c r="J60" t="str">
        <f>_xlfn.XLOOKUP(Table1[[#This Row],[ryhmäID]],ryhmat!$A$2:$A$7,ryhmat!$B$2:$B$7)</f>
        <v>Tarvikkeet</v>
      </c>
      <c r="K60">
        <f>Table1[[#This Row],[Myyntihinta]]-Table1[[#This Row],[Ostohinta]]</f>
        <v>9.9600000000000009</v>
      </c>
    </row>
    <row r="61" spans="1:11" x14ac:dyDescent="0.2">
      <c r="A61">
        <v>50559</v>
      </c>
      <c r="B61" s="21">
        <v>43850</v>
      </c>
      <c r="C61" s="26" t="s">
        <v>817</v>
      </c>
      <c r="D61">
        <v>1</v>
      </c>
      <c r="E61">
        <v>5</v>
      </c>
      <c r="F61">
        <v>20</v>
      </c>
      <c r="G61">
        <v>11.25</v>
      </c>
      <c r="H61" t="str">
        <f>_xlfn.XLOOKUP(Table1[[#This Row],[MyyjäID]],myyjat!$A$2:$A$16,myyjat!$B$2:$B$16)</f>
        <v>Liisa</v>
      </c>
      <c r="I61">
        <f>_xlfn.XLOOKUP(Table1[[#This Row],[Tuotenumero]],tuotteet!$A$2:$A$26,tuotteet!$C$2:$C$26)</f>
        <v>4</v>
      </c>
      <c r="J61" t="str">
        <f>_xlfn.XLOOKUP(Table1[[#This Row],[ryhmäID]],ryhmat!$A$2:$A$7,ryhmat!$B$2:$B$7)</f>
        <v>Tarvikkeet</v>
      </c>
      <c r="K61">
        <f>Table1[[#This Row],[Myyntihinta]]-Table1[[#This Row],[Ostohinta]]</f>
        <v>8.75</v>
      </c>
    </row>
    <row r="62" spans="1:11" x14ac:dyDescent="0.2">
      <c r="A62">
        <v>50560</v>
      </c>
      <c r="B62" s="21">
        <v>43851</v>
      </c>
      <c r="C62" s="26" t="s">
        <v>817</v>
      </c>
      <c r="D62">
        <v>1</v>
      </c>
      <c r="E62">
        <v>2</v>
      </c>
      <c r="F62">
        <v>20</v>
      </c>
      <c r="G62">
        <v>11.43</v>
      </c>
      <c r="H62" t="str">
        <f>_xlfn.XLOOKUP(Table1[[#This Row],[MyyjäID]],myyjat!$A$2:$A$16,myyjat!$B$2:$B$16)</f>
        <v>Petteri</v>
      </c>
      <c r="I62">
        <f>_xlfn.XLOOKUP(Table1[[#This Row],[Tuotenumero]],tuotteet!$A$2:$A$26,tuotteet!$C$2:$C$26)</f>
        <v>4</v>
      </c>
      <c r="J62" t="str">
        <f>_xlfn.XLOOKUP(Table1[[#This Row],[ryhmäID]],ryhmat!$A$2:$A$7,ryhmat!$B$2:$B$7)</f>
        <v>Tarvikkeet</v>
      </c>
      <c r="K62">
        <f>Table1[[#This Row],[Myyntihinta]]-Table1[[#This Row],[Ostohinta]]</f>
        <v>8.57</v>
      </c>
    </row>
    <row r="63" spans="1:11" x14ac:dyDescent="0.2">
      <c r="A63">
        <v>50561</v>
      </c>
      <c r="B63" s="21">
        <v>43851</v>
      </c>
      <c r="C63" s="26" t="s">
        <v>817</v>
      </c>
      <c r="D63">
        <v>1</v>
      </c>
      <c r="E63">
        <v>1</v>
      </c>
      <c r="F63">
        <v>21</v>
      </c>
      <c r="G63">
        <v>11.1</v>
      </c>
      <c r="H63" t="str">
        <f>_xlfn.XLOOKUP(Table1[[#This Row],[MyyjäID]],myyjat!$A$2:$A$16,myyjat!$B$2:$B$16)</f>
        <v>Jani</v>
      </c>
      <c r="I63">
        <f>_xlfn.XLOOKUP(Table1[[#This Row],[Tuotenumero]],tuotteet!$A$2:$A$26,tuotteet!$C$2:$C$26)</f>
        <v>4</v>
      </c>
      <c r="J63" t="str">
        <f>_xlfn.XLOOKUP(Table1[[#This Row],[ryhmäID]],ryhmat!$A$2:$A$7,ryhmat!$B$2:$B$7)</f>
        <v>Tarvikkeet</v>
      </c>
      <c r="K63">
        <f>Table1[[#This Row],[Myyntihinta]]-Table1[[#This Row],[Ostohinta]]</f>
        <v>9.9</v>
      </c>
    </row>
    <row r="64" spans="1:11" x14ac:dyDescent="0.2">
      <c r="A64">
        <v>50562</v>
      </c>
      <c r="B64" s="21">
        <v>43851</v>
      </c>
      <c r="C64" s="26" t="s">
        <v>817</v>
      </c>
      <c r="D64">
        <v>1</v>
      </c>
      <c r="E64">
        <v>2</v>
      </c>
      <c r="F64">
        <v>21</v>
      </c>
      <c r="G64">
        <v>11.02</v>
      </c>
      <c r="H64" t="str">
        <f>_xlfn.XLOOKUP(Table1[[#This Row],[MyyjäID]],myyjat!$A$2:$A$16,myyjat!$B$2:$B$16)</f>
        <v>Petteri</v>
      </c>
      <c r="I64">
        <f>_xlfn.XLOOKUP(Table1[[#This Row],[Tuotenumero]],tuotteet!$A$2:$A$26,tuotteet!$C$2:$C$26)</f>
        <v>4</v>
      </c>
      <c r="J64" t="str">
        <f>_xlfn.XLOOKUP(Table1[[#This Row],[ryhmäID]],ryhmat!$A$2:$A$7,ryhmat!$B$2:$B$7)</f>
        <v>Tarvikkeet</v>
      </c>
      <c r="K64">
        <f>Table1[[#This Row],[Myyntihinta]]-Table1[[#This Row],[Ostohinta]]</f>
        <v>9.98</v>
      </c>
    </row>
    <row r="65" spans="1:11" x14ac:dyDescent="0.2">
      <c r="A65">
        <v>50563</v>
      </c>
      <c r="B65" s="21">
        <v>43852</v>
      </c>
      <c r="C65" s="26" t="s">
        <v>817</v>
      </c>
      <c r="D65">
        <v>1</v>
      </c>
      <c r="E65">
        <v>6</v>
      </c>
      <c r="F65">
        <v>20</v>
      </c>
      <c r="G65">
        <v>11.05</v>
      </c>
      <c r="H65" t="str">
        <f>_xlfn.XLOOKUP(Table1[[#This Row],[MyyjäID]],myyjat!$A$2:$A$16,myyjat!$B$2:$B$16)</f>
        <v>Hessu</v>
      </c>
      <c r="I65">
        <f>_xlfn.XLOOKUP(Table1[[#This Row],[Tuotenumero]],tuotteet!$A$2:$A$26,tuotteet!$C$2:$C$26)</f>
        <v>4</v>
      </c>
      <c r="J65" t="str">
        <f>_xlfn.XLOOKUP(Table1[[#This Row],[ryhmäID]],ryhmat!$A$2:$A$7,ryhmat!$B$2:$B$7)</f>
        <v>Tarvikkeet</v>
      </c>
      <c r="K65">
        <f>Table1[[#This Row],[Myyntihinta]]-Table1[[#This Row],[Ostohinta]]</f>
        <v>8.9499999999999993</v>
      </c>
    </row>
    <row r="66" spans="1:11" x14ac:dyDescent="0.2">
      <c r="A66">
        <v>50564</v>
      </c>
      <c r="B66" s="21">
        <v>43852</v>
      </c>
      <c r="C66" s="26" t="s">
        <v>817</v>
      </c>
      <c r="D66">
        <v>1</v>
      </c>
      <c r="E66">
        <v>6</v>
      </c>
      <c r="F66">
        <v>20</v>
      </c>
      <c r="G66">
        <v>10.8</v>
      </c>
      <c r="H66" t="str">
        <f>_xlfn.XLOOKUP(Table1[[#This Row],[MyyjäID]],myyjat!$A$2:$A$16,myyjat!$B$2:$B$16)</f>
        <v>Hessu</v>
      </c>
      <c r="I66">
        <f>_xlfn.XLOOKUP(Table1[[#This Row],[Tuotenumero]],tuotteet!$A$2:$A$26,tuotteet!$C$2:$C$26)</f>
        <v>4</v>
      </c>
      <c r="J66" t="str">
        <f>_xlfn.XLOOKUP(Table1[[#This Row],[ryhmäID]],ryhmat!$A$2:$A$7,ryhmat!$B$2:$B$7)</f>
        <v>Tarvikkeet</v>
      </c>
      <c r="K66">
        <f>Table1[[#This Row],[Myyntihinta]]-Table1[[#This Row],[Ostohinta]]</f>
        <v>9.1999999999999993</v>
      </c>
    </row>
    <row r="67" spans="1:11" x14ac:dyDescent="0.2">
      <c r="A67">
        <v>50565</v>
      </c>
      <c r="B67" s="21">
        <v>43852</v>
      </c>
      <c r="C67" s="26" t="s">
        <v>817</v>
      </c>
      <c r="D67">
        <v>1</v>
      </c>
      <c r="E67">
        <v>3</v>
      </c>
      <c r="F67">
        <v>20</v>
      </c>
      <c r="G67">
        <v>11.12</v>
      </c>
      <c r="H67" t="str">
        <f>_xlfn.XLOOKUP(Table1[[#This Row],[MyyjäID]],myyjat!$A$2:$A$16,myyjat!$B$2:$B$16)</f>
        <v>Pekka</v>
      </c>
      <c r="I67">
        <f>_xlfn.XLOOKUP(Table1[[#This Row],[Tuotenumero]],tuotteet!$A$2:$A$26,tuotteet!$C$2:$C$26)</f>
        <v>4</v>
      </c>
      <c r="J67" t="str">
        <f>_xlfn.XLOOKUP(Table1[[#This Row],[ryhmäID]],ryhmat!$A$2:$A$7,ryhmat!$B$2:$B$7)</f>
        <v>Tarvikkeet</v>
      </c>
      <c r="K67">
        <f>Table1[[#This Row],[Myyntihinta]]-Table1[[#This Row],[Ostohinta]]</f>
        <v>8.8800000000000008</v>
      </c>
    </row>
    <row r="68" spans="1:11" x14ac:dyDescent="0.2">
      <c r="A68">
        <v>50566</v>
      </c>
      <c r="B68" s="21">
        <v>43852</v>
      </c>
      <c r="C68" s="26" t="s">
        <v>817</v>
      </c>
      <c r="D68">
        <v>1</v>
      </c>
      <c r="E68">
        <v>5</v>
      </c>
      <c r="F68">
        <v>19</v>
      </c>
      <c r="G68">
        <v>11.01</v>
      </c>
      <c r="H68" t="str">
        <f>_xlfn.XLOOKUP(Table1[[#This Row],[MyyjäID]],myyjat!$A$2:$A$16,myyjat!$B$2:$B$16)</f>
        <v>Liisa</v>
      </c>
      <c r="I68">
        <f>_xlfn.XLOOKUP(Table1[[#This Row],[Tuotenumero]],tuotteet!$A$2:$A$26,tuotteet!$C$2:$C$26)</f>
        <v>4</v>
      </c>
      <c r="J68" t="str">
        <f>_xlfn.XLOOKUP(Table1[[#This Row],[ryhmäID]],ryhmat!$A$2:$A$7,ryhmat!$B$2:$B$7)</f>
        <v>Tarvikkeet</v>
      </c>
      <c r="K68">
        <f>Table1[[#This Row],[Myyntihinta]]-Table1[[#This Row],[Ostohinta]]</f>
        <v>7.99</v>
      </c>
    </row>
    <row r="69" spans="1:11" x14ac:dyDescent="0.2">
      <c r="A69">
        <v>50567</v>
      </c>
      <c r="B69" s="21">
        <v>43852</v>
      </c>
      <c r="C69" s="26" t="s">
        <v>817</v>
      </c>
      <c r="D69">
        <v>1</v>
      </c>
      <c r="E69">
        <v>1</v>
      </c>
      <c r="F69">
        <v>20</v>
      </c>
      <c r="G69">
        <v>10.75</v>
      </c>
      <c r="H69" t="str">
        <f>_xlfn.XLOOKUP(Table1[[#This Row],[MyyjäID]],myyjat!$A$2:$A$16,myyjat!$B$2:$B$16)</f>
        <v>Jani</v>
      </c>
      <c r="I69">
        <f>_xlfn.XLOOKUP(Table1[[#This Row],[Tuotenumero]],tuotteet!$A$2:$A$26,tuotteet!$C$2:$C$26)</f>
        <v>4</v>
      </c>
      <c r="J69" t="str">
        <f>_xlfn.XLOOKUP(Table1[[#This Row],[ryhmäID]],ryhmat!$A$2:$A$7,ryhmat!$B$2:$B$7)</f>
        <v>Tarvikkeet</v>
      </c>
      <c r="K69">
        <f>Table1[[#This Row],[Myyntihinta]]-Table1[[#This Row],[Ostohinta]]</f>
        <v>9.25</v>
      </c>
    </row>
    <row r="70" spans="1:11" x14ac:dyDescent="0.2">
      <c r="A70">
        <v>50568</v>
      </c>
      <c r="B70" s="21">
        <v>43852</v>
      </c>
      <c r="C70" s="26" t="s">
        <v>816</v>
      </c>
      <c r="D70">
        <v>1</v>
      </c>
      <c r="E70">
        <v>1</v>
      </c>
      <c r="F70">
        <v>79</v>
      </c>
      <c r="G70">
        <v>40.81</v>
      </c>
      <c r="H70" t="str">
        <f>_xlfn.XLOOKUP(Table1[[#This Row],[MyyjäID]],myyjat!$A$2:$A$16,myyjat!$B$2:$B$16)</f>
        <v>Jani</v>
      </c>
      <c r="I70">
        <f>_xlfn.XLOOKUP(Table1[[#This Row],[Tuotenumero]],tuotteet!$A$2:$A$26,tuotteet!$C$2:$C$26)</f>
        <v>5</v>
      </c>
      <c r="J70" t="str">
        <f>_xlfn.XLOOKUP(Table1[[#This Row],[ryhmäID]],ryhmat!$A$2:$A$7,ryhmat!$B$2:$B$7)</f>
        <v>Konsolit</v>
      </c>
      <c r="K70">
        <f>Table1[[#This Row],[Myyntihinta]]-Table1[[#This Row],[Ostohinta]]</f>
        <v>38.19</v>
      </c>
    </row>
    <row r="71" spans="1:11" x14ac:dyDescent="0.2">
      <c r="A71">
        <v>50569</v>
      </c>
      <c r="B71" s="21">
        <v>43853</v>
      </c>
      <c r="C71" s="26" t="s">
        <v>820</v>
      </c>
      <c r="D71">
        <v>1</v>
      </c>
      <c r="E71">
        <v>1</v>
      </c>
      <c r="F71">
        <v>89</v>
      </c>
      <c r="G71">
        <v>47.77</v>
      </c>
      <c r="H71" t="str">
        <f>_xlfn.XLOOKUP(Table1[[#This Row],[MyyjäID]],myyjat!$A$2:$A$16,myyjat!$B$2:$B$16)</f>
        <v>Jani</v>
      </c>
      <c r="I71">
        <f>_xlfn.XLOOKUP(Table1[[#This Row],[Tuotenumero]],tuotteet!$A$2:$A$26,tuotteet!$C$2:$C$26)</f>
        <v>6</v>
      </c>
      <c r="J71" t="str">
        <f>_xlfn.XLOOKUP(Table1[[#This Row],[ryhmäID]],ryhmat!$A$2:$A$7,ryhmat!$B$2:$B$7)</f>
        <v>Digiboxit</v>
      </c>
      <c r="K71">
        <f>Table1[[#This Row],[Myyntihinta]]-Table1[[#This Row],[Ostohinta]]</f>
        <v>41.23</v>
      </c>
    </row>
    <row r="72" spans="1:11" x14ac:dyDescent="0.2">
      <c r="A72">
        <v>50570</v>
      </c>
      <c r="B72" s="21">
        <v>43853</v>
      </c>
      <c r="C72" s="26" t="s">
        <v>817</v>
      </c>
      <c r="D72">
        <v>1</v>
      </c>
      <c r="E72">
        <v>3</v>
      </c>
      <c r="F72">
        <v>20</v>
      </c>
      <c r="G72">
        <v>11.22</v>
      </c>
      <c r="H72" t="str">
        <f>_xlfn.XLOOKUP(Table1[[#This Row],[MyyjäID]],myyjat!$A$2:$A$16,myyjat!$B$2:$B$16)</f>
        <v>Pekka</v>
      </c>
      <c r="I72">
        <f>_xlfn.XLOOKUP(Table1[[#This Row],[Tuotenumero]],tuotteet!$A$2:$A$26,tuotteet!$C$2:$C$26)</f>
        <v>4</v>
      </c>
      <c r="J72" t="str">
        <f>_xlfn.XLOOKUP(Table1[[#This Row],[ryhmäID]],ryhmat!$A$2:$A$7,ryhmat!$B$2:$B$7)</f>
        <v>Tarvikkeet</v>
      </c>
      <c r="K72">
        <f>Table1[[#This Row],[Myyntihinta]]-Table1[[#This Row],[Ostohinta]]</f>
        <v>8.7799999999999994</v>
      </c>
    </row>
    <row r="73" spans="1:11" x14ac:dyDescent="0.2">
      <c r="A73">
        <v>50571</v>
      </c>
      <c r="B73" s="21">
        <v>43853</v>
      </c>
      <c r="C73" s="26" t="s">
        <v>817</v>
      </c>
      <c r="D73">
        <v>1</v>
      </c>
      <c r="E73">
        <v>3</v>
      </c>
      <c r="F73">
        <v>21</v>
      </c>
      <c r="G73">
        <v>11.08</v>
      </c>
      <c r="H73" t="str">
        <f>_xlfn.XLOOKUP(Table1[[#This Row],[MyyjäID]],myyjat!$A$2:$A$16,myyjat!$B$2:$B$16)</f>
        <v>Pekka</v>
      </c>
      <c r="I73">
        <f>_xlfn.XLOOKUP(Table1[[#This Row],[Tuotenumero]],tuotteet!$A$2:$A$26,tuotteet!$C$2:$C$26)</f>
        <v>4</v>
      </c>
      <c r="J73" t="str">
        <f>_xlfn.XLOOKUP(Table1[[#This Row],[ryhmäID]],ryhmat!$A$2:$A$7,ryhmat!$B$2:$B$7)</f>
        <v>Tarvikkeet</v>
      </c>
      <c r="K73">
        <f>Table1[[#This Row],[Myyntihinta]]-Table1[[#This Row],[Ostohinta]]</f>
        <v>9.92</v>
      </c>
    </row>
    <row r="74" spans="1:11" x14ac:dyDescent="0.2">
      <c r="A74">
        <v>50572</v>
      </c>
      <c r="B74" s="21">
        <v>43854</v>
      </c>
      <c r="C74" s="26" t="s">
        <v>817</v>
      </c>
      <c r="D74">
        <v>1</v>
      </c>
      <c r="E74">
        <v>1</v>
      </c>
      <c r="F74">
        <v>20</v>
      </c>
      <c r="G74">
        <v>11.66</v>
      </c>
      <c r="H74" t="str">
        <f>_xlfn.XLOOKUP(Table1[[#This Row],[MyyjäID]],myyjat!$A$2:$A$16,myyjat!$B$2:$B$16)</f>
        <v>Jani</v>
      </c>
      <c r="I74">
        <f>_xlfn.XLOOKUP(Table1[[#This Row],[Tuotenumero]],tuotteet!$A$2:$A$26,tuotteet!$C$2:$C$26)</f>
        <v>4</v>
      </c>
      <c r="J74" t="str">
        <f>_xlfn.XLOOKUP(Table1[[#This Row],[ryhmäID]],ryhmat!$A$2:$A$7,ryhmat!$B$2:$B$7)</f>
        <v>Tarvikkeet</v>
      </c>
      <c r="K74">
        <f>Table1[[#This Row],[Myyntihinta]]-Table1[[#This Row],[Ostohinta]]</f>
        <v>8.34</v>
      </c>
    </row>
    <row r="75" spans="1:11" x14ac:dyDescent="0.2">
      <c r="A75">
        <v>50573</v>
      </c>
      <c r="B75" s="21">
        <v>43854</v>
      </c>
      <c r="C75" s="26" t="s">
        <v>821</v>
      </c>
      <c r="D75">
        <v>1</v>
      </c>
      <c r="E75">
        <v>3</v>
      </c>
      <c r="F75">
        <v>117</v>
      </c>
      <c r="G75">
        <v>66.63</v>
      </c>
      <c r="H75" t="str">
        <f>_xlfn.XLOOKUP(Table1[[#This Row],[MyyjäID]],myyjat!$A$2:$A$16,myyjat!$B$2:$B$16)</f>
        <v>Pekka</v>
      </c>
      <c r="I75">
        <f>_xlfn.XLOOKUP(Table1[[#This Row],[Tuotenumero]],tuotteet!$A$2:$A$26,tuotteet!$C$2:$C$26)</f>
        <v>2</v>
      </c>
      <c r="J75" t="str">
        <f>_xlfn.XLOOKUP(Table1[[#This Row],[ryhmäID]],ryhmat!$A$2:$A$7,ryhmat!$B$2:$B$7)</f>
        <v>Kuvantoisto</v>
      </c>
      <c r="K75">
        <f>Table1[[#This Row],[Myyntihinta]]-Table1[[#This Row],[Ostohinta]]</f>
        <v>50.370000000000005</v>
      </c>
    </row>
    <row r="76" spans="1:11" x14ac:dyDescent="0.2">
      <c r="A76">
        <v>50574</v>
      </c>
      <c r="B76" s="21">
        <v>43854</v>
      </c>
      <c r="C76" s="26" t="s">
        <v>817</v>
      </c>
      <c r="D76">
        <v>1</v>
      </c>
      <c r="E76">
        <v>1</v>
      </c>
      <c r="F76">
        <v>21</v>
      </c>
      <c r="G76">
        <v>11.34</v>
      </c>
      <c r="H76" t="str">
        <f>_xlfn.XLOOKUP(Table1[[#This Row],[MyyjäID]],myyjat!$A$2:$A$16,myyjat!$B$2:$B$16)</f>
        <v>Jani</v>
      </c>
      <c r="I76">
        <f>_xlfn.XLOOKUP(Table1[[#This Row],[Tuotenumero]],tuotteet!$A$2:$A$26,tuotteet!$C$2:$C$26)</f>
        <v>4</v>
      </c>
      <c r="J76" t="str">
        <f>_xlfn.XLOOKUP(Table1[[#This Row],[ryhmäID]],ryhmat!$A$2:$A$7,ryhmat!$B$2:$B$7)</f>
        <v>Tarvikkeet</v>
      </c>
      <c r="K76">
        <f>Table1[[#This Row],[Myyntihinta]]-Table1[[#This Row],[Ostohinta]]</f>
        <v>9.66</v>
      </c>
    </row>
    <row r="77" spans="1:11" x14ac:dyDescent="0.2">
      <c r="A77">
        <v>50575</v>
      </c>
      <c r="B77" s="21">
        <v>43854</v>
      </c>
      <c r="C77" s="26" t="s">
        <v>817</v>
      </c>
      <c r="D77">
        <v>1</v>
      </c>
      <c r="E77">
        <v>3</v>
      </c>
      <c r="F77">
        <v>21</v>
      </c>
      <c r="G77">
        <v>11.33</v>
      </c>
      <c r="H77" t="str">
        <f>_xlfn.XLOOKUP(Table1[[#This Row],[MyyjäID]],myyjat!$A$2:$A$16,myyjat!$B$2:$B$16)</f>
        <v>Pekka</v>
      </c>
      <c r="I77">
        <f>_xlfn.XLOOKUP(Table1[[#This Row],[Tuotenumero]],tuotteet!$A$2:$A$26,tuotteet!$C$2:$C$26)</f>
        <v>4</v>
      </c>
      <c r="J77" t="str">
        <f>_xlfn.XLOOKUP(Table1[[#This Row],[ryhmäID]],ryhmat!$A$2:$A$7,ryhmat!$B$2:$B$7)</f>
        <v>Tarvikkeet</v>
      </c>
      <c r="K77">
        <f>Table1[[#This Row],[Myyntihinta]]-Table1[[#This Row],[Ostohinta]]</f>
        <v>9.67</v>
      </c>
    </row>
    <row r="78" spans="1:11" x14ac:dyDescent="0.2">
      <c r="A78">
        <v>50576</v>
      </c>
      <c r="B78" s="21">
        <v>43855</v>
      </c>
      <c r="C78" s="26" t="s">
        <v>822</v>
      </c>
      <c r="D78">
        <v>1</v>
      </c>
      <c r="E78">
        <v>6</v>
      </c>
      <c r="F78">
        <v>187</v>
      </c>
      <c r="G78">
        <v>115.96</v>
      </c>
      <c r="H78" t="str">
        <f>_xlfn.XLOOKUP(Table1[[#This Row],[MyyjäID]],myyjat!$A$2:$A$16,myyjat!$B$2:$B$16)</f>
        <v>Hessu</v>
      </c>
      <c r="I78">
        <f>_xlfn.XLOOKUP(Table1[[#This Row],[Tuotenumero]],tuotteet!$A$2:$A$26,tuotteet!$C$2:$C$26)</f>
        <v>2</v>
      </c>
      <c r="J78" t="str">
        <f>_xlfn.XLOOKUP(Table1[[#This Row],[ryhmäID]],ryhmat!$A$2:$A$7,ryhmat!$B$2:$B$7)</f>
        <v>Kuvantoisto</v>
      </c>
      <c r="K78">
        <f>Table1[[#This Row],[Myyntihinta]]-Table1[[#This Row],[Ostohinta]]</f>
        <v>71.040000000000006</v>
      </c>
    </row>
    <row r="79" spans="1:11" x14ac:dyDescent="0.2">
      <c r="A79">
        <v>50577</v>
      </c>
      <c r="B79" s="21">
        <v>43855</v>
      </c>
      <c r="C79" s="26" t="s">
        <v>817</v>
      </c>
      <c r="D79">
        <v>1</v>
      </c>
      <c r="E79">
        <v>6</v>
      </c>
      <c r="F79">
        <v>21</v>
      </c>
      <c r="G79">
        <v>10.86</v>
      </c>
      <c r="H79" t="str">
        <f>_xlfn.XLOOKUP(Table1[[#This Row],[MyyjäID]],myyjat!$A$2:$A$16,myyjat!$B$2:$B$16)</f>
        <v>Hessu</v>
      </c>
      <c r="I79">
        <f>_xlfn.XLOOKUP(Table1[[#This Row],[Tuotenumero]],tuotteet!$A$2:$A$26,tuotteet!$C$2:$C$26)</f>
        <v>4</v>
      </c>
      <c r="J79" t="str">
        <f>_xlfn.XLOOKUP(Table1[[#This Row],[ryhmäID]],ryhmat!$A$2:$A$7,ryhmat!$B$2:$B$7)</f>
        <v>Tarvikkeet</v>
      </c>
      <c r="K79">
        <f>Table1[[#This Row],[Myyntihinta]]-Table1[[#This Row],[Ostohinta]]</f>
        <v>10.14</v>
      </c>
    </row>
    <row r="80" spans="1:11" x14ac:dyDescent="0.2">
      <c r="A80">
        <v>50578</v>
      </c>
      <c r="B80" s="21">
        <v>43855</v>
      </c>
      <c r="C80" s="26" t="s">
        <v>817</v>
      </c>
      <c r="D80">
        <v>1</v>
      </c>
      <c r="E80">
        <v>1</v>
      </c>
      <c r="F80">
        <v>21</v>
      </c>
      <c r="G80">
        <v>10.74</v>
      </c>
      <c r="H80" t="str">
        <f>_xlfn.XLOOKUP(Table1[[#This Row],[MyyjäID]],myyjat!$A$2:$A$16,myyjat!$B$2:$B$16)</f>
        <v>Jani</v>
      </c>
      <c r="I80">
        <f>_xlfn.XLOOKUP(Table1[[#This Row],[Tuotenumero]],tuotteet!$A$2:$A$26,tuotteet!$C$2:$C$26)</f>
        <v>4</v>
      </c>
      <c r="J80" t="str">
        <f>_xlfn.XLOOKUP(Table1[[#This Row],[ryhmäID]],ryhmat!$A$2:$A$7,ryhmat!$B$2:$B$7)</f>
        <v>Tarvikkeet</v>
      </c>
      <c r="K80">
        <f>Table1[[#This Row],[Myyntihinta]]-Table1[[#This Row],[Ostohinta]]</f>
        <v>10.26</v>
      </c>
    </row>
    <row r="81" spans="1:11" x14ac:dyDescent="0.2">
      <c r="A81">
        <v>50579</v>
      </c>
      <c r="B81" s="21">
        <v>43856</v>
      </c>
      <c r="C81" s="26" t="s">
        <v>817</v>
      </c>
      <c r="D81">
        <v>1</v>
      </c>
      <c r="E81">
        <v>5</v>
      </c>
      <c r="F81">
        <v>21</v>
      </c>
      <c r="G81">
        <v>11.13</v>
      </c>
      <c r="H81" t="str">
        <f>_xlfn.XLOOKUP(Table1[[#This Row],[MyyjäID]],myyjat!$A$2:$A$16,myyjat!$B$2:$B$16)</f>
        <v>Liisa</v>
      </c>
      <c r="I81">
        <f>_xlfn.XLOOKUP(Table1[[#This Row],[Tuotenumero]],tuotteet!$A$2:$A$26,tuotteet!$C$2:$C$26)</f>
        <v>4</v>
      </c>
      <c r="J81" t="str">
        <f>_xlfn.XLOOKUP(Table1[[#This Row],[ryhmäID]],ryhmat!$A$2:$A$7,ryhmat!$B$2:$B$7)</f>
        <v>Tarvikkeet</v>
      </c>
      <c r="K81">
        <f>Table1[[#This Row],[Myyntihinta]]-Table1[[#This Row],[Ostohinta]]</f>
        <v>9.8699999999999992</v>
      </c>
    </row>
    <row r="82" spans="1:11" x14ac:dyDescent="0.2">
      <c r="A82">
        <v>50580</v>
      </c>
      <c r="B82" s="21">
        <v>43856</v>
      </c>
      <c r="C82" s="26" t="s">
        <v>817</v>
      </c>
      <c r="D82">
        <v>1</v>
      </c>
      <c r="E82">
        <v>5</v>
      </c>
      <c r="F82">
        <v>20</v>
      </c>
      <c r="G82">
        <v>11.58</v>
      </c>
      <c r="H82" t="str">
        <f>_xlfn.XLOOKUP(Table1[[#This Row],[MyyjäID]],myyjat!$A$2:$A$16,myyjat!$B$2:$B$16)</f>
        <v>Liisa</v>
      </c>
      <c r="I82">
        <f>_xlfn.XLOOKUP(Table1[[#This Row],[Tuotenumero]],tuotteet!$A$2:$A$26,tuotteet!$C$2:$C$26)</f>
        <v>4</v>
      </c>
      <c r="J82" t="str">
        <f>_xlfn.XLOOKUP(Table1[[#This Row],[ryhmäID]],ryhmat!$A$2:$A$7,ryhmat!$B$2:$B$7)</f>
        <v>Tarvikkeet</v>
      </c>
      <c r="K82">
        <f>Table1[[#This Row],[Myyntihinta]]-Table1[[#This Row],[Ostohinta]]</f>
        <v>8.42</v>
      </c>
    </row>
    <row r="83" spans="1:11" x14ac:dyDescent="0.2">
      <c r="A83">
        <v>50581</v>
      </c>
      <c r="B83" s="21">
        <v>43856</v>
      </c>
      <c r="C83" s="26" t="s">
        <v>819</v>
      </c>
      <c r="D83">
        <v>1</v>
      </c>
      <c r="E83">
        <v>5</v>
      </c>
      <c r="F83">
        <v>226</v>
      </c>
      <c r="G83">
        <v>156.82</v>
      </c>
      <c r="H83" t="str">
        <f>_xlfn.XLOOKUP(Table1[[#This Row],[MyyjäID]],myyjat!$A$2:$A$16,myyjat!$B$2:$B$16)</f>
        <v>Liisa</v>
      </c>
      <c r="I83">
        <f>_xlfn.XLOOKUP(Table1[[#This Row],[Tuotenumero]],tuotteet!$A$2:$A$26,tuotteet!$C$2:$C$26)</f>
        <v>3</v>
      </c>
      <c r="J83" t="str">
        <f>_xlfn.XLOOKUP(Table1[[#This Row],[ryhmäID]],ryhmat!$A$2:$A$7,ryhmat!$B$2:$B$7)</f>
        <v>TV</v>
      </c>
      <c r="K83">
        <f>Table1[[#This Row],[Myyntihinta]]-Table1[[#This Row],[Ostohinta]]</f>
        <v>69.180000000000007</v>
      </c>
    </row>
    <row r="84" spans="1:11" x14ac:dyDescent="0.2">
      <c r="A84">
        <v>50582</v>
      </c>
      <c r="B84" s="21">
        <v>43856</v>
      </c>
      <c r="C84" s="26" t="s">
        <v>817</v>
      </c>
      <c r="D84">
        <v>1</v>
      </c>
      <c r="E84">
        <v>1</v>
      </c>
      <c r="F84">
        <v>21</v>
      </c>
      <c r="G84">
        <v>11.35</v>
      </c>
      <c r="H84" t="str">
        <f>_xlfn.XLOOKUP(Table1[[#This Row],[MyyjäID]],myyjat!$A$2:$A$16,myyjat!$B$2:$B$16)</f>
        <v>Jani</v>
      </c>
      <c r="I84">
        <f>_xlfn.XLOOKUP(Table1[[#This Row],[Tuotenumero]],tuotteet!$A$2:$A$26,tuotteet!$C$2:$C$26)</f>
        <v>4</v>
      </c>
      <c r="J84" t="str">
        <f>_xlfn.XLOOKUP(Table1[[#This Row],[ryhmäID]],ryhmat!$A$2:$A$7,ryhmat!$B$2:$B$7)</f>
        <v>Tarvikkeet</v>
      </c>
      <c r="K84">
        <f>Table1[[#This Row],[Myyntihinta]]-Table1[[#This Row],[Ostohinta]]</f>
        <v>9.65</v>
      </c>
    </row>
    <row r="85" spans="1:11" x14ac:dyDescent="0.2">
      <c r="A85">
        <v>50583</v>
      </c>
      <c r="B85" s="21">
        <v>43856</v>
      </c>
      <c r="C85" s="26" t="s">
        <v>818</v>
      </c>
      <c r="D85">
        <v>1</v>
      </c>
      <c r="E85">
        <v>7</v>
      </c>
      <c r="F85">
        <v>85</v>
      </c>
      <c r="G85">
        <v>51.62</v>
      </c>
      <c r="H85" t="str">
        <f>_xlfn.XLOOKUP(Table1[[#This Row],[MyyjäID]],myyjat!$A$2:$A$16,myyjat!$B$2:$B$16)</f>
        <v>Rauno</v>
      </c>
      <c r="I85">
        <f>_xlfn.XLOOKUP(Table1[[#This Row],[Tuotenumero]],tuotteet!$A$2:$A$26,tuotteet!$C$2:$C$26)</f>
        <v>6</v>
      </c>
      <c r="J85" t="str">
        <f>_xlfn.XLOOKUP(Table1[[#This Row],[ryhmäID]],ryhmat!$A$2:$A$7,ryhmat!$B$2:$B$7)</f>
        <v>Digiboxit</v>
      </c>
      <c r="K85">
        <f>Table1[[#This Row],[Myyntihinta]]-Table1[[#This Row],[Ostohinta]]</f>
        <v>33.380000000000003</v>
      </c>
    </row>
    <row r="86" spans="1:11" x14ac:dyDescent="0.2">
      <c r="A86">
        <v>50584</v>
      </c>
      <c r="B86" s="21">
        <v>43857</v>
      </c>
      <c r="C86" s="26" t="s">
        <v>817</v>
      </c>
      <c r="D86">
        <v>1</v>
      </c>
      <c r="E86">
        <v>6</v>
      </c>
      <c r="F86">
        <v>21</v>
      </c>
      <c r="G86">
        <v>11.74</v>
      </c>
      <c r="H86" t="str">
        <f>_xlfn.XLOOKUP(Table1[[#This Row],[MyyjäID]],myyjat!$A$2:$A$16,myyjat!$B$2:$B$16)</f>
        <v>Hessu</v>
      </c>
      <c r="I86">
        <f>_xlfn.XLOOKUP(Table1[[#This Row],[Tuotenumero]],tuotteet!$A$2:$A$26,tuotteet!$C$2:$C$26)</f>
        <v>4</v>
      </c>
      <c r="J86" t="str">
        <f>_xlfn.XLOOKUP(Table1[[#This Row],[ryhmäID]],ryhmat!$A$2:$A$7,ryhmat!$B$2:$B$7)</f>
        <v>Tarvikkeet</v>
      </c>
      <c r="K86">
        <f>Table1[[#This Row],[Myyntihinta]]-Table1[[#This Row],[Ostohinta]]</f>
        <v>9.26</v>
      </c>
    </row>
    <row r="87" spans="1:11" x14ac:dyDescent="0.2">
      <c r="A87">
        <v>50585</v>
      </c>
      <c r="B87" s="21">
        <v>43857</v>
      </c>
      <c r="C87" s="26" t="s">
        <v>817</v>
      </c>
      <c r="D87">
        <v>1</v>
      </c>
      <c r="E87">
        <v>5</v>
      </c>
      <c r="F87">
        <v>21</v>
      </c>
      <c r="G87">
        <v>11.8</v>
      </c>
      <c r="H87" t="str">
        <f>_xlfn.XLOOKUP(Table1[[#This Row],[MyyjäID]],myyjat!$A$2:$A$16,myyjat!$B$2:$B$16)</f>
        <v>Liisa</v>
      </c>
      <c r="I87">
        <f>_xlfn.XLOOKUP(Table1[[#This Row],[Tuotenumero]],tuotteet!$A$2:$A$26,tuotteet!$C$2:$C$26)</f>
        <v>4</v>
      </c>
      <c r="J87" t="str">
        <f>_xlfn.XLOOKUP(Table1[[#This Row],[ryhmäID]],ryhmat!$A$2:$A$7,ryhmat!$B$2:$B$7)</f>
        <v>Tarvikkeet</v>
      </c>
      <c r="K87">
        <f>Table1[[#This Row],[Myyntihinta]]-Table1[[#This Row],[Ostohinta]]</f>
        <v>9.1999999999999993</v>
      </c>
    </row>
    <row r="88" spans="1:11" x14ac:dyDescent="0.2">
      <c r="A88">
        <v>50586</v>
      </c>
      <c r="B88" s="21">
        <v>43858</v>
      </c>
      <c r="C88" s="26" t="s">
        <v>824</v>
      </c>
      <c r="D88">
        <v>1</v>
      </c>
      <c r="E88">
        <v>3</v>
      </c>
      <c r="F88">
        <v>139</v>
      </c>
      <c r="G88">
        <v>93.46</v>
      </c>
      <c r="H88" t="str">
        <f>_xlfn.XLOOKUP(Table1[[#This Row],[MyyjäID]],myyjat!$A$2:$A$16,myyjat!$B$2:$B$16)</f>
        <v>Pekka</v>
      </c>
      <c r="I88">
        <f>_xlfn.XLOOKUP(Table1[[#This Row],[Tuotenumero]],tuotteet!$A$2:$A$26,tuotteet!$C$2:$C$26)</f>
        <v>2</v>
      </c>
      <c r="J88" t="str">
        <f>_xlfn.XLOOKUP(Table1[[#This Row],[ryhmäID]],ryhmat!$A$2:$A$7,ryhmat!$B$2:$B$7)</f>
        <v>Kuvantoisto</v>
      </c>
      <c r="K88">
        <f>Table1[[#This Row],[Myyntihinta]]-Table1[[#This Row],[Ostohinta]]</f>
        <v>45.540000000000006</v>
      </c>
    </row>
    <row r="89" spans="1:11" x14ac:dyDescent="0.2">
      <c r="A89">
        <v>50587</v>
      </c>
      <c r="B89" s="21">
        <v>43858</v>
      </c>
      <c r="C89" s="26" t="s">
        <v>822</v>
      </c>
      <c r="D89">
        <v>1</v>
      </c>
      <c r="E89">
        <v>1</v>
      </c>
      <c r="F89">
        <v>173</v>
      </c>
      <c r="G89">
        <v>113.17</v>
      </c>
      <c r="H89" t="str">
        <f>_xlfn.XLOOKUP(Table1[[#This Row],[MyyjäID]],myyjat!$A$2:$A$16,myyjat!$B$2:$B$16)</f>
        <v>Jani</v>
      </c>
      <c r="I89">
        <f>_xlfn.XLOOKUP(Table1[[#This Row],[Tuotenumero]],tuotteet!$A$2:$A$26,tuotteet!$C$2:$C$26)</f>
        <v>2</v>
      </c>
      <c r="J89" t="str">
        <f>_xlfn.XLOOKUP(Table1[[#This Row],[ryhmäID]],ryhmat!$A$2:$A$7,ryhmat!$B$2:$B$7)</f>
        <v>Kuvantoisto</v>
      </c>
      <c r="K89">
        <f>Table1[[#This Row],[Myyntihinta]]-Table1[[#This Row],[Ostohinta]]</f>
        <v>59.83</v>
      </c>
    </row>
    <row r="90" spans="1:11" x14ac:dyDescent="0.2">
      <c r="A90">
        <v>50588</v>
      </c>
      <c r="B90" s="21">
        <v>43858</v>
      </c>
      <c r="C90" s="26" t="s">
        <v>817</v>
      </c>
      <c r="D90">
        <v>1</v>
      </c>
      <c r="E90">
        <v>5</v>
      </c>
      <c r="F90">
        <v>20</v>
      </c>
      <c r="G90">
        <v>11.05</v>
      </c>
      <c r="H90" t="str">
        <f>_xlfn.XLOOKUP(Table1[[#This Row],[MyyjäID]],myyjat!$A$2:$A$16,myyjat!$B$2:$B$16)</f>
        <v>Liisa</v>
      </c>
      <c r="I90">
        <f>_xlfn.XLOOKUP(Table1[[#This Row],[Tuotenumero]],tuotteet!$A$2:$A$26,tuotteet!$C$2:$C$26)</f>
        <v>4</v>
      </c>
      <c r="J90" t="str">
        <f>_xlfn.XLOOKUP(Table1[[#This Row],[ryhmäID]],ryhmat!$A$2:$A$7,ryhmat!$B$2:$B$7)</f>
        <v>Tarvikkeet</v>
      </c>
      <c r="K90">
        <f>Table1[[#This Row],[Myyntihinta]]-Table1[[#This Row],[Ostohinta]]</f>
        <v>8.9499999999999993</v>
      </c>
    </row>
    <row r="91" spans="1:11" x14ac:dyDescent="0.2">
      <c r="A91">
        <v>50589</v>
      </c>
      <c r="B91" s="21">
        <v>43858</v>
      </c>
      <c r="C91" s="26" t="s">
        <v>817</v>
      </c>
      <c r="D91">
        <v>1</v>
      </c>
      <c r="E91">
        <v>3</v>
      </c>
      <c r="F91">
        <v>20</v>
      </c>
      <c r="G91">
        <v>11.13</v>
      </c>
      <c r="H91" t="str">
        <f>_xlfn.XLOOKUP(Table1[[#This Row],[MyyjäID]],myyjat!$A$2:$A$16,myyjat!$B$2:$B$16)</f>
        <v>Pekka</v>
      </c>
      <c r="I91">
        <f>_xlfn.XLOOKUP(Table1[[#This Row],[Tuotenumero]],tuotteet!$A$2:$A$26,tuotteet!$C$2:$C$26)</f>
        <v>4</v>
      </c>
      <c r="J91" t="str">
        <f>_xlfn.XLOOKUP(Table1[[#This Row],[ryhmäID]],ryhmat!$A$2:$A$7,ryhmat!$B$2:$B$7)</f>
        <v>Tarvikkeet</v>
      </c>
      <c r="K91">
        <f>Table1[[#This Row],[Myyntihinta]]-Table1[[#This Row],[Ostohinta]]</f>
        <v>8.8699999999999992</v>
      </c>
    </row>
    <row r="92" spans="1:11" x14ac:dyDescent="0.2">
      <c r="A92">
        <v>50590</v>
      </c>
      <c r="B92" s="21">
        <v>43859</v>
      </c>
      <c r="C92" s="26" t="s">
        <v>817</v>
      </c>
      <c r="D92">
        <v>1</v>
      </c>
      <c r="E92">
        <v>6</v>
      </c>
      <c r="F92">
        <v>20</v>
      </c>
      <c r="G92">
        <v>11.31</v>
      </c>
      <c r="H92" t="str">
        <f>_xlfn.XLOOKUP(Table1[[#This Row],[MyyjäID]],myyjat!$A$2:$A$16,myyjat!$B$2:$B$16)</f>
        <v>Hessu</v>
      </c>
      <c r="I92">
        <f>_xlfn.XLOOKUP(Table1[[#This Row],[Tuotenumero]],tuotteet!$A$2:$A$26,tuotteet!$C$2:$C$26)</f>
        <v>4</v>
      </c>
      <c r="J92" t="str">
        <f>_xlfn.XLOOKUP(Table1[[#This Row],[ryhmäID]],ryhmat!$A$2:$A$7,ryhmat!$B$2:$B$7)</f>
        <v>Tarvikkeet</v>
      </c>
      <c r="K92">
        <f>Table1[[#This Row],[Myyntihinta]]-Table1[[#This Row],[Ostohinta]]</f>
        <v>8.69</v>
      </c>
    </row>
    <row r="93" spans="1:11" x14ac:dyDescent="0.2">
      <c r="A93">
        <v>50591</v>
      </c>
      <c r="B93" s="21">
        <v>43859</v>
      </c>
      <c r="C93" s="26" t="s">
        <v>821</v>
      </c>
      <c r="D93">
        <v>1</v>
      </c>
      <c r="E93">
        <v>5</v>
      </c>
      <c r="F93">
        <v>112</v>
      </c>
      <c r="G93">
        <v>62.74</v>
      </c>
      <c r="H93" t="str">
        <f>_xlfn.XLOOKUP(Table1[[#This Row],[MyyjäID]],myyjat!$A$2:$A$16,myyjat!$B$2:$B$16)</f>
        <v>Liisa</v>
      </c>
      <c r="I93">
        <f>_xlfn.XLOOKUP(Table1[[#This Row],[Tuotenumero]],tuotteet!$A$2:$A$26,tuotteet!$C$2:$C$26)</f>
        <v>2</v>
      </c>
      <c r="J93" t="str">
        <f>_xlfn.XLOOKUP(Table1[[#This Row],[ryhmäID]],ryhmat!$A$2:$A$7,ryhmat!$B$2:$B$7)</f>
        <v>Kuvantoisto</v>
      </c>
      <c r="K93">
        <f>Table1[[#This Row],[Myyntihinta]]-Table1[[#This Row],[Ostohinta]]</f>
        <v>49.26</v>
      </c>
    </row>
    <row r="94" spans="1:11" x14ac:dyDescent="0.2">
      <c r="A94">
        <v>50592</v>
      </c>
      <c r="B94" s="21">
        <v>43860</v>
      </c>
      <c r="C94" s="26" t="s">
        <v>817</v>
      </c>
      <c r="D94">
        <v>1</v>
      </c>
      <c r="E94">
        <v>7</v>
      </c>
      <c r="F94">
        <v>21</v>
      </c>
      <c r="G94">
        <v>10.79</v>
      </c>
      <c r="H94" t="str">
        <f>_xlfn.XLOOKUP(Table1[[#This Row],[MyyjäID]],myyjat!$A$2:$A$16,myyjat!$B$2:$B$16)</f>
        <v>Rauno</v>
      </c>
      <c r="I94">
        <f>_xlfn.XLOOKUP(Table1[[#This Row],[Tuotenumero]],tuotteet!$A$2:$A$26,tuotteet!$C$2:$C$26)</f>
        <v>4</v>
      </c>
      <c r="J94" t="str">
        <f>_xlfn.XLOOKUP(Table1[[#This Row],[ryhmäID]],ryhmat!$A$2:$A$7,ryhmat!$B$2:$B$7)</f>
        <v>Tarvikkeet</v>
      </c>
      <c r="K94">
        <f>Table1[[#This Row],[Myyntihinta]]-Table1[[#This Row],[Ostohinta]]</f>
        <v>10.210000000000001</v>
      </c>
    </row>
    <row r="95" spans="1:11" x14ac:dyDescent="0.2">
      <c r="A95">
        <v>50593</v>
      </c>
      <c r="B95" s="21">
        <v>43860</v>
      </c>
      <c r="C95" s="26" t="s">
        <v>819</v>
      </c>
      <c r="D95">
        <v>1</v>
      </c>
      <c r="E95">
        <v>6</v>
      </c>
      <c r="F95">
        <v>248</v>
      </c>
      <c r="G95">
        <v>165.69</v>
      </c>
      <c r="H95" t="str">
        <f>_xlfn.XLOOKUP(Table1[[#This Row],[MyyjäID]],myyjat!$A$2:$A$16,myyjat!$B$2:$B$16)</f>
        <v>Hessu</v>
      </c>
      <c r="I95">
        <f>_xlfn.XLOOKUP(Table1[[#This Row],[Tuotenumero]],tuotteet!$A$2:$A$26,tuotteet!$C$2:$C$26)</f>
        <v>3</v>
      </c>
      <c r="J95" t="str">
        <f>_xlfn.XLOOKUP(Table1[[#This Row],[ryhmäID]],ryhmat!$A$2:$A$7,ryhmat!$B$2:$B$7)</f>
        <v>TV</v>
      </c>
      <c r="K95">
        <f>Table1[[#This Row],[Myyntihinta]]-Table1[[#This Row],[Ostohinta]]</f>
        <v>82.31</v>
      </c>
    </row>
    <row r="96" spans="1:11" x14ac:dyDescent="0.2">
      <c r="A96">
        <v>50594</v>
      </c>
      <c r="B96" s="21">
        <v>43860</v>
      </c>
      <c r="C96" s="26" t="s">
        <v>821</v>
      </c>
      <c r="D96">
        <v>1</v>
      </c>
      <c r="E96">
        <v>6</v>
      </c>
      <c r="F96">
        <v>119</v>
      </c>
      <c r="G96">
        <v>66.75</v>
      </c>
      <c r="H96" t="str">
        <f>_xlfn.XLOOKUP(Table1[[#This Row],[MyyjäID]],myyjat!$A$2:$A$16,myyjat!$B$2:$B$16)</f>
        <v>Hessu</v>
      </c>
      <c r="I96">
        <f>_xlfn.XLOOKUP(Table1[[#This Row],[Tuotenumero]],tuotteet!$A$2:$A$26,tuotteet!$C$2:$C$26)</f>
        <v>2</v>
      </c>
      <c r="J96" t="str">
        <f>_xlfn.XLOOKUP(Table1[[#This Row],[ryhmäID]],ryhmat!$A$2:$A$7,ryhmat!$B$2:$B$7)</f>
        <v>Kuvantoisto</v>
      </c>
      <c r="K96">
        <f>Table1[[#This Row],[Myyntihinta]]-Table1[[#This Row],[Ostohinta]]</f>
        <v>52.25</v>
      </c>
    </row>
    <row r="97" spans="1:11" x14ac:dyDescent="0.2">
      <c r="A97">
        <v>50595</v>
      </c>
      <c r="B97" s="21">
        <v>43860</v>
      </c>
      <c r="C97" s="26" t="s">
        <v>816</v>
      </c>
      <c r="D97">
        <v>1</v>
      </c>
      <c r="E97">
        <v>1</v>
      </c>
      <c r="F97">
        <v>75</v>
      </c>
      <c r="G97">
        <v>42.88</v>
      </c>
      <c r="H97" t="str">
        <f>_xlfn.XLOOKUP(Table1[[#This Row],[MyyjäID]],myyjat!$A$2:$A$16,myyjat!$B$2:$B$16)</f>
        <v>Jani</v>
      </c>
      <c r="I97">
        <f>_xlfn.XLOOKUP(Table1[[#This Row],[Tuotenumero]],tuotteet!$A$2:$A$26,tuotteet!$C$2:$C$26)</f>
        <v>5</v>
      </c>
      <c r="J97" t="str">
        <f>_xlfn.XLOOKUP(Table1[[#This Row],[ryhmäID]],ryhmat!$A$2:$A$7,ryhmat!$B$2:$B$7)</f>
        <v>Konsolit</v>
      </c>
      <c r="K97">
        <f>Table1[[#This Row],[Myyntihinta]]-Table1[[#This Row],[Ostohinta]]</f>
        <v>32.119999999999997</v>
      </c>
    </row>
    <row r="98" spans="1:11" x14ac:dyDescent="0.2">
      <c r="A98">
        <v>50596</v>
      </c>
      <c r="B98" s="21">
        <v>43861</v>
      </c>
      <c r="C98" s="26" t="s">
        <v>817</v>
      </c>
      <c r="D98">
        <v>1</v>
      </c>
      <c r="E98">
        <v>7</v>
      </c>
      <c r="F98">
        <v>21</v>
      </c>
      <c r="G98">
        <v>11.24</v>
      </c>
      <c r="H98" t="str">
        <f>_xlfn.XLOOKUP(Table1[[#This Row],[MyyjäID]],myyjat!$A$2:$A$16,myyjat!$B$2:$B$16)</f>
        <v>Rauno</v>
      </c>
      <c r="I98">
        <f>_xlfn.XLOOKUP(Table1[[#This Row],[Tuotenumero]],tuotteet!$A$2:$A$26,tuotteet!$C$2:$C$26)</f>
        <v>4</v>
      </c>
      <c r="J98" t="str">
        <f>_xlfn.XLOOKUP(Table1[[#This Row],[ryhmäID]],ryhmat!$A$2:$A$7,ryhmat!$B$2:$B$7)</f>
        <v>Tarvikkeet</v>
      </c>
      <c r="K98">
        <f>Table1[[#This Row],[Myyntihinta]]-Table1[[#This Row],[Ostohinta]]</f>
        <v>9.76</v>
      </c>
    </row>
    <row r="99" spans="1:11" x14ac:dyDescent="0.2">
      <c r="A99">
        <v>50597</v>
      </c>
      <c r="B99" s="21">
        <v>43862</v>
      </c>
      <c r="C99" s="26" t="s">
        <v>820</v>
      </c>
      <c r="D99">
        <v>1</v>
      </c>
      <c r="E99">
        <v>2</v>
      </c>
      <c r="F99">
        <v>84</v>
      </c>
      <c r="G99">
        <v>51.38</v>
      </c>
      <c r="H99" t="str">
        <f>_xlfn.XLOOKUP(Table1[[#This Row],[MyyjäID]],myyjat!$A$2:$A$16,myyjat!$B$2:$B$16)</f>
        <v>Petteri</v>
      </c>
      <c r="I99">
        <f>_xlfn.XLOOKUP(Table1[[#This Row],[Tuotenumero]],tuotteet!$A$2:$A$26,tuotteet!$C$2:$C$26)</f>
        <v>6</v>
      </c>
      <c r="J99" t="str">
        <f>_xlfn.XLOOKUP(Table1[[#This Row],[ryhmäID]],ryhmat!$A$2:$A$7,ryhmat!$B$2:$B$7)</f>
        <v>Digiboxit</v>
      </c>
      <c r="K99">
        <f>Table1[[#This Row],[Myyntihinta]]-Table1[[#This Row],[Ostohinta]]</f>
        <v>32.619999999999997</v>
      </c>
    </row>
    <row r="100" spans="1:11" x14ac:dyDescent="0.2">
      <c r="A100">
        <v>50598</v>
      </c>
      <c r="B100" s="21">
        <v>43862</v>
      </c>
      <c r="C100" s="26" t="s">
        <v>817</v>
      </c>
      <c r="D100">
        <v>1</v>
      </c>
      <c r="E100">
        <v>2</v>
      </c>
      <c r="F100">
        <v>20</v>
      </c>
      <c r="G100">
        <v>11.47</v>
      </c>
      <c r="H100" t="str">
        <f>_xlfn.XLOOKUP(Table1[[#This Row],[MyyjäID]],myyjat!$A$2:$A$16,myyjat!$B$2:$B$16)</f>
        <v>Petteri</v>
      </c>
      <c r="I100">
        <f>_xlfn.XLOOKUP(Table1[[#This Row],[Tuotenumero]],tuotteet!$A$2:$A$26,tuotteet!$C$2:$C$26)</f>
        <v>4</v>
      </c>
      <c r="J100" t="str">
        <f>_xlfn.XLOOKUP(Table1[[#This Row],[ryhmäID]],ryhmat!$A$2:$A$7,ryhmat!$B$2:$B$7)</f>
        <v>Tarvikkeet</v>
      </c>
      <c r="K100">
        <f>Table1[[#This Row],[Myyntihinta]]-Table1[[#This Row],[Ostohinta]]</f>
        <v>8.5299999999999994</v>
      </c>
    </row>
    <row r="101" spans="1:11" x14ac:dyDescent="0.2">
      <c r="A101">
        <v>50599</v>
      </c>
      <c r="B101" s="21">
        <v>43862</v>
      </c>
      <c r="C101" s="26" t="s">
        <v>817</v>
      </c>
      <c r="D101">
        <v>1</v>
      </c>
      <c r="E101">
        <v>1</v>
      </c>
      <c r="F101">
        <v>21</v>
      </c>
      <c r="G101">
        <v>11.23</v>
      </c>
      <c r="H101" t="str">
        <f>_xlfn.XLOOKUP(Table1[[#This Row],[MyyjäID]],myyjat!$A$2:$A$16,myyjat!$B$2:$B$16)</f>
        <v>Jani</v>
      </c>
      <c r="I101">
        <f>_xlfn.XLOOKUP(Table1[[#This Row],[Tuotenumero]],tuotteet!$A$2:$A$26,tuotteet!$C$2:$C$26)</f>
        <v>4</v>
      </c>
      <c r="J101" t="str">
        <f>_xlfn.XLOOKUP(Table1[[#This Row],[ryhmäID]],ryhmat!$A$2:$A$7,ryhmat!$B$2:$B$7)</f>
        <v>Tarvikkeet</v>
      </c>
      <c r="K101">
        <f>Table1[[#This Row],[Myyntihinta]]-Table1[[#This Row],[Ostohinta]]</f>
        <v>9.77</v>
      </c>
    </row>
    <row r="102" spans="1:11" x14ac:dyDescent="0.2">
      <c r="A102">
        <v>50600</v>
      </c>
      <c r="B102" s="21">
        <v>43862</v>
      </c>
      <c r="C102" s="26" t="s">
        <v>818</v>
      </c>
      <c r="D102">
        <v>1</v>
      </c>
      <c r="E102">
        <v>5</v>
      </c>
      <c r="F102">
        <v>89</v>
      </c>
      <c r="G102">
        <v>53.52</v>
      </c>
      <c r="H102" t="str">
        <f>_xlfn.XLOOKUP(Table1[[#This Row],[MyyjäID]],myyjat!$A$2:$A$16,myyjat!$B$2:$B$16)</f>
        <v>Liisa</v>
      </c>
      <c r="I102">
        <f>_xlfn.XLOOKUP(Table1[[#This Row],[Tuotenumero]],tuotteet!$A$2:$A$26,tuotteet!$C$2:$C$26)</f>
        <v>6</v>
      </c>
      <c r="J102" t="str">
        <f>_xlfn.XLOOKUP(Table1[[#This Row],[ryhmäID]],ryhmat!$A$2:$A$7,ryhmat!$B$2:$B$7)</f>
        <v>Digiboxit</v>
      </c>
      <c r="K102">
        <f>Table1[[#This Row],[Myyntihinta]]-Table1[[#This Row],[Ostohinta]]</f>
        <v>35.479999999999997</v>
      </c>
    </row>
    <row r="103" spans="1:11" x14ac:dyDescent="0.2">
      <c r="A103">
        <v>50601</v>
      </c>
      <c r="B103" s="21">
        <v>43862</v>
      </c>
      <c r="C103" s="26" t="s">
        <v>822</v>
      </c>
      <c r="D103">
        <v>1</v>
      </c>
      <c r="E103">
        <v>6</v>
      </c>
      <c r="F103">
        <v>174</v>
      </c>
      <c r="G103">
        <v>110.82</v>
      </c>
      <c r="H103" t="str">
        <f>_xlfn.XLOOKUP(Table1[[#This Row],[MyyjäID]],myyjat!$A$2:$A$16,myyjat!$B$2:$B$16)</f>
        <v>Hessu</v>
      </c>
      <c r="I103">
        <f>_xlfn.XLOOKUP(Table1[[#This Row],[Tuotenumero]],tuotteet!$A$2:$A$26,tuotteet!$C$2:$C$26)</f>
        <v>2</v>
      </c>
      <c r="J103" t="str">
        <f>_xlfn.XLOOKUP(Table1[[#This Row],[ryhmäID]],ryhmat!$A$2:$A$7,ryhmat!$B$2:$B$7)</f>
        <v>Kuvantoisto</v>
      </c>
      <c r="K103">
        <f>Table1[[#This Row],[Myyntihinta]]-Table1[[#This Row],[Ostohinta]]</f>
        <v>63.180000000000007</v>
      </c>
    </row>
    <row r="104" spans="1:11" x14ac:dyDescent="0.2">
      <c r="A104">
        <v>50602</v>
      </c>
      <c r="B104" s="21">
        <v>43863</v>
      </c>
      <c r="C104" s="26" t="s">
        <v>817</v>
      </c>
      <c r="D104">
        <v>1</v>
      </c>
      <c r="E104">
        <v>6</v>
      </c>
      <c r="F104">
        <v>19</v>
      </c>
      <c r="G104">
        <v>11.14</v>
      </c>
      <c r="H104" t="str">
        <f>_xlfn.XLOOKUP(Table1[[#This Row],[MyyjäID]],myyjat!$A$2:$A$16,myyjat!$B$2:$B$16)</f>
        <v>Hessu</v>
      </c>
      <c r="I104">
        <f>_xlfn.XLOOKUP(Table1[[#This Row],[Tuotenumero]],tuotteet!$A$2:$A$26,tuotteet!$C$2:$C$26)</f>
        <v>4</v>
      </c>
      <c r="J104" t="str">
        <f>_xlfn.XLOOKUP(Table1[[#This Row],[ryhmäID]],ryhmat!$A$2:$A$7,ryhmat!$B$2:$B$7)</f>
        <v>Tarvikkeet</v>
      </c>
      <c r="K104">
        <f>Table1[[#This Row],[Myyntihinta]]-Table1[[#This Row],[Ostohinta]]</f>
        <v>7.8599999999999994</v>
      </c>
    </row>
    <row r="105" spans="1:11" x14ac:dyDescent="0.2">
      <c r="A105">
        <v>50603</v>
      </c>
      <c r="B105" s="21">
        <v>43863</v>
      </c>
      <c r="C105" s="26" t="s">
        <v>817</v>
      </c>
      <c r="D105">
        <v>1</v>
      </c>
      <c r="E105">
        <v>2</v>
      </c>
      <c r="F105">
        <v>21</v>
      </c>
      <c r="G105">
        <v>11.56</v>
      </c>
      <c r="H105" t="str">
        <f>_xlfn.XLOOKUP(Table1[[#This Row],[MyyjäID]],myyjat!$A$2:$A$16,myyjat!$B$2:$B$16)</f>
        <v>Petteri</v>
      </c>
      <c r="I105">
        <f>_xlfn.XLOOKUP(Table1[[#This Row],[Tuotenumero]],tuotteet!$A$2:$A$26,tuotteet!$C$2:$C$26)</f>
        <v>4</v>
      </c>
      <c r="J105" t="str">
        <f>_xlfn.XLOOKUP(Table1[[#This Row],[ryhmäID]],ryhmat!$A$2:$A$7,ryhmat!$B$2:$B$7)</f>
        <v>Tarvikkeet</v>
      </c>
      <c r="K105">
        <f>Table1[[#This Row],[Myyntihinta]]-Table1[[#This Row],[Ostohinta]]</f>
        <v>9.44</v>
      </c>
    </row>
    <row r="106" spans="1:11" x14ac:dyDescent="0.2">
      <c r="A106">
        <v>50604</v>
      </c>
      <c r="B106" s="21">
        <v>43863</v>
      </c>
      <c r="C106" s="26" t="s">
        <v>819</v>
      </c>
      <c r="D106">
        <v>1</v>
      </c>
      <c r="E106">
        <v>2</v>
      </c>
      <c r="F106">
        <v>243</v>
      </c>
      <c r="G106">
        <v>152.97</v>
      </c>
      <c r="H106" t="str">
        <f>_xlfn.XLOOKUP(Table1[[#This Row],[MyyjäID]],myyjat!$A$2:$A$16,myyjat!$B$2:$B$16)</f>
        <v>Petteri</v>
      </c>
      <c r="I106">
        <f>_xlfn.XLOOKUP(Table1[[#This Row],[Tuotenumero]],tuotteet!$A$2:$A$26,tuotteet!$C$2:$C$26)</f>
        <v>3</v>
      </c>
      <c r="J106" t="str">
        <f>_xlfn.XLOOKUP(Table1[[#This Row],[ryhmäID]],ryhmat!$A$2:$A$7,ryhmat!$B$2:$B$7)</f>
        <v>TV</v>
      </c>
      <c r="K106">
        <f>Table1[[#This Row],[Myyntihinta]]-Table1[[#This Row],[Ostohinta]]</f>
        <v>90.03</v>
      </c>
    </row>
    <row r="107" spans="1:11" x14ac:dyDescent="0.2">
      <c r="A107">
        <v>50605</v>
      </c>
      <c r="B107" s="21">
        <v>43863</v>
      </c>
      <c r="C107" s="26" t="s">
        <v>817</v>
      </c>
      <c r="D107">
        <v>1</v>
      </c>
      <c r="E107">
        <v>2</v>
      </c>
      <c r="F107">
        <v>20</v>
      </c>
      <c r="G107">
        <v>10.75</v>
      </c>
      <c r="H107" t="str">
        <f>_xlfn.XLOOKUP(Table1[[#This Row],[MyyjäID]],myyjat!$A$2:$A$16,myyjat!$B$2:$B$16)</f>
        <v>Petteri</v>
      </c>
      <c r="I107">
        <f>_xlfn.XLOOKUP(Table1[[#This Row],[Tuotenumero]],tuotteet!$A$2:$A$26,tuotteet!$C$2:$C$26)</f>
        <v>4</v>
      </c>
      <c r="J107" t="str">
        <f>_xlfn.XLOOKUP(Table1[[#This Row],[ryhmäID]],ryhmat!$A$2:$A$7,ryhmat!$B$2:$B$7)</f>
        <v>Tarvikkeet</v>
      </c>
      <c r="K107">
        <f>Table1[[#This Row],[Myyntihinta]]-Table1[[#This Row],[Ostohinta]]</f>
        <v>9.25</v>
      </c>
    </row>
    <row r="108" spans="1:11" x14ac:dyDescent="0.2">
      <c r="A108">
        <v>50606</v>
      </c>
      <c r="B108" s="21">
        <v>43864</v>
      </c>
      <c r="C108" s="26" t="s">
        <v>817</v>
      </c>
      <c r="D108">
        <v>1</v>
      </c>
      <c r="E108">
        <v>1</v>
      </c>
      <c r="F108">
        <v>20</v>
      </c>
      <c r="G108">
        <v>10.97</v>
      </c>
      <c r="H108" t="str">
        <f>_xlfn.XLOOKUP(Table1[[#This Row],[MyyjäID]],myyjat!$A$2:$A$16,myyjat!$B$2:$B$16)</f>
        <v>Jani</v>
      </c>
      <c r="I108">
        <f>_xlfn.XLOOKUP(Table1[[#This Row],[Tuotenumero]],tuotteet!$A$2:$A$26,tuotteet!$C$2:$C$26)</f>
        <v>4</v>
      </c>
      <c r="J108" t="str">
        <f>_xlfn.XLOOKUP(Table1[[#This Row],[ryhmäID]],ryhmat!$A$2:$A$7,ryhmat!$B$2:$B$7)</f>
        <v>Tarvikkeet</v>
      </c>
      <c r="K108">
        <f>Table1[[#This Row],[Myyntihinta]]-Table1[[#This Row],[Ostohinta]]</f>
        <v>9.0299999999999994</v>
      </c>
    </row>
    <row r="109" spans="1:11" x14ac:dyDescent="0.2">
      <c r="A109">
        <v>50607</v>
      </c>
      <c r="B109" s="21">
        <v>43864</v>
      </c>
      <c r="C109" s="26" t="s">
        <v>817</v>
      </c>
      <c r="D109">
        <v>1</v>
      </c>
      <c r="E109">
        <v>1</v>
      </c>
      <c r="F109">
        <v>21</v>
      </c>
      <c r="G109">
        <v>11.58</v>
      </c>
      <c r="H109" t="str">
        <f>_xlfn.XLOOKUP(Table1[[#This Row],[MyyjäID]],myyjat!$A$2:$A$16,myyjat!$B$2:$B$16)</f>
        <v>Jani</v>
      </c>
      <c r="I109">
        <f>_xlfn.XLOOKUP(Table1[[#This Row],[Tuotenumero]],tuotteet!$A$2:$A$26,tuotteet!$C$2:$C$26)</f>
        <v>4</v>
      </c>
      <c r="J109" t="str">
        <f>_xlfn.XLOOKUP(Table1[[#This Row],[ryhmäID]],ryhmat!$A$2:$A$7,ryhmat!$B$2:$B$7)</f>
        <v>Tarvikkeet</v>
      </c>
      <c r="K109">
        <f>Table1[[#This Row],[Myyntihinta]]-Table1[[#This Row],[Ostohinta]]</f>
        <v>9.42</v>
      </c>
    </row>
    <row r="110" spans="1:11" x14ac:dyDescent="0.2">
      <c r="A110">
        <v>50608</v>
      </c>
      <c r="B110" s="21">
        <v>43864</v>
      </c>
      <c r="C110" s="26" t="s">
        <v>817</v>
      </c>
      <c r="D110">
        <v>1</v>
      </c>
      <c r="E110">
        <v>2</v>
      </c>
      <c r="F110">
        <v>20</v>
      </c>
      <c r="G110">
        <v>11.79</v>
      </c>
      <c r="H110" t="str">
        <f>_xlfn.XLOOKUP(Table1[[#This Row],[MyyjäID]],myyjat!$A$2:$A$16,myyjat!$B$2:$B$16)</f>
        <v>Petteri</v>
      </c>
      <c r="I110">
        <f>_xlfn.XLOOKUP(Table1[[#This Row],[Tuotenumero]],tuotteet!$A$2:$A$26,tuotteet!$C$2:$C$26)</f>
        <v>4</v>
      </c>
      <c r="J110" t="str">
        <f>_xlfn.XLOOKUP(Table1[[#This Row],[ryhmäID]],ryhmat!$A$2:$A$7,ryhmat!$B$2:$B$7)</f>
        <v>Tarvikkeet</v>
      </c>
      <c r="K110">
        <f>Table1[[#This Row],[Myyntihinta]]-Table1[[#This Row],[Ostohinta]]</f>
        <v>8.2100000000000009</v>
      </c>
    </row>
    <row r="111" spans="1:11" x14ac:dyDescent="0.2">
      <c r="A111">
        <v>50609</v>
      </c>
      <c r="B111" s="21">
        <v>43864</v>
      </c>
      <c r="C111" s="26" t="s">
        <v>817</v>
      </c>
      <c r="D111">
        <v>1</v>
      </c>
      <c r="E111">
        <v>1</v>
      </c>
      <c r="F111">
        <v>19</v>
      </c>
      <c r="G111">
        <v>11.64</v>
      </c>
      <c r="H111" t="str">
        <f>_xlfn.XLOOKUP(Table1[[#This Row],[MyyjäID]],myyjat!$A$2:$A$16,myyjat!$B$2:$B$16)</f>
        <v>Jani</v>
      </c>
      <c r="I111">
        <f>_xlfn.XLOOKUP(Table1[[#This Row],[Tuotenumero]],tuotteet!$A$2:$A$26,tuotteet!$C$2:$C$26)</f>
        <v>4</v>
      </c>
      <c r="J111" t="str">
        <f>_xlfn.XLOOKUP(Table1[[#This Row],[ryhmäID]],ryhmat!$A$2:$A$7,ryhmat!$B$2:$B$7)</f>
        <v>Tarvikkeet</v>
      </c>
      <c r="K111">
        <f>Table1[[#This Row],[Myyntihinta]]-Table1[[#This Row],[Ostohinta]]</f>
        <v>7.3599999999999994</v>
      </c>
    </row>
    <row r="112" spans="1:11" x14ac:dyDescent="0.2">
      <c r="A112">
        <v>50610</v>
      </c>
      <c r="B112" s="21">
        <v>43864</v>
      </c>
      <c r="C112" s="26" t="s">
        <v>817</v>
      </c>
      <c r="D112">
        <v>1</v>
      </c>
      <c r="E112">
        <v>1</v>
      </c>
      <c r="F112">
        <v>19</v>
      </c>
      <c r="G112">
        <v>11.2</v>
      </c>
      <c r="H112" t="str">
        <f>_xlfn.XLOOKUP(Table1[[#This Row],[MyyjäID]],myyjat!$A$2:$A$16,myyjat!$B$2:$B$16)</f>
        <v>Jani</v>
      </c>
      <c r="I112">
        <f>_xlfn.XLOOKUP(Table1[[#This Row],[Tuotenumero]],tuotteet!$A$2:$A$26,tuotteet!$C$2:$C$26)</f>
        <v>4</v>
      </c>
      <c r="J112" t="str">
        <f>_xlfn.XLOOKUP(Table1[[#This Row],[ryhmäID]],ryhmat!$A$2:$A$7,ryhmat!$B$2:$B$7)</f>
        <v>Tarvikkeet</v>
      </c>
      <c r="K112">
        <f>Table1[[#This Row],[Myyntihinta]]-Table1[[#This Row],[Ostohinta]]</f>
        <v>7.8000000000000007</v>
      </c>
    </row>
    <row r="113" spans="1:11" x14ac:dyDescent="0.2">
      <c r="A113">
        <v>50611</v>
      </c>
      <c r="B113" s="21">
        <v>43864</v>
      </c>
      <c r="C113" s="26" t="s">
        <v>816</v>
      </c>
      <c r="D113">
        <v>1</v>
      </c>
      <c r="E113">
        <v>3</v>
      </c>
      <c r="F113">
        <v>76</v>
      </c>
      <c r="G113">
        <v>41.95</v>
      </c>
      <c r="H113" t="str">
        <f>_xlfn.XLOOKUP(Table1[[#This Row],[MyyjäID]],myyjat!$A$2:$A$16,myyjat!$B$2:$B$16)</f>
        <v>Pekka</v>
      </c>
      <c r="I113">
        <f>_xlfn.XLOOKUP(Table1[[#This Row],[Tuotenumero]],tuotteet!$A$2:$A$26,tuotteet!$C$2:$C$26)</f>
        <v>5</v>
      </c>
      <c r="J113" t="str">
        <f>_xlfn.XLOOKUP(Table1[[#This Row],[ryhmäID]],ryhmat!$A$2:$A$7,ryhmat!$B$2:$B$7)</f>
        <v>Konsolit</v>
      </c>
      <c r="K113">
        <f>Table1[[#This Row],[Myyntihinta]]-Table1[[#This Row],[Ostohinta]]</f>
        <v>34.049999999999997</v>
      </c>
    </row>
    <row r="114" spans="1:11" x14ac:dyDescent="0.2">
      <c r="A114">
        <v>50612</v>
      </c>
      <c r="B114" s="21">
        <v>43864</v>
      </c>
      <c r="C114" s="26" t="s">
        <v>817</v>
      </c>
      <c r="D114">
        <v>1</v>
      </c>
      <c r="E114">
        <v>2</v>
      </c>
      <c r="F114">
        <v>20</v>
      </c>
      <c r="G114">
        <v>10.68</v>
      </c>
      <c r="H114" t="str">
        <f>_xlfn.XLOOKUP(Table1[[#This Row],[MyyjäID]],myyjat!$A$2:$A$16,myyjat!$B$2:$B$16)</f>
        <v>Petteri</v>
      </c>
      <c r="I114">
        <f>_xlfn.XLOOKUP(Table1[[#This Row],[Tuotenumero]],tuotteet!$A$2:$A$26,tuotteet!$C$2:$C$26)</f>
        <v>4</v>
      </c>
      <c r="J114" t="str">
        <f>_xlfn.XLOOKUP(Table1[[#This Row],[ryhmäID]],ryhmat!$A$2:$A$7,ryhmat!$B$2:$B$7)</f>
        <v>Tarvikkeet</v>
      </c>
      <c r="K114">
        <f>Table1[[#This Row],[Myyntihinta]]-Table1[[#This Row],[Ostohinta]]</f>
        <v>9.32</v>
      </c>
    </row>
    <row r="115" spans="1:11" x14ac:dyDescent="0.2">
      <c r="A115">
        <v>50613</v>
      </c>
      <c r="B115" s="21">
        <v>43864</v>
      </c>
      <c r="C115" s="26" t="s">
        <v>817</v>
      </c>
      <c r="D115">
        <v>1</v>
      </c>
      <c r="E115">
        <v>5</v>
      </c>
      <c r="F115">
        <v>20</v>
      </c>
      <c r="G115">
        <v>10.99</v>
      </c>
      <c r="H115" t="str">
        <f>_xlfn.XLOOKUP(Table1[[#This Row],[MyyjäID]],myyjat!$A$2:$A$16,myyjat!$B$2:$B$16)</f>
        <v>Liisa</v>
      </c>
      <c r="I115">
        <f>_xlfn.XLOOKUP(Table1[[#This Row],[Tuotenumero]],tuotteet!$A$2:$A$26,tuotteet!$C$2:$C$26)</f>
        <v>4</v>
      </c>
      <c r="J115" t="str">
        <f>_xlfn.XLOOKUP(Table1[[#This Row],[ryhmäID]],ryhmat!$A$2:$A$7,ryhmat!$B$2:$B$7)</f>
        <v>Tarvikkeet</v>
      </c>
      <c r="K115">
        <f>Table1[[#This Row],[Myyntihinta]]-Table1[[#This Row],[Ostohinta]]</f>
        <v>9.01</v>
      </c>
    </row>
    <row r="116" spans="1:11" x14ac:dyDescent="0.2">
      <c r="A116">
        <v>50614</v>
      </c>
      <c r="B116" s="21">
        <v>43864</v>
      </c>
      <c r="C116" s="26" t="s">
        <v>817</v>
      </c>
      <c r="D116">
        <v>1</v>
      </c>
      <c r="E116">
        <v>2</v>
      </c>
      <c r="F116">
        <v>21</v>
      </c>
      <c r="G116">
        <v>11.47</v>
      </c>
      <c r="H116" t="str">
        <f>_xlfn.XLOOKUP(Table1[[#This Row],[MyyjäID]],myyjat!$A$2:$A$16,myyjat!$B$2:$B$16)</f>
        <v>Petteri</v>
      </c>
      <c r="I116">
        <f>_xlfn.XLOOKUP(Table1[[#This Row],[Tuotenumero]],tuotteet!$A$2:$A$26,tuotteet!$C$2:$C$26)</f>
        <v>4</v>
      </c>
      <c r="J116" t="str">
        <f>_xlfn.XLOOKUP(Table1[[#This Row],[ryhmäID]],ryhmat!$A$2:$A$7,ryhmat!$B$2:$B$7)</f>
        <v>Tarvikkeet</v>
      </c>
      <c r="K116">
        <f>Table1[[#This Row],[Myyntihinta]]-Table1[[#This Row],[Ostohinta]]</f>
        <v>9.5299999999999994</v>
      </c>
    </row>
    <row r="117" spans="1:11" x14ac:dyDescent="0.2">
      <c r="A117">
        <v>50615</v>
      </c>
      <c r="B117" s="21">
        <v>43864</v>
      </c>
      <c r="C117" s="26" t="s">
        <v>817</v>
      </c>
      <c r="D117">
        <v>1</v>
      </c>
      <c r="E117">
        <v>2</v>
      </c>
      <c r="F117">
        <v>20</v>
      </c>
      <c r="G117">
        <v>10.84</v>
      </c>
      <c r="H117" t="str">
        <f>_xlfn.XLOOKUP(Table1[[#This Row],[MyyjäID]],myyjat!$A$2:$A$16,myyjat!$B$2:$B$16)</f>
        <v>Petteri</v>
      </c>
      <c r="I117">
        <f>_xlfn.XLOOKUP(Table1[[#This Row],[Tuotenumero]],tuotteet!$A$2:$A$26,tuotteet!$C$2:$C$26)</f>
        <v>4</v>
      </c>
      <c r="J117" t="str">
        <f>_xlfn.XLOOKUP(Table1[[#This Row],[ryhmäID]],ryhmat!$A$2:$A$7,ryhmat!$B$2:$B$7)</f>
        <v>Tarvikkeet</v>
      </c>
      <c r="K117">
        <f>Table1[[#This Row],[Myyntihinta]]-Table1[[#This Row],[Ostohinta]]</f>
        <v>9.16</v>
      </c>
    </row>
    <row r="118" spans="1:11" x14ac:dyDescent="0.2">
      <c r="A118">
        <v>50616</v>
      </c>
      <c r="B118" s="21">
        <v>43864</v>
      </c>
      <c r="C118" s="26" t="s">
        <v>817</v>
      </c>
      <c r="D118">
        <v>1</v>
      </c>
      <c r="E118">
        <v>6</v>
      </c>
      <c r="F118">
        <v>21</v>
      </c>
      <c r="G118">
        <v>10.81</v>
      </c>
      <c r="H118" t="str">
        <f>_xlfn.XLOOKUP(Table1[[#This Row],[MyyjäID]],myyjat!$A$2:$A$16,myyjat!$B$2:$B$16)</f>
        <v>Hessu</v>
      </c>
      <c r="I118">
        <f>_xlfn.XLOOKUP(Table1[[#This Row],[Tuotenumero]],tuotteet!$A$2:$A$26,tuotteet!$C$2:$C$26)</f>
        <v>4</v>
      </c>
      <c r="J118" t="str">
        <f>_xlfn.XLOOKUP(Table1[[#This Row],[ryhmäID]],ryhmat!$A$2:$A$7,ryhmat!$B$2:$B$7)</f>
        <v>Tarvikkeet</v>
      </c>
      <c r="K118">
        <f>Table1[[#This Row],[Myyntihinta]]-Table1[[#This Row],[Ostohinta]]</f>
        <v>10.19</v>
      </c>
    </row>
    <row r="119" spans="1:11" x14ac:dyDescent="0.2">
      <c r="A119">
        <v>50617</v>
      </c>
      <c r="B119" s="21">
        <v>43865</v>
      </c>
      <c r="C119" s="26" t="s">
        <v>817</v>
      </c>
      <c r="D119">
        <v>1</v>
      </c>
      <c r="E119">
        <v>5</v>
      </c>
      <c r="F119">
        <v>21</v>
      </c>
      <c r="G119">
        <v>11.77</v>
      </c>
      <c r="H119" t="str">
        <f>_xlfn.XLOOKUP(Table1[[#This Row],[MyyjäID]],myyjat!$A$2:$A$16,myyjat!$B$2:$B$16)</f>
        <v>Liisa</v>
      </c>
      <c r="I119">
        <f>_xlfn.XLOOKUP(Table1[[#This Row],[Tuotenumero]],tuotteet!$A$2:$A$26,tuotteet!$C$2:$C$26)</f>
        <v>4</v>
      </c>
      <c r="J119" t="str">
        <f>_xlfn.XLOOKUP(Table1[[#This Row],[ryhmäID]],ryhmat!$A$2:$A$7,ryhmat!$B$2:$B$7)</f>
        <v>Tarvikkeet</v>
      </c>
      <c r="K119">
        <f>Table1[[#This Row],[Myyntihinta]]-Table1[[#This Row],[Ostohinta]]</f>
        <v>9.23</v>
      </c>
    </row>
    <row r="120" spans="1:11" x14ac:dyDescent="0.2">
      <c r="A120">
        <v>50618</v>
      </c>
      <c r="B120" s="21">
        <v>43865</v>
      </c>
      <c r="C120" s="26" t="s">
        <v>817</v>
      </c>
      <c r="D120">
        <v>1</v>
      </c>
      <c r="E120">
        <v>3</v>
      </c>
      <c r="F120">
        <v>21</v>
      </c>
      <c r="G120">
        <v>11.14</v>
      </c>
      <c r="H120" t="str">
        <f>_xlfn.XLOOKUP(Table1[[#This Row],[MyyjäID]],myyjat!$A$2:$A$16,myyjat!$B$2:$B$16)</f>
        <v>Pekka</v>
      </c>
      <c r="I120">
        <f>_xlfn.XLOOKUP(Table1[[#This Row],[Tuotenumero]],tuotteet!$A$2:$A$26,tuotteet!$C$2:$C$26)</f>
        <v>4</v>
      </c>
      <c r="J120" t="str">
        <f>_xlfn.XLOOKUP(Table1[[#This Row],[ryhmäID]],ryhmat!$A$2:$A$7,ryhmat!$B$2:$B$7)</f>
        <v>Tarvikkeet</v>
      </c>
      <c r="K120">
        <f>Table1[[#This Row],[Myyntihinta]]-Table1[[#This Row],[Ostohinta]]</f>
        <v>9.86</v>
      </c>
    </row>
    <row r="121" spans="1:11" x14ac:dyDescent="0.2">
      <c r="A121">
        <v>50619</v>
      </c>
      <c r="B121" s="21">
        <v>43866</v>
      </c>
      <c r="C121" s="26" t="s">
        <v>818</v>
      </c>
      <c r="D121">
        <v>1</v>
      </c>
      <c r="E121">
        <v>5</v>
      </c>
      <c r="F121">
        <v>89</v>
      </c>
      <c r="G121">
        <v>56.43</v>
      </c>
      <c r="H121" t="str">
        <f>_xlfn.XLOOKUP(Table1[[#This Row],[MyyjäID]],myyjat!$A$2:$A$16,myyjat!$B$2:$B$16)</f>
        <v>Liisa</v>
      </c>
      <c r="I121">
        <f>_xlfn.XLOOKUP(Table1[[#This Row],[Tuotenumero]],tuotteet!$A$2:$A$26,tuotteet!$C$2:$C$26)</f>
        <v>6</v>
      </c>
      <c r="J121" t="str">
        <f>_xlfn.XLOOKUP(Table1[[#This Row],[ryhmäID]],ryhmat!$A$2:$A$7,ryhmat!$B$2:$B$7)</f>
        <v>Digiboxit</v>
      </c>
      <c r="K121">
        <f>Table1[[#This Row],[Myyntihinta]]-Table1[[#This Row],[Ostohinta]]</f>
        <v>32.57</v>
      </c>
    </row>
    <row r="122" spans="1:11" x14ac:dyDescent="0.2">
      <c r="A122">
        <v>50620</v>
      </c>
      <c r="B122" s="21">
        <v>43866</v>
      </c>
      <c r="C122" s="26" t="s">
        <v>821</v>
      </c>
      <c r="D122">
        <v>1</v>
      </c>
      <c r="E122">
        <v>6</v>
      </c>
      <c r="F122">
        <v>122</v>
      </c>
      <c r="G122">
        <v>62.05</v>
      </c>
      <c r="H122" t="str">
        <f>_xlfn.XLOOKUP(Table1[[#This Row],[MyyjäID]],myyjat!$A$2:$A$16,myyjat!$B$2:$B$16)</f>
        <v>Hessu</v>
      </c>
      <c r="I122">
        <f>_xlfn.XLOOKUP(Table1[[#This Row],[Tuotenumero]],tuotteet!$A$2:$A$26,tuotteet!$C$2:$C$26)</f>
        <v>2</v>
      </c>
      <c r="J122" t="str">
        <f>_xlfn.XLOOKUP(Table1[[#This Row],[ryhmäID]],ryhmat!$A$2:$A$7,ryhmat!$B$2:$B$7)</f>
        <v>Kuvantoisto</v>
      </c>
      <c r="K122">
        <f>Table1[[#This Row],[Myyntihinta]]-Table1[[#This Row],[Ostohinta]]</f>
        <v>59.95</v>
      </c>
    </row>
    <row r="123" spans="1:11" x14ac:dyDescent="0.2">
      <c r="A123">
        <v>50621</v>
      </c>
      <c r="B123" s="21">
        <v>43866</v>
      </c>
      <c r="C123" s="26" t="s">
        <v>817</v>
      </c>
      <c r="D123">
        <v>1</v>
      </c>
      <c r="E123">
        <v>5</v>
      </c>
      <c r="F123">
        <v>20</v>
      </c>
      <c r="G123">
        <v>11.4</v>
      </c>
      <c r="H123" t="str">
        <f>_xlfn.XLOOKUP(Table1[[#This Row],[MyyjäID]],myyjat!$A$2:$A$16,myyjat!$B$2:$B$16)</f>
        <v>Liisa</v>
      </c>
      <c r="I123">
        <f>_xlfn.XLOOKUP(Table1[[#This Row],[Tuotenumero]],tuotteet!$A$2:$A$26,tuotteet!$C$2:$C$26)</f>
        <v>4</v>
      </c>
      <c r="J123" t="str">
        <f>_xlfn.XLOOKUP(Table1[[#This Row],[ryhmäID]],ryhmat!$A$2:$A$7,ryhmat!$B$2:$B$7)</f>
        <v>Tarvikkeet</v>
      </c>
      <c r="K123">
        <f>Table1[[#This Row],[Myyntihinta]]-Table1[[#This Row],[Ostohinta]]</f>
        <v>8.6</v>
      </c>
    </row>
    <row r="124" spans="1:11" x14ac:dyDescent="0.2">
      <c r="A124">
        <v>50622</v>
      </c>
      <c r="B124" s="21">
        <v>43866</v>
      </c>
      <c r="C124" s="26" t="s">
        <v>817</v>
      </c>
      <c r="D124">
        <v>1</v>
      </c>
      <c r="E124">
        <v>5</v>
      </c>
      <c r="F124">
        <v>20</v>
      </c>
      <c r="G124">
        <v>11.62</v>
      </c>
      <c r="H124" t="str">
        <f>_xlfn.XLOOKUP(Table1[[#This Row],[MyyjäID]],myyjat!$A$2:$A$16,myyjat!$B$2:$B$16)</f>
        <v>Liisa</v>
      </c>
      <c r="I124">
        <f>_xlfn.XLOOKUP(Table1[[#This Row],[Tuotenumero]],tuotteet!$A$2:$A$26,tuotteet!$C$2:$C$26)</f>
        <v>4</v>
      </c>
      <c r="J124" t="str">
        <f>_xlfn.XLOOKUP(Table1[[#This Row],[ryhmäID]],ryhmat!$A$2:$A$7,ryhmat!$B$2:$B$7)</f>
        <v>Tarvikkeet</v>
      </c>
      <c r="K124">
        <f>Table1[[#This Row],[Myyntihinta]]-Table1[[#This Row],[Ostohinta]]</f>
        <v>8.3800000000000008</v>
      </c>
    </row>
    <row r="125" spans="1:11" x14ac:dyDescent="0.2">
      <c r="A125">
        <v>50623</v>
      </c>
      <c r="B125" s="21">
        <v>43867</v>
      </c>
      <c r="C125" s="26" t="s">
        <v>817</v>
      </c>
      <c r="D125">
        <v>1</v>
      </c>
      <c r="E125">
        <v>5</v>
      </c>
      <c r="F125">
        <v>21</v>
      </c>
      <c r="G125">
        <v>10.9</v>
      </c>
      <c r="H125" t="str">
        <f>_xlfn.XLOOKUP(Table1[[#This Row],[MyyjäID]],myyjat!$A$2:$A$16,myyjat!$B$2:$B$16)</f>
        <v>Liisa</v>
      </c>
      <c r="I125">
        <f>_xlfn.XLOOKUP(Table1[[#This Row],[Tuotenumero]],tuotteet!$A$2:$A$26,tuotteet!$C$2:$C$26)</f>
        <v>4</v>
      </c>
      <c r="J125" t="str">
        <f>_xlfn.XLOOKUP(Table1[[#This Row],[ryhmäID]],ryhmat!$A$2:$A$7,ryhmat!$B$2:$B$7)</f>
        <v>Tarvikkeet</v>
      </c>
      <c r="K125">
        <f>Table1[[#This Row],[Myyntihinta]]-Table1[[#This Row],[Ostohinta]]</f>
        <v>10.1</v>
      </c>
    </row>
    <row r="126" spans="1:11" x14ac:dyDescent="0.2">
      <c r="A126">
        <v>50624</v>
      </c>
      <c r="B126" s="21">
        <v>43867</v>
      </c>
      <c r="C126" s="26" t="s">
        <v>822</v>
      </c>
      <c r="D126">
        <v>1</v>
      </c>
      <c r="E126">
        <v>2</v>
      </c>
      <c r="F126">
        <v>172</v>
      </c>
      <c r="G126">
        <v>116.45</v>
      </c>
      <c r="H126" t="str">
        <f>_xlfn.XLOOKUP(Table1[[#This Row],[MyyjäID]],myyjat!$A$2:$A$16,myyjat!$B$2:$B$16)</f>
        <v>Petteri</v>
      </c>
      <c r="I126">
        <f>_xlfn.XLOOKUP(Table1[[#This Row],[Tuotenumero]],tuotteet!$A$2:$A$26,tuotteet!$C$2:$C$26)</f>
        <v>2</v>
      </c>
      <c r="J126" t="str">
        <f>_xlfn.XLOOKUP(Table1[[#This Row],[ryhmäID]],ryhmat!$A$2:$A$7,ryhmat!$B$2:$B$7)</f>
        <v>Kuvantoisto</v>
      </c>
      <c r="K126">
        <f>Table1[[#This Row],[Myyntihinta]]-Table1[[#This Row],[Ostohinta]]</f>
        <v>55.55</v>
      </c>
    </row>
    <row r="127" spans="1:11" x14ac:dyDescent="0.2">
      <c r="A127">
        <v>50625</v>
      </c>
      <c r="B127" s="21">
        <v>43868</v>
      </c>
      <c r="C127" s="26" t="s">
        <v>817</v>
      </c>
      <c r="D127">
        <v>1</v>
      </c>
      <c r="E127">
        <v>7</v>
      </c>
      <c r="F127">
        <v>20</v>
      </c>
      <c r="G127">
        <v>11.42</v>
      </c>
      <c r="H127" t="str">
        <f>_xlfn.XLOOKUP(Table1[[#This Row],[MyyjäID]],myyjat!$A$2:$A$16,myyjat!$B$2:$B$16)</f>
        <v>Rauno</v>
      </c>
      <c r="I127">
        <f>_xlfn.XLOOKUP(Table1[[#This Row],[Tuotenumero]],tuotteet!$A$2:$A$26,tuotteet!$C$2:$C$26)</f>
        <v>4</v>
      </c>
      <c r="J127" t="str">
        <f>_xlfn.XLOOKUP(Table1[[#This Row],[ryhmäID]],ryhmat!$A$2:$A$7,ryhmat!$B$2:$B$7)</f>
        <v>Tarvikkeet</v>
      </c>
      <c r="K127">
        <f>Table1[[#This Row],[Myyntihinta]]-Table1[[#This Row],[Ostohinta]]</f>
        <v>8.58</v>
      </c>
    </row>
    <row r="128" spans="1:11" x14ac:dyDescent="0.2">
      <c r="A128">
        <v>50626</v>
      </c>
      <c r="B128" s="21">
        <v>43869</v>
      </c>
      <c r="C128" s="26" t="s">
        <v>817</v>
      </c>
      <c r="D128">
        <v>1</v>
      </c>
      <c r="E128">
        <v>5</v>
      </c>
      <c r="F128">
        <v>20</v>
      </c>
      <c r="G128">
        <v>11.19</v>
      </c>
      <c r="H128" t="str">
        <f>_xlfn.XLOOKUP(Table1[[#This Row],[MyyjäID]],myyjat!$A$2:$A$16,myyjat!$B$2:$B$16)</f>
        <v>Liisa</v>
      </c>
      <c r="I128">
        <f>_xlfn.XLOOKUP(Table1[[#This Row],[Tuotenumero]],tuotteet!$A$2:$A$26,tuotteet!$C$2:$C$26)</f>
        <v>4</v>
      </c>
      <c r="J128" t="str">
        <f>_xlfn.XLOOKUP(Table1[[#This Row],[ryhmäID]],ryhmat!$A$2:$A$7,ryhmat!$B$2:$B$7)</f>
        <v>Tarvikkeet</v>
      </c>
      <c r="K128">
        <f>Table1[[#This Row],[Myyntihinta]]-Table1[[#This Row],[Ostohinta]]</f>
        <v>8.81</v>
      </c>
    </row>
    <row r="129" spans="1:11" x14ac:dyDescent="0.2">
      <c r="A129">
        <v>50627</v>
      </c>
      <c r="B129" s="21">
        <v>43870</v>
      </c>
      <c r="C129" s="26" t="s">
        <v>817</v>
      </c>
      <c r="D129">
        <v>1</v>
      </c>
      <c r="E129">
        <v>2</v>
      </c>
      <c r="F129">
        <v>20</v>
      </c>
      <c r="G129">
        <v>11.25</v>
      </c>
      <c r="H129" t="str">
        <f>_xlfn.XLOOKUP(Table1[[#This Row],[MyyjäID]],myyjat!$A$2:$A$16,myyjat!$B$2:$B$16)</f>
        <v>Petteri</v>
      </c>
      <c r="I129">
        <f>_xlfn.XLOOKUP(Table1[[#This Row],[Tuotenumero]],tuotteet!$A$2:$A$26,tuotteet!$C$2:$C$26)</f>
        <v>4</v>
      </c>
      <c r="J129" t="str">
        <f>_xlfn.XLOOKUP(Table1[[#This Row],[ryhmäID]],ryhmat!$A$2:$A$7,ryhmat!$B$2:$B$7)</f>
        <v>Tarvikkeet</v>
      </c>
      <c r="K129">
        <f>Table1[[#This Row],[Myyntihinta]]-Table1[[#This Row],[Ostohinta]]</f>
        <v>8.75</v>
      </c>
    </row>
    <row r="130" spans="1:11" x14ac:dyDescent="0.2">
      <c r="A130">
        <v>50628</v>
      </c>
      <c r="B130" s="21">
        <v>43870</v>
      </c>
      <c r="C130" s="26" t="s">
        <v>816</v>
      </c>
      <c r="D130">
        <v>1</v>
      </c>
      <c r="E130">
        <v>2</v>
      </c>
      <c r="F130">
        <v>77</v>
      </c>
      <c r="G130">
        <v>40.79</v>
      </c>
      <c r="H130" t="str">
        <f>_xlfn.XLOOKUP(Table1[[#This Row],[MyyjäID]],myyjat!$A$2:$A$16,myyjat!$B$2:$B$16)</f>
        <v>Petteri</v>
      </c>
      <c r="I130">
        <f>_xlfn.XLOOKUP(Table1[[#This Row],[Tuotenumero]],tuotteet!$A$2:$A$26,tuotteet!$C$2:$C$26)</f>
        <v>5</v>
      </c>
      <c r="J130" t="str">
        <f>_xlfn.XLOOKUP(Table1[[#This Row],[ryhmäID]],ryhmat!$A$2:$A$7,ryhmat!$B$2:$B$7)</f>
        <v>Konsolit</v>
      </c>
      <c r="K130">
        <f>Table1[[#This Row],[Myyntihinta]]-Table1[[#This Row],[Ostohinta]]</f>
        <v>36.21</v>
      </c>
    </row>
    <row r="131" spans="1:11" x14ac:dyDescent="0.2">
      <c r="A131">
        <v>50629</v>
      </c>
      <c r="B131" s="21">
        <v>43870</v>
      </c>
      <c r="C131" s="26" t="s">
        <v>820</v>
      </c>
      <c r="D131">
        <v>1</v>
      </c>
      <c r="E131">
        <v>2</v>
      </c>
      <c r="F131">
        <v>82</v>
      </c>
      <c r="G131">
        <v>50.19</v>
      </c>
      <c r="H131" t="str">
        <f>_xlfn.XLOOKUP(Table1[[#This Row],[MyyjäID]],myyjat!$A$2:$A$16,myyjat!$B$2:$B$16)</f>
        <v>Petteri</v>
      </c>
      <c r="I131">
        <f>_xlfn.XLOOKUP(Table1[[#This Row],[Tuotenumero]],tuotteet!$A$2:$A$26,tuotteet!$C$2:$C$26)</f>
        <v>6</v>
      </c>
      <c r="J131" t="str">
        <f>_xlfn.XLOOKUP(Table1[[#This Row],[ryhmäID]],ryhmat!$A$2:$A$7,ryhmat!$B$2:$B$7)</f>
        <v>Digiboxit</v>
      </c>
      <c r="K131">
        <f>Table1[[#This Row],[Myyntihinta]]-Table1[[#This Row],[Ostohinta]]</f>
        <v>31.810000000000002</v>
      </c>
    </row>
    <row r="132" spans="1:11" x14ac:dyDescent="0.2">
      <c r="A132">
        <v>50630</v>
      </c>
      <c r="B132" s="21">
        <v>43871</v>
      </c>
      <c r="C132" s="26" t="s">
        <v>817</v>
      </c>
      <c r="D132">
        <v>1</v>
      </c>
      <c r="E132">
        <v>1</v>
      </c>
      <c r="F132">
        <v>21</v>
      </c>
      <c r="G132">
        <v>11.38</v>
      </c>
      <c r="H132" t="str">
        <f>_xlfn.XLOOKUP(Table1[[#This Row],[MyyjäID]],myyjat!$A$2:$A$16,myyjat!$B$2:$B$16)</f>
        <v>Jani</v>
      </c>
      <c r="I132">
        <f>_xlfn.XLOOKUP(Table1[[#This Row],[Tuotenumero]],tuotteet!$A$2:$A$26,tuotteet!$C$2:$C$26)</f>
        <v>4</v>
      </c>
      <c r="J132" t="str">
        <f>_xlfn.XLOOKUP(Table1[[#This Row],[ryhmäID]],ryhmat!$A$2:$A$7,ryhmat!$B$2:$B$7)</f>
        <v>Tarvikkeet</v>
      </c>
      <c r="K132">
        <f>Table1[[#This Row],[Myyntihinta]]-Table1[[#This Row],[Ostohinta]]</f>
        <v>9.6199999999999992</v>
      </c>
    </row>
    <row r="133" spans="1:11" x14ac:dyDescent="0.2">
      <c r="A133">
        <v>50631</v>
      </c>
      <c r="B133" s="21">
        <v>43871</v>
      </c>
      <c r="C133" s="26" t="s">
        <v>817</v>
      </c>
      <c r="D133">
        <v>1</v>
      </c>
      <c r="E133">
        <v>3</v>
      </c>
      <c r="F133">
        <v>19</v>
      </c>
      <c r="G133">
        <v>11.54</v>
      </c>
      <c r="H133" t="str">
        <f>_xlfn.XLOOKUP(Table1[[#This Row],[MyyjäID]],myyjat!$A$2:$A$16,myyjat!$B$2:$B$16)</f>
        <v>Pekka</v>
      </c>
      <c r="I133">
        <f>_xlfn.XLOOKUP(Table1[[#This Row],[Tuotenumero]],tuotteet!$A$2:$A$26,tuotteet!$C$2:$C$26)</f>
        <v>4</v>
      </c>
      <c r="J133" t="str">
        <f>_xlfn.XLOOKUP(Table1[[#This Row],[ryhmäID]],ryhmat!$A$2:$A$7,ryhmat!$B$2:$B$7)</f>
        <v>Tarvikkeet</v>
      </c>
      <c r="K133">
        <f>Table1[[#This Row],[Myyntihinta]]-Table1[[#This Row],[Ostohinta]]</f>
        <v>7.4600000000000009</v>
      </c>
    </row>
    <row r="134" spans="1:11" x14ac:dyDescent="0.2">
      <c r="A134">
        <v>50632</v>
      </c>
      <c r="B134" s="21">
        <v>43871</v>
      </c>
      <c r="C134" s="26" t="s">
        <v>819</v>
      </c>
      <c r="D134">
        <v>1</v>
      </c>
      <c r="E134">
        <v>2</v>
      </c>
      <c r="F134">
        <v>233</v>
      </c>
      <c r="G134">
        <v>160</v>
      </c>
      <c r="H134" t="str">
        <f>_xlfn.XLOOKUP(Table1[[#This Row],[MyyjäID]],myyjat!$A$2:$A$16,myyjat!$B$2:$B$16)</f>
        <v>Petteri</v>
      </c>
      <c r="I134">
        <f>_xlfn.XLOOKUP(Table1[[#This Row],[Tuotenumero]],tuotteet!$A$2:$A$26,tuotteet!$C$2:$C$26)</f>
        <v>3</v>
      </c>
      <c r="J134" t="str">
        <f>_xlfn.XLOOKUP(Table1[[#This Row],[ryhmäID]],ryhmat!$A$2:$A$7,ryhmat!$B$2:$B$7)</f>
        <v>TV</v>
      </c>
      <c r="K134">
        <f>Table1[[#This Row],[Myyntihinta]]-Table1[[#This Row],[Ostohinta]]</f>
        <v>73</v>
      </c>
    </row>
    <row r="135" spans="1:11" x14ac:dyDescent="0.2">
      <c r="A135">
        <v>50633</v>
      </c>
      <c r="B135" s="21">
        <v>43872</v>
      </c>
      <c r="C135" s="26" t="s">
        <v>821</v>
      </c>
      <c r="D135">
        <v>1</v>
      </c>
      <c r="E135">
        <v>2</v>
      </c>
      <c r="F135">
        <v>117</v>
      </c>
      <c r="G135">
        <v>66.650000000000006</v>
      </c>
      <c r="H135" t="str">
        <f>_xlfn.XLOOKUP(Table1[[#This Row],[MyyjäID]],myyjat!$A$2:$A$16,myyjat!$B$2:$B$16)</f>
        <v>Petteri</v>
      </c>
      <c r="I135">
        <f>_xlfn.XLOOKUP(Table1[[#This Row],[Tuotenumero]],tuotteet!$A$2:$A$26,tuotteet!$C$2:$C$26)</f>
        <v>2</v>
      </c>
      <c r="J135" t="str">
        <f>_xlfn.XLOOKUP(Table1[[#This Row],[ryhmäID]],ryhmat!$A$2:$A$7,ryhmat!$B$2:$B$7)</f>
        <v>Kuvantoisto</v>
      </c>
      <c r="K135">
        <f>Table1[[#This Row],[Myyntihinta]]-Table1[[#This Row],[Ostohinta]]</f>
        <v>50.349999999999994</v>
      </c>
    </row>
    <row r="136" spans="1:11" x14ac:dyDescent="0.2">
      <c r="A136">
        <v>50634</v>
      </c>
      <c r="B136" s="21">
        <v>43872</v>
      </c>
      <c r="C136" s="26" t="s">
        <v>817</v>
      </c>
      <c r="D136">
        <v>1</v>
      </c>
      <c r="E136">
        <v>1</v>
      </c>
      <c r="F136">
        <v>21</v>
      </c>
      <c r="G136">
        <v>11.17</v>
      </c>
      <c r="H136" t="str">
        <f>_xlfn.XLOOKUP(Table1[[#This Row],[MyyjäID]],myyjat!$A$2:$A$16,myyjat!$B$2:$B$16)</f>
        <v>Jani</v>
      </c>
      <c r="I136">
        <f>_xlfn.XLOOKUP(Table1[[#This Row],[Tuotenumero]],tuotteet!$A$2:$A$26,tuotteet!$C$2:$C$26)</f>
        <v>4</v>
      </c>
      <c r="J136" t="str">
        <f>_xlfn.XLOOKUP(Table1[[#This Row],[ryhmäID]],ryhmat!$A$2:$A$7,ryhmat!$B$2:$B$7)</f>
        <v>Tarvikkeet</v>
      </c>
      <c r="K136">
        <f>Table1[[#This Row],[Myyntihinta]]-Table1[[#This Row],[Ostohinta]]</f>
        <v>9.83</v>
      </c>
    </row>
    <row r="137" spans="1:11" x14ac:dyDescent="0.2">
      <c r="A137">
        <v>50635</v>
      </c>
      <c r="B137" s="21">
        <v>43872</v>
      </c>
      <c r="C137" s="26" t="s">
        <v>817</v>
      </c>
      <c r="D137">
        <v>1</v>
      </c>
      <c r="E137">
        <v>3</v>
      </c>
      <c r="F137">
        <v>20</v>
      </c>
      <c r="G137">
        <v>11.74</v>
      </c>
      <c r="H137" t="str">
        <f>_xlfn.XLOOKUP(Table1[[#This Row],[MyyjäID]],myyjat!$A$2:$A$16,myyjat!$B$2:$B$16)</f>
        <v>Pekka</v>
      </c>
      <c r="I137">
        <f>_xlfn.XLOOKUP(Table1[[#This Row],[Tuotenumero]],tuotteet!$A$2:$A$26,tuotteet!$C$2:$C$26)</f>
        <v>4</v>
      </c>
      <c r="J137" t="str">
        <f>_xlfn.XLOOKUP(Table1[[#This Row],[ryhmäID]],ryhmat!$A$2:$A$7,ryhmat!$B$2:$B$7)</f>
        <v>Tarvikkeet</v>
      </c>
      <c r="K137">
        <f>Table1[[#This Row],[Myyntihinta]]-Table1[[#This Row],[Ostohinta]]</f>
        <v>8.26</v>
      </c>
    </row>
    <row r="138" spans="1:11" x14ac:dyDescent="0.2">
      <c r="A138">
        <v>50636</v>
      </c>
      <c r="B138" s="21">
        <v>43873</v>
      </c>
      <c r="C138" s="26" t="s">
        <v>817</v>
      </c>
      <c r="D138">
        <v>1</v>
      </c>
      <c r="E138">
        <v>6</v>
      </c>
      <c r="F138">
        <v>20</v>
      </c>
      <c r="G138">
        <v>11.37</v>
      </c>
      <c r="H138" t="str">
        <f>_xlfn.XLOOKUP(Table1[[#This Row],[MyyjäID]],myyjat!$A$2:$A$16,myyjat!$B$2:$B$16)</f>
        <v>Hessu</v>
      </c>
      <c r="I138">
        <f>_xlfn.XLOOKUP(Table1[[#This Row],[Tuotenumero]],tuotteet!$A$2:$A$26,tuotteet!$C$2:$C$26)</f>
        <v>4</v>
      </c>
      <c r="J138" t="str">
        <f>_xlfn.XLOOKUP(Table1[[#This Row],[ryhmäID]],ryhmat!$A$2:$A$7,ryhmat!$B$2:$B$7)</f>
        <v>Tarvikkeet</v>
      </c>
      <c r="K138">
        <f>Table1[[#This Row],[Myyntihinta]]-Table1[[#This Row],[Ostohinta]]</f>
        <v>8.6300000000000008</v>
      </c>
    </row>
    <row r="139" spans="1:11" x14ac:dyDescent="0.2">
      <c r="A139">
        <v>50637</v>
      </c>
      <c r="B139" s="21">
        <v>43873</v>
      </c>
      <c r="C139" s="26" t="s">
        <v>817</v>
      </c>
      <c r="D139">
        <v>1</v>
      </c>
      <c r="E139">
        <v>7</v>
      </c>
      <c r="F139">
        <v>19</v>
      </c>
      <c r="G139">
        <v>10.73</v>
      </c>
      <c r="H139" t="str">
        <f>_xlfn.XLOOKUP(Table1[[#This Row],[MyyjäID]],myyjat!$A$2:$A$16,myyjat!$B$2:$B$16)</f>
        <v>Rauno</v>
      </c>
      <c r="I139">
        <f>_xlfn.XLOOKUP(Table1[[#This Row],[Tuotenumero]],tuotteet!$A$2:$A$26,tuotteet!$C$2:$C$26)</f>
        <v>4</v>
      </c>
      <c r="J139" t="str">
        <f>_xlfn.XLOOKUP(Table1[[#This Row],[ryhmäID]],ryhmat!$A$2:$A$7,ryhmat!$B$2:$B$7)</f>
        <v>Tarvikkeet</v>
      </c>
      <c r="K139">
        <f>Table1[[#This Row],[Myyntihinta]]-Table1[[#This Row],[Ostohinta]]</f>
        <v>8.27</v>
      </c>
    </row>
    <row r="140" spans="1:11" x14ac:dyDescent="0.2">
      <c r="A140">
        <v>50638</v>
      </c>
      <c r="B140" s="21">
        <v>43873</v>
      </c>
      <c r="C140" s="26" t="s">
        <v>817</v>
      </c>
      <c r="D140">
        <v>1</v>
      </c>
      <c r="E140">
        <v>6</v>
      </c>
      <c r="F140">
        <v>20</v>
      </c>
      <c r="G140">
        <v>10.83</v>
      </c>
      <c r="H140" t="str">
        <f>_xlfn.XLOOKUP(Table1[[#This Row],[MyyjäID]],myyjat!$A$2:$A$16,myyjat!$B$2:$B$16)</f>
        <v>Hessu</v>
      </c>
      <c r="I140">
        <f>_xlfn.XLOOKUP(Table1[[#This Row],[Tuotenumero]],tuotteet!$A$2:$A$26,tuotteet!$C$2:$C$26)</f>
        <v>4</v>
      </c>
      <c r="J140" t="str">
        <f>_xlfn.XLOOKUP(Table1[[#This Row],[ryhmäID]],ryhmat!$A$2:$A$7,ryhmat!$B$2:$B$7)</f>
        <v>Tarvikkeet</v>
      </c>
      <c r="K140">
        <f>Table1[[#This Row],[Myyntihinta]]-Table1[[#This Row],[Ostohinta]]</f>
        <v>9.17</v>
      </c>
    </row>
    <row r="141" spans="1:11" x14ac:dyDescent="0.2">
      <c r="A141">
        <v>50639</v>
      </c>
      <c r="B141" s="21">
        <v>43873</v>
      </c>
      <c r="C141" s="26" t="s">
        <v>817</v>
      </c>
      <c r="D141">
        <v>1</v>
      </c>
      <c r="E141">
        <v>6</v>
      </c>
      <c r="F141">
        <v>20</v>
      </c>
      <c r="G141">
        <v>10.7</v>
      </c>
      <c r="H141" t="str">
        <f>_xlfn.XLOOKUP(Table1[[#This Row],[MyyjäID]],myyjat!$A$2:$A$16,myyjat!$B$2:$B$16)</f>
        <v>Hessu</v>
      </c>
      <c r="I141">
        <f>_xlfn.XLOOKUP(Table1[[#This Row],[Tuotenumero]],tuotteet!$A$2:$A$26,tuotteet!$C$2:$C$26)</f>
        <v>4</v>
      </c>
      <c r="J141" t="str">
        <f>_xlfn.XLOOKUP(Table1[[#This Row],[ryhmäID]],ryhmat!$A$2:$A$7,ryhmat!$B$2:$B$7)</f>
        <v>Tarvikkeet</v>
      </c>
      <c r="K141">
        <f>Table1[[#This Row],[Myyntihinta]]-Table1[[#This Row],[Ostohinta]]</f>
        <v>9.3000000000000007</v>
      </c>
    </row>
    <row r="142" spans="1:11" x14ac:dyDescent="0.2">
      <c r="A142">
        <v>50640</v>
      </c>
      <c r="B142" s="21">
        <v>43873</v>
      </c>
      <c r="C142" s="26" t="s">
        <v>817</v>
      </c>
      <c r="D142">
        <v>1</v>
      </c>
      <c r="E142">
        <v>3</v>
      </c>
      <c r="F142">
        <v>19</v>
      </c>
      <c r="G142">
        <v>11.42</v>
      </c>
      <c r="H142" t="str">
        <f>_xlfn.XLOOKUP(Table1[[#This Row],[MyyjäID]],myyjat!$A$2:$A$16,myyjat!$B$2:$B$16)</f>
        <v>Pekka</v>
      </c>
      <c r="I142">
        <f>_xlfn.XLOOKUP(Table1[[#This Row],[Tuotenumero]],tuotteet!$A$2:$A$26,tuotteet!$C$2:$C$26)</f>
        <v>4</v>
      </c>
      <c r="J142" t="str">
        <f>_xlfn.XLOOKUP(Table1[[#This Row],[ryhmäID]],ryhmat!$A$2:$A$7,ryhmat!$B$2:$B$7)</f>
        <v>Tarvikkeet</v>
      </c>
      <c r="K142">
        <f>Table1[[#This Row],[Myyntihinta]]-Table1[[#This Row],[Ostohinta]]</f>
        <v>7.58</v>
      </c>
    </row>
    <row r="143" spans="1:11" x14ac:dyDescent="0.2">
      <c r="A143">
        <v>50641</v>
      </c>
      <c r="B143" s="21">
        <v>43873</v>
      </c>
      <c r="C143" s="26" t="s">
        <v>817</v>
      </c>
      <c r="D143">
        <v>1</v>
      </c>
      <c r="E143">
        <v>6</v>
      </c>
      <c r="F143">
        <v>21</v>
      </c>
      <c r="G143">
        <v>11.15</v>
      </c>
      <c r="H143" t="str">
        <f>_xlfn.XLOOKUP(Table1[[#This Row],[MyyjäID]],myyjat!$A$2:$A$16,myyjat!$B$2:$B$16)</f>
        <v>Hessu</v>
      </c>
      <c r="I143">
        <f>_xlfn.XLOOKUP(Table1[[#This Row],[Tuotenumero]],tuotteet!$A$2:$A$26,tuotteet!$C$2:$C$26)</f>
        <v>4</v>
      </c>
      <c r="J143" t="str">
        <f>_xlfn.XLOOKUP(Table1[[#This Row],[ryhmäID]],ryhmat!$A$2:$A$7,ryhmat!$B$2:$B$7)</f>
        <v>Tarvikkeet</v>
      </c>
      <c r="K143">
        <f>Table1[[#This Row],[Myyntihinta]]-Table1[[#This Row],[Ostohinta]]</f>
        <v>9.85</v>
      </c>
    </row>
    <row r="144" spans="1:11" x14ac:dyDescent="0.2">
      <c r="A144">
        <v>50642</v>
      </c>
      <c r="B144" s="21">
        <v>43873</v>
      </c>
      <c r="C144" s="26" t="s">
        <v>822</v>
      </c>
      <c r="D144">
        <v>1</v>
      </c>
      <c r="E144">
        <v>6</v>
      </c>
      <c r="F144">
        <v>175</v>
      </c>
      <c r="G144">
        <v>114.25</v>
      </c>
      <c r="H144" t="str">
        <f>_xlfn.XLOOKUP(Table1[[#This Row],[MyyjäID]],myyjat!$A$2:$A$16,myyjat!$B$2:$B$16)</f>
        <v>Hessu</v>
      </c>
      <c r="I144">
        <f>_xlfn.XLOOKUP(Table1[[#This Row],[Tuotenumero]],tuotteet!$A$2:$A$26,tuotteet!$C$2:$C$26)</f>
        <v>2</v>
      </c>
      <c r="J144" t="str">
        <f>_xlfn.XLOOKUP(Table1[[#This Row],[ryhmäID]],ryhmat!$A$2:$A$7,ryhmat!$B$2:$B$7)</f>
        <v>Kuvantoisto</v>
      </c>
      <c r="K144">
        <f>Table1[[#This Row],[Myyntihinta]]-Table1[[#This Row],[Ostohinta]]</f>
        <v>60.75</v>
      </c>
    </row>
    <row r="145" spans="1:11" x14ac:dyDescent="0.2">
      <c r="A145">
        <v>50643</v>
      </c>
      <c r="B145" s="21">
        <v>43873</v>
      </c>
      <c r="C145" s="26" t="s">
        <v>817</v>
      </c>
      <c r="D145">
        <v>1</v>
      </c>
      <c r="E145">
        <v>6</v>
      </c>
      <c r="F145">
        <v>20</v>
      </c>
      <c r="G145">
        <v>11.82</v>
      </c>
      <c r="H145" t="str">
        <f>_xlfn.XLOOKUP(Table1[[#This Row],[MyyjäID]],myyjat!$A$2:$A$16,myyjat!$B$2:$B$16)</f>
        <v>Hessu</v>
      </c>
      <c r="I145">
        <f>_xlfn.XLOOKUP(Table1[[#This Row],[Tuotenumero]],tuotteet!$A$2:$A$26,tuotteet!$C$2:$C$26)</f>
        <v>4</v>
      </c>
      <c r="J145" t="str">
        <f>_xlfn.XLOOKUP(Table1[[#This Row],[ryhmäID]],ryhmat!$A$2:$A$7,ryhmat!$B$2:$B$7)</f>
        <v>Tarvikkeet</v>
      </c>
      <c r="K145">
        <f>Table1[[#This Row],[Myyntihinta]]-Table1[[#This Row],[Ostohinta]]</f>
        <v>8.18</v>
      </c>
    </row>
    <row r="146" spans="1:11" x14ac:dyDescent="0.2">
      <c r="A146">
        <v>50644</v>
      </c>
      <c r="B146" s="21">
        <v>43874</v>
      </c>
      <c r="C146" s="26" t="s">
        <v>817</v>
      </c>
      <c r="D146">
        <v>1</v>
      </c>
      <c r="E146">
        <v>1</v>
      </c>
      <c r="F146">
        <v>20</v>
      </c>
      <c r="G146">
        <v>10.66</v>
      </c>
      <c r="H146" t="str">
        <f>_xlfn.XLOOKUP(Table1[[#This Row],[MyyjäID]],myyjat!$A$2:$A$16,myyjat!$B$2:$B$16)</f>
        <v>Jani</v>
      </c>
      <c r="I146">
        <f>_xlfn.XLOOKUP(Table1[[#This Row],[Tuotenumero]],tuotteet!$A$2:$A$26,tuotteet!$C$2:$C$26)</f>
        <v>4</v>
      </c>
      <c r="J146" t="str">
        <f>_xlfn.XLOOKUP(Table1[[#This Row],[ryhmäID]],ryhmat!$A$2:$A$7,ryhmat!$B$2:$B$7)</f>
        <v>Tarvikkeet</v>
      </c>
      <c r="K146">
        <f>Table1[[#This Row],[Myyntihinta]]-Table1[[#This Row],[Ostohinta]]</f>
        <v>9.34</v>
      </c>
    </row>
    <row r="147" spans="1:11" x14ac:dyDescent="0.2">
      <c r="A147">
        <v>50645</v>
      </c>
      <c r="B147" s="21">
        <v>43874</v>
      </c>
      <c r="C147" s="26" t="s">
        <v>817</v>
      </c>
      <c r="D147">
        <v>1</v>
      </c>
      <c r="E147">
        <v>6</v>
      </c>
      <c r="F147">
        <v>20</v>
      </c>
      <c r="G147">
        <v>11.46</v>
      </c>
      <c r="H147" t="str">
        <f>_xlfn.XLOOKUP(Table1[[#This Row],[MyyjäID]],myyjat!$A$2:$A$16,myyjat!$B$2:$B$16)</f>
        <v>Hessu</v>
      </c>
      <c r="I147">
        <f>_xlfn.XLOOKUP(Table1[[#This Row],[Tuotenumero]],tuotteet!$A$2:$A$26,tuotteet!$C$2:$C$26)</f>
        <v>4</v>
      </c>
      <c r="J147" t="str">
        <f>_xlfn.XLOOKUP(Table1[[#This Row],[ryhmäID]],ryhmat!$A$2:$A$7,ryhmat!$B$2:$B$7)</f>
        <v>Tarvikkeet</v>
      </c>
      <c r="K147">
        <f>Table1[[#This Row],[Myyntihinta]]-Table1[[#This Row],[Ostohinta]]</f>
        <v>8.5399999999999991</v>
      </c>
    </row>
    <row r="148" spans="1:11" x14ac:dyDescent="0.2">
      <c r="A148">
        <v>50646</v>
      </c>
      <c r="B148" s="21">
        <v>43874</v>
      </c>
      <c r="C148" s="26" t="s">
        <v>817</v>
      </c>
      <c r="D148">
        <v>1</v>
      </c>
      <c r="E148">
        <v>1</v>
      </c>
      <c r="F148">
        <v>21</v>
      </c>
      <c r="G148">
        <v>11.1</v>
      </c>
      <c r="H148" t="str">
        <f>_xlfn.XLOOKUP(Table1[[#This Row],[MyyjäID]],myyjat!$A$2:$A$16,myyjat!$B$2:$B$16)</f>
        <v>Jani</v>
      </c>
      <c r="I148">
        <f>_xlfn.XLOOKUP(Table1[[#This Row],[Tuotenumero]],tuotteet!$A$2:$A$26,tuotteet!$C$2:$C$26)</f>
        <v>4</v>
      </c>
      <c r="J148" t="str">
        <f>_xlfn.XLOOKUP(Table1[[#This Row],[ryhmäID]],ryhmat!$A$2:$A$7,ryhmat!$B$2:$B$7)</f>
        <v>Tarvikkeet</v>
      </c>
      <c r="K148">
        <f>Table1[[#This Row],[Myyntihinta]]-Table1[[#This Row],[Ostohinta]]</f>
        <v>9.9</v>
      </c>
    </row>
    <row r="149" spans="1:11" x14ac:dyDescent="0.2">
      <c r="A149">
        <v>50647</v>
      </c>
      <c r="B149" s="21">
        <v>43875</v>
      </c>
      <c r="C149" s="26" t="s">
        <v>817</v>
      </c>
      <c r="D149">
        <v>1</v>
      </c>
      <c r="E149">
        <v>5</v>
      </c>
      <c r="F149">
        <v>21</v>
      </c>
      <c r="G149">
        <v>11.44</v>
      </c>
      <c r="H149" t="str">
        <f>_xlfn.XLOOKUP(Table1[[#This Row],[MyyjäID]],myyjat!$A$2:$A$16,myyjat!$B$2:$B$16)</f>
        <v>Liisa</v>
      </c>
      <c r="I149">
        <f>_xlfn.XLOOKUP(Table1[[#This Row],[Tuotenumero]],tuotteet!$A$2:$A$26,tuotteet!$C$2:$C$26)</f>
        <v>4</v>
      </c>
      <c r="J149" t="str">
        <f>_xlfn.XLOOKUP(Table1[[#This Row],[ryhmäID]],ryhmat!$A$2:$A$7,ryhmat!$B$2:$B$7)</f>
        <v>Tarvikkeet</v>
      </c>
      <c r="K149">
        <f>Table1[[#This Row],[Myyntihinta]]-Table1[[#This Row],[Ostohinta]]</f>
        <v>9.56</v>
      </c>
    </row>
    <row r="150" spans="1:11" x14ac:dyDescent="0.2">
      <c r="A150">
        <v>50648</v>
      </c>
      <c r="B150" s="21">
        <v>43875</v>
      </c>
      <c r="C150" s="26" t="s">
        <v>824</v>
      </c>
      <c r="D150">
        <v>1</v>
      </c>
      <c r="E150">
        <v>6</v>
      </c>
      <c r="F150">
        <v>135</v>
      </c>
      <c r="G150">
        <v>90.69</v>
      </c>
      <c r="H150" t="str">
        <f>_xlfn.XLOOKUP(Table1[[#This Row],[MyyjäID]],myyjat!$A$2:$A$16,myyjat!$B$2:$B$16)</f>
        <v>Hessu</v>
      </c>
      <c r="I150">
        <f>_xlfn.XLOOKUP(Table1[[#This Row],[Tuotenumero]],tuotteet!$A$2:$A$26,tuotteet!$C$2:$C$26)</f>
        <v>2</v>
      </c>
      <c r="J150" t="str">
        <f>_xlfn.XLOOKUP(Table1[[#This Row],[ryhmäID]],ryhmat!$A$2:$A$7,ryhmat!$B$2:$B$7)</f>
        <v>Kuvantoisto</v>
      </c>
      <c r="K150">
        <f>Table1[[#This Row],[Myyntihinta]]-Table1[[#This Row],[Ostohinta]]</f>
        <v>44.31</v>
      </c>
    </row>
    <row r="151" spans="1:11" x14ac:dyDescent="0.2">
      <c r="A151">
        <v>50649</v>
      </c>
      <c r="B151" s="21">
        <v>43876</v>
      </c>
      <c r="C151" s="26" t="s">
        <v>817</v>
      </c>
      <c r="D151">
        <v>1</v>
      </c>
      <c r="E151">
        <v>1</v>
      </c>
      <c r="F151">
        <v>20</v>
      </c>
      <c r="G151">
        <v>10.91</v>
      </c>
      <c r="H151" t="str">
        <f>_xlfn.XLOOKUP(Table1[[#This Row],[MyyjäID]],myyjat!$A$2:$A$16,myyjat!$B$2:$B$16)</f>
        <v>Jani</v>
      </c>
      <c r="I151">
        <f>_xlfn.XLOOKUP(Table1[[#This Row],[Tuotenumero]],tuotteet!$A$2:$A$26,tuotteet!$C$2:$C$26)</f>
        <v>4</v>
      </c>
      <c r="J151" t="str">
        <f>_xlfn.XLOOKUP(Table1[[#This Row],[ryhmäID]],ryhmat!$A$2:$A$7,ryhmat!$B$2:$B$7)</f>
        <v>Tarvikkeet</v>
      </c>
      <c r="K151">
        <f>Table1[[#This Row],[Myyntihinta]]-Table1[[#This Row],[Ostohinta]]</f>
        <v>9.09</v>
      </c>
    </row>
    <row r="152" spans="1:11" x14ac:dyDescent="0.2">
      <c r="A152">
        <v>50650</v>
      </c>
      <c r="B152" s="21">
        <v>43877</v>
      </c>
      <c r="C152" s="26" t="s">
        <v>818</v>
      </c>
      <c r="D152">
        <v>1</v>
      </c>
      <c r="E152">
        <v>1</v>
      </c>
      <c r="F152">
        <v>89</v>
      </c>
      <c r="G152">
        <v>53.76</v>
      </c>
      <c r="H152" t="str">
        <f>_xlfn.XLOOKUP(Table1[[#This Row],[MyyjäID]],myyjat!$A$2:$A$16,myyjat!$B$2:$B$16)</f>
        <v>Jani</v>
      </c>
      <c r="I152">
        <f>_xlfn.XLOOKUP(Table1[[#This Row],[Tuotenumero]],tuotteet!$A$2:$A$26,tuotteet!$C$2:$C$26)</f>
        <v>6</v>
      </c>
      <c r="J152" t="str">
        <f>_xlfn.XLOOKUP(Table1[[#This Row],[ryhmäID]],ryhmat!$A$2:$A$7,ryhmat!$B$2:$B$7)</f>
        <v>Digiboxit</v>
      </c>
      <c r="K152">
        <f>Table1[[#This Row],[Myyntihinta]]-Table1[[#This Row],[Ostohinta]]</f>
        <v>35.24</v>
      </c>
    </row>
    <row r="153" spans="1:11" x14ac:dyDescent="0.2">
      <c r="A153">
        <v>50651</v>
      </c>
      <c r="B153" s="21">
        <v>43877</v>
      </c>
      <c r="C153" s="26" t="s">
        <v>817</v>
      </c>
      <c r="D153">
        <v>1</v>
      </c>
      <c r="E153">
        <v>6</v>
      </c>
      <c r="F153">
        <v>20</v>
      </c>
      <c r="G153">
        <v>10.7</v>
      </c>
      <c r="H153" t="str">
        <f>_xlfn.XLOOKUP(Table1[[#This Row],[MyyjäID]],myyjat!$A$2:$A$16,myyjat!$B$2:$B$16)</f>
        <v>Hessu</v>
      </c>
      <c r="I153">
        <f>_xlfn.XLOOKUP(Table1[[#This Row],[Tuotenumero]],tuotteet!$A$2:$A$26,tuotteet!$C$2:$C$26)</f>
        <v>4</v>
      </c>
      <c r="J153" t="str">
        <f>_xlfn.XLOOKUP(Table1[[#This Row],[ryhmäID]],ryhmat!$A$2:$A$7,ryhmat!$B$2:$B$7)</f>
        <v>Tarvikkeet</v>
      </c>
      <c r="K153">
        <f>Table1[[#This Row],[Myyntihinta]]-Table1[[#This Row],[Ostohinta]]</f>
        <v>9.3000000000000007</v>
      </c>
    </row>
    <row r="154" spans="1:11" x14ac:dyDescent="0.2">
      <c r="A154">
        <v>50652</v>
      </c>
      <c r="B154" s="21">
        <v>43877</v>
      </c>
      <c r="C154" s="26" t="s">
        <v>817</v>
      </c>
      <c r="D154">
        <v>1</v>
      </c>
      <c r="E154">
        <v>3</v>
      </c>
      <c r="F154">
        <v>20</v>
      </c>
      <c r="G154">
        <v>11.1</v>
      </c>
      <c r="H154" t="str">
        <f>_xlfn.XLOOKUP(Table1[[#This Row],[MyyjäID]],myyjat!$A$2:$A$16,myyjat!$B$2:$B$16)</f>
        <v>Pekka</v>
      </c>
      <c r="I154">
        <f>_xlfn.XLOOKUP(Table1[[#This Row],[Tuotenumero]],tuotteet!$A$2:$A$26,tuotteet!$C$2:$C$26)</f>
        <v>4</v>
      </c>
      <c r="J154" t="str">
        <f>_xlfn.XLOOKUP(Table1[[#This Row],[ryhmäID]],ryhmat!$A$2:$A$7,ryhmat!$B$2:$B$7)</f>
        <v>Tarvikkeet</v>
      </c>
      <c r="K154">
        <f>Table1[[#This Row],[Myyntihinta]]-Table1[[#This Row],[Ostohinta]]</f>
        <v>8.9</v>
      </c>
    </row>
    <row r="155" spans="1:11" x14ac:dyDescent="0.2">
      <c r="A155">
        <v>50653</v>
      </c>
      <c r="B155" s="21">
        <v>43877</v>
      </c>
      <c r="C155" s="26" t="s">
        <v>821</v>
      </c>
      <c r="D155">
        <v>1</v>
      </c>
      <c r="E155">
        <v>6</v>
      </c>
      <c r="F155">
        <v>114</v>
      </c>
      <c r="G155">
        <v>65.400000000000006</v>
      </c>
      <c r="H155" t="str">
        <f>_xlfn.XLOOKUP(Table1[[#This Row],[MyyjäID]],myyjat!$A$2:$A$16,myyjat!$B$2:$B$16)</f>
        <v>Hessu</v>
      </c>
      <c r="I155">
        <f>_xlfn.XLOOKUP(Table1[[#This Row],[Tuotenumero]],tuotteet!$A$2:$A$26,tuotteet!$C$2:$C$26)</f>
        <v>2</v>
      </c>
      <c r="J155" t="str">
        <f>_xlfn.XLOOKUP(Table1[[#This Row],[ryhmäID]],ryhmat!$A$2:$A$7,ryhmat!$B$2:$B$7)</f>
        <v>Kuvantoisto</v>
      </c>
      <c r="K155">
        <f>Table1[[#This Row],[Myyntihinta]]-Table1[[#This Row],[Ostohinta]]</f>
        <v>48.599999999999994</v>
      </c>
    </row>
    <row r="156" spans="1:11" x14ac:dyDescent="0.2">
      <c r="A156">
        <v>50654</v>
      </c>
      <c r="B156" s="21">
        <v>43878</v>
      </c>
      <c r="C156" s="26" t="s">
        <v>817</v>
      </c>
      <c r="D156">
        <v>1</v>
      </c>
      <c r="E156">
        <v>2</v>
      </c>
      <c r="F156">
        <v>21</v>
      </c>
      <c r="G156">
        <v>11.44</v>
      </c>
      <c r="H156" t="str">
        <f>_xlfn.XLOOKUP(Table1[[#This Row],[MyyjäID]],myyjat!$A$2:$A$16,myyjat!$B$2:$B$16)</f>
        <v>Petteri</v>
      </c>
      <c r="I156">
        <f>_xlfn.XLOOKUP(Table1[[#This Row],[Tuotenumero]],tuotteet!$A$2:$A$26,tuotteet!$C$2:$C$26)</f>
        <v>4</v>
      </c>
      <c r="J156" t="str">
        <f>_xlfn.XLOOKUP(Table1[[#This Row],[ryhmäID]],ryhmat!$A$2:$A$7,ryhmat!$B$2:$B$7)</f>
        <v>Tarvikkeet</v>
      </c>
      <c r="K156">
        <f>Table1[[#This Row],[Myyntihinta]]-Table1[[#This Row],[Ostohinta]]</f>
        <v>9.56</v>
      </c>
    </row>
    <row r="157" spans="1:11" x14ac:dyDescent="0.2">
      <c r="A157">
        <v>50655</v>
      </c>
      <c r="B157" s="21">
        <v>43878</v>
      </c>
      <c r="C157" s="26" t="s">
        <v>816</v>
      </c>
      <c r="D157">
        <v>1</v>
      </c>
      <c r="E157">
        <v>6</v>
      </c>
      <c r="F157">
        <v>72</v>
      </c>
      <c r="G157">
        <v>40.21</v>
      </c>
      <c r="H157" t="str">
        <f>_xlfn.XLOOKUP(Table1[[#This Row],[MyyjäID]],myyjat!$A$2:$A$16,myyjat!$B$2:$B$16)</f>
        <v>Hessu</v>
      </c>
      <c r="I157">
        <f>_xlfn.XLOOKUP(Table1[[#This Row],[Tuotenumero]],tuotteet!$A$2:$A$26,tuotteet!$C$2:$C$26)</f>
        <v>5</v>
      </c>
      <c r="J157" t="str">
        <f>_xlfn.XLOOKUP(Table1[[#This Row],[ryhmäID]],ryhmat!$A$2:$A$7,ryhmat!$B$2:$B$7)</f>
        <v>Konsolit</v>
      </c>
      <c r="K157">
        <f>Table1[[#This Row],[Myyntihinta]]-Table1[[#This Row],[Ostohinta]]</f>
        <v>31.79</v>
      </c>
    </row>
    <row r="158" spans="1:11" x14ac:dyDescent="0.2">
      <c r="A158">
        <v>50656</v>
      </c>
      <c r="B158" s="21">
        <v>43879</v>
      </c>
      <c r="C158" s="26" t="s">
        <v>817</v>
      </c>
      <c r="D158">
        <v>2</v>
      </c>
      <c r="E158">
        <v>1</v>
      </c>
      <c r="F158">
        <v>20</v>
      </c>
      <c r="G158">
        <v>10.91</v>
      </c>
      <c r="H158" t="str">
        <f>_xlfn.XLOOKUP(Table1[[#This Row],[MyyjäID]],myyjat!$A$2:$A$16,myyjat!$B$2:$B$16)</f>
        <v>Jani</v>
      </c>
      <c r="I158">
        <f>_xlfn.XLOOKUP(Table1[[#This Row],[Tuotenumero]],tuotteet!$A$2:$A$26,tuotteet!$C$2:$C$26)</f>
        <v>4</v>
      </c>
      <c r="J158" t="str">
        <f>_xlfn.XLOOKUP(Table1[[#This Row],[ryhmäID]],ryhmat!$A$2:$A$7,ryhmat!$B$2:$B$7)</f>
        <v>Tarvikkeet</v>
      </c>
      <c r="K158">
        <f>Table1[[#This Row],[Myyntihinta]]-Table1[[#This Row],[Ostohinta]]</f>
        <v>9.09</v>
      </c>
    </row>
    <row r="159" spans="1:11" x14ac:dyDescent="0.2">
      <c r="A159">
        <v>50657</v>
      </c>
      <c r="B159" s="21">
        <v>43879</v>
      </c>
      <c r="C159" s="26" t="s">
        <v>819</v>
      </c>
      <c r="D159">
        <v>1</v>
      </c>
      <c r="E159">
        <v>7</v>
      </c>
      <c r="F159">
        <v>238</v>
      </c>
      <c r="G159">
        <v>161.36000000000001</v>
      </c>
      <c r="H159" t="str">
        <f>_xlfn.XLOOKUP(Table1[[#This Row],[MyyjäID]],myyjat!$A$2:$A$16,myyjat!$B$2:$B$16)</f>
        <v>Rauno</v>
      </c>
      <c r="I159">
        <f>_xlfn.XLOOKUP(Table1[[#This Row],[Tuotenumero]],tuotteet!$A$2:$A$26,tuotteet!$C$2:$C$26)</f>
        <v>3</v>
      </c>
      <c r="J159" t="str">
        <f>_xlfn.XLOOKUP(Table1[[#This Row],[ryhmäID]],ryhmat!$A$2:$A$7,ryhmat!$B$2:$B$7)</f>
        <v>TV</v>
      </c>
      <c r="K159">
        <f>Table1[[#This Row],[Myyntihinta]]-Table1[[#This Row],[Ostohinta]]</f>
        <v>76.639999999999986</v>
      </c>
    </row>
    <row r="160" spans="1:11" x14ac:dyDescent="0.2">
      <c r="A160">
        <v>50658</v>
      </c>
      <c r="B160" s="21">
        <v>43879</v>
      </c>
      <c r="C160" s="26" t="s">
        <v>817</v>
      </c>
      <c r="D160">
        <v>1</v>
      </c>
      <c r="E160">
        <v>3</v>
      </c>
      <c r="F160">
        <v>20</v>
      </c>
      <c r="G160">
        <v>11.02</v>
      </c>
      <c r="H160" t="str">
        <f>_xlfn.XLOOKUP(Table1[[#This Row],[MyyjäID]],myyjat!$A$2:$A$16,myyjat!$B$2:$B$16)</f>
        <v>Pekka</v>
      </c>
      <c r="I160">
        <f>_xlfn.XLOOKUP(Table1[[#This Row],[Tuotenumero]],tuotteet!$A$2:$A$26,tuotteet!$C$2:$C$26)</f>
        <v>4</v>
      </c>
      <c r="J160" t="str">
        <f>_xlfn.XLOOKUP(Table1[[#This Row],[ryhmäID]],ryhmat!$A$2:$A$7,ryhmat!$B$2:$B$7)</f>
        <v>Tarvikkeet</v>
      </c>
      <c r="K160">
        <f>Table1[[#This Row],[Myyntihinta]]-Table1[[#This Row],[Ostohinta]]</f>
        <v>8.98</v>
      </c>
    </row>
    <row r="161" spans="1:11" x14ac:dyDescent="0.2">
      <c r="A161">
        <v>50659</v>
      </c>
      <c r="B161" s="21">
        <v>43879</v>
      </c>
      <c r="C161" s="26" t="s">
        <v>817</v>
      </c>
      <c r="D161">
        <v>1</v>
      </c>
      <c r="E161">
        <v>7</v>
      </c>
      <c r="F161">
        <v>20</v>
      </c>
      <c r="G161">
        <v>11.73</v>
      </c>
      <c r="H161" t="str">
        <f>_xlfn.XLOOKUP(Table1[[#This Row],[MyyjäID]],myyjat!$A$2:$A$16,myyjat!$B$2:$B$16)</f>
        <v>Rauno</v>
      </c>
      <c r="I161">
        <f>_xlfn.XLOOKUP(Table1[[#This Row],[Tuotenumero]],tuotteet!$A$2:$A$26,tuotteet!$C$2:$C$26)</f>
        <v>4</v>
      </c>
      <c r="J161" t="str">
        <f>_xlfn.XLOOKUP(Table1[[#This Row],[ryhmäID]],ryhmat!$A$2:$A$7,ryhmat!$B$2:$B$7)</f>
        <v>Tarvikkeet</v>
      </c>
      <c r="K161">
        <f>Table1[[#This Row],[Myyntihinta]]-Table1[[#This Row],[Ostohinta]]</f>
        <v>8.27</v>
      </c>
    </row>
    <row r="162" spans="1:11" x14ac:dyDescent="0.2">
      <c r="A162">
        <v>50660</v>
      </c>
      <c r="B162" s="21">
        <v>43879</v>
      </c>
      <c r="C162" s="26" t="s">
        <v>822</v>
      </c>
      <c r="D162">
        <v>1</v>
      </c>
      <c r="E162">
        <v>5</v>
      </c>
      <c r="F162">
        <v>179</v>
      </c>
      <c r="G162">
        <v>116.48</v>
      </c>
      <c r="H162" t="str">
        <f>_xlfn.XLOOKUP(Table1[[#This Row],[MyyjäID]],myyjat!$A$2:$A$16,myyjat!$B$2:$B$16)</f>
        <v>Liisa</v>
      </c>
      <c r="I162">
        <f>_xlfn.XLOOKUP(Table1[[#This Row],[Tuotenumero]],tuotteet!$A$2:$A$26,tuotteet!$C$2:$C$26)</f>
        <v>2</v>
      </c>
      <c r="J162" t="str">
        <f>_xlfn.XLOOKUP(Table1[[#This Row],[ryhmäID]],ryhmat!$A$2:$A$7,ryhmat!$B$2:$B$7)</f>
        <v>Kuvantoisto</v>
      </c>
      <c r="K162">
        <f>Table1[[#This Row],[Myyntihinta]]-Table1[[#This Row],[Ostohinta]]</f>
        <v>62.519999999999996</v>
      </c>
    </row>
    <row r="163" spans="1:11" x14ac:dyDescent="0.2">
      <c r="A163">
        <v>50661</v>
      </c>
      <c r="B163" s="21">
        <v>43880</v>
      </c>
      <c r="C163" s="26" t="s">
        <v>817</v>
      </c>
      <c r="D163">
        <v>1</v>
      </c>
      <c r="E163">
        <v>6</v>
      </c>
      <c r="F163">
        <v>20</v>
      </c>
      <c r="G163">
        <v>11.01</v>
      </c>
      <c r="H163" t="str">
        <f>_xlfn.XLOOKUP(Table1[[#This Row],[MyyjäID]],myyjat!$A$2:$A$16,myyjat!$B$2:$B$16)</f>
        <v>Hessu</v>
      </c>
      <c r="I163">
        <f>_xlfn.XLOOKUP(Table1[[#This Row],[Tuotenumero]],tuotteet!$A$2:$A$26,tuotteet!$C$2:$C$26)</f>
        <v>4</v>
      </c>
      <c r="J163" t="str">
        <f>_xlfn.XLOOKUP(Table1[[#This Row],[ryhmäID]],ryhmat!$A$2:$A$7,ryhmat!$B$2:$B$7)</f>
        <v>Tarvikkeet</v>
      </c>
      <c r="K163">
        <f>Table1[[#This Row],[Myyntihinta]]-Table1[[#This Row],[Ostohinta]]</f>
        <v>8.99</v>
      </c>
    </row>
    <row r="164" spans="1:11" x14ac:dyDescent="0.2">
      <c r="A164">
        <v>50662</v>
      </c>
      <c r="B164" s="21">
        <v>43880</v>
      </c>
      <c r="C164" s="26" t="s">
        <v>821</v>
      </c>
      <c r="D164">
        <v>1</v>
      </c>
      <c r="E164">
        <v>5</v>
      </c>
      <c r="F164">
        <v>122</v>
      </c>
      <c r="G164">
        <v>67.48</v>
      </c>
      <c r="H164" t="str">
        <f>_xlfn.XLOOKUP(Table1[[#This Row],[MyyjäID]],myyjat!$A$2:$A$16,myyjat!$B$2:$B$16)</f>
        <v>Liisa</v>
      </c>
      <c r="I164">
        <f>_xlfn.XLOOKUP(Table1[[#This Row],[Tuotenumero]],tuotteet!$A$2:$A$26,tuotteet!$C$2:$C$26)</f>
        <v>2</v>
      </c>
      <c r="J164" t="str">
        <f>_xlfn.XLOOKUP(Table1[[#This Row],[ryhmäID]],ryhmat!$A$2:$A$7,ryhmat!$B$2:$B$7)</f>
        <v>Kuvantoisto</v>
      </c>
      <c r="K164">
        <f>Table1[[#This Row],[Myyntihinta]]-Table1[[#This Row],[Ostohinta]]</f>
        <v>54.519999999999996</v>
      </c>
    </row>
    <row r="165" spans="1:11" x14ac:dyDescent="0.2">
      <c r="A165">
        <v>50663</v>
      </c>
      <c r="B165" s="21">
        <v>43881</v>
      </c>
      <c r="C165" s="26" t="s">
        <v>817</v>
      </c>
      <c r="D165">
        <v>1</v>
      </c>
      <c r="E165">
        <v>3</v>
      </c>
      <c r="F165">
        <v>20</v>
      </c>
      <c r="G165">
        <v>11.76</v>
      </c>
      <c r="H165" t="str">
        <f>_xlfn.XLOOKUP(Table1[[#This Row],[MyyjäID]],myyjat!$A$2:$A$16,myyjat!$B$2:$B$16)</f>
        <v>Pekka</v>
      </c>
      <c r="I165">
        <f>_xlfn.XLOOKUP(Table1[[#This Row],[Tuotenumero]],tuotteet!$A$2:$A$26,tuotteet!$C$2:$C$26)</f>
        <v>4</v>
      </c>
      <c r="J165" t="str">
        <f>_xlfn.XLOOKUP(Table1[[#This Row],[ryhmäID]],ryhmat!$A$2:$A$7,ryhmat!$B$2:$B$7)</f>
        <v>Tarvikkeet</v>
      </c>
      <c r="K165">
        <f>Table1[[#This Row],[Myyntihinta]]-Table1[[#This Row],[Ostohinta]]</f>
        <v>8.24</v>
      </c>
    </row>
    <row r="166" spans="1:11" x14ac:dyDescent="0.2">
      <c r="A166">
        <v>50664</v>
      </c>
      <c r="B166" s="21">
        <v>43881</v>
      </c>
      <c r="C166" s="26" t="s">
        <v>817</v>
      </c>
      <c r="D166">
        <v>1</v>
      </c>
      <c r="E166">
        <v>2</v>
      </c>
      <c r="F166">
        <v>20</v>
      </c>
      <c r="G166">
        <v>10.78</v>
      </c>
      <c r="H166" t="str">
        <f>_xlfn.XLOOKUP(Table1[[#This Row],[MyyjäID]],myyjat!$A$2:$A$16,myyjat!$B$2:$B$16)</f>
        <v>Petteri</v>
      </c>
      <c r="I166">
        <f>_xlfn.XLOOKUP(Table1[[#This Row],[Tuotenumero]],tuotteet!$A$2:$A$26,tuotteet!$C$2:$C$26)</f>
        <v>4</v>
      </c>
      <c r="J166" t="str">
        <f>_xlfn.XLOOKUP(Table1[[#This Row],[ryhmäID]],ryhmat!$A$2:$A$7,ryhmat!$B$2:$B$7)</f>
        <v>Tarvikkeet</v>
      </c>
      <c r="K166">
        <f>Table1[[#This Row],[Myyntihinta]]-Table1[[#This Row],[Ostohinta]]</f>
        <v>9.2200000000000006</v>
      </c>
    </row>
    <row r="167" spans="1:11" x14ac:dyDescent="0.2">
      <c r="A167">
        <v>50665</v>
      </c>
      <c r="B167" s="21">
        <v>43881</v>
      </c>
      <c r="C167" s="26" t="s">
        <v>817</v>
      </c>
      <c r="D167">
        <v>1</v>
      </c>
      <c r="E167">
        <v>2</v>
      </c>
      <c r="F167">
        <v>21</v>
      </c>
      <c r="G167">
        <v>11.74</v>
      </c>
      <c r="H167" t="str">
        <f>_xlfn.XLOOKUP(Table1[[#This Row],[MyyjäID]],myyjat!$A$2:$A$16,myyjat!$B$2:$B$16)</f>
        <v>Petteri</v>
      </c>
      <c r="I167">
        <f>_xlfn.XLOOKUP(Table1[[#This Row],[Tuotenumero]],tuotteet!$A$2:$A$26,tuotteet!$C$2:$C$26)</f>
        <v>4</v>
      </c>
      <c r="J167" t="str">
        <f>_xlfn.XLOOKUP(Table1[[#This Row],[ryhmäID]],ryhmat!$A$2:$A$7,ryhmat!$B$2:$B$7)</f>
        <v>Tarvikkeet</v>
      </c>
      <c r="K167">
        <f>Table1[[#This Row],[Myyntihinta]]-Table1[[#This Row],[Ostohinta]]</f>
        <v>9.26</v>
      </c>
    </row>
    <row r="168" spans="1:11" x14ac:dyDescent="0.2">
      <c r="A168">
        <v>50666</v>
      </c>
      <c r="B168" s="21">
        <v>43882</v>
      </c>
      <c r="C168" s="26" t="s">
        <v>822</v>
      </c>
      <c r="D168">
        <v>1</v>
      </c>
      <c r="E168">
        <v>6</v>
      </c>
      <c r="F168">
        <v>175</v>
      </c>
      <c r="G168">
        <v>114.88</v>
      </c>
      <c r="H168" t="str">
        <f>_xlfn.XLOOKUP(Table1[[#This Row],[MyyjäID]],myyjat!$A$2:$A$16,myyjat!$B$2:$B$16)</f>
        <v>Hessu</v>
      </c>
      <c r="I168">
        <f>_xlfn.XLOOKUP(Table1[[#This Row],[Tuotenumero]],tuotteet!$A$2:$A$26,tuotteet!$C$2:$C$26)</f>
        <v>2</v>
      </c>
      <c r="J168" t="str">
        <f>_xlfn.XLOOKUP(Table1[[#This Row],[ryhmäID]],ryhmat!$A$2:$A$7,ryhmat!$B$2:$B$7)</f>
        <v>Kuvantoisto</v>
      </c>
      <c r="K168">
        <f>Table1[[#This Row],[Myyntihinta]]-Table1[[#This Row],[Ostohinta]]</f>
        <v>60.120000000000005</v>
      </c>
    </row>
    <row r="169" spans="1:11" x14ac:dyDescent="0.2">
      <c r="A169">
        <v>50667</v>
      </c>
      <c r="B169" s="21">
        <v>43882</v>
      </c>
      <c r="C169" s="26" t="s">
        <v>817</v>
      </c>
      <c r="D169">
        <v>1</v>
      </c>
      <c r="E169">
        <v>5</v>
      </c>
      <c r="F169">
        <v>20</v>
      </c>
      <c r="G169">
        <v>11.65</v>
      </c>
      <c r="H169" t="str">
        <f>_xlfn.XLOOKUP(Table1[[#This Row],[MyyjäID]],myyjat!$A$2:$A$16,myyjat!$B$2:$B$16)</f>
        <v>Liisa</v>
      </c>
      <c r="I169">
        <f>_xlfn.XLOOKUP(Table1[[#This Row],[Tuotenumero]],tuotteet!$A$2:$A$26,tuotteet!$C$2:$C$26)</f>
        <v>4</v>
      </c>
      <c r="J169" t="str">
        <f>_xlfn.XLOOKUP(Table1[[#This Row],[ryhmäID]],ryhmat!$A$2:$A$7,ryhmat!$B$2:$B$7)</f>
        <v>Tarvikkeet</v>
      </c>
      <c r="K169">
        <f>Table1[[#This Row],[Myyntihinta]]-Table1[[#This Row],[Ostohinta]]</f>
        <v>8.35</v>
      </c>
    </row>
    <row r="170" spans="1:11" x14ac:dyDescent="0.2">
      <c r="A170">
        <v>50668</v>
      </c>
      <c r="B170" s="21">
        <v>43882</v>
      </c>
      <c r="C170" s="26" t="s">
        <v>818</v>
      </c>
      <c r="D170">
        <v>1</v>
      </c>
      <c r="E170">
        <v>6</v>
      </c>
      <c r="F170">
        <v>89</v>
      </c>
      <c r="G170">
        <v>56.3</v>
      </c>
      <c r="H170" t="str">
        <f>_xlfn.XLOOKUP(Table1[[#This Row],[MyyjäID]],myyjat!$A$2:$A$16,myyjat!$B$2:$B$16)</f>
        <v>Hessu</v>
      </c>
      <c r="I170">
        <f>_xlfn.XLOOKUP(Table1[[#This Row],[Tuotenumero]],tuotteet!$A$2:$A$26,tuotteet!$C$2:$C$26)</f>
        <v>6</v>
      </c>
      <c r="J170" t="str">
        <f>_xlfn.XLOOKUP(Table1[[#This Row],[ryhmäID]],ryhmat!$A$2:$A$7,ryhmat!$B$2:$B$7)</f>
        <v>Digiboxit</v>
      </c>
      <c r="K170">
        <f>Table1[[#This Row],[Myyntihinta]]-Table1[[#This Row],[Ostohinta]]</f>
        <v>32.700000000000003</v>
      </c>
    </row>
    <row r="171" spans="1:11" x14ac:dyDescent="0.2">
      <c r="A171">
        <v>50669</v>
      </c>
      <c r="B171" s="21">
        <v>43883</v>
      </c>
      <c r="C171" s="26" t="s">
        <v>820</v>
      </c>
      <c r="D171">
        <v>1</v>
      </c>
      <c r="E171">
        <v>3</v>
      </c>
      <c r="F171">
        <v>83</v>
      </c>
      <c r="G171">
        <v>50.05</v>
      </c>
      <c r="H171" t="str">
        <f>_xlfn.XLOOKUP(Table1[[#This Row],[MyyjäID]],myyjat!$A$2:$A$16,myyjat!$B$2:$B$16)</f>
        <v>Pekka</v>
      </c>
      <c r="I171">
        <f>_xlfn.XLOOKUP(Table1[[#This Row],[Tuotenumero]],tuotteet!$A$2:$A$26,tuotteet!$C$2:$C$26)</f>
        <v>6</v>
      </c>
      <c r="J171" t="str">
        <f>_xlfn.XLOOKUP(Table1[[#This Row],[ryhmäID]],ryhmat!$A$2:$A$7,ryhmat!$B$2:$B$7)</f>
        <v>Digiboxit</v>
      </c>
      <c r="K171">
        <f>Table1[[#This Row],[Myyntihinta]]-Table1[[#This Row],[Ostohinta]]</f>
        <v>32.950000000000003</v>
      </c>
    </row>
    <row r="172" spans="1:11" x14ac:dyDescent="0.2">
      <c r="A172">
        <v>50670</v>
      </c>
      <c r="B172" s="21">
        <v>43883</v>
      </c>
      <c r="C172" s="26" t="s">
        <v>817</v>
      </c>
      <c r="D172">
        <v>1</v>
      </c>
      <c r="E172">
        <v>6</v>
      </c>
      <c r="F172">
        <v>21</v>
      </c>
      <c r="G172">
        <v>11.62</v>
      </c>
      <c r="H172" t="str">
        <f>_xlfn.XLOOKUP(Table1[[#This Row],[MyyjäID]],myyjat!$A$2:$A$16,myyjat!$B$2:$B$16)</f>
        <v>Hessu</v>
      </c>
      <c r="I172">
        <f>_xlfn.XLOOKUP(Table1[[#This Row],[Tuotenumero]],tuotteet!$A$2:$A$26,tuotteet!$C$2:$C$26)</f>
        <v>4</v>
      </c>
      <c r="J172" t="str">
        <f>_xlfn.XLOOKUP(Table1[[#This Row],[ryhmäID]],ryhmat!$A$2:$A$7,ryhmat!$B$2:$B$7)</f>
        <v>Tarvikkeet</v>
      </c>
      <c r="K172">
        <f>Table1[[#This Row],[Myyntihinta]]-Table1[[#This Row],[Ostohinta]]</f>
        <v>9.3800000000000008</v>
      </c>
    </row>
    <row r="173" spans="1:11" x14ac:dyDescent="0.2">
      <c r="A173">
        <v>50671</v>
      </c>
      <c r="B173" s="21">
        <v>43883</v>
      </c>
      <c r="C173" s="26" t="s">
        <v>817</v>
      </c>
      <c r="D173">
        <v>1</v>
      </c>
      <c r="E173">
        <v>3</v>
      </c>
      <c r="F173">
        <v>21</v>
      </c>
      <c r="G173">
        <v>10.74</v>
      </c>
      <c r="H173" t="str">
        <f>_xlfn.XLOOKUP(Table1[[#This Row],[MyyjäID]],myyjat!$A$2:$A$16,myyjat!$B$2:$B$16)</f>
        <v>Pekka</v>
      </c>
      <c r="I173">
        <f>_xlfn.XLOOKUP(Table1[[#This Row],[Tuotenumero]],tuotteet!$A$2:$A$26,tuotteet!$C$2:$C$26)</f>
        <v>4</v>
      </c>
      <c r="J173" t="str">
        <f>_xlfn.XLOOKUP(Table1[[#This Row],[ryhmäID]],ryhmat!$A$2:$A$7,ryhmat!$B$2:$B$7)</f>
        <v>Tarvikkeet</v>
      </c>
      <c r="K173">
        <f>Table1[[#This Row],[Myyntihinta]]-Table1[[#This Row],[Ostohinta]]</f>
        <v>10.26</v>
      </c>
    </row>
    <row r="174" spans="1:11" x14ac:dyDescent="0.2">
      <c r="A174">
        <v>50672</v>
      </c>
      <c r="B174" s="21">
        <v>43883</v>
      </c>
      <c r="C174" s="26" t="s">
        <v>817</v>
      </c>
      <c r="D174">
        <v>1</v>
      </c>
      <c r="E174">
        <v>7</v>
      </c>
      <c r="F174">
        <v>21</v>
      </c>
      <c r="G174">
        <v>11.76</v>
      </c>
      <c r="H174" t="str">
        <f>_xlfn.XLOOKUP(Table1[[#This Row],[MyyjäID]],myyjat!$A$2:$A$16,myyjat!$B$2:$B$16)</f>
        <v>Rauno</v>
      </c>
      <c r="I174">
        <f>_xlfn.XLOOKUP(Table1[[#This Row],[Tuotenumero]],tuotteet!$A$2:$A$26,tuotteet!$C$2:$C$26)</f>
        <v>4</v>
      </c>
      <c r="J174" t="str">
        <f>_xlfn.XLOOKUP(Table1[[#This Row],[ryhmäID]],ryhmat!$A$2:$A$7,ryhmat!$B$2:$B$7)</f>
        <v>Tarvikkeet</v>
      </c>
      <c r="K174">
        <f>Table1[[#This Row],[Myyntihinta]]-Table1[[#This Row],[Ostohinta]]</f>
        <v>9.24</v>
      </c>
    </row>
    <row r="175" spans="1:11" x14ac:dyDescent="0.2">
      <c r="A175">
        <v>50673</v>
      </c>
      <c r="B175" s="21">
        <v>43883</v>
      </c>
      <c r="C175" s="26" t="s">
        <v>817</v>
      </c>
      <c r="D175">
        <v>1</v>
      </c>
      <c r="E175">
        <v>3</v>
      </c>
      <c r="F175">
        <v>21</v>
      </c>
      <c r="G175">
        <v>11.5</v>
      </c>
      <c r="H175" t="str">
        <f>_xlfn.XLOOKUP(Table1[[#This Row],[MyyjäID]],myyjat!$A$2:$A$16,myyjat!$B$2:$B$16)</f>
        <v>Pekka</v>
      </c>
      <c r="I175">
        <f>_xlfn.XLOOKUP(Table1[[#This Row],[Tuotenumero]],tuotteet!$A$2:$A$26,tuotteet!$C$2:$C$26)</f>
        <v>4</v>
      </c>
      <c r="J175" t="str">
        <f>_xlfn.XLOOKUP(Table1[[#This Row],[ryhmäID]],ryhmat!$A$2:$A$7,ryhmat!$B$2:$B$7)</f>
        <v>Tarvikkeet</v>
      </c>
      <c r="K175">
        <f>Table1[[#This Row],[Myyntihinta]]-Table1[[#This Row],[Ostohinta]]</f>
        <v>9.5</v>
      </c>
    </row>
    <row r="176" spans="1:11" x14ac:dyDescent="0.2">
      <c r="A176">
        <v>50674</v>
      </c>
      <c r="B176" s="21">
        <v>43884</v>
      </c>
      <c r="C176" s="26" t="s">
        <v>817</v>
      </c>
      <c r="D176">
        <v>1</v>
      </c>
      <c r="E176">
        <v>5</v>
      </c>
      <c r="F176">
        <v>19</v>
      </c>
      <c r="G176">
        <v>11.74</v>
      </c>
      <c r="H176" t="str">
        <f>_xlfn.XLOOKUP(Table1[[#This Row],[MyyjäID]],myyjat!$A$2:$A$16,myyjat!$B$2:$B$16)</f>
        <v>Liisa</v>
      </c>
      <c r="I176">
        <f>_xlfn.XLOOKUP(Table1[[#This Row],[Tuotenumero]],tuotteet!$A$2:$A$26,tuotteet!$C$2:$C$26)</f>
        <v>4</v>
      </c>
      <c r="J176" t="str">
        <f>_xlfn.XLOOKUP(Table1[[#This Row],[ryhmäID]],ryhmat!$A$2:$A$7,ryhmat!$B$2:$B$7)</f>
        <v>Tarvikkeet</v>
      </c>
      <c r="K176">
        <f>Table1[[#This Row],[Myyntihinta]]-Table1[[#This Row],[Ostohinta]]</f>
        <v>7.26</v>
      </c>
    </row>
    <row r="177" spans="1:11" x14ac:dyDescent="0.2">
      <c r="A177">
        <v>50675</v>
      </c>
      <c r="B177" s="21">
        <v>43884</v>
      </c>
      <c r="C177" s="26" t="s">
        <v>817</v>
      </c>
      <c r="D177">
        <v>1</v>
      </c>
      <c r="E177">
        <v>6</v>
      </c>
      <c r="F177">
        <v>19</v>
      </c>
      <c r="G177">
        <v>11.41</v>
      </c>
      <c r="H177" t="str">
        <f>_xlfn.XLOOKUP(Table1[[#This Row],[MyyjäID]],myyjat!$A$2:$A$16,myyjat!$B$2:$B$16)</f>
        <v>Hessu</v>
      </c>
      <c r="I177">
        <f>_xlfn.XLOOKUP(Table1[[#This Row],[Tuotenumero]],tuotteet!$A$2:$A$26,tuotteet!$C$2:$C$26)</f>
        <v>4</v>
      </c>
      <c r="J177" t="str">
        <f>_xlfn.XLOOKUP(Table1[[#This Row],[ryhmäID]],ryhmat!$A$2:$A$7,ryhmat!$B$2:$B$7)</f>
        <v>Tarvikkeet</v>
      </c>
      <c r="K177">
        <f>Table1[[#This Row],[Myyntihinta]]-Table1[[#This Row],[Ostohinta]]</f>
        <v>7.59</v>
      </c>
    </row>
    <row r="178" spans="1:11" x14ac:dyDescent="0.2">
      <c r="A178">
        <v>50676</v>
      </c>
      <c r="B178" s="21">
        <v>43885</v>
      </c>
      <c r="C178" s="26" t="s">
        <v>817</v>
      </c>
      <c r="D178">
        <v>1</v>
      </c>
      <c r="E178">
        <v>3</v>
      </c>
      <c r="F178">
        <v>21</v>
      </c>
      <c r="G178">
        <v>11.25</v>
      </c>
      <c r="H178" t="str">
        <f>_xlfn.XLOOKUP(Table1[[#This Row],[MyyjäID]],myyjat!$A$2:$A$16,myyjat!$B$2:$B$16)</f>
        <v>Pekka</v>
      </c>
      <c r="I178">
        <f>_xlfn.XLOOKUP(Table1[[#This Row],[Tuotenumero]],tuotteet!$A$2:$A$26,tuotteet!$C$2:$C$26)</f>
        <v>4</v>
      </c>
      <c r="J178" t="str">
        <f>_xlfn.XLOOKUP(Table1[[#This Row],[ryhmäID]],ryhmat!$A$2:$A$7,ryhmat!$B$2:$B$7)</f>
        <v>Tarvikkeet</v>
      </c>
      <c r="K178">
        <f>Table1[[#This Row],[Myyntihinta]]-Table1[[#This Row],[Ostohinta]]</f>
        <v>9.75</v>
      </c>
    </row>
    <row r="179" spans="1:11" x14ac:dyDescent="0.2">
      <c r="A179">
        <v>50677</v>
      </c>
      <c r="B179" s="21">
        <v>43885</v>
      </c>
      <c r="C179" s="26" t="s">
        <v>821</v>
      </c>
      <c r="D179">
        <v>1</v>
      </c>
      <c r="E179">
        <v>2</v>
      </c>
      <c r="F179">
        <v>115</v>
      </c>
      <c r="G179">
        <v>62.19</v>
      </c>
      <c r="H179" t="str">
        <f>_xlfn.XLOOKUP(Table1[[#This Row],[MyyjäID]],myyjat!$A$2:$A$16,myyjat!$B$2:$B$16)</f>
        <v>Petteri</v>
      </c>
      <c r="I179">
        <f>_xlfn.XLOOKUP(Table1[[#This Row],[Tuotenumero]],tuotteet!$A$2:$A$26,tuotteet!$C$2:$C$26)</f>
        <v>2</v>
      </c>
      <c r="J179" t="str">
        <f>_xlfn.XLOOKUP(Table1[[#This Row],[ryhmäID]],ryhmat!$A$2:$A$7,ryhmat!$B$2:$B$7)</f>
        <v>Kuvantoisto</v>
      </c>
      <c r="K179">
        <f>Table1[[#This Row],[Myyntihinta]]-Table1[[#This Row],[Ostohinta]]</f>
        <v>52.81</v>
      </c>
    </row>
    <row r="180" spans="1:11" x14ac:dyDescent="0.2">
      <c r="A180">
        <v>50678</v>
      </c>
      <c r="B180" s="21">
        <v>43886</v>
      </c>
      <c r="C180" s="26" t="s">
        <v>817</v>
      </c>
      <c r="D180">
        <v>1</v>
      </c>
      <c r="E180">
        <v>6</v>
      </c>
      <c r="F180">
        <v>19</v>
      </c>
      <c r="G180">
        <v>11.29</v>
      </c>
      <c r="H180" t="str">
        <f>_xlfn.XLOOKUP(Table1[[#This Row],[MyyjäID]],myyjat!$A$2:$A$16,myyjat!$B$2:$B$16)</f>
        <v>Hessu</v>
      </c>
      <c r="I180">
        <f>_xlfn.XLOOKUP(Table1[[#This Row],[Tuotenumero]],tuotteet!$A$2:$A$26,tuotteet!$C$2:$C$26)</f>
        <v>4</v>
      </c>
      <c r="J180" t="str">
        <f>_xlfn.XLOOKUP(Table1[[#This Row],[ryhmäID]],ryhmat!$A$2:$A$7,ryhmat!$B$2:$B$7)</f>
        <v>Tarvikkeet</v>
      </c>
      <c r="K180">
        <f>Table1[[#This Row],[Myyntihinta]]-Table1[[#This Row],[Ostohinta]]</f>
        <v>7.7100000000000009</v>
      </c>
    </row>
    <row r="181" spans="1:11" x14ac:dyDescent="0.2">
      <c r="A181">
        <v>50679</v>
      </c>
      <c r="B181" s="21">
        <v>43886</v>
      </c>
      <c r="C181" s="26" t="s">
        <v>817</v>
      </c>
      <c r="D181">
        <v>1</v>
      </c>
      <c r="E181">
        <v>3</v>
      </c>
      <c r="F181">
        <v>21</v>
      </c>
      <c r="G181">
        <v>10.88</v>
      </c>
      <c r="H181" t="str">
        <f>_xlfn.XLOOKUP(Table1[[#This Row],[MyyjäID]],myyjat!$A$2:$A$16,myyjat!$B$2:$B$16)</f>
        <v>Pekka</v>
      </c>
      <c r="I181">
        <f>_xlfn.XLOOKUP(Table1[[#This Row],[Tuotenumero]],tuotteet!$A$2:$A$26,tuotteet!$C$2:$C$26)</f>
        <v>4</v>
      </c>
      <c r="J181" t="str">
        <f>_xlfn.XLOOKUP(Table1[[#This Row],[ryhmäID]],ryhmat!$A$2:$A$7,ryhmat!$B$2:$B$7)</f>
        <v>Tarvikkeet</v>
      </c>
      <c r="K181">
        <f>Table1[[#This Row],[Myyntihinta]]-Table1[[#This Row],[Ostohinta]]</f>
        <v>10.119999999999999</v>
      </c>
    </row>
    <row r="182" spans="1:11" x14ac:dyDescent="0.2">
      <c r="A182">
        <v>50680</v>
      </c>
      <c r="B182" s="21">
        <v>43886</v>
      </c>
      <c r="C182" s="26" t="s">
        <v>819</v>
      </c>
      <c r="D182">
        <v>1</v>
      </c>
      <c r="E182">
        <v>6</v>
      </c>
      <c r="F182">
        <v>232</v>
      </c>
      <c r="G182">
        <v>153.87</v>
      </c>
      <c r="H182" t="str">
        <f>_xlfn.XLOOKUP(Table1[[#This Row],[MyyjäID]],myyjat!$A$2:$A$16,myyjat!$B$2:$B$16)</f>
        <v>Hessu</v>
      </c>
      <c r="I182">
        <f>_xlfn.XLOOKUP(Table1[[#This Row],[Tuotenumero]],tuotteet!$A$2:$A$26,tuotteet!$C$2:$C$26)</f>
        <v>3</v>
      </c>
      <c r="J182" t="str">
        <f>_xlfn.XLOOKUP(Table1[[#This Row],[ryhmäID]],ryhmat!$A$2:$A$7,ryhmat!$B$2:$B$7)</f>
        <v>TV</v>
      </c>
      <c r="K182">
        <f>Table1[[#This Row],[Myyntihinta]]-Table1[[#This Row],[Ostohinta]]</f>
        <v>78.13</v>
      </c>
    </row>
    <row r="183" spans="1:11" x14ac:dyDescent="0.2">
      <c r="A183">
        <v>50681</v>
      </c>
      <c r="B183" s="21">
        <v>43887</v>
      </c>
      <c r="C183" s="26" t="s">
        <v>817</v>
      </c>
      <c r="D183">
        <v>1</v>
      </c>
      <c r="E183">
        <v>3</v>
      </c>
      <c r="F183">
        <v>21</v>
      </c>
      <c r="G183">
        <v>11.35</v>
      </c>
      <c r="H183" t="str">
        <f>_xlfn.XLOOKUP(Table1[[#This Row],[MyyjäID]],myyjat!$A$2:$A$16,myyjat!$B$2:$B$16)</f>
        <v>Pekka</v>
      </c>
      <c r="I183">
        <f>_xlfn.XLOOKUP(Table1[[#This Row],[Tuotenumero]],tuotteet!$A$2:$A$26,tuotteet!$C$2:$C$26)</f>
        <v>4</v>
      </c>
      <c r="J183" t="str">
        <f>_xlfn.XLOOKUP(Table1[[#This Row],[ryhmäID]],ryhmat!$A$2:$A$7,ryhmat!$B$2:$B$7)</f>
        <v>Tarvikkeet</v>
      </c>
      <c r="K183">
        <f>Table1[[#This Row],[Myyntihinta]]-Table1[[#This Row],[Ostohinta]]</f>
        <v>9.65</v>
      </c>
    </row>
    <row r="184" spans="1:11" x14ac:dyDescent="0.2">
      <c r="A184">
        <v>50682</v>
      </c>
      <c r="B184" s="21">
        <v>43887</v>
      </c>
      <c r="C184" s="26" t="s">
        <v>817</v>
      </c>
      <c r="D184">
        <v>1</v>
      </c>
      <c r="E184">
        <v>5</v>
      </c>
      <c r="F184">
        <v>21</v>
      </c>
      <c r="G184">
        <v>10.73</v>
      </c>
      <c r="H184" t="str">
        <f>_xlfn.XLOOKUP(Table1[[#This Row],[MyyjäID]],myyjat!$A$2:$A$16,myyjat!$B$2:$B$16)</f>
        <v>Liisa</v>
      </c>
      <c r="I184">
        <f>_xlfn.XLOOKUP(Table1[[#This Row],[Tuotenumero]],tuotteet!$A$2:$A$26,tuotteet!$C$2:$C$26)</f>
        <v>4</v>
      </c>
      <c r="J184" t="str">
        <f>_xlfn.XLOOKUP(Table1[[#This Row],[ryhmäID]],ryhmat!$A$2:$A$7,ryhmat!$B$2:$B$7)</f>
        <v>Tarvikkeet</v>
      </c>
      <c r="K184">
        <f>Table1[[#This Row],[Myyntihinta]]-Table1[[#This Row],[Ostohinta]]</f>
        <v>10.27</v>
      </c>
    </row>
    <row r="185" spans="1:11" x14ac:dyDescent="0.2">
      <c r="A185">
        <v>50683</v>
      </c>
      <c r="B185" s="21">
        <v>43887</v>
      </c>
      <c r="C185" s="26" t="s">
        <v>817</v>
      </c>
      <c r="D185">
        <v>1</v>
      </c>
      <c r="E185">
        <v>7</v>
      </c>
      <c r="F185">
        <v>21</v>
      </c>
      <c r="G185">
        <v>11.28</v>
      </c>
      <c r="H185" t="str">
        <f>_xlfn.XLOOKUP(Table1[[#This Row],[MyyjäID]],myyjat!$A$2:$A$16,myyjat!$B$2:$B$16)</f>
        <v>Rauno</v>
      </c>
      <c r="I185">
        <f>_xlfn.XLOOKUP(Table1[[#This Row],[Tuotenumero]],tuotteet!$A$2:$A$26,tuotteet!$C$2:$C$26)</f>
        <v>4</v>
      </c>
      <c r="J185" t="str">
        <f>_xlfn.XLOOKUP(Table1[[#This Row],[ryhmäID]],ryhmat!$A$2:$A$7,ryhmat!$B$2:$B$7)</f>
        <v>Tarvikkeet</v>
      </c>
      <c r="K185">
        <f>Table1[[#This Row],[Myyntihinta]]-Table1[[#This Row],[Ostohinta]]</f>
        <v>9.7200000000000006</v>
      </c>
    </row>
    <row r="186" spans="1:11" x14ac:dyDescent="0.2">
      <c r="A186">
        <v>50684</v>
      </c>
      <c r="B186" s="21">
        <v>43887</v>
      </c>
      <c r="C186" s="26" t="s">
        <v>817</v>
      </c>
      <c r="D186">
        <v>1</v>
      </c>
      <c r="E186">
        <v>1</v>
      </c>
      <c r="F186">
        <v>21</v>
      </c>
      <c r="G186">
        <v>11</v>
      </c>
      <c r="H186" t="str">
        <f>_xlfn.XLOOKUP(Table1[[#This Row],[MyyjäID]],myyjat!$A$2:$A$16,myyjat!$B$2:$B$16)</f>
        <v>Jani</v>
      </c>
      <c r="I186">
        <f>_xlfn.XLOOKUP(Table1[[#This Row],[Tuotenumero]],tuotteet!$A$2:$A$26,tuotteet!$C$2:$C$26)</f>
        <v>4</v>
      </c>
      <c r="J186" t="str">
        <f>_xlfn.XLOOKUP(Table1[[#This Row],[ryhmäID]],ryhmat!$A$2:$A$7,ryhmat!$B$2:$B$7)</f>
        <v>Tarvikkeet</v>
      </c>
      <c r="K186">
        <f>Table1[[#This Row],[Myyntihinta]]-Table1[[#This Row],[Ostohinta]]</f>
        <v>10</v>
      </c>
    </row>
    <row r="187" spans="1:11" x14ac:dyDescent="0.2">
      <c r="A187">
        <v>50685</v>
      </c>
      <c r="B187" s="21">
        <v>43888</v>
      </c>
      <c r="C187" s="26" t="s">
        <v>817</v>
      </c>
      <c r="D187">
        <v>1</v>
      </c>
      <c r="E187">
        <v>5</v>
      </c>
      <c r="F187">
        <v>21</v>
      </c>
      <c r="G187">
        <v>11.22</v>
      </c>
      <c r="H187" t="str">
        <f>_xlfn.XLOOKUP(Table1[[#This Row],[MyyjäID]],myyjat!$A$2:$A$16,myyjat!$B$2:$B$16)</f>
        <v>Liisa</v>
      </c>
      <c r="I187">
        <f>_xlfn.XLOOKUP(Table1[[#This Row],[Tuotenumero]],tuotteet!$A$2:$A$26,tuotteet!$C$2:$C$26)</f>
        <v>4</v>
      </c>
      <c r="J187" t="str">
        <f>_xlfn.XLOOKUP(Table1[[#This Row],[ryhmäID]],ryhmat!$A$2:$A$7,ryhmat!$B$2:$B$7)</f>
        <v>Tarvikkeet</v>
      </c>
      <c r="K187">
        <f>Table1[[#This Row],[Myyntihinta]]-Table1[[#This Row],[Ostohinta]]</f>
        <v>9.7799999999999994</v>
      </c>
    </row>
    <row r="188" spans="1:11" x14ac:dyDescent="0.2">
      <c r="A188">
        <v>50686</v>
      </c>
      <c r="B188" s="21">
        <v>43888</v>
      </c>
      <c r="C188" s="26" t="s">
        <v>817</v>
      </c>
      <c r="D188">
        <v>1</v>
      </c>
      <c r="E188">
        <v>7</v>
      </c>
      <c r="F188">
        <v>21</v>
      </c>
      <c r="G188">
        <v>11.36</v>
      </c>
      <c r="H188" t="str">
        <f>_xlfn.XLOOKUP(Table1[[#This Row],[MyyjäID]],myyjat!$A$2:$A$16,myyjat!$B$2:$B$16)</f>
        <v>Rauno</v>
      </c>
      <c r="I188">
        <f>_xlfn.XLOOKUP(Table1[[#This Row],[Tuotenumero]],tuotteet!$A$2:$A$26,tuotteet!$C$2:$C$26)</f>
        <v>4</v>
      </c>
      <c r="J188" t="str">
        <f>_xlfn.XLOOKUP(Table1[[#This Row],[ryhmäID]],ryhmat!$A$2:$A$7,ryhmat!$B$2:$B$7)</f>
        <v>Tarvikkeet</v>
      </c>
      <c r="K188">
        <f>Table1[[#This Row],[Myyntihinta]]-Table1[[#This Row],[Ostohinta]]</f>
        <v>9.64</v>
      </c>
    </row>
    <row r="189" spans="1:11" x14ac:dyDescent="0.2">
      <c r="A189">
        <v>50687</v>
      </c>
      <c r="B189" s="21">
        <v>43889</v>
      </c>
      <c r="C189" s="26" t="s">
        <v>821</v>
      </c>
      <c r="D189">
        <v>1</v>
      </c>
      <c r="E189">
        <v>3</v>
      </c>
      <c r="F189">
        <v>118</v>
      </c>
      <c r="G189">
        <v>61.59</v>
      </c>
      <c r="H189" t="str">
        <f>_xlfn.XLOOKUP(Table1[[#This Row],[MyyjäID]],myyjat!$A$2:$A$16,myyjat!$B$2:$B$16)</f>
        <v>Pekka</v>
      </c>
      <c r="I189">
        <f>_xlfn.XLOOKUP(Table1[[#This Row],[Tuotenumero]],tuotteet!$A$2:$A$26,tuotteet!$C$2:$C$26)</f>
        <v>2</v>
      </c>
      <c r="J189" t="str">
        <f>_xlfn.XLOOKUP(Table1[[#This Row],[ryhmäID]],ryhmat!$A$2:$A$7,ryhmat!$B$2:$B$7)</f>
        <v>Kuvantoisto</v>
      </c>
      <c r="K189">
        <f>Table1[[#This Row],[Myyntihinta]]-Table1[[#This Row],[Ostohinta]]</f>
        <v>56.41</v>
      </c>
    </row>
    <row r="190" spans="1:11" x14ac:dyDescent="0.2">
      <c r="A190">
        <v>50688</v>
      </c>
      <c r="B190" s="21">
        <v>43889</v>
      </c>
      <c r="C190" s="26" t="s">
        <v>818</v>
      </c>
      <c r="D190">
        <v>1</v>
      </c>
      <c r="E190">
        <v>3</v>
      </c>
      <c r="F190">
        <v>82</v>
      </c>
      <c r="G190">
        <v>57.04</v>
      </c>
      <c r="H190" t="str">
        <f>_xlfn.XLOOKUP(Table1[[#This Row],[MyyjäID]],myyjat!$A$2:$A$16,myyjat!$B$2:$B$16)</f>
        <v>Pekka</v>
      </c>
      <c r="I190">
        <f>_xlfn.XLOOKUP(Table1[[#This Row],[Tuotenumero]],tuotteet!$A$2:$A$26,tuotteet!$C$2:$C$26)</f>
        <v>6</v>
      </c>
      <c r="J190" t="str">
        <f>_xlfn.XLOOKUP(Table1[[#This Row],[ryhmäID]],ryhmat!$A$2:$A$7,ryhmat!$B$2:$B$7)</f>
        <v>Digiboxit</v>
      </c>
      <c r="K190">
        <f>Table1[[#This Row],[Myyntihinta]]-Table1[[#This Row],[Ostohinta]]</f>
        <v>24.96</v>
      </c>
    </row>
    <row r="191" spans="1:11" x14ac:dyDescent="0.2">
      <c r="A191">
        <v>50689</v>
      </c>
      <c r="B191" s="21">
        <v>43889</v>
      </c>
      <c r="C191" s="26" t="s">
        <v>817</v>
      </c>
      <c r="D191">
        <v>1</v>
      </c>
      <c r="E191">
        <v>1</v>
      </c>
      <c r="F191">
        <v>21</v>
      </c>
      <c r="G191">
        <v>11.44</v>
      </c>
      <c r="H191" t="str">
        <f>_xlfn.XLOOKUP(Table1[[#This Row],[MyyjäID]],myyjat!$A$2:$A$16,myyjat!$B$2:$B$16)</f>
        <v>Jani</v>
      </c>
      <c r="I191">
        <f>_xlfn.XLOOKUP(Table1[[#This Row],[Tuotenumero]],tuotteet!$A$2:$A$26,tuotteet!$C$2:$C$26)</f>
        <v>4</v>
      </c>
      <c r="J191" t="str">
        <f>_xlfn.XLOOKUP(Table1[[#This Row],[ryhmäID]],ryhmat!$A$2:$A$7,ryhmat!$B$2:$B$7)</f>
        <v>Tarvikkeet</v>
      </c>
      <c r="K191">
        <f>Table1[[#This Row],[Myyntihinta]]-Table1[[#This Row],[Ostohinta]]</f>
        <v>9.56</v>
      </c>
    </row>
    <row r="192" spans="1:11" x14ac:dyDescent="0.2">
      <c r="A192">
        <v>50690</v>
      </c>
      <c r="B192" s="21">
        <v>43890</v>
      </c>
      <c r="C192" s="26" t="s">
        <v>825</v>
      </c>
      <c r="D192">
        <v>1</v>
      </c>
      <c r="E192">
        <v>6</v>
      </c>
      <c r="F192">
        <v>102</v>
      </c>
      <c r="G192">
        <v>52.14</v>
      </c>
      <c r="H192" t="str">
        <f>_xlfn.XLOOKUP(Table1[[#This Row],[MyyjäID]],myyjat!$A$2:$A$16,myyjat!$B$2:$B$16)</f>
        <v>Hessu</v>
      </c>
      <c r="I192">
        <f>_xlfn.XLOOKUP(Table1[[#This Row],[Tuotenumero]],tuotteet!$A$2:$A$26,tuotteet!$C$2:$C$26)</f>
        <v>5</v>
      </c>
      <c r="J192" t="str">
        <f>_xlfn.XLOOKUP(Table1[[#This Row],[ryhmäID]],ryhmat!$A$2:$A$7,ryhmat!$B$2:$B$7)</f>
        <v>Konsolit</v>
      </c>
      <c r="K192">
        <f>Table1[[#This Row],[Myyntihinta]]-Table1[[#This Row],[Ostohinta]]</f>
        <v>49.86</v>
      </c>
    </row>
    <row r="193" spans="1:11" x14ac:dyDescent="0.2">
      <c r="A193">
        <v>50691</v>
      </c>
      <c r="B193" s="21">
        <v>43890</v>
      </c>
      <c r="C193" s="26" t="s">
        <v>817</v>
      </c>
      <c r="D193">
        <v>1</v>
      </c>
      <c r="E193">
        <v>5</v>
      </c>
      <c r="F193">
        <v>21</v>
      </c>
      <c r="G193">
        <v>10.82</v>
      </c>
      <c r="H193" t="str">
        <f>_xlfn.XLOOKUP(Table1[[#This Row],[MyyjäID]],myyjat!$A$2:$A$16,myyjat!$B$2:$B$16)</f>
        <v>Liisa</v>
      </c>
      <c r="I193">
        <f>_xlfn.XLOOKUP(Table1[[#This Row],[Tuotenumero]],tuotteet!$A$2:$A$26,tuotteet!$C$2:$C$26)</f>
        <v>4</v>
      </c>
      <c r="J193" t="str">
        <f>_xlfn.XLOOKUP(Table1[[#This Row],[ryhmäID]],ryhmat!$A$2:$A$7,ryhmat!$B$2:$B$7)</f>
        <v>Tarvikkeet</v>
      </c>
      <c r="K193">
        <f>Table1[[#This Row],[Myyntihinta]]-Table1[[#This Row],[Ostohinta]]</f>
        <v>10.18</v>
      </c>
    </row>
    <row r="194" spans="1:11" x14ac:dyDescent="0.2">
      <c r="A194">
        <v>50692</v>
      </c>
      <c r="B194" s="21">
        <v>43892</v>
      </c>
      <c r="C194" s="26" t="s">
        <v>822</v>
      </c>
      <c r="D194">
        <v>1</v>
      </c>
      <c r="E194">
        <v>2</v>
      </c>
      <c r="F194">
        <v>179</v>
      </c>
      <c r="G194">
        <v>113.37</v>
      </c>
      <c r="H194" t="str">
        <f>_xlfn.XLOOKUP(Table1[[#This Row],[MyyjäID]],myyjat!$A$2:$A$16,myyjat!$B$2:$B$16)</f>
        <v>Petteri</v>
      </c>
      <c r="I194">
        <f>_xlfn.XLOOKUP(Table1[[#This Row],[Tuotenumero]],tuotteet!$A$2:$A$26,tuotteet!$C$2:$C$26)</f>
        <v>2</v>
      </c>
      <c r="J194" t="str">
        <f>_xlfn.XLOOKUP(Table1[[#This Row],[ryhmäID]],ryhmat!$A$2:$A$7,ryhmat!$B$2:$B$7)</f>
        <v>Kuvantoisto</v>
      </c>
      <c r="K194">
        <f>Table1[[#This Row],[Myyntihinta]]-Table1[[#This Row],[Ostohinta]]</f>
        <v>65.63</v>
      </c>
    </row>
    <row r="195" spans="1:11" x14ac:dyDescent="0.2">
      <c r="A195">
        <v>50693</v>
      </c>
      <c r="B195" s="21">
        <v>43891</v>
      </c>
      <c r="C195" s="26" t="s">
        <v>817</v>
      </c>
      <c r="D195">
        <v>1</v>
      </c>
      <c r="E195">
        <v>6</v>
      </c>
      <c r="F195">
        <v>20</v>
      </c>
      <c r="G195">
        <v>10.91</v>
      </c>
      <c r="H195" t="str">
        <f>_xlfn.XLOOKUP(Table1[[#This Row],[MyyjäID]],myyjat!$A$2:$A$16,myyjat!$B$2:$B$16)</f>
        <v>Hessu</v>
      </c>
      <c r="I195">
        <f>_xlfn.XLOOKUP(Table1[[#This Row],[Tuotenumero]],tuotteet!$A$2:$A$26,tuotteet!$C$2:$C$26)</f>
        <v>4</v>
      </c>
      <c r="J195" t="str">
        <f>_xlfn.XLOOKUP(Table1[[#This Row],[ryhmäID]],ryhmat!$A$2:$A$7,ryhmat!$B$2:$B$7)</f>
        <v>Tarvikkeet</v>
      </c>
      <c r="K195">
        <f>Table1[[#This Row],[Myyntihinta]]-Table1[[#This Row],[Ostohinta]]</f>
        <v>9.09</v>
      </c>
    </row>
    <row r="196" spans="1:11" x14ac:dyDescent="0.2">
      <c r="A196">
        <v>50694</v>
      </c>
      <c r="B196" s="21">
        <v>43893</v>
      </c>
      <c r="C196" s="26" t="s">
        <v>817</v>
      </c>
      <c r="D196">
        <v>1</v>
      </c>
      <c r="E196">
        <v>6</v>
      </c>
      <c r="F196">
        <v>20</v>
      </c>
      <c r="G196">
        <v>10.92</v>
      </c>
      <c r="H196" t="str">
        <f>_xlfn.XLOOKUP(Table1[[#This Row],[MyyjäID]],myyjat!$A$2:$A$16,myyjat!$B$2:$B$16)</f>
        <v>Hessu</v>
      </c>
      <c r="I196">
        <f>_xlfn.XLOOKUP(Table1[[#This Row],[Tuotenumero]],tuotteet!$A$2:$A$26,tuotteet!$C$2:$C$26)</f>
        <v>4</v>
      </c>
      <c r="J196" t="str">
        <f>_xlfn.XLOOKUP(Table1[[#This Row],[ryhmäID]],ryhmat!$A$2:$A$7,ryhmat!$B$2:$B$7)</f>
        <v>Tarvikkeet</v>
      </c>
      <c r="K196">
        <f>Table1[[#This Row],[Myyntihinta]]-Table1[[#This Row],[Ostohinta]]</f>
        <v>9.08</v>
      </c>
    </row>
    <row r="197" spans="1:11" x14ac:dyDescent="0.2">
      <c r="A197">
        <v>50695</v>
      </c>
      <c r="B197" s="21">
        <v>43894</v>
      </c>
      <c r="C197" s="26" t="s">
        <v>817</v>
      </c>
      <c r="D197">
        <v>1</v>
      </c>
      <c r="E197">
        <v>3</v>
      </c>
      <c r="F197">
        <v>21</v>
      </c>
      <c r="G197">
        <v>11.07</v>
      </c>
      <c r="H197" t="str">
        <f>_xlfn.XLOOKUP(Table1[[#This Row],[MyyjäID]],myyjat!$A$2:$A$16,myyjat!$B$2:$B$16)</f>
        <v>Pekka</v>
      </c>
      <c r="I197">
        <f>_xlfn.XLOOKUP(Table1[[#This Row],[Tuotenumero]],tuotteet!$A$2:$A$26,tuotteet!$C$2:$C$26)</f>
        <v>4</v>
      </c>
      <c r="J197" t="str">
        <f>_xlfn.XLOOKUP(Table1[[#This Row],[ryhmäID]],ryhmat!$A$2:$A$7,ryhmat!$B$2:$B$7)</f>
        <v>Tarvikkeet</v>
      </c>
      <c r="K197">
        <f>Table1[[#This Row],[Myyntihinta]]-Table1[[#This Row],[Ostohinta]]</f>
        <v>9.93</v>
      </c>
    </row>
    <row r="198" spans="1:11" x14ac:dyDescent="0.2">
      <c r="A198">
        <v>50696</v>
      </c>
      <c r="B198" s="21">
        <v>43894</v>
      </c>
      <c r="C198" s="26" t="s">
        <v>820</v>
      </c>
      <c r="D198">
        <v>1</v>
      </c>
      <c r="E198">
        <v>1</v>
      </c>
      <c r="F198">
        <v>87</v>
      </c>
      <c r="G198">
        <v>49.91</v>
      </c>
      <c r="H198" t="str">
        <f>_xlfn.XLOOKUP(Table1[[#This Row],[MyyjäID]],myyjat!$A$2:$A$16,myyjat!$B$2:$B$16)</f>
        <v>Jani</v>
      </c>
      <c r="I198">
        <f>_xlfn.XLOOKUP(Table1[[#This Row],[Tuotenumero]],tuotteet!$A$2:$A$26,tuotteet!$C$2:$C$26)</f>
        <v>6</v>
      </c>
      <c r="J198" t="str">
        <f>_xlfn.XLOOKUP(Table1[[#This Row],[ryhmäID]],ryhmat!$A$2:$A$7,ryhmat!$B$2:$B$7)</f>
        <v>Digiboxit</v>
      </c>
      <c r="K198">
        <f>Table1[[#This Row],[Myyntihinta]]-Table1[[#This Row],[Ostohinta]]</f>
        <v>37.090000000000003</v>
      </c>
    </row>
    <row r="199" spans="1:11" x14ac:dyDescent="0.2">
      <c r="A199">
        <v>50697</v>
      </c>
      <c r="B199" s="21">
        <v>43895</v>
      </c>
      <c r="C199" s="26" t="s">
        <v>822</v>
      </c>
      <c r="D199">
        <v>1</v>
      </c>
      <c r="E199">
        <v>6</v>
      </c>
      <c r="F199">
        <v>176</v>
      </c>
      <c r="G199">
        <v>118.75</v>
      </c>
      <c r="H199" t="str">
        <f>_xlfn.XLOOKUP(Table1[[#This Row],[MyyjäID]],myyjat!$A$2:$A$16,myyjat!$B$2:$B$16)</f>
        <v>Hessu</v>
      </c>
      <c r="I199">
        <f>_xlfn.XLOOKUP(Table1[[#This Row],[Tuotenumero]],tuotteet!$A$2:$A$26,tuotteet!$C$2:$C$26)</f>
        <v>2</v>
      </c>
      <c r="J199" t="str">
        <f>_xlfn.XLOOKUP(Table1[[#This Row],[ryhmäID]],ryhmat!$A$2:$A$7,ryhmat!$B$2:$B$7)</f>
        <v>Kuvantoisto</v>
      </c>
      <c r="K199">
        <f>Table1[[#This Row],[Myyntihinta]]-Table1[[#This Row],[Ostohinta]]</f>
        <v>57.25</v>
      </c>
    </row>
    <row r="200" spans="1:11" x14ac:dyDescent="0.2">
      <c r="A200">
        <v>50698</v>
      </c>
      <c r="B200" s="21">
        <v>43895</v>
      </c>
      <c r="C200" s="26" t="s">
        <v>817</v>
      </c>
      <c r="D200">
        <v>1</v>
      </c>
      <c r="E200">
        <v>3</v>
      </c>
      <c r="F200">
        <v>20</v>
      </c>
      <c r="G200">
        <v>11.67</v>
      </c>
      <c r="H200" t="str">
        <f>_xlfn.XLOOKUP(Table1[[#This Row],[MyyjäID]],myyjat!$A$2:$A$16,myyjat!$B$2:$B$16)</f>
        <v>Pekka</v>
      </c>
      <c r="I200">
        <f>_xlfn.XLOOKUP(Table1[[#This Row],[Tuotenumero]],tuotteet!$A$2:$A$26,tuotteet!$C$2:$C$26)</f>
        <v>4</v>
      </c>
      <c r="J200" t="str">
        <f>_xlfn.XLOOKUP(Table1[[#This Row],[ryhmäID]],ryhmat!$A$2:$A$7,ryhmat!$B$2:$B$7)</f>
        <v>Tarvikkeet</v>
      </c>
      <c r="K200">
        <f>Table1[[#This Row],[Myyntihinta]]-Table1[[#This Row],[Ostohinta]]</f>
        <v>8.33</v>
      </c>
    </row>
    <row r="201" spans="1:11" x14ac:dyDescent="0.2">
      <c r="A201">
        <v>50699</v>
      </c>
      <c r="B201" s="21">
        <v>43896</v>
      </c>
      <c r="C201" s="26" t="s">
        <v>824</v>
      </c>
      <c r="D201">
        <v>1</v>
      </c>
      <c r="E201">
        <v>5</v>
      </c>
      <c r="F201">
        <v>134</v>
      </c>
      <c r="G201">
        <v>92.33</v>
      </c>
      <c r="H201" t="str">
        <f>_xlfn.XLOOKUP(Table1[[#This Row],[MyyjäID]],myyjat!$A$2:$A$16,myyjat!$B$2:$B$16)</f>
        <v>Liisa</v>
      </c>
      <c r="I201">
        <f>_xlfn.XLOOKUP(Table1[[#This Row],[Tuotenumero]],tuotteet!$A$2:$A$26,tuotteet!$C$2:$C$26)</f>
        <v>2</v>
      </c>
      <c r="J201" t="str">
        <f>_xlfn.XLOOKUP(Table1[[#This Row],[ryhmäID]],ryhmat!$A$2:$A$7,ryhmat!$B$2:$B$7)</f>
        <v>Kuvantoisto</v>
      </c>
      <c r="K201">
        <f>Table1[[#This Row],[Myyntihinta]]-Table1[[#This Row],[Ostohinta]]</f>
        <v>41.67</v>
      </c>
    </row>
    <row r="202" spans="1:11" x14ac:dyDescent="0.2">
      <c r="A202">
        <v>50700</v>
      </c>
      <c r="B202" s="21">
        <v>43896</v>
      </c>
      <c r="C202" s="26" t="s">
        <v>825</v>
      </c>
      <c r="D202">
        <v>1</v>
      </c>
      <c r="E202">
        <v>7</v>
      </c>
      <c r="F202">
        <v>99</v>
      </c>
      <c r="G202">
        <v>53.37</v>
      </c>
      <c r="H202" t="str">
        <f>_xlfn.XLOOKUP(Table1[[#This Row],[MyyjäID]],myyjat!$A$2:$A$16,myyjat!$B$2:$B$16)</f>
        <v>Rauno</v>
      </c>
      <c r="I202">
        <f>_xlfn.XLOOKUP(Table1[[#This Row],[Tuotenumero]],tuotteet!$A$2:$A$26,tuotteet!$C$2:$C$26)</f>
        <v>5</v>
      </c>
      <c r="J202" t="str">
        <f>_xlfn.XLOOKUP(Table1[[#This Row],[ryhmäID]],ryhmat!$A$2:$A$7,ryhmat!$B$2:$B$7)</f>
        <v>Konsolit</v>
      </c>
      <c r="K202">
        <f>Table1[[#This Row],[Myyntihinta]]-Table1[[#This Row],[Ostohinta]]</f>
        <v>45.63</v>
      </c>
    </row>
    <row r="203" spans="1:11" x14ac:dyDescent="0.2">
      <c r="A203">
        <v>50701</v>
      </c>
      <c r="B203" s="21">
        <v>43896</v>
      </c>
      <c r="C203" s="26" t="s">
        <v>821</v>
      </c>
      <c r="D203">
        <v>1</v>
      </c>
      <c r="E203">
        <v>7</v>
      </c>
      <c r="F203">
        <v>123</v>
      </c>
      <c r="G203">
        <v>64.069999999999993</v>
      </c>
      <c r="H203" t="str">
        <f>_xlfn.XLOOKUP(Table1[[#This Row],[MyyjäID]],myyjat!$A$2:$A$16,myyjat!$B$2:$B$16)</f>
        <v>Rauno</v>
      </c>
      <c r="I203">
        <f>_xlfn.XLOOKUP(Table1[[#This Row],[Tuotenumero]],tuotteet!$A$2:$A$26,tuotteet!$C$2:$C$26)</f>
        <v>2</v>
      </c>
      <c r="J203" t="str">
        <f>_xlfn.XLOOKUP(Table1[[#This Row],[ryhmäID]],ryhmat!$A$2:$A$7,ryhmat!$B$2:$B$7)</f>
        <v>Kuvantoisto</v>
      </c>
      <c r="K203">
        <f>Table1[[#This Row],[Myyntihinta]]-Table1[[#This Row],[Ostohinta]]</f>
        <v>58.930000000000007</v>
      </c>
    </row>
    <row r="204" spans="1:11" x14ac:dyDescent="0.2">
      <c r="A204">
        <v>50702</v>
      </c>
      <c r="B204" s="21">
        <v>43896</v>
      </c>
      <c r="C204" s="26" t="s">
        <v>817</v>
      </c>
      <c r="D204">
        <v>1</v>
      </c>
      <c r="E204">
        <v>6</v>
      </c>
      <c r="F204">
        <v>21</v>
      </c>
      <c r="G204">
        <v>10.93</v>
      </c>
      <c r="H204" t="str">
        <f>_xlfn.XLOOKUP(Table1[[#This Row],[MyyjäID]],myyjat!$A$2:$A$16,myyjat!$B$2:$B$16)</f>
        <v>Hessu</v>
      </c>
      <c r="I204">
        <f>_xlfn.XLOOKUP(Table1[[#This Row],[Tuotenumero]],tuotteet!$A$2:$A$26,tuotteet!$C$2:$C$26)</f>
        <v>4</v>
      </c>
      <c r="J204" t="str">
        <f>_xlfn.XLOOKUP(Table1[[#This Row],[ryhmäID]],ryhmat!$A$2:$A$7,ryhmat!$B$2:$B$7)</f>
        <v>Tarvikkeet</v>
      </c>
      <c r="K204">
        <f>Table1[[#This Row],[Myyntihinta]]-Table1[[#This Row],[Ostohinta]]</f>
        <v>10.07</v>
      </c>
    </row>
    <row r="205" spans="1:11" x14ac:dyDescent="0.2">
      <c r="A205">
        <v>50703</v>
      </c>
      <c r="B205" s="21">
        <v>43897</v>
      </c>
      <c r="C205" s="26" t="s">
        <v>819</v>
      </c>
      <c r="D205">
        <v>1</v>
      </c>
      <c r="E205">
        <v>5</v>
      </c>
      <c r="F205">
        <v>245</v>
      </c>
      <c r="G205">
        <v>166.32</v>
      </c>
      <c r="H205" t="str">
        <f>_xlfn.XLOOKUP(Table1[[#This Row],[MyyjäID]],myyjat!$A$2:$A$16,myyjat!$B$2:$B$16)</f>
        <v>Liisa</v>
      </c>
      <c r="I205">
        <f>_xlfn.XLOOKUP(Table1[[#This Row],[Tuotenumero]],tuotteet!$A$2:$A$26,tuotteet!$C$2:$C$26)</f>
        <v>3</v>
      </c>
      <c r="J205" t="str">
        <f>_xlfn.XLOOKUP(Table1[[#This Row],[ryhmäID]],ryhmat!$A$2:$A$7,ryhmat!$B$2:$B$7)</f>
        <v>TV</v>
      </c>
      <c r="K205">
        <f>Table1[[#This Row],[Myyntihinta]]-Table1[[#This Row],[Ostohinta]]</f>
        <v>78.680000000000007</v>
      </c>
    </row>
    <row r="206" spans="1:11" x14ac:dyDescent="0.2">
      <c r="A206">
        <v>50704</v>
      </c>
      <c r="B206" s="21">
        <v>43897</v>
      </c>
      <c r="C206" s="26" t="s">
        <v>817</v>
      </c>
      <c r="D206">
        <v>1</v>
      </c>
      <c r="E206">
        <v>9</v>
      </c>
      <c r="F206">
        <v>21</v>
      </c>
      <c r="G206">
        <v>11.73</v>
      </c>
      <c r="H206" t="str">
        <f>_xlfn.XLOOKUP(Table1[[#This Row],[MyyjäID]],myyjat!$A$2:$A$16,myyjat!$B$2:$B$16)</f>
        <v>Maija</v>
      </c>
      <c r="I206">
        <f>_xlfn.XLOOKUP(Table1[[#This Row],[Tuotenumero]],tuotteet!$A$2:$A$26,tuotteet!$C$2:$C$26)</f>
        <v>4</v>
      </c>
      <c r="J206" t="str">
        <f>_xlfn.XLOOKUP(Table1[[#This Row],[ryhmäID]],ryhmat!$A$2:$A$7,ryhmat!$B$2:$B$7)</f>
        <v>Tarvikkeet</v>
      </c>
      <c r="K206">
        <f>Table1[[#This Row],[Myyntihinta]]-Table1[[#This Row],[Ostohinta]]</f>
        <v>9.27</v>
      </c>
    </row>
    <row r="207" spans="1:11" x14ac:dyDescent="0.2">
      <c r="A207">
        <v>50705</v>
      </c>
      <c r="B207" s="21">
        <v>43897</v>
      </c>
      <c r="C207" s="26" t="s">
        <v>817</v>
      </c>
      <c r="D207">
        <v>1</v>
      </c>
      <c r="E207">
        <v>2</v>
      </c>
      <c r="F207">
        <v>21</v>
      </c>
      <c r="G207">
        <v>11.79</v>
      </c>
      <c r="H207" t="str">
        <f>_xlfn.XLOOKUP(Table1[[#This Row],[MyyjäID]],myyjat!$A$2:$A$16,myyjat!$B$2:$B$16)</f>
        <v>Petteri</v>
      </c>
      <c r="I207">
        <f>_xlfn.XLOOKUP(Table1[[#This Row],[Tuotenumero]],tuotteet!$A$2:$A$26,tuotteet!$C$2:$C$26)</f>
        <v>4</v>
      </c>
      <c r="J207" t="str">
        <f>_xlfn.XLOOKUP(Table1[[#This Row],[ryhmäID]],ryhmat!$A$2:$A$7,ryhmat!$B$2:$B$7)</f>
        <v>Tarvikkeet</v>
      </c>
      <c r="K207">
        <f>Table1[[#This Row],[Myyntihinta]]-Table1[[#This Row],[Ostohinta]]</f>
        <v>9.2100000000000009</v>
      </c>
    </row>
    <row r="208" spans="1:11" x14ac:dyDescent="0.2">
      <c r="A208">
        <v>50706</v>
      </c>
      <c r="B208" s="21">
        <v>43897</v>
      </c>
      <c r="C208" s="26" t="s">
        <v>817</v>
      </c>
      <c r="D208">
        <v>1</v>
      </c>
      <c r="E208">
        <v>6</v>
      </c>
      <c r="F208">
        <v>20</v>
      </c>
      <c r="G208">
        <v>11.36</v>
      </c>
      <c r="H208" t="str">
        <f>_xlfn.XLOOKUP(Table1[[#This Row],[MyyjäID]],myyjat!$A$2:$A$16,myyjat!$B$2:$B$16)</f>
        <v>Hessu</v>
      </c>
      <c r="I208">
        <f>_xlfn.XLOOKUP(Table1[[#This Row],[Tuotenumero]],tuotteet!$A$2:$A$26,tuotteet!$C$2:$C$26)</f>
        <v>4</v>
      </c>
      <c r="J208" t="str">
        <f>_xlfn.XLOOKUP(Table1[[#This Row],[ryhmäID]],ryhmat!$A$2:$A$7,ryhmat!$B$2:$B$7)</f>
        <v>Tarvikkeet</v>
      </c>
      <c r="K208">
        <f>Table1[[#This Row],[Myyntihinta]]-Table1[[#This Row],[Ostohinta]]</f>
        <v>8.64</v>
      </c>
    </row>
    <row r="209" spans="1:11" x14ac:dyDescent="0.2">
      <c r="A209">
        <v>50707</v>
      </c>
      <c r="B209" s="21">
        <v>43898</v>
      </c>
      <c r="C209" s="26" t="s">
        <v>818</v>
      </c>
      <c r="D209">
        <v>1</v>
      </c>
      <c r="E209">
        <v>3</v>
      </c>
      <c r="F209">
        <v>88</v>
      </c>
      <c r="G209">
        <v>52.21</v>
      </c>
      <c r="H209" t="str">
        <f>_xlfn.XLOOKUP(Table1[[#This Row],[MyyjäID]],myyjat!$A$2:$A$16,myyjat!$B$2:$B$16)</f>
        <v>Pekka</v>
      </c>
      <c r="I209">
        <f>_xlfn.XLOOKUP(Table1[[#This Row],[Tuotenumero]],tuotteet!$A$2:$A$26,tuotteet!$C$2:$C$26)</f>
        <v>6</v>
      </c>
      <c r="J209" t="str">
        <f>_xlfn.XLOOKUP(Table1[[#This Row],[ryhmäID]],ryhmat!$A$2:$A$7,ryhmat!$B$2:$B$7)</f>
        <v>Digiboxit</v>
      </c>
      <c r="K209">
        <f>Table1[[#This Row],[Myyntihinta]]-Table1[[#This Row],[Ostohinta]]</f>
        <v>35.79</v>
      </c>
    </row>
    <row r="210" spans="1:11" x14ac:dyDescent="0.2">
      <c r="A210">
        <v>50708</v>
      </c>
      <c r="B210" s="21">
        <v>43898</v>
      </c>
      <c r="C210" s="26" t="s">
        <v>817</v>
      </c>
      <c r="D210">
        <v>1</v>
      </c>
      <c r="E210">
        <v>7</v>
      </c>
      <c r="F210">
        <v>21</v>
      </c>
      <c r="G210">
        <v>11.53</v>
      </c>
      <c r="H210" t="str">
        <f>_xlfn.XLOOKUP(Table1[[#This Row],[MyyjäID]],myyjat!$A$2:$A$16,myyjat!$B$2:$B$16)</f>
        <v>Rauno</v>
      </c>
      <c r="I210">
        <f>_xlfn.XLOOKUP(Table1[[#This Row],[Tuotenumero]],tuotteet!$A$2:$A$26,tuotteet!$C$2:$C$26)</f>
        <v>4</v>
      </c>
      <c r="J210" t="str">
        <f>_xlfn.XLOOKUP(Table1[[#This Row],[ryhmäID]],ryhmat!$A$2:$A$7,ryhmat!$B$2:$B$7)</f>
        <v>Tarvikkeet</v>
      </c>
      <c r="K210">
        <f>Table1[[#This Row],[Myyntihinta]]-Table1[[#This Row],[Ostohinta]]</f>
        <v>9.4700000000000006</v>
      </c>
    </row>
    <row r="211" spans="1:11" x14ac:dyDescent="0.2">
      <c r="A211">
        <v>50709</v>
      </c>
      <c r="B211" s="21">
        <v>43899</v>
      </c>
      <c r="C211" s="26" t="s">
        <v>817</v>
      </c>
      <c r="D211">
        <v>1</v>
      </c>
      <c r="E211">
        <v>2</v>
      </c>
      <c r="F211">
        <v>21</v>
      </c>
      <c r="G211">
        <v>11.57</v>
      </c>
      <c r="H211" t="str">
        <f>_xlfn.XLOOKUP(Table1[[#This Row],[MyyjäID]],myyjat!$A$2:$A$16,myyjat!$B$2:$B$16)</f>
        <v>Petteri</v>
      </c>
      <c r="I211">
        <f>_xlfn.XLOOKUP(Table1[[#This Row],[Tuotenumero]],tuotteet!$A$2:$A$26,tuotteet!$C$2:$C$26)</f>
        <v>4</v>
      </c>
      <c r="J211" t="str">
        <f>_xlfn.XLOOKUP(Table1[[#This Row],[ryhmäID]],ryhmat!$A$2:$A$7,ryhmat!$B$2:$B$7)</f>
        <v>Tarvikkeet</v>
      </c>
      <c r="K211">
        <f>Table1[[#This Row],[Myyntihinta]]-Table1[[#This Row],[Ostohinta]]</f>
        <v>9.43</v>
      </c>
    </row>
    <row r="212" spans="1:11" x14ac:dyDescent="0.2">
      <c r="A212">
        <v>50710</v>
      </c>
      <c r="B212" s="21">
        <v>43899</v>
      </c>
      <c r="C212" s="26" t="s">
        <v>825</v>
      </c>
      <c r="D212">
        <v>1</v>
      </c>
      <c r="E212">
        <v>3</v>
      </c>
      <c r="F212">
        <v>101</v>
      </c>
      <c r="G212">
        <v>51.42</v>
      </c>
      <c r="H212" t="str">
        <f>_xlfn.XLOOKUP(Table1[[#This Row],[MyyjäID]],myyjat!$A$2:$A$16,myyjat!$B$2:$B$16)</f>
        <v>Pekka</v>
      </c>
      <c r="I212">
        <f>_xlfn.XLOOKUP(Table1[[#This Row],[Tuotenumero]],tuotteet!$A$2:$A$26,tuotteet!$C$2:$C$26)</f>
        <v>5</v>
      </c>
      <c r="J212" t="str">
        <f>_xlfn.XLOOKUP(Table1[[#This Row],[ryhmäID]],ryhmat!$A$2:$A$7,ryhmat!$B$2:$B$7)</f>
        <v>Konsolit</v>
      </c>
      <c r="K212">
        <f>Table1[[#This Row],[Myyntihinta]]-Table1[[#This Row],[Ostohinta]]</f>
        <v>49.58</v>
      </c>
    </row>
    <row r="213" spans="1:11" x14ac:dyDescent="0.2">
      <c r="A213">
        <v>50711</v>
      </c>
      <c r="B213" s="21">
        <v>43900</v>
      </c>
      <c r="C213" s="26" t="s">
        <v>817</v>
      </c>
      <c r="D213">
        <v>1</v>
      </c>
      <c r="E213">
        <v>3</v>
      </c>
      <c r="F213">
        <v>21</v>
      </c>
      <c r="G213">
        <v>11.56</v>
      </c>
      <c r="H213" t="str">
        <f>_xlfn.XLOOKUP(Table1[[#This Row],[MyyjäID]],myyjat!$A$2:$A$16,myyjat!$B$2:$B$16)</f>
        <v>Pekka</v>
      </c>
      <c r="I213">
        <f>_xlfn.XLOOKUP(Table1[[#This Row],[Tuotenumero]],tuotteet!$A$2:$A$26,tuotteet!$C$2:$C$26)</f>
        <v>4</v>
      </c>
      <c r="J213" t="str">
        <f>_xlfn.XLOOKUP(Table1[[#This Row],[ryhmäID]],ryhmat!$A$2:$A$7,ryhmat!$B$2:$B$7)</f>
        <v>Tarvikkeet</v>
      </c>
      <c r="K213">
        <f>Table1[[#This Row],[Myyntihinta]]-Table1[[#This Row],[Ostohinta]]</f>
        <v>9.44</v>
      </c>
    </row>
    <row r="214" spans="1:11" x14ac:dyDescent="0.2">
      <c r="A214">
        <v>50712</v>
      </c>
      <c r="B214" s="21">
        <v>43900</v>
      </c>
      <c r="C214" s="26" t="s">
        <v>821</v>
      </c>
      <c r="D214">
        <v>1</v>
      </c>
      <c r="E214">
        <v>2</v>
      </c>
      <c r="F214">
        <v>117</v>
      </c>
      <c r="G214">
        <v>65.849999999999994</v>
      </c>
      <c r="H214" t="str">
        <f>_xlfn.XLOOKUP(Table1[[#This Row],[MyyjäID]],myyjat!$A$2:$A$16,myyjat!$B$2:$B$16)</f>
        <v>Petteri</v>
      </c>
      <c r="I214">
        <f>_xlfn.XLOOKUP(Table1[[#This Row],[Tuotenumero]],tuotteet!$A$2:$A$26,tuotteet!$C$2:$C$26)</f>
        <v>2</v>
      </c>
      <c r="J214" t="str">
        <f>_xlfn.XLOOKUP(Table1[[#This Row],[ryhmäID]],ryhmat!$A$2:$A$7,ryhmat!$B$2:$B$7)</f>
        <v>Kuvantoisto</v>
      </c>
      <c r="K214">
        <f>Table1[[#This Row],[Myyntihinta]]-Table1[[#This Row],[Ostohinta]]</f>
        <v>51.150000000000006</v>
      </c>
    </row>
    <row r="215" spans="1:11" x14ac:dyDescent="0.2">
      <c r="A215">
        <v>50713</v>
      </c>
      <c r="B215" s="21">
        <v>43900</v>
      </c>
      <c r="C215" s="26" t="s">
        <v>820</v>
      </c>
      <c r="D215">
        <v>1</v>
      </c>
      <c r="E215">
        <v>1</v>
      </c>
      <c r="F215">
        <v>85</v>
      </c>
      <c r="G215">
        <v>47.22</v>
      </c>
      <c r="H215" t="str">
        <f>_xlfn.XLOOKUP(Table1[[#This Row],[MyyjäID]],myyjat!$A$2:$A$16,myyjat!$B$2:$B$16)</f>
        <v>Jani</v>
      </c>
      <c r="I215">
        <f>_xlfn.XLOOKUP(Table1[[#This Row],[Tuotenumero]],tuotteet!$A$2:$A$26,tuotteet!$C$2:$C$26)</f>
        <v>6</v>
      </c>
      <c r="J215" t="str">
        <f>_xlfn.XLOOKUP(Table1[[#This Row],[ryhmäID]],ryhmat!$A$2:$A$7,ryhmat!$B$2:$B$7)</f>
        <v>Digiboxit</v>
      </c>
      <c r="K215">
        <f>Table1[[#This Row],[Myyntihinta]]-Table1[[#This Row],[Ostohinta]]</f>
        <v>37.78</v>
      </c>
    </row>
    <row r="216" spans="1:11" x14ac:dyDescent="0.2">
      <c r="A216">
        <v>50714</v>
      </c>
      <c r="B216" s="21">
        <v>43900</v>
      </c>
      <c r="C216" s="26" t="s">
        <v>817</v>
      </c>
      <c r="D216">
        <v>1</v>
      </c>
      <c r="E216">
        <v>2</v>
      </c>
      <c r="F216">
        <v>21</v>
      </c>
      <c r="G216">
        <v>10.98</v>
      </c>
      <c r="H216" t="str">
        <f>_xlfn.XLOOKUP(Table1[[#This Row],[MyyjäID]],myyjat!$A$2:$A$16,myyjat!$B$2:$B$16)</f>
        <v>Petteri</v>
      </c>
      <c r="I216">
        <f>_xlfn.XLOOKUP(Table1[[#This Row],[Tuotenumero]],tuotteet!$A$2:$A$26,tuotteet!$C$2:$C$26)</f>
        <v>4</v>
      </c>
      <c r="J216" t="str">
        <f>_xlfn.XLOOKUP(Table1[[#This Row],[ryhmäID]],ryhmat!$A$2:$A$7,ryhmat!$B$2:$B$7)</f>
        <v>Tarvikkeet</v>
      </c>
      <c r="K216">
        <f>Table1[[#This Row],[Myyntihinta]]-Table1[[#This Row],[Ostohinta]]</f>
        <v>10.02</v>
      </c>
    </row>
    <row r="217" spans="1:11" x14ac:dyDescent="0.2">
      <c r="A217">
        <v>50715</v>
      </c>
      <c r="B217" s="21">
        <v>43900</v>
      </c>
      <c r="C217" s="26" t="s">
        <v>817</v>
      </c>
      <c r="D217">
        <v>1</v>
      </c>
      <c r="E217">
        <v>3</v>
      </c>
      <c r="F217">
        <v>20</v>
      </c>
      <c r="G217">
        <v>11.42</v>
      </c>
      <c r="H217" t="str">
        <f>_xlfn.XLOOKUP(Table1[[#This Row],[MyyjäID]],myyjat!$A$2:$A$16,myyjat!$B$2:$B$16)</f>
        <v>Pekka</v>
      </c>
      <c r="I217">
        <f>_xlfn.XLOOKUP(Table1[[#This Row],[Tuotenumero]],tuotteet!$A$2:$A$26,tuotteet!$C$2:$C$26)</f>
        <v>4</v>
      </c>
      <c r="J217" t="str">
        <f>_xlfn.XLOOKUP(Table1[[#This Row],[ryhmäID]],ryhmat!$A$2:$A$7,ryhmat!$B$2:$B$7)</f>
        <v>Tarvikkeet</v>
      </c>
      <c r="K217">
        <f>Table1[[#This Row],[Myyntihinta]]-Table1[[#This Row],[Ostohinta]]</f>
        <v>8.58</v>
      </c>
    </row>
    <row r="218" spans="1:11" x14ac:dyDescent="0.2">
      <c r="A218">
        <v>50716</v>
      </c>
      <c r="B218" s="21">
        <v>43900</v>
      </c>
      <c r="C218" s="26" t="s">
        <v>817</v>
      </c>
      <c r="D218">
        <v>1</v>
      </c>
      <c r="E218">
        <v>1</v>
      </c>
      <c r="F218">
        <v>21</v>
      </c>
      <c r="G218">
        <v>11.54</v>
      </c>
      <c r="H218" t="str">
        <f>_xlfn.XLOOKUP(Table1[[#This Row],[MyyjäID]],myyjat!$A$2:$A$16,myyjat!$B$2:$B$16)</f>
        <v>Jani</v>
      </c>
      <c r="I218">
        <f>_xlfn.XLOOKUP(Table1[[#This Row],[Tuotenumero]],tuotteet!$A$2:$A$26,tuotteet!$C$2:$C$26)</f>
        <v>4</v>
      </c>
      <c r="J218" t="str">
        <f>_xlfn.XLOOKUP(Table1[[#This Row],[ryhmäID]],ryhmat!$A$2:$A$7,ryhmat!$B$2:$B$7)</f>
        <v>Tarvikkeet</v>
      </c>
      <c r="K218">
        <f>Table1[[#This Row],[Myyntihinta]]-Table1[[#This Row],[Ostohinta]]</f>
        <v>9.4600000000000009</v>
      </c>
    </row>
    <row r="219" spans="1:11" x14ac:dyDescent="0.2">
      <c r="A219">
        <v>50717</v>
      </c>
      <c r="B219" s="21">
        <v>43900</v>
      </c>
      <c r="C219" s="26" t="s">
        <v>817</v>
      </c>
      <c r="D219">
        <v>1</v>
      </c>
      <c r="E219">
        <v>7</v>
      </c>
      <c r="F219">
        <v>21</v>
      </c>
      <c r="G219">
        <v>11.82</v>
      </c>
      <c r="H219" t="str">
        <f>_xlfn.XLOOKUP(Table1[[#This Row],[MyyjäID]],myyjat!$A$2:$A$16,myyjat!$B$2:$B$16)</f>
        <v>Rauno</v>
      </c>
      <c r="I219">
        <f>_xlfn.XLOOKUP(Table1[[#This Row],[Tuotenumero]],tuotteet!$A$2:$A$26,tuotteet!$C$2:$C$26)</f>
        <v>4</v>
      </c>
      <c r="J219" t="str">
        <f>_xlfn.XLOOKUP(Table1[[#This Row],[ryhmäID]],ryhmat!$A$2:$A$7,ryhmat!$B$2:$B$7)</f>
        <v>Tarvikkeet</v>
      </c>
      <c r="K219">
        <f>Table1[[#This Row],[Myyntihinta]]-Table1[[#This Row],[Ostohinta]]</f>
        <v>9.18</v>
      </c>
    </row>
    <row r="220" spans="1:11" x14ac:dyDescent="0.2">
      <c r="A220">
        <v>50718</v>
      </c>
      <c r="B220" s="21">
        <v>43901</v>
      </c>
      <c r="C220" s="26" t="s">
        <v>817</v>
      </c>
      <c r="D220">
        <v>1</v>
      </c>
      <c r="E220">
        <v>5</v>
      </c>
      <c r="F220">
        <v>21</v>
      </c>
      <c r="G220">
        <v>11.8</v>
      </c>
      <c r="H220" t="str">
        <f>_xlfn.XLOOKUP(Table1[[#This Row],[MyyjäID]],myyjat!$A$2:$A$16,myyjat!$B$2:$B$16)</f>
        <v>Liisa</v>
      </c>
      <c r="I220">
        <f>_xlfn.XLOOKUP(Table1[[#This Row],[Tuotenumero]],tuotteet!$A$2:$A$26,tuotteet!$C$2:$C$26)</f>
        <v>4</v>
      </c>
      <c r="J220" t="str">
        <f>_xlfn.XLOOKUP(Table1[[#This Row],[ryhmäID]],ryhmat!$A$2:$A$7,ryhmat!$B$2:$B$7)</f>
        <v>Tarvikkeet</v>
      </c>
      <c r="K220">
        <f>Table1[[#This Row],[Myyntihinta]]-Table1[[#This Row],[Ostohinta]]</f>
        <v>9.1999999999999993</v>
      </c>
    </row>
    <row r="221" spans="1:11" x14ac:dyDescent="0.2">
      <c r="A221">
        <v>50719</v>
      </c>
      <c r="B221" s="21">
        <v>43901</v>
      </c>
      <c r="C221" s="26" t="s">
        <v>819</v>
      </c>
      <c r="D221">
        <v>1</v>
      </c>
      <c r="E221">
        <v>2</v>
      </c>
      <c r="F221">
        <v>233</v>
      </c>
      <c r="G221">
        <v>155.4</v>
      </c>
      <c r="H221" t="str">
        <f>_xlfn.XLOOKUP(Table1[[#This Row],[MyyjäID]],myyjat!$A$2:$A$16,myyjat!$B$2:$B$16)</f>
        <v>Petteri</v>
      </c>
      <c r="I221">
        <f>_xlfn.XLOOKUP(Table1[[#This Row],[Tuotenumero]],tuotteet!$A$2:$A$26,tuotteet!$C$2:$C$26)</f>
        <v>3</v>
      </c>
      <c r="J221" t="str">
        <f>_xlfn.XLOOKUP(Table1[[#This Row],[ryhmäID]],ryhmat!$A$2:$A$7,ryhmat!$B$2:$B$7)</f>
        <v>TV</v>
      </c>
      <c r="K221">
        <f>Table1[[#This Row],[Myyntihinta]]-Table1[[#This Row],[Ostohinta]]</f>
        <v>77.599999999999994</v>
      </c>
    </row>
    <row r="222" spans="1:11" x14ac:dyDescent="0.2">
      <c r="A222">
        <v>50720</v>
      </c>
      <c r="B222" s="21">
        <v>43902</v>
      </c>
      <c r="C222" s="26" t="s">
        <v>817</v>
      </c>
      <c r="D222">
        <v>1</v>
      </c>
      <c r="E222">
        <v>1</v>
      </c>
      <c r="F222">
        <v>20</v>
      </c>
      <c r="G222">
        <v>11.49</v>
      </c>
      <c r="H222" t="str">
        <f>_xlfn.XLOOKUP(Table1[[#This Row],[MyyjäID]],myyjat!$A$2:$A$16,myyjat!$B$2:$B$16)</f>
        <v>Jani</v>
      </c>
      <c r="I222">
        <f>_xlfn.XLOOKUP(Table1[[#This Row],[Tuotenumero]],tuotteet!$A$2:$A$26,tuotteet!$C$2:$C$26)</f>
        <v>4</v>
      </c>
      <c r="J222" t="str">
        <f>_xlfn.XLOOKUP(Table1[[#This Row],[ryhmäID]],ryhmat!$A$2:$A$7,ryhmat!$B$2:$B$7)</f>
        <v>Tarvikkeet</v>
      </c>
      <c r="K222">
        <f>Table1[[#This Row],[Myyntihinta]]-Table1[[#This Row],[Ostohinta]]</f>
        <v>8.51</v>
      </c>
    </row>
    <row r="223" spans="1:11" x14ac:dyDescent="0.2">
      <c r="A223">
        <v>50721</v>
      </c>
      <c r="B223" s="21">
        <v>43902</v>
      </c>
      <c r="C223" s="26" t="s">
        <v>816</v>
      </c>
      <c r="D223">
        <v>1</v>
      </c>
      <c r="E223">
        <v>1</v>
      </c>
      <c r="F223">
        <v>73</v>
      </c>
      <c r="G223">
        <v>41.14</v>
      </c>
      <c r="H223" t="str">
        <f>_xlfn.XLOOKUP(Table1[[#This Row],[MyyjäID]],myyjat!$A$2:$A$16,myyjat!$B$2:$B$16)</f>
        <v>Jani</v>
      </c>
      <c r="I223">
        <f>_xlfn.XLOOKUP(Table1[[#This Row],[Tuotenumero]],tuotteet!$A$2:$A$26,tuotteet!$C$2:$C$26)</f>
        <v>5</v>
      </c>
      <c r="J223" t="str">
        <f>_xlfn.XLOOKUP(Table1[[#This Row],[ryhmäID]],ryhmat!$A$2:$A$7,ryhmat!$B$2:$B$7)</f>
        <v>Konsolit</v>
      </c>
      <c r="K223">
        <f>Table1[[#This Row],[Myyntihinta]]-Table1[[#This Row],[Ostohinta]]</f>
        <v>31.86</v>
      </c>
    </row>
    <row r="224" spans="1:11" x14ac:dyDescent="0.2">
      <c r="A224">
        <v>50722</v>
      </c>
      <c r="B224" s="21">
        <v>43902</v>
      </c>
      <c r="C224" s="26" t="s">
        <v>822</v>
      </c>
      <c r="D224">
        <v>1</v>
      </c>
      <c r="E224">
        <v>7</v>
      </c>
      <c r="F224">
        <v>182</v>
      </c>
      <c r="G224">
        <v>112.24</v>
      </c>
      <c r="H224" t="str">
        <f>_xlfn.XLOOKUP(Table1[[#This Row],[MyyjäID]],myyjat!$A$2:$A$16,myyjat!$B$2:$B$16)</f>
        <v>Rauno</v>
      </c>
      <c r="I224">
        <f>_xlfn.XLOOKUP(Table1[[#This Row],[Tuotenumero]],tuotteet!$A$2:$A$26,tuotteet!$C$2:$C$26)</f>
        <v>2</v>
      </c>
      <c r="J224" t="str">
        <f>_xlfn.XLOOKUP(Table1[[#This Row],[ryhmäID]],ryhmat!$A$2:$A$7,ryhmat!$B$2:$B$7)</f>
        <v>Kuvantoisto</v>
      </c>
      <c r="K224">
        <f>Table1[[#This Row],[Myyntihinta]]-Table1[[#This Row],[Ostohinta]]</f>
        <v>69.760000000000005</v>
      </c>
    </row>
    <row r="225" spans="1:11" x14ac:dyDescent="0.2">
      <c r="A225">
        <v>50723</v>
      </c>
      <c r="B225" s="21">
        <v>43902</v>
      </c>
      <c r="C225" s="26" t="s">
        <v>825</v>
      </c>
      <c r="D225">
        <v>1</v>
      </c>
      <c r="E225">
        <v>3</v>
      </c>
      <c r="F225">
        <v>99</v>
      </c>
      <c r="G225">
        <v>55.62</v>
      </c>
      <c r="H225" t="str">
        <f>_xlfn.XLOOKUP(Table1[[#This Row],[MyyjäID]],myyjat!$A$2:$A$16,myyjat!$B$2:$B$16)</f>
        <v>Pekka</v>
      </c>
      <c r="I225">
        <f>_xlfn.XLOOKUP(Table1[[#This Row],[Tuotenumero]],tuotteet!$A$2:$A$26,tuotteet!$C$2:$C$26)</f>
        <v>5</v>
      </c>
      <c r="J225" t="str">
        <f>_xlfn.XLOOKUP(Table1[[#This Row],[ryhmäID]],ryhmat!$A$2:$A$7,ryhmat!$B$2:$B$7)</f>
        <v>Konsolit</v>
      </c>
      <c r="K225">
        <f>Table1[[#This Row],[Myyntihinta]]-Table1[[#This Row],[Ostohinta]]</f>
        <v>43.38</v>
      </c>
    </row>
    <row r="226" spans="1:11" x14ac:dyDescent="0.2">
      <c r="A226">
        <v>50724</v>
      </c>
      <c r="B226" s="21">
        <v>43903</v>
      </c>
      <c r="C226" s="26" t="s">
        <v>817</v>
      </c>
      <c r="D226">
        <v>1</v>
      </c>
      <c r="E226">
        <v>6</v>
      </c>
      <c r="F226">
        <v>20</v>
      </c>
      <c r="G226">
        <v>10.74</v>
      </c>
      <c r="H226" t="str">
        <f>_xlfn.XLOOKUP(Table1[[#This Row],[MyyjäID]],myyjat!$A$2:$A$16,myyjat!$B$2:$B$16)</f>
        <v>Hessu</v>
      </c>
      <c r="I226">
        <f>_xlfn.XLOOKUP(Table1[[#This Row],[Tuotenumero]],tuotteet!$A$2:$A$26,tuotteet!$C$2:$C$26)</f>
        <v>4</v>
      </c>
      <c r="J226" t="str">
        <f>_xlfn.XLOOKUP(Table1[[#This Row],[ryhmäID]],ryhmat!$A$2:$A$7,ryhmat!$B$2:$B$7)</f>
        <v>Tarvikkeet</v>
      </c>
      <c r="K226">
        <f>Table1[[#This Row],[Myyntihinta]]-Table1[[#This Row],[Ostohinta]]</f>
        <v>9.26</v>
      </c>
    </row>
    <row r="227" spans="1:11" x14ac:dyDescent="0.2">
      <c r="A227">
        <v>50725</v>
      </c>
      <c r="B227" s="21">
        <v>43903</v>
      </c>
      <c r="C227" s="26" t="s">
        <v>817</v>
      </c>
      <c r="D227">
        <v>1</v>
      </c>
      <c r="E227">
        <v>5</v>
      </c>
      <c r="F227">
        <v>21</v>
      </c>
      <c r="G227">
        <v>10.78</v>
      </c>
      <c r="H227" t="str">
        <f>_xlfn.XLOOKUP(Table1[[#This Row],[MyyjäID]],myyjat!$A$2:$A$16,myyjat!$B$2:$B$16)</f>
        <v>Liisa</v>
      </c>
      <c r="I227">
        <f>_xlfn.XLOOKUP(Table1[[#This Row],[Tuotenumero]],tuotteet!$A$2:$A$26,tuotteet!$C$2:$C$26)</f>
        <v>4</v>
      </c>
      <c r="J227" t="str">
        <f>_xlfn.XLOOKUP(Table1[[#This Row],[ryhmäID]],ryhmat!$A$2:$A$7,ryhmat!$B$2:$B$7)</f>
        <v>Tarvikkeet</v>
      </c>
      <c r="K227">
        <f>Table1[[#This Row],[Myyntihinta]]-Table1[[#This Row],[Ostohinta]]</f>
        <v>10.220000000000001</v>
      </c>
    </row>
    <row r="228" spans="1:11" x14ac:dyDescent="0.2">
      <c r="A228">
        <v>50726</v>
      </c>
      <c r="B228" s="21">
        <v>43904</v>
      </c>
      <c r="C228" s="26" t="s">
        <v>818</v>
      </c>
      <c r="D228">
        <v>1</v>
      </c>
      <c r="E228">
        <v>5</v>
      </c>
      <c r="F228">
        <v>82</v>
      </c>
      <c r="G228">
        <v>55.3</v>
      </c>
      <c r="H228" t="str">
        <f>_xlfn.XLOOKUP(Table1[[#This Row],[MyyjäID]],myyjat!$A$2:$A$16,myyjat!$B$2:$B$16)</f>
        <v>Liisa</v>
      </c>
      <c r="I228">
        <f>_xlfn.XLOOKUP(Table1[[#This Row],[Tuotenumero]],tuotteet!$A$2:$A$26,tuotteet!$C$2:$C$26)</f>
        <v>6</v>
      </c>
      <c r="J228" t="str">
        <f>_xlfn.XLOOKUP(Table1[[#This Row],[ryhmäID]],ryhmat!$A$2:$A$7,ryhmat!$B$2:$B$7)</f>
        <v>Digiboxit</v>
      </c>
      <c r="K228">
        <f>Table1[[#This Row],[Myyntihinta]]-Table1[[#This Row],[Ostohinta]]</f>
        <v>26.700000000000003</v>
      </c>
    </row>
    <row r="229" spans="1:11" x14ac:dyDescent="0.2">
      <c r="A229">
        <v>50727</v>
      </c>
      <c r="B229" s="21">
        <v>43904</v>
      </c>
      <c r="C229" s="26" t="s">
        <v>817</v>
      </c>
      <c r="D229">
        <v>1</v>
      </c>
      <c r="E229">
        <v>3</v>
      </c>
      <c r="F229">
        <v>20</v>
      </c>
      <c r="G229">
        <v>10.95</v>
      </c>
      <c r="H229" t="str">
        <f>_xlfn.XLOOKUP(Table1[[#This Row],[MyyjäID]],myyjat!$A$2:$A$16,myyjat!$B$2:$B$16)</f>
        <v>Pekka</v>
      </c>
      <c r="I229">
        <f>_xlfn.XLOOKUP(Table1[[#This Row],[Tuotenumero]],tuotteet!$A$2:$A$26,tuotteet!$C$2:$C$26)</f>
        <v>4</v>
      </c>
      <c r="J229" t="str">
        <f>_xlfn.XLOOKUP(Table1[[#This Row],[ryhmäID]],ryhmat!$A$2:$A$7,ryhmat!$B$2:$B$7)</f>
        <v>Tarvikkeet</v>
      </c>
      <c r="K229">
        <f>Table1[[#This Row],[Myyntihinta]]-Table1[[#This Row],[Ostohinta]]</f>
        <v>9.0500000000000007</v>
      </c>
    </row>
    <row r="230" spans="1:11" x14ac:dyDescent="0.2">
      <c r="A230">
        <v>50728</v>
      </c>
      <c r="B230" s="21">
        <v>43904</v>
      </c>
      <c r="C230" s="26" t="s">
        <v>817</v>
      </c>
      <c r="D230">
        <v>1</v>
      </c>
      <c r="E230">
        <v>1</v>
      </c>
      <c r="F230">
        <v>19</v>
      </c>
      <c r="G230">
        <v>11.13</v>
      </c>
      <c r="H230" t="str">
        <f>_xlfn.XLOOKUP(Table1[[#This Row],[MyyjäID]],myyjat!$A$2:$A$16,myyjat!$B$2:$B$16)</f>
        <v>Jani</v>
      </c>
      <c r="I230">
        <f>_xlfn.XLOOKUP(Table1[[#This Row],[Tuotenumero]],tuotteet!$A$2:$A$26,tuotteet!$C$2:$C$26)</f>
        <v>4</v>
      </c>
      <c r="J230" t="str">
        <f>_xlfn.XLOOKUP(Table1[[#This Row],[ryhmäID]],ryhmat!$A$2:$A$7,ryhmat!$B$2:$B$7)</f>
        <v>Tarvikkeet</v>
      </c>
      <c r="K230">
        <f>Table1[[#This Row],[Myyntihinta]]-Table1[[#This Row],[Ostohinta]]</f>
        <v>7.8699999999999992</v>
      </c>
    </row>
    <row r="231" spans="1:11" x14ac:dyDescent="0.2">
      <c r="A231">
        <v>50729</v>
      </c>
      <c r="B231" s="21">
        <v>43904</v>
      </c>
      <c r="C231" s="26" t="s">
        <v>817</v>
      </c>
      <c r="D231">
        <v>1</v>
      </c>
      <c r="E231">
        <v>2</v>
      </c>
      <c r="F231">
        <v>20</v>
      </c>
      <c r="G231">
        <v>11.3</v>
      </c>
      <c r="H231" t="str">
        <f>_xlfn.XLOOKUP(Table1[[#This Row],[MyyjäID]],myyjat!$A$2:$A$16,myyjat!$B$2:$B$16)</f>
        <v>Petteri</v>
      </c>
      <c r="I231">
        <f>_xlfn.XLOOKUP(Table1[[#This Row],[Tuotenumero]],tuotteet!$A$2:$A$26,tuotteet!$C$2:$C$26)</f>
        <v>4</v>
      </c>
      <c r="J231" t="str">
        <f>_xlfn.XLOOKUP(Table1[[#This Row],[ryhmäID]],ryhmat!$A$2:$A$7,ryhmat!$B$2:$B$7)</f>
        <v>Tarvikkeet</v>
      </c>
      <c r="K231">
        <f>Table1[[#This Row],[Myyntihinta]]-Table1[[#This Row],[Ostohinta]]</f>
        <v>8.6999999999999993</v>
      </c>
    </row>
    <row r="232" spans="1:11" x14ac:dyDescent="0.2">
      <c r="A232">
        <v>50730</v>
      </c>
      <c r="B232" s="21">
        <v>43904</v>
      </c>
      <c r="C232" s="26" t="s">
        <v>825</v>
      </c>
      <c r="D232">
        <v>1</v>
      </c>
      <c r="E232">
        <v>6</v>
      </c>
      <c r="F232">
        <v>99</v>
      </c>
      <c r="G232">
        <v>54.57</v>
      </c>
      <c r="H232" t="str">
        <f>_xlfn.XLOOKUP(Table1[[#This Row],[MyyjäID]],myyjat!$A$2:$A$16,myyjat!$B$2:$B$16)</f>
        <v>Hessu</v>
      </c>
      <c r="I232">
        <f>_xlfn.XLOOKUP(Table1[[#This Row],[Tuotenumero]],tuotteet!$A$2:$A$26,tuotteet!$C$2:$C$26)</f>
        <v>5</v>
      </c>
      <c r="J232" t="str">
        <f>_xlfn.XLOOKUP(Table1[[#This Row],[ryhmäID]],ryhmat!$A$2:$A$7,ryhmat!$B$2:$B$7)</f>
        <v>Konsolit</v>
      </c>
      <c r="K232">
        <f>Table1[[#This Row],[Myyntihinta]]-Table1[[#This Row],[Ostohinta]]</f>
        <v>44.43</v>
      </c>
    </row>
    <row r="233" spans="1:11" x14ac:dyDescent="0.2">
      <c r="A233">
        <v>50731</v>
      </c>
      <c r="B233" s="21">
        <v>43905</v>
      </c>
      <c r="C233" s="26" t="s">
        <v>817</v>
      </c>
      <c r="D233">
        <v>1</v>
      </c>
      <c r="E233">
        <v>5</v>
      </c>
      <c r="F233">
        <v>21</v>
      </c>
      <c r="G233">
        <v>11.24</v>
      </c>
      <c r="H233" t="str">
        <f>_xlfn.XLOOKUP(Table1[[#This Row],[MyyjäID]],myyjat!$A$2:$A$16,myyjat!$B$2:$B$16)</f>
        <v>Liisa</v>
      </c>
      <c r="I233">
        <f>_xlfn.XLOOKUP(Table1[[#This Row],[Tuotenumero]],tuotteet!$A$2:$A$26,tuotteet!$C$2:$C$26)</f>
        <v>4</v>
      </c>
      <c r="J233" t="str">
        <f>_xlfn.XLOOKUP(Table1[[#This Row],[ryhmäID]],ryhmat!$A$2:$A$7,ryhmat!$B$2:$B$7)</f>
        <v>Tarvikkeet</v>
      </c>
      <c r="K233">
        <f>Table1[[#This Row],[Myyntihinta]]-Table1[[#This Row],[Ostohinta]]</f>
        <v>9.76</v>
      </c>
    </row>
    <row r="234" spans="1:11" x14ac:dyDescent="0.2">
      <c r="A234">
        <v>50732</v>
      </c>
      <c r="B234" s="21">
        <v>43905</v>
      </c>
      <c r="C234" s="26" t="s">
        <v>821</v>
      </c>
      <c r="D234">
        <v>1</v>
      </c>
      <c r="E234">
        <v>9</v>
      </c>
      <c r="F234">
        <v>119</v>
      </c>
      <c r="G234">
        <v>61.59</v>
      </c>
      <c r="H234" t="str">
        <f>_xlfn.XLOOKUP(Table1[[#This Row],[MyyjäID]],myyjat!$A$2:$A$16,myyjat!$B$2:$B$16)</f>
        <v>Maija</v>
      </c>
      <c r="I234">
        <f>_xlfn.XLOOKUP(Table1[[#This Row],[Tuotenumero]],tuotteet!$A$2:$A$26,tuotteet!$C$2:$C$26)</f>
        <v>2</v>
      </c>
      <c r="J234" t="str">
        <f>_xlfn.XLOOKUP(Table1[[#This Row],[ryhmäID]],ryhmat!$A$2:$A$7,ryhmat!$B$2:$B$7)</f>
        <v>Kuvantoisto</v>
      </c>
      <c r="K234">
        <f>Table1[[#This Row],[Myyntihinta]]-Table1[[#This Row],[Ostohinta]]</f>
        <v>57.41</v>
      </c>
    </row>
    <row r="235" spans="1:11" x14ac:dyDescent="0.2">
      <c r="A235">
        <v>50733</v>
      </c>
      <c r="B235" s="21">
        <v>43905</v>
      </c>
      <c r="C235" s="26" t="s">
        <v>819</v>
      </c>
      <c r="D235">
        <v>1</v>
      </c>
      <c r="E235">
        <v>7</v>
      </c>
      <c r="F235">
        <v>241</v>
      </c>
      <c r="G235">
        <v>156.97</v>
      </c>
      <c r="H235" t="str">
        <f>_xlfn.XLOOKUP(Table1[[#This Row],[MyyjäID]],myyjat!$A$2:$A$16,myyjat!$B$2:$B$16)</f>
        <v>Rauno</v>
      </c>
      <c r="I235">
        <f>_xlfn.XLOOKUP(Table1[[#This Row],[Tuotenumero]],tuotteet!$A$2:$A$26,tuotteet!$C$2:$C$26)</f>
        <v>3</v>
      </c>
      <c r="J235" t="str">
        <f>_xlfn.XLOOKUP(Table1[[#This Row],[ryhmäID]],ryhmat!$A$2:$A$7,ryhmat!$B$2:$B$7)</f>
        <v>TV</v>
      </c>
      <c r="K235">
        <f>Table1[[#This Row],[Myyntihinta]]-Table1[[#This Row],[Ostohinta]]</f>
        <v>84.03</v>
      </c>
    </row>
    <row r="236" spans="1:11" x14ac:dyDescent="0.2">
      <c r="A236">
        <v>50734</v>
      </c>
      <c r="B236" s="21">
        <v>43906</v>
      </c>
      <c r="C236" s="26" t="s">
        <v>817</v>
      </c>
      <c r="D236">
        <v>1</v>
      </c>
      <c r="E236">
        <v>5</v>
      </c>
      <c r="F236">
        <v>20</v>
      </c>
      <c r="G236">
        <v>11.46</v>
      </c>
      <c r="H236" t="str">
        <f>_xlfn.XLOOKUP(Table1[[#This Row],[MyyjäID]],myyjat!$A$2:$A$16,myyjat!$B$2:$B$16)</f>
        <v>Liisa</v>
      </c>
      <c r="I236">
        <f>_xlfn.XLOOKUP(Table1[[#This Row],[Tuotenumero]],tuotteet!$A$2:$A$26,tuotteet!$C$2:$C$26)</f>
        <v>4</v>
      </c>
      <c r="J236" t="str">
        <f>_xlfn.XLOOKUP(Table1[[#This Row],[ryhmäID]],ryhmat!$A$2:$A$7,ryhmat!$B$2:$B$7)</f>
        <v>Tarvikkeet</v>
      </c>
      <c r="K236">
        <f>Table1[[#This Row],[Myyntihinta]]-Table1[[#This Row],[Ostohinta]]</f>
        <v>8.5399999999999991</v>
      </c>
    </row>
    <row r="237" spans="1:11" x14ac:dyDescent="0.2">
      <c r="A237">
        <v>50735</v>
      </c>
      <c r="B237" s="21">
        <v>43906</v>
      </c>
      <c r="C237" s="26" t="s">
        <v>817</v>
      </c>
      <c r="D237">
        <v>1</v>
      </c>
      <c r="E237">
        <v>7</v>
      </c>
      <c r="F237">
        <v>20</v>
      </c>
      <c r="G237">
        <v>11</v>
      </c>
      <c r="H237" t="str">
        <f>_xlfn.XLOOKUP(Table1[[#This Row],[MyyjäID]],myyjat!$A$2:$A$16,myyjat!$B$2:$B$16)</f>
        <v>Rauno</v>
      </c>
      <c r="I237">
        <f>_xlfn.XLOOKUP(Table1[[#This Row],[Tuotenumero]],tuotteet!$A$2:$A$26,tuotteet!$C$2:$C$26)</f>
        <v>4</v>
      </c>
      <c r="J237" t="str">
        <f>_xlfn.XLOOKUP(Table1[[#This Row],[ryhmäID]],ryhmat!$A$2:$A$7,ryhmat!$B$2:$B$7)</f>
        <v>Tarvikkeet</v>
      </c>
      <c r="K237">
        <f>Table1[[#This Row],[Myyntihinta]]-Table1[[#This Row],[Ostohinta]]</f>
        <v>9</v>
      </c>
    </row>
    <row r="238" spans="1:11" x14ac:dyDescent="0.2">
      <c r="A238">
        <v>50736</v>
      </c>
      <c r="B238" s="21">
        <v>43906</v>
      </c>
      <c r="C238" s="26" t="s">
        <v>818</v>
      </c>
      <c r="D238">
        <v>1</v>
      </c>
      <c r="E238">
        <v>7</v>
      </c>
      <c r="F238">
        <v>82</v>
      </c>
      <c r="G238">
        <v>55.1</v>
      </c>
      <c r="H238" t="str">
        <f>_xlfn.XLOOKUP(Table1[[#This Row],[MyyjäID]],myyjat!$A$2:$A$16,myyjat!$B$2:$B$16)</f>
        <v>Rauno</v>
      </c>
      <c r="I238">
        <f>_xlfn.XLOOKUP(Table1[[#This Row],[Tuotenumero]],tuotteet!$A$2:$A$26,tuotteet!$C$2:$C$26)</f>
        <v>6</v>
      </c>
      <c r="J238" t="str">
        <f>_xlfn.XLOOKUP(Table1[[#This Row],[ryhmäID]],ryhmat!$A$2:$A$7,ryhmat!$B$2:$B$7)</f>
        <v>Digiboxit</v>
      </c>
      <c r="K238">
        <f>Table1[[#This Row],[Myyntihinta]]-Table1[[#This Row],[Ostohinta]]</f>
        <v>26.9</v>
      </c>
    </row>
    <row r="239" spans="1:11" x14ac:dyDescent="0.2">
      <c r="A239">
        <v>50737</v>
      </c>
      <c r="B239" s="21">
        <v>43907</v>
      </c>
      <c r="C239" s="26" t="s">
        <v>825</v>
      </c>
      <c r="D239">
        <v>1</v>
      </c>
      <c r="E239">
        <v>3</v>
      </c>
      <c r="F239">
        <v>103</v>
      </c>
      <c r="G239">
        <v>56.63</v>
      </c>
      <c r="H239" t="str">
        <f>_xlfn.XLOOKUP(Table1[[#This Row],[MyyjäID]],myyjat!$A$2:$A$16,myyjat!$B$2:$B$16)</f>
        <v>Pekka</v>
      </c>
      <c r="I239">
        <f>_xlfn.XLOOKUP(Table1[[#This Row],[Tuotenumero]],tuotteet!$A$2:$A$26,tuotteet!$C$2:$C$26)</f>
        <v>5</v>
      </c>
      <c r="J239" t="str">
        <f>_xlfn.XLOOKUP(Table1[[#This Row],[ryhmäID]],ryhmat!$A$2:$A$7,ryhmat!$B$2:$B$7)</f>
        <v>Konsolit</v>
      </c>
      <c r="K239">
        <f>Table1[[#This Row],[Myyntihinta]]-Table1[[#This Row],[Ostohinta]]</f>
        <v>46.37</v>
      </c>
    </row>
    <row r="240" spans="1:11" x14ac:dyDescent="0.2">
      <c r="A240">
        <v>50738</v>
      </c>
      <c r="B240" s="21">
        <v>43907</v>
      </c>
      <c r="C240" s="26" t="s">
        <v>822</v>
      </c>
      <c r="D240">
        <v>1</v>
      </c>
      <c r="E240">
        <v>6</v>
      </c>
      <c r="F240">
        <v>171</v>
      </c>
      <c r="G240">
        <v>119.95</v>
      </c>
      <c r="H240" t="str">
        <f>_xlfn.XLOOKUP(Table1[[#This Row],[MyyjäID]],myyjat!$A$2:$A$16,myyjat!$B$2:$B$16)</f>
        <v>Hessu</v>
      </c>
      <c r="I240">
        <f>_xlfn.XLOOKUP(Table1[[#This Row],[Tuotenumero]],tuotteet!$A$2:$A$26,tuotteet!$C$2:$C$26)</f>
        <v>2</v>
      </c>
      <c r="J240" t="str">
        <f>_xlfn.XLOOKUP(Table1[[#This Row],[ryhmäID]],ryhmat!$A$2:$A$7,ryhmat!$B$2:$B$7)</f>
        <v>Kuvantoisto</v>
      </c>
      <c r="K240">
        <f>Table1[[#This Row],[Myyntihinta]]-Table1[[#This Row],[Ostohinta]]</f>
        <v>51.05</v>
      </c>
    </row>
    <row r="241" spans="1:11" x14ac:dyDescent="0.2">
      <c r="A241">
        <v>50739</v>
      </c>
      <c r="B241" s="21">
        <v>43907</v>
      </c>
      <c r="C241" s="26" t="s">
        <v>817</v>
      </c>
      <c r="D241">
        <v>1</v>
      </c>
      <c r="E241">
        <v>9</v>
      </c>
      <c r="F241">
        <v>21</v>
      </c>
      <c r="G241">
        <v>10.93</v>
      </c>
      <c r="H241" t="str">
        <f>_xlfn.XLOOKUP(Table1[[#This Row],[MyyjäID]],myyjat!$A$2:$A$16,myyjat!$B$2:$B$16)</f>
        <v>Maija</v>
      </c>
      <c r="I241">
        <f>_xlfn.XLOOKUP(Table1[[#This Row],[Tuotenumero]],tuotteet!$A$2:$A$26,tuotteet!$C$2:$C$26)</f>
        <v>4</v>
      </c>
      <c r="J241" t="str">
        <f>_xlfn.XLOOKUP(Table1[[#This Row],[ryhmäID]],ryhmat!$A$2:$A$7,ryhmat!$B$2:$B$7)</f>
        <v>Tarvikkeet</v>
      </c>
      <c r="K241">
        <f>Table1[[#This Row],[Myyntihinta]]-Table1[[#This Row],[Ostohinta]]</f>
        <v>10.07</v>
      </c>
    </row>
    <row r="242" spans="1:11" x14ac:dyDescent="0.2">
      <c r="A242">
        <v>50740</v>
      </c>
      <c r="B242" s="21">
        <v>43908</v>
      </c>
      <c r="C242" s="26" t="s">
        <v>817</v>
      </c>
      <c r="D242">
        <v>1</v>
      </c>
      <c r="E242">
        <v>3</v>
      </c>
      <c r="F242">
        <v>21</v>
      </c>
      <c r="G242">
        <v>10.83</v>
      </c>
      <c r="H242" t="str">
        <f>_xlfn.XLOOKUP(Table1[[#This Row],[MyyjäID]],myyjat!$A$2:$A$16,myyjat!$B$2:$B$16)</f>
        <v>Pekka</v>
      </c>
      <c r="I242">
        <f>_xlfn.XLOOKUP(Table1[[#This Row],[Tuotenumero]],tuotteet!$A$2:$A$26,tuotteet!$C$2:$C$26)</f>
        <v>4</v>
      </c>
      <c r="J242" t="str">
        <f>_xlfn.XLOOKUP(Table1[[#This Row],[ryhmäID]],ryhmat!$A$2:$A$7,ryhmat!$B$2:$B$7)</f>
        <v>Tarvikkeet</v>
      </c>
      <c r="K242">
        <f>Table1[[#This Row],[Myyntihinta]]-Table1[[#This Row],[Ostohinta]]</f>
        <v>10.17</v>
      </c>
    </row>
    <row r="243" spans="1:11" x14ac:dyDescent="0.2">
      <c r="A243">
        <v>50741</v>
      </c>
      <c r="B243" s="21">
        <v>43908</v>
      </c>
      <c r="C243" s="26" t="s">
        <v>817</v>
      </c>
      <c r="D243">
        <v>1</v>
      </c>
      <c r="E243">
        <v>5</v>
      </c>
      <c r="F243">
        <v>21</v>
      </c>
      <c r="G243">
        <v>10.82</v>
      </c>
      <c r="H243" t="str">
        <f>_xlfn.XLOOKUP(Table1[[#This Row],[MyyjäID]],myyjat!$A$2:$A$16,myyjat!$B$2:$B$16)</f>
        <v>Liisa</v>
      </c>
      <c r="I243">
        <f>_xlfn.XLOOKUP(Table1[[#This Row],[Tuotenumero]],tuotteet!$A$2:$A$26,tuotteet!$C$2:$C$26)</f>
        <v>4</v>
      </c>
      <c r="J243" t="str">
        <f>_xlfn.XLOOKUP(Table1[[#This Row],[ryhmäID]],ryhmat!$A$2:$A$7,ryhmat!$B$2:$B$7)</f>
        <v>Tarvikkeet</v>
      </c>
      <c r="K243">
        <f>Table1[[#This Row],[Myyntihinta]]-Table1[[#This Row],[Ostohinta]]</f>
        <v>10.18</v>
      </c>
    </row>
    <row r="244" spans="1:11" x14ac:dyDescent="0.2">
      <c r="A244">
        <v>50742</v>
      </c>
      <c r="B244" s="21">
        <v>43908</v>
      </c>
      <c r="C244" s="26" t="s">
        <v>821</v>
      </c>
      <c r="D244">
        <v>1</v>
      </c>
      <c r="E244">
        <v>2</v>
      </c>
      <c r="F244">
        <v>123</v>
      </c>
      <c r="G244">
        <v>64.62</v>
      </c>
      <c r="H244" t="str">
        <f>_xlfn.XLOOKUP(Table1[[#This Row],[MyyjäID]],myyjat!$A$2:$A$16,myyjat!$B$2:$B$16)</f>
        <v>Petteri</v>
      </c>
      <c r="I244">
        <f>_xlfn.XLOOKUP(Table1[[#This Row],[Tuotenumero]],tuotteet!$A$2:$A$26,tuotteet!$C$2:$C$26)</f>
        <v>2</v>
      </c>
      <c r="J244" t="str">
        <f>_xlfn.XLOOKUP(Table1[[#This Row],[ryhmäID]],ryhmat!$A$2:$A$7,ryhmat!$B$2:$B$7)</f>
        <v>Kuvantoisto</v>
      </c>
      <c r="K244">
        <f>Table1[[#This Row],[Myyntihinta]]-Table1[[#This Row],[Ostohinta]]</f>
        <v>58.379999999999995</v>
      </c>
    </row>
    <row r="245" spans="1:11" x14ac:dyDescent="0.2">
      <c r="A245">
        <v>50743</v>
      </c>
      <c r="B245" s="21">
        <v>43908</v>
      </c>
      <c r="C245" s="26" t="s">
        <v>817</v>
      </c>
      <c r="D245">
        <v>1</v>
      </c>
      <c r="E245">
        <v>6</v>
      </c>
      <c r="F245">
        <v>20</v>
      </c>
      <c r="G245">
        <v>10.84</v>
      </c>
      <c r="H245" t="str">
        <f>_xlfn.XLOOKUP(Table1[[#This Row],[MyyjäID]],myyjat!$A$2:$A$16,myyjat!$B$2:$B$16)</f>
        <v>Hessu</v>
      </c>
      <c r="I245">
        <f>_xlfn.XLOOKUP(Table1[[#This Row],[Tuotenumero]],tuotteet!$A$2:$A$26,tuotteet!$C$2:$C$26)</f>
        <v>4</v>
      </c>
      <c r="J245" t="str">
        <f>_xlfn.XLOOKUP(Table1[[#This Row],[ryhmäID]],ryhmat!$A$2:$A$7,ryhmat!$B$2:$B$7)</f>
        <v>Tarvikkeet</v>
      </c>
      <c r="K245">
        <f>Table1[[#This Row],[Myyntihinta]]-Table1[[#This Row],[Ostohinta]]</f>
        <v>9.16</v>
      </c>
    </row>
    <row r="246" spans="1:11" x14ac:dyDescent="0.2">
      <c r="A246">
        <v>50744</v>
      </c>
      <c r="B246" s="21">
        <v>43908</v>
      </c>
      <c r="C246" s="26" t="s">
        <v>817</v>
      </c>
      <c r="D246">
        <v>1</v>
      </c>
      <c r="E246">
        <v>6</v>
      </c>
      <c r="F246">
        <v>20</v>
      </c>
      <c r="G246">
        <v>10.82</v>
      </c>
      <c r="H246" t="str">
        <f>_xlfn.XLOOKUP(Table1[[#This Row],[MyyjäID]],myyjat!$A$2:$A$16,myyjat!$B$2:$B$16)</f>
        <v>Hessu</v>
      </c>
      <c r="I246">
        <f>_xlfn.XLOOKUP(Table1[[#This Row],[Tuotenumero]],tuotteet!$A$2:$A$26,tuotteet!$C$2:$C$26)</f>
        <v>4</v>
      </c>
      <c r="J246" t="str">
        <f>_xlfn.XLOOKUP(Table1[[#This Row],[ryhmäID]],ryhmat!$A$2:$A$7,ryhmat!$B$2:$B$7)</f>
        <v>Tarvikkeet</v>
      </c>
      <c r="K246">
        <f>Table1[[#This Row],[Myyntihinta]]-Table1[[#This Row],[Ostohinta]]</f>
        <v>9.18</v>
      </c>
    </row>
    <row r="247" spans="1:11" x14ac:dyDescent="0.2">
      <c r="A247">
        <v>50745</v>
      </c>
      <c r="B247" s="21">
        <v>43909</v>
      </c>
      <c r="C247" s="26" t="s">
        <v>817</v>
      </c>
      <c r="D247">
        <v>1</v>
      </c>
      <c r="E247">
        <v>3</v>
      </c>
      <c r="F247">
        <v>21</v>
      </c>
      <c r="G247">
        <v>11.24</v>
      </c>
      <c r="H247" t="str">
        <f>_xlfn.XLOOKUP(Table1[[#This Row],[MyyjäID]],myyjat!$A$2:$A$16,myyjat!$B$2:$B$16)</f>
        <v>Pekka</v>
      </c>
      <c r="I247">
        <f>_xlfn.XLOOKUP(Table1[[#This Row],[Tuotenumero]],tuotteet!$A$2:$A$26,tuotteet!$C$2:$C$26)</f>
        <v>4</v>
      </c>
      <c r="J247" t="str">
        <f>_xlfn.XLOOKUP(Table1[[#This Row],[ryhmäID]],ryhmat!$A$2:$A$7,ryhmat!$B$2:$B$7)</f>
        <v>Tarvikkeet</v>
      </c>
      <c r="K247">
        <f>Table1[[#This Row],[Myyntihinta]]-Table1[[#This Row],[Ostohinta]]</f>
        <v>9.76</v>
      </c>
    </row>
    <row r="248" spans="1:11" x14ac:dyDescent="0.2">
      <c r="A248">
        <v>50746</v>
      </c>
      <c r="B248" s="21">
        <v>43909</v>
      </c>
      <c r="C248" s="26" t="s">
        <v>824</v>
      </c>
      <c r="D248">
        <v>1</v>
      </c>
      <c r="E248">
        <v>2</v>
      </c>
      <c r="F248">
        <v>133</v>
      </c>
      <c r="G248">
        <v>96.09</v>
      </c>
      <c r="H248" t="str">
        <f>_xlfn.XLOOKUP(Table1[[#This Row],[MyyjäID]],myyjat!$A$2:$A$16,myyjat!$B$2:$B$16)</f>
        <v>Petteri</v>
      </c>
      <c r="I248">
        <f>_xlfn.XLOOKUP(Table1[[#This Row],[Tuotenumero]],tuotteet!$A$2:$A$26,tuotteet!$C$2:$C$26)</f>
        <v>2</v>
      </c>
      <c r="J248" t="str">
        <f>_xlfn.XLOOKUP(Table1[[#This Row],[ryhmäID]],ryhmat!$A$2:$A$7,ryhmat!$B$2:$B$7)</f>
        <v>Kuvantoisto</v>
      </c>
      <c r="K248">
        <f>Table1[[#This Row],[Myyntihinta]]-Table1[[#This Row],[Ostohinta]]</f>
        <v>36.909999999999997</v>
      </c>
    </row>
    <row r="249" spans="1:11" x14ac:dyDescent="0.2">
      <c r="A249">
        <v>50747</v>
      </c>
      <c r="B249" s="21">
        <v>43910</v>
      </c>
      <c r="C249" s="26" t="s">
        <v>817</v>
      </c>
      <c r="D249">
        <v>1</v>
      </c>
      <c r="E249">
        <v>2</v>
      </c>
      <c r="F249">
        <v>20</v>
      </c>
      <c r="G249">
        <v>10.75</v>
      </c>
      <c r="H249" t="str">
        <f>_xlfn.XLOOKUP(Table1[[#This Row],[MyyjäID]],myyjat!$A$2:$A$16,myyjat!$B$2:$B$16)</f>
        <v>Petteri</v>
      </c>
      <c r="I249">
        <f>_xlfn.XLOOKUP(Table1[[#This Row],[Tuotenumero]],tuotteet!$A$2:$A$26,tuotteet!$C$2:$C$26)</f>
        <v>4</v>
      </c>
      <c r="J249" t="str">
        <f>_xlfn.XLOOKUP(Table1[[#This Row],[ryhmäID]],ryhmat!$A$2:$A$7,ryhmat!$B$2:$B$7)</f>
        <v>Tarvikkeet</v>
      </c>
      <c r="K249">
        <f>Table1[[#This Row],[Myyntihinta]]-Table1[[#This Row],[Ostohinta]]</f>
        <v>9.25</v>
      </c>
    </row>
    <row r="250" spans="1:11" x14ac:dyDescent="0.2">
      <c r="A250">
        <v>50748</v>
      </c>
      <c r="B250" s="21">
        <v>43910</v>
      </c>
      <c r="C250" s="26" t="s">
        <v>825</v>
      </c>
      <c r="D250">
        <v>1</v>
      </c>
      <c r="E250">
        <v>6</v>
      </c>
      <c r="F250">
        <v>101</v>
      </c>
      <c r="G250">
        <v>55.88</v>
      </c>
      <c r="H250" t="str">
        <f>_xlfn.XLOOKUP(Table1[[#This Row],[MyyjäID]],myyjat!$A$2:$A$16,myyjat!$B$2:$B$16)</f>
        <v>Hessu</v>
      </c>
      <c r="I250">
        <f>_xlfn.XLOOKUP(Table1[[#This Row],[Tuotenumero]],tuotteet!$A$2:$A$26,tuotteet!$C$2:$C$26)</f>
        <v>5</v>
      </c>
      <c r="J250" t="str">
        <f>_xlfn.XLOOKUP(Table1[[#This Row],[ryhmäID]],ryhmat!$A$2:$A$7,ryhmat!$B$2:$B$7)</f>
        <v>Konsolit</v>
      </c>
      <c r="K250">
        <f>Table1[[#This Row],[Myyntihinta]]-Table1[[#This Row],[Ostohinta]]</f>
        <v>45.12</v>
      </c>
    </row>
    <row r="251" spans="1:11" x14ac:dyDescent="0.2">
      <c r="A251">
        <v>50749</v>
      </c>
      <c r="B251" s="21">
        <v>43911</v>
      </c>
      <c r="C251" s="26" t="s">
        <v>817</v>
      </c>
      <c r="D251">
        <v>1</v>
      </c>
      <c r="E251">
        <v>9</v>
      </c>
      <c r="F251">
        <v>20</v>
      </c>
      <c r="G251">
        <v>10.66</v>
      </c>
      <c r="H251" t="str">
        <f>_xlfn.XLOOKUP(Table1[[#This Row],[MyyjäID]],myyjat!$A$2:$A$16,myyjat!$B$2:$B$16)</f>
        <v>Maija</v>
      </c>
      <c r="I251">
        <f>_xlfn.XLOOKUP(Table1[[#This Row],[Tuotenumero]],tuotteet!$A$2:$A$26,tuotteet!$C$2:$C$26)</f>
        <v>4</v>
      </c>
      <c r="J251" t="str">
        <f>_xlfn.XLOOKUP(Table1[[#This Row],[ryhmäID]],ryhmat!$A$2:$A$7,ryhmat!$B$2:$B$7)</f>
        <v>Tarvikkeet</v>
      </c>
      <c r="K251">
        <f>Table1[[#This Row],[Myyntihinta]]-Table1[[#This Row],[Ostohinta]]</f>
        <v>9.34</v>
      </c>
    </row>
    <row r="252" spans="1:11" x14ac:dyDescent="0.2">
      <c r="A252">
        <v>50750</v>
      </c>
      <c r="B252" s="21">
        <v>43912</v>
      </c>
      <c r="C252" s="26" t="s">
        <v>825</v>
      </c>
      <c r="D252">
        <v>1</v>
      </c>
      <c r="E252">
        <v>6</v>
      </c>
      <c r="F252">
        <v>101</v>
      </c>
      <c r="G252">
        <v>51.66</v>
      </c>
      <c r="H252" t="str">
        <f>_xlfn.XLOOKUP(Table1[[#This Row],[MyyjäID]],myyjat!$A$2:$A$16,myyjat!$B$2:$B$16)</f>
        <v>Hessu</v>
      </c>
      <c r="I252">
        <f>_xlfn.XLOOKUP(Table1[[#This Row],[Tuotenumero]],tuotteet!$A$2:$A$26,tuotteet!$C$2:$C$26)</f>
        <v>5</v>
      </c>
      <c r="J252" t="str">
        <f>_xlfn.XLOOKUP(Table1[[#This Row],[ryhmäID]],ryhmat!$A$2:$A$7,ryhmat!$B$2:$B$7)</f>
        <v>Konsolit</v>
      </c>
      <c r="K252">
        <f>Table1[[#This Row],[Myyntihinta]]-Table1[[#This Row],[Ostohinta]]</f>
        <v>49.34</v>
      </c>
    </row>
    <row r="253" spans="1:11" x14ac:dyDescent="0.2">
      <c r="A253">
        <v>50751</v>
      </c>
      <c r="B253" s="21">
        <v>43912</v>
      </c>
      <c r="C253" s="26" t="s">
        <v>822</v>
      </c>
      <c r="D253">
        <v>1</v>
      </c>
      <c r="E253">
        <v>5</v>
      </c>
      <c r="F253">
        <v>171</v>
      </c>
      <c r="G253">
        <v>110.68</v>
      </c>
      <c r="H253" t="str">
        <f>_xlfn.XLOOKUP(Table1[[#This Row],[MyyjäID]],myyjat!$A$2:$A$16,myyjat!$B$2:$B$16)</f>
        <v>Liisa</v>
      </c>
      <c r="I253">
        <f>_xlfn.XLOOKUP(Table1[[#This Row],[Tuotenumero]],tuotteet!$A$2:$A$26,tuotteet!$C$2:$C$26)</f>
        <v>2</v>
      </c>
      <c r="J253" t="str">
        <f>_xlfn.XLOOKUP(Table1[[#This Row],[ryhmäID]],ryhmat!$A$2:$A$7,ryhmat!$B$2:$B$7)</f>
        <v>Kuvantoisto</v>
      </c>
      <c r="K253">
        <f>Table1[[#This Row],[Myyntihinta]]-Table1[[#This Row],[Ostohinta]]</f>
        <v>60.319999999999993</v>
      </c>
    </row>
    <row r="254" spans="1:11" x14ac:dyDescent="0.2">
      <c r="A254">
        <v>50752</v>
      </c>
      <c r="B254" s="21">
        <v>43912</v>
      </c>
      <c r="C254" s="26" t="s">
        <v>817</v>
      </c>
      <c r="D254">
        <v>1</v>
      </c>
      <c r="E254">
        <v>9</v>
      </c>
      <c r="F254">
        <v>21</v>
      </c>
      <c r="G254">
        <v>11.69</v>
      </c>
      <c r="H254" t="str">
        <f>_xlfn.XLOOKUP(Table1[[#This Row],[MyyjäID]],myyjat!$A$2:$A$16,myyjat!$B$2:$B$16)</f>
        <v>Maija</v>
      </c>
      <c r="I254">
        <f>_xlfn.XLOOKUP(Table1[[#This Row],[Tuotenumero]],tuotteet!$A$2:$A$26,tuotteet!$C$2:$C$26)</f>
        <v>4</v>
      </c>
      <c r="J254" t="str">
        <f>_xlfn.XLOOKUP(Table1[[#This Row],[ryhmäID]],ryhmat!$A$2:$A$7,ryhmat!$B$2:$B$7)</f>
        <v>Tarvikkeet</v>
      </c>
      <c r="K254">
        <f>Table1[[#This Row],[Myyntihinta]]-Table1[[#This Row],[Ostohinta]]</f>
        <v>9.31</v>
      </c>
    </row>
    <row r="255" spans="1:11" x14ac:dyDescent="0.2">
      <c r="A255">
        <v>50753</v>
      </c>
      <c r="B255" s="21">
        <v>43913</v>
      </c>
      <c r="C255" s="26" t="s">
        <v>817</v>
      </c>
      <c r="D255">
        <v>1</v>
      </c>
      <c r="E255">
        <v>2</v>
      </c>
      <c r="F255">
        <v>20</v>
      </c>
      <c r="G255">
        <v>11.04</v>
      </c>
      <c r="H255" t="str">
        <f>_xlfn.XLOOKUP(Table1[[#This Row],[MyyjäID]],myyjat!$A$2:$A$16,myyjat!$B$2:$B$16)</f>
        <v>Petteri</v>
      </c>
      <c r="I255">
        <f>_xlfn.XLOOKUP(Table1[[#This Row],[Tuotenumero]],tuotteet!$A$2:$A$26,tuotteet!$C$2:$C$26)</f>
        <v>4</v>
      </c>
      <c r="J255" t="str">
        <f>_xlfn.XLOOKUP(Table1[[#This Row],[ryhmäID]],ryhmat!$A$2:$A$7,ryhmat!$B$2:$B$7)</f>
        <v>Tarvikkeet</v>
      </c>
      <c r="K255">
        <f>Table1[[#This Row],[Myyntihinta]]-Table1[[#This Row],[Ostohinta]]</f>
        <v>8.9600000000000009</v>
      </c>
    </row>
    <row r="256" spans="1:11" x14ac:dyDescent="0.2">
      <c r="A256">
        <v>50754</v>
      </c>
      <c r="B256" s="21">
        <v>43913</v>
      </c>
      <c r="C256" s="26" t="s">
        <v>821</v>
      </c>
      <c r="D256">
        <v>1</v>
      </c>
      <c r="E256">
        <v>1</v>
      </c>
      <c r="F256">
        <v>118</v>
      </c>
      <c r="G256">
        <v>62.01</v>
      </c>
      <c r="H256" t="str">
        <f>_xlfn.XLOOKUP(Table1[[#This Row],[MyyjäID]],myyjat!$A$2:$A$16,myyjat!$B$2:$B$16)</f>
        <v>Jani</v>
      </c>
      <c r="I256">
        <f>_xlfn.XLOOKUP(Table1[[#This Row],[Tuotenumero]],tuotteet!$A$2:$A$26,tuotteet!$C$2:$C$26)</f>
        <v>2</v>
      </c>
      <c r="J256" t="str">
        <f>_xlfn.XLOOKUP(Table1[[#This Row],[ryhmäID]],ryhmat!$A$2:$A$7,ryhmat!$B$2:$B$7)</f>
        <v>Kuvantoisto</v>
      </c>
      <c r="K256">
        <f>Table1[[#This Row],[Myyntihinta]]-Table1[[#This Row],[Ostohinta]]</f>
        <v>55.99</v>
      </c>
    </row>
    <row r="257" spans="1:11" x14ac:dyDescent="0.2">
      <c r="A257">
        <v>50755</v>
      </c>
      <c r="B257" s="21">
        <v>43913</v>
      </c>
      <c r="C257" s="26" t="s">
        <v>817</v>
      </c>
      <c r="D257">
        <v>1</v>
      </c>
      <c r="E257">
        <v>1</v>
      </c>
      <c r="F257">
        <v>21</v>
      </c>
      <c r="G257">
        <v>11.69</v>
      </c>
      <c r="H257" t="str">
        <f>_xlfn.XLOOKUP(Table1[[#This Row],[MyyjäID]],myyjat!$A$2:$A$16,myyjat!$B$2:$B$16)</f>
        <v>Jani</v>
      </c>
      <c r="I257">
        <f>_xlfn.XLOOKUP(Table1[[#This Row],[Tuotenumero]],tuotteet!$A$2:$A$26,tuotteet!$C$2:$C$26)</f>
        <v>4</v>
      </c>
      <c r="J257" t="str">
        <f>_xlfn.XLOOKUP(Table1[[#This Row],[ryhmäID]],ryhmat!$A$2:$A$7,ryhmat!$B$2:$B$7)</f>
        <v>Tarvikkeet</v>
      </c>
      <c r="K257">
        <f>Table1[[#This Row],[Myyntihinta]]-Table1[[#This Row],[Ostohinta]]</f>
        <v>9.31</v>
      </c>
    </row>
    <row r="258" spans="1:11" x14ac:dyDescent="0.2">
      <c r="A258">
        <v>50756</v>
      </c>
      <c r="B258" s="21">
        <v>43913</v>
      </c>
      <c r="C258" s="26" t="s">
        <v>818</v>
      </c>
      <c r="D258">
        <v>1</v>
      </c>
      <c r="E258">
        <v>5</v>
      </c>
      <c r="F258">
        <v>85</v>
      </c>
      <c r="G258">
        <v>54.32</v>
      </c>
      <c r="H258" t="str">
        <f>_xlfn.XLOOKUP(Table1[[#This Row],[MyyjäID]],myyjat!$A$2:$A$16,myyjat!$B$2:$B$16)</f>
        <v>Liisa</v>
      </c>
      <c r="I258">
        <f>_xlfn.XLOOKUP(Table1[[#This Row],[Tuotenumero]],tuotteet!$A$2:$A$26,tuotteet!$C$2:$C$26)</f>
        <v>6</v>
      </c>
      <c r="J258" t="str">
        <f>_xlfn.XLOOKUP(Table1[[#This Row],[ryhmäID]],ryhmat!$A$2:$A$7,ryhmat!$B$2:$B$7)</f>
        <v>Digiboxit</v>
      </c>
      <c r="K258">
        <f>Table1[[#This Row],[Myyntihinta]]-Table1[[#This Row],[Ostohinta]]</f>
        <v>30.68</v>
      </c>
    </row>
    <row r="259" spans="1:11" x14ac:dyDescent="0.2">
      <c r="A259">
        <v>50757</v>
      </c>
      <c r="B259" s="21">
        <v>43914</v>
      </c>
      <c r="C259" s="26" t="s">
        <v>825</v>
      </c>
      <c r="D259">
        <v>1</v>
      </c>
      <c r="E259">
        <v>5</v>
      </c>
      <c r="F259">
        <v>103</v>
      </c>
      <c r="G259">
        <v>53.41</v>
      </c>
      <c r="H259" t="str">
        <f>_xlfn.XLOOKUP(Table1[[#This Row],[MyyjäID]],myyjat!$A$2:$A$16,myyjat!$B$2:$B$16)</f>
        <v>Liisa</v>
      </c>
      <c r="I259">
        <f>_xlfn.XLOOKUP(Table1[[#This Row],[Tuotenumero]],tuotteet!$A$2:$A$26,tuotteet!$C$2:$C$26)</f>
        <v>5</v>
      </c>
      <c r="J259" t="str">
        <f>_xlfn.XLOOKUP(Table1[[#This Row],[ryhmäID]],ryhmat!$A$2:$A$7,ryhmat!$B$2:$B$7)</f>
        <v>Konsolit</v>
      </c>
      <c r="K259">
        <f>Table1[[#This Row],[Myyntihinta]]-Table1[[#This Row],[Ostohinta]]</f>
        <v>49.59</v>
      </c>
    </row>
    <row r="260" spans="1:11" x14ac:dyDescent="0.2">
      <c r="A260">
        <v>50758</v>
      </c>
      <c r="B260" s="21">
        <v>43914</v>
      </c>
      <c r="C260" s="26" t="s">
        <v>817</v>
      </c>
      <c r="D260">
        <v>1</v>
      </c>
      <c r="E260">
        <v>1</v>
      </c>
      <c r="F260">
        <v>21</v>
      </c>
      <c r="G260">
        <v>10.89</v>
      </c>
      <c r="H260" t="str">
        <f>_xlfn.XLOOKUP(Table1[[#This Row],[MyyjäID]],myyjat!$A$2:$A$16,myyjat!$B$2:$B$16)</f>
        <v>Jani</v>
      </c>
      <c r="I260">
        <f>_xlfn.XLOOKUP(Table1[[#This Row],[Tuotenumero]],tuotteet!$A$2:$A$26,tuotteet!$C$2:$C$26)</f>
        <v>4</v>
      </c>
      <c r="J260" t="str">
        <f>_xlfn.XLOOKUP(Table1[[#This Row],[ryhmäID]],ryhmat!$A$2:$A$7,ryhmat!$B$2:$B$7)</f>
        <v>Tarvikkeet</v>
      </c>
      <c r="K260">
        <f>Table1[[#This Row],[Myyntihinta]]-Table1[[#This Row],[Ostohinta]]</f>
        <v>10.11</v>
      </c>
    </row>
    <row r="261" spans="1:11" x14ac:dyDescent="0.2">
      <c r="A261">
        <v>50759</v>
      </c>
      <c r="B261" s="21">
        <v>43915</v>
      </c>
      <c r="C261" s="26" t="s">
        <v>821</v>
      </c>
      <c r="D261">
        <v>1</v>
      </c>
      <c r="E261">
        <v>2</v>
      </c>
      <c r="F261">
        <v>114</v>
      </c>
      <c r="G261">
        <v>61.26</v>
      </c>
      <c r="H261" t="str">
        <f>_xlfn.XLOOKUP(Table1[[#This Row],[MyyjäID]],myyjat!$A$2:$A$16,myyjat!$B$2:$B$16)</f>
        <v>Petteri</v>
      </c>
      <c r="I261">
        <f>_xlfn.XLOOKUP(Table1[[#This Row],[Tuotenumero]],tuotteet!$A$2:$A$26,tuotteet!$C$2:$C$26)</f>
        <v>2</v>
      </c>
      <c r="J261" t="str">
        <f>_xlfn.XLOOKUP(Table1[[#This Row],[ryhmäID]],ryhmat!$A$2:$A$7,ryhmat!$B$2:$B$7)</f>
        <v>Kuvantoisto</v>
      </c>
      <c r="K261">
        <f>Table1[[#This Row],[Myyntihinta]]-Table1[[#This Row],[Ostohinta]]</f>
        <v>52.74</v>
      </c>
    </row>
    <row r="262" spans="1:11" x14ac:dyDescent="0.2">
      <c r="A262">
        <v>50760</v>
      </c>
      <c r="B262" s="21">
        <v>43915</v>
      </c>
      <c r="C262" s="26" t="s">
        <v>817</v>
      </c>
      <c r="D262">
        <v>1</v>
      </c>
      <c r="E262">
        <v>3</v>
      </c>
      <c r="F262">
        <v>20</v>
      </c>
      <c r="G262">
        <v>11.22</v>
      </c>
      <c r="H262" t="str">
        <f>_xlfn.XLOOKUP(Table1[[#This Row],[MyyjäID]],myyjat!$A$2:$A$16,myyjat!$B$2:$B$16)</f>
        <v>Pekka</v>
      </c>
      <c r="I262">
        <f>_xlfn.XLOOKUP(Table1[[#This Row],[Tuotenumero]],tuotteet!$A$2:$A$26,tuotteet!$C$2:$C$26)</f>
        <v>4</v>
      </c>
      <c r="J262" t="str">
        <f>_xlfn.XLOOKUP(Table1[[#This Row],[ryhmäID]],ryhmat!$A$2:$A$7,ryhmat!$B$2:$B$7)</f>
        <v>Tarvikkeet</v>
      </c>
      <c r="K262">
        <f>Table1[[#This Row],[Myyntihinta]]-Table1[[#This Row],[Ostohinta]]</f>
        <v>8.7799999999999994</v>
      </c>
    </row>
    <row r="263" spans="1:11" x14ac:dyDescent="0.2">
      <c r="A263">
        <v>50761</v>
      </c>
      <c r="B263" s="21">
        <v>43915</v>
      </c>
      <c r="C263" s="26" t="s">
        <v>820</v>
      </c>
      <c r="D263">
        <v>1</v>
      </c>
      <c r="E263">
        <v>6</v>
      </c>
      <c r="F263">
        <v>89</v>
      </c>
      <c r="G263">
        <v>49.34</v>
      </c>
      <c r="H263" t="str">
        <f>_xlfn.XLOOKUP(Table1[[#This Row],[MyyjäID]],myyjat!$A$2:$A$16,myyjat!$B$2:$B$16)</f>
        <v>Hessu</v>
      </c>
      <c r="I263">
        <f>_xlfn.XLOOKUP(Table1[[#This Row],[Tuotenumero]],tuotteet!$A$2:$A$26,tuotteet!$C$2:$C$26)</f>
        <v>6</v>
      </c>
      <c r="J263" t="str">
        <f>_xlfn.XLOOKUP(Table1[[#This Row],[ryhmäID]],ryhmat!$A$2:$A$7,ryhmat!$B$2:$B$7)</f>
        <v>Digiboxit</v>
      </c>
      <c r="K263">
        <f>Table1[[#This Row],[Myyntihinta]]-Table1[[#This Row],[Ostohinta]]</f>
        <v>39.659999999999997</v>
      </c>
    </row>
    <row r="264" spans="1:11" x14ac:dyDescent="0.2">
      <c r="A264">
        <v>50762</v>
      </c>
      <c r="B264" s="21">
        <v>43916</v>
      </c>
      <c r="C264" s="26" t="s">
        <v>819</v>
      </c>
      <c r="D264">
        <v>1</v>
      </c>
      <c r="E264">
        <v>6</v>
      </c>
      <c r="F264">
        <v>237</v>
      </c>
      <c r="G264">
        <v>169.11</v>
      </c>
      <c r="H264" t="str">
        <f>_xlfn.XLOOKUP(Table1[[#This Row],[MyyjäID]],myyjat!$A$2:$A$16,myyjat!$B$2:$B$16)</f>
        <v>Hessu</v>
      </c>
      <c r="I264">
        <f>_xlfn.XLOOKUP(Table1[[#This Row],[Tuotenumero]],tuotteet!$A$2:$A$26,tuotteet!$C$2:$C$26)</f>
        <v>3</v>
      </c>
      <c r="J264" t="str">
        <f>_xlfn.XLOOKUP(Table1[[#This Row],[ryhmäID]],ryhmat!$A$2:$A$7,ryhmat!$B$2:$B$7)</f>
        <v>TV</v>
      </c>
      <c r="K264">
        <f>Table1[[#This Row],[Myyntihinta]]-Table1[[#This Row],[Ostohinta]]</f>
        <v>67.889999999999986</v>
      </c>
    </row>
    <row r="265" spans="1:11" x14ac:dyDescent="0.2">
      <c r="A265">
        <v>50763</v>
      </c>
      <c r="B265" s="21">
        <v>43916</v>
      </c>
      <c r="C265" s="26" t="s">
        <v>817</v>
      </c>
      <c r="D265">
        <v>1</v>
      </c>
      <c r="E265">
        <v>3</v>
      </c>
      <c r="F265">
        <v>20</v>
      </c>
      <c r="G265">
        <v>11.48</v>
      </c>
      <c r="H265" t="str">
        <f>_xlfn.XLOOKUP(Table1[[#This Row],[MyyjäID]],myyjat!$A$2:$A$16,myyjat!$B$2:$B$16)</f>
        <v>Pekka</v>
      </c>
      <c r="I265">
        <f>_xlfn.XLOOKUP(Table1[[#This Row],[Tuotenumero]],tuotteet!$A$2:$A$26,tuotteet!$C$2:$C$26)</f>
        <v>4</v>
      </c>
      <c r="J265" t="str">
        <f>_xlfn.XLOOKUP(Table1[[#This Row],[ryhmäID]],ryhmat!$A$2:$A$7,ryhmat!$B$2:$B$7)</f>
        <v>Tarvikkeet</v>
      </c>
      <c r="K265">
        <f>Table1[[#This Row],[Myyntihinta]]-Table1[[#This Row],[Ostohinta]]</f>
        <v>8.52</v>
      </c>
    </row>
    <row r="266" spans="1:11" x14ac:dyDescent="0.2">
      <c r="A266">
        <v>50764</v>
      </c>
      <c r="B266" s="21">
        <v>43916</v>
      </c>
      <c r="C266" s="26" t="s">
        <v>818</v>
      </c>
      <c r="D266">
        <v>1</v>
      </c>
      <c r="E266">
        <v>1</v>
      </c>
      <c r="F266">
        <v>88</v>
      </c>
      <c r="G266">
        <v>55.43</v>
      </c>
      <c r="H266" t="str">
        <f>_xlfn.XLOOKUP(Table1[[#This Row],[MyyjäID]],myyjat!$A$2:$A$16,myyjat!$B$2:$B$16)</f>
        <v>Jani</v>
      </c>
      <c r="I266">
        <f>_xlfn.XLOOKUP(Table1[[#This Row],[Tuotenumero]],tuotteet!$A$2:$A$26,tuotteet!$C$2:$C$26)</f>
        <v>6</v>
      </c>
      <c r="J266" t="str">
        <f>_xlfn.XLOOKUP(Table1[[#This Row],[ryhmäID]],ryhmat!$A$2:$A$7,ryhmat!$B$2:$B$7)</f>
        <v>Digiboxit</v>
      </c>
      <c r="K266">
        <f>Table1[[#This Row],[Myyntihinta]]-Table1[[#This Row],[Ostohinta]]</f>
        <v>32.57</v>
      </c>
    </row>
    <row r="267" spans="1:11" x14ac:dyDescent="0.2">
      <c r="A267">
        <v>50765</v>
      </c>
      <c r="B267" s="21">
        <v>43917</v>
      </c>
      <c r="C267" s="26" t="s">
        <v>817</v>
      </c>
      <c r="D267">
        <v>1</v>
      </c>
      <c r="E267">
        <v>1</v>
      </c>
      <c r="F267">
        <v>20</v>
      </c>
      <c r="G267">
        <v>10.84</v>
      </c>
      <c r="H267" t="str">
        <f>_xlfn.XLOOKUP(Table1[[#This Row],[MyyjäID]],myyjat!$A$2:$A$16,myyjat!$B$2:$B$16)</f>
        <v>Jani</v>
      </c>
      <c r="I267">
        <f>_xlfn.XLOOKUP(Table1[[#This Row],[Tuotenumero]],tuotteet!$A$2:$A$26,tuotteet!$C$2:$C$26)</f>
        <v>4</v>
      </c>
      <c r="J267" t="str">
        <f>_xlfn.XLOOKUP(Table1[[#This Row],[ryhmäID]],ryhmat!$A$2:$A$7,ryhmat!$B$2:$B$7)</f>
        <v>Tarvikkeet</v>
      </c>
      <c r="K267">
        <f>Table1[[#This Row],[Myyntihinta]]-Table1[[#This Row],[Ostohinta]]</f>
        <v>9.16</v>
      </c>
    </row>
    <row r="268" spans="1:11" x14ac:dyDescent="0.2">
      <c r="A268">
        <v>50766</v>
      </c>
      <c r="B268" s="21">
        <v>43917</v>
      </c>
      <c r="C268" s="26" t="s">
        <v>822</v>
      </c>
      <c r="D268">
        <v>1</v>
      </c>
      <c r="E268">
        <v>3</v>
      </c>
      <c r="F268">
        <v>177</v>
      </c>
      <c r="G268">
        <v>114.05</v>
      </c>
      <c r="H268" t="str">
        <f>_xlfn.XLOOKUP(Table1[[#This Row],[MyyjäID]],myyjat!$A$2:$A$16,myyjat!$B$2:$B$16)</f>
        <v>Pekka</v>
      </c>
      <c r="I268">
        <f>_xlfn.XLOOKUP(Table1[[#This Row],[Tuotenumero]],tuotteet!$A$2:$A$26,tuotteet!$C$2:$C$26)</f>
        <v>2</v>
      </c>
      <c r="J268" t="str">
        <f>_xlfn.XLOOKUP(Table1[[#This Row],[ryhmäID]],ryhmat!$A$2:$A$7,ryhmat!$B$2:$B$7)</f>
        <v>Kuvantoisto</v>
      </c>
      <c r="K268">
        <f>Table1[[#This Row],[Myyntihinta]]-Table1[[#This Row],[Ostohinta]]</f>
        <v>62.95</v>
      </c>
    </row>
    <row r="269" spans="1:11" x14ac:dyDescent="0.2">
      <c r="A269">
        <v>50767</v>
      </c>
      <c r="B269" s="21">
        <v>43918</v>
      </c>
      <c r="C269" s="26" t="s">
        <v>817</v>
      </c>
      <c r="D269">
        <v>1</v>
      </c>
      <c r="E269">
        <v>5</v>
      </c>
      <c r="F269">
        <v>20</v>
      </c>
      <c r="G269">
        <v>11.69</v>
      </c>
      <c r="H269" t="str">
        <f>_xlfn.XLOOKUP(Table1[[#This Row],[MyyjäID]],myyjat!$A$2:$A$16,myyjat!$B$2:$B$16)</f>
        <v>Liisa</v>
      </c>
      <c r="I269">
        <f>_xlfn.XLOOKUP(Table1[[#This Row],[Tuotenumero]],tuotteet!$A$2:$A$26,tuotteet!$C$2:$C$26)</f>
        <v>4</v>
      </c>
      <c r="J269" t="str">
        <f>_xlfn.XLOOKUP(Table1[[#This Row],[ryhmäID]],ryhmat!$A$2:$A$7,ryhmat!$B$2:$B$7)</f>
        <v>Tarvikkeet</v>
      </c>
      <c r="K269">
        <f>Table1[[#This Row],[Myyntihinta]]-Table1[[#This Row],[Ostohinta]]</f>
        <v>8.31</v>
      </c>
    </row>
    <row r="270" spans="1:11" x14ac:dyDescent="0.2">
      <c r="A270">
        <v>50768</v>
      </c>
      <c r="B270" s="21">
        <v>43918</v>
      </c>
      <c r="C270" s="26" t="s">
        <v>817</v>
      </c>
      <c r="D270">
        <v>1</v>
      </c>
      <c r="E270">
        <v>1</v>
      </c>
      <c r="F270">
        <v>20</v>
      </c>
      <c r="G270">
        <v>11.3</v>
      </c>
      <c r="H270" t="str">
        <f>_xlfn.XLOOKUP(Table1[[#This Row],[MyyjäID]],myyjat!$A$2:$A$16,myyjat!$B$2:$B$16)</f>
        <v>Jani</v>
      </c>
      <c r="I270">
        <f>_xlfn.XLOOKUP(Table1[[#This Row],[Tuotenumero]],tuotteet!$A$2:$A$26,tuotteet!$C$2:$C$26)</f>
        <v>4</v>
      </c>
      <c r="J270" t="str">
        <f>_xlfn.XLOOKUP(Table1[[#This Row],[ryhmäID]],ryhmat!$A$2:$A$7,ryhmat!$B$2:$B$7)</f>
        <v>Tarvikkeet</v>
      </c>
      <c r="K270">
        <f>Table1[[#This Row],[Myyntihinta]]-Table1[[#This Row],[Ostohinta]]</f>
        <v>8.6999999999999993</v>
      </c>
    </row>
    <row r="271" spans="1:11" x14ac:dyDescent="0.2">
      <c r="A271">
        <v>50769</v>
      </c>
      <c r="B271" s="21">
        <v>43918</v>
      </c>
      <c r="C271" s="26" t="s">
        <v>825</v>
      </c>
      <c r="D271">
        <v>1</v>
      </c>
      <c r="E271">
        <v>7</v>
      </c>
      <c r="F271">
        <v>100</v>
      </c>
      <c r="G271">
        <v>55.51</v>
      </c>
      <c r="H271" t="str">
        <f>_xlfn.XLOOKUP(Table1[[#This Row],[MyyjäID]],myyjat!$A$2:$A$16,myyjat!$B$2:$B$16)</f>
        <v>Rauno</v>
      </c>
      <c r="I271">
        <f>_xlfn.XLOOKUP(Table1[[#This Row],[Tuotenumero]],tuotteet!$A$2:$A$26,tuotteet!$C$2:$C$26)</f>
        <v>5</v>
      </c>
      <c r="J271" t="str">
        <f>_xlfn.XLOOKUP(Table1[[#This Row],[ryhmäID]],ryhmat!$A$2:$A$7,ryhmat!$B$2:$B$7)</f>
        <v>Konsolit</v>
      </c>
      <c r="K271">
        <f>Table1[[#This Row],[Myyntihinta]]-Table1[[#This Row],[Ostohinta]]</f>
        <v>44.49</v>
      </c>
    </row>
    <row r="272" spans="1:11" x14ac:dyDescent="0.2">
      <c r="A272">
        <v>50770</v>
      </c>
      <c r="B272" s="21">
        <v>43918</v>
      </c>
      <c r="C272" s="26" t="s">
        <v>817</v>
      </c>
      <c r="D272">
        <v>1</v>
      </c>
      <c r="E272">
        <v>3</v>
      </c>
      <c r="F272">
        <v>19</v>
      </c>
      <c r="G272">
        <v>11.05</v>
      </c>
      <c r="H272" t="str">
        <f>_xlfn.XLOOKUP(Table1[[#This Row],[MyyjäID]],myyjat!$A$2:$A$16,myyjat!$B$2:$B$16)</f>
        <v>Pekka</v>
      </c>
      <c r="I272">
        <f>_xlfn.XLOOKUP(Table1[[#This Row],[Tuotenumero]],tuotteet!$A$2:$A$26,tuotteet!$C$2:$C$26)</f>
        <v>4</v>
      </c>
      <c r="J272" t="str">
        <f>_xlfn.XLOOKUP(Table1[[#This Row],[ryhmäID]],ryhmat!$A$2:$A$7,ryhmat!$B$2:$B$7)</f>
        <v>Tarvikkeet</v>
      </c>
      <c r="K272">
        <f>Table1[[#This Row],[Myyntihinta]]-Table1[[#This Row],[Ostohinta]]</f>
        <v>7.9499999999999993</v>
      </c>
    </row>
    <row r="273" spans="1:11" x14ac:dyDescent="0.2">
      <c r="A273">
        <v>50771</v>
      </c>
      <c r="B273" s="21">
        <v>43919</v>
      </c>
      <c r="C273" s="26" t="s">
        <v>817</v>
      </c>
      <c r="D273">
        <v>1</v>
      </c>
      <c r="E273">
        <v>6</v>
      </c>
      <c r="F273">
        <v>21</v>
      </c>
      <c r="G273">
        <v>11.19</v>
      </c>
      <c r="H273" t="str">
        <f>_xlfn.XLOOKUP(Table1[[#This Row],[MyyjäID]],myyjat!$A$2:$A$16,myyjat!$B$2:$B$16)</f>
        <v>Hessu</v>
      </c>
      <c r="I273">
        <f>_xlfn.XLOOKUP(Table1[[#This Row],[Tuotenumero]],tuotteet!$A$2:$A$26,tuotteet!$C$2:$C$26)</f>
        <v>4</v>
      </c>
      <c r="J273" t="str">
        <f>_xlfn.XLOOKUP(Table1[[#This Row],[ryhmäID]],ryhmat!$A$2:$A$7,ryhmat!$B$2:$B$7)</f>
        <v>Tarvikkeet</v>
      </c>
      <c r="K273">
        <f>Table1[[#This Row],[Myyntihinta]]-Table1[[#This Row],[Ostohinta]]</f>
        <v>9.81</v>
      </c>
    </row>
    <row r="274" spans="1:11" x14ac:dyDescent="0.2">
      <c r="A274">
        <v>50772</v>
      </c>
      <c r="B274" s="21">
        <v>43920</v>
      </c>
      <c r="C274" s="26" t="s">
        <v>817</v>
      </c>
      <c r="D274">
        <v>1</v>
      </c>
      <c r="E274">
        <v>1</v>
      </c>
      <c r="F274">
        <v>21</v>
      </c>
      <c r="G274">
        <v>10.94</v>
      </c>
      <c r="H274" t="str">
        <f>_xlfn.XLOOKUP(Table1[[#This Row],[MyyjäID]],myyjat!$A$2:$A$16,myyjat!$B$2:$B$16)</f>
        <v>Jani</v>
      </c>
      <c r="I274">
        <f>_xlfn.XLOOKUP(Table1[[#This Row],[Tuotenumero]],tuotteet!$A$2:$A$26,tuotteet!$C$2:$C$26)</f>
        <v>4</v>
      </c>
      <c r="J274" t="str">
        <f>_xlfn.XLOOKUP(Table1[[#This Row],[ryhmäID]],ryhmat!$A$2:$A$7,ryhmat!$B$2:$B$7)</f>
        <v>Tarvikkeet</v>
      </c>
      <c r="K274">
        <f>Table1[[#This Row],[Myyntihinta]]-Table1[[#This Row],[Ostohinta]]</f>
        <v>10.06</v>
      </c>
    </row>
    <row r="275" spans="1:11" x14ac:dyDescent="0.2">
      <c r="A275">
        <v>50773</v>
      </c>
      <c r="B275" s="21">
        <v>43920</v>
      </c>
      <c r="C275" s="26" t="s">
        <v>821</v>
      </c>
      <c r="D275">
        <v>1</v>
      </c>
      <c r="E275">
        <v>5</v>
      </c>
      <c r="F275">
        <v>122</v>
      </c>
      <c r="G275">
        <v>61.91</v>
      </c>
      <c r="H275" t="str">
        <f>_xlfn.XLOOKUP(Table1[[#This Row],[MyyjäID]],myyjat!$A$2:$A$16,myyjat!$B$2:$B$16)</f>
        <v>Liisa</v>
      </c>
      <c r="I275">
        <f>_xlfn.XLOOKUP(Table1[[#This Row],[Tuotenumero]],tuotteet!$A$2:$A$26,tuotteet!$C$2:$C$26)</f>
        <v>2</v>
      </c>
      <c r="J275" t="str">
        <f>_xlfn.XLOOKUP(Table1[[#This Row],[ryhmäID]],ryhmat!$A$2:$A$7,ryhmat!$B$2:$B$7)</f>
        <v>Kuvantoisto</v>
      </c>
      <c r="K275">
        <f>Table1[[#This Row],[Myyntihinta]]-Table1[[#This Row],[Ostohinta]]</f>
        <v>60.09</v>
      </c>
    </row>
    <row r="276" spans="1:11" x14ac:dyDescent="0.2">
      <c r="A276">
        <v>50774</v>
      </c>
      <c r="B276" s="21">
        <v>43921</v>
      </c>
      <c r="C276" s="26" t="s">
        <v>822</v>
      </c>
      <c r="D276">
        <v>1</v>
      </c>
      <c r="E276">
        <v>5</v>
      </c>
      <c r="F276">
        <v>174</v>
      </c>
      <c r="G276">
        <v>115.64</v>
      </c>
      <c r="H276" t="str">
        <f>_xlfn.XLOOKUP(Table1[[#This Row],[MyyjäID]],myyjat!$A$2:$A$16,myyjat!$B$2:$B$16)</f>
        <v>Liisa</v>
      </c>
      <c r="I276">
        <f>_xlfn.XLOOKUP(Table1[[#This Row],[Tuotenumero]],tuotteet!$A$2:$A$26,tuotteet!$C$2:$C$26)</f>
        <v>2</v>
      </c>
      <c r="J276" t="str">
        <f>_xlfn.XLOOKUP(Table1[[#This Row],[ryhmäID]],ryhmat!$A$2:$A$7,ryhmat!$B$2:$B$7)</f>
        <v>Kuvantoisto</v>
      </c>
      <c r="K276">
        <f>Table1[[#This Row],[Myyntihinta]]-Table1[[#This Row],[Ostohinta]]</f>
        <v>58.36</v>
      </c>
    </row>
    <row r="277" spans="1:11" x14ac:dyDescent="0.2">
      <c r="A277">
        <v>50775</v>
      </c>
      <c r="B277" s="21">
        <v>43921</v>
      </c>
      <c r="C277" s="26" t="s">
        <v>817</v>
      </c>
      <c r="D277">
        <v>1</v>
      </c>
      <c r="E277">
        <v>5</v>
      </c>
      <c r="F277">
        <v>21</v>
      </c>
      <c r="G277">
        <v>11.3</v>
      </c>
      <c r="H277" t="str">
        <f>_xlfn.XLOOKUP(Table1[[#This Row],[MyyjäID]],myyjat!$A$2:$A$16,myyjat!$B$2:$B$16)</f>
        <v>Liisa</v>
      </c>
      <c r="I277">
        <f>_xlfn.XLOOKUP(Table1[[#This Row],[Tuotenumero]],tuotteet!$A$2:$A$26,tuotteet!$C$2:$C$26)</f>
        <v>4</v>
      </c>
      <c r="J277" t="str">
        <f>_xlfn.XLOOKUP(Table1[[#This Row],[ryhmäID]],ryhmat!$A$2:$A$7,ryhmat!$B$2:$B$7)</f>
        <v>Tarvikkeet</v>
      </c>
      <c r="K277">
        <f>Table1[[#This Row],[Myyntihinta]]-Table1[[#This Row],[Ostohinta]]</f>
        <v>9.6999999999999993</v>
      </c>
    </row>
    <row r="278" spans="1:11" x14ac:dyDescent="0.2">
      <c r="A278">
        <v>50776</v>
      </c>
      <c r="B278" s="21">
        <v>43922</v>
      </c>
      <c r="C278" s="26" t="s">
        <v>817</v>
      </c>
      <c r="D278">
        <v>1</v>
      </c>
      <c r="E278">
        <v>1</v>
      </c>
      <c r="F278">
        <v>20</v>
      </c>
      <c r="G278">
        <v>11.26</v>
      </c>
      <c r="H278" t="str">
        <f>_xlfn.XLOOKUP(Table1[[#This Row],[MyyjäID]],myyjat!$A$2:$A$16,myyjat!$B$2:$B$16)</f>
        <v>Jani</v>
      </c>
      <c r="I278">
        <f>_xlfn.XLOOKUP(Table1[[#This Row],[Tuotenumero]],tuotteet!$A$2:$A$26,tuotteet!$C$2:$C$26)</f>
        <v>4</v>
      </c>
      <c r="J278" t="str">
        <f>_xlfn.XLOOKUP(Table1[[#This Row],[ryhmäID]],ryhmat!$A$2:$A$7,ryhmat!$B$2:$B$7)</f>
        <v>Tarvikkeet</v>
      </c>
      <c r="K278">
        <f>Table1[[#This Row],[Myyntihinta]]-Table1[[#This Row],[Ostohinta]]</f>
        <v>8.74</v>
      </c>
    </row>
    <row r="279" spans="1:11" x14ac:dyDescent="0.2">
      <c r="A279">
        <v>50777</v>
      </c>
      <c r="B279" s="21">
        <v>43922</v>
      </c>
      <c r="C279" s="26" t="s">
        <v>817</v>
      </c>
      <c r="D279">
        <v>1</v>
      </c>
      <c r="E279">
        <v>1</v>
      </c>
      <c r="F279">
        <v>20</v>
      </c>
      <c r="G279">
        <v>11.35</v>
      </c>
      <c r="H279" t="str">
        <f>_xlfn.XLOOKUP(Table1[[#This Row],[MyyjäID]],myyjat!$A$2:$A$16,myyjat!$B$2:$B$16)</f>
        <v>Jani</v>
      </c>
      <c r="I279">
        <f>_xlfn.XLOOKUP(Table1[[#This Row],[Tuotenumero]],tuotteet!$A$2:$A$26,tuotteet!$C$2:$C$26)</f>
        <v>4</v>
      </c>
      <c r="J279" t="str">
        <f>_xlfn.XLOOKUP(Table1[[#This Row],[ryhmäID]],ryhmat!$A$2:$A$7,ryhmat!$B$2:$B$7)</f>
        <v>Tarvikkeet</v>
      </c>
      <c r="K279">
        <f>Table1[[#This Row],[Myyntihinta]]-Table1[[#This Row],[Ostohinta]]</f>
        <v>8.65</v>
      </c>
    </row>
    <row r="280" spans="1:11" x14ac:dyDescent="0.2">
      <c r="A280">
        <v>50778</v>
      </c>
      <c r="B280" s="21">
        <v>43922</v>
      </c>
      <c r="C280" s="26" t="s">
        <v>817</v>
      </c>
      <c r="D280">
        <v>1</v>
      </c>
      <c r="E280">
        <v>7</v>
      </c>
      <c r="F280">
        <v>21</v>
      </c>
      <c r="G280">
        <v>11.24</v>
      </c>
      <c r="H280" t="str">
        <f>_xlfn.XLOOKUP(Table1[[#This Row],[MyyjäID]],myyjat!$A$2:$A$16,myyjat!$B$2:$B$16)</f>
        <v>Rauno</v>
      </c>
      <c r="I280">
        <f>_xlfn.XLOOKUP(Table1[[#This Row],[Tuotenumero]],tuotteet!$A$2:$A$26,tuotteet!$C$2:$C$26)</f>
        <v>4</v>
      </c>
      <c r="J280" t="str">
        <f>_xlfn.XLOOKUP(Table1[[#This Row],[ryhmäID]],ryhmat!$A$2:$A$7,ryhmat!$B$2:$B$7)</f>
        <v>Tarvikkeet</v>
      </c>
      <c r="K280">
        <f>Table1[[#This Row],[Myyntihinta]]-Table1[[#This Row],[Ostohinta]]</f>
        <v>9.76</v>
      </c>
    </row>
    <row r="281" spans="1:11" x14ac:dyDescent="0.2">
      <c r="A281">
        <v>50779</v>
      </c>
      <c r="B281" s="21">
        <v>43922</v>
      </c>
      <c r="C281" s="26" t="s">
        <v>817</v>
      </c>
      <c r="D281">
        <v>1</v>
      </c>
      <c r="E281">
        <v>6</v>
      </c>
      <c r="F281">
        <v>21</v>
      </c>
      <c r="G281">
        <v>11.14</v>
      </c>
      <c r="H281" t="str">
        <f>_xlfn.XLOOKUP(Table1[[#This Row],[MyyjäID]],myyjat!$A$2:$A$16,myyjat!$B$2:$B$16)</f>
        <v>Hessu</v>
      </c>
      <c r="I281">
        <f>_xlfn.XLOOKUP(Table1[[#This Row],[Tuotenumero]],tuotteet!$A$2:$A$26,tuotteet!$C$2:$C$26)</f>
        <v>4</v>
      </c>
      <c r="J281" t="str">
        <f>_xlfn.XLOOKUP(Table1[[#This Row],[ryhmäID]],ryhmat!$A$2:$A$7,ryhmat!$B$2:$B$7)</f>
        <v>Tarvikkeet</v>
      </c>
      <c r="K281">
        <f>Table1[[#This Row],[Myyntihinta]]-Table1[[#This Row],[Ostohinta]]</f>
        <v>9.86</v>
      </c>
    </row>
    <row r="282" spans="1:11" x14ac:dyDescent="0.2">
      <c r="A282">
        <v>50780</v>
      </c>
      <c r="B282" s="21">
        <v>43922</v>
      </c>
      <c r="C282" s="26" t="s">
        <v>817</v>
      </c>
      <c r="D282">
        <v>1</v>
      </c>
      <c r="E282">
        <v>5</v>
      </c>
      <c r="F282">
        <v>19</v>
      </c>
      <c r="G282">
        <v>11.8</v>
      </c>
      <c r="H282" t="str">
        <f>_xlfn.XLOOKUP(Table1[[#This Row],[MyyjäID]],myyjat!$A$2:$A$16,myyjat!$B$2:$B$16)</f>
        <v>Liisa</v>
      </c>
      <c r="I282">
        <f>_xlfn.XLOOKUP(Table1[[#This Row],[Tuotenumero]],tuotteet!$A$2:$A$26,tuotteet!$C$2:$C$26)</f>
        <v>4</v>
      </c>
      <c r="J282" t="str">
        <f>_xlfn.XLOOKUP(Table1[[#This Row],[ryhmäID]],ryhmat!$A$2:$A$7,ryhmat!$B$2:$B$7)</f>
        <v>Tarvikkeet</v>
      </c>
      <c r="K282">
        <f>Table1[[#This Row],[Myyntihinta]]-Table1[[#This Row],[Ostohinta]]</f>
        <v>7.1999999999999993</v>
      </c>
    </row>
    <row r="283" spans="1:11" x14ac:dyDescent="0.2">
      <c r="A283">
        <v>50781</v>
      </c>
      <c r="B283" s="21">
        <v>43922</v>
      </c>
      <c r="C283" s="26" t="s">
        <v>817</v>
      </c>
      <c r="D283">
        <v>1</v>
      </c>
      <c r="E283">
        <v>2</v>
      </c>
      <c r="F283">
        <v>21</v>
      </c>
      <c r="G283">
        <v>11.03</v>
      </c>
      <c r="H283" t="str">
        <f>_xlfn.XLOOKUP(Table1[[#This Row],[MyyjäID]],myyjat!$A$2:$A$16,myyjat!$B$2:$B$16)</f>
        <v>Petteri</v>
      </c>
      <c r="I283">
        <f>_xlfn.XLOOKUP(Table1[[#This Row],[Tuotenumero]],tuotteet!$A$2:$A$26,tuotteet!$C$2:$C$26)</f>
        <v>4</v>
      </c>
      <c r="J283" t="str">
        <f>_xlfn.XLOOKUP(Table1[[#This Row],[ryhmäID]],ryhmat!$A$2:$A$7,ryhmat!$B$2:$B$7)</f>
        <v>Tarvikkeet</v>
      </c>
      <c r="K283">
        <f>Table1[[#This Row],[Myyntihinta]]-Table1[[#This Row],[Ostohinta]]</f>
        <v>9.9700000000000006</v>
      </c>
    </row>
    <row r="284" spans="1:11" x14ac:dyDescent="0.2">
      <c r="A284">
        <v>50782</v>
      </c>
      <c r="B284" s="21">
        <v>43923</v>
      </c>
      <c r="C284" s="26" t="s">
        <v>817</v>
      </c>
      <c r="D284">
        <v>1</v>
      </c>
      <c r="E284">
        <v>6</v>
      </c>
      <c r="F284">
        <v>19</v>
      </c>
      <c r="G284">
        <v>11.35</v>
      </c>
      <c r="H284" t="str">
        <f>_xlfn.XLOOKUP(Table1[[#This Row],[MyyjäID]],myyjat!$A$2:$A$16,myyjat!$B$2:$B$16)</f>
        <v>Hessu</v>
      </c>
      <c r="I284">
        <f>_xlfn.XLOOKUP(Table1[[#This Row],[Tuotenumero]],tuotteet!$A$2:$A$26,tuotteet!$C$2:$C$26)</f>
        <v>4</v>
      </c>
      <c r="J284" t="str">
        <f>_xlfn.XLOOKUP(Table1[[#This Row],[ryhmäID]],ryhmat!$A$2:$A$7,ryhmat!$B$2:$B$7)</f>
        <v>Tarvikkeet</v>
      </c>
      <c r="K284">
        <f>Table1[[#This Row],[Myyntihinta]]-Table1[[#This Row],[Ostohinta]]</f>
        <v>7.65</v>
      </c>
    </row>
    <row r="285" spans="1:11" x14ac:dyDescent="0.2">
      <c r="A285">
        <v>50783</v>
      </c>
      <c r="B285" s="21">
        <v>43923</v>
      </c>
      <c r="C285" s="26" t="s">
        <v>825</v>
      </c>
      <c r="D285">
        <v>1</v>
      </c>
      <c r="E285">
        <v>6</v>
      </c>
      <c r="F285">
        <v>101</v>
      </c>
      <c r="G285">
        <v>56.31</v>
      </c>
      <c r="H285" t="str">
        <f>_xlfn.XLOOKUP(Table1[[#This Row],[MyyjäID]],myyjat!$A$2:$A$16,myyjat!$B$2:$B$16)</f>
        <v>Hessu</v>
      </c>
      <c r="I285">
        <f>_xlfn.XLOOKUP(Table1[[#This Row],[Tuotenumero]],tuotteet!$A$2:$A$26,tuotteet!$C$2:$C$26)</f>
        <v>5</v>
      </c>
      <c r="J285" t="str">
        <f>_xlfn.XLOOKUP(Table1[[#This Row],[ryhmäID]],ryhmat!$A$2:$A$7,ryhmat!$B$2:$B$7)</f>
        <v>Konsolit</v>
      </c>
      <c r="K285">
        <f>Table1[[#This Row],[Myyntihinta]]-Table1[[#This Row],[Ostohinta]]</f>
        <v>44.69</v>
      </c>
    </row>
    <row r="286" spans="1:11" x14ac:dyDescent="0.2">
      <c r="A286">
        <v>50784</v>
      </c>
      <c r="B286" s="21">
        <v>43923</v>
      </c>
      <c r="C286" s="26" t="s">
        <v>817</v>
      </c>
      <c r="D286">
        <v>1</v>
      </c>
      <c r="E286">
        <v>5</v>
      </c>
      <c r="F286">
        <v>20</v>
      </c>
      <c r="G286">
        <v>11.33</v>
      </c>
      <c r="H286" t="str">
        <f>_xlfn.XLOOKUP(Table1[[#This Row],[MyyjäID]],myyjat!$A$2:$A$16,myyjat!$B$2:$B$16)</f>
        <v>Liisa</v>
      </c>
      <c r="I286">
        <f>_xlfn.XLOOKUP(Table1[[#This Row],[Tuotenumero]],tuotteet!$A$2:$A$26,tuotteet!$C$2:$C$26)</f>
        <v>4</v>
      </c>
      <c r="J286" t="str">
        <f>_xlfn.XLOOKUP(Table1[[#This Row],[ryhmäID]],ryhmat!$A$2:$A$7,ryhmat!$B$2:$B$7)</f>
        <v>Tarvikkeet</v>
      </c>
      <c r="K286">
        <f>Table1[[#This Row],[Myyntihinta]]-Table1[[#This Row],[Ostohinta]]</f>
        <v>8.67</v>
      </c>
    </row>
    <row r="287" spans="1:11" x14ac:dyDescent="0.2">
      <c r="A287">
        <v>50785</v>
      </c>
      <c r="B287" s="21">
        <v>43924</v>
      </c>
      <c r="C287" s="26" t="s">
        <v>818</v>
      </c>
      <c r="D287">
        <v>1</v>
      </c>
      <c r="E287">
        <v>7</v>
      </c>
      <c r="F287">
        <v>83</v>
      </c>
      <c r="G287">
        <v>56.06</v>
      </c>
      <c r="H287" t="str">
        <f>_xlfn.XLOOKUP(Table1[[#This Row],[MyyjäID]],myyjat!$A$2:$A$16,myyjat!$B$2:$B$16)</f>
        <v>Rauno</v>
      </c>
      <c r="I287">
        <f>_xlfn.XLOOKUP(Table1[[#This Row],[Tuotenumero]],tuotteet!$A$2:$A$26,tuotteet!$C$2:$C$26)</f>
        <v>6</v>
      </c>
      <c r="J287" t="str">
        <f>_xlfn.XLOOKUP(Table1[[#This Row],[ryhmäID]],ryhmat!$A$2:$A$7,ryhmat!$B$2:$B$7)</f>
        <v>Digiboxit</v>
      </c>
      <c r="K287">
        <f>Table1[[#This Row],[Myyntihinta]]-Table1[[#This Row],[Ostohinta]]</f>
        <v>26.939999999999998</v>
      </c>
    </row>
    <row r="288" spans="1:11" x14ac:dyDescent="0.2">
      <c r="A288">
        <v>50786</v>
      </c>
      <c r="B288" s="21">
        <v>43924</v>
      </c>
      <c r="C288" s="26" t="s">
        <v>817</v>
      </c>
      <c r="D288">
        <v>1</v>
      </c>
      <c r="E288">
        <v>3</v>
      </c>
      <c r="F288">
        <v>19</v>
      </c>
      <c r="G288">
        <v>10.74</v>
      </c>
      <c r="H288" t="str">
        <f>_xlfn.XLOOKUP(Table1[[#This Row],[MyyjäID]],myyjat!$A$2:$A$16,myyjat!$B$2:$B$16)</f>
        <v>Pekka</v>
      </c>
      <c r="I288">
        <f>_xlfn.XLOOKUP(Table1[[#This Row],[Tuotenumero]],tuotteet!$A$2:$A$26,tuotteet!$C$2:$C$26)</f>
        <v>4</v>
      </c>
      <c r="J288" t="str">
        <f>_xlfn.XLOOKUP(Table1[[#This Row],[ryhmäID]],ryhmat!$A$2:$A$7,ryhmat!$B$2:$B$7)</f>
        <v>Tarvikkeet</v>
      </c>
      <c r="K288">
        <f>Table1[[#This Row],[Myyntihinta]]-Table1[[#This Row],[Ostohinta]]</f>
        <v>8.26</v>
      </c>
    </row>
    <row r="289" spans="1:11" x14ac:dyDescent="0.2">
      <c r="A289">
        <v>50787</v>
      </c>
      <c r="B289" s="21">
        <v>43924</v>
      </c>
      <c r="C289" s="26" t="s">
        <v>817</v>
      </c>
      <c r="D289">
        <v>1</v>
      </c>
      <c r="E289">
        <v>1</v>
      </c>
      <c r="F289">
        <v>19</v>
      </c>
      <c r="G289">
        <v>10.99</v>
      </c>
      <c r="H289" t="str">
        <f>_xlfn.XLOOKUP(Table1[[#This Row],[MyyjäID]],myyjat!$A$2:$A$16,myyjat!$B$2:$B$16)</f>
        <v>Jani</v>
      </c>
      <c r="I289">
        <f>_xlfn.XLOOKUP(Table1[[#This Row],[Tuotenumero]],tuotteet!$A$2:$A$26,tuotteet!$C$2:$C$26)</f>
        <v>4</v>
      </c>
      <c r="J289" t="str">
        <f>_xlfn.XLOOKUP(Table1[[#This Row],[ryhmäID]],ryhmat!$A$2:$A$7,ryhmat!$B$2:$B$7)</f>
        <v>Tarvikkeet</v>
      </c>
      <c r="K289">
        <f>Table1[[#This Row],[Myyntihinta]]-Table1[[#This Row],[Ostohinta]]</f>
        <v>8.01</v>
      </c>
    </row>
    <row r="290" spans="1:11" x14ac:dyDescent="0.2">
      <c r="A290">
        <v>50788</v>
      </c>
      <c r="B290" s="21">
        <v>43925</v>
      </c>
      <c r="C290" s="26" t="s">
        <v>817</v>
      </c>
      <c r="D290">
        <v>1</v>
      </c>
      <c r="E290">
        <v>2</v>
      </c>
      <c r="F290">
        <v>21</v>
      </c>
      <c r="G290">
        <v>11.23</v>
      </c>
      <c r="H290" t="str">
        <f>_xlfn.XLOOKUP(Table1[[#This Row],[MyyjäID]],myyjat!$A$2:$A$16,myyjat!$B$2:$B$16)</f>
        <v>Petteri</v>
      </c>
      <c r="I290">
        <f>_xlfn.XLOOKUP(Table1[[#This Row],[Tuotenumero]],tuotteet!$A$2:$A$26,tuotteet!$C$2:$C$26)</f>
        <v>4</v>
      </c>
      <c r="J290" t="str">
        <f>_xlfn.XLOOKUP(Table1[[#This Row],[ryhmäID]],ryhmat!$A$2:$A$7,ryhmat!$B$2:$B$7)</f>
        <v>Tarvikkeet</v>
      </c>
      <c r="K290">
        <f>Table1[[#This Row],[Myyntihinta]]-Table1[[#This Row],[Ostohinta]]</f>
        <v>9.77</v>
      </c>
    </row>
    <row r="291" spans="1:11" x14ac:dyDescent="0.2">
      <c r="A291">
        <v>50789</v>
      </c>
      <c r="B291" s="21">
        <v>43925</v>
      </c>
      <c r="C291" s="26" t="s">
        <v>817</v>
      </c>
      <c r="D291">
        <v>1</v>
      </c>
      <c r="E291">
        <v>6</v>
      </c>
      <c r="F291">
        <v>19</v>
      </c>
      <c r="G291">
        <v>11.25</v>
      </c>
      <c r="H291" t="str">
        <f>_xlfn.XLOOKUP(Table1[[#This Row],[MyyjäID]],myyjat!$A$2:$A$16,myyjat!$B$2:$B$16)</f>
        <v>Hessu</v>
      </c>
      <c r="I291">
        <f>_xlfn.XLOOKUP(Table1[[#This Row],[Tuotenumero]],tuotteet!$A$2:$A$26,tuotteet!$C$2:$C$26)</f>
        <v>4</v>
      </c>
      <c r="J291" t="str">
        <f>_xlfn.XLOOKUP(Table1[[#This Row],[ryhmäID]],ryhmat!$A$2:$A$7,ryhmat!$B$2:$B$7)</f>
        <v>Tarvikkeet</v>
      </c>
      <c r="K291">
        <f>Table1[[#This Row],[Myyntihinta]]-Table1[[#This Row],[Ostohinta]]</f>
        <v>7.75</v>
      </c>
    </row>
    <row r="292" spans="1:11" x14ac:dyDescent="0.2">
      <c r="A292">
        <v>50790</v>
      </c>
      <c r="B292" s="21">
        <v>43925</v>
      </c>
      <c r="C292" s="26" t="s">
        <v>821</v>
      </c>
      <c r="D292">
        <v>1</v>
      </c>
      <c r="E292">
        <v>3</v>
      </c>
      <c r="F292">
        <v>123</v>
      </c>
      <c r="G292">
        <v>63.15</v>
      </c>
      <c r="H292" t="str">
        <f>_xlfn.XLOOKUP(Table1[[#This Row],[MyyjäID]],myyjat!$A$2:$A$16,myyjat!$B$2:$B$16)</f>
        <v>Pekka</v>
      </c>
      <c r="I292">
        <f>_xlfn.XLOOKUP(Table1[[#This Row],[Tuotenumero]],tuotteet!$A$2:$A$26,tuotteet!$C$2:$C$26)</f>
        <v>2</v>
      </c>
      <c r="J292" t="str">
        <f>_xlfn.XLOOKUP(Table1[[#This Row],[ryhmäID]],ryhmat!$A$2:$A$7,ryhmat!$B$2:$B$7)</f>
        <v>Kuvantoisto</v>
      </c>
      <c r="K292">
        <f>Table1[[#This Row],[Myyntihinta]]-Table1[[#This Row],[Ostohinta]]</f>
        <v>59.85</v>
      </c>
    </row>
    <row r="293" spans="1:11" x14ac:dyDescent="0.2">
      <c r="A293">
        <v>50791</v>
      </c>
      <c r="B293" s="21">
        <v>43925</v>
      </c>
      <c r="C293" s="26" t="s">
        <v>822</v>
      </c>
      <c r="D293">
        <v>1</v>
      </c>
      <c r="E293">
        <v>9</v>
      </c>
      <c r="F293">
        <v>180</v>
      </c>
      <c r="G293">
        <v>120.41</v>
      </c>
      <c r="H293" t="str">
        <f>_xlfn.XLOOKUP(Table1[[#This Row],[MyyjäID]],myyjat!$A$2:$A$16,myyjat!$B$2:$B$16)</f>
        <v>Maija</v>
      </c>
      <c r="I293">
        <f>_xlfn.XLOOKUP(Table1[[#This Row],[Tuotenumero]],tuotteet!$A$2:$A$26,tuotteet!$C$2:$C$26)</f>
        <v>2</v>
      </c>
      <c r="J293" t="str">
        <f>_xlfn.XLOOKUP(Table1[[#This Row],[ryhmäID]],ryhmat!$A$2:$A$7,ryhmat!$B$2:$B$7)</f>
        <v>Kuvantoisto</v>
      </c>
      <c r="K293">
        <f>Table1[[#This Row],[Myyntihinta]]-Table1[[#This Row],[Ostohinta]]</f>
        <v>59.59</v>
      </c>
    </row>
    <row r="294" spans="1:11" x14ac:dyDescent="0.2">
      <c r="A294">
        <v>50792</v>
      </c>
      <c r="B294" s="21">
        <v>43925</v>
      </c>
      <c r="C294" s="26" t="s">
        <v>817</v>
      </c>
      <c r="D294">
        <v>1</v>
      </c>
      <c r="E294">
        <v>2</v>
      </c>
      <c r="F294">
        <v>19</v>
      </c>
      <c r="G294">
        <v>11.62</v>
      </c>
      <c r="H294" t="str">
        <f>_xlfn.XLOOKUP(Table1[[#This Row],[MyyjäID]],myyjat!$A$2:$A$16,myyjat!$B$2:$B$16)</f>
        <v>Petteri</v>
      </c>
      <c r="I294">
        <f>_xlfn.XLOOKUP(Table1[[#This Row],[Tuotenumero]],tuotteet!$A$2:$A$26,tuotteet!$C$2:$C$26)</f>
        <v>4</v>
      </c>
      <c r="J294" t="str">
        <f>_xlfn.XLOOKUP(Table1[[#This Row],[ryhmäID]],ryhmat!$A$2:$A$7,ryhmat!$B$2:$B$7)</f>
        <v>Tarvikkeet</v>
      </c>
      <c r="K294">
        <f>Table1[[#This Row],[Myyntihinta]]-Table1[[#This Row],[Ostohinta]]</f>
        <v>7.3800000000000008</v>
      </c>
    </row>
    <row r="295" spans="1:11" x14ac:dyDescent="0.2">
      <c r="A295">
        <v>50793</v>
      </c>
      <c r="B295" s="21">
        <v>43926</v>
      </c>
      <c r="C295" s="26" t="s">
        <v>819</v>
      </c>
      <c r="D295">
        <v>1</v>
      </c>
      <c r="E295">
        <v>5</v>
      </c>
      <c r="F295">
        <v>237</v>
      </c>
      <c r="G295">
        <v>164.81</v>
      </c>
      <c r="H295" t="str">
        <f>_xlfn.XLOOKUP(Table1[[#This Row],[MyyjäID]],myyjat!$A$2:$A$16,myyjat!$B$2:$B$16)</f>
        <v>Liisa</v>
      </c>
      <c r="I295">
        <f>_xlfn.XLOOKUP(Table1[[#This Row],[Tuotenumero]],tuotteet!$A$2:$A$26,tuotteet!$C$2:$C$26)</f>
        <v>3</v>
      </c>
      <c r="J295" t="str">
        <f>_xlfn.XLOOKUP(Table1[[#This Row],[ryhmäID]],ryhmat!$A$2:$A$7,ryhmat!$B$2:$B$7)</f>
        <v>TV</v>
      </c>
      <c r="K295">
        <f>Table1[[#This Row],[Myyntihinta]]-Table1[[#This Row],[Ostohinta]]</f>
        <v>72.19</v>
      </c>
    </row>
    <row r="296" spans="1:11" x14ac:dyDescent="0.2">
      <c r="A296">
        <v>50794</v>
      </c>
      <c r="B296" s="21">
        <v>43926</v>
      </c>
      <c r="C296" s="26" t="s">
        <v>817</v>
      </c>
      <c r="D296">
        <v>1</v>
      </c>
      <c r="E296">
        <v>7</v>
      </c>
      <c r="F296">
        <v>21</v>
      </c>
      <c r="G296">
        <v>11.68</v>
      </c>
      <c r="H296" t="str">
        <f>_xlfn.XLOOKUP(Table1[[#This Row],[MyyjäID]],myyjat!$A$2:$A$16,myyjat!$B$2:$B$16)</f>
        <v>Rauno</v>
      </c>
      <c r="I296">
        <f>_xlfn.XLOOKUP(Table1[[#This Row],[Tuotenumero]],tuotteet!$A$2:$A$26,tuotteet!$C$2:$C$26)</f>
        <v>4</v>
      </c>
      <c r="J296" t="str">
        <f>_xlfn.XLOOKUP(Table1[[#This Row],[ryhmäID]],ryhmat!$A$2:$A$7,ryhmat!$B$2:$B$7)</f>
        <v>Tarvikkeet</v>
      </c>
      <c r="K296">
        <f>Table1[[#This Row],[Myyntihinta]]-Table1[[#This Row],[Ostohinta]]</f>
        <v>9.32</v>
      </c>
    </row>
    <row r="297" spans="1:11" x14ac:dyDescent="0.2">
      <c r="A297">
        <v>50795</v>
      </c>
      <c r="B297" s="21">
        <v>43926</v>
      </c>
      <c r="C297" s="26" t="s">
        <v>817</v>
      </c>
      <c r="D297">
        <v>1</v>
      </c>
      <c r="E297">
        <v>2</v>
      </c>
      <c r="F297">
        <v>21</v>
      </c>
      <c r="G297">
        <v>11.41</v>
      </c>
      <c r="H297" t="str">
        <f>_xlfn.XLOOKUP(Table1[[#This Row],[MyyjäID]],myyjat!$A$2:$A$16,myyjat!$B$2:$B$16)</f>
        <v>Petteri</v>
      </c>
      <c r="I297">
        <f>_xlfn.XLOOKUP(Table1[[#This Row],[Tuotenumero]],tuotteet!$A$2:$A$26,tuotteet!$C$2:$C$26)</f>
        <v>4</v>
      </c>
      <c r="J297" t="str">
        <f>_xlfn.XLOOKUP(Table1[[#This Row],[ryhmäID]],ryhmat!$A$2:$A$7,ryhmat!$B$2:$B$7)</f>
        <v>Tarvikkeet</v>
      </c>
      <c r="K297">
        <f>Table1[[#This Row],[Myyntihinta]]-Table1[[#This Row],[Ostohinta]]</f>
        <v>9.59</v>
      </c>
    </row>
    <row r="298" spans="1:11" x14ac:dyDescent="0.2">
      <c r="A298">
        <v>50796</v>
      </c>
      <c r="B298" s="21">
        <v>43927</v>
      </c>
      <c r="C298" s="26" t="s">
        <v>817</v>
      </c>
      <c r="D298">
        <v>1</v>
      </c>
      <c r="E298">
        <v>1</v>
      </c>
      <c r="F298">
        <v>21</v>
      </c>
      <c r="G298">
        <v>11.19</v>
      </c>
      <c r="H298" t="str">
        <f>_xlfn.XLOOKUP(Table1[[#This Row],[MyyjäID]],myyjat!$A$2:$A$16,myyjat!$B$2:$B$16)</f>
        <v>Jani</v>
      </c>
      <c r="I298">
        <f>_xlfn.XLOOKUP(Table1[[#This Row],[Tuotenumero]],tuotteet!$A$2:$A$26,tuotteet!$C$2:$C$26)</f>
        <v>4</v>
      </c>
      <c r="J298" t="str">
        <f>_xlfn.XLOOKUP(Table1[[#This Row],[ryhmäID]],ryhmat!$A$2:$A$7,ryhmat!$B$2:$B$7)</f>
        <v>Tarvikkeet</v>
      </c>
      <c r="K298">
        <f>Table1[[#This Row],[Myyntihinta]]-Table1[[#This Row],[Ostohinta]]</f>
        <v>9.81</v>
      </c>
    </row>
    <row r="299" spans="1:11" x14ac:dyDescent="0.2">
      <c r="A299">
        <v>50797</v>
      </c>
      <c r="B299" s="21">
        <v>43927</v>
      </c>
      <c r="C299" s="26" t="s">
        <v>816</v>
      </c>
      <c r="D299">
        <v>1</v>
      </c>
      <c r="E299">
        <v>2</v>
      </c>
      <c r="F299">
        <v>77</v>
      </c>
      <c r="G299">
        <v>40.64</v>
      </c>
      <c r="H299" t="str">
        <f>_xlfn.XLOOKUP(Table1[[#This Row],[MyyjäID]],myyjat!$A$2:$A$16,myyjat!$B$2:$B$16)</f>
        <v>Petteri</v>
      </c>
      <c r="I299">
        <f>_xlfn.XLOOKUP(Table1[[#This Row],[Tuotenumero]],tuotteet!$A$2:$A$26,tuotteet!$C$2:$C$26)</f>
        <v>5</v>
      </c>
      <c r="J299" t="str">
        <f>_xlfn.XLOOKUP(Table1[[#This Row],[ryhmäID]],ryhmat!$A$2:$A$7,ryhmat!$B$2:$B$7)</f>
        <v>Konsolit</v>
      </c>
      <c r="K299">
        <f>Table1[[#This Row],[Myyntihinta]]-Table1[[#This Row],[Ostohinta]]</f>
        <v>36.36</v>
      </c>
    </row>
    <row r="300" spans="1:11" x14ac:dyDescent="0.2">
      <c r="A300">
        <v>50798</v>
      </c>
      <c r="B300" s="21">
        <v>43927</v>
      </c>
      <c r="C300" s="26" t="s">
        <v>825</v>
      </c>
      <c r="D300">
        <v>1</v>
      </c>
      <c r="E300">
        <v>1</v>
      </c>
      <c r="F300">
        <v>96</v>
      </c>
      <c r="G300">
        <v>54.55</v>
      </c>
      <c r="H300" t="str">
        <f>_xlfn.XLOOKUP(Table1[[#This Row],[MyyjäID]],myyjat!$A$2:$A$16,myyjat!$B$2:$B$16)</f>
        <v>Jani</v>
      </c>
      <c r="I300">
        <f>_xlfn.XLOOKUP(Table1[[#This Row],[Tuotenumero]],tuotteet!$A$2:$A$26,tuotteet!$C$2:$C$26)</f>
        <v>5</v>
      </c>
      <c r="J300" t="str">
        <f>_xlfn.XLOOKUP(Table1[[#This Row],[ryhmäID]],ryhmat!$A$2:$A$7,ryhmat!$B$2:$B$7)</f>
        <v>Konsolit</v>
      </c>
      <c r="K300">
        <f>Table1[[#This Row],[Myyntihinta]]-Table1[[#This Row],[Ostohinta]]</f>
        <v>41.45</v>
      </c>
    </row>
    <row r="301" spans="1:11" x14ac:dyDescent="0.2">
      <c r="A301">
        <v>50799</v>
      </c>
      <c r="B301" s="21">
        <v>43928</v>
      </c>
      <c r="C301" s="26" t="s">
        <v>817</v>
      </c>
      <c r="D301">
        <v>1</v>
      </c>
      <c r="E301">
        <v>1</v>
      </c>
      <c r="F301">
        <v>20</v>
      </c>
      <c r="G301">
        <v>11.72</v>
      </c>
      <c r="H301" t="str">
        <f>_xlfn.XLOOKUP(Table1[[#This Row],[MyyjäID]],myyjat!$A$2:$A$16,myyjat!$B$2:$B$16)</f>
        <v>Jani</v>
      </c>
      <c r="I301">
        <f>_xlfn.XLOOKUP(Table1[[#This Row],[Tuotenumero]],tuotteet!$A$2:$A$26,tuotteet!$C$2:$C$26)</f>
        <v>4</v>
      </c>
      <c r="J301" t="str">
        <f>_xlfn.XLOOKUP(Table1[[#This Row],[ryhmäID]],ryhmat!$A$2:$A$7,ryhmat!$B$2:$B$7)</f>
        <v>Tarvikkeet</v>
      </c>
      <c r="K301">
        <f>Table1[[#This Row],[Myyntihinta]]-Table1[[#This Row],[Ostohinta]]</f>
        <v>8.2799999999999994</v>
      </c>
    </row>
    <row r="302" spans="1:11" x14ac:dyDescent="0.2">
      <c r="A302">
        <v>50800</v>
      </c>
      <c r="B302" s="21">
        <v>43928</v>
      </c>
      <c r="C302" s="26" t="s">
        <v>817</v>
      </c>
      <c r="D302">
        <v>1</v>
      </c>
      <c r="E302">
        <v>9</v>
      </c>
      <c r="F302">
        <v>21</v>
      </c>
      <c r="G302">
        <v>11.25</v>
      </c>
      <c r="H302" t="str">
        <f>_xlfn.XLOOKUP(Table1[[#This Row],[MyyjäID]],myyjat!$A$2:$A$16,myyjat!$B$2:$B$16)</f>
        <v>Maija</v>
      </c>
      <c r="I302">
        <f>_xlfn.XLOOKUP(Table1[[#This Row],[Tuotenumero]],tuotteet!$A$2:$A$26,tuotteet!$C$2:$C$26)</f>
        <v>4</v>
      </c>
      <c r="J302" t="str">
        <f>_xlfn.XLOOKUP(Table1[[#This Row],[ryhmäID]],ryhmat!$A$2:$A$7,ryhmat!$B$2:$B$7)</f>
        <v>Tarvikkeet</v>
      </c>
      <c r="K302">
        <f>Table1[[#This Row],[Myyntihinta]]-Table1[[#This Row],[Ostohinta]]</f>
        <v>9.75</v>
      </c>
    </row>
    <row r="303" spans="1:11" x14ac:dyDescent="0.2">
      <c r="A303">
        <v>50801</v>
      </c>
      <c r="B303" s="21">
        <v>43928</v>
      </c>
      <c r="C303" s="26" t="s">
        <v>820</v>
      </c>
      <c r="D303">
        <v>1</v>
      </c>
      <c r="E303">
        <v>1</v>
      </c>
      <c r="F303">
        <v>83</v>
      </c>
      <c r="G303">
        <v>48.63</v>
      </c>
      <c r="H303" t="str">
        <f>_xlfn.XLOOKUP(Table1[[#This Row],[MyyjäID]],myyjat!$A$2:$A$16,myyjat!$B$2:$B$16)</f>
        <v>Jani</v>
      </c>
      <c r="I303">
        <f>_xlfn.XLOOKUP(Table1[[#This Row],[Tuotenumero]],tuotteet!$A$2:$A$26,tuotteet!$C$2:$C$26)</f>
        <v>6</v>
      </c>
      <c r="J303" t="str">
        <f>_xlfn.XLOOKUP(Table1[[#This Row],[ryhmäID]],ryhmat!$A$2:$A$7,ryhmat!$B$2:$B$7)</f>
        <v>Digiboxit</v>
      </c>
      <c r="K303">
        <f>Table1[[#This Row],[Myyntihinta]]-Table1[[#This Row],[Ostohinta]]</f>
        <v>34.369999999999997</v>
      </c>
    </row>
    <row r="304" spans="1:11" x14ac:dyDescent="0.2">
      <c r="A304">
        <v>50802</v>
      </c>
      <c r="B304" s="21">
        <v>43928</v>
      </c>
      <c r="C304" s="26" t="s">
        <v>824</v>
      </c>
      <c r="D304">
        <v>1</v>
      </c>
      <c r="E304">
        <v>5</v>
      </c>
      <c r="F304">
        <v>130</v>
      </c>
      <c r="G304">
        <v>87.22</v>
      </c>
      <c r="H304" t="str">
        <f>_xlfn.XLOOKUP(Table1[[#This Row],[MyyjäID]],myyjat!$A$2:$A$16,myyjat!$B$2:$B$16)</f>
        <v>Liisa</v>
      </c>
      <c r="I304">
        <f>_xlfn.XLOOKUP(Table1[[#This Row],[Tuotenumero]],tuotteet!$A$2:$A$26,tuotteet!$C$2:$C$26)</f>
        <v>2</v>
      </c>
      <c r="J304" t="str">
        <f>_xlfn.XLOOKUP(Table1[[#This Row],[ryhmäID]],ryhmat!$A$2:$A$7,ryhmat!$B$2:$B$7)</f>
        <v>Kuvantoisto</v>
      </c>
      <c r="K304">
        <f>Table1[[#This Row],[Myyntihinta]]-Table1[[#This Row],[Ostohinta]]</f>
        <v>42.78</v>
      </c>
    </row>
    <row r="305" spans="1:11" x14ac:dyDescent="0.2">
      <c r="A305">
        <v>50803</v>
      </c>
      <c r="B305" s="21">
        <v>43928</v>
      </c>
      <c r="C305" s="26" t="s">
        <v>817</v>
      </c>
      <c r="D305">
        <v>1</v>
      </c>
      <c r="E305">
        <v>3</v>
      </c>
      <c r="F305">
        <v>21</v>
      </c>
      <c r="G305">
        <v>11.2</v>
      </c>
      <c r="H305" t="str">
        <f>_xlfn.XLOOKUP(Table1[[#This Row],[MyyjäID]],myyjat!$A$2:$A$16,myyjat!$B$2:$B$16)</f>
        <v>Pekka</v>
      </c>
      <c r="I305">
        <f>_xlfn.XLOOKUP(Table1[[#This Row],[Tuotenumero]],tuotteet!$A$2:$A$26,tuotteet!$C$2:$C$26)</f>
        <v>4</v>
      </c>
      <c r="J305" t="str">
        <f>_xlfn.XLOOKUP(Table1[[#This Row],[ryhmäID]],ryhmat!$A$2:$A$7,ryhmat!$B$2:$B$7)</f>
        <v>Tarvikkeet</v>
      </c>
      <c r="K305">
        <f>Table1[[#This Row],[Myyntihinta]]-Table1[[#This Row],[Ostohinta]]</f>
        <v>9.8000000000000007</v>
      </c>
    </row>
    <row r="306" spans="1:11" x14ac:dyDescent="0.2">
      <c r="A306">
        <v>50804</v>
      </c>
      <c r="B306" s="21">
        <v>43928</v>
      </c>
      <c r="C306" s="26" t="s">
        <v>821</v>
      </c>
      <c r="D306">
        <v>1</v>
      </c>
      <c r="E306">
        <v>6</v>
      </c>
      <c r="F306">
        <v>120</v>
      </c>
      <c r="G306">
        <v>63.29</v>
      </c>
      <c r="H306" t="str">
        <f>_xlfn.XLOOKUP(Table1[[#This Row],[MyyjäID]],myyjat!$A$2:$A$16,myyjat!$B$2:$B$16)</f>
        <v>Hessu</v>
      </c>
      <c r="I306">
        <f>_xlfn.XLOOKUP(Table1[[#This Row],[Tuotenumero]],tuotteet!$A$2:$A$26,tuotteet!$C$2:$C$26)</f>
        <v>2</v>
      </c>
      <c r="J306" t="str">
        <f>_xlfn.XLOOKUP(Table1[[#This Row],[ryhmäID]],ryhmat!$A$2:$A$7,ryhmat!$B$2:$B$7)</f>
        <v>Kuvantoisto</v>
      </c>
      <c r="K306">
        <f>Table1[[#This Row],[Myyntihinta]]-Table1[[#This Row],[Ostohinta]]</f>
        <v>56.71</v>
      </c>
    </row>
    <row r="307" spans="1:11" x14ac:dyDescent="0.2">
      <c r="A307">
        <v>50805</v>
      </c>
      <c r="B307" s="21">
        <v>43929</v>
      </c>
      <c r="C307" s="26" t="s">
        <v>822</v>
      </c>
      <c r="D307">
        <v>1</v>
      </c>
      <c r="E307">
        <v>6</v>
      </c>
      <c r="F307">
        <v>182</v>
      </c>
      <c r="G307">
        <v>121.8</v>
      </c>
      <c r="H307" t="str">
        <f>_xlfn.XLOOKUP(Table1[[#This Row],[MyyjäID]],myyjat!$A$2:$A$16,myyjat!$B$2:$B$16)</f>
        <v>Hessu</v>
      </c>
      <c r="I307">
        <f>_xlfn.XLOOKUP(Table1[[#This Row],[Tuotenumero]],tuotteet!$A$2:$A$26,tuotteet!$C$2:$C$26)</f>
        <v>2</v>
      </c>
      <c r="J307" t="str">
        <f>_xlfn.XLOOKUP(Table1[[#This Row],[ryhmäID]],ryhmat!$A$2:$A$7,ryhmat!$B$2:$B$7)</f>
        <v>Kuvantoisto</v>
      </c>
      <c r="K307">
        <f>Table1[[#This Row],[Myyntihinta]]-Table1[[#This Row],[Ostohinta]]</f>
        <v>60.2</v>
      </c>
    </row>
    <row r="308" spans="1:11" x14ac:dyDescent="0.2">
      <c r="A308">
        <v>50806</v>
      </c>
      <c r="B308" s="21">
        <v>43929</v>
      </c>
      <c r="C308" s="26" t="s">
        <v>817</v>
      </c>
      <c r="D308">
        <v>1</v>
      </c>
      <c r="E308">
        <v>2</v>
      </c>
      <c r="F308">
        <v>21</v>
      </c>
      <c r="G308">
        <v>11.46</v>
      </c>
      <c r="H308" t="str">
        <f>_xlfn.XLOOKUP(Table1[[#This Row],[MyyjäID]],myyjat!$A$2:$A$16,myyjat!$B$2:$B$16)</f>
        <v>Petteri</v>
      </c>
      <c r="I308">
        <f>_xlfn.XLOOKUP(Table1[[#This Row],[Tuotenumero]],tuotteet!$A$2:$A$26,tuotteet!$C$2:$C$26)</f>
        <v>4</v>
      </c>
      <c r="J308" t="str">
        <f>_xlfn.XLOOKUP(Table1[[#This Row],[ryhmäID]],ryhmat!$A$2:$A$7,ryhmat!$B$2:$B$7)</f>
        <v>Tarvikkeet</v>
      </c>
      <c r="K308">
        <f>Table1[[#This Row],[Myyntihinta]]-Table1[[#This Row],[Ostohinta]]</f>
        <v>9.5399999999999991</v>
      </c>
    </row>
    <row r="309" spans="1:11" x14ac:dyDescent="0.2">
      <c r="A309">
        <v>50807</v>
      </c>
      <c r="B309" s="21">
        <v>43930</v>
      </c>
      <c r="C309" s="26" t="s">
        <v>817</v>
      </c>
      <c r="D309">
        <v>1</v>
      </c>
      <c r="E309">
        <v>5</v>
      </c>
      <c r="F309">
        <v>21</v>
      </c>
      <c r="G309">
        <v>10.68</v>
      </c>
      <c r="H309" t="str">
        <f>_xlfn.XLOOKUP(Table1[[#This Row],[MyyjäID]],myyjat!$A$2:$A$16,myyjat!$B$2:$B$16)</f>
        <v>Liisa</v>
      </c>
      <c r="I309">
        <f>_xlfn.XLOOKUP(Table1[[#This Row],[Tuotenumero]],tuotteet!$A$2:$A$26,tuotteet!$C$2:$C$26)</f>
        <v>4</v>
      </c>
      <c r="J309" t="str">
        <f>_xlfn.XLOOKUP(Table1[[#This Row],[ryhmäID]],ryhmat!$A$2:$A$7,ryhmat!$B$2:$B$7)</f>
        <v>Tarvikkeet</v>
      </c>
      <c r="K309">
        <f>Table1[[#This Row],[Myyntihinta]]-Table1[[#This Row],[Ostohinta]]</f>
        <v>10.32</v>
      </c>
    </row>
    <row r="310" spans="1:11" x14ac:dyDescent="0.2">
      <c r="A310">
        <v>50808</v>
      </c>
      <c r="B310" s="21">
        <v>43930</v>
      </c>
      <c r="C310" s="26" t="s">
        <v>817</v>
      </c>
      <c r="D310">
        <v>1</v>
      </c>
      <c r="E310">
        <v>6</v>
      </c>
      <c r="F310">
        <v>21</v>
      </c>
      <c r="G310">
        <v>10.71</v>
      </c>
      <c r="H310" t="str">
        <f>_xlfn.XLOOKUP(Table1[[#This Row],[MyyjäID]],myyjat!$A$2:$A$16,myyjat!$B$2:$B$16)</f>
        <v>Hessu</v>
      </c>
      <c r="I310">
        <f>_xlfn.XLOOKUP(Table1[[#This Row],[Tuotenumero]],tuotteet!$A$2:$A$26,tuotteet!$C$2:$C$26)</f>
        <v>4</v>
      </c>
      <c r="J310" t="str">
        <f>_xlfn.XLOOKUP(Table1[[#This Row],[ryhmäID]],ryhmat!$A$2:$A$7,ryhmat!$B$2:$B$7)</f>
        <v>Tarvikkeet</v>
      </c>
      <c r="K310">
        <f>Table1[[#This Row],[Myyntihinta]]-Table1[[#This Row],[Ostohinta]]</f>
        <v>10.29</v>
      </c>
    </row>
    <row r="311" spans="1:11" x14ac:dyDescent="0.2">
      <c r="A311">
        <v>50809</v>
      </c>
      <c r="B311" s="21">
        <v>43930</v>
      </c>
      <c r="C311" s="26" t="s">
        <v>817</v>
      </c>
      <c r="D311">
        <v>1</v>
      </c>
      <c r="E311">
        <v>2</v>
      </c>
      <c r="F311">
        <v>21</v>
      </c>
      <c r="G311">
        <v>10.93</v>
      </c>
      <c r="H311" t="str">
        <f>_xlfn.XLOOKUP(Table1[[#This Row],[MyyjäID]],myyjat!$A$2:$A$16,myyjat!$B$2:$B$16)</f>
        <v>Petteri</v>
      </c>
      <c r="I311">
        <f>_xlfn.XLOOKUP(Table1[[#This Row],[Tuotenumero]],tuotteet!$A$2:$A$26,tuotteet!$C$2:$C$26)</f>
        <v>4</v>
      </c>
      <c r="J311" t="str">
        <f>_xlfn.XLOOKUP(Table1[[#This Row],[ryhmäID]],ryhmat!$A$2:$A$7,ryhmat!$B$2:$B$7)</f>
        <v>Tarvikkeet</v>
      </c>
      <c r="K311">
        <f>Table1[[#This Row],[Myyntihinta]]-Table1[[#This Row],[Ostohinta]]</f>
        <v>10.07</v>
      </c>
    </row>
    <row r="312" spans="1:11" x14ac:dyDescent="0.2">
      <c r="A312">
        <v>50810</v>
      </c>
      <c r="B312" s="21">
        <v>43931</v>
      </c>
      <c r="C312" s="26" t="s">
        <v>817</v>
      </c>
      <c r="D312">
        <v>1</v>
      </c>
      <c r="E312">
        <v>1</v>
      </c>
      <c r="F312">
        <v>20</v>
      </c>
      <c r="G312">
        <v>10.79</v>
      </c>
      <c r="H312" t="str">
        <f>_xlfn.XLOOKUP(Table1[[#This Row],[MyyjäID]],myyjat!$A$2:$A$16,myyjat!$B$2:$B$16)</f>
        <v>Jani</v>
      </c>
      <c r="I312">
        <f>_xlfn.XLOOKUP(Table1[[#This Row],[Tuotenumero]],tuotteet!$A$2:$A$26,tuotteet!$C$2:$C$26)</f>
        <v>4</v>
      </c>
      <c r="J312" t="str">
        <f>_xlfn.XLOOKUP(Table1[[#This Row],[ryhmäID]],ryhmat!$A$2:$A$7,ryhmat!$B$2:$B$7)</f>
        <v>Tarvikkeet</v>
      </c>
      <c r="K312">
        <f>Table1[[#This Row],[Myyntihinta]]-Table1[[#This Row],[Ostohinta]]</f>
        <v>9.2100000000000009</v>
      </c>
    </row>
    <row r="313" spans="1:11" x14ac:dyDescent="0.2">
      <c r="A313">
        <v>50811</v>
      </c>
      <c r="B313" s="21">
        <v>43932</v>
      </c>
      <c r="C313" s="26" t="s">
        <v>821</v>
      </c>
      <c r="D313">
        <v>1</v>
      </c>
      <c r="E313">
        <v>9</v>
      </c>
      <c r="F313">
        <v>121</v>
      </c>
      <c r="G313">
        <v>67.19</v>
      </c>
      <c r="H313" t="str">
        <f>_xlfn.XLOOKUP(Table1[[#This Row],[MyyjäID]],myyjat!$A$2:$A$16,myyjat!$B$2:$B$16)</f>
        <v>Maija</v>
      </c>
      <c r="I313">
        <f>_xlfn.XLOOKUP(Table1[[#This Row],[Tuotenumero]],tuotteet!$A$2:$A$26,tuotteet!$C$2:$C$26)</f>
        <v>2</v>
      </c>
      <c r="J313" t="str">
        <f>_xlfn.XLOOKUP(Table1[[#This Row],[ryhmäID]],ryhmat!$A$2:$A$7,ryhmat!$B$2:$B$7)</f>
        <v>Kuvantoisto</v>
      </c>
      <c r="K313">
        <f>Table1[[#This Row],[Myyntihinta]]-Table1[[#This Row],[Ostohinta]]</f>
        <v>53.81</v>
      </c>
    </row>
    <row r="314" spans="1:11" x14ac:dyDescent="0.2">
      <c r="A314">
        <v>50812</v>
      </c>
      <c r="B314" s="21">
        <v>43932</v>
      </c>
      <c r="C314" s="26" t="s">
        <v>817</v>
      </c>
      <c r="D314">
        <v>1</v>
      </c>
      <c r="E314">
        <v>2</v>
      </c>
      <c r="F314">
        <v>19</v>
      </c>
      <c r="G314">
        <v>11.59</v>
      </c>
      <c r="H314" t="str">
        <f>_xlfn.XLOOKUP(Table1[[#This Row],[MyyjäID]],myyjat!$A$2:$A$16,myyjat!$B$2:$B$16)</f>
        <v>Petteri</v>
      </c>
      <c r="I314">
        <f>_xlfn.XLOOKUP(Table1[[#This Row],[Tuotenumero]],tuotteet!$A$2:$A$26,tuotteet!$C$2:$C$26)</f>
        <v>4</v>
      </c>
      <c r="J314" t="str">
        <f>_xlfn.XLOOKUP(Table1[[#This Row],[ryhmäID]],ryhmat!$A$2:$A$7,ryhmat!$B$2:$B$7)</f>
        <v>Tarvikkeet</v>
      </c>
      <c r="K314">
        <f>Table1[[#This Row],[Myyntihinta]]-Table1[[#This Row],[Ostohinta]]</f>
        <v>7.41</v>
      </c>
    </row>
    <row r="315" spans="1:11" x14ac:dyDescent="0.2">
      <c r="A315">
        <v>50813</v>
      </c>
      <c r="B315" s="21">
        <v>43932</v>
      </c>
      <c r="C315" s="26" t="s">
        <v>825</v>
      </c>
      <c r="D315">
        <v>1</v>
      </c>
      <c r="E315">
        <v>1</v>
      </c>
      <c r="F315">
        <v>104</v>
      </c>
      <c r="G315">
        <v>53.99</v>
      </c>
      <c r="H315" t="str">
        <f>_xlfn.XLOOKUP(Table1[[#This Row],[MyyjäID]],myyjat!$A$2:$A$16,myyjat!$B$2:$B$16)</f>
        <v>Jani</v>
      </c>
      <c r="I315">
        <f>_xlfn.XLOOKUP(Table1[[#This Row],[Tuotenumero]],tuotteet!$A$2:$A$26,tuotteet!$C$2:$C$26)</f>
        <v>5</v>
      </c>
      <c r="J315" t="str">
        <f>_xlfn.XLOOKUP(Table1[[#This Row],[ryhmäID]],ryhmat!$A$2:$A$7,ryhmat!$B$2:$B$7)</f>
        <v>Konsolit</v>
      </c>
      <c r="K315">
        <f>Table1[[#This Row],[Myyntihinta]]-Table1[[#This Row],[Ostohinta]]</f>
        <v>50.01</v>
      </c>
    </row>
    <row r="316" spans="1:11" x14ac:dyDescent="0.2">
      <c r="A316">
        <v>50814</v>
      </c>
      <c r="B316" s="21">
        <v>43932</v>
      </c>
      <c r="C316" s="26" t="s">
        <v>817</v>
      </c>
      <c r="D316">
        <v>1</v>
      </c>
      <c r="E316">
        <v>7</v>
      </c>
      <c r="F316">
        <v>19</v>
      </c>
      <c r="G316">
        <v>10.88</v>
      </c>
      <c r="H316" t="str">
        <f>_xlfn.XLOOKUP(Table1[[#This Row],[MyyjäID]],myyjat!$A$2:$A$16,myyjat!$B$2:$B$16)</f>
        <v>Rauno</v>
      </c>
      <c r="I316">
        <f>_xlfn.XLOOKUP(Table1[[#This Row],[Tuotenumero]],tuotteet!$A$2:$A$26,tuotteet!$C$2:$C$26)</f>
        <v>4</v>
      </c>
      <c r="J316" t="str">
        <f>_xlfn.XLOOKUP(Table1[[#This Row],[ryhmäID]],ryhmat!$A$2:$A$7,ryhmat!$B$2:$B$7)</f>
        <v>Tarvikkeet</v>
      </c>
      <c r="K316">
        <f>Table1[[#This Row],[Myyntihinta]]-Table1[[#This Row],[Ostohinta]]</f>
        <v>8.1199999999999992</v>
      </c>
    </row>
    <row r="317" spans="1:11" x14ac:dyDescent="0.2">
      <c r="A317">
        <v>50815</v>
      </c>
      <c r="B317" s="21">
        <v>43933</v>
      </c>
      <c r="C317" s="26" t="s">
        <v>817</v>
      </c>
      <c r="D317">
        <v>1</v>
      </c>
      <c r="E317">
        <v>5</v>
      </c>
      <c r="F317">
        <v>21</v>
      </c>
      <c r="G317">
        <v>11.79</v>
      </c>
      <c r="H317" t="str">
        <f>_xlfn.XLOOKUP(Table1[[#This Row],[MyyjäID]],myyjat!$A$2:$A$16,myyjat!$B$2:$B$16)</f>
        <v>Liisa</v>
      </c>
      <c r="I317">
        <f>_xlfn.XLOOKUP(Table1[[#This Row],[Tuotenumero]],tuotteet!$A$2:$A$26,tuotteet!$C$2:$C$26)</f>
        <v>4</v>
      </c>
      <c r="J317" t="str">
        <f>_xlfn.XLOOKUP(Table1[[#This Row],[ryhmäID]],ryhmat!$A$2:$A$7,ryhmat!$B$2:$B$7)</f>
        <v>Tarvikkeet</v>
      </c>
      <c r="K317">
        <f>Table1[[#This Row],[Myyntihinta]]-Table1[[#This Row],[Ostohinta]]</f>
        <v>9.2100000000000009</v>
      </c>
    </row>
    <row r="318" spans="1:11" x14ac:dyDescent="0.2">
      <c r="A318">
        <v>50816</v>
      </c>
      <c r="B318" s="21">
        <v>43934</v>
      </c>
      <c r="C318" s="26" t="s">
        <v>817</v>
      </c>
      <c r="D318">
        <v>1</v>
      </c>
      <c r="E318">
        <v>1</v>
      </c>
      <c r="F318">
        <v>20</v>
      </c>
      <c r="G318">
        <v>11.44</v>
      </c>
      <c r="H318" t="str">
        <f>_xlfn.XLOOKUP(Table1[[#This Row],[MyyjäID]],myyjat!$A$2:$A$16,myyjat!$B$2:$B$16)</f>
        <v>Jani</v>
      </c>
      <c r="I318">
        <f>_xlfn.XLOOKUP(Table1[[#This Row],[Tuotenumero]],tuotteet!$A$2:$A$26,tuotteet!$C$2:$C$26)</f>
        <v>4</v>
      </c>
      <c r="J318" t="str">
        <f>_xlfn.XLOOKUP(Table1[[#This Row],[ryhmäID]],ryhmat!$A$2:$A$7,ryhmat!$B$2:$B$7)</f>
        <v>Tarvikkeet</v>
      </c>
      <c r="K318">
        <f>Table1[[#This Row],[Myyntihinta]]-Table1[[#This Row],[Ostohinta]]</f>
        <v>8.56</v>
      </c>
    </row>
    <row r="319" spans="1:11" x14ac:dyDescent="0.2">
      <c r="A319">
        <v>50817</v>
      </c>
      <c r="B319" s="21">
        <v>43934</v>
      </c>
      <c r="C319" s="26" t="s">
        <v>817</v>
      </c>
      <c r="D319">
        <v>1</v>
      </c>
      <c r="E319">
        <v>5</v>
      </c>
      <c r="F319">
        <v>20</v>
      </c>
      <c r="G319">
        <v>10.94</v>
      </c>
      <c r="H319" t="str">
        <f>_xlfn.XLOOKUP(Table1[[#This Row],[MyyjäID]],myyjat!$A$2:$A$16,myyjat!$B$2:$B$16)</f>
        <v>Liisa</v>
      </c>
      <c r="I319">
        <f>_xlfn.XLOOKUP(Table1[[#This Row],[Tuotenumero]],tuotteet!$A$2:$A$26,tuotteet!$C$2:$C$26)</f>
        <v>4</v>
      </c>
      <c r="J319" t="str">
        <f>_xlfn.XLOOKUP(Table1[[#This Row],[ryhmäID]],ryhmat!$A$2:$A$7,ryhmat!$B$2:$B$7)</f>
        <v>Tarvikkeet</v>
      </c>
      <c r="K319">
        <f>Table1[[#This Row],[Myyntihinta]]-Table1[[#This Row],[Ostohinta]]</f>
        <v>9.06</v>
      </c>
    </row>
    <row r="320" spans="1:11" x14ac:dyDescent="0.2">
      <c r="A320">
        <v>50818</v>
      </c>
      <c r="B320" s="21">
        <v>43934</v>
      </c>
      <c r="C320" s="26" t="s">
        <v>817</v>
      </c>
      <c r="D320">
        <v>1</v>
      </c>
      <c r="E320">
        <v>2</v>
      </c>
      <c r="F320">
        <v>20</v>
      </c>
      <c r="G320">
        <v>11.28</v>
      </c>
      <c r="H320" t="str">
        <f>_xlfn.XLOOKUP(Table1[[#This Row],[MyyjäID]],myyjat!$A$2:$A$16,myyjat!$B$2:$B$16)</f>
        <v>Petteri</v>
      </c>
      <c r="I320">
        <f>_xlfn.XLOOKUP(Table1[[#This Row],[Tuotenumero]],tuotteet!$A$2:$A$26,tuotteet!$C$2:$C$26)</f>
        <v>4</v>
      </c>
      <c r="J320" t="str">
        <f>_xlfn.XLOOKUP(Table1[[#This Row],[ryhmäID]],ryhmat!$A$2:$A$7,ryhmat!$B$2:$B$7)</f>
        <v>Tarvikkeet</v>
      </c>
      <c r="K320">
        <f>Table1[[#This Row],[Myyntihinta]]-Table1[[#This Row],[Ostohinta]]</f>
        <v>8.7200000000000006</v>
      </c>
    </row>
    <row r="321" spans="1:11" x14ac:dyDescent="0.2">
      <c r="A321">
        <v>50819</v>
      </c>
      <c r="B321" s="21">
        <v>43934</v>
      </c>
      <c r="C321" s="26" t="s">
        <v>817</v>
      </c>
      <c r="D321">
        <v>1</v>
      </c>
      <c r="E321">
        <v>1</v>
      </c>
      <c r="F321">
        <v>21</v>
      </c>
      <c r="G321">
        <v>11.35</v>
      </c>
      <c r="H321" t="str">
        <f>_xlfn.XLOOKUP(Table1[[#This Row],[MyyjäID]],myyjat!$A$2:$A$16,myyjat!$B$2:$B$16)</f>
        <v>Jani</v>
      </c>
      <c r="I321">
        <f>_xlfn.XLOOKUP(Table1[[#This Row],[Tuotenumero]],tuotteet!$A$2:$A$26,tuotteet!$C$2:$C$26)</f>
        <v>4</v>
      </c>
      <c r="J321" t="str">
        <f>_xlfn.XLOOKUP(Table1[[#This Row],[ryhmäID]],ryhmat!$A$2:$A$7,ryhmat!$B$2:$B$7)</f>
        <v>Tarvikkeet</v>
      </c>
      <c r="K321">
        <f>Table1[[#This Row],[Myyntihinta]]-Table1[[#This Row],[Ostohinta]]</f>
        <v>9.65</v>
      </c>
    </row>
    <row r="322" spans="1:11" x14ac:dyDescent="0.2">
      <c r="A322">
        <v>50820</v>
      </c>
      <c r="B322" s="21">
        <v>43934</v>
      </c>
      <c r="C322" s="26" t="s">
        <v>818</v>
      </c>
      <c r="D322">
        <v>1</v>
      </c>
      <c r="E322">
        <v>1</v>
      </c>
      <c r="F322">
        <v>82</v>
      </c>
      <c r="G322">
        <v>54.87</v>
      </c>
      <c r="H322" t="str">
        <f>_xlfn.XLOOKUP(Table1[[#This Row],[MyyjäID]],myyjat!$A$2:$A$16,myyjat!$B$2:$B$16)</f>
        <v>Jani</v>
      </c>
      <c r="I322">
        <f>_xlfn.XLOOKUP(Table1[[#This Row],[Tuotenumero]],tuotteet!$A$2:$A$26,tuotteet!$C$2:$C$26)</f>
        <v>6</v>
      </c>
      <c r="J322" t="str">
        <f>_xlfn.XLOOKUP(Table1[[#This Row],[ryhmäID]],ryhmat!$A$2:$A$7,ryhmat!$B$2:$B$7)</f>
        <v>Digiboxit</v>
      </c>
      <c r="K322">
        <f>Table1[[#This Row],[Myyntihinta]]-Table1[[#This Row],[Ostohinta]]</f>
        <v>27.130000000000003</v>
      </c>
    </row>
    <row r="323" spans="1:11" x14ac:dyDescent="0.2">
      <c r="A323">
        <v>50821</v>
      </c>
      <c r="B323" s="21">
        <v>43934</v>
      </c>
      <c r="C323" s="26" t="s">
        <v>817</v>
      </c>
      <c r="D323">
        <v>1</v>
      </c>
      <c r="E323">
        <v>1</v>
      </c>
      <c r="F323">
        <v>20</v>
      </c>
      <c r="G323">
        <v>10.84</v>
      </c>
      <c r="H323" t="str">
        <f>_xlfn.XLOOKUP(Table1[[#This Row],[MyyjäID]],myyjat!$A$2:$A$16,myyjat!$B$2:$B$16)</f>
        <v>Jani</v>
      </c>
      <c r="I323">
        <f>_xlfn.XLOOKUP(Table1[[#This Row],[Tuotenumero]],tuotteet!$A$2:$A$26,tuotteet!$C$2:$C$26)</f>
        <v>4</v>
      </c>
      <c r="J323" t="str">
        <f>_xlfn.XLOOKUP(Table1[[#This Row],[ryhmäID]],ryhmat!$A$2:$A$7,ryhmat!$B$2:$B$7)</f>
        <v>Tarvikkeet</v>
      </c>
      <c r="K323">
        <f>Table1[[#This Row],[Myyntihinta]]-Table1[[#This Row],[Ostohinta]]</f>
        <v>9.16</v>
      </c>
    </row>
    <row r="324" spans="1:11" x14ac:dyDescent="0.2">
      <c r="A324">
        <v>50822</v>
      </c>
      <c r="B324" s="21">
        <v>43935</v>
      </c>
      <c r="C324" s="26" t="s">
        <v>825</v>
      </c>
      <c r="D324">
        <v>1</v>
      </c>
      <c r="E324">
        <v>1</v>
      </c>
      <c r="F324">
        <v>101</v>
      </c>
      <c r="G324">
        <v>55.13</v>
      </c>
      <c r="H324" t="str">
        <f>_xlfn.XLOOKUP(Table1[[#This Row],[MyyjäID]],myyjat!$A$2:$A$16,myyjat!$B$2:$B$16)</f>
        <v>Jani</v>
      </c>
      <c r="I324">
        <f>_xlfn.XLOOKUP(Table1[[#This Row],[Tuotenumero]],tuotteet!$A$2:$A$26,tuotteet!$C$2:$C$26)</f>
        <v>5</v>
      </c>
      <c r="J324" t="str">
        <f>_xlfn.XLOOKUP(Table1[[#This Row],[ryhmäID]],ryhmat!$A$2:$A$7,ryhmat!$B$2:$B$7)</f>
        <v>Konsolit</v>
      </c>
      <c r="K324">
        <f>Table1[[#This Row],[Myyntihinta]]-Table1[[#This Row],[Ostohinta]]</f>
        <v>45.87</v>
      </c>
    </row>
    <row r="325" spans="1:11" x14ac:dyDescent="0.2">
      <c r="A325">
        <v>50823</v>
      </c>
      <c r="B325" s="21">
        <v>43935</v>
      </c>
      <c r="C325" s="26" t="s">
        <v>822</v>
      </c>
      <c r="D325">
        <v>1</v>
      </c>
      <c r="E325">
        <v>1</v>
      </c>
      <c r="F325">
        <v>185</v>
      </c>
      <c r="G325">
        <v>119.4</v>
      </c>
      <c r="H325" t="str">
        <f>_xlfn.XLOOKUP(Table1[[#This Row],[MyyjäID]],myyjat!$A$2:$A$16,myyjat!$B$2:$B$16)</f>
        <v>Jani</v>
      </c>
      <c r="I325">
        <f>_xlfn.XLOOKUP(Table1[[#This Row],[Tuotenumero]],tuotteet!$A$2:$A$26,tuotteet!$C$2:$C$26)</f>
        <v>2</v>
      </c>
      <c r="J325" t="str">
        <f>_xlfn.XLOOKUP(Table1[[#This Row],[ryhmäID]],ryhmat!$A$2:$A$7,ryhmat!$B$2:$B$7)</f>
        <v>Kuvantoisto</v>
      </c>
      <c r="K325">
        <f>Table1[[#This Row],[Myyntihinta]]-Table1[[#This Row],[Ostohinta]]</f>
        <v>65.599999999999994</v>
      </c>
    </row>
    <row r="326" spans="1:11" x14ac:dyDescent="0.2">
      <c r="A326">
        <v>50824</v>
      </c>
      <c r="B326" s="21">
        <v>43935</v>
      </c>
      <c r="C326" s="26" t="s">
        <v>817</v>
      </c>
      <c r="D326">
        <v>1</v>
      </c>
      <c r="E326">
        <v>5</v>
      </c>
      <c r="F326">
        <v>20</v>
      </c>
      <c r="G326">
        <v>10.73</v>
      </c>
      <c r="H326" t="str">
        <f>_xlfn.XLOOKUP(Table1[[#This Row],[MyyjäID]],myyjat!$A$2:$A$16,myyjat!$B$2:$B$16)</f>
        <v>Liisa</v>
      </c>
      <c r="I326">
        <f>_xlfn.XLOOKUP(Table1[[#This Row],[Tuotenumero]],tuotteet!$A$2:$A$26,tuotteet!$C$2:$C$26)</f>
        <v>4</v>
      </c>
      <c r="J326" t="str">
        <f>_xlfn.XLOOKUP(Table1[[#This Row],[ryhmäID]],ryhmat!$A$2:$A$7,ryhmat!$B$2:$B$7)</f>
        <v>Tarvikkeet</v>
      </c>
      <c r="K326">
        <f>Table1[[#This Row],[Myyntihinta]]-Table1[[#This Row],[Ostohinta]]</f>
        <v>9.27</v>
      </c>
    </row>
    <row r="327" spans="1:11" x14ac:dyDescent="0.2">
      <c r="A327">
        <v>50825</v>
      </c>
      <c r="B327" s="21">
        <v>43936</v>
      </c>
      <c r="C327" s="26" t="s">
        <v>817</v>
      </c>
      <c r="D327">
        <v>1</v>
      </c>
      <c r="E327">
        <v>2</v>
      </c>
      <c r="F327">
        <v>19</v>
      </c>
      <c r="G327">
        <v>11.6</v>
      </c>
      <c r="H327" t="str">
        <f>_xlfn.XLOOKUP(Table1[[#This Row],[MyyjäID]],myyjat!$A$2:$A$16,myyjat!$B$2:$B$16)</f>
        <v>Petteri</v>
      </c>
      <c r="I327">
        <f>_xlfn.XLOOKUP(Table1[[#This Row],[Tuotenumero]],tuotteet!$A$2:$A$26,tuotteet!$C$2:$C$26)</f>
        <v>4</v>
      </c>
      <c r="J327" t="str">
        <f>_xlfn.XLOOKUP(Table1[[#This Row],[ryhmäID]],ryhmat!$A$2:$A$7,ryhmat!$B$2:$B$7)</f>
        <v>Tarvikkeet</v>
      </c>
      <c r="K327">
        <f>Table1[[#This Row],[Myyntihinta]]-Table1[[#This Row],[Ostohinta]]</f>
        <v>7.4</v>
      </c>
    </row>
    <row r="328" spans="1:11" x14ac:dyDescent="0.2">
      <c r="A328">
        <v>50826</v>
      </c>
      <c r="B328" s="21">
        <v>43937</v>
      </c>
      <c r="C328" s="26" t="s">
        <v>817</v>
      </c>
      <c r="D328">
        <v>1</v>
      </c>
      <c r="E328">
        <v>3</v>
      </c>
      <c r="F328">
        <v>20</v>
      </c>
      <c r="G328">
        <v>10.79</v>
      </c>
      <c r="H328" t="str">
        <f>_xlfn.XLOOKUP(Table1[[#This Row],[MyyjäID]],myyjat!$A$2:$A$16,myyjat!$B$2:$B$16)</f>
        <v>Pekka</v>
      </c>
      <c r="I328">
        <f>_xlfn.XLOOKUP(Table1[[#This Row],[Tuotenumero]],tuotteet!$A$2:$A$26,tuotteet!$C$2:$C$26)</f>
        <v>4</v>
      </c>
      <c r="J328" t="str">
        <f>_xlfn.XLOOKUP(Table1[[#This Row],[ryhmäID]],ryhmat!$A$2:$A$7,ryhmat!$B$2:$B$7)</f>
        <v>Tarvikkeet</v>
      </c>
      <c r="K328">
        <f>Table1[[#This Row],[Myyntihinta]]-Table1[[#This Row],[Ostohinta]]</f>
        <v>9.2100000000000009</v>
      </c>
    </row>
    <row r="329" spans="1:11" x14ac:dyDescent="0.2">
      <c r="A329">
        <v>50827</v>
      </c>
      <c r="B329" s="21">
        <v>43937</v>
      </c>
      <c r="C329" s="26" t="s">
        <v>821</v>
      </c>
      <c r="D329">
        <v>1</v>
      </c>
      <c r="E329">
        <v>6</v>
      </c>
      <c r="F329">
        <v>112</v>
      </c>
      <c r="G329">
        <v>63.7</v>
      </c>
      <c r="H329" t="str">
        <f>_xlfn.XLOOKUP(Table1[[#This Row],[MyyjäID]],myyjat!$A$2:$A$16,myyjat!$B$2:$B$16)</f>
        <v>Hessu</v>
      </c>
      <c r="I329">
        <f>_xlfn.XLOOKUP(Table1[[#This Row],[Tuotenumero]],tuotteet!$A$2:$A$26,tuotteet!$C$2:$C$26)</f>
        <v>2</v>
      </c>
      <c r="J329" t="str">
        <f>_xlfn.XLOOKUP(Table1[[#This Row],[ryhmäID]],ryhmat!$A$2:$A$7,ryhmat!$B$2:$B$7)</f>
        <v>Kuvantoisto</v>
      </c>
      <c r="K329">
        <f>Table1[[#This Row],[Myyntihinta]]-Table1[[#This Row],[Ostohinta]]</f>
        <v>48.3</v>
      </c>
    </row>
    <row r="330" spans="1:11" x14ac:dyDescent="0.2">
      <c r="A330">
        <v>50828</v>
      </c>
      <c r="B330" s="21">
        <v>43937</v>
      </c>
      <c r="C330" s="26" t="s">
        <v>817</v>
      </c>
      <c r="D330">
        <v>1</v>
      </c>
      <c r="E330">
        <v>1</v>
      </c>
      <c r="F330">
        <v>20</v>
      </c>
      <c r="G330">
        <v>11.37</v>
      </c>
      <c r="H330" t="str">
        <f>_xlfn.XLOOKUP(Table1[[#This Row],[MyyjäID]],myyjat!$A$2:$A$16,myyjat!$B$2:$B$16)</f>
        <v>Jani</v>
      </c>
      <c r="I330">
        <f>_xlfn.XLOOKUP(Table1[[#This Row],[Tuotenumero]],tuotteet!$A$2:$A$26,tuotteet!$C$2:$C$26)</f>
        <v>4</v>
      </c>
      <c r="J330" t="str">
        <f>_xlfn.XLOOKUP(Table1[[#This Row],[ryhmäID]],ryhmat!$A$2:$A$7,ryhmat!$B$2:$B$7)</f>
        <v>Tarvikkeet</v>
      </c>
      <c r="K330">
        <f>Table1[[#This Row],[Myyntihinta]]-Table1[[#This Row],[Ostohinta]]</f>
        <v>8.6300000000000008</v>
      </c>
    </row>
    <row r="331" spans="1:11" x14ac:dyDescent="0.2">
      <c r="A331">
        <v>50829</v>
      </c>
      <c r="B331" s="21">
        <v>43937</v>
      </c>
      <c r="C331" s="26" t="s">
        <v>817</v>
      </c>
      <c r="D331">
        <v>1</v>
      </c>
      <c r="E331">
        <v>1</v>
      </c>
      <c r="F331">
        <v>20</v>
      </c>
      <c r="G331">
        <v>10.94</v>
      </c>
      <c r="H331" t="str">
        <f>_xlfn.XLOOKUP(Table1[[#This Row],[MyyjäID]],myyjat!$A$2:$A$16,myyjat!$B$2:$B$16)</f>
        <v>Jani</v>
      </c>
      <c r="I331">
        <f>_xlfn.XLOOKUP(Table1[[#This Row],[Tuotenumero]],tuotteet!$A$2:$A$26,tuotteet!$C$2:$C$26)</f>
        <v>4</v>
      </c>
      <c r="J331" t="str">
        <f>_xlfn.XLOOKUP(Table1[[#This Row],[ryhmäID]],ryhmat!$A$2:$A$7,ryhmat!$B$2:$B$7)</f>
        <v>Tarvikkeet</v>
      </c>
      <c r="K331">
        <f>Table1[[#This Row],[Myyntihinta]]-Table1[[#This Row],[Ostohinta]]</f>
        <v>9.06</v>
      </c>
    </row>
    <row r="332" spans="1:11" x14ac:dyDescent="0.2">
      <c r="A332">
        <v>50830</v>
      </c>
      <c r="B332" s="21">
        <v>43937</v>
      </c>
      <c r="C332" s="26" t="s">
        <v>816</v>
      </c>
      <c r="D332">
        <v>1</v>
      </c>
      <c r="E332">
        <v>1</v>
      </c>
      <c r="F332">
        <v>72</v>
      </c>
      <c r="G332">
        <v>42.68</v>
      </c>
      <c r="H332" t="str">
        <f>_xlfn.XLOOKUP(Table1[[#This Row],[MyyjäID]],myyjat!$A$2:$A$16,myyjat!$B$2:$B$16)</f>
        <v>Jani</v>
      </c>
      <c r="I332">
        <f>_xlfn.XLOOKUP(Table1[[#This Row],[Tuotenumero]],tuotteet!$A$2:$A$26,tuotteet!$C$2:$C$26)</f>
        <v>5</v>
      </c>
      <c r="J332" t="str">
        <f>_xlfn.XLOOKUP(Table1[[#This Row],[ryhmäID]],ryhmat!$A$2:$A$7,ryhmat!$B$2:$B$7)</f>
        <v>Konsolit</v>
      </c>
      <c r="K332">
        <f>Table1[[#This Row],[Myyntihinta]]-Table1[[#This Row],[Ostohinta]]</f>
        <v>29.32</v>
      </c>
    </row>
    <row r="333" spans="1:11" x14ac:dyDescent="0.2">
      <c r="A333">
        <v>50831</v>
      </c>
      <c r="B333" s="21">
        <v>43937</v>
      </c>
      <c r="C333" s="26" t="s">
        <v>817</v>
      </c>
      <c r="D333">
        <v>1</v>
      </c>
      <c r="E333">
        <v>6</v>
      </c>
      <c r="F333">
        <v>21</v>
      </c>
      <c r="G333">
        <v>11.26</v>
      </c>
      <c r="H333" t="str">
        <f>_xlfn.XLOOKUP(Table1[[#This Row],[MyyjäID]],myyjat!$A$2:$A$16,myyjat!$B$2:$B$16)</f>
        <v>Hessu</v>
      </c>
      <c r="I333">
        <f>_xlfn.XLOOKUP(Table1[[#This Row],[Tuotenumero]],tuotteet!$A$2:$A$26,tuotteet!$C$2:$C$26)</f>
        <v>4</v>
      </c>
      <c r="J333" t="str">
        <f>_xlfn.XLOOKUP(Table1[[#This Row],[ryhmäID]],ryhmat!$A$2:$A$7,ryhmat!$B$2:$B$7)</f>
        <v>Tarvikkeet</v>
      </c>
      <c r="K333">
        <f>Table1[[#This Row],[Myyntihinta]]-Table1[[#This Row],[Ostohinta]]</f>
        <v>9.74</v>
      </c>
    </row>
    <row r="334" spans="1:11" x14ac:dyDescent="0.2">
      <c r="A334">
        <v>50832</v>
      </c>
      <c r="B334" s="21">
        <v>43938</v>
      </c>
      <c r="C334" s="26" t="s">
        <v>819</v>
      </c>
      <c r="D334">
        <v>1</v>
      </c>
      <c r="E334">
        <v>1</v>
      </c>
      <c r="F334">
        <v>240</v>
      </c>
      <c r="G334">
        <v>164.44</v>
      </c>
      <c r="H334" t="str">
        <f>_xlfn.XLOOKUP(Table1[[#This Row],[MyyjäID]],myyjat!$A$2:$A$16,myyjat!$B$2:$B$16)</f>
        <v>Jani</v>
      </c>
      <c r="I334">
        <f>_xlfn.XLOOKUP(Table1[[#This Row],[Tuotenumero]],tuotteet!$A$2:$A$26,tuotteet!$C$2:$C$26)</f>
        <v>3</v>
      </c>
      <c r="J334" t="str">
        <f>_xlfn.XLOOKUP(Table1[[#This Row],[ryhmäID]],ryhmat!$A$2:$A$7,ryhmat!$B$2:$B$7)</f>
        <v>TV</v>
      </c>
      <c r="K334">
        <f>Table1[[#This Row],[Myyntihinta]]-Table1[[#This Row],[Ostohinta]]</f>
        <v>75.56</v>
      </c>
    </row>
    <row r="335" spans="1:11" x14ac:dyDescent="0.2">
      <c r="A335">
        <v>50833</v>
      </c>
      <c r="B335" s="21">
        <v>43938</v>
      </c>
      <c r="C335" s="26" t="s">
        <v>817</v>
      </c>
      <c r="D335">
        <v>1</v>
      </c>
      <c r="E335">
        <v>3</v>
      </c>
      <c r="F335">
        <v>21</v>
      </c>
      <c r="G335">
        <v>10.78</v>
      </c>
      <c r="H335" t="str">
        <f>_xlfn.XLOOKUP(Table1[[#This Row],[MyyjäID]],myyjat!$A$2:$A$16,myyjat!$B$2:$B$16)</f>
        <v>Pekka</v>
      </c>
      <c r="I335">
        <f>_xlfn.XLOOKUP(Table1[[#This Row],[Tuotenumero]],tuotteet!$A$2:$A$26,tuotteet!$C$2:$C$26)</f>
        <v>4</v>
      </c>
      <c r="J335" t="str">
        <f>_xlfn.XLOOKUP(Table1[[#This Row],[ryhmäID]],ryhmat!$A$2:$A$7,ryhmat!$B$2:$B$7)</f>
        <v>Tarvikkeet</v>
      </c>
      <c r="K335">
        <f>Table1[[#This Row],[Myyntihinta]]-Table1[[#This Row],[Ostohinta]]</f>
        <v>10.220000000000001</v>
      </c>
    </row>
    <row r="336" spans="1:11" x14ac:dyDescent="0.2">
      <c r="A336">
        <v>50834</v>
      </c>
      <c r="B336" s="21">
        <v>43938</v>
      </c>
      <c r="C336" s="26" t="s">
        <v>822</v>
      </c>
      <c r="D336">
        <v>1</v>
      </c>
      <c r="E336">
        <v>1</v>
      </c>
      <c r="F336">
        <v>179</v>
      </c>
      <c r="G336">
        <v>120.73</v>
      </c>
      <c r="H336" t="str">
        <f>_xlfn.XLOOKUP(Table1[[#This Row],[MyyjäID]],myyjat!$A$2:$A$16,myyjat!$B$2:$B$16)</f>
        <v>Jani</v>
      </c>
      <c r="I336">
        <f>_xlfn.XLOOKUP(Table1[[#This Row],[Tuotenumero]],tuotteet!$A$2:$A$26,tuotteet!$C$2:$C$26)</f>
        <v>2</v>
      </c>
      <c r="J336" t="str">
        <f>_xlfn.XLOOKUP(Table1[[#This Row],[ryhmäID]],ryhmat!$A$2:$A$7,ryhmat!$B$2:$B$7)</f>
        <v>Kuvantoisto</v>
      </c>
      <c r="K336">
        <f>Table1[[#This Row],[Myyntihinta]]-Table1[[#This Row],[Ostohinta]]</f>
        <v>58.269999999999996</v>
      </c>
    </row>
    <row r="337" spans="1:11" x14ac:dyDescent="0.2">
      <c r="A337">
        <v>50835</v>
      </c>
      <c r="B337" s="21">
        <v>43938</v>
      </c>
      <c r="C337" s="26" t="s">
        <v>817</v>
      </c>
      <c r="D337">
        <v>1</v>
      </c>
      <c r="E337">
        <v>1</v>
      </c>
      <c r="F337">
        <v>21</v>
      </c>
      <c r="G337">
        <v>10.83</v>
      </c>
      <c r="H337" t="str">
        <f>_xlfn.XLOOKUP(Table1[[#This Row],[MyyjäID]],myyjat!$A$2:$A$16,myyjat!$B$2:$B$16)</f>
        <v>Jani</v>
      </c>
      <c r="I337">
        <f>_xlfn.XLOOKUP(Table1[[#This Row],[Tuotenumero]],tuotteet!$A$2:$A$26,tuotteet!$C$2:$C$26)</f>
        <v>4</v>
      </c>
      <c r="J337" t="str">
        <f>_xlfn.XLOOKUP(Table1[[#This Row],[ryhmäID]],ryhmat!$A$2:$A$7,ryhmat!$B$2:$B$7)</f>
        <v>Tarvikkeet</v>
      </c>
      <c r="K337">
        <f>Table1[[#This Row],[Myyntihinta]]-Table1[[#This Row],[Ostohinta]]</f>
        <v>10.17</v>
      </c>
    </row>
    <row r="338" spans="1:11" x14ac:dyDescent="0.2">
      <c r="A338">
        <v>50836</v>
      </c>
      <c r="B338" s="21">
        <v>43939</v>
      </c>
      <c r="C338" s="26" t="s">
        <v>817</v>
      </c>
      <c r="D338">
        <v>1</v>
      </c>
      <c r="E338">
        <v>7</v>
      </c>
      <c r="F338">
        <v>21</v>
      </c>
      <c r="G338">
        <v>11</v>
      </c>
      <c r="H338" t="str">
        <f>_xlfn.XLOOKUP(Table1[[#This Row],[MyyjäID]],myyjat!$A$2:$A$16,myyjat!$B$2:$B$16)</f>
        <v>Rauno</v>
      </c>
      <c r="I338">
        <f>_xlfn.XLOOKUP(Table1[[#This Row],[Tuotenumero]],tuotteet!$A$2:$A$26,tuotteet!$C$2:$C$26)</f>
        <v>4</v>
      </c>
      <c r="J338" t="str">
        <f>_xlfn.XLOOKUP(Table1[[#This Row],[ryhmäID]],ryhmat!$A$2:$A$7,ryhmat!$B$2:$B$7)</f>
        <v>Tarvikkeet</v>
      </c>
      <c r="K338">
        <f>Table1[[#This Row],[Myyntihinta]]-Table1[[#This Row],[Ostohinta]]</f>
        <v>10</v>
      </c>
    </row>
    <row r="339" spans="1:11" x14ac:dyDescent="0.2">
      <c r="A339">
        <v>50837</v>
      </c>
      <c r="B339" s="21">
        <v>43939</v>
      </c>
      <c r="C339" s="26" t="s">
        <v>817</v>
      </c>
      <c r="D339">
        <v>1</v>
      </c>
      <c r="E339">
        <v>5</v>
      </c>
      <c r="F339">
        <v>20</v>
      </c>
      <c r="G339">
        <v>11.14</v>
      </c>
      <c r="H339" t="str">
        <f>_xlfn.XLOOKUP(Table1[[#This Row],[MyyjäID]],myyjat!$A$2:$A$16,myyjat!$B$2:$B$16)</f>
        <v>Liisa</v>
      </c>
      <c r="I339">
        <f>_xlfn.XLOOKUP(Table1[[#This Row],[Tuotenumero]],tuotteet!$A$2:$A$26,tuotteet!$C$2:$C$26)</f>
        <v>4</v>
      </c>
      <c r="J339" t="str">
        <f>_xlfn.XLOOKUP(Table1[[#This Row],[ryhmäID]],ryhmat!$A$2:$A$7,ryhmat!$B$2:$B$7)</f>
        <v>Tarvikkeet</v>
      </c>
      <c r="K339">
        <f>Table1[[#This Row],[Myyntihinta]]-Table1[[#This Row],[Ostohinta]]</f>
        <v>8.86</v>
      </c>
    </row>
    <row r="340" spans="1:11" x14ac:dyDescent="0.2">
      <c r="A340">
        <v>50838</v>
      </c>
      <c r="B340" s="21">
        <v>43939</v>
      </c>
      <c r="C340" s="26" t="s">
        <v>817</v>
      </c>
      <c r="D340">
        <v>1</v>
      </c>
      <c r="E340">
        <v>1</v>
      </c>
      <c r="F340">
        <v>21</v>
      </c>
      <c r="G340">
        <v>10.84</v>
      </c>
      <c r="H340" t="str">
        <f>_xlfn.XLOOKUP(Table1[[#This Row],[MyyjäID]],myyjat!$A$2:$A$16,myyjat!$B$2:$B$16)</f>
        <v>Jani</v>
      </c>
      <c r="I340">
        <f>_xlfn.XLOOKUP(Table1[[#This Row],[Tuotenumero]],tuotteet!$A$2:$A$26,tuotteet!$C$2:$C$26)</f>
        <v>4</v>
      </c>
      <c r="J340" t="str">
        <f>_xlfn.XLOOKUP(Table1[[#This Row],[ryhmäID]],ryhmat!$A$2:$A$7,ryhmat!$B$2:$B$7)</f>
        <v>Tarvikkeet</v>
      </c>
      <c r="K340">
        <f>Table1[[#This Row],[Myyntihinta]]-Table1[[#This Row],[Ostohinta]]</f>
        <v>10.16</v>
      </c>
    </row>
    <row r="341" spans="1:11" x14ac:dyDescent="0.2">
      <c r="A341">
        <v>50839</v>
      </c>
      <c r="B341" s="21">
        <v>43939</v>
      </c>
      <c r="C341" s="26" t="s">
        <v>817</v>
      </c>
      <c r="D341">
        <v>1</v>
      </c>
      <c r="E341">
        <v>7</v>
      </c>
      <c r="F341">
        <v>20</v>
      </c>
      <c r="G341">
        <v>11.37</v>
      </c>
      <c r="H341" t="str">
        <f>_xlfn.XLOOKUP(Table1[[#This Row],[MyyjäID]],myyjat!$A$2:$A$16,myyjat!$B$2:$B$16)</f>
        <v>Rauno</v>
      </c>
      <c r="I341">
        <f>_xlfn.XLOOKUP(Table1[[#This Row],[Tuotenumero]],tuotteet!$A$2:$A$26,tuotteet!$C$2:$C$26)</f>
        <v>4</v>
      </c>
      <c r="J341" t="str">
        <f>_xlfn.XLOOKUP(Table1[[#This Row],[ryhmäID]],ryhmat!$A$2:$A$7,ryhmat!$B$2:$B$7)</f>
        <v>Tarvikkeet</v>
      </c>
      <c r="K341">
        <f>Table1[[#This Row],[Myyntihinta]]-Table1[[#This Row],[Ostohinta]]</f>
        <v>8.6300000000000008</v>
      </c>
    </row>
    <row r="342" spans="1:11" x14ac:dyDescent="0.2">
      <c r="A342">
        <v>50840</v>
      </c>
      <c r="B342" s="21">
        <v>43939</v>
      </c>
      <c r="C342" s="26" t="s">
        <v>821</v>
      </c>
      <c r="D342">
        <v>1</v>
      </c>
      <c r="E342">
        <v>7</v>
      </c>
      <c r="F342">
        <v>112</v>
      </c>
      <c r="G342">
        <v>62.92</v>
      </c>
      <c r="H342" t="str">
        <f>_xlfn.XLOOKUP(Table1[[#This Row],[MyyjäID]],myyjat!$A$2:$A$16,myyjat!$B$2:$B$16)</f>
        <v>Rauno</v>
      </c>
      <c r="I342">
        <f>_xlfn.XLOOKUP(Table1[[#This Row],[Tuotenumero]],tuotteet!$A$2:$A$26,tuotteet!$C$2:$C$26)</f>
        <v>2</v>
      </c>
      <c r="J342" t="str">
        <f>_xlfn.XLOOKUP(Table1[[#This Row],[ryhmäID]],ryhmat!$A$2:$A$7,ryhmat!$B$2:$B$7)</f>
        <v>Kuvantoisto</v>
      </c>
      <c r="K342">
        <f>Table1[[#This Row],[Myyntihinta]]-Table1[[#This Row],[Ostohinta]]</f>
        <v>49.08</v>
      </c>
    </row>
    <row r="343" spans="1:11" x14ac:dyDescent="0.2">
      <c r="A343">
        <v>50841</v>
      </c>
      <c r="B343" s="21">
        <v>43939</v>
      </c>
      <c r="C343" s="26" t="s">
        <v>817</v>
      </c>
      <c r="D343">
        <v>1</v>
      </c>
      <c r="E343">
        <v>6</v>
      </c>
      <c r="F343">
        <v>20</v>
      </c>
      <c r="G343">
        <v>11.34</v>
      </c>
      <c r="H343" t="str">
        <f>_xlfn.XLOOKUP(Table1[[#This Row],[MyyjäID]],myyjat!$A$2:$A$16,myyjat!$B$2:$B$16)</f>
        <v>Hessu</v>
      </c>
      <c r="I343">
        <f>_xlfn.XLOOKUP(Table1[[#This Row],[Tuotenumero]],tuotteet!$A$2:$A$26,tuotteet!$C$2:$C$26)</f>
        <v>4</v>
      </c>
      <c r="J343" t="str">
        <f>_xlfn.XLOOKUP(Table1[[#This Row],[ryhmäID]],ryhmat!$A$2:$A$7,ryhmat!$B$2:$B$7)</f>
        <v>Tarvikkeet</v>
      </c>
      <c r="K343">
        <f>Table1[[#This Row],[Myyntihinta]]-Table1[[#This Row],[Ostohinta]]</f>
        <v>8.66</v>
      </c>
    </row>
    <row r="344" spans="1:11" x14ac:dyDescent="0.2">
      <c r="A344">
        <v>50842</v>
      </c>
      <c r="B344" s="21">
        <v>43939</v>
      </c>
      <c r="C344" s="26" t="s">
        <v>817</v>
      </c>
      <c r="D344">
        <v>1</v>
      </c>
      <c r="E344">
        <v>2</v>
      </c>
      <c r="F344">
        <v>21</v>
      </c>
      <c r="G344">
        <v>11.26</v>
      </c>
      <c r="H344" t="str">
        <f>_xlfn.XLOOKUP(Table1[[#This Row],[MyyjäID]],myyjat!$A$2:$A$16,myyjat!$B$2:$B$16)</f>
        <v>Petteri</v>
      </c>
      <c r="I344">
        <f>_xlfn.XLOOKUP(Table1[[#This Row],[Tuotenumero]],tuotteet!$A$2:$A$26,tuotteet!$C$2:$C$26)</f>
        <v>4</v>
      </c>
      <c r="J344" t="str">
        <f>_xlfn.XLOOKUP(Table1[[#This Row],[ryhmäID]],ryhmat!$A$2:$A$7,ryhmat!$B$2:$B$7)</f>
        <v>Tarvikkeet</v>
      </c>
      <c r="K344">
        <f>Table1[[#This Row],[Myyntihinta]]-Table1[[#This Row],[Ostohinta]]</f>
        <v>9.74</v>
      </c>
    </row>
    <row r="345" spans="1:11" x14ac:dyDescent="0.2">
      <c r="A345">
        <v>50843</v>
      </c>
      <c r="B345" s="21">
        <v>43940</v>
      </c>
      <c r="C345" s="26" t="s">
        <v>817</v>
      </c>
      <c r="D345">
        <v>1</v>
      </c>
      <c r="E345">
        <v>5</v>
      </c>
      <c r="F345">
        <v>21</v>
      </c>
      <c r="G345">
        <v>11.24</v>
      </c>
      <c r="H345" t="str">
        <f>_xlfn.XLOOKUP(Table1[[#This Row],[MyyjäID]],myyjat!$A$2:$A$16,myyjat!$B$2:$B$16)</f>
        <v>Liisa</v>
      </c>
      <c r="I345">
        <f>_xlfn.XLOOKUP(Table1[[#This Row],[Tuotenumero]],tuotteet!$A$2:$A$26,tuotteet!$C$2:$C$26)</f>
        <v>4</v>
      </c>
      <c r="J345" t="str">
        <f>_xlfn.XLOOKUP(Table1[[#This Row],[ryhmäID]],ryhmat!$A$2:$A$7,ryhmat!$B$2:$B$7)</f>
        <v>Tarvikkeet</v>
      </c>
      <c r="K345">
        <f>Table1[[#This Row],[Myyntihinta]]-Table1[[#This Row],[Ostohinta]]</f>
        <v>9.76</v>
      </c>
    </row>
    <row r="346" spans="1:11" x14ac:dyDescent="0.2">
      <c r="A346">
        <v>50844</v>
      </c>
      <c r="B346" s="21">
        <v>43940</v>
      </c>
      <c r="C346" s="26" t="s">
        <v>825</v>
      </c>
      <c r="D346">
        <v>1</v>
      </c>
      <c r="E346">
        <v>7</v>
      </c>
      <c r="F346">
        <v>94</v>
      </c>
      <c r="G346">
        <v>56.38</v>
      </c>
      <c r="H346" t="str">
        <f>_xlfn.XLOOKUP(Table1[[#This Row],[MyyjäID]],myyjat!$A$2:$A$16,myyjat!$B$2:$B$16)</f>
        <v>Rauno</v>
      </c>
      <c r="I346">
        <f>_xlfn.XLOOKUP(Table1[[#This Row],[Tuotenumero]],tuotteet!$A$2:$A$26,tuotteet!$C$2:$C$26)</f>
        <v>5</v>
      </c>
      <c r="J346" t="str">
        <f>_xlfn.XLOOKUP(Table1[[#This Row],[ryhmäID]],ryhmat!$A$2:$A$7,ryhmat!$B$2:$B$7)</f>
        <v>Konsolit</v>
      </c>
      <c r="K346">
        <f>Table1[[#This Row],[Myyntihinta]]-Table1[[#This Row],[Ostohinta]]</f>
        <v>37.619999999999997</v>
      </c>
    </row>
    <row r="347" spans="1:11" x14ac:dyDescent="0.2">
      <c r="A347">
        <v>50845</v>
      </c>
      <c r="B347" s="21">
        <v>43940</v>
      </c>
      <c r="C347" s="26" t="s">
        <v>824</v>
      </c>
      <c r="D347">
        <v>1</v>
      </c>
      <c r="E347">
        <v>9</v>
      </c>
      <c r="F347">
        <v>131</v>
      </c>
      <c r="G347">
        <v>95.16</v>
      </c>
      <c r="H347" t="str">
        <f>_xlfn.XLOOKUP(Table1[[#This Row],[MyyjäID]],myyjat!$A$2:$A$16,myyjat!$B$2:$B$16)</f>
        <v>Maija</v>
      </c>
      <c r="I347">
        <f>_xlfn.XLOOKUP(Table1[[#This Row],[Tuotenumero]],tuotteet!$A$2:$A$26,tuotteet!$C$2:$C$26)</f>
        <v>2</v>
      </c>
      <c r="J347" t="str">
        <f>_xlfn.XLOOKUP(Table1[[#This Row],[ryhmäID]],ryhmat!$A$2:$A$7,ryhmat!$B$2:$B$7)</f>
        <v>Kuvantoisto</v>
      </c>
      <c r="K347">
        <f>Table1[[#This Row],[Myyntihinta]]-Table1[[#This Row],[Ostohinta]]</f>
        <v>35.840000000000003</v>
      </c>
    </row>
    <row r="348" spans="1:11" x14ac:dyDescent="0.2">
      <c r="A348">
        <v>50846</v>
      </c>
      <c r="B348" s="21">
        <v>43941</v>
      </c>
      <c r="C348" s="26" t="s">
        <v>817</v>
      </c>
      <c r="D348">
        <v>1</v>
      </c>
      <c r="E348">
        <v>5</v>
      </c>
      <c r="F348">
        <v>21</v>
      </c>
      <c r="G348">
        <v>11.2</v>
      </c>
      <c r="H348" t="str">
        <f>_xlfn.XLOOKUP(Table1[[#This Row],[MyyjäID]],myyjat!$A$2:$A$16,myyjat!$B$2:$B$16)</f>
        <v>Liisa</v>
      </c>
      <c r="I348">
        <f>_xlfn.XLOOKUP(Table1[[#This Row],[Tuotenumero]],tuotteet!$A$2:$A$26,tuotteet!$C$2:$C$26)</f>
        <v>4</v>
      </c>
      <c r="J348" t="str">
        <f>_xlfn.XLOOKUP(Table1[[#This Row],[ryhmäID]],ryhmat!$A$2:$A$7,ryhmat!$B$2:$B$7)</f>
        <v>Tarvikkeet</v>
      </c>
      <c r="K348">
        <f>Table1[[#This Row],[Myyntihinta]]-Table1[[#This Row],[Ostohinta]]</f>
        <v>9.8000000000000007</v>
      </c>
    </row>
    <row r="349" spans="1:11" x14ac:dyDescent="0.2">
      <c r="A349">
        <v>50847</v>
      </c>
      <c r="B349" s="21">
        <v>43941</v>
      </c>
      <c r="C349" s="26" t="s">
        <v>817</v>
      </c>
      <c r="D349">
        <v>1</v>
      </c>
      <c r="E349">
        <v>3</v>
      </c>
      <c r="F349">
        <v>20</v>
      </c>
      <c r="G349">
        <v>11.16</v>
      </c>
      <c r="H349" t="str">
        <f>_xlfn.XLOOKUP(Table1[[#This Row],[MyyjäID]],myyjat!$A$2:$A$16,myyjat!$B$2:$B$16)</f>
        <v>Pekka</v>
      </c>
      <c r="I349">
        <f>_xlfn.XLOOKUP(Table1[[#This Row],[Tuotenumero]],tuotteet!$A$2:$A$26,tuotteet!$C$2:$C$26)</f>
        <v>4</v>
      </c>
      <c r="J349" t="str">
        <f>_xlfn.XLOOKUP(Table1[[#This Row],[ryhmäID]],ryhmat!$A$2:$A$7,ryhmat!$B$2:$B$7)</f>
        <v>Tarvikkeet</v>
      </c>
      <c r="K349">
        <f>Table1[[#This Row],[Myyntihinta]]-Table1[[#This Row],[Ostohinta]]</f>
        <v>8.84</v>
      </c>
    </row>
    <row r="350" spans="1:11" x14ac:dyDescent="0.2">
      <c r="A350">
        <v>50848</v>
      </c>
      <c r="B350" s="21">
        <v>43941</v>
      </c>
      <c r="C350" s="26" t="s">
        <v>821</v>
      </c>
      <c r="D350">
        <v>1</v>
      </c>
      <c r="E350">
        <v>2</v>
      </c>
      <c r="F350">
        <v>120</v>
      </c>
      <c r="G350">
        <v>62.65</v>
      </c>
      <c r="H350" t="str">
        <f>_xlfn.XLOOKUP(Table1[[#This Row],[MyyjäID]],myyjat!$A$2:$A$16,myyjat!$B$2:$B$16)</f>
        <v>Petteri</v>
      </c>
      <c r="I350">
        <f>_xlfn.XLOOKUP(Table1[[#This Row],[Tuotenumero]],tuotteet!$A$2:$A$26,tuotteet!$C$2:$C$26)</f>
        <v>2</v>
      </c>
      <c r="J350" t="str">
        <f>_xlfn.XLOOKUP(Table1[[#This Row],[ryhmäID]],ryhmat!$A$2:$A$7,ryhmat!$B$2:$B$7)</f>
        <v>Kuvantoisto</v>
      </c>
      <c r="K350">
        <f>Table1[[#This Row],[Myyntihinta]]-Table1[[#This Row],[Ostohinta]]</f>
        <v>57.35</v>
      </c>
    </row>
    <row r="351" spans="1:11" x14ac:dyDescent="0.2">
      <c r="A351">
        <v>50849</v>
      </c>
      <c r="B351" s="21">
        <v>43942</v>
      </c>
      <c r="C351" s="26" t="s">
        <v>817</v>
      </c>
      <c r="D351">
        <v>1</v>
      </c>
      <c r="E351">
        <v>1</v>
      </c>
      <c r="F351">
        <v>21</v>
      </c>
      <c r="G351">
        <v>11.6</v>
      </c>
      <c r="H351" t="str">
        <f>_xlfn.XLOOKUP(Table1[[#This Row],[MyyjäID]],myyjat!$A$2:$A$16,myyjat!$B$2:$B$16)</f>
        <v>Jani</v>
      </c>
      <c r="I351">
        <f>_xlfn.XLOOKUP(Table1[[#This Row],[Tuotenumero]],tuotteet!$A$2:$A$26,tuotteet!$C$2:$C$26)</f>
        <v>4</v>
      </c>
      <c r="J351" t="str">
        <f>_xlfn.XLOOKUP(Table1[[#This Row],[ryhmäID]],ryhmat!$A$2:$A$7,ryhmat!$B$2:$B$7)</f>
        <v>Tarvikkeet</v>
      </c>
      <c r="K351">
        <f>Table1[[#This Row],[Myyntihinta]]-Table1[[#This Row],[Ostohinta]]</f>
        <v>9.4</v>
      </c>
    </row>
    <row r="352" spans="1:11" x14ac:dyDescent="0.2">
      <c r="A352">
        <v>50850</v>
      </c>
      <c r="B352" s="21">
        <v>43942</v>
      </c>
      <c r="C352" s="26" t="s">
        <v>817</v>
      </c>
      <c r="D352">
        <v>1</v>
      </c>
      <c r="E352">
        <v>2</v>
      </c>
      <c r="F352">
        <v>20</v>
      </c>
      <c r="G352">
        <v>10.75</v>
      </c>
      <c r="H352" t="str">
        <f>_xlfn.XLOOKUP(Table1[[#This Row],[MyyjäID]],myyjat!$A$2:$A$16,myyjat!$B$2:$B$16)</f>
        <v>Petteri</v>
      </c>
      <c r="I352">
        <f>_xlfn.XLOOKUP(Table1[[#This Row],[Tuotenumero]],tuotteet!$A$2:$A$26,tuotteet!$C$2:$C$26)</f>
        <v>4</v>
      </c>
      <c r="J352" t="str">
        <f>_xlfn.XLOOKUP(Table1[[#This Row],[ryhmäID]],ryhmat!$A$2:$A$7,ryhmat!$B$2:$B$7)</f>
        <v>Tarvikkeet</v>
      </c>
      <c r="K352">
        <f>Table1[[#This Row],[Myyntihinta]]-Table1[[#This Row],[Ostohinta]]</f>
        <v>9.25</v>
      </c>
    </row>
    <row r="353" spans="1:11" x14ac:dyDescent="0.2">
      <c r="A353">
        <v>50851</v>
      </c>
      <c r="B353" s="21">
        <v>43943</v>
      </c>
      <c r="C353" s="26" t="s">
        <v>821</v>
      </c>
      <c r="D353">
        <v>1</v>
      </c>
      <c r="E353">
        <v>3</v>
      </c>
      <c r="F353">
        <v>119</v>
      </c>
      <c r="G353">
        <v>63.56</v>
      </c>
      <c r="H353" t="str">
        <f>_xlfn.XLOOKUP(Table1[[#This Row],[MyyjäID]],myyjat!$A$2:$A$16,myyjat!$B$2:$B$16)</f>
        <v>Pekka</v>
      </c>
      <c r="I353">
        <f>_xlfn.XLOOKUP(Table1[[#This Row],[Tuotenumero]],tuotteet!$A$2:$A$26,tuotteet!$C$2:$C$26)</f>
        <v>2</v>
      </c>
      <c r="J353" t="str">
        <f>_xlfn.XLOOKUP(Table1[[#This Row],[ryhmäID]],ryhmat!$A$2:$A$7,ryhmat!$B$2:$B$7)</f>
        <v>Kuvantoisto</v>
      </c>
      <c r="K353">
        <f>Table1[[#This Row],[Myyntihinta]]-Table1[[#This Row],[Ostohinta]]</f>
        <v>55.44</v>
      </c>
    </row>
    <row r="354" spans="1:11" x14ac:dyDescent="0.2">
      <c r="A354">
        <v>50852</v>
      </c>
      <c r="B354" s="21">
        <v>43943</v>
      </c>
      <c r="C354" s="26" t="s">
        <v>817</v>
      </c>
      <c r="D354">
        <v>1</v>
      </c>
      <c r="E354">
        <v>5</v>
      </c>
      <c r="F354">
        <v>20</v>
      </c>
      <c r="G354">
        <v>10.71</v>
      </c>
      <c r="H354" t="str">
        <f>_xlfn.XLOOKUP(Table1[[#This Row],[MyyjäID]],myyjat!$A$2:$A$16,myyjat!$B$2:$B$16)</f>
        <v>Liisa</v>
      </c>
      <c r="I354">
        <f>_xlfn.XLOOKUP(Table1[[#This Row],[Tuotenumero]],tuotteet!$A$2:$A$26,tuotteet!$C$2:$C$26)</f>
        <v>4</v>
      </c>
      <c r="J354" t="str">
        <f>_xlfn.XLOOKUP(Table1[[#This Row],[ryhmäID]],ryhmat!$A$2:$A$7,ryhmat!$B$2:$B$7)</f>
        <v>Tarvikkeet</v>
      </c>
      <c r="K354">
        <f>Table1[[#This Row],[Myyntihinta]]-Table1[[#This Row],[Ostohinta]]</f>
        <v>9.2899999999999991</v>
      </c>
    </row>
    <row r="355" spans="1:11" x14ac:dyDescent="0.2">
      <c r="A355">
        <v>50853</v>
      </c>
      <c r="B355" s="21">
        <v>43943</v>
      </c>
      <c r="C355" s="26" t="s">
        <v>817</v>
      </c>
      <c r="D355">
        <v>1</v>
      </c>
      <c r="E355">
        <v>2</v>
      </c>
      <c r="F355">
        <v>20</v>
      </c>
      <c r="G355">
        <v>11.49</v>
      </c>
      <c r="H355" t="str">
        <f>_xlfn.XLOOKUP(Table1[[#This Row],[MyyjäID]],myyjat!$A$2:$A$16,myyjat!$B$2:$B$16)</f>
        <v>Petteri</v>
      </c>
      <c r="I355">
        <f>_xlfn.XLOOKUP(Table1[[#This Row],[Tuotenumero]],tuotteet!$A$2:$A$26,tuotteet!$C$2:$C$26)</f>
        <v>4</v>
      </c>
      <c r="J355" t="str">
        <f>_xlfn.XLOOKUP(Table1[[#This Row],[ryhmäID]],ryhmat!$A$2:$A$7,ryhmat!$B$2:$B$7)</f>
        <v>Tarvikkeet</v>
      </c>
      <c r="K355">
        <f>Table1[[#This Row],[Myyntihinta]]-Table1[[#This Row],[Ostohinta]]</f>
        <v>8.51</v>
      </c>
    </row>
    <row r="356" spans="1:11" x14ac:dyDescent="0.2">
      <c r="A356">
        <v>50854</v>
      </c>
      <c r="B356" s="21">
        <v>43943</v>
      </c>
      <c r="C356" s="26" t="s">
        <v>817</v>
      </c>
      <c r="D356">
        <v>1</v>
      </c>
      <c r="E356">
        <v>9</v>
      </c>
      <c r="F356">
        <v>21</v>
      </c>
      <c r="G356">
        <v>11.14</v>
      </c>
      <c r="H356" t="str">
        <f>_xlfn.XLOOKUP(Table1[[#This Row],[MyyjäID]],myyjat!$A$2:$A$16,myyjat!$B$2:$B$16)</f>
        <v>Maija</v>
      </c>
      <c r="I356">
        <f>_xlfn.XLOOKUP(Table1[[#This Row],[Tuotenumero]],tuotteet!$A$2:$A$26,tuotteet!$C$2:$C$26)</f>
        <v>4</v>
      </c>
      <c r="J356" t="str">
        <f>_xlfn.XLOOKUP(Table1[[#This Row],[ryhmäID]],ryhmat!$A$2:$A$7,ryhmat!$B$2:$B$7)</f>
        <v>Tarvikkeet</v>
      </c>
      <c r="K356">
        <f>Table1[[#This Row],[Myyntihinta]]-Table1[[#This Row],[Ostohinta]]</f>
        <v>9.86</v>
      </c>
    </row>
    <row r="357" spans="1:11" x14ac:dyDescent="0.2">
      <c r="A357">
        <v>50855</v>
      </c>
      <c r="B357" s="21">
        <v>43944</v>
      </c>
      <c r="C357" s="26" t="s">
        <v>820</v>
      </c>
      <c r="D357">
        <v>1</v>
      </c>
      <c r="E357">
        <v>1</v>
      </c>
      <c r="F357">
        <v>84</v>
      </c>
      <c r="G357">
        <v>48.16</v>
      </c>
      <c r="H357" t="str">
        <f>_xlfn.XLOOKUP(Table1[[#This Row],[MyyjäID]],myyjat!$A$2:$A$16,myyjat!$B$2:$B$16)</f>
        <v>Jani</v>
      </c>
      <c r="I357">
        <f>_xlfn.XLOOKUP(Table1[[#This Row],[Tuotenumero]],tuotteet!$A$2:$A$26,tuotteet!$C$2:$C$26)</f>
        <v>6</v>
      </c>
      <c r="J357" t="str">
        <f>_xlfn.XLOOKUP(Table1[[#This Row],[ryhmäID]],ryhmat!$A$2:$A$7,ryhmat!$B$2:$B$7)</f>
        <v>Digiboxit</v>
      </c>
      <c r="K357">
        <f>Table1[[#This Row],[Myyntihinta]]-Table1[[#This Row],[Ostohinta]]</f>
        <v>35.840000000000003</v>
      </c>
    </row>
    <row r="358" spans="1:11" x14ac:dyDescent="0.2">
      <c r="A358">
        <v>50856</v>
      </c>
      <c r="B358" s="21">
        <v>43944</v>
      </c>
      <c r="C358" s="26" t="s">
        <v>817</v>
      </c>
      <c r="D358">
        <v>1</v>
      </c>
      <c r="E358">
        <v>1</v>
      </c>
      <c r="F358">
        <v>21</v>
      </c>
      <c r="G358">
        <v>10.87</v>
      </c>
      <c r="H358" t="str">
        <f>_xlfn.XLOOKUP(Table1[[#This Row],[MyyjäID]],myyjat!$A$2:$A$16,myyjat!$B$2:$B$16)</f>
        <v>Jani</v>
      </c>
      <c r="I358">
        <f>_xlfn.XLOOKUP(Table1[[#This Row],[Tuotenumero]],tuotteet!$A$2:$A$26,tuotteet!$C$2:$C$26)</f>
        <v>4</v>
      </c>
      <c r="J358" t="str">
        <f>_xlfn.XLOOKUP(Table1[[#This Row],[ryhmäID]],ryhmat!$A$2:$A$7,ryhmat!$B$2:$B$7)</f>
        <v>Tarvikkeet</v>
      </c>
      <c r="K358">
        <f>Table1[[#This Row],[Myyntihinta]]-Table1[[#This Row],[Ostohinta]]</f>
        <v>10.130000000000001</v>
      </c>
    </row>
    <row r="359" spans="1:11" x14ac:dyDescent="0.2">
      <c r="A359">
        <v>50857</v>
      </c>
      <c r="B359" s="21">
        <v>43944</v>
      </c>
      <c r="C359" s="26" t="s">
        <v>822</v>
      </c>
      <c r="D359">
        <v>1</v>
      </c>
      <c r="E359">
        <v>3</v>
      </c>
      <c r="F359">
        <v>173</v>
      </c>
      <c r="G359">
        <v>120.66</v>
      </c>
      <c r="H359" t="str">
        <f>_xlfn.XLOOKUP(Table1[[#This Row],[MyyjäID]],myyjat!$A$2:$A$16,myyjat!$B$2:$B$16)</f>
        <v>Pekka</v>
      </c>
      <c r="I359">
        <f>_xlfn.XLOOKUP(Table1[[#This Row],[Tuotenumero]],tuotteet!$A$2:$A$26,tuotteet!$C$2:$C$26)</f>
        <v>2</v>
      </c>
      <c r="J359" t="str">
        <f>_xlfn.XLOOKUP(Table1[[#This Row],[ryhmäID]],ryhmat!$A$2:$A$7,ryhmat!$B$2:$B$7)</f>
        <v>Kuvantoisto</v>
      </c>
      <c r="K359">
        <f>Table1[[#This Row],[Myyntihinta]]-Table1[[#This Row],[Ostohinta]]</f>
        <v>52.34</v>
      </c>
    </row>
    <row r="360" spans="1:11" x14ac:dyDescent="0.2">
      <c r="A360">
        <v>50858</v>
      </c>
      <c r="B360" s="21">
        <v>43944</v>
      </c>
      <c r="C360" s="26" t="s">
        <v>817</v>
      </c>
      <c r="D360">
        <v>2</v>
      </c>
      <c r="E360">
        <v>1</v>
      </c>
      <c r="F360">
        <v>20</v>
      </c>
      <c r="G360">
        <v>11.32</v>
      </c>
      <c r="H360" t="str">
        <f>_xlfn.XLOOKUP(Table1[[#This Row],[MyyjäID]],myyjat!$A$2:$A$16,myyjat!$B$2:$B$16)</f>
        <v>Jani</v>
      </c>
      <c r="I360">
        <f>_xlfn.XLOOKUP(Table1[[#This Row],[Tuotenumero]],tuotteet!$A$2:$A$26,tuotteet!$C$2:$C$26)</f>
        <v>4</v>
      </c>
      <c r="J360" t="str">
        <f>_xlfn.XLOOKUP(Table1[[#This Row],[ryhmäID]],ryhmat!$A$2:$A$7,ryhmat!$B$2:$B$7)</f>
        <v>Tarvikkeet</v>
      </c>
      <c r="K360">
        <f>Table1[[#This Row],[Myyntihinta]]-Table1[[#This Row],[Ostohinta]]</f>
        <v>8.68</v>
      </c>
    </row>
    <row r="361" spans="1:11" x14ac:dyDescent="0.2">
      <c r="A361">
        <v>50859</v>
      </c>
      <c r="B361" s="21">
        <v>43944</v>
      </c>
      <c r="C361" s="26" t="s">
        <v>817</v>
      </c>
      <c r="D361">
        <v>1</v>
      </c>
      <c r="E361">
        <v>6</v>
      </c>
      <c r="F361">
        <v>21</v>
      </c>
      <c r="G361">
        <v>10.89</v>
      </c>
      <c r="H361" t="str">
        <f>_xlfn.XLOOKUP(Table1[[#This Row],[MyyjäID]],myyjat!$A$2:$A$16,myyjat!$B$2:$B$16)</f>
        <v>Hessu</v>
      </c>
      <c r="I361">
        <f>_xlfn.XLOOKUP(Table1[[#This Row],[Tuotenumero]],tuotteet!$A$2:$A$26,tuotteet!$C$2:$C$26)</f>
        <v>4</v>
      </c>
      <c r="J361" t="str">
        <f>_xlfn.XLOOKUP(Table1[[#This Row],[ryhmäID]],ryhmat!$A$2:$A$7,ryhmat!$B$2:$B$7)</f>
        <v>Tarvikkeet</v>
      </c>
      <c r="K361">
        <f>Table1[[#This Row],[Myyntihinta]]-Table1[[#This Row],[Ostohinta]]</f>
        <v>10.11</v>
      </c>
    </row>
    <row r="362" spans="1:11" x14ac:dyDescent="0.2">
      <c r="A362">
        <v>50860</v>
      </c>
      <c r="B362" s="21">
        <v>43944</v>
      </c>
      <c r="C362" s="26" t="s">
        <v>825</v>
      </c>
      <c r="D362">
        <v>1</v>
      </c>
      <c r="E362">
        <v>5</v>
      </c>
      <c r="F362">
        <v>94</v>
      </c>
      <c r="G362">
        <v>53.35</v>
      </c>
      <c r="H362" t="str">
        <f>_xlfn.XLOOKUP(Table1[[#This Row],[MyyjäID]],myyjat!$A$2:$A$16,myyjat!$B$2:$B$16)</f>
        <v>Liisa</v>
      </c>
      <c r="I362">
        <f>_xlfn.XLOOKUP(Table1[[#This Row],[Tuotenumero]],tuotteet!$A$2:$A$26,tuotteet!$C$2:$C$26)</f>
        <v>5</v>
      </c>
      <c r="J362" t="str">
        <f>_xlfn.XLOOKUP(Table1[[#This Row],[ryhmäID]],ryhmat!$A$2:$A$7,ryhmat!$B$2:$B$7)</f>
        <v>Konsolit</v>
      </c>
      <c r="K362">
        <f>Table1[[#This Row],[Myyntihinta]]-Table1[[#This Row],[Ostohinta]]</f>
        <v>40.65</v>
      </c>
    </row>
    <row r="363" spans="1:11" x14ac:dyDescent="0.2">
      <c r="A363">
        <v>50861</v>
      </c>
      <c r="B363" s="21">
        <v>43945</v>
      </c>
      <c r="C363" s="26" t="s">
        <v>817</v>
      </c>
      <c r="D363">
        <v>1</v>
      </c>
      <c r="E363">
        <v>2</v>
      </c>
      <c r="F363">
        <v>20</v>
      </c>
      <c r="G363">
        <v>10.78</v>
      </c>
      <c r="H363" t="str">
        <f>_xlfn.XLOOKUP(Table1[[#This Row],[MyyjäID]],myyjat!$A$2:$A$16,myyjat!$B$2:$B$16)</f>
        <v>Petteri</v>
      </c>
      <c r="I363">
        <f>_xlfn.XLOOKUP(Table1[[#This Row],[Tuotenumero]],tuotteet!$A$2:$A$26,tuotteet!$C$2:$C$26)</f>
        <v>4</v>
      </c>
      <c r="J363" t="str">
        <f>_xlfn.XLOOKUP(Table1[[#This Row],[ryhmäID]],ryhmat!$A$2:$A$7,ryhmat!$B$2:$B$7)</f>
        <v>Tarvikkeet</v>
      </c>
      <c r="K363">
        <f>Table1[[#This Row],[Myyntihinta]]-Table1[[#This Row],[Ostohinta]]</f>
        <v>9.2200000000000006</v>
      </c>
    </row>
    <row r="364" spans="1:11" x14ac:dyDescent="0.2">
      <c r="A364">
        <v>50862</v>
      </c>
      <c r="B364" s="21">
        <v>43945</v>
      </c>
      <c r="C364" s="26" t="s">
        <v>817</v>
      </c>
      <c r="D364">
        <v>1</v>
      </c>
      <c r="E364">
        <v>2</v>
      </c>
      <c r="F364">
        <v>21</v>
      </c>
      <c r="G364">
        <v>11.27</v>
      </c>
      <c r="H364" t="str">
        <f>_xlfn.XLOOKUP(Table1[[#This Row],[MyyjäID]],myyjat!$A$2:$A$16,myyjat!$B$2:$B$16)</f>
        <v>Petteri</v>
      </c>
      <c r="I364">
        <f>_xlfn.XLOOKUP(Table1[[#This Row],[Tuotenumero]],tuotteet!$A$2:$A$26,tuotteet!$C$2:$C$26)</f>
        <v>4</v>
      </c>
      <c r="J364" t="str">
        <f>_xlfn.XLOOKUP(Table1[[#This Row],[ryhmäID]],ryhmat!$A$2:$A$7,ryhmat!$B$2:$B$7)</f>
        <v>Tarvikkeet</v>
      </c>
      <c r="K364">
        <f>Table1[[#This Row],[Myyntihinta]]-Table1[[#This Row],[Ostohinta]]</f>
        <v>9.73</v>
      </c>
    </row>
    <row r="365" spans="1:11" x14ac:dyDescent="0.2">
      <c r="A365">
        <v>50863</v>
      </c>
      <c r="B365" s="21">
        <v>43946</v>
      </c>
      <c r="C365" s="26" t="s">
        <v>817</v>
      </c>
      <c r="D365">
        <v>1</v>
      </c>
      <c r="E365">
        <v>7</v>
      </c>
      <c r="F365">
        <v>21</v>
      </c>
      <c r="G365">
        <v>11</v>
      </c>
      <c r="H365" t="str">
        <f>_xlfn.XLOOKUP(Table1[[#This Row],[MyyjäID]],myyjat!$A$2:$A$16,myyjat!$B$2:$B$16)</f>
        <v>Rauno</v>
      </c>
      <c r="I365">
        <f>_xlfn.XLOOKUP(Table1[[#This Row],[Tuotenumero]],tuotteet!$A$2:$A$26,tuotteet!$C$2:$C$26)</f>
        <v>4</v>
      </c>
      <c r="J365" t="str">
        <f>_xlfn.XLOOKUP(Table1[[#This Row],[ryhmäID]],ryhmat!$A$2:$A$7,ryhmat!$B$2:$B$7)</f>
        <v>Tarvikkeet</v>
      </c>
      <c r="K365">
        <f>Table1[[#This Row],[Myyntihinta]]-Table1[[#This Row],[Ostohinta]]</f>
        <v>10</v>
      </c>
    </row>
    <row r="366" spans="1:11" x14ac:dyDescent="0.2">
      <c r="A366">
        <v>50864</v>
      </c>
      <c r="B366" s="21">
        <v>43946</v>
      </c>
      <c r="C366" s="26" t="s">
        <v>817</v>
      </c>
      <c r="D366">
        <v>1</v>
      </c>
      <c r="E366">
        <v>6</v>
      </c>
      <c r="F366">
        <v>20</v>
      </c>
      <c r="G366">
        <v>11.19</v>
      </c>
      <c r="H366" t="str">
        <f>_xlfn.XLOOKUP(Table1[[#This Row],[MyyjäID]],myyjat!$A$2:$A$16,myyjat!$B$2:$B$16)</f>
        <v>Hessu</v>
      </c>
      <c r="I366">
        <f>_xlfn.XLOOKUP(Table1[[#This Row],[Tuotenumero]],tuotteet!$A$2:$A$26,tuotteet!$C$2:$C$26)</f>
        <v>4</v>
      </c>
      <c r="J366" t="str">
        <f>_xlfn.XLOOKUP(Table1[[#This Row],[ryhmäID]],ryhmat!$A$2:$A$7,ryhmat!$B$2:$B$7)</f>
        <v>Tarvikkeet</v>
      </c>
      <c r="K366">
        <f>Table1[[#This Row],[Myyntihinta]]-Table1[[#This Row],[Ostohinta]]</f>
        <v>8.81</v>
      </c>
    </row>
    <row r="367" spans="1:11" x14ac:dyDescent="0.2">
      <c r="A367">
        <v>50865</v>
      </c>
      <c r="B367" s="21">
        <v>43946</v>
      </c>
      <c r="C367" s="26" t="s">
        <v>817</v>
      </c>
      <c r="D367">
        <v>1</v>
      </c>
      <c r="E367">
        <v>1</v>
      </c>
      <c r="F367">
        <v>20</v>
      </c>
      <c r="G367">
        <v>11.03</v>
      </c>
      <c r="H367" t="str">
        <f>_xlfn.XLOOKUP(Table1[[#This Row],[MyyjäID]],myyjat!$A$2:$A$16,myyjat!$B$2:$B$16)</f>
        <v>Jani</v>
      </c>
      <c r="I367">
        <f>_xlfn.XLOOKUP(Table1[[#This Row],[Tuotenumero]],tuotteet!$A$2:$A$26,tuotteet!$C$2:$C$26)</f>
        <v>4</v>
      </c>
      <c r="J367" t="str">
        <f>_xlfn.XLOOKUP(Table1[[#This Row],[ryhmäID]],ryhmat!$A$2:$A$7,ryhmat!$B$2:$B$7)</f>
        <v>Tarvikkeet</v>
      </c>
      <c r="K367">
        <f>Table1[[#This Row],[Myyntihinta]]-Table1[[#This Row],[Ostohinta]]</f>
        <v>8.9700000000000006</v>
      </c>
    </row>
    <row r="368" spans="1:11" x14ac:dyDescent="0.2">
      <c r="A368">
        <v>50866</v>
      </c>
      <c r="B368" s="21">
        <v>43946</v>
      </c>
      <c r="C368" s="26" t="s">
        <v>817</v>
      </c>
      <c r="D368">
        <v>1</v>
      </c>
      <c r="E368">
        <v>1</v>
      </c>
      <c r="F368">
        <v>21</v>
      </c>
      <c r="G368">
        <v>10.91</v>
      </c>
      <c r="H368" t="str">
        <f>_xlfn.XLOOKUP(Table1[[#This Row],[MyyjäID]],myyjat!$A$2:$A$16,myyjat!$B$2:$B$16)</f>
        <v>Jani</v>
      </c>
      <c r="I368">
        <f>_xlfn.XLOOKUP(Table1[[#This Row],[Tuotenumero]],tuotteet!$A$2:$A$26,tuotteet!$C$2:$C$26)</f>
        <v>4</v>
      </c>
      <c r="J368" t="str">
        <f>_xlfn.XLOOKUP(Table1[[#This Row],[ryhmäID]],ryhmat!$A$2:$A$7,ryhmat!$B$2:$B$7)</f>
        <v>Tarvikkeet</v>
      </c>
      <c r="K368">
        <f>Table1[[#This Row],[Myyntihinta]]-Table1[[#This Row],[Ostohinta]]</f>
        <v>10.09</v>
      </c>
    </row>
    <row r="369" spans="1:11" x14ac:dyDescent="0.2">
      <c r="A369">
        <v>50867</v>
      </c>
      <c r="B369" s="21">
        <v>43946</v>
      </c>
      <c r="C369" s="26" t="s">
        <v>817</v>
      </c>
      <c r="D369">
        <v>1</v>
      </c>
      <c r="E369">
        <v>1</v>
      </c>
      <c r="F369">
        <v>21</v>
      </c>
      <c r="G369">
        <v>10.79</v>
      </c>
      <c r="H369" t="str">
        <f>_xlfn.XLOOKUP(Table1[[#This Row],[MyyjäID]],myyjat!$A$2:$A$16,myyjat!$B$2:$B$16)</f>
        <v>Jani</v>
      </c>
      <c r="I369">
        <f>_xlfn.XLOOKUP(Table1[[#This Row],[Tuotenumero]],tuotteet!$A$2:$A$26,tuotteet!$C$2:$C$26)</f>
        <v>4</v>
      </c>
      <c r="J369" t="str">
        <f>_xlfn.XLOOKUP(Table1[[#This Row],[ryhmäID]],ryhmat!$A$2:$A$7,ryhmat!$B$2:$B$7)</f>
        <v>Tarvikkeet</v>
      </c>
      <c r="K369">
        <f>Table1[[#This Row],[Myyntihinta]]-Table1[[#This Row],[Ostohinta]]</f>
        <v>10.210000000000001</v>
      </c>
    </row>
    <row r="370" spans="1:11" x14ac:dyDescent="0.2">
      <c r="A370">
        <v>50868</v>
      </c>
      <c r="B370" s="21">
        <v>43946</v>
      </c>
      <c r="C370" s="26" t="s">
        <v>817</v>
      </c>
      <c r="D370">
        <v>1</v>
      </c>
      <c r="E370">
        <v>5</v>
      </c>
      <c r="F370">
        <v>21</v>
      </c>
      <c r="G370">
        <v>11.63</v>
      </c>
      <c r="H370" t="str">
        <f>_xlfn.XLOOKUP(Table1[[#This Row],[MyyjäID]],myyjat!$A$2:$A$16,myyjat!$B$2:$B$16)</f>
        <v>Liisa</v>
      </c>
      <c r="I370">
        <f>_xlfn.XLOOKUP(Table1[[#This Row],[Tuotenumero]],tuotteet!$A$2:$A$26,tuotteet!$C$2:$C$26)</f>
        <v>4</v>
      </c>
      <c r="J370" t="str">
        <f>_xlfn.XLOOKUP(Table1[[#This Row],[ryhmäID]],ryhmat!$A$2:$A$7,ryhmat!$B$2:$B$7)</f>
        <v>Tarvikkeet</v>
      </c>
      <c r="K370">
        <f>Table1[[#This Row],[Myyntihinta]]-Table1[[#This Row],[Ostohinta]]</f>
        <v>9.3699999999999992</v>
      </c>
    </row>
    <row r="371" spans="1:11" x14ac:dyDescent="0.2">
      <c r="A371">
        <v>50869</v>
      </c>
      <c r="B371" s="21">
        <v>43946</v>
      </c>
      <c r="C371" s="26" t="s">
        <v>818</v>
      </c>
      <c r="D371">
        <v>1</v>
      </c>
      <c r="E371">
        <v>1</v>
      </c>
      <c r="F371">
        <v>81</v>
      </c>
      <c r="G371">
        <v>56.04</v>
      </c>
      <c r="H371" t="str">
        <f>_xlfn.XLOOKUP(Table1[[#This Row],[MyyjäID]],myyjat!$A$2:$A$16,myyjat!$B$2:$B$16)</f>
        <v>Jani</v>
      </c>
      <c r="I371">
        <f>_xlfn.XLOOKUP(Table1[[#This Row],[Tuotenumero]],tuotteet!$A$2:$A$26,tuotteet!$C$2:$C$26)</f>
        <v>6</v>
      </c>
      <c r="J371" t="str">
        <f>_xlfn.XLOOKUP(Table1[[#This Row],[ryhmäID]],ryhmat!$A$2:$A$7,ryhmat!$B$2:$B$7)</f>
        <v>Digiboxit</v>
      </c>
      <c r="K371">
        <f>Table1[[#This Row],[Myyntihinta]]-Table1[[#This Row],[Ostohinta]]</f>
        <v>24.96</v>
      </c>
    </row>
    <row r="372" spans="1:11" x14ac:dyDescent="0.2">
      <c r="A372">
        <v>50870</v>
      </c>
      <c r="B372" s="21">
        <v>43947</v>
      </c>
      <c r="C372" s="26" t="s">
        <v>817</v>
      </c>
      <c r="D372">
        <v>1</v>
      </c>
      <c r="E372">
        <v>5</v>
      </c>
      <c r="F372">
        <v>20</v>
      </c>
      <c r="G372">
        <v>11.28</v>
      </c>
      <c r="H372" t="str">
        <f>_xlfn.XLOOKUP(Table1[[#This Row],[MyyjäID]],myyjat!$A$2:$A$16,myyjat!$B$2:$B$16)</f>
        <v>Liisa</v>
      </c>
      <c r="I372">
        <f>_xlfn.XLOOKUP(Table1[[#This Row],[Tuotenumero]],tuotteet!$A$2:$A$26,tuotteet!$C$2:$C$26)</f>
        <v>4</v>
      </c>
      <c r="J372" t="str">
        <f>_xlfn.XLOOKUP(Table1[[#This Row],[ryhmäID]],ryhmat!$A$2:$A$7,ryhmat!$B$2:$B$7)</f>
        <v>Tarvikkeet</v>
      </c>
      <c r="K372">
        <f>Table1[[#This Row],[Myyntihinta]]-Table1[[#This Row],[Ostohinta]]</f>
        <v>8.7200000000000006</v>
      </c>
    </row>
    <row r="373" spans="1:11" x14ac:dyDescent="0.2">
      <c r="A373">
        <v>50871</v>
      </c>
      <c r="B373" s="21">
        <v>43947</v>
      </c>
      <c r="C373" s="26" t="s">
        <v>821</v>
      </c>
      <c r="D373">
        <v>1</v>
      </c>
      <c r="E373">
        <v>2</v>
      </c>
      <c r="F373">
        <v>123</v>
      </c>
      <c r="G373">
        <v>61.85</v>
      </c>
      <c r="H373" t="str">
        <f>_xlfn.XLOOKUP(Table1[[#This Row],[MyyjäID]],myyjat!$A$2:$A$16,myyjat!$B$2:$B$16)</f>
        <v>Petteri</v>
      </c>
      <c r="I373">
        <f>_xlfn.XLOOKUP(Table1[[#This Row],[Tuotenumero]],tuotteet!$A$2:$A$26,tuotteet!$C$2:$C$26)</f>
        <v>2</v>
      </c>
      <c r="J373" t="str">
        <f>_xlfn.XLOOKUP(Table1[[#This Row],[ryhmäID]],ryhmat!$A$2:$A$7,ryhmat!$B$2:$B$7)</f>
        <v>Kuvantoisto</v>
      </c>
      <c r="K373">
        <f>Table1[[#This Row],[Myyntihinta]]-Table1[[#This Row],[Ostohinta]]</f>
        <v>61.15</v>
      </c>
    </row>
    <row r="374" spans="1:11" x14ac:dyDescent="0.2">
      <c r="A374">
        <v>50872</v>
      </c>
      <c r="B374" s="21">
        <v>43947</v>
      </c>
      <c r="C374" s="26" t="s">
        <v>825</v>
      </c>
      <c r="D374">
        <v>1</v>
      </c>
      <c r="E374">
        <v>9</v>
      </c>
      <c r="F374">
        <v>104</v>
      </c>
      <c r="G374">
        <v>54.83</v>
      </c>
      <c r="H374" t="str">
        <f>_xlfn.XLOOKUP(Table1[[#This Row],[MyyjäID]],myyjat!$A$2:$A$16,myyjat!$B$2:$B$16)</f>
        <v>Maija</v>
      </c>
      <c r="I374">
        <f>_xlfn.XLOOKUP(Table1[[#This Row],[Tuotenumero]],tuotteet!$A$2:$A$26,tuotteet!$C$2:$C$26)</f>
        <v>5</v>
      </c>
      <c r="J374" t="str">
        <f>_xlfn.XLOOKUP(Table1[[#This Row],[ryhmäID]],ryhmat!$A$2:$A$7,ryhmat!$B$2:$B$7)</f>
        <v>Konsolit</v>
      </c>
      <c r="K374">
        <f>Table1[[#This Row],[Myyntihinta]]-Table1[[#This Row],[Ostohinta]]</f>
        <v>49.17</v>
      </c>
    </row>
    <row r="375" spans="1:11" x14ac:dyDescent="0.2">
      <c r="A375">
        <v>50873</v>
      </c>
      <c r="B375" s="21">
        <v>43947</v>
      </c>
      <c r="C375" s="26" t="s">
        <v>825</v>
      </c>
      <c r="D375">
        <v>1</v>
      </c>
      <c r="E375">
        <v>7</v>
      </c>
      <c r="F375">
        <v>104</v>
      </c>
      <c r="G375">
        <v>55.86</v>
      </c>
      <c r="H375" t="str">
        <f>_xlfn.XLOOKUP(Table1[[#This Row],[MyyjäID]],myyjat!$A$2:$A$16,myyjat!$B$2:$B$16)</f>
        <v>Rauno</v>
      </c>
      <c r="I375">
        <f>_xlfn.XLOOKUP(Table1[[#This Row],[Tuotenumero]],tuotteet!$A$2:$A$26,tuotteet!$C$2:$C$26)</f>
        <v>5</v>
      </c>
      <c r="J375" t="str">
        <f>_xlfn.XLOOKUP(Table1[[#This Row],[ryhmäID]],ryhmat!$A$2:$A$7,ryhmat!$B$2:$B$7)</f>
        <v>Konsolit</v>
      </c>
      <c r="K375">
        <f>Table1[[#This Row],[Myyntihinta]]-Table1[[#This Row],[Ostohinta]]</f>
        <v>48.14</v>
      </c>
    </row>
    <row r="376" spans="1:11" x14ac:dyDescent="0.2">
      <c r="A376">
        <v>50874</v>
      </c>
      <c r="B376" s="21">
        <v>43947</v>
      </c>
      <c r="C376" s="26" t="s">
        <v>817</v>
      </c>
      <c r="D376">
        <v>1</v>
      </c>
      <c r="E376">
        <v>1</v>
      </c>
      <c r="F376">
        <v>20</v>
      </c>
      <c r="G376">
        <v>11</v>
      </c>
      <c r="H376" t="str">
        <f>_xlfn.XLOOKUP(Table1[[#This Row],[MyyjäID]],myyjat!$A$2:$A$16,myyjat!$B$2:$B$16)</f>
        <v>Jani</v>
      </c>
      <c r="I376">
        <f>_xlfn.XLOOKUP(Table1[[#This Row],[Tuotenumero]],tuotteet!$A$2:$A$26,tuotteet!$C$2:$C$26)</f>
        <v>4</v>
      </c>
      <c r="J376" t="str">
        <f>_xlfn.XLOOKUP(Table1[[#This Row],[ryhmäID]],ryhmat!$A$2:$A$7,ryhmat!$B$2:$B$7)</f>
        <v>Tarvikkeet</v>
      </c>
      <c r="K376">
        <f>Table1[[#This Row],[Myyntihinta]]-Table1[[#This Row],[Ostohinta]]</f>
        <v>9</v>
      </c>
    </row>
    <row r="377" spans="1:11" x14ac:dyDescent="0.2">
      <c r="A377">
        <v>50875</v>
      </c>
      <c r="B377" s="21">
        <v>43947</v>
      </c>
      <c r="C377" s="26" t="s">
        <v>819</v>
      </c>
      <c r="D377">
        <v>1</v>
      </c>
      <c r="E377">
        <v>3</v>
      </c>
      <c r="F377">
        <v>246</v>
      </c>
      <c r="G377">
        <v>166.73</v>
      </c>
      <c r="H377" t="str">
        <f>_xlfn.XLOOKUP(Table1[[#This Row],[MyyjäID]],myyjat!$A$2:$A$16,myyjat!$B$2:$B$16)</f>
        <v>Pekka</v>
      </c>
      <c r="I377">
        <f>_xlfn.XLOOKUP(Table1[[#This Row],[Tuotenumero]],tuotteet!$A$2:$A$26,tuotteet!$C$2:$C$26)</f>
        <v>3</v>
      </c>
      <c r="J377" t="str">
        <f>_xlfn.XLOOKUP(Table1[[#This Row],[ryhmäID]],ryhmat!$A$2:$A$7,ryhmat!$B$2:$B$7)</f>
        <v>TV</v>
      </c>
      <c r="K377">
        <f>Table1[[#This Row],[Myyntihinta]]-Table1[[#This Row],[Ostohinta]]</f>
        <v>79.27000000000001</v>
      </c>
    </row>
    <row r="378" spans="1:11" x14ac:dyDescent="0.2">
      <c r="A378">
        <v>50876</v>
      </c>
      <c r="B378" s="21">
        <v>43948</v>
      </c>
      <c r="C378" s="26" t="s">
        <v>817</v>
      </c>
      <c r="D378">
        <v>1</v>
      </c>
      <c r="E378">
        <v>6</v>
      </c>
      <c r="F378">
        <v>20</v>
      </c>
      <c r="G378">
        <v>10.83</v>
      </c>
      <c r="H378" t="str">
        <f>_xlfn.XLOOKUP(Table1[[#This Row],[MyyjäID]],myyjat!$A$2:$A$16,myyjat!$B$2:$B$16)</f>
        <v>Hessu</v>
      </c>
      <c r="I378">
        <f>_xlfn.XLOOKUP(Table1[[#This Row],[Tuotenumero]],tuotteet!$A$2:$A$26,tuotteet!$C$2:$C$26)</f>
        <v>4</v>
      </c>
      <c r="J378" t="str">
        <f>_xlfn.XLOOKUP(Table1[[#This Row],[ryhmäID]],ryhmat!$A$2:$A$7,ryhmat!$B$2:$B$7)</f>
        <v>Tarvikkeet</v>
      </c>
      <c r="K378">
        <f>Table1[[#This Row],[Myyntihinta]]-Table1[[#This Row],[Ostohinta]]</f>
        <v>9.17</v>
      </c>
    </row>
    <row r="379" spans="1:11" x14ac:dyDescent="0.2">
      <c r="A379">
        <v>50877</v>
      </c>
      <c r="B379" s="21">
        <v>43949</v>
      </c>
      <c r="C379" s="26" t="s">
        <v>825</v>
      </c>
      <c r="D379">
        <v>1</v>
      </c>
      <c r="E379">
        <v>5</v>
      </c>
      <c r="F379">
        <v>104</v>
      </c>
      <c r="G379">
        <v>53.73</v>
      </c>
      <c r="H379" t="str">
        <f>_xlfn.XLOOKUP(Table1[[#This Row],[MyyjäID]],myyjat!$A$2:$A$16,myyjat!$B$2:$B$16)</f>
        <v>Liisa</v>
      </c>
      <c r="I379">
        <f>_xlfn.XLOOKUP(Table1[[#This Row],[Tuotenumero]],tuotteet!$A$2:$A$26,tuotteet!$C$2:$C$26)</f>
        <v>5</v>
      </c>
      <c r="J379" t="str">
        <f>_xlfn.XLOOKUP(Table1[[#This Row],[ryhmäID]],ryhmat!$A$2:$A$7,ryhmat!$B$2:$B$7)</f>
        <v>Konsolit</v>
      </c>
      <c r="K379">
        <f>Table1[[#This Row],[Myyntihinta]]-Table1[[#This Row],[Ostohinta]]</f>
        <v>50.27</v>
      </c>
    </row>
    <row r="380" spans="1:11" x14ac:dyDescent="0.2">
      <c r="A380">
        <v>50878</v>
      </c>
      <c r="B380" s="21">
        <v>43949</v>
      </c>
      <c r="C380" s="26" t="s">
        <v>817</v>
      </c>
      <c r="D380">
        <v>1</v>
      </c>
      <c r="E380">
        <v>3</v>
      </c>
      <c r="F380">
        <v>20</v>
      </c>
      <c r="G380">
        <v>10.66</v>
      </c>
      <c r="H380" t="str">
        <f>_xlfn.XLOOKUP(Table1[[#This Row],[MyyjäID]],myyjat!$A$2:$A$16,myyjat!$B$2:$B$16)</f>
        <v>Pekka</v>
      </c>
      <c r="I380">
        <f>_xlfn.XLOOKUP(Table1[[#This Row],[Tuotenumero]],tuotteet!$A$2:$A$26,tuotteet!$C$2:$C$26)</f>
        <v>4</v>
      </c>
      <c r="J380" t="str">
        <f>_xlfn.XLOOKUP(Table1[[#This Row],[ryhmäID]],ryhmat!$A$2:$A$7,ryhmat!$B$2:$B$7)</f>
        <v>Tarvikkeet</v>
      </c>
      <c r="K380">
        <f>Table1[[#This Row],[Myyntihinta]]-Table1[[#This Row],[Ostohinta]]</f>
        <v>9.34</v>
      </c>
    </row>
    <row r="381" spans="1:11" x14ac:dyDescent="0.2">
      <c r="A381">
        <v>50879</v>
      </c>
      <c r="B381" s="21">
        <v>43950</v>
      </c>
      <c r="C381" s="26" t="s">
        <v>819</v>
      </c>
      <c r="D381">
        <v>1</v>
      </c>
      <c r="E381">
        <v>6</v>
      </c>
      <c r="F381">
        <v>226</v>
      </c>
      <c r="G381">
        <v>163.85</v>
      </c>
      <c r="H381" t="str">
        <f>_xlfn.XLOOKUP(Table1[[#This Row],[MyyjäID]],myyjat!$A$2:$A$16,myyjat!$B$2:$B$16)</f>
        <v>Hessu</v>
      </c>
      <c r="I381">
        <f>_xlfn.XLOOKUP(Table1[[#This Row],[Tuotenumero]],tuotteet!$A$2:$A$26,tuotteet!$C$2:$C$26)</f>
        <v>3</v>
      </c>
      <c r="J381" t="str">
        <f>_xlfn.XLOOKUP(Table1[[#This Row],[ryhmäID]],ryhmat!$A$2:$A$7,ryhmat!$B$2:$B$7)</f>
        <v>TV</v>
      </c>
      <c r="K381">
        <f>Table1[[#This Row],[Myyntihinta]]-Table1[[#This Row],[Ostohinta]]</f>
        <v>62.150000000000006</v>
      </c>
    </row>
    <row r="382" spans="1:11" x14ac:dyDescent="0.2">
      <c r="A382">
        <v>50880</v>
      </c>
      <c r="B382" s="21">
        <v>43950</v>
      </c>
      <c r="C382" s="26" t="s">
        <v>817</v>
      </c>
      <c r="D382">
        <v>1</v>
      </c>
      <c r="E382">
        <v>6</v>
      </c>
      <c r="F382">
        <v>20</v>
      </c>
      <c r="G382">
        <v>10.68</v>
      </c>
      <c r="H382" t="str">
        <f>_xlfn.XLOOKUP(Table1[[#This Row],[MyyjäID]],myyjat!$A$2:$A$16,myyjat!$B$2:$B$16)</f>
        <v>Hessu</v>
      </c>
      <c r="I382">
        <f>_xlfn.XLOOKUP(Table1[[#This Row],[Tuotenumero]],tuotteet!$A$2:$A$26,tuotteet!$C$2:$C$26)</f>
        <v>4</v>
      </c>
      <c r="J382" t="str">
        <f>_xlfn.XLOOKUP(Table1[[#This Row],[ryhmäID]],ryhmat!$A$2:$A$7,ryhmat!$B$2:$B$7)</f>
        <v>Tarvikkeet</v>
      </c>
      <c r="K382">
        <f>Table1[[#This Row],[Myyntihinta]]-Table1[[#This Row],[Ostohinta]]</f>
        <v>9.32</v>
      </c>
    </row>
    <row r="383" spans="1:11" x14ac:dyDescent="0.2">
      <c r="A383">
        <v>50881</v>
      </c>
      <c r="B383" s="21">
        <v>43950</v>
      </c>
      <c r="C383" s="26" t="s">
        <v>817</v>
      </c>
      <c r="D383">
        <v>1</v>
      </c>
      <c r="E383">
        <v>6</v>
      </c>
      <c r="F383">
        <v>20</v>
      </c>
      <c r="G383">
        <v>11.63</v>
      </c>
      <c r="H383" t="str">
        <f>_xlfn.XLOOKUP(Table1[[#This Row],[MyyjäID]],myyjat!$A$2:$A$16,myyjat!$B$2:$B$16)</f>
        <v>Hessu</v>
      </c>
      <c r="I383">
        <f>_xlfn.XLOOKUP(Table1[[#This Row],[Tuotenumero]],tuotteet!$A$2:$A$26,tuotteet!$C$2:$C$26)</f>
        <v>4</v>
      </c>
      <c r="J383" t="str">
        <f>_xlfn.XLOOKUP(Table1[[#This Row],[ryhmäID]],ryhmat!$A$2:$A$7,ryhmat!$B$2:$B$7)</f>
        <v>Tarvikkeet</v>
      </c>
      <c r="K383">
        <f>Table1[[#This Row],[Myyntihinta]]-Table1[[#This Row],[Ostohinta]]</f>
        <v>8.3699999999999992</v>
      </c>
    </row>
    <row r="384" spans="1:11" x14ac:dyDescent="0.2">
      <c r="A384">
        <v>50882</v>
      </c>
      <c r="B384" s="21">
        <v>43951</v>
      </c>
      <c r="C384" s="26" t="s">
        <v>817</v>
      </c>
      <c r="D384">
        <v>1</v>
      </c>
      <c r="E384">
        <v>6</v>
      </c>
      <c r="F384">
        <v>20</v>
      </c>
      <c r="G384">
        <v>11.48</v>
      </c>
      <c r="H384" t="str">
        <f>_xlfn.XLOOKUP(Table1[[#This Row],[MyyjäID]],myyjat!$A$2:$A$16,myyjat!$B$2:$B$16)</f>
        <v>Hessu</v>
      </c>
      <c r="I384">
        <f>_xlfn.XLOOKUP(Table1[[#This Row],[Tuotenumero]],tuotteet!$A$2:$A$26,tuotteet!$C$2:$C$26)</f>
        <v>4</v>
      </c>
      <c r="J384" t="str">
        <f>_xlfn.XLOOKUP(Table1[[#This Row],[ryhmäID]],ryhmat!$A$2:$A$7,ryhmat!$B$2:$B$7)</f>
        <v>Tarvikkeet</v>
      </c>
      <c r="K384">
        <f>Table1[[#This Row],[Myyntihinta]]-Table1[[#This Row],[Ostohinta]]</f>
        <v>8.52</v>
      </c>
    </row>
    <row r="385" spans="1:11" x14ac:dyDescent="0.2">
      <c r="A385">
        <v>50883</v>
      </c>
      <c r="B385" s="21">
        <v>43951</v>
      </c>
      <c r="C385" s="26" t="s">
        <v>821</v>
      </c>
      <c r="D385">
        <v>1</v>
      </c>
      <c r="E385">
        <v>7</v>
      </c>
      <c r="F385">
        <v>123</v>
      </c>
      <c r="G385">
        <v>61.11</v>
      </c>
      <c r="H385" t="str">
        <f>_xlfn.XLOOKUP(Table1[[#This Row],[MyyjäID]],myyjat!$A$2:$A$16,myyjat!$B$2:$B$16)</f>
        <v>Rauno</v>
      </c>
      <c r="I385">
        <f>_xlfn.XLOOKUP(Table1[[#This Row],[Tuotenumero]],tuotteet!$A$2:$A$26,tuotteet!$C$2:$C$26)</f>
        <v>2</v>
      </c>
      <c r="J385" t="str">
        <f>_xlfn.XLOOKUP(Table1[[#This Row],[ryhmäID]],ryhmat!$A$2:$A$7,ryhmat!$B$2:$B$7)</f>
        <v>Kuvantoisto</v>
      </c>
      <c r="K385">
        <f>Table1[[#This Row],[Myyntihinta]]-Table1[[#This Row],[Ostohinta]]</f>
        <v>61.89</v>
      </c>
    </row>
    <row r="386" spans="1:11" x14ac:dyDescent="0.2">
      <c r="A386">
        <v>50884</v>
      </c>
      <c r="B386" s="21">
        <v>43952</v>
      </c>
      <c r="C386" s="26" t="s">
        <v>817</v>
      </c>
      <c r="D386">
        <v>1</v>
      </c>
      <c r="E386">
        <v>1</v>
      </c>
      <c r="F386">
        <v>20</v>
      </c>
      <c r="G386">
        <v>10.71</v>
      </c>
      <c r="H386" t="str">
        <f>_xlfn.XLOOKUP(Table1[[#This Row],[MyyjäID]],myyjat!$A$2:$A$16,myyjat!$B$2:$B$16)</f>
        <v>Jani</v>
      </c>
      <c r="I386">
        <f>_xlfn.XLOOKUP(Table1[[#This Row],[Tuotenumero]],tuotteet!$A$2:$A$26,tuotteet!$C$2:$C$26)</f>
        <v>4</v>
      </c>
      <c r="J386" t="str">
        <f>_xlfn.XLOOKUP(Table1[[#This Row],[ryhmäID]],ryhmat!$A$2:$A$7,ryhmat!$B$2:$B$7)</f>
        <v>Tarvikkeet</v>
      </c>
      <c r="K386">
        <f>Table1[[#This Row],[Myyntihinta]]-Table1[[#This Row],[Ostohinta]]</f>
        <v>9.2899999999999991</v>
      </c>
    </row>
    <row r="387" spans="1:11" x14ac:dyDescent="0.2">
      <c r="A387">
        <v>50885</v>
      </c>
      <c r="B387" s="21">
        <v>43952</v>
      </c>
      <c r="C387" s="26" t="s">
        <v>818</v>
      </c>
      <c r="D387">
        <v>1</v>
      </c>
      <c r="E387">
        <v>6</v>
      </c>
      <c r="F387">
        <v>84</v>
      </c>
      <c r="G387">
        <v>52.08</v>
      </c>
      <c r="H387" t="str">
        <f>_xlfn.XLOOKUP(Table1[[#This Row],[MyyjäID]],myyjat!$A$2:$A$16,myyjat!$B$2:$B$16)</f>
        <v>Hessu</v>
      </c>
      <c r="I387">
        <f>_xlfn.XLOOKUP(Table1[[#This Row],[Tuotenumero]],tuotteet!$A$2:$A$26,tuotteet!$C$2:$C$26)</f>
        <v>6</v>
      </c>
      <c r="J387" t="str">
        <f>_xlfn.XLOOKUP(Table1[[#This Row],[ryhmäID]],ryhmat!$A$2:$A$7,ryhmat!$B$2:$B$7)</f>
        <v>Digiboxit</v>
      </c>
      <c r="K387">
        <f>Table1[[#This Row],[Myyntihinta]]-Table1[[#This Row],[Ostohinta]]</f>
        <v>31.92</v>
      </c>
    </row>
    <row r="388" spans="1:11" x14ac:dyDescent="0.2">
      <c r="A388">
        <v>50886</v>
      </c>
      <c r="B388" s="21">
        <v>43952</v>
      </c>
      <c r="C388" s="26" t="s">
        <v>822</v>
      </c>
      <c r="D388">
        <v>1</v>
      </c>
      <c r="E388">
        <v>5</v>
      </c>
      <c r="F388">
        <v>178</v>
      </c>
      <c r="G388">
        <v>117.38</v>
      </c>
      <c r="H388" t="str">
        <f>_xlfn.XLOOKUP(Table1[[#This Row],[MyyjäID]],myyjat!$A$2:$A$16,myyjat!$B$2:$B$16)</f>
        <v>Liisa</v>
      </c>
      <c r="I388">
        <f>_xlfn.XLOOKUP(Table1[[#This Row],[Tuotenumero]],tuotteet!$A$2:$A$26,tuotteet!$C$2:$C$26)</f>
        <v>2</v>
      </c>
      <c r="J388" t="str">
        <f>_xlfn.XLOOKUP(Table1[[#This Row],[ryhmäID]],ryhmat!$A$2:$A$7,ryhmat!$B$2:$B$7)</f>
        <v>Kuvantoisto</v>
      </c>
      <c r="K388">
        <f>Table1[[#This Row],[Myyntihinta]]-Table1[[#This Row],[Ostohinta]]</f>
        <v>60.620000000000005</v>
      </c>
    </row>
    <row r="389" spans="1:11" x14ac:dyDescent="0.2">
      <c r="A389">
        <v>50887</v>
      </c>
      <c r="B389" s="21">
        <v>43952</v>
      </c>
      <c r="C389" s="26" t="s">
        <v>825</v>
      </c>
      <c r="D389">
        <v>1</v>
      </c>
      <c r="E389">
        <v>3</v>
      </c>
      <c r="F389">
        <v>94</v>
      </c>
      <c r="G389">
        <v>52.42</v>
      </c>
      <c r="H389" t="str">
        <f>_xlfn.XLOOKUP(Table1[[#This Row],[MyyjäID]],myyjat!$A$2:$A$16,myyjat!$B$2:$B$16)</f>
        <v>Pekka</v>
      </c>
      <c r="I389">
        <f>_xlfn.XLOOKUP(Table1[[#This Row],[Tuotenumero]],tuotteet!$A$2:$A$26,tuotteet!$C$2:$C$26)</f>
        <v>5</v>
      </c>
      <c r="J389" t="str">
        <f>_xlfn.XLOOKUP(Table1[[#This Row],[ryhmäID]],ryhmat!$A$2:$A$7,ryhmat!$B$2:$B$7)</f>
        <v>Konsolit</v>
      </c>
      <c r="K389">
        <f>Table1[[#This Row],[Myyntihinta]]-Table1[[#This Row],[Ostohinta]]</f>
        <v>41.58</v>
      </c>
    </row>
    <row r="390" spans="1:11" x14ac:dyDescent="0.2">
      <c r="A390">
        <v>50888</v>
      </c>
      <c r="B390" s="21">
        <v>43953</v>
      </c>
      <c r="C390" s="26" t="s">
        <v>817</v>
      </c>
      <c r="D390">
        <v>1</v>
      </c>
      <c r="E390">
        <v>6</v>
      </c>
      <c r="F390">
        <v>20</v>
      </c>
      <c r="G390">
        <v>11.57</v>
      </c>
      <c r="H390" t="str">
        <f>_xlfn.XLOOKUP(Table1[[#This Row],[MyyjäID]],myyjat!$A$2:$A$16,myyjat!$B$2:$B$16)</f>
        <v>Hessu</v>
      </c>
      <c r="I390">
        <f>_xlfn.XLOOKUP(Table1[[#This Row],[Tuotenumero]],tuotteet!$A$2:$A$26,tuotteet!$C$2:$C$26)</f>
        <v>4</v>
      </c>
      <c r="J390" t="str">
        <f>_xlfn.XLOOKUP(Table1[[#This Row],[ryhmäID]],ryhmat!$A$2:$A$7,ryhmat!$B$2:$B$7)</f>
        <v>Tarvikkeet</v>
      </c>
      <c r="K390">
        <f>Table1[[#This Row],[Myyntihinta]]-Table1[[#This Row],[Ostohinta]]</f>
        <v>8.43</v>
      </c>
    </row>
    <row r="391" spans="1:11" x14ac:dyDescent="0.2">
      <c r="A391">
        <v>50889</v>
      </c>
      <c r="B391" s="21">
        <v>43953</v>
      </c>
      <c r="C391" s="26" t="s">
        <v>817</v>
      </c>
      <c r="D391">
        <v>1</v>
      </c>
      <c r="E391">
        <v>5</v>
      </c>
      <c r="F391">
        <v>20</v>
      </c>
      <c r="G391">
        <v>11.79</v>
      </c>
      <c r="H391" t="str">
        <f>_xlfn.XLOOKUP(Table1[[#This Row],[MyyjäID]],myyjat!$A$2:$A$16,myyjat!$B$2:$B$16)</f>
        <v>Liisa</v>
      </c>
      <c r="I391">
        <f>_xlfn.XLOOKUP(Table1[[#This Row],[Tuotenumero]],tuotteet!$A$2:$A$26,tuotteet!$C$2:$C$26)</f>
        <v>4</v>
      </c>
      <c r="J391" t="str">
        <f>_xlfn.XLOOKUP(Table1[[#This Row],[ryhmäID]],ryhmat!$A$2:$A$7,ryhmat!$B$2:$B$7)</f>
        <v>Tarvikkeet</v>
      </c>
      <c r="K391">
        <f>Table1[[#This Row],[Myyntihinta]]-Table1[[#This Row],[Ostohinta]]</f>
        <v>8.2100000000000009</v>
      </c>
    </row>
    <row r="392" spans="1:11" x14ac:dyDescent="0.2">
      <c r="A392">
        <v>50890</v>
      </c>
      <c r="B392" s="21">
        <v>43953</v>
      </c>
      <c r="C392" s="26" t="s">
        <v>817</v>
      </c>
      <c r="D392">
        <v>1</v>
      </c>
      <c r="E392">
        <v>5</v>
      </c>
      <c r="F392">
        <v>20</v>
      </c>
      <c r="G392">
        <v>11.05</v>
      </c>
      <c r="H392" t="str">
        <f>_xlfn.XLOOKUP(Table1[[#This Row],[MyyjäID]],myyjat!$A$2:$A$16,myyjat!$B$2:$B$16)</f>
        <v>Liisa</v>
      </c>
      <c r="I392">
        <f>_xlfn.XLOOKUP(Table1[[#This Row],[Tuotenumero]],tuotteet!$A$2:$A$26,tuotteet!$C$2:$C$26)</f>
        <v>4</v>
      </c>
      <c r="J392" t="str">
        <f>_xlfn.XLOOKUP(Table1[[#This Row],[ryhmäID]],ryhmat!$A$2:$A$7,ryhmat!$B$2:$B$7)</f>
        <v>Tarvikkeet</v>
      </c>
      <c r="K392">
        <f>Table1[[#This Row],[Myyntihinta]]-Table1[[#This Row],[Ostohinta]]</f>
        <v>8.9499999999999993</v>
      </c>
    </row>
    <row r="393" spans="1:11" x14ac:dyDescent="0.2">
      <c r="A393">
        <v>50891</v>
      </c>
      <c r="B393" s="21">
        <v>43953</v>
      </c>
      <c r="C393" s="26" t="s">
        <v>817</v>
      </c>
      <c r="D393">
        <v>1</v>
      </c>
      <c r="E393">
        <v>2</v>
      </c>
      <c r="F393">
        <v>21</v>
      </c>
      <c r="G393">
        <v>10.8</v>
      </c>
      <c r="H393" t="str">
        <f>_xlfn.XLOOKUP(Table1[[#This Row],[MyyjäID]],myyjat!$A$2:$A$16,myyjat!$B$2:$B$16)</f>
        <v>Petteri</v>
      </c>
      <c r="I393">
        <f>_xlfn.XLOOKUP(Table1[[#This Row],[Tuotenumero]],tuotteet!$A$2:$A$26,tuotteet!$C$2:$C$26)</f>
        <v>4</v>
      </c>
      <c r="J393" t="str">
        <f>_xlfn.XLOOKUP(Table1[[#This Row],[ryhmäID]],ryhmat!$A$2:$A$7,ryhmat!$B$2:$B$7)</f>
        <v>Tarvikkeet</v>
      </c>
      <c r="K393">
        <f>Table1[[#This Row],[Myyntihinta]]-Table1[[#This Row],[Ostohinta]]</f>
        <v>10.199999999999999</v>
      </c>
    </row>
    <row r="394" spans="1:11" x14ac:dyDescent="0.2">
      <c r="A394">
        <v>50892</v>
      </c>
      <c r="B394" s="21">
        <v>43954</v>
      </c>
      <c r="C394" s="26" t="s">
        <v>817</v>
      </c>
      <c r="D394">
        <v>1</v>
      </c>
      <c r="E394">
        <v>6</v>
      </c>
      <c r="F394">
        <v>20</v>
      </c>
      <c r="G394">
        <v>11.17</v>
      </c>
      <c r="H394" t="str">
        <f>_xlfn.XLOOKUP(Table1[[#This Row],[MyyjäID]],myyjat!$A$2:$A$16,myyjat!$B$2:$B$16)</f>
        <v>Hessu</v>
      </c>
      <c r="I394">
        <f>_xlfn.XLOOKUP(Table1[[#This Row],[Tuotenumero]],tuotteet!$A$2:$A$26,tuotteet!$C$2:$C$26)</f>
        <v>4</v>
      </c>
      <c r="J394" t="str">
        <f>_xlfn.XLOOKUP(Table1[[#This Row],[ryhmäID]],ryhmat!$A$2:$A$7,ryhmat!$B$2:$B$7)</f>
        <v>Tarvikkeet</v>
      </c>
      <c r="K394">
        <f>Table1[[#This Row],[Myyntihinta]]-Table1[[#This Row],[Ostohinta]]</f>
        <v>8.83</v>
      </c>
    </row>
    <row r="395" spans="1:11" x14ac:dyDescent="0.2">
      <c r="A395">
        <v>50893</v>
      </c>
      <c r="B395" s="21">
        <v>43954</v>
      </c>
      <c r="C395" s="26" t="s">
        <v>816</v>
      </c>
      <c r="D395">
        <v>1</v>
      </c>
      <c r="E395">
        <v>5</v>
      </c>
      <c r="F395">
        <v>72</v>
      </c>
      <c r="G395">
        <v>42.2</v>
      </c>
      <c r="H395" t="str">
        <f>_xlfn.XLOOKUP(Table1[[#This Row],[MyyjäID]],myyjat!$A$2:$A$16,myyjat!$B$2:$B$16)</f>
        <v>Liisa</v>
      </c>
      <c r="I395">
        <f>_xlfn.XLOOKUP(Table1[[#This Row],[Tuotenumero]],tuotteet!$A$2:$A$26,tuotteet!$C$2:$C$26)</f>
        <v>5</v>
      </c>
      <c r="J395" t="str">
        <f>_xlfn.XLOOKUP(Table1[[#This Row],[ryhmäID]],ryhmat!$A$2:$A$7,ryhmat!$B$2:$B$7)</f>
        <v>Konsolit</v>
      </c>
      <c r="K395">
        <f>Table1[[#This Row],[Myyntihinta]]-Table1[[#This Row],[Ostohinta]]</f>
        <v>29.799999999999997</v>
      </c>
    </row>
    <row r="396" spans="1:11" x14ac:dyDescent="0.2">
      <c r="A396">
        <v>50894</v>
      </c>
      <c r="B396" s="21">
        <v>43955</v>
      </c>
      <c r="C396" s="26" t="s">
        <v>821</v>
      </c>
      <c r="D396">
        <v>1</v>
      </c>
      <c r="E396">
        <v>7</v>
      </c>
      <c r="F396">
        <v>112</v>
      </c>
      <c r="G396">
        <v>64.41</v>
      </c>
      <c r="H396" t="str">
        <f>_xlfn.XLOOKUP(Table1[[#This Row],[MyyjäID]],myyjat!$A$2:$A$16,myyjat!$B$2:$B$16)</f>
        <v>Rauno</v>
      </c>
      <c r="I396">
        <f>_xlfn.XLOOKUP(Table1[[#This Row],[Tuotenumero]],tuotteet!$A$2:$A$26,tuotteet!$C$2:$C$26)</f>
        <v>2</v>
      </c>
      <c r="J396" t="str">
        <f>_xlfn.XLOOKUP(Table1[[#This Row],[ryhmäID]],ryhmat!$A$2:$A$7,ryhmat!$B$2:$B$7)</f>
        <v>Kuvantoisto</v>
      </c>
      <c r="K396">
        <f>Table1[[#This Row],[Myyntihinta]]-Table1[[#This Row],[Ostohinta]]</f>
        <v>47.59</v>
      </c>
    </row>
    <row r="397" spans="1:11" x14ac:dyDescent="0.2">
      <c r="A397">
        <v>50895</v>
      </c>
      <c r="B397" s="21">
        <v>43955</v>
      </c>
      <c r="C397" s="26" t="s">
        <v>817</v>
      </c>
      <c r="D397">
        <v>1</v>
      </c>
      <c r="E397">
        <v>6</v>
      </c>
      <c r="F397">
        <v>21</v>
      </c>
      <c r="G397">
        <v>11.25</v>
      </c>
      <c r="H397" t="str">
        <f>_xlfn.XLOOKUP(Table1[[#This Row],[MyyjäID]],myyjat!$A$2:$A$16,myyjat!$B$2:$B$16)</f>
        <v>Hessu</v>
      </c>
      <c r="I397">
        <f>_xlfn.XLOOKUP(Table1[[#This Row],[Tuotenumero]],tuotteet!$A$2:$A$26,tuotteet!$C$2:$C$26)</f>
        <v>4</v>
      </c>
      <c r="J397" t="str">
        <f>_xlfn.XLOOKUP(Table1[[#This Row],[ryhmäID]],ryhmat!$A$2:$A$7,ryhmat!$B$2:$B$7)</f>
        <v>Tarvikkeet</v>
      </c>
      <c r="K397">
        <f>Table1[[#This Row],[Myyntihinta]]-Table1[[#This Row],[Ostohinta]]</f>
        <v>9.75</v>
      </c>
    </row>
    <row r="398" spans="1:11" x14ac:dyDescent="0.2">
      <c r="A398">
        <v>50896</v>
      </c>
      <c r="B398" s="21">
        <v>43955</v>
      </c>
      <c r="C398" s="26" t="s">
        <v>818</v>
      </c>
      <c r="D398">
        <v>1</v>
      </c>
      <c r="E398">
        <v>2</v>
      </c>
      <c r="F398">
        <v>89</v>
      </c>
      <c r="G398">
        <v>53.33</v>
      </c>
      <c r="H398" t="str">
        <f>_xlfn.XLOOKUP(Table1[[#This Row],[MyyjäID]],myyjat!$A$2:$A$16,myyjat!$B$2:$B$16)</f>
        <v>Petteri</v>
      </c>
      <c r="I398">
        <f>_xlfn.XLOOKUP(Table1[[#This Row],[Tuotenumero]],tuotteet!$A$2:$A$26,tuotteet!$C$2:$C$26)</f>
        <v>6</v>
      </c>
      <c r="J398" t="str">
        <f>_xlfn.XLOOKUP(Table1[[#This Row],[ryhmäID]],ryhmat!$A$2:$A$7,ryhmat!$B$2:$B$7)</f>
        <v>Digiboxit</v>
      </c>
      <c r="K398">
        <f>Table1[[#This Row],[Myyntihinta]]-Table1[[#This Row],[Ostohinta]]</f>
        <v>35.67</v>
      </c>
    </row>
    <row r="399" spans="1:11" x14ac:dyDescent="0.2">
      <c r="A399">
        <v>50897</v>
      </c>
      <c r="B399" s="21">
        <v>43956</v>
      </c>
      <c r="C399" s="26" t="s">
        <v>817</v>
      </c>
      <c r="D399">
        <v>1</v>
      </c>
      <c r="E399">
        <v>5</v>
      </c>
      <c r="F399">
        <v>20</v>
      </c>
      <c r="G399">
        <v>11.34</v>
      </c>
      <c r="H399" t="str">
        <f>_xlfn.XLOOKUP(Table1[[#This Row],[MyyjäID]],myyjat!$A$2:$A$16,myyjat!$B$2:$B$16)</f>
        <v>Liisa</v>
      </c>
      <c r="I399">
        <f>_xlfn.XLOOKUP(Table1[[#This Row],[Tuotenumero]],tuotteet!$A$2:$A$26,tuotteet!$C$2:$C$26)</f>
        <v>4</v>
      </c>
      <c r="J399" t="str">
        <f>_xlfn.XLOOKUP(Table1[[#This Row],[ryhmäID]],ryhmat!$A$2:$A$7,ryhmat!$B$2:$B$7)</f>
        <v>Tarvikkeet</v>
      </c>
      <c r="K399">
        <f>Table1[[#This Row],[Myyntihinta]]-Table1[[#This Row],[Ostohinta]]</f>
        <v>8.66</v>
      </c>
    </row>
    <row r="400" spans="1:11" x14ac:dyDescent="0.2">
      <c r="A400">
        <v>50898</v>
      </c>
      <c r="B400" s="21">
        <v>43956</v>
      </c>
      <c r="C400" s="26" t="s">
        <v>825</v>
      </c>
      <c r="D400">
        <v>1</v>
      </c>
      <c r="E400">
        <v>1</v>
      </c>
      <c r="F400">
        <v>102</v>
      </c>
      <c r="G400">
        <v>53.05</v>
      </c>
      <c r="H400" t="str">
        <f>_xlfn.XLOOKUP(Table1[[#This Row],[MyyjäID]],myyjat!$A$2:$A$16,myyjat!$B$2:$B$16)</f>
        <v>Jani</v>
      </c>
      <c r="I400">
        <f>_xlfn.XLOOKUP(Table1[[#This Row],[Tuotenumero]],tuotteet!$A$2:$A$26,tuotteet!$C$2:$C$26)</f>
        <v>5</v>
      </c>
      <c r="J400" t="str">
        <f>_xlfn.XLOOKUP(Table1[[#This Row],[ryhmäID]],ryhmat!$A$2:$A$7,ryhmat!$B$2:$B$7)</f>
        <v>Konsolit</v>
      </c>
      <c r="K400">
        <f>Table1[[#This Row],[Myyntihinta]]-Table1[[#This Row],[Ostohinta]]</f>
        <v>48.95</v>
      </c>
    </row>
    <row r="401" spans="1:11" x14ac:dyDescent="0.2">
      <c r="A401">
        <v>50899</v>
      </c>
      <c r="B401" s="21">
        <v>43957</v>
      </c>
      <c r="C401" s="26" t="s">
        <v>817</v>
      </c>
      <c r="D401">
        <v>1</v>
      </c>
      <c r="E401">
        <v>2</v>
      </c>
      <c r="F401">
        <v>20</v>
      </c>
      <c r="G401">
        <v>10.82</v>
      </c>
      <c r="H401" t="str">
        <f>_xlfn.XLOOKUP(Table1[[#This Row],[MyyjäID]],myyjat!$A$2:$A$16,myyjat!$B$2:$B$16)</f>
        <v>Petteri</v>
      </c>
      <c r="I401">
        <f>_xlfn.XLOOKUP(Table1[[#This Row],[Tuotenumero]],tuotteet!$A$2:$A$26,tuotteet!$C$2:$C$26)</f>
        <v>4</v>
      </c>
      <c r="J401" t="str">
        <f>_xlfn.XLOOKUP(Table1[[#This Row],[ryhmäID]],ryhmat!$A$2:$A$7,ryhmat!$B$2:$B$7)</f>
        <v>Tarvikkeet</v>
      </c>
      <c r="K401">
        <f>Table1[[#This Row],[Myyntihinta]]-Table1[[#This Row],[Ostohinta]]</f>
        <v>9.18</v>
      </c>
    </row>
    <row r="402" spans="1:11" x14ac:dyDescent="0.2">
      <c r="A402">
        <v>50900</v>
      </c>
      <c r="B402" s="21">
        <v>43957</v>
      </c>
      <c r="C402" s="26" t="s">
        <v>817</v>
      </c>
      <c r="D402">
        <v>1</v>
      </c>
      <c r="E402">
        <v>5</v>
      </c>
      <c r="F402">
        <v>21</v>
      </c>
      <c r="G402">
        <v>10.74</v>
      </c>
      <c r="H402" t="str">
        <f>_xlfn.XLOOKUP(Table1[[#This Row],[MyyjäID]],myyjat!$A$2:$A$16,myyjat!$B$2:$B$16)</f>
        <v>Liisa</v>
      </c>
      <c r="I402">
        <f>_xlfn.XLOOKUP(Table1[[#This Row],[Tuotenumero]],tuotteet!$A$2:$A$26,tuotteet!$C$2:$C$26)</f>
        <v>4</v>
      </c>
      <c r="J402" t="str">
        <f>_xlfn.XLOOKUP(Table1[[#This Row],[ryhmäID]],ryhmat!$A$2:$A$7,ryhmat!$B$2:$B$7)</f>
        <v>Tarvikkeet</v>
      </c>
      <c r="K402">
        <f>Table1[[#This Row],[Myyntihinta]]-Table1[[#This Row],[Ostohinta]]</f>
        <v>10.26</v>
      </c>
    </row>
    <row r="403" spans="1:11" x14ac:dyDescent="0.2">
      <c r="A403">
        <v>50901</v>
      </c>
      <c r="B403" s="21">
        <v>43957</v>
      </c>
      <c r="C403" s="26" t="s">
        <v>817</v>
      </c>
      <c r="D403">
        <v>1</v>
      </c>
      <c r="E403">
        <v>7</v>
      </c>
      <c r="F403">
        <v>20</v>
      </c>
      <c r="G403">
        <v>11.1</v>
      </c>
      <c r="H403" t="str">
        <f>_xlfn.XLOOKUP(Table1[[#This Row],[MyyjäID]],myyjat!$A$2:$A$16,myyjat!$B$2:$B$16)</f>
        <v>Rauno</v>
      </c>
      <c r="I403">
        <f>_xlfn.XLOOKUP(Table1[[#This Row],[Tuotenumero]],tuotteet!$A$2:$A$26,tuotteet!$C$2:$C$26)</f>
        <v>4</v>
      </c>
      <c r="J403" t="str">
        <f>_xlfn.XLOOKUP(Table1[[#This Row],[ryhmäID]],ryhmat!$A$2:$A$7,ryhmat!$B$2:$B$7)</f>
        <v>Tarvikkeet</v>
      </c>
      <c r="K403">
        <f>Table1[[#This Row],[Myyntihinta]]-Table1[[#This Row],[Ostohinta]]</f>
        <v>8.9</v>
      </c>
    </row>
    <row r="404" spans="1:11" x14ac:dyDescent="0.2">
      <c r="A404">
        <v>50902</v>
      </c>
      <c r="B404" s="21">
        <v>43958</v>
      </c>
      <c r="C404" s="26" t="s">
        <v>817</v>
      </c>
      <c r="D404">
        <v>1</v>
      </c>
      <c r="E404">
        <v>6</v>
      </c>
      <c r="F404">
        <v>21</v>
      </c>
      <c r="G404">
        <v>11.37</v>
      </c>
      <c r="H404" t="str">
        <f>_xlfn.XLOOKUP(Table1[[#This Row],[MyyjäID]],myyjat!$A$2:$A$16,myyjat!$B$2:$B$16)</f>
        <v>Hessu</v>
      </c>
      <c r="I404">
        <f>_xlfn.XLOOKUP(Table1[[#This Row],[Tuotenumero]],tuotteet!$A$2:$A$26,tuotteet!$C$2:$C$26)</f>
        <v>4</v>
      </c>
      <c r="J404" t="str">
        <f>_xlfn.XLOOKUP(Table1[[#This Row],[ryhmäID]],ryhmat!$A$2:$A$7,ryhmat!$B$2:$B$7)</f>
        <v>Tarvikkeet</v>
      </c>
      <c r="K404">
        <f>Table1[[#This Row],[Myyntihinta]]-Table1[[#This Row],[Ostohinta]]</f>
        <v>9.6300000000000008</v>
      </c>
    </row>
    <row r="405" spans="1:11" x14ac:dyDescent="0.2">
      <c r="A405">
        <v>50903</v>
      </c>
      <c r="B405" s="21">
        <v>43958</v>
      </c>
      <c r="C405" s="26" t="s">
        <v>817</v>
      </c>
      <c r="D405">
        <v>1</v>
      </c>
      <c r="E405">
        <v>6</v>
      </c>
      <c r="F405">
        <v>20</v>
      </c>
      <c r="G405">
        <v>10.91</v>
      </c>
      <c r="H405" t="str">
        <f>_xlfn.XLOOKUP(Table1[[#This Row],[MyyjäID]],myyjat!$A$2:$A$16,myyjat!$B$2:$B$16)</f>
        <v>Hessu</v>
      </c>
      <c r="I405">
        <f>_xlfn.XLOOKUP(Table1[[#This Row],[Tuotenumero]],tuotteet!$A$2:$A$26,tuotteet!$C$2:$C$26)</f>
        <v>4</v>
      </c>
      <c r="J405" t="str">
        <f>_xlfn.XLOOKUP(Table1[[#This Row],[ryhmäID]],ryhmat!$A$2:$A$7,ryhmat!$B$2:$B$7)</f>
        <v>Tarvikkeet</v>
      </c>
      <c r="K405">
        <f>Table1[[#This Row],[Myyntihinta]]-Table1[[#This Row],[Ostohinta]]</f>
        <v>9.09</v>
      </c>
    </row>
    <row r="406" spans="1:11" x14ac:dyDescent="0.2">
      <c r="A406">
        <v>50904</v>
      </c>
      <c r="B406" s="21">
        <v>43958</v>
      </c>
      <c r="C406" s="26" t="s">
        <v>817</v>
      </c>
      <c r="D406">
        <v>1</v>
      </c>
      <c r="E406">
        <v>5</v>
      </c>
      <c r="F406">
        <v>20</v>
      </c>
      <c r="G406">
        <v>11.13</v>
      </c>
      <c r="H406" t="str">
        <f>_xlfn.XLOOKUP(Table1[[#This Row],[MyyjäID]],myyjat!$A$2:$A$16,myyjat!$B$2:$B$16)</f>
        <v>Liisa</v>
      </c>
      <c r="I406">
        <f>_xlfn.XLOOKUP(Table1[[#This Row],[Tuotenumero]],tuotteet!$A$2:$A$26,tuotteet!$C$2:$C$26)</f>
        <v>4</v>
      </c>
      <c r="J406" t="str">
        <f>_xlfn.XLOOKUP(Table1[[#This Row],[ryhmäID]],ryhmat!$A$2:$A$7,ryhmat!$B$2:$B$7)</f>
        <v>Tarvikkeet</v>
      </c>
      <c r="K406">
        <f>Table1[[#This Row],[Myyntihinta]]-Table1[[#This Row],[Ostohinta]]</f>
        <v>8.8699999999999992</v>
      </c>
    </row>
    <row r="407" spans="1:11" x14ac:dyDescent="0.2">
      <c r="A407">
        <v>50905</v>
      </c>
      <c r="B407" s="21">
        <v>43958</v>
      </c>
      <c r="C407" s="26" t="s">
        <v>817</v>
      </c>
      <c r="D407">
        <v>1</v>
      </c>
      <c r="E407">
        <v>6</v>
      </c>
      <c r="F407">
        <v>21</v>
      </c>
      <c r="G407">
        <v>11.6</v>
      </c>
      <c r="H407" t="str">
        <f>_xlfn.XLOOKUP(Table1[[#This Row],[MyyjäID]],myyjat!$A$2:$A$16,myyjat!$B$2:$B$16)</f>
        <v>Hessu</v>
      </c>
      <c r="I407">
        <f>_xlfn.XLOOKUP(Table1[[#This Row],[Tuotenumero]],tuotteet!$A$2:$A$26,tuotteet!$C$2:$C$26)</f>
        <v>4</v>
      </c>
      <c r="J407" t="str">
        <f>_xlfn.XLOOKUP(Table1[[#This Row],[ryhmäID]],ryhmat!$A$2:$A$7,ryhmat!$B$2:$B$7)</f>
        <v>Tarvikkeet</v>
      </c>
      <c r="K407">
        <f>Table1[[#This Row],[Myyntihinta]]-Table1[[#This Row],[Ostohinta]]</f>
        <v>9.4</v>
      </c>
    </row>
    <row r="408" spans="1:11" x14ac:dyDescent="0.2">
      <c r="A408">
        <v>50906</v>
      </c>
      <c r="B408" s="21">
        <v>43959</v>
      </c>
      <c r="C408" s="26" t="s">
        <v>817</v>
      </c>
      <c r="D408">
        <v>1</v>
      </c>
      <c r="E408">
        <v>1</v>
      </c>
      <c r="F408">
        <v>21</v>
      </c>
      <c r="G408">
        <v>11.56</v>
      </c>
      <c r="H408" t="str">
        <f>_xlfn.XLOOKUP(Table1[[#This Row],[MyyjäID]],myyjat!$A$2:$A$16,myyjat!$B$2:$B$16)</f>
        <v>Jani</v>
      </c>
      <c r="I408">
        <f>_xlfn.XLOOKUP(Table1[[#This Row],[Tuotenumero]],tuotteet!$A$2:$A$26,tuotteet!$C$2:$C$26)</f>
        <v>4</v>
      </c>
      <c r="J408" t="str">
        <f>_xlfn.XLOOKUP(Table1[[#This Row],[ryhmäID]],ryhmat!$A$2:$A$7,ryhmat!$B$2:$B$7)</f>
        <v>Tarvikkeet</v>
      </c>
      <c r="K408">
        <f>Table1[[#This Row],[Myyntihinta]]-Table1[[#This Row],[Ostohinta]]</f>
        <v>9.44</v>
      </c>
    </row>
    <row r="409" spans="1:11" x14ac:dyDescent="0.2">
      <c r="A409">
        <v>50907</v>
      </c>
      <c r="B409" s="21">
        <v>43960</v>
      </c>
      <c r="C409" s="26" t="s">
        <v>817</v>
      </c>
      <c r="D409">
        <v>1</v>
      </c>
      <c r="E409">
        <v>3</v>
      </c>
      <c r="F409">
        <v>20</v>
      </c>
      <c r="G409">
        <v>11.24</v>
      </c>
      <c r="H409" t="str">
        <f>_xlfn.XLOOKUP(Table1[[#This Row],[MyyjäID]],myyjat!$A$2:$A$16,myyjat!$B$2:$B$16)</f>
        <v>Pekka</v>
      </c>
      <c r="I409">
        <f>_xlfn.XLOOKUP(Table1[[#This Row],[Tuotenumero]],tuotteet!$A$2:$A$26,tuotteet!$C$2:$C$26)</f>
        <v>4</v>
      </c>
      <c r="J409" t="str">
        <f>_xlfn.XLOOKUP(Table1[[#This Row],[ryhmäID]],ryhmat!$A$2:$A$7,ryhmat!$B$2:$B$7)</f>
        <v>Tarvikkeet</v>
      </c>
      <c r="K409">
        <f>Table1[[#This Row],[Myyntihinta]]-Table1[[#This Row],[Ostohinta]]</f>
        <v>8.76</v>
      </c>
    </row>
    <row r="410" spans="1:11" x14ac:dyDescent="0.2">
      <c r="A410">
        <v>50908</v>
      </c>
      <c r="B410" s="21">
        <v>43960</v>
      </c>
      <c r="C410" s="26" t="s">
        <v>825</v>
      </c>
      <c r="D410">
        <v>1</v>
      </c>
      <c r="E410">
        <v>6</v>
      </c>
      <c r="F410">
        <v>103</v>
      </c>
      <c r="G410">
        <v>52.49</v>
      </c>
      <c r="H410" t="str">
        <f>_xlfn.XLOOKUP(Table1[[#This Row],[MyyjäID]],myyjat!$A$2:$A$16,myyjat!$B$2:$B$16)</f>
        <v>Hessu</v>
      </c>
      <c r="I410">
        <f>_xlfn.XLOOKUP(Table1[[#This Row],[Tuotenumero]],tuotteet!$A$2:$A$26,tuotteet!$C$2:$C$26)</f>
        <v>5</v>
      </c>
      <c r="J410" t="str">
        <f>_xlfn.XLOOKUP(Table1[[#This Row],[ryhmäID]],ryhmat!$A$2:$A$7,ryhmat!$B$2:$B$7)</f>
        <v>Konsolit</v>
      </c>
      <c r="K410">
        <f>Table1[[#This Row],[Myyntihinta]]-Table1[[#This Row],[Ostohinta]]</f>
        <v>50.51</v>
      </c>
    </row>
    <row r="411" spans="1:11" x14ac:dyDescent="0.2">
      <c r="A411">
        <v>50909</v>
      </c>
      <c r="B411" s="21">
        <v>43960</v>
      </c>
      <c r="C411" s="26" t="s">
        <v>822</v>
      </c>
      <c r="D411">
        <v>1</v>
      </c>
      <c r="E411">
        <v>1</v>
      </c>
      <c r="F411">
        <v>187</v>
      </c>
      <c r="G411">
        <v>113.01</v>
      </c>
      <c r="H411" t="str">
        <f>_xlfn.XLOOKUP(Table1[[#This Row],[MyyjäID]],myyjat!$A$2:$A$16,myyjat!$B$2:$B$16)</f>
        <v>Jani</v>
      </c>
      <c r="I411">
        <f>_xlfn.XLOOKUP(Table1[[#This Row],[Tuotenumero]],tuotteet!$A$2:$A$26,tuotteet!$C$2:$C$26)</f>
        <v>2</v>
      </c>
      <c r="J411" t="str">
        <f>_xlfn.XLOOKUP(Table1[[#This Row],[ryhmäID]],ryhmat!$A$2:$A$7,ryhmat!$B$2:$B$7)</f>
        <v>Kuvantoisto</v>
      </c>
      <c r="K411">
        <f>Table1[[#This Row],[Myyntihinta]]-Table1[[#This Row],[Ostohinta]]</f>
        <v>73.989999999999995</v>
      </c>
    </row>
    <row r="412" spans="1:11" x14ac:dyDescent="0.2">
      <c r="A412">
        <v>50910</v>
      </c>
      <c r="B412" s="21">
        <v>43960</v>
      </c>
      <c r="C412" s="26" t="s">
        <v>817</v>
      </c>
      <c r="D412">
        <v>1</v>
      </c>
      <c r="E412">
        <v>3</v>
      </c>
      <c r="F412">
        <v>20</v>
      </c>
      <c r="G412">
        <v>10.64</v>
      </c>
      <c r="H412" t="str">
        <f>_xlfn.XLOOKUP(Table1[[#This Row],[MyyjäID]],myyjat!$A$2:$A$16,myyjat!$B$2:$B$16)</f>
        <v>Pekka</v>
      </c>
      <c r="I412">
        <f>_xlfn.XLOOKUP(Table1[[#This Row],[Tuotenumero]],tuotteet!$A$2:$A$26,tuotteet!$C$2:$C$26)</f>
        <v>4</v>
      </c>
      <c r="J412" t="str">
        <f>_xlfn.XLOOKUP(Table1[[#This Row],[ryhmäID]],ryhmat!$A$2:$A$7,ryhmat!$B$2:$B$7)</f>
        <v>Tarvikkeet</v>
      </c>
      <c r="K412">
        <f>Table1[[#This Row],[Myyntihinta]]-Table1[[#This Row],[Ostohinta]]</f>
        <v>9.36</v>
      </c>
    </row>
    <row r="413" spans="1:11" x14ac:dyDescent="0.2">
      <c r="A413">
        <v>50911</v>
      </c>
      <c r="B413" s="21">
        <v>43960</v>
      </c>
      <c r="C413" s="26" t="s">
        <v>820</v>
      </c>
      <c r="D413">
        <v>1</v>
      </c>
      <c r="E413">
        <v>1</v>
      </c>
      <c r="F413">
        <v>84</v>
      </c>
      <c r="G413">
        <v>50.75</v>
      </c>
      <c r="H413" t="str">
        <f>_xlfn.XLOOKUP(Table1[[#This Row],[MyyjäID]],myyjat!$A$2:$A$16,myyjat!$B$2:$B$16)</f>
        <v>Jani</v>
      </c>
      <c r="I413">
        <f>_xlfn.XLOOKUP(Table1[[#This Row],[Tuotenumero]],tuotteet!$A$2:$A$26,tuotteet!$C$2:$C$26)</f>
        <v>6</v>
      </c>
      <c r="J413" t="str">
        <f>_xlfn.XLOOKUP(Table1[[#This Row],[ryhmäID]],ryhmat!$A$2:$A$7,ryhmat!$B$2:$B$7)</f>
        <v>Digiboxit</v>
      </c>
      <c r="K413">
        <f>Table1[[#This Row],[Myyntihinta]]-Table1[[#This Row],[Ostohinta]]</f>
        <v>33.25</v>
      </c>
    </row>
    <row r="414" spans="1:11" x14ac:dyDescent="0.2">
      <c r="A414">
        <v>50912</v>
      </c>
      <c r="B414" s="21">
        <v>43961</v>
      </c>
      <c r="C414" s="26" t="s">
        <v>817</v>
      </c>
      <c r="D414">
        <v>1</v>
      </c>
      <c r="E414">
        <v>5</v>
      </c>
      <c r="F414">
        <v>21</v>
      </c>
      <c r="G414">
        <v>11.24</v>
      </c>
      <c r="H414" t="str">
        <f>_xlfn.XLOOKUP(Table1[[#This Row],[MyyjäID]],myyjat!$A$2:$A$16,myyjat!$B$2:$B$16)</f>
        <v>Liisa</v>
      </c>
      <c r="I414">
        <f>_xlfn.XLOOKUP(Table1[[#This Row],[Tuotenumero]],tuotteet!$A$2:$A$26,tuotteet!$C$2:$C$26)</f>
        <v>4</v>
      </c>
      <c r="J414" t="str">
        <f>_xlfn.XLOOKUP(Table1[[#This Row],[ryhmäID]],ryhmat!$A$2:$A$7,ryhmat!$B$2:$B$7)</f>
        <v>Tarvikkeet</v>
      </c>
      <c r="K414">
        <f>Table1[[#This Row],[Myyntihinta]]-Table1[[#This Row],[Ostohinta]]</f>
        <v>9.76</v>
      </c>
    </row>
    <row r="415" spans="1:11" x14ac:dyDescent="0.2">
      <c r="A415">
        <v>50913</v>
      </c>
      <c r="B415" s="21">
        <v>43961</v>
      </c>
      <c r="C415" s="26" t="s">
        <v>821</v>
      </c>
      <c r="D415">
        <v>1</v>
      </c>
      <c r="E415">
        <v>5</v>
      </c>
      <c r="F415">
        <v>122</v>
      </c>
      <c r="G415">
        <v>63.49</v>
      </c>
      <c r="H415" t="str">
        <f>_xlfn.XLOOKUP(Table1[[#This Row],[MyyjäID]],myyjat!$A$2:$A$16,myyjat!$B$2:$B$16)</f>
        <v>Liisa</v>
      </c>
      <c r="I415">
        <f>_xlfn.XLOOKUP(Table1[[#This Row],[Tuotenumero]],tuotteet!$A$2:$A$26,tuotteet!$C$2:$C$26)</f>
        <v>2</v>
      </c>
      <c r="J415" t="str">
        <f>_xlfn.XLOOKUP(Table1[[#This Row],[ryhmäID]],ryhmat!$A$2:$A$7,ryhmat!$B$2:$B$7)</f>
        <v>Kuvantoisto</v>
      </c>
      <c r="K415">
        <f>Table1[[#This Row],[Myyntihinta]]-Table1[[#This Row],[Ostohinta]]</f>
        <v>58.51</v>
      </c>
    </row>
    <row r="416" spans="1:11" x14ac:dyDescent="0.2">
      <c r="A416">
        <v>50914</v>
      </c>
      <c r="B416" s="21">
        <v>43961</v>
      </c>
      <c r="C416" s="26" t="s">
        <v>817</v>
      </c>
      <c r="D416">
        <v>1</v>
      </c>
      <c r="E416">
        <v>1</v>
      </c>
      <c r="F416">
        <v>21</v>
      </c>
      <c r="G416">
        <v>11.28</v>
      </c>
      <c r="H416" t="str">
        <f>_xlfn.XLOOKUP(Table1[[#This Row],[MyyjäID]],myyjat!$A$2:$A$16,myyjat!$B$2:$B$16)</f>
        <v>Jani</v>
      </c>
      <c r="I416">
        <f>_xlfn.XLOOKUP(Table1[[#This Row],[Tuotenumero]],tuotteet!$A$2:$A$26,tuotteet!$C$2:$C$26)</f>
        <v>4</v>
      </c>
      <c r="J416" t="str">
        <f>_xlfn.XLOOKUP(Table1[[#This Row],[ryhmäID]],ryhmat!$A$2:$A$7,ryhmat!$B$2:$B$7)</f>
        <v>Tarvikkeet</v>
      </c>
      <c r="K416">
        <f>Table1[[#This Row],[Myyntihinta]]-Table1[[#This Row],[Ostohinta]]</f>
        <v>9.7200000000000006</v>
      </c>
    </row>
    <row r="417" spans="1:11" x14ac:dyDescent="0.2">
      <c r="A417">
        <v>50915</v>
      </c>
      <c r="B417" s="21">
        <v>43962</v>
      </c>
      <c r="C417" s="26" t="s">
        <v>819</v>
      </c>
      <c r="D417">
        <v>1</v>
      </c>
      <c r="E417">
        <v>1</v>
      </c>
      <c r="F417">
        <v>241</v>
      </c>
      <c r="G417">
        <v>159.53</v>
      </c>
      <c r="H417" t="str">
        <f>_xlfn.XLOOKUP(Table1[[#This Row],[MyyjäID]],myyjat!$A$2:$A$16,myyjat!$B$2:$B$16)</f>
        <v>Jani</v>
      </c>
      <c r="I417">
        <f>_xlfn.XLOOKUP(Table1[[#This Row],[Tuotenumero]],tuotteet!$A$2:$A$26,tuotteet!$C$2:$C$26)</f>
        <v>3</v>
      </c>
      <c r="J417" t="str">
        <f>_xlfn.XLOOKUP(Table1[[#This Row],[ryhmäID]],ryhmat!$A$2:$A$7,ryhmat!$B$2:$B$7)</f>
        <v>TV</v>
      </c>
      <c r="K417">
        <f>Table1[[#This Row],[Myyntihinta]]-Table1[[#This Row],[Ostohinta]]</f>
        <v>81.47</v>
      </c>
    </row>
    <row r="418" spans="1:11" x14ac:dyDescent="0.2">
      <c r="A418">
        <v>50916</v>
      </c>
      <c r="B418" s="21">
        <v>43962</v>
      </c>
      <c r="C418" s="26" t="s">
        <v>818</v>
      </c>
      <c r="D418">
        <v>1</v>
      </c>
      <c r="E418">
        <v>6</v>
      </c>
      <c r="F418">
        <v>85</v>
      </c>
      <c r="G418">
        <v>54.8</v>
      </c>
      <c r="H418" t="str">
        <f>_xlfn.XLOOKUP(Table1[[#This Row],[MyyjäID]],myyjat!$A$2:$A$16,myyjat!$B$2:$B$16)</f>
        <v>Hessu</v>
      </c>
      <c r="I418">
        <f>_xlfn.XLOOKUP(Table1[[#This Row],[Tuotenumero]],tuotteet!$A$2:$A$26,tuotteet!$C$2:$C$26)</f>
        <v>6</v>
      </c>
      <c r="J418" t="str">
        <f>_xlfn.XLOOKUP(Table1[[#This Row],[ryhmäID]],ryhmat!$A$2:$A$7,ryhmat!$B$2:$B$7)</f>
        <v>Digiboxit</v>
      </c>
      <c r="K418">
        <f>Table1[[#This Row],[Myyntihinta]]-Table1[[#This Row],[Ostohinta]]</f>
        <v>30.200000000000003</v>
      </c>
    </row>
    <row r="419" spans="1:11" x14ac:dyDescent="0.2">
      <c r="A419">
        <v>50917</v>
      </c>
      <c r="B419" s="21">
        <v>43962</v>
      </c>
      <c r="C419" s="26" t="s">
        <v>817</v>
      </c>
      <c r="D419">
        <v>1</v>
      </c>
      <c r="E419">
        <v>6</v>
      </c>
      <c r="F419">
        <v>21</v>
      </c>
      <c r="G419">
        <v>11.18</v>
      </c>
      <c r="H419" t="str">
        <f>_xlfn.XLOOKUP(Table1[[#This Row],[MyyjäID]],myyjat!$A$2:$A$16,myyjat!$B$2:$B$16)</f>
        <v>Hessu</v>
      </c>
      <c r="I419">
        <f>_xlfn.XLOOKUP(Table1[[#This Row],[Tuotenumero]],tuotteet!$A$2:$A$26,tuotteet!$C$2:$C$26)</f>
        <v>4</v>
      </c>
      <c r="J419" t="str">
        <f>_xlfn.XLOOKUP(Table1[[#This Row],[ryhmäID]],ryhmat!$A$2:$A$7,ryhmat!$B$2:$B$7)</f>
        <v>Tarvikkeet</v>
      </c>
      <c r="K419">
        <f>Table1[[#This Row],[Myyntihinta]]-Table1[[#This Row],[Ostohinta]]</f>
        <v>9.82</v>
      </c>
    </row>
    <row r="420" spans="1:11" x14ac:dyDescent="0.2">
      <c r="A420">
        <v>50918</v>
      </c>
      <c r="B420" s="21">
        <v>43963</v>
      </c>
      <c r="C420" s="26" t="s">
        <v>817</v>
      </c>
      <c r="D420">
        <v>1</v>
      </c>
      <c r="E420">
        <v>7</v>
      </c>
      <c r="F420">
        <v>20</v>
      </c>
      <c r="G420">
        <v>11.45</v>
      </c>
      <c r="H420" t="str">
        <f>_xlfn.XLOOKUP(Table1[[#This Row],[MyyjäID]],myyjat!$A$2:$A$16,myyjat!$B$2:$B$16)</f>
        <v>Rauno</v>
      </c>
      <c r="I420">
        <f>_xlfn.XLOOKUP(Table1[[#This Row],[Tuotenumero]],tuotteet!$A$2:$A$26,tuotteet!$C$2:$C$26)</f>
        <v>4</v>
      </c>
      <c r="J420" t="str">
        <f>_xlfn.XLOOKUP(Table1[[#This Row],[ryhmäID]],ryhmat!$A$2:$A$7,ryhmat!$B$2:$B$7)</f>
        <v>Tarvikkeet</v>
      </c>
      <c r="K420">
        <f>Table1[[#This Row],[Myyntihinta]]-Table1[[#This Row],[Ostohinta]]</f>
        <v>8.5500000000000007</v>
      </c>
    </row>
    <row r="421" spans="1:11" x14ac:dyDescent="0.2">
      <c r="A421">
        <v>50919</v>
      </c>
      <c r="B421" s="21">
        <v>43963</v>
      </c>
      <c r="C421" s="26" t="s">
        <v>825</v>
      </c>
      <c r="D421">
        <v>1</v>
      </c>
      <c r="E421">
        <v>5</v>
      </c>
      <c r="F421">
        <v>102</v>
      </c>
      <c r="G421">
        <v>51.61</v>
      </c>
      <c r="H421" t="str">
        <f>_xlfn.XLOOKUP(Table1[[#This Row],[MyyjäID]],myyjat!$A$2:$A$16,myyjat!$B$2:$B$16)</f>
        <v>Liisa</v>
      </c>
      <c r="I421">
        <f>_xlfn.XLOOKUP(Table1[[#This Row],[Tuotenumero]],tuotteet!$A$2:$A$26,tuotteet!$C$2:$C$26)</f>
        <v>5</v>
      </c>
      <c r="J421" t="str">
        <f>_xlfn.XLOOKUP(Table1[[#This Row],[ryhmäID]],ryhmat!$A$2:$A$7,ryhmat!$B$2:$B$7)</f>
        <v>Konsolit</v>
      </c>
      <c r="K421">
        <f>Table1[[#This Row],[Myyntihinta]]-Table1[[#This Row],[Ostohinta]]</f>
        <v>50.39</v>
      </c>
    </row>
    <row r="422" spans="1:11" x14ac:dyDescent="0.2">
      <c r="A422">
        <v>50920</v>
      </c>
      <c r="B422" s="21">
        <v>43964</v>
      </c>
      <c r="C422" s="26" t="s">
        <v>817</v>
      </c>
      <c r="D422">
        <v>1</v>
      </c>
      <c r="E422">
        <v>2</v>
      </c>
      <c r="F422">
        <v>20</v>
      </c>
      <c r="G422">
        <v>11.72</v>
      </c>
      <c r="H422" t="str">
        <f>_xlfn.XLOOKUP(Table1[[#This Row],[MyyjäID]],myyjat!$A$2:$A$16,myyjat!$B$2:$B$16)</f>
        <v>Petteri</v>
      </c>
      <c r="I422">
        <f>_xlfn.XLOOKUP(Table1[[#This Row],[Tuotenumero]],tuotteet!$A$2:$A$26,tuotteet!$C$2:$C$26)</f>
        <v>4</v>
      </c>
      <c r="J422" t="str">
        <f>_xlfn.XLOOKUP(Table1[[#This Row],[ryhmäID]],ryhmat!$A$2:$A$7,ryhmat!$B$2:$B$7)</f>
        <v>Tarvikkeet</v>
      </c>
      <c r="K422">
        <f>Table1[[#This Row],[Myyntihinta]]-Table1[[#This Row],[Ostohinta]]</f>
        <v>8.2799999999999994</v>
      </c>
    </row>
    <row r="423" spans="1:11" x14ac:dyDescent="0.2">
      <c r="A423">
        <v>50921</v>
      </c>
      <c r="B423" s="21">
        <v>43964</v>
      </c>
      <c r="C423" s="26" t="s">
        <v>817</v>
      </c>
      <c r="D423">
        <v>1</v>
      </c>
      <c r="E423">
        <v>9</v>
      </c>
      <c r="F423">
        <v>21</v>
      </c>
      <c r="G423">
        <v>11.47</v>
      </c>
      <c r="H423" t="str">
        <f>_xlfn.XLOOKUP(Table1[[#This Row],[MyyjäID]],myyjat!$A$2:$A$16,myyjat!$B$2:$B$16)</f>
        <v>Maija</v>
      </c>
      <c r="I423">
        <f>_xlfn.XLOOKUP(Table1[[#This Row],[Tuotenumero]],tuotteet!$A$2:$A$26,tuotteet!$C$2:$C$26)</f>
        <v>4</v>
      </c>
      <c r="J423" t="str">
        <f>_xlfn.XLOOKUP(Table1[[#This Row],[ryhmäID]],ryhmat!$A$2:$A$7,ryhmat!$B$2:$B$7)</f>
        <v>Tarvikkeet</v>
      </c>
      <c r="K423">
        <f>Table1[[#This Row],[Myyntihinta]]-Table1[[#This Row],[Ostohinta]]</f>
        <v>9.5299999999999994</v>
      </c>
    </row>
    <row r="424" spans="1:11" x14ac:dyDescent="0.2">
      <c r="A424">
        <v>50922</v>
      </c>
      <c r="B424" s="21">
        <v>43965</v>
      </c>
      <c r="C424" s="26" t="s">
        <v>819</v>
      </c>
      <c r="D424">
        <v>1</v>
      </c>
      <c r="E424">
        <v>3</v>
      </c>
      <c r="F424">
        <v>240</v>
      </c>
      <c r="G424">
        <v>169.18</v>
      </c>
      <c r="H424" t="str">
        <f>_xlfn.XLOOKUP(Table1[[#This Row],[MyyjäID]],myyjat!$A$2:$A$16,myyjat!$B$2:$B$16)</f>
        <v>Pekka</v>
      </c>
      <c r="I424">
        <f>_xlfn.XLOOKUP(Table1[[#This Row],[Tuotenumero]],tuotteet!$A$2:$A$26,tuotteet!$C$2:$C$26)</f>
        <v>3</v>
      </c>
      <c r="J424" t="str">
        <f>_xlfn.XLOOKUP(Table1[[#This Row],[ryhmäID]],ryhmat!$A$2:$A$7,ryhmat!$B$2:$B$7)</f>
        <v>TV</v>
      </c>
      <c r="K424">
        <f>Table1[[#This Row],[Myyntihinta]]-Table1[[#This Row],[Ostohinta]]</f>
        <v>70.819999999999993</v>
      </c>
    </row>
    <row r="425" spans="1:11" x14ac:dyDescent="0.2">
      <c r="A425">
        <v>50923</v>
      </c>
      <c r="B425" s="21">
        <v>43965</v>
      </c>
      <c r="C425" s="26" t="s">
        <v>817</v>
      </c>
      <c r="D425">
        <v>1</v>
      </c>
      <c r="E425">
        <v>1</v>
      </c>
      <c r="F425">
        <v>20</v>
      </c>
      <c r="G425">
        <v>11.56</v>
      </c>
      <c r="H425" t="str">
        <f>_xlfn.XLOOKUP(Table1[[#This Row],[MyyjäID]],myyjat!$A$2:$A$16,myyjat!$B$2:$B$16)</f>
        <v>Jani</v>
      </c>
      <c r="I425">
        <f>_xlfn.XLOOKUP(Table1[[#This Row],[Tuotenumero]],tuotteet!$A$2:$A$26,tuotteet!$C$2:$C$26)</f>
        <v>4</v>
      </c>
      <c r="J425" t="str">
        <f>_xlfn.XLOOKUP(Table1[[#This Row],[ryhmäID]],ryhmat!$A$2:$A$7,ryhmat!$B$2:$B$7)</f>
        <v>Tarvikkeet</v>
      </c>
      <c r="K425">
        <f>Table1[[#This Row],[Myyntihinta]]-Table1[[#This Row],[Ostohinta]]</f>
        <v>8.44</v>
      </c>
    </row>
    <row r="426" spans="1:11" x14ac:dyDescent="0.2">
      <c r="A426">
        <v>50924</v>
      </c>
      <c r="B426" s="21">
        <v>43965</v>
      </c>
      <c r="C426" s="26" t="s">
        <v>817</v>
      </c>
      <c r="D426">
        <v>1</v>
      </c>
      <c r="E426">
        <v>6</v>
      </c>
      <c r="F426">
        <v>20</v>
      </c>
      <c r="G426">
        <v>11.04</v>
      </c>
      <c r="H426" t="str">
        <f>_xlfn.XLOOKUP(Table1[[#This Row],[MyyjäID]],myyjat!$A$2:$A$16,myyjat!$B$2:$B$16)</f>
        <v>Hessu</v>
      </c>
      <c r="I426">
        <f>_xlfn.XLOOKUP(Table1[[#This Row],[Tuotenumero]],tuotteet!$A$2:$A$26,tuotteet!$C$2:$C$26)</f>
        <v>4</v>
      </c>
      <c r="J426" t="str">
        <f>_xlfn.XLOOKUP(Table1[[#This Row],[ryhmäID]],ryhmat!$A$2:$A$7,ryhmat!$B$2:$B$7)</f>
        <v>Tarvikkeet</v>
      </c>
      <c r="K426">
        <f>Table1[[#This Row],[Myyntihinta]]-Table1[[#This Row],[Ostohinta]]</f>
        <v>8.9600000000000009</v>
      </c>
    </row>
    <row r="427" spans="1:11" x14ac:dyDescent="0.2">
      <c r="A427">
        <v>50925</v>
      </c>
      <c r="B427" s="21">
        <v>43966</v>
      </c>
      <c r="C427" s="26" t="s">
        <v>817</v>
      </c>
      <c r="D427">
        <v>1</v>
      </c>
      <c r="E427">
        <v>1</v>
      </c>
      <c r="F427">
        <v>19</v>
      </c>
      <c r="G427">
        <v>11.04</v>
      </c>
      <c r="H427" t="str">
        <f>_xlfn.XLOOKUP(Table1[[#This Row],[MyyjäID]],myyjat!$A$2:$A$16,myyjat!$B$2:$B$16)</f>
        <v>Jani</v>
      </c>
      <c r="I427">
        <f>_xlfn.XLOOKUP(Table1[[#This Row],[Tuotenumero]],tuotteet!$A$2:$A$26,tuotteet!$C$2:$C$26)</f>
        <v>4</v>
      </c>
      <c r="J427" t="str">
        <f>_xlfn.XLOOKUP(Table1[[#This Row],[ryhmäID]],ryhmat!$A$2:$A$7,ryhmat!$B$2:$B$7)</f>
        <v>Tarvikkeet</v>
      </c>
      <c r="K427">
        <f>Table1[[#This Row],[Myyntihinta]]-Table1[[#This Row],[Ostohinta]]</f>
        <v>7.9600000000000009</v>
      </c>
    </row>
    <row r="428" spans="1:11" x14ac:dyDescent="0.2">
      <c r="A428">
        <v>50926</v>
      </c>
      <c r="B428" s="21">
        <v>43966</v>
      </c>
      <c r="C428" s="26" t="s">
        <v>822</v>
      </c>
      <c r="D428">
        <v>1</v>
      </c>
      <c r="E428">
        <v>3</v>
      </c>
      <c r="F428">
        <v>179</v>
      </c>
      <c r="G428">
        <v>114.94</v>
      </c>
      <c r="H428" t="str">
        <f>_xlfn.XLOOKUP(Table1[[#This Row],[MyyjäID]],myyjat!$A$2:$A$16,myyjat!$B$2:$B$16)</f>
        <v>Pekka</v>
      </c>
      <c r="I428">
        <f>_xlfn.XLOOKUP(Table1[[#This Row],[Tuotenumero]],tuotteet!$A$2:$A$26,tuotteet!$C$2:$C$26)</f>
        <v>2</v>
      </c>
      <c r="J428" t="str">
        <f>_xlfn.XLOOKUP(Table1[[#This Row],[ryhmäID]],ryhmat!$A$2:$A$7,ryhmat!$B$2:$B$7)</f>
        <v>Kuvantoisto</v>
      </c>
      <c r="K428">
        <f>Table1[[#This Row],[Myyntihinta]]-Table1[[#This Row],[Ostohinta]]</f>
        <v>64.06</v>
      </c>
    </row>
    <row r="429" spans="1:11" x14ac:dyDescent="0.2">
      <c r="A429">
        <v>50927</v>
      </c>
      <c r="B429" s="21">
        <v>43966</v>
      </c>
      <c r="C429" s="26" t="s">
        <v>817</v>
      </c>
      <c r="D429">
        <v>1</v>
      </c>
      <c r="E429">
        <v>5</v>
      </c>
      <c r="F429">
        <v>20</v>
      </c>
      <c r="G429">
        <v>10.83</v>
      </c>
      <c r="H429" t="str">
        <f>_xlfn.XLOOKUP(Table1[[#This Row],[MyyjäID]],myyjat!$A$2:$A$16,myyjat!$B$2:$B$16)</f>
        <v>Liisa</v>
      </c>
      <c r="I429">
        <f>_xlfn.XLOOKUP(Table1[[#This Row],[Tuotenumero]],tuotteet!$A$2:$A$26,tuotteet!$C$2:$C$26)</f>
        <v>4</v>
      </c>
      <c r="J429" t="str">
        <f>_xlfn.XLOOKUP(Table1[[#This Row],[ryhmäID]],ryhmat!$A$2:$A$7,ryhmat!$B$2:$B$7)</f>
        <v>Tarvikkeet</v>
      </c>
      <c r="K429">
        <f>Table1[[#This Row],[Myyntihinta]]-Table1[[#This Row],[Ostohinta]]</f>
        <v>9.17</v>
      </c>
    </row>
    <row r="430" spans="1:11" x14ac:dyDescent="0.2">
      <c r="A430">
        <v>50928</v>
      </c>
      <c r="B430" s="21">
        <v>43966</v>
      </c>
      <c r="C430" s="26" t="s">
        <v>825</v>
      </c>
      <c r="D430">
        <v>1</v>
      </c>
      <c r="E430">
        <v>1</v>
      </c>
      <c r="F430">
        <v>101</v>
      </c>
      <c r="G430">
        <v>55.84</v>
      </c>
      <c r="H430" t="str">
        <f>_xlfn.XLOOKUP(Table1[[#This Row],[MyyjäID]],myyjat!$A$2:$A$16,myyjat!$B$2:$B$16)</f>
        <v>Jani</v>
      </c>
      <c r="I430">
        <f>_xlfn.XLOOKUP(Table1[[#This Row],[Tuotenumero]],tuotteet!$A$2:$A$26,tuotteet!$C$2:$C$26)</f>
        <v>5</v>
      </c>
      <c r="J430" t="str">
        <f>_xlfn.XLOOKUP(Table1[[#This Row],[ryhmäID]],ryhmat!$A$2:$A$7,ryhmat!$B$2:$B$7)</f>
        <v>Konsolit</v>
      </c>
      <c r="K430">
        <f>Table1[[#This Row],[Myyntihinta]]-Table1[[#This Row],[Ostohinta]]</f>
        <v>45.16</v>
      </c>
    </row>
    <row r="431" spans="1:11" x14ac:dyDescent="0.2">
      <c r="A431">
        <v>50929</v>
      </c>
      <c r="B431" s="21">
        <v>43967</v>
      </c>
      <c r="C431" s="26" t="s">
        <v>817</v>
      </c>
      <c r="D431">
        <v>1</v>
      </c>
      <c r="E431">
        <v>7</v>
      </c>
      <c r="F431">
        <v>20</v>
      </c>
      <c r="G431">
        <v>10.67</v>
      </c>
      <c r="H431" t="str">
        <f>_xlfn.XLOOKUP(Table1[[#This Row],[MyyjäID]],myyjat!$A$2:$A$16,myyjat!$B$2:$B$16)</f>
        <v>Rauno</v>
      </c>
      <c r="I431">
        <f>_xlfn.XLOOKUP(Table1[[#This Row],[Tuotenumero]],tuotteet!$A$2:$A$26,tuotteet!$C$2:$C$26)</f>
        <v>4</v>
      </c>
      <c r="J431" t="str">
        <f>_xlfn.XLOOKUP(Table1[[#This Row],[ryhmäID]],ryhmat!$A$2:$A$7,ryhmat!$B$2:$B$7)</f>
        <v>Tarvikkeet</v>
      </c>
      <c r="K431">
        <f>Table1[[#This Row],[Myyntihinta]]-Table1[[#This Row],[Ostohinta]]</f>
        <v>9.33</v>
      </c>
    </row>
    <row r="432" spans="1:11" x14ac:dyDescent="0.2">
      <c r="A432">
        <v>50930</v>
      </c>
      <c r="B432" s="21">
        <v>43967</v>
      </c>
      <c r="C432" s="26" t="s">
        <v>821</v>
      </c>
      <c r="D432">
        <v>1</v>
      </c>
      <c r="E432">
        <v>6</v>
      </c>
      <c r="F432">
        <v>112</v>
      </c>
      <c r="G432">
        <v>67.23</v>
      </c>
      <c r="H432" t="str">
        <f>_xlfn.XLOOKUP(Table1[[#This Row],[MyyjäID]],myyjat!$A$2:$A$16,myyjat!$B$2:$B$16)</f>
        <v>Hessu</v>
      </c>
      <c r="I432">
        <f>_xlfn.XLOOKUP(Table1[[#This Row],[Tuotenumero]],tuotteet!$A$2:$A$26,tuotteet!$C$2:$C$26)</f>
        <v>2</v>
      </c>
      <c r="J432" t="str">
        <f>_xlfn.XLOOKUP(Table1[[#This Row],[ryhmäID]],ryhmat!$A$2:$A$7,ryhmat!$B$2:$B$7)</f>
        <v>Kuvantoisto</v>
      </c>
      <c r="K432">
        <f>Table1[[#This Row],[Myyntihinta]]-Table1[[#This Row],[Ostohinta]]</f>
        <v>44.769999999999996</v>
      </c>
    </row>
    <row r="433" spans="1:11" x14ac:dyDescent="0.2">
      <c r="A433">
        <v>50931</v>
      </c>
      <c r="B433" s="21">
        <v>43967</v>
      </c>
      <c r="C433" s="26" t="s">
        <v>818</v>
      </c>
      <c r="D433">
        <v>1</v>
      </c>
      <c r="E433">
        <v>6</v>
      </c>
      <c r="F433">
        <v>88</v>
      </c>
      <c r="G433">
        <v>56.75</v>
      </c>
      <c r="H433" t="str">
        <f>_xlfn.XLOOKUP(Table1[[#This Row],[MyyjäID]],myyjat!$A$2:$A$16,myyjat!$B$2:$B$16)</f>
        <v>Hessu</v>
      </c>
      <c r="I433">
        <f>_xlfn.XLOOKUP(Table1[[#This Row],[Tuotenumero]],tuotteet!$A$2:$A$26,tuotteet!$C$2:$C$26)</f>
        <v>6</v>
      </c>
      <c r="J433" t="str">
        <f>_xlfn.XLOOKUP(Table1[[#This Row],[ryhmäID]],ryhmat!$A$2:$A$7,ryhmat!$B$2:$B$7)</f>
        <v>Digiboxit</v>
      </c>
      <c r="K433">
        <f>Table1[[#This Row],[Myyntihinta]]-Table1[[#This Row],[Ostohinta]]</f>
        <v>31.25</v>
      </c>
    </row>
    <row r="434" spans="1:11" x14ac:dyDescent="0.2">
      <c r="A434">
        <v>50932</v>
      </c>
      <c r="B434" s="21">
        <v>43968</v>
      </c>
      <c r="C434" s="26" t="s">
        <v>817</v>
      </c>
      <c r="D434">
        <v>1</v>
      </c>
      <c r="E434">
        <v>6</v>
      </c>
      <c r="F434">
        <v>21</v>
      </c>
      <c r="G434">
        <v>11.4</v>
      </c>
      <c r="H434" t="str">
        <f>_xlfn.XLOOKUP(Table1[[#This Row],[MyyjäID]],myyjat!$A$2:$A$16,myyjat!$B$2:$B$16)</f>
        <v>Hessu</v>
      </c>
      <c r="I434">
        <f>_xlfn.XLOOKUP(Table1[[#This Row],[Tuotenumero]],tuotteet!$A$2:$A$26,tuotteet!$C$2:$C$26)</f>
        <v>4</v>
      </c>
      <c r="J434" t="str">
        <f>_xlfn.XLOOKUP(Table1[[#This Row],[ryhmäID]],ryhmat!$A$2:$A$7,ryhmat!$B$2:$B$7)</f>
        <v>Tarvikkeet</v>
      </c>
      <c r="K434">
        <f>Table1[[#This Row],[Myyntihinta]]-Table1[[#This Row],[Ostohinta]]</f>
        <v>9.6</v>
      </c>
    </row>
    <row r="435" spans="1:11" x14ac:dyDescent="0.2">
      <c r="A435">
        <v>50933</v>
      </c>
      <c r="B435" s="21">
        <v>43969</v>
      </c>
      <c r="C435" s="26" t="s">
        <v>817</v>
      </c>
      <c r="D435">
        <v>1</v>
      </c>
      <c r="E435">
        <v>5</v>
      </c>
      <c r="F435">
        <v>21</v>
      </c>
      <c r="G435">
        <v>11.7</v>
      </c>
      <c r="H435" t="str">
        <f>_xlfn.XLOOKUP(Table1[[#This Row],[MyyjäID]],myyjat!$A$2:$A$16,myyjat!$B$2:$B$16)</f>
        <v>Liisa</v>
      </c>
      <c r="I435">
        <f>_xlfn.XLOOKUP(Table1[[#This Row],[Tuotenumero]],tuotteet!$A$2:$A$26,tuotteet!$C$2:$C$26)</f>
        <v>4</v>
      </c>
      <c r="J435" t="str">
        <f>_xlfn.XLOOKUP(Table1[[#This Row],[ryhmäID]],ryhmat!$A$2:$A$7,ryhmat!$B$2:$B$7)</f>
        <v>Tarvikkeet</v>
      </c>
      <c r="K435">
        <f>Table1[[#This Row],[Myyntihinta]]-Table1[[#This Row],[Ostohinta]]</f>
        <v>9.3000000000000007</v>
      </c>
    </row>
    <row r="436" spans="1:11" x14ac:dyDescent="0.2">
      <c r="A436">
        <v>50934</v>
      </c>
      <c r="B436" s="21">
        <v>43969</v>
      </c>
      <c r="C436" s="26" t="s">
        <v>817</v>
      </c>
      <c r="D436">
        <v>1</v>
      </c>
      <c r="E436">
        <v>1</v>
      </c>
      <c r="F436">
        <v>20</v>
      </c>
      <c r="G436">
        <v>11.4</v>
      </c>
      <c r="H436" t="str">
        <f>_xlfn.XLOOKUP(Table1[[#This Row],[MyyjäID]],myyjat!$A$2:$A$16,myyjat!$B$2:$B$16)</f>
        <v>Jani</v>
      </c>
      <c r="I436">
        <f>_xlfn.XLOOKUP(Table1[[#This Row],[Tuotenumero]],tuotteet!$A$2:$A$26,tuotteet!$C$2:$C$26)</f>
        <v>4</v>
      </c>
      <c r="J436" t="str">
        <f>_xlfn.XLOOKUP(Table1[[#This Row],[ryhmäID]],ryhmat!$A$2:$A$7,ryhmat!$B$2:$B$7)</f>
        <v>Tarvikkeet</v>
      </c>
      <c r="K436">
        <f>Table1[[#This Row],[Myyntihinta]]-Table1[[#This Row],[Ostohinta]]</f>
        <v>8.6</v>
      </c>
    </row>
    <row r="437" spans="1:11" x14ac:dyDescent="0.2">
      <c r="A437">
        <v>50935</v>
      </c>
      <c r="B437" s="21">
        <v>43969</v>
      </c>
      <c r="C437" s="26" t="s">
        <v>817</v>
      </c>
      <c r="D437">
        <v>1</v>
      </c>
      <c r="E437">
        <v>6</v>
      </c>
      <c r="F437">
        <v>21</v>
      </c>
      <c r="G437">
        <v>11.71</v>
      </c>
      <c r="H437" t="str">
        <f>_xlfn.XLOOKUP(Table1[[#This Row],[MyyjäID]],myyjat!$A$2:$A$16,myyjat!$B$2:$B$16)</f>
        <v>Hessu</v>
      </c>
      <c r="I437">
        <f>_xlfn.XLOOKUP(Table1[[#This Row],[Tuotenumero]],tuotteet!$A$2:$A$26,tuotteet!$C$2:$C$26)</f>
        <v>4</v>
      </c>
      <c r="J437" t="str">
        <f>_xlfn.XLOOKUP(Table1[[#This Row],[ryhmäID]],ryhmat!$A$2:$A$7,ryhmat!$B$2:$B$7)</f>
        <v>Tarvikkeet</v>
      </c>
      <c r="K437">
        <f>Table1[[#This Row],[Myyntihinta]]-Table1[[#This Row],[Ostohinta]]</f>
        <v>9.2899999999999991</v>
      </c>
    </row>
    <row r="438" spans="1:11" x14ac:dyDescent="0.2">
      <c r="A438">
        <v>50936</v>
      </c>
      <c r="B438" s="21">
        <v>43969</v>
      </c>
      <c r="C438" s="26" t="s">
        <v>817</v>
      </c>
      <c r="D438">
        <v>1</v>
      </c>
      <c r="E438">
        <v>7</v>
      </c>
      <c r="F438">
        <v>21</v>
      </c>
      <c r="G438">
        <v>10.68</v>
      </c>
      <c r="H438" t="str">
        <f>_xlfn.XLOOKUP(Table1[[#This Row],[MyyjäID]],myyjat!$A$2:$A$16,myyjat!$B$2:$B$16)</f>
        <v>Rauno</v>
      </c>
      <c r="I438">
        <f>_xlfn.XLOOKUP(Table1[[#This Row],[Tuotenumero]],tuotteet!$A$2:$A$26,tuotteet!$C$2:$C$26)</f>
        <v>4</v>
      </c>
      <c r="J438" t="str">
        <f>_xlfn.XLOOKUP(Table1[[#This Row],[ryhmäID]],ryhmat!$A$2:$A$7,ryhmat!$B$2:$B$7)</f>
        <v>Tarvikkeet</v>
      </c>
      <c r="K438">
        <f>Table1[[#This Row],[Myyntihinta]]-Table1[[#This Row],[Ostohinta]]</f>
        <v>10.32</v>
      </c>
    </row>
    <row r="439" spans="1:11" x14ac:dyDescent="0.2">
      <c r="A439">
        <v>50937</v>
      </c>
      <c r="B439" s="21">
        <v>43970</v>
      </c>
      <c r="C439" s="26" t="s">
        <v>817</v>
      </c>
      <c r="D439">
        <v>1</v>
      </c>
      <c r="E439">
        <v>7</v>
      </c>
      <c r="F439">
        <v>19</v>
      </c>
      <c r="G439">
        <v>11.43</v>
      </c>
      <c r="H439" t="str">
        <f>_xlfn.XLOOKUP(Table1[[#This Row],[MyyjäID]],myyjat!$A$2:$A$16,myyjat!$B$2:$B$16)</f>
        <v>Rauno</v>
      </c>
      <c r="I439">
        <f>_xlfn.XLOOKUP(Table1[[#This Row],[Tuotenumero]],tuotteet!$A$2:$A$26,tuotteet!$C$2:$C$26)</f>
        <v>4</v>
      </c>
      <c r="J439" t="str">
        <f>_xlfn.XLOOKUP(Table1[[#This Row],[ryhmäID]],ryhmat!$A$2:$A$7,ryhmat!$B$2:$B$7)</f>
        <v>Tarvikkeet</v>
      </c>
      <c r="K439">
        <f>Table1[[#This Row],[Myyntihinta]]-Table1[[#This Row],[Ostohinta]]</f>
        <v>7.57</v>
      </c>
    </row>
    <row r="440" spans="1:11" x14ac:dyDescent="0.2">
      <c r="A440">
        <v>50938</v>
      </c>
      <c r="B440" s="21">
        <v>43970</v>
      </c>
      <c r="C440" s="26" t="s">
        <v>817</v>
      </c>
      <c r="D440">
        <v>1</v>
      </c>
      <c r="E440">
        <v>6</v>
      </c>
      <c r="F440">
        <v>20</v>
      </c>
      <c r="G440">
        <v>11.27</v>
      </c>
      <c r="H440" t="str">
        <f>_xlfn.XLOOKUP(Table1[[#This Row],[MyyjäID]],myyjat!$A$2:$A$16,myyjat!$B$2:$B$16)</f>
        <v>Hessu</v>
      </c>
      <c r="I440">
        <f>_xlfn.XLOOKUP(Table1[[#This Row],[Tuotenumero]],tuotteet!$A$2:$A$26,tuotteet!$C$2:$C$26)</f>
        <v>4</v>
      </c>
      <c r="J440" t="str">
        <f>_xlfn.XLOOKUP(Table1[[#This Row],[ryhmäID]],ryhmat!$A$2:$A$7,ryhmat!$B$2:$B$7)</f>
        <v>Tarvikkeet</v>
      </c>
      <c r="K440">
        <f>Table1[[#This Row],[Myyntihinta]]-Table1[[#This Row],[Ostohinta]]</f>
        <v>8.73</v>
      </c>
    </row>
    <row r="441" spans="1:11" x14ac:dyDescent="0.2">
      <c r="A441">
        <v>50939</v>
      </c>
      <c r="B441" s="21">
        <v>43971</v>
      </c>
      <c r="C441" s="26" t="s">
        <v>817</v>
      </c>
      <c r="D441">
        <v>1</v>
      </c>
      <c r="E441">
        <v>7</v>
      </c>
      <c r="F441">
        <v>19</v>
      </c>
      <c r="G441">
        <v>11.38</v>
      </c>
      <c r="H441" t="str">
        <f>_xlfn.XLOOKUP(Table1[[#This Row],[MyyjäID]],myyjat!$A$2:$A$16,myyjat!$B$2:$B$16)</f>
        <v>Rauno</v>
      </c>
      <c r="I441">
        <f>_xlfn.XLOOKUP(Table1[[#This Row],[Tuotenumero]],tuotteet!$A$2:$A$26,tuotteet!$C$2:$C$26)</f>
        <v>4</v>
      </c>
      <c r="J441" t="str">
        <f>_xlfn.XLOOKUP(Table1[[#This Row],[ryhmäID]],ryhmat!$A$2:$A$7,ryhmat!$B$2:$B$7)</f>
        <v>Tarvikkeet</v>
      </c>
      <c r="K441">
        <f>Table1[[#This Row],[Myyntihinta]]-Table1[[#This Row],[Ostohinta]]</f>
        <v>7.6199999999999992</v>
      </c>
    </row>
    <row r="442" spans="1:11" x14ac:dyDescent="0.2">
      <c r="A442">
        <v>50940</v>
      </c>
      <c r="B442" s="21">
        <v>43971</v>
      </c>
      <c r="C442" s="26" t="s">
        <v>825</v>
      </c>
      <c r="D442">
        <v>1</v>
      </c>
      <c r="E442">
        <v>9</v>
      </c>
      <c r="F442">
        <v>95</v>
      </c>
      <c r="G442">
        <v>51.82</v>
      </c>
      <c r="H442" t="str">
        <f>_xlfn.XLOOKUP(Table1[[#This Row],[MyyjäID]],myyjat!$A$2:$A$16,myyjat!$B$2:$B$16)</f>
        <v>Maija</v>
      </c>
      <c r="I442">
        <f>_xlfn.XLOOKUP(Table1[[#This Row],[Tuotenumero]],tuotteet!$A$2:$A$26,tuotteet!$C$2:$C$26)</f>
        <v>5</v>
      </c>
      <c r="J442" t="str">
        <f>_xlfn.XLOOKUP(Table1[[#This Row],[ryhmäID]],ryhmat!$A$2:$A$7,ryhmat!$B$2:$B$7)</f>
        <v>Konsolit</v>
      </c>
      <c r="K442">
        <f>Table1[[#This Row],[Myyntihinta]]-Table1[[#This Row],[Ostohinta]]</f>
        <v>43.18</v>
      </c>
    </row>
    <row r="443" spans="1:11" x14ac:dyDescent="0.2">
      <c r="A443">
        <v>50941</v>
      </c>
      <c r="B443" s="21">
        <v>43971</v>
      </c>
      <c r="C443" s="26" t="s">
        <v>822</v>
      </c>
      <c r="D443">
        <v>1</v>
      </c>
      <c r="E443">
        <v>5</v>
      </c>
      <c r="F443">
        <v>182</v>
      </c>
      <c r="G443">
        <v>118.35</v>
      </c>
      <c r="H443" t="str">
        <f>_xlfn.XLOOKUP(Table1[[#This Row],[MyyjäID]],myyjat!$A$2:$A$16,myyjat!$B$2:$B$16)</f>
        <v>Liisa</v>
      </c>
      <c r="I443">
        <f>_xlfn.XLOOKUP(Table1[[#This Row],[Tuotenumero]],tuotteet!$A$2:$A$26,tuotteet!$C$2:$C$26)</f>
        <v>2</v>
      </c>
      <c r="J443" t="str">
        <f>_xlfn.XLOOKUP(Table1[[#This Row],[ryhmäID]],ryhmat!$A$2:$A$7,ryhmat!$B$2:$B$7)</f>
        <v>Kuvantoisto</v>
      </c>
      <c r="K443">
        <f>Table1[[#This Row],[Myyntihinta]]-Table1[[#This Row],[Ostohinta]]</f>
        <v>63.650000000000006</v>
      </c>
    </row>
    <row r="444" spans="1:11" x14ac:dyDescent="0.2">
      <c r="A444">
        <v>50942</v>
      </c>
      <c r="B444" s="21">
        <v>43972</v>
      </c>
      <c r="C444" s="26" t="s">
        <v>820</v>
      </c>
      <c r="D444">
        <v>1</v>
      </c>
      <c r="E444">
        <v>5</v>
      </c>
      <c r="F444">
        <v>89</v>
      </c>
      <c r="G444">
        <v>46.66</v>
      </c>
      <c r="H444" t="str">
        <f>_xlfn.XLOOKUP(Table1[[#This Row],[MyyjäID]],myyjat!$A$2:$A$16,myyjat!$B$2:$B$16)</f>
        <v>Liisa</v>
      </c>
      <c r="I444">
        <f>_xlfn.XLOOKUP(Table1[[#This Row],[Tuotenumero]],tuotteet!$A$2:$A$26,tuotteet!$C$2:$C$26)</f>
        <v>6</v>
      </c>
      <c r="J444" t="str">
        <f>_xlfn.XLOOKUP(Table1[[#This Row],[ryhmäID]],ryhmat!$A$2:$A$7,ryhmat!$B$2:$B$7)</f>
        <v>Digiboxit</v>
      </c>
      <c r="K444">
        <f>Table1[[#This Row],[Myyntihinta]]-Table1[[#This Row],[Ostohinta]]</f>
        <v>42.34</v>
      </c>
    </row>
    <row r="445" spans="1:11" x14ac:dyDescent="0.2">
      <c r="A445">
        <v>50943</v>
      </c>
      <c r="B445" s="21">
        <v>43972</v>
      </c>
      <c r="C445" s="26" t="s">
        <v>817</v>
      </c>
      <c r="D445">
        <v>1</v>
      </c>
      <c r="E445">
        <v>9</v>
      </c>
      <c r="F445">
        <v>19</v>
      </c>
      <c r="G445">
        <v>10.9</v>
      </c>
      <c r="H445" t="str">
        <f>_xlfn.XLOOKUP(Table1[[#This Row],[MyyjäID]],myyjat!$A$2:$A$16,myyjat!$B$2:$B$16)</f>
        <v>Maija</v>
      </c>
      <c r="I445">
        <f>_xlfn.XLOOKUP(Table1[[#This Row],[Tuotenumero]],tuotteet!$A$2:$A$26,tuotteet!$C$2:$C$26)</f>
        <v>4</v>
      </c>
      <c r="J445" t="str">
        <f>_xlfn.XLOOKUP(Table1[[#This Row],[ryhmäID]],ryhmat!$A$2:$A$7,ryhmat!$B$2:$B$7)</f>
        <v>Tarvikkeet</v>
      </c>
      <c r="K445">
        <f>Table1[[#This Row],[Myyntihinta]]-Table1[[#This Row],[Ostohinta]]</f>
        <v>8.1</v>
      </c>
    </row>
    <row r="446" spans="1:11" x14ac:dyDescent="0.2">
      <c r="A446">
        <v>50944</v>
      </c>
      <c r="B446" s="21">
        <v>43972</v>
      </c>
      <c r="C446" s="26" t="s">
        <v>817</v>
      </c>
      <c r="D446">
        <v>1</v>
      </c>
      <c r="E446">
        <v>5</v>
      </c>
      <c r="F446">
        <v>21</v>
      </c>
      <c r="G446">
        <v>10.9</v>
      </c>
      <c r="H446" t="str">
        <f>_xlfn.XLOOKUP(Table1[[#This Row],[MyyjäID]],myyjat!$A$2:$A$16,myyjat!$B$2:$B$16)</f>
        <v>Liisa</v>
      </c>
      <c r="I446">
        <f>_xlfn.XLOOKUP(Table1[[#This Row],[Tuotenumero]],tuotteet!$A$2:$A$26,tuotteet!$C$2:$C$26)</f>
        <v>4</v>
      </c>
      <c r="J446" t="str">
        <f>_xlfn.XLOOKUP(Table1[[#This Row],[ryhmäID]],ryhmat!$A$2:$A$7,ryhmat!$B$2:$B$7)</f>
        <v>Tarvikkeet</v>
      </c>
      <c r="K446">
        <f>Table1[[#This Row],[Myyntihinta]]-Table1[[#This Row],[Ostohinta]]</f>
        <v>10.1</v>
      </c>
    </row>
    <row r="447" spans="1:11" x14ac:dyDescent="0.2">
      <c r="A447">
        <v>50945</v>
      </c>
      <c r="B447" s="21">
        <v>43972</v>
      </c>
      <c r="C447" s="26" t="s">
        <v>817</v>
      </c>
      <c r="D447">
        <v>1</v>
      </c>
      <c r="E447">
        <v>7</v>
      </c>
      <c r="F447">
        <v>20</v>
      </c>
      <c r="G447">
        <v>11.71</v>
      </c>
      <c r="H447" t="str">
        <f>_xlfn.XLOOKUP(Table1[[#This Row],[MyyjäID]],myyjat!$A$2:$A$16,myyjat!$B$2:$B$16)</f>
        <v>Rauno</v>
      </c>
      <c r="I447">
        <f>_xlfn.XLOOKUP(Table1[[#This Row],[Tuotenumero]],tuotteet!$A$2:$A$26,tuotteet!$C$2:$C$26)</f>
        <v>4</v>
      </c>
      <c r="J447" t="str">
        <f>_xlfn.XLOOKUP(Table1[[#This Row],[ryhmäID]],ryhmat!$A$2:$A$7,ryhmat!$B$2:$B$7)</f>
        <v>Tarvikkeet</v>
      </c>
      <c r="K447">
        <f>Table1[[#This Row],[Myyntihinta]]-Table1[[#This Row],[Ostohinta]]</f>
        <v>8.2899999999999991</v>
      </c>
    </row>
    <row r="448" spans="1:11" x14ac:dyDescent="0.2">
      <c r="A448">
        <v>50946</v>
      </c>
      <c r="B448" s="21">
        <v>43972</v>
      </c>
      <c r="C448" s="26" t="s">
        <v>821</v>
      </c>
      <c r="D448">
        <v>1</v>
      </c>
      <c r="E448">
        <v>9</v>
      </c>
      <c r="F448">
        <v>114</v>
      </c>
      <c r="G448">
        <v>66.28</v>
      </c>
      <c r="H448" t="str">
        <f>_xlfn.XLOOKUP(Table1[[#This Row],[MyyjäID]],myyjat!$A$2:$A$16,myyjat!$B$2:$B$16)</f>
        <v>Maija</v>
      </c>
      <c r="I448">
        <f>_xlfn.XLOOKUP(Table1[[#This Row],[Tuotenumero]],tuotteet!$A$2:$A$26,tuotteet!$C$2:$C$26)</f>
        <v>2</v>
      </c>
      <c r="J448" t="str">
        <f>_xlfn.XLOOKUP(Table1[[#This Row],[ryhmäID]],ryhmat!$A$2:$A$7,ryhmat!$B$2:$B$7)</f>
        <v>Kuvantoisto</v>
      </c>
      <c r="K448">
        <f>Table1[[#This Row],[Myyntihinta]]-Table1[[#This Row],[Ostohinta]]</f>
        <v>47.72</v>
      </c>
    </row>
    <row r="449" spans="1:11" x14ac:dyDescent="0.2">
      <c r="A449">
        <v>50947</v>
      </c>
      <c r="B449" s="21">
        <v>43973</v>
      </c>
      <c r="C449" s="26" t="s">
        <v>817</v>
      </c>
      <c r="D449">
        <v>1</v>
      </c>
      <c r="E449">
        <v>6</v>
      </c>
      <c r="F449">
        <v>20</v>
      </c>
      <c r="G449">
        <v>11.76</v>
      </c>
      <c r="H449" t="str">
        <f>_xlfn.XLOOKUP(Table1[[#This Row],[MyyjäID]],myyjat!$A$2:$A$16,myyjat!$B$2:$B$16)</f>
        <v>Hessu</v>
      </c>
      <c r="I449">
        <f>_xlfn.XLOOKUP(Table1[[#This Row],[Tuotenumero]],tuotteet!$A$2:$A$26,tuotteet!$C$2:$C$26)</f>
        <v>4</v>
      </c>
      <c r="J449" t="str">
        <f>_xlfn.XLOOKUP(Table1[[#This Row],[ryhmäID]],ryhmat!$A$2:$A$7,ryhmat!$B$2:$B$7)</f>
        <v>Tarvikkeet</v>
      </c>
      <c r="K449">
        <f>Table1[[#This Row],[Myyntihinta]]-Table1[[#This Row],[Ostohinta]]</f>
        <v>8.24</v>
      </c>
    </row>
    <row r="450" spans="1:11" x14ac:dyDescent="0.2">
      <c r="A450">
        <v>50948</v>
      </c>
      <c r="B450" s="21">
        <v>43973</v>
      </c>
      <c r="C450" s="26" t="s">
        <v>818</v>
      </c>
      <c r="D450">
        <v>1</v>
      </c>
      <c r="E450">
        <v>1</v>
      </c>
      <c r="F450">
        <v>88</v>
      </c>
      <c r="G450">
        <v>53.69</v>
      </c>
      <c r="H450" t="str">
        <f>_xlfn.XLOOKUP(Table1[[#This Row],[MyyjäID]],myyjat!$A$2:$A$16,myyjat!$B$2:$B$16)</f>
        <v>Jani</v>
      </c>
      <c r="I450">
        <f>_xlfn.XLOOKUP(Table1[[#This Row],[Tuotenumero]],tuotteet!$A$2:$A$26,tuotteet!$C$2:$C$26)</f>
        <v>6</v>
      </c>
      <c r="J450" t="str">
        <f>_xlfn.XLOOKUP(Table1[[#This Row],[ryhmäID]],ryhmat!$A$2:$A$7,ryhmat!$B$2:$B$7)</f>
        <v>Digiboxit</v>
      </c>
      <c r="K450">
        <f>Table1[[#This Row],[Myyntihinta]]-Table1[[#This Row],[Ostohinta]]</f>
        <v>34.31</v>
      </c>
    </row>
    <row r="451" spans="1:11" x14ac:dyDescent="0.2">
      <c r="A451">
        <v>50949</v>
      </c>
      <c r="B451" s="21">
        <v>43973</v>
      </c>
      <c r="C451" s="26" t="s">
        <v>819</v>
      </c>
      <c r="D451">
        <v>1</v>
      </c>
      <c r="E451">
        <v>7</v>
      </c>
      <c r="F451">
        <v>230</v>
      </c>
      <c r="G451">
        <v>155.74</v>
      </c>
      <c r="H451" t="str">
        <f>_xlfn.XLOOKUP(Table1[[#This Row],[MyyjäID]],myyjat!$A$2:$A$16,myyjat!$B$2:$B$16)</f>
        <v>Rauno</v>
      </c>
      <c r="I451">
        <f>_xlfn.XLOOKUP(Table1[[#This Row],[Tuotenumero]],tuotteet!$A$2:$A$26,tuotteet!$C$2:$C$26)</f>
        <v>3</v>
      </c>
      <c r="J451" t="str">
        <f>_xlfn.XLOOKUP(Table1[[#This Row],[ryhmäID]],ryhmat!$A$2:$A$7,ryhmat!$B$2:$B$7)</f>
        <v>TV</v>
      </c>
      <c r="K451">
        <f>Table1[[#This Row],[Myyntihinta]]-Table1[[#This Row],[Ostohinta]]</f>
        <v>74.259999999999991</v>
      </c>
    </row>
    <row r="452" spans="1:11" x14ac:dyDescent="0.2">
      <c r="A452">
        <v>50950</v>
      </c>
      <c r="B452" s="21">
        <v>43974</v>
      </c>
      <c r="C452" s="26" t="s">
        <v>817</v>
      </c>
      <c r="D452">
        <v>1</v>
      </c>
      <c r="E452">
        <v>5</v>
      </c>
      <c r="F452">
        <v>20</v>
      </c>
      <c r="G452">
        <v>11.8</v>
      </c>
      <c r="H452" t="str">
        <f>_xlfn.XLOOKUP(Table1[[#This Row],[MyyjäID]],myyjat!$A$2:$A$16,myyjat!$B$2:$B$16)</f>
        <v>Liisa</v>
      </c>
      <c r="I452">
        <f>_xlfn.XLOOKUP(Table1[[#This Row],[Tuotenumero]],tuotteet!$A$2:$A$26,tuotteet!$C$2:$C$26)</f>
        <v>4</v>
      </c>
      <c r="J452" t="str">
        <f>_xlfn.XLOOKUP(Table1[[#This Row],[ryhmäID]],ryhmat!$A$2:$A$7,ryhmat!$B$2:$B$7)</f>
        <v>Tarvikkeet</v>
      </c>
      <c r="K452">
        <f>Table1[[#This Row],[Myyntihinta]]-Table1[[#This Row],[Ostohinta]]</f>
        <v>8.1999999999999993</v>
      </c>
    </row>
    <row r="453" spans="1:11" x14ac:dyDescent="0.2">
      <c r="A453">
        <v>50951</v>
      </c>
      <c r="B453" s="21">
        <v>43974</v>
      </c>
      <c r="C453" s="26" t="s">
        <v>824</v>
      </c>
      <c r="D453">
        <v>1</v>
      </c>
      <c r="E453">
        <v>6</v>
      </c>
      <c r="F453">
        <v>127</v>
      </c>
      <c r="G453">
        <v>95.59</v>
      </c>
      <c r="H453" t="str">
        <f>_xlfn.XLOOKUP(Table1[[#This Row],[MyyjäID]],myyjat!$A$2:$A$16,myyjat!$B$2:$B$16)</f>
        <v>Hessu</v>
      </c>
      <c r="I453">
        <f>_xlfn.XLOOKUP(Table1[[#This Row],[Tuotenumero]],tuotteet!$A$2:$A$26,tuotteet!$C$2:$C$26)</f>
        <v>2</v>
      </c>
      <c r="J453" t="str">
        <f>_xlfn.XLOOKUP(Table1[[#This Row],[ryhmäID]],ryhmat!$A$2:$A$7,ryhmat!$B$2:$B$7)</f>
        <v>Kuvantoisto</v>
      </c>
      <c r="K453">
        <f>Table1[[#This Row],[Myyntihinta]]-Table1[[#This Row],[Ostohinta]]</f>
        <v>31.409999999999997</v>
      </c>
    </row>
    <row r="454" spans="1:11" x14ac:dyDescent="0.2">
      <c r="A454">
        <v>50952</v>
      </c>
      <c r="B454" s="21">
        <v>43975</v>
      </c>
      <c r="C454" s="26" t="s">
        <v>825</v>
      </c>
      <c r="D454">
        <v>1</v>
      </c>
      <c r="E454">
        <v>5</v>
      </c>
      <c r="F454">
        <v>103</v>
      </c>
      <c r="G454">
        <v>53.62</v>
      </c>
      <c r="H454" t="str">
        <f>_xlfn.XLOOKUP(Table1[[#This Row],[MyyjäID]],myyjat!$A$2:$A$16,myyjat!$B$2:$B$16)</f>
        <v>Liisa</v>
      </c>
      <c r="I454">
        <f>_xlfn.XLOOKUP(Table1[[#This Row],[Tuotenumero]],tuotteet!$A$2:$A$26,tuotteet!$C$2:$C$26)</f>
        <v>5</v>
      </c>
      <c r="J454" t="str">
        <f>_xlfn.XLOOKUP(Table1[[#This Row],[ryhmäID]],ryhmat!$A$2:$A$7,ryhmat!$B$2:$B$7)</f>
        <v>Konsolit</v>
      </c>
      <c r="K454">
        <f>Table1[[#This Row],[Myyntihinta]]-Table1[[#This Row],[Ostohinta]]</f>
        <v>49.38</v>
      </c>
    </row>
    <row r="455" spans="1:11" x14ac:dyDescent="0.2">
      <c r="A455">
        <v>50953</v>
      </c>
      <c r="B455" s="21">
        <v>43975</v>
      </c>
      <c r="C455" s="26" t="s">
        <v>817</v>
      </c>
      <c r="D455">
        <v>1</v>
      </c>
      <c r="E455">
        <v>1</v>
      </c>
      <c r="F455">
        <v>21</v>
      </c>
      <c r="G455">
        <v>11.8</v>
      </c>
      <c r="H455" t="str">
        <f>_xlfn.XLOOKUP(Table1[[#This Row],[MyyjäID]],myyjat!$A$2:$A$16,myyjat!$B$2:$B$16)</f>
        <v>Jani</v>
      </c>
      <c r="I455">
        <f>_xlfn.XLOOKUP(Table1[[#This Row],[Tuotenumero]],tuotteet!$A$2:$A$26,tuotteet!$C$2:$C$26)</f>
        <v>4</v>
      </c>
      <c r="J455" t="str">
        <f>_xlfn.XLOOKUP(Table1[[#This Row],[ryhmäID]],ryhmat!$A$2:$A$7,ryhmat!$B$2:$B$7)</f>
        <v>Tarvikkeet</v>
      </c>
      <c r="K455">
        <f>Table1[[#This Row],[Myyntihinta]]-Table1[[#This Row],[Ostohinta]]</f>
        <v>9.1999999999999993</v>
      </c>
    </row>
    <row r="456" spans="1:11" x14ac:dyDescent="0.2">
      <c r="A456">
        <v>50954</v>
      </c>
      <c r="B456" s="21">
        <v>43975</v>
      </c>
      <c r="C456" s="26" t="s">
        <v>817</v>
      </c>
      <c r="D456">
        <v>1</v>
      </c>
      <c r="E456">
        <v>1</v>
      </c>
      <c r="F456">
        <v>20</v>
      </c>
      <c r="G456">
        <v>11.12</v>
      </c>
      <c r="H456" t="str">
        <f>_xlfn.XLOOKUP(Table1[[#This Row],[MyyjäID]],myyjat!$A$2:$A$16,myyjat!$B$2:$B$16)</f>
        <v>Jani</v>
      </c>
      <c r="I456">
        <f>_xlfn.XLOOKUP(Table1[[#This Row],[Tuotenumero]],tuotteet!$A$2:$A$26,tuotteet!$C$2:$C$26)</f>
        <v>4</v>
      </c>
      <c r="J456" t="str">
        <f>_xlfn.XLOOKUP(Table1[[#This Row],[ryhmäID]],ryhmat!$A$2:$A$7,ryhmat!$B$2:$B$7)</f>
        <v>Tarvikkeet</v>
      </c>
      <c r="K456">
        <f>Table1[[#This Row],[Myyntihinta]]-Table1[[#This Row],[Ostohinta]]</f>
        <v>8.8800000000000008</v>
      </c>
    </row>
    <row r="457" spans="1:11" x14ac:dyDescent="0.2">
      <c r="A457">
        <v>50955</v>
      </c>
      <c r="B457" s="21">
        <v>43975</v>
      </c>
      <c r="C457" s="26" t="s">
        <v>817</v>
      </c>
      <c r="D457">
        <v>1</v>
      </c>
      <c r="E457">
        <v>3</v>
      </c>
      <c r="F457">
        <v>21</v>
      </c>
      <c r="G457">
        <v>11.51</v>
      </c>
      <c r="H457" t="str">
        <f>_xlfn.XLOOKUP(Table1[[#This Row],[MyyjäID]],myyjat!$A$2:$A$16,myyjat!$B$2:$B$16)</f>
        <v>Pekka</v>
      </c>
      <c r="I457">
        <f>_xlfn.XLOOKUP(Table1[[#This Row],[Tuotenumero]],tuotteet!$A$2:$A$26,tuotteet!$C$2:$C$26)</f>
        <v>4</v>
      </c>
      <c r="J457" t="str">
        <f>_xlfn.XLOOKUP(Table1[[#This Row],[ryhmäID]],ryhmat!$A$2:$A$7,ryhmat!$B$2:$B$7)</f>
        <v>Tarvikkeet</v>
      </c>
      <c r="K457">
        <f>Table1[[#This Row],[Myyntihinta]]-Table1[[#This Row],[Ostohinta]]</f>
        <v>9.49</v>
      </c>
    </row>
    <row r="458" spans="1:11" x14ac:dyDescent="0.2">
      <c r="A458">
        <v>50956</v>
      </c>
      <c r="B458" s="21">
        <v>43975</v>
      </c>
      <c r="C458" s="26" t="s">
        <v>821</v>
      </c>
      <c r="D458">
        <v>1</v>
      </c>
      <c r="E458">
        <v>6</v>
      </c>
      <c r="F458">
        <v>120</v>
      </c>
      <c r="G458">
        <v>61.81</v>
      </c>
      <c r="H458" t="str">
        <f>_xlfn.XLOOKUP(Table1[[#This Row],[MyyjäID]],myyjat!$A$2:$A$16,myyjat!$B$2:$B$16)</f>
        <v>Hessu</v>
      </c>
      <c r="I458">
        <f>_xlfn.XLOOKUP(Table1[[#This Row],[Tuotenumero]],tuotteet!$A$2:$A$26,tuotteet!$C$2:$C$26)</f>
        <v>2</v>
      </c>
      <c r="J458" t="str">
        <f>_xlfn.XLOOKUP(Table1[[#This Row],[ryhmäID]],ryhmat!$A$2:$A$7,ryhmat!$B$2:$B$7)</f>
        <v>Kuvantoisto</v>
      </c>
      <c r="K458">
        <f>Table1[[#This Row],[Myyntihinta]]-Table1[[#This Row],[Ostohinta]]</f>
        <v>58.19</v>
      </c>
    </row>
    <row r="459" spans="1:11" x14ac:dyDescent="0.2">
      <c r="A459">
        <v>50957</v>
      </c>
      <c r="B459" s="21">
        <v>43976</v>
      </c>
      <c r="C459" s="26" t="s">
        <v>817</v>
      </c>
      <c r="D459">
        <v>1</v>
      </c>
      <c r="E459">
        <v>2</v>
      </c>
      <c r="F459">
        <v>20</v>
      </c>
      <c r="G459">
        <v>11.13</v>
      </c>
      <c r="H459" t="str">
        <f>_xlfn.XLOOKUP(Table1[[#This Row],[MyyjäID]],myyjat!$A$2:$A$16,myyjat!$B$2:$B$16)</f>
        <v>Petteri</v>
      </c>
      <c r="I459">
        <f>_xlfn.XLOOKUP(Table1[[#This Row],[Tuotenumero]],tuotteet!$A$2:$A$26,tuotteet!$C$2:$C$26)</f>
        <v>4</v>
      </c>
      <c r="J459" t="str">
        <f>_xlfn.XLOOKUP(Table1[[#This Row],[ryhmäID]],ryhmat!$A$2:$A$7,ryhmat!$B$2:$B$7)</f>
        <v>Tarvikkeet</v>
      </c>
      <c r="K459">
        <f>Table1[[#This Row],[Myyntihinta]]-Table1[[#This Row],[Ostohinta]]</f>
        <v>8.8699999999999992</v>
      </c>
    </row>
    <row r="460" spans="1:11" x14ac:dyDescent="0.2">
      <c r="A460">
        <v>50958</v>
      </c>
      <c r="B460" s="21">
        <v>43976</v>
      </c>
      <c r="C460" s="26" t="s">
        <v>817</v>
      </c>
      <c r="D460">
        <v>1</v>
      </c>
      <c r="E460">
        <v>5</v>
      </c>
      <c r="F460">
        <v>21</v>
      </c>
      <c r="G460">
        <v>11.22</v>
      </c>
      <c r="H460" t="str">
        <f>_xlfn.XLOOKUP(Table1[[#This Row],[MyyjäID]],myyjat!$A$2:$A$16,myyjat!$B$2:$B$16)</f>
        <v>Liisa</v>
      </c>
      <c r="I460">
        <f>_xlfn.XLOOKUP(Table1[[#This Row],[Tuotenumero]],tuotteet!$A$2:$A$26,tuotteet!$C$2:$C$26)</f>
        <v>4</v>
      </c>
      <c r="J460" t="str">
        <f>_xlfn.XLOOKUP(Table1[[#This Row],[ryhmäID]],ryhmat!$A$2:$A$7,ryhmat!$B$2:$B$7)</f>
        <v>Tarvikkeet</v>
      </c>
      <c r="K460">
        <f>Table1[[#This Row],[Myyntihinta]]-Table1[[#This Row],[Ostohinta]]</f>
        <v>9.7799999999999994</v>
      </c>
    </row>
    <row r="461" spans="1:11" x14ac:dyDescent="0.2">
      <c r="A461">
        <v>50959</v>
      </c>
      <c r="B461" s="21">
        <v>43976</v>
      </c>
      <c r="C461" s="26" t="s">
        <v>817</v>
      </c>
      <c r="D461">
        <v>1</v>
      </c>
      <c r="E461">
        <v>2</v>
      </c>
      <c r="F461">
        <v>19</v>
      </c>
      <c r="G461">
        <v>11.46</v>
      </c>
      <c r="H461" t="str">
        <f>_xlfn.XLOOKUP(Table1[[#This Row],[MyyjäID]],myyjat!$A$2:$A$16,myyjat!$B$2:$B$16)</f>
        <v>Petteri</v>
      </c>
      <c r="I461">
        <f>_xlfn.XLOOKUP(Table1[[#This Row],[Tuotenumero]],tuotteet!$A$2:$A$26,tuotteet!$C$2:$C$26)</f>
        <v>4</v>
      </c>
      <c r="J461" t="str">
        <f>_xlfn.XLOOKUP(Table1[[#This Row],[ryhmäID]],ryhmat!$A$2:$A$7,ryhmat!$B$2:$B$7)</f>
        <v>Tarvikkeet</v>
      </c>
      <c r="K461">
        <f>Table1[[#This Row],[Myyntihinta]]-Table1[[#This Row],[Ostohinta]]</f>
        <v>7.5399999999999991</v>
      </c>
    </row>
    <row r="462" spans="1:11" x14ac:dyDescent="0.2">
      <c r="A462">
        <v>50960</v>
      </c>
      <c r="B462" s="21">
        <v>43977</v>
      </c>
      <c r="C462" s="26" t="s">
        <v>825</v>
      </c>
      <c r="D462">
        <v>1</v>
      </c>
      <c r="E462">
        <v>6</v>
      </c>
      <c r="F462">
        <v>96</v>
      </c>
      <c r="G462">
        <v>55.41</v>
      </c>
      <c r="H462" t="str">
        <f>_xlfn.XLOOKUP(Table1[[#This Row],[MyyjäID]],myyjat!$A$2:$A$16,myyjat!$B$2:$B$16)</f>
        <v>Hessu</v>
      </c>
      <c r="I462">
        <f>_xlfn.XLOOKUP(Table1[[#This Row],[Tuotenumero]],tuotteet!$A$2:$A$26,tuotteet!$C$2:$C$26)</f>
        <v>5</v>
      </c>
      <c r="J462" t="str">
        <f>_xlfn.XLOOKUP(Table1[[#This Row],[ryhmäID]],ryhmat!$A$2:$A$7,ryhmat!$B$2:$B$7)</f>
        <v>Konsolit</v>
      </c>
      <c r="K462">
        <f>Table1[[#This Row],[Myyntihinta]]-Table1[[#This Row],[Ostohinta]]</f>
        <v>40.590000000000003</v>
      </c>
    </row>
    <row r="463" spans="1:11" x14ac:dyDescent="0.2">
      <c r="A463">
        <v>50961</v>
      </c>
      <c r="B463" s="21">
        <v>43977</v>
      </c>
      <c r="C463" s="26" t="s">
        <v>817</v>
      </c>
      <c r="D463">
        <v>1</v>
      </c>
      <c r="E463">
        <v>6</v>
      </c>
      <c r="F463">
        <v>21</v>
      </c>
      <c r="G463">
        <v>10.9</v>
      </c>
      <c r="H463" t="str">
        <f>_xlfn.XLOOKUP(Table1[[#This Row],[MyyjäID]],myyjat!$A$2:$A$16,myyjat!$B$2:$B$16)</f>
        <v>Hessu</v>
      </c>
      <c r="I463">
        <f>_xlfn.XLOOKUP(Table1[[#This Row],[Tuotenumero]],tuotteet!$A$2:$A$26,tuotteet!$C$2:$C$26)</f>
        <v>4</v>
      </c>
      <c r="J463" t="str">
        <f>_xlfn.XLOOKUP(Table1[[#This Row],[ryhmäID]],ryhmat!$A$2:$A$7,ryhmat!$B$2:$B$7)</f>
        <v>Tarvikkeet</v>
      </c>
      <c r="K463">
        <f>Table1[[#This Row],[Myyntihinta]]-Table1[[#This Row],[Ostohinta]]</f>
        <v>10.1</v>
      </c>
    </row>
    <row r="464" spans="1:11" x14ac:dyDescent="0.2">
      <c r="A464">
        <v>50962</v>
      </c>
      <c r="B464" s="21">
        <v>43977</v>
      </c>
      <c r="C464" s="26" t="s">
        <v>821</v>
      </c>
      <c r="D464">
        <v>1</v>
      </c>
      <c r="E464">
        <v>3</v>
      </c>
      <c r="F464">
        <v>117</v>
      </c>
      <c r="G464">
        <v>64.61</v>
      </c>
      <c r="H464" t="str">
        <f>_xlfn.XLOOKUP(Table1[[#This Row],[MyyjäID]],myyjat!$A$2:$A$16,myyjat!$B$2:$B$16)</f>
        <v>Pekka</v>
      </c>
      <c r="I464">
        <f>_xlfn.XLOOKUP(Table1[[#This Row],[Tuotenumero]],tuotteet!$A$2:$A$26,tuotteet!$C$2:$C$26)</f>
        <v>2</v>
      </c>
      <c r="J464" t="str">
        <f>_xlfn.XLOOKUP(Table1[[#This Row],[ryhmäID]],ryhmat!$A$2:$A$7,ryhmat!$B$2:$B$7)</f>
        <v>Kuvantoisto</v>
      </c>
      <c r="K464">
        <f>Table1[[#This Row],[Myyntihinta]]-Table1[[#This Row],[Ostohinta]]</f>
        <v>52.39</v>
      </c>
    </row>
    <row r="465" spans="1:11" x14ac:dyDescent="0.2">
      <c r="A465">
        <v>50963</v>
      </c>
      <c r="B465" s="21">
        <v>43977</v>
      </c>
      <c r="C465" s="26" t="s">
        <v>817</v>
      </c>
      <c r="D465">
        <v>1</v>
      </c>
      <c r="E465">
        <v>9</v>
      </c>
      <c r="F465">
        <v>20</v>
      </c>
      <c r="G465">
        <v>11.62</v>
      </c>
      <c r="H465" t="str">
        <f>_xlfn.XLOOKUP(Table1[[#This Row],[MyyjäID]],myyjat!$A$2:$A$16,myyjat!$B$2:$B$16)</f>
        <v>Maija</v>
      </c>
      <c r="I465">
        <f>_xlfn.XLOOKUP(Table1[[#This Row],[Tuotenumero]],tuotteet!$A$2:$A$26,tuotteet!$C$2:$C$26)</f>
        <v>4</v>
      </c>
      <c r="J465" t="str">
        <f>_xlfn.XLOOKUP(Table1[[#This Row],[ryhmäID]],ryhmat!$A$2:$A$7,ryhmat!$B$2:$B$7)</f>
        <v>Tarvikkeet</v>
      </c>
      <c r="K465">
        <f>Table1[[#This Row],[Myyntihinta]]-Table1[[#This Row],[Ostohinta]]</f>
        <v>8.3800000000000008</v>
      </c>
    </row>
    <row r="466" spans="1:11" x14ac:dyDescent="0.2">
      <c r="A466">
        <v>50964</v>
      </c>
      <c r="B466" s="21">
        <v>43977</v>
      </c>
      <c r="C466" s="26" t="s">
        <v>822</v>
      </c>
      <c r="D466">
        <v>1</v>
      </c>
      <c r="E466">
        <v>2</v>
      </c>
      <c r="F466">
        <v>178</v>
      </c>
      <c r="G466">
        <v>118.82</v>
      </c>
      <c r="H466" t="str">
        <f>_xlfn.XLOOKUP(Table1[[#This Row],[MyyjäID]],myyjat!$A$2:$A$16,myyjat!$B$2:$B$16)</f>
        <v>Petteri</v>
      </c>
      <c r="I466">
        <f>_xlfn.XLOOKUP(Table1[[#This Row],[Tuotenumero]],tuotteet!$A$2:$A$26,tuotteet!$C$2:$C$26)</f>
        <v>2</v>
      </c>
      <c r="J466" t="str">
        <f>_xlfn.XLOOKUP(Table1[[#This Row],[ryhmäID]],ryhmat!$A$2:$A$7,ryhmat!$B$2:$B$7)</f>
        <v>Kuvantoisto</v>
      </c>
      <c r="K466">
        <f>Table1[[#This Row],[Myyntihinta]]-Table1[[#This Row],[Ostohinta]]</f>
        <v>59.180000000000007</v>
      </c>
    </row>
    <row r="467" spans="1:11" x14ac:dyDescent="0.2">
      <c r="A467">
        <v>50965</v>
      </c>
      <c r="B467" s="21">
        <v>43978</v>
      </c>
      <c r="C467" s="26" t="s">
        <v>817</v>
      </c>
      <c r="D467">
        <v>1</v>
      </c>
      <c r="E467">
        <v>2</v>
      </c>
      <c r="F467">
        <v>19</v>
      </c>
      <c r="G467">
        <v>11.16</v>
      </c>
      <c r="H467" t="str">
        <f>_xlfn.XLOOKUP(Table1[[#This Row],[MyyjäID]],myyjat!$A$2:$A$16,myyjat!$B$2:$B$16)</f>
        <v>Petteri</v>
      </c>
      <c r="I467">
        <f>_xlfn.XLOOKUP(Table1[[#This Row],[Tuotenumero]],tuotteet!$A$2:$A$26,tuotteet!$C$2:$C$26)</f>
        <v>4</v>
      </c>
      <c r="J467" t="str">
        <f>_xlfn.XLOOKUP(Table1[[#This Row],[ryhmäID]],ryhmat!$A$2:$A$7,ryhmat!$B$2:$B$7)</f>
        <v>Tarvikkeet</v>
      </c>
      <c r="K467">
        <f>Table1[[#This Row],[Myyntihinta]]-Table1[[#This Row],[Ostohinta]]</f>
        <v>7.84</v>
      </c>
    </row>
    <row r="468" spans="1:11" x14ac:dyDescent="0.2">
      <c r="A468">
        <v>50966</v>
      </c>
      <c r="B468" s="21">
        <v>43979</v>
      </c>
      <c r="C468" s="26" t="s">
        <v>817</v>
      </c>
      <c r="D468">
        <v>1</v>
      </c>
      <c r="E468">
        <v>1</v>
      </c>
      <c r="F468">
        <v>20</v>
      </c>
      <c r="G468">
        <v>11.57</v>
      </c>
      <c r="H468" t="str">
        <f>_xlfn.XLOOKUP(Table1[[#This Row],[MyyjäID]],myyjat!$A$2:$A$16,myyjat!$B$2:$B$16)</f>
        <v>Jani</v>
      </c>
      <c r="I468">
        <f>_xlfn.XLOOKUP(Table1[[#This Row],[Tuotenumero]],tuotteet!$A$2:$A$26,tuotteet!$C$2:$C$26)</f>
        <v>4</v>
      </c>
      <c r="J468" t="str">
        <f>_xlfn.XLOOKUP(Table1[[#This Row],[ryhmäID]],ryhmat!$A$2:$A$7,ryhmat!$B$2:$B$7)</f>
        <v>Tarvikkeet</v>
      </c>
      <c r="K468">
        <f>Table1[[#This Row],[Myyntihinta]]-Table1[[#This Row],[Ostohinta]]</f>
        <v>8.43</v>
      </c>
    </row>
    <row r="469" spans="1:11" x14ac:dyDescent="0.2">
      <c r="A469">
        <v>50967</v>
      </c>
      <c r="B469" s="21">
        <v>43979</v>
      </c>
      <c r="C469" s="26" t="s">
        <v>816</v>
      </c>
      <c r="D469">
        <v>1</v>
      </c>
      <c r="E469">
        <v>2</v>
      </c>
      <c r="F469">
        <v>78</v>
      </c>
      <c r="G469">
        <v>39.86</v>
      </c>
      <c r="H469" t="str">
        <f>_xlfn.XLOOKUP(Table1[[#This Row],[MyyjäID]],myyjat!$A$2:$A$16,myyjat!$B$2:$B$16)</f>
        <v>Petteri</v>
      </c>
      <c r="I469">
        <f>_xlfn.XLOOKUP(Table1[[#This Row],[Tuotenumero]],tuotteet!$A$2:$A$26,tuotteet!$C$2:$C$26)</f>
        <v>5</v>
      </c>
      <c r="J469" t="str">
        <f>_xlfn.XLOOKUP(Table1[[#This Row],[ryhmäID]],ryhmat!$A$2:$A$7,ryhmat!$B$2:$B$7)</f>
        <v>Konsolit</v>
      </c>
      <c r="K469">
        <f>Table1[[#This Row],[Myyntihinta]]-Table1[[#This Row],[Ostohinta]]</f>
        <v>38.14</v>
      </c>
    </row>
    <row r="470" spans="1:11" x14ac:dyDescent="0.2">
      <c r="A470">
        <v>50968</v>
      </c>
      <c r="B470" s="21">
        <v>43980</v>
      </c>
      <c r="C470" s="26" t="s">
        <v>817</v>
      </c>
      <c r="D470">
        <v>1</v>
      </c>
      <c r="E470">
        <v>2</v>
      </c>
      <c r="F470">
        <v>21</v>
      </c>
      <c r="G470">
        <v>11.53</v>
      </c>
      <c r="H470" t="str">
        <f>_xlfn.XLOOKUP(Table1[[#This Row],[MyyjäID]],myyjat!$A$2:$A$16,myyjat!$B$2:$B$16)</f>
        <v>Petteri</v>
      </c>
      <c r="I470">
        <f>_xlfn.XLOOKUP(Table1[[#This Row],[Tuotenumero]],tuotteet!$A$2:$A$26,tuotteet!$C$2:$C$26)</f>
        <v>4</v>
      </c>
      <c r="J470" t="str">
        <f>_xlfn.XLOOKUP(Table1[[#This Row],[ryhmäID]],ryhmat!$A$2:$A$7,ryhmat!$B$2:$B$7)</f>
        <v>Tarvikkeet</v>
      </c>
      <c r="K470">
        <f>Table1[[#This Row],[Myyntihinta]]-Table1[[#This Row],[Ostohinta]]</f>
        <v>9.4700000000000006</v>
      </c>
    </row>
    <row r="471" spans="1:11" x14ac:dyDescent="0.2">
      <c r="A471">
        <v>50969</v>
      </c>
      <c r="B471" s="21">
        <v>43980</v>
      </c>
      <c r="C471" s="26" t="s">
        <v>819</v>
      </c>
      <c r="D471">
        <v>1</v>
      </c>
      <c r="E471">
        <v>9</v>
      </c>
      <c r="F471">
        <v>237</v>
      </c>
      <c r="G471">
        <v>158.61000000000001</v>
      </c>
      <c r="H471" t="str">
        <f>_xlfn.XLOOKUP(Table1[[#This Row],[MyyjäID]],myyjat!$A$2:$A$16,myyjat!$B$2:$B$16)</f>
        <v>Maija</v>
      </c>
      <c r="I471">
        <f>_xlfn.XLOOKUP(Table1[[#This Row],[Tuotenumero]],tuotteet!$A$2:$A$26,tuotteet!$C$2:$C$26)</f>
        <v>3</v>
      </c>
      <c r="J471" t="str">
        <f>_xlfn.XLOOKUP(Table1[[#This Row],[ryhmäID]],ryhmat!$A$2:$A$7,ryhmat!$B$2:$B$7)</f>
        <v>TV</v>
      </c>
      <c r="K471">
        <f>Table1[[#This Row],[Myyntihinta]]-Table1[[#This Row],[Ostohinta]]</f>
        <v>78.389999999999986</v>
      </c>
    </row>
    <row r="472" spans="1:11" x14ac:dyDescent="0.2">
      <c r="A472">
        <v>50970</v>
      </c>
      <c r="B472" s="21">
        <v>43980</v>
      </c>
      <c r="C472" s="26" t="s">
        <v>817</v>
      </c>
      <c r="D472">
        <v>1</v>
      </c>
      <c r="E472">
        <v>9</v>
      </c>
      <c r="F472">
        <v>20</v>
      </c>
      <c r="G472">
        <v>10.76</v>
      </c>
      <c r="H472" t="str">
        <f>_xlfn.XLOOKUP(Table1[[#This Row],[MyyjäID]],myyjat!$A$2:$A$16,myyjat!$B$2:$B$16)</f>
        <v>Maija</v>
      </c>
      <c r="I472">
        <f>_xlfn.XLOOKUP(Table1[[#This Row],[Tuotenumero]],tuotteet!$A$2:$A$26,tuotteet!$C$2:$C$26)</f>
        <v>4</v>
      </c>
      <c r="J472" t="str">
        <f>_xlfn.XLOOKUP(Table1[[#This Row],[ryhmäID]],ryhmat!$A$2:$A$7,ryhmat!$B$2:$B$7)</f>
        <v>Tarvikkeet</v>
      </c>
      <c r="K472">
        <f>Table1[[#This Row],[Myyntihinta]]-Table1[[#This Row],[Ostohinta]]</f>
        <v>9.24</v>
      </c>
    </row>
    <row r="473" spans="1:11" x14ac:dyDescent="0.2">
      <c r="A473">
        <v>50971</v>
      </c>
      <c r="B473" s="21">
        <v>43980</v>
      </c>
      <c r="C473" s="26" t="s">
        <v>820</v>
      </c>
      <c r="D473">
        <v>1</v>
      </c>
      <c r="E473">
        <v>7</v>
      </c>
      <c r="F473">
        <v>83</v>
      </c>
      <c r="G473">
        <v>50.33</v>
      </c>
      <c r="H473" t="str">
        <f>_xlfn.XLOOKUP(Table1[[#This Row],[MyyjäID]],myyjat!$A$2:$A$16,myyjat!$B$2:$B$16)</f>
        <v>Rauno</v>
      </c>
      <c r="I473">
        <f>_xlfn.XLOOKUP(Table1[[#This Row],[Tuotenumero]],tuotteet!$A$2:$A$26,tuotteet!$C$2:$C$26)</f>
        <v>6</v>
      </c>
      <c r="J473" t="str">
        <f>_xlfn.XLOOKUP(Table1[[#This Row],[ryhmäID]],ryhmat!$A$2:$A$7,ryhmat!$B$2:$B$7)</f>
        <v>Digiboxit</v>
      </c>
      <c r="K473">
        <f>Table1[[#This Row],[Myyntihinta]]-Table1[[#This Row],[Ostohinta]]</f>
        <v>32.67</v>
      </c>
    </row>
    <row r="474" spans="1:11" x14ac:dyDescent="0.2">
      <c r="A474">
        <v>50972</v>
      </c>
      <c r="B474" s="21">
        <v>43980</v>
      </c>
      <c r="C474" s="26" t="s">
        <v>821</v>
      </c>
      <c r="D474">
        <v>1</v>
      </c>
      <c r="E474">
        <v>9</v>
      </c>
      <c r="F474">
        <v>124</v>
      </c>
      <c r="G474">
        <v>65.83</v>
      </c>
      <c r="H474" t="str">
        <f>_xlfn.XLOOKUP(Table1[[#This Row],[MyyjäID]],myyjat!$A$2:$A$16,myyjat!$B$2:$B$16)</f>
        <v>Maija</v>
      </c>
      <c r="I474">
        <f>_xlfn.XLOOKUP(Table1[[#This Row],[Tuotenumero]],tuotteet!$A$2:$A$26,tuotteet!$C$2:$C$26)</f>
        <v>2</v>
      </c>
      <c r="J474" t="str">
        <f>_xlfn.XLOOKUP(Table1[[#This Row],[ryhmäID]],ryhmat!$A$2:$A$7,ryhmat!$B$2:$B$7)</f>
        <v>Kuvantoisto</v>
      </c>
      <c r="K474">
        <f>Table1[[#This Row],[Myyntihinta]]-Table1[[#This Row],[Ostohinta]]</f>
        <v>58.17</v>
      </c>
    </row>
    <row r="475" spans="1:11" x14ac:dyDescent="0.2">
      <c r="A475">
        <v>50973</v>
      </c>
      <c r="B475" s="21">
        <v>43980</v>
      </c>
      <c r="C475" s="26" t="s">
        <v>818</v>
      </c>
      <c r="D475">
        <v>1</v>
      </c>
      <c r="E475">
        <v>2</v>
      </c>
      <c r="F475">
        <v>84</v>
      </c>
      <c r="G475">
        <v>57.05</v>
      </c>
      <c r="H475" t="str">
        <f>_xlfn.XLOOKUP(Table1[[#This Row],[MyyjäID]],myyjat!$A$2:$A$16,myyjat!$B$2:$B$16)</f>
        <v>Petteri</v>
      </c>
      <c r="I475">
        <f>_xlfn.XLOOKUP(Table1[[#This Row],[Tuotenumero]],tuotteet!$A$2:$A$26,tuotteet!$C$2:$C$26)</f>
        <v>6</v>
      </c>
      <c r="J475" t="str">
        <f>_xlfn.XLOOKUP(Table1[[#This Row],[ryhmäID]],ryhmat!$A$2:$A$7,ryhmat!$B$2:$B$7)</f>
        <v>Digiboxit</v>
      </c>
      <c r="K475">
        <f>Table1[[#This Row],[Myyntihinta]]-Table1[[#This Row],[Ostohinta]]</f>
        <v>26.950000000000003</v>
      </c>
    </row>
    <row r="476" spans="1:11" x14ac:dyDescent="0.2">
      <c r="A476">
        <v>50974</v>
      </c>
      <c r="B476" s="21">
        <v>43980</v>
      </c>
      <c r="C476" s="26" t="s">
        <v>817</v>
      </c>
      <c r="D476">
        <v>1</v>
      </c>
      <c r="E476">
        <v>6</v>
      </c>
      <c r="F476">
        <v>21</v>
      </c>
      <c r="G476">
        <v>10.73</v>
      </c>
      <c r="H476" t="str">
        <f>_xlfn.XLOOKUP(Table1[[#This Row],[MyyjäID]],myyjat!$A$2:$A$16,myyjat!$B$2:$B$16)</f>
        <v>Hessu</v>
      </c>
      <c r="I476">
        <f>_xlfn.XLOOKUP(Table1[[#This Row],[Tuotenumero]],tuotteet!$A$2:$A$26,tuotteet!$C$2:$C$26)</f>
        <v>4</v>
      </c>
      <c r="J476" t="str">
        <f>_xlfn.XLOOKUP(Table1[[#This Row],[ryhmäID]],ryhmat!$A$2:$A$7,ryhmat!$B$2:$B$7)</f>
        <v>Tarvikkeet</v>
      </c>
      <c r="K476">
        <f>Table1[[#This Row],[Myyntihinta]]-Table1[[#This Row],[Ostohinta]]</f>
        <v>10.27</v>
      </c>
    </row>
    <row r="477" spans="1:11" x14ac:dyDescent="0.2">
      <c r="A477">
        <v>50975</v>
      </c>
      <c r="B477" s="21">
        <v>43980</v>
      </c>
      <c r="C477" s="26" t="s">
        <v>817</v>
      </c>
      <c r="D477">
        <v>1</v>
      </c>
      <c r="E477">
        <v>1</v>
      </c>
      <c r="F477">
        <v>20</v>
      </c>
      <c r="G477">
        <v>11.31</v>
      </c>
      <c r="H477" t="str">
        <f>_xlfn.XLOOKUP(Table1[[#This Row],[MyyjäID]],myyjat!$A$2:$A$16,myyjat!$B$2:$B$16)</f>
        <v>Jani</v>
      </c>
      <c r="I477">
        <f>_xlfn.XLOOKUP(Table1[[#This Row],[Tuotenumero]],tuotteet!$A$2:$A$26,tuotteet!$C$2:$C$26)</f>
        <v>4</v>
      </c>
      <c r="J477" t="str">
        <f>_xlfn.XLOOKUP(Table1[[#This Row],[ryhmäID]],ryhmat!$A$2:$A$7,ryhmat!$B$2:$B$7)</f>
        <v>Tarvikkeet</v>
      </c>
      <c r="K477">
        <f>Table1[[#This Row],[Myyntihinta]]-Table1[[#This Row],[Ostohinta]]</f>
        <v>8.69</v>
      </c>
    </row>
    <row r="478" spans="1:11" x14ac:dyDescent="0.2">
      <c r="A478">
        <v>50976</v>
      </c>
      <c r="B478" s="21">
        <v>43981</v>
      </c>
      <c r="C478" s="26" t="s">
        <v>822</v>
      </c>
      <c r="D478">
        <v>1</v>
      </c>
      <c r="E478">
        <v>6</v>
      </c>
      <c r="F478">
        <v>185</v>
      </c>
      <c r="G478">
        <v>111.58</v>
      </c>
      <c r="H478" t="str">
        <f>_xlfn.XLOOKUP(Table1[[#This Row],[MyyjäID]],myyjat!$A$2:$A$16,myyjat!$B$2:$B$16)</f>
        <v>Hessu</v>
      </c>
      <c r="I478">
        <f>_xlfn.XLOOKUP(Table1[[#This Row],[Tuotenumero]],tuotteet!$A$2:$A$26,tuotteet!$C$2:$C$26)</f>
        <v>2</v>
      </c>
      <c r="J478" t="str">
        <f>_xlfn.XLOOKUP(Table1[[#This Row],[ryhmäID]],ryhmat!$A$2:$A$7,ryhmat!$B$2:$B$7)</f>
        <v>Kuvantoisto</v>
      </c>
      <c r="K478">
        <f>Table1[[#This Row],[Myyntihinta]]-Table1[[#This Row],[Ostohinta]]</f>
        <v>73.42</v>
      </c>
    </row>
    <row r="479" spans="1:11" x14ac:dyDescent="0.2">
      <c r="A479">
        <v>50977</v>
      </c>
      <c r="B479" s="21">
        <v>43981</v>
      </c>
      <c r="C479" s="26" t="s">
        <v>817</v>
      </c>
      <c r="D479">
        <v>1</v>
      </c>
      <c r="E479">
        <v>3</v>
      </c>
      <c r="F479">
        <v>21</v>
      </c>
      <c r="G479">
        <v>10.95</v>
      </c>
      <c r="H479" t="str">
        <f>_xlfn.XLOOKUP(Table1[[#This Row],[MyyjäID]],myyjat!$A$2:$A$16,myyjat!$B$2:$B$16)</f>
        <v>Pekka</v>
      </c>
      <c r="I479">
        <f>_xlfn.XLOOKUP(Table1[[#This Row],[Tuotenumero]],tuotteet!$A$2:$A$26,tuotteet!$C$2:$C$26)</f>
        <v>4</v>
      </c>
      <c r="J479" t="str">
        <f>_xlfn.XLOOKUP(Table1[[#This Row],[ryhmäID]],ryhmat!$A$2:$A$7,ryhmat!$B$2:$B$7)</f>
        <v>Tarvikkeet</v>
      </c>
      <c r="K479">
        <f>Table1[[#This Row],[Myyntihinta]]-Table1[[#This Row],[Ostohinta]]</f>
        <v>10.050000000000001</v>
      </c>
    </row>
    <row r="480" spans="1:11" x14ac:dyDescent="0.2">
      <c r="A480">
        <v>50978</v>
      </c>
      <c r="B480" s="21">
        <v>43982</v>
      </c>
      <c r="C480" s="26" t="s">
        <v>825</v>
      </c>
      <c r="D480">
        <v>1</v>
      </c>
      <c r="E480">
        <v>1</v>
      </c>
      <c r="F480">
        <v>94</v>
      </c>
      <c r="G480">
        <v>56.09</v>
      </c>
      <c r="H480" t="str">
        <f>_xlfn.XLOOKUP(Table1[[#This Row],[MyyjäID]],myyjat!$A$2:$A$16,myyjat!$B$2:$B$16)</f>
        <v>Jani</v>
      </c>
      <c r="I480">
        <f>_xlfn.XLOOKUP(Table1[[#This Row],[Tuotenumero]],tuotteet!$A$2:$A$26,tuotteet!$C$2:$C$26)</f>
        <v>5</v>
      </c>
      <c r="J480" t="str">
        <f>_xlfn.XLOOKUP(Table1[[#This Row],[ryhmäID]],ryhmat!$A$2:$A$7,ryhmat!$B$2:$B$7)</f>
        <v>Konsolit</v>
      </c>
      <c r="K480">
        <f>Table1[[#This Row],[Myyntihinta]]-Table1[[#This Row],[Ostohinta]]</f>
        <v>37.909999999999997</v>
      </c>
    </row>
    <row r="481" spans="1:11" x14ac:dyDescent="0.2">
      <c r="A481">
        <v>50979</v>
      </c>
      <c r="B481" s="21">
        <v>43982</v>
      </c>
      <c r="C481" s="26" t="s">
        <v>817</v>
      </c>
      <c r="D481">
        <v>1</v>
      </c>
      <c r="E481">
        <v>5</v>
      </c>
      <c r="F481">
        <v>21</v>
      </c>
      <c r="G481">
        <v>11.22</v>
      </c>
      <c r="H481" t="str">
        <f>_xlfn.XLOOKUP(Table1[[#This Row],[MyyjäID]],myyjat!$A$2:$A$16,myyjat!$B$2:$B$16)</f>
        <v>Liisa</v>
      </c>
      <c r="I481">
        <f>_xlfn.XLOOKUP(Table1[[#This Row],[Tuotenumero]],tuotteet!$A$2:$A$26,tuotteet!$C$2:$C$26)</f>
        <v>4</v>
      </c>
      <c r="J481" t="str">
        <f>_xlfn.XLOOKUP(Table1[[#This Row],[ryhmäID]],ryhmat!$A$2:$A$7,ryhmat!$B$2:$B$7)</f>
        <v>Tarvikkeet</v>
      </c>
      <c r="K481">
        <f>Table1[[#This Row],[Myyntihinta]]-Table1[[#This Row],[Ostohinta]]</f>
        <v>9.7799999999999994</v>
      </c>
    </row>
    <row r="482" spans="1:11" x14ac:dyDescent="0.2">
      <c r="A482">
        <v>50980</v>
      </c>
      <c r="B482" s="21">
        <v>43982</v>
      </c>
      <c r="C482" s="26" t="s">
        <v>817</v>
      </c>
      <c r="D482">
        <v>1</v>
      </c>
      <c r="E482">
        <v>6</v>
      </c>
      <c r="F482">
        <v>20</v>
      </c>
      <c r="G482">
        <v>11.27</v>
      </c>
      <c r="H482" t="str">
        <f>_xlfn.XLOOKUP(Table1[[#This Row],[MyyjäID]],myyjat!$A$2:$A$16,myyjat!$B$2:$B$16)</f>
        <v>Hessu</v>
      </c>
      <c r="I482">
        <f>_xlfn.XLOOKUP(Table1[[#This Row],[Tuotenumero]],tuotteet!$A$2:$A$26,tuotteet!$C$2:$C$26)</f>
        <v>4</v>
      </c>
      <c r="J482" t="str">
        <f>_xlfn.XLOOKUP(Table1[[#This Row],[ryhmäID]],ryhmat!$A$2:$A$7,ryhmat!$B$2:$B$7)</f>
        <v>Tarvikkeet</v>
      </c>
      <c r="K482">
        <f>Table1[[#This Row],[Myyntihinta]]-Table1[[#This Row],[Ostohinta]]</f>
        <v>8.73</v>
      </c>
    </row>
    <row r="483" spans="1:11" x14ac:dyDescent="0.2">
      <c r="A483">
        <v>50981</v>
      </c>
      <c r="B483" s="21">
        <v>43982</v>
      </c>
      <c r="C483" s="26" t="s">
        <v>817</v>
      </c>
      <c r="D483">
        <v>1</v>
      </c>
      <c r="E483">
        <v>5</v>
      </c>
      <c r="F483">
        <v>20</v>
      </c>
      <c r="G483">
        <v>11.44</v>
      </c>
      <c r="H483" t="str">
        <f>_xlfn.XLOOKUP(Table1[[#This Row],[MyyjäID]],myyjat!$A$2:$A$16,myyjat!$B$2:$B$16)</f>
        <v>Liisa</v>
      </c>
      <c r="I483">
        <f>_xlfn.XLOOKUP(Table1[[#This Row],[Tuotenumero]],tuotteet!$A$2:$A$26,tuotteet!$C$2:$C$26)</f>
        <v>4</v>
      </c>
      <c r="J483" t="str">
        <f>_xlfn.XLOOKUP(Table1[[#This Row],[ryhmäID]],ryhmat!$A$2:$A$7,ryhmat!$B$2:$B$7)</f>
        <v>Tarvikkeet</v>
      </c>
      <c r="K483">
        <f>Table1[[#This Row],[Myyntihinta]]-Table1[[#This Row],[Ostohinta]]</f>
        <v>8.56</v>
      </c>
    </row>
    <row r="484" spans="1:11" x14ac:dyDescent="0.2">
      <c r="A484">
        <v>50982</v>
      </c>
      <c r="B484" s="21">
        <v>43982</v>
      </c>
      <c r="C484" s="26" t="s">
        <v>817</v>
      </c>
      <c r="D484">
        <v>1</v>
      </c>
      <c r="E484">
        <v>7</v>
      </c>
      <c r="F484">
        <v>20</v>
      </c>
      <c r="G484">
        <v>11.76</v>
      </c>
      <c r="H484" t="str">
        <f>_xlfn.XLOOKUP(Table1[[#This Row],[MyyjäID]],myyjat!$A$2:$A$16,myyjat!$B$2:$B$16)</f>
        <v>Rauno</v>
      </c>
      <c r="I484">
        <f>_xlfn.XLOOKUP(Table1[[#This Row],[Tuotenumero]],tuotteet!$A$2:$A$26,tuotteet!$C$2:$C$26)</f>
        <v>4</v>
      </c>
      <c r="J484" t="str">
        <f>_xlfn.XLOOKUP(Table1[[#This Row],[ryhmäID]],ryhmat!$A$2:$A$7,ryhmat!$B$2:$B$7)</f>
        <v>Tarvikkeet</v>
      </c>
      <c r="K484">
        <f>Table1[[#This Row],[Myyntihinta]]-Table1[[#This Row],[Ostohinta]]</f>
        <v>8.24</v>
      </c>
    </row>
    <row r="485" spans="1:11" x14ac:dyDescent="0.2">
      <c r="A485">
        <v>50983</v>
      </c>
      <c r="B485" s="21">
        <v>43982</v>
      </c>
      <c r="C485" s="26" t="s">
        <v>817</v>
      </c>
      <c r="D485">
        <v>1</v>
      </c>
      <c r="E485">
        <v>2</v>
      </c>
      <c r="F485">
        <v>21</v>
      </c>
      <c r="G485">
        <v>10.71</v>
      </c>
      <c r="H485" t="str">
        <f>_xlfn.XLOOKUP(Table1[[#This Row],[MyyjäID]],myyjat!$A$2:$A$16,myyjat!$B$2:$B$16)</f>
        <v>Petteri</v>
      </c>
      <c r="I485">
        <f>_xlfn.XLOOKUP(Table1[[#This Row],[Tuotenumero]],tuotteet!$A$2:$A$26,tuotteet!$C$2:$C$26)</f>
        <v>4</v>
      </c>
      <c r="J485" t="str">
        <f>_xlfn.XLOOKUP(Table1[[#This Row],[ryhmäID]],ryhmat!$A$2:$A$7,ryhmat!$B$2:$B$7)</f>
        <v>Tarvikkeet</v>
      </c>
      <c r="K485">
        <f>Table1[[#This Row],[Myyntihinta]]-Table1[[#This Row],[Ostohinta]]</f>
        <v>10.29</v>
      </c>
    </row>
    <row r="486" spans="1:11" x14ac:dyDescent="0.2">
      <c r="A486">
        <v>50984</v>
      </c>
      <c r="B486" s="21">
        <v>43982</v>
      </c>
      <c r="C486" s="26" t="s">
        <v>817</v>
      </c>
      <c r="D486">
        <v>1</v>
      </c>
      <c r="E486">
        <v>6</v>
      </c>
      <c r="F486">
        <v>20</v>
      </c>
      <c r="G486">
        <v>11.23</v>
      </c>
      <c r="H486" t="str">
        <f>_xlfn.XLOOKUP(Table1[[#This Row],[MyyjäID]],myyjat!$A$2:$A$16,myyjat!$B$2:$B$16)</f>
        <v>Hessu</v>
      </c>
      <c r="I486">
        <f>_xlfn.XLOOKUP(Table1[[#This Row],[Tuotenumero]],tuotteet!$A$2:$A$26,tuotteet!$C$2:$C$26)</f>
        <v>4</v>
      </c>
      <c r="J486" t="str">
        <f>_xlfn.XLOOKUP(Table1[[#This Row],[ryhmäID]],ryhmat!$A$2:$A$7,ryhmat!$B$2:$B$7)</f>
        <v>Tarvikkeet</v>
      </c>
      <c r="K486">
        <f>Table1[[#This Row],[Myyntihinta]]-Table1[[#This Row],[Ostohinta]]</f>
        <v>8.77</v>
      </c>
    </row>
    <row r="487" spans="1:11" x14ac:dyDescent="0.2">
      <c r="A487">
        <v>50985</v>
      </c>
      <c r="B487" s="21">
        <v>43983</v>
      </c>
      <c r="C487" s="26" t="s">
        <v>817</v>
      </c>
      <c r="D487">
        <v>1</v>
      </c>
      <c r="E487">
        <v>1</v>
      </c>
      <c r="F487">
        <v>19</v>
      </c>
      <c r="G487">
        <v>11</v>
      </c>
      <c r="H487" t="str">
        <f>_xlfn.XLOOKUP(Table1[[#This Row],[MyyjäID]],myyjat!$A$2:$A$16,myyjat!$B$2:$B$16)</f>
        <v>Jani</v>
      </c>
      <c r="I487">
        <f>_xlfn.XLOOKUP(Table1[[#This Row],[Tuotenumero]],tuotteet!$A$2:$A$26,tuotteet!$C$2:$C$26)</f>
        <v>4</v>
      </c>
      <c r="J487" t="str">
        <f>_xlfn.XLOOKUP(Table1[[#This Row],[ryhmäID]],ryhmat!$A$2:$A$7,ryhmat!$B$2:$B$7)</f>
        <v>Tarvikkeet</v>
      </c>
      <c r="K487">
        <f>Table1[[#This Row],[Myyntihinta]]-Table1[[#This Row],[Ostohinta]]</f>
        <v>8</v>
      </c>
    </row>
    <row r="488" spans="1:11" x14ac:dyDescent="0.2">
      <c r="A488">
        <v>50986</v>
      </c>
      <c r="B488" s="21">
        <v>43983</v>
      </c>
      <c r="C488" s="26" t="s">
        <v>817</v>
      </c>
      <c r="D488">
        <v>1</v>
      </c>
      <c r="E488">
        <v>5</v>
      </c>
      <c r="F488">
        <v>20</v>
      </c>
      <c r="G488">
        <v>11.4</v>
      </c>
      <c r="H488" t="str">
        <f>_xlfn.XLOOKUP(Table1[[#This Row],[MyyjäID]],myyjat!$A$2:$A$16,myyjat!$B$2:$B$16)</f>
        <v>Liisa</v>
      </c>
      <c r="I488">
        <f>_xlfn.XLOOKUP(Table1[[#This Row],[Tuotenumero]],tuotteet!$A$2:$A$26,tuotteet!$C$2:$C$26)</f>
        <v>4</v>
      </c>
      <c r="J488" t="str">
        <f>_xlfn.XLOOKUP(Table1[[#This Row],[ryhmäID]],ryhmat!$A$2:$A$7,ryhmat!$B$2:$B$7)</f>
        <v>Tarvikkeet</v>
      </c>
      <c r="K488">
        <f>Table1[[#This Row],[Myyntihinta]]-Table1[[#This Row],[Ostohinta]]</f>
        <v>8.6</v>
      </c>
    </row>
    <row r="489" spans="1:11" x14ac:dyDescent="0.2">
      <c r="A489">
        <v>50987</v>
      </c>
      <c r="B489" s="21">
        <v>43983</v>
      </c>
      <c r="C489" s="26" t="s">
        <v>817</v>
      </c>
      <c r="D489">
        <v>1</v>
      </c>
      <c r="E489">
        <v>2</v>
      </c>
      <c r="F489">
        <v>19</v>
      </c>
      <c r="G489">
        <v>11.46</v>
      </c>
      <c r="H489" t="str">
        <f>_xlfn.XLOOKUP(Table1[[#This Row],[MyyjäID]],myyjat!$A$2:$A$16,myyjat!$B$2:$B$16)</f>
        <v>Petteri</v>
      </c>
      <c r="I489">
        <f>_xlfn.XLOOKUP(Table1[[#This Row],[Tuotenumero]],tuotteet!$A$2:$A$26,tuotteet!$C$2:$C$26)</f>
        <v>4</v>
      </c>
      <c r="J489" t="str">
        <f>_xlfn.XLOOKUP(Table1[[#This Row],[ryhmäID]],ryhmat!$A$2:$A$7,ryhmat!$B$2:$B$7)</f>
        <v>Tarvikkeet</v>
      </c>
      <c r="K489">
        <f>Table1[[#This Row],[Myyntihinta]]-Table1[[#This Row],[Ostohinta]]</f>
        <v>7.5399999999999991</v>
      </c>
    </row>
    <row r="490" spans="1:11" x14ac:dyDescent="0.2">
      <c r="A490">
        <v>50988</v>
      </c>
      <c r="B490" s="21">
        <v>43984</v>
      </c>
      <c r="C490" s="26" t="s">
        <v>817</v>
      </c>
      <c r="D490">
        <v>1</v>
      </c>
      <c r="E490">
        <v>3</v>
      </c>
      <c r="F490">
        <v>21</v>
      </c>
      <c r="G490">
        <v>11.12</v>
      </c>
      <c r="H490" t="str">
        <f>_xlfn.XLOOKUP(Table1[[#This Row],[MyyjäID]],myyjat!$A$2:$A$16,myyjat!$B$2:$B$16)</f>
        <v>Pekka</v>
      </c>
      <c r="I490">
        <f>_xlfn.XLOOKUP(Table1[[#This Row],[Tuotenumero]],tuotteet!$A$2:$A$26,tuotteet!$C$2:$C$26)</f>
        <v>4</v>
      </c>
      <c r="J490" t="str">
        <f>_xlfn.XLOOKUP(Table1[[#This Row],[ryhmäID]],ryhmat!$A$2:$A$7,ryhmat!$B$2:$B$7)</f>
        <v>Tarvikkeet</v>
      </c>
      <c r="K490">
        <f>Table1[[#This Row],[Myyntihinta]]-Table1[[#This Row],[Ostohinta]]</f>
        <v>9.8800000000000008</v>
      </c>
    </row>
    <row r="491" spans="1:11" x14ac:dyDescent="0.2">
      <c r="A491">
        <v>50989</v>
      </c>
      <c r="B491" s="21">
        <v>43984</v>
      </c>
      <c r="C491" s="26" t="s">
        <v>821</v>
      </c>
      <c r="D491">
        <v>1</v>
      </c>
      <c r="E491">
        <v>5</v>
      </c>
      <c r="F491">
        <v>117</v>
      </c>
      <c r="G491">
        <v>61.39</v>
      </c>
      <c r="H491" t="str">
        <f>_xlfn.XLOOKUP(Table1[[#This Row],[MyyjäID]],myyjat!$A$2:$A$16,myyjat!$B$2:$B$16)</f>
        <v>Liisa</v>
      </c>
      <c r="I491">
        <f>_xlfn.XLOOKUP(Table1[[#This Row],[Tuotenumero]],tuotteet!$A$2:$A$26,tuotteet!$C$2:$C$26)</f>
        <v>2</v>
      </c>
      <c r="J491" t="str">
        <f>_xlfn.XLOOKUP(Table1[[#This Row],[ryhmäID]],ryhmat!$A$2:$A$7,ryhmat!$B$2:$B$7)</f>
        <v>Kuvantoisto</v>
      </c>
      <c r="K491">
        <f>Table1[[#This Row],[Myyntihinta]]-Table1[[#This Row],[Ostohinta]]</f>
        <v>55.61</v>
      </c>
    </row>
    <row r="492" spans="1:11" x14ac:dyDescent="0.2">
      <c r="A492">
        <v>50990</v>
      </c>
      <c r="B492" s="21">
        <v>43984</v>
      </c>
      <c r="C492" s="26" t="s">
        <v>817</v>
      </c>
      <c r="D492">
        <v>1</v>
      </c>
      <c r="E492">
        <v>3</v>
      </c>
      <c r="F492">
        <v>21</v>
      </c>
      <c r="G492">
        <v>11.72</v>
      </c>
      <c r="H492" t="str">
        <f>_xlfn.XLOOKUP(Table1[[#This Row],[MyyjäID]],myyjat!$A$2:$A$16,myyjat!$B$2:$B$16)</f>
        <v>Pekka</v>
      </c>
      <c r="I492">
        <f>_xlfn.XLOOKUP(Table1[[#This Row],[Tuotenumero]],tuotteet!$A$2:$A$26,tuotteet!$C$2:$C$26)</f>
        <v>4</v>
      </c>
      <c r="J492" t="str">
        <f>_xlfn.XLOOKUP(Table1[[#This Row],[ryhmäID]],ryhmat!$A$2:$A$7,ryhmat!$B$2:$B$7)</f>
        <v>Tarvikkeet</v>
      </c>
      <c r="K492">
        <f>Table1[[#This Row],[Myyntihinta]]-Table1[[#This Row],[Ostohinta]]</f>
        <v>9.2799999999999994</v>
      </c>
    </row>
    <row r="493" spans="1:11" x14ac:dyDescent="0.2">
      <c r="A493">
        <v>50991</v>
      </c>
      <c r="B493" s="21">
        <v>43984</v>
      </c>
      <c r="C493" s="26" t="s">
        <v>817</v>
      </c>
      <c r="D493">
        <v>1</v>
      </c>
      <c r="E493">
        <v>6</v>
      </c>
      <c r="F493">
        <v>21</v>
      </c>
      <c r="G493">
        <v>10.68</v>
      </c>
      <c r="H493" t="str">
        <f>_xlfn.XLOOKUP(Table1[[#This Row],[MyyjäID]],myyjat!$A$2:$A$16,myyjat!$B$2:$B$16)</f>
        <v>Hessu</v>
      </c>
      <c r="I493">
        <f>_xlfn.XLOOKUP(Table1[[#This Row],[Tuotenumero]],tuotteet!$A$2:$A$26,tuotteet!$C$2:$C$26)</f>
        <v>4</v>
      </c>
      <c r="J493" t="str">
        <f>_xlfn.XLOOKUP(Table1[[#This Row],[ryhmäID]],ryhmat!$A$2:$A$7,ryhmat!$B$2:$B$7)</f>
        <v>Tarvikkeet</v>
      </c>
      <c r="K493">
        <f>Table1[[#This Row],[Myyntihinta]]-Table1[[#This Row],[Ostohinta]]</f>
        <v>10.32</v>
      </c>
    </row>
    <row r="494" spans="1:11" x14ac:dyDescent="0.2">
      <c r="A494">
        <v>50992</v>
      </c>
      <c r="B494" s="21">
        <v>43985</v>
      </c>
      <c r="C494" s="26" t="s">
        <v>817</v>
      </c>
      <c r="D494">
        <v>1</v>
      </c>
      <c r="E494">
        <v>1</v>
      </c>
      <c r="F494">
        <v>20</v>
      </c>
      <c r="G494">
        <v>10.81</v>
      </c>
      <c r="H494" t="str">
        <f>_xlfn.XLOOKUP(Table1[[#This Row],[MyyjäID]],myyjat!$A$2:$A$16,myyjat!$B$2:$B$16)</f>
        <v>Jani</v>
      </c>
      <c r="I494">
        <f>_xlfn.XLOOKUP(Table1[[#This Row],[Tuotenumero]],tuotteet!$A$2:$A$26,tuotteet!$C$2:$C$26)</f>
        <v>4</v>
      </c>
      <c r="J494" t="str">
        <f>_xlfn.XLOOKUP(Table1[[#This Row],[ryhmäID]],ryhmat!$A$2:$A$7,ryhmat!$B$2:$B$7)</f>
        <v>Tarvikkeet</v>
      </c>
      <c r="K494">
        <f>Table1[[#This Row],[Myyntihinta]]-Table1[[#This Row],[Ostohinta]]</f>
        <v>9.19</v>
      </c>
    </row>
    <row r="495" spans="1:11" x14ac:dyDescent="0.2">
      <c r="A495">
        <v>50993</v>
      </c>
      <c r="B495" s="21">
        <v>43985</v>
      </c>
      <c r="C495" s="26" t="s">
        <v>817</v>
      </c>
      <c r="D495">
        <v>1</v>
      </c>
      <c r="E495">
        <v>2</v>
      </c>
      <c r="F495">
        <v>21</v>
      </c>
      <c r="G495">
        <v>11.29</v>
      </c>
      <c r="H495" t="str">
        <f>_xlfn.XLOOKUP(Table1[[#This Row],[MyyjäID]],myyjat!$A$2:$A$16,myyjat!$B$2:$B$16)</f>
        <v>Petteri</v>
      </c>
      <c r="I495">
        <f>_xlfn.XLOOKUP(Table1[[#This Row],[Tuotenumero]],tuotteet!$A$2:$A$26,tuotteet!$C$2:$C$26)</f>
        <v>4</v>
      </c>
      <c r="J495" t="str">
        <f>_xlfn.XLOOKUP(Table1[[#This Row],[ryhmäID]],ryhmat!$A$2:$A$7,ryhmat!$B$2:$B$7)</f>
        <v>Tarvikkeet</v>
      </c>
      <c r="K495">
        <f>Table1[[#This Row],[Myyntihinta]]-Table1[[#This Row],[Ostohinta]]</f>
        <v>9.7100000000000009</v>
      </c>
    </row>
    <row r="496" spans="1:11" x14ac:dyDescent="0.2">
      <c r="A496">
        <v>50994</v>
      </c>
      <c r="B496" s="21">
        <v>43986</v>
      </c>
      <c r="C496" s="26" t="s">
        <v>817</v>
      </c>
      <c r="D496">
        <v>1</v>
      </c>
      <c r="E496">
        <v>3</v>
      </c>
      <c r="F496">
        <v>21</v>
      </c>
      <c r="G496">
        <v>11.69</v>
      </c>
      <c r="H496" t="str">
        <f>_xlfn.XLOOKUP(Table1[[#This Row],[MyyjäID]],myyjat!$A$2:$A$16,myyjat!$B$2:$B$16)</f>
        <v>Pekka</v>
      </c>
      <c r="I496">
        <f>_xlfn.XLOOKUP(Table1[[#This Row],[Tuotenumero]],tuotteet!$A$2:$A$26,tuotteet!$C$2:$C$26)</f>
        <v>4</v>
      </c>
      <c r="J496" t="str">
        <f>_xlfn.XLOOKUP(Table1[[#This Row],[ryhmäID]],ryhmat!$A$2:$A$7,ryhmat!$B$2:$B$7)</f>
        <v>Tarvikkeet</v>
      </c>
      <c r="K496">
        <f>Table1[[#This Row],[Myyntihinta]]-Table1[[#This Row],[Ostohinta]]</f>
        <v>9.31</v>
      </c>
    </row>
    <row r="497" spans="1:11" x14ac:dyDescent="0.2">
      <c r="A497">
        <v>50995</v>
      </c>
      <c r="B497" s="21">
        <v>43986</v>
      </c>
      <c r="C497" s="26" t="s">
        <v>819</v>
      </c>
      <c r="D497">
        <v>1</v>
      </c>
      <c r="E497">
        <v>1</v>
      </c>
      <c r="F497">
        <v>237</v>
      </c>
      <c r="G497">
        <v>169.25</v>
      </c>
      <c r="H497" t="str">
        <f>_xlfn.XLOOKUP(Table1[[#This Row],[MyyjäID]],myyjat!$A$2:$A$16,myyjat!$B$2:$B$16)</f>
        <v>Jani</v>
      </c>
      <c r="I497">
        <f>_xlfn.XLOOKUP(Table1[[#This Row],[Tuotenumero]],tuotteet!$A$2:$A$26,tuotteet!$C$2:$C$26)</f>
        <v>3</v>
      </c>
      <c r="J497" t="str">
        <f>_xlfn.XLOOKUP(Table1[[#This Row],[ryhmäID]],ryhmat!$A$2:$A$7,ryhmat!$B$2:$B$7)</f>
        <v>TV</v>
      </c>
      <c r="K497">
        <f>Table1[[#This Row],[Myyntihinta]]-Table1[[#This Row],[Ostohinta]]</f>
        <v>67.75</v>
      </c>
    </row>
    <row r="498" spans="1:11" x14ac:dyDescent="0.2">
      <c r="A498">
        <v>50996</v>
      </c>
      <c r="B498" s="21">
        <v>43987</v>
      </c>
      <c r="C498" s="26" t="s">
        <v>822</v>
      </c>
      <c r="D498">
        <v>1</v>
      </c>
      <c r="E498">
        <v>2</v>
      </c>
      <c r="F498">
        <v>177</v>
      </c>
      <c r="G498">
        <v>121.61</v>
      </c>
      <c r="H498" t="str">
        <f>_xlfn.XLOOKUP(Table1[[#This Row],[MyyjäID]],myyjat!$A$2:$A$16,myyjat!$B$2:$B$16)</f>
        <v>Petteri</v>
      </c>
      <c r="I498">
        <f>_xlfn.XLOOKUP(Table1[[#This Row],[Tuotenumero]],tuotteet!$A$2:$A$26,tuotteet!$C$2:$C$26)</f>
        <v>2</v>
      </c>
      <c r="J498" t="str">
        <f>_xlfn.XLOOKUP(Table1[[#This Row],[ryhmäID]],ryhmat!$A$2:$A$7,ryhmat!$B$2:$B$7)</f>
        <v>Kuvantoisto</v>
      </c>
      <c r="K498">
        <f>Table1[[#This Row],[Myyntihinta]]-Table1[[#This Row],[Ostohinta]]</f>
        <v>55.39</v>
      </c>
    </row>
    <row r="499" spans="1:11" x14ac:dyDescent="0.2">
      <c r="A499">
        <v>50997</v>
      </c>
      <c r="B499" s="21">
        <v>43987</v>
      </c>
      <c r="C499" s="26" t="s">
        <v>817</v>
      </c>
      <c r="D499">
        <v>1</v>
      </c>
      <c r="E499">
        <v>3</v>
      </c>
      <c r="F499">
        <v>20</v>
      </c>
      <c r="G499">
        <v>11</v>
      </c>
      <c r="H499" t="str">
        <f>_xlfn.XLOOKUP(Table1[[#This Row],[MyyjäID]],myyjat!$A$2:$A$16,myyjat!$B$2:$B$16)</f>
        <v>Pekka</v>
      </c>
      <c r="I499">
        <f>_xlfn.XLOOKUP(Table1[[#This Row],[Tuotenumero]],tuotteet!$A$2:$A$26,tuotteet!$C$2:$C$26)</f>
        <v>4</v>
      </c>
      <c r="J499" t="str">
        <f>_xlfn.XLOOKUP(Table1[[#This Row],[ryhmäID]],ryhmat!$A$2:$A$7,ryhmat!$B$2:$B$7)</f>
        <v>Tarvikkeet</v>
      </c>
      <c r="K499">
        <f>Table1[[#This Row],[Myyntihinta]]-Table1[[#This Row],[Ostohinta]]</f>
        <v>9</v>
      </c>
    </row>
    <row r="500" spans="1:11" x14ac:dyDescent="0.2">
      <c r="A500">
        <v>50998</v>
      </c>
      <c r="B500" s="21">
        <v>43988</v>
      </c>
      <c r="C500" s="26" t="s">
        <v>817</v>
      </c>
      <c r="D500">
        <v>1</v>
      </c>
      <c r="E500">
        <v>2</v>
      </c>
      <c r="F500">
        <v>21</v>
      </c>
      <c r="G500">
        <v>10.83</v>
      </c>
      <c r="H500" t="str">
        <f>_xlfn.XLOOKUP(Table1[[#This Row],[MyyjäID]],myyjat!$A$2:$A$16,myyjat!$B$2:$B$16)</f>
        <v>Petteri</v>
      </c>
      <c r="I500">
        <f>_xlfn.XLOOKUP(Table1[[#This Row],[Tuotenumero]],tuotteet!$A$2:$A$26,tuotteet!$C$2:$C$26)</f>
        <v>4</v>
      </c>
      <c r="J500" t="str">
        <f>_xlfn.XLOOKUP(Table1[[#This Row],[ryhmäID]],ryhmat!$A$2:$A$7,ryhmat!$B$2:$B$7)</f>
        <v>Tarvikkeet</v>
      </c>
      <c r="K500">
        <f>Table1[[#This Row],[Myyntihinta]]-Table1[[#This Row],[Ostohinta]]</f>
        <v>10.17</v>
      </c>
    </row>
    <row r="501" spans="1:11" x14ac:dyDescent="0.2">
      <c r="A501">
        <v>50999</v>
      </c>
      <c r="B501" s="21">
        <v>43988</v>
      </c>
      <c r="C501" s="26" t="s">
        <v>817</v>
      </c>
      <c r="D501">
        <v>1</v>
      </c>
      <c r="E501">
        <v>7</v>
      </c>
      <c r="F501">
        <v>19</v>
      </c>
      <c r="G501">
        <v>11.26</v>
      </c>
      <c r="H501" t="str">
        <f>_xlfn.XLOOKUP(Table1[[#This Row],[MyyjäID]],myyjat!$A$2:$A$16,myyjat!$B$2:$B$16)</f>
        <v>Rauno</v>
      </c>
      <c r="I501">
        <f>_xlfn.XLOOKUP(Table1[[#This Row],[Tuotenumero]],tuotteet!$A$2:$A$26,tuotteet!$C$2:$C$26)</f>
        <v>4</v>
      </c>
      <c r="J501" t="str">
        <f>_xlfn.XLOOKUP(Table1[[#This Row],[ryhmäID]],ryhmat!$A$2:$A$7,ryhmat!$B$2:$B$7)</f>
        <v>Tarvikkeet</v>
      </c>
      <c r="K501">
        <f>Table1[[#This Row],[Myyntihinta]]-Table1[[#This Row],[Ostohinta]]</f>
        <v>7.74</v>
      </c>
    </row>
    <row r="502" spans="1:11" x14ac:dyDescent="0.2">
      <c r="A502">
        <v>51000</v>
      </c>
      <c r="B502" s="21">
        <v>43988</v>
      </c>
      <c r="C502" s="26" t="s">
        <v>817</v>
      </c>
      <c r="D502">
        <v>1</v>
      </c>
      <c r="E502">
        <v>3</v>
      </c>
      <c r="F502">
        <v>20</v>
      </c>
      <c r="G502">
        <v>10.74</v>
      </c>
      <c r="H502" t="str">
        <f>_xlfn.XLOOKUP(Table1[[#This Row],[MyyjäID]],myyjat!$A$2:$A$16,myyjat!$B$2:$B$16)</f>
        <v>Pekka</v>
      </c>
      <c r="I502">
        <f>_xlfn.XLOOKUP(Table1[[#This Row],[Tuotenumero]],tuotteet!$A$2:$A$26,tuotteet!$C$2:$C$26)</f>
        <v>4</v>
      </c>
      <c r="J502" t="str">
        <f>_xlfn.XLOOKUP(Table1[[#This Row],[ryhmäID]],ryhmat!$A$2:$A$7,ryhmat!$B$2:$B$7)</f>
        <v>Tarvikkeet</v>
      </c>
      <c r="K502">
        <f>Table1[[#This Row],[Myyntihinta]]-Table1[[#This Row],[Ostohinta]]</f>
        <v>9.26</v>
      </c>
    </row>
    <row r="503" spans="1:11" x14ac:dyDescent="0.2">
      <c r="A503">
        <v>51001</v>
      </c>
      <c r="B503" s="21">
        <v>43988</v>
      </c>
      <c r="C503" s="26" t="s">
        <v>817</v>
      </c>
      <c r="D503">
        <v>1</v>
      </c>
      <c r="E503">
        <v>6</v>
      </c>
      <c r="F503">
        <v>21</v>
      </c>
      <c r="G503">
        <v>10.83</v>
      </c>
      <c r="H503" t="str">
        <f>_xlfn.XLOOKUP(Table1[[#This Row],[MyyjäID]],myyjat!$A$2:$A$16,myyjat!$B$2:$B$16)</f>
        <v>Hessu</v>
      </c>
      <c r="I503">
        <f>_xlfn.XLOOKUP(Table1[[#This Row],[Tuotenumero]],tuotteet!$A$2:$A$26,tuotteet!$C$2:$C$26)</f>
        <v>4</v>
      </c>
      <c r="J503" t="str">
        <f>_xlfn.XLOOKUP(Table1[[#This Row],[ryhmäID]],ryhmat!$A$2:$A$7,ryhmat!$B$2:$B$7)</f>
        <v>Tarvikkeet</v>
      </c>
      <c r="K503">
        <f>Table1[[#This Row],[Myyntihinta]]-Table1[[#This Row],[Ostohinta]]</f>
        <v>10.17</v>
      </c>
    </row>
    <row r="504" spans="1:11" x14ac:dyDescent="0.2">
      <c r="A504">
        <v>51002</v>
      </c>
      <c r="B504" s="21">
        <v>43988</v>
      </c>
      <c r="C504" s="26" t="s">
        <v>817</v>
      </c>
      <c r="D504">
        <v>1</v>
      </c>
      <c r="E504">
        <v>1</v>
      </c>
      <c r="F504">
        <v>21</v>
      </c>
      <c r="G504">
        <v>11.2</v>
      </c>
      <c r="H504" t="str">
        <f>_xlfn.XLOOKUP(Table1[[#This Row],[MyyjäID]],myyjat!$A$2:$A$16,myyjat!$B$2:$B$16)</f>
        <v>Jani</v>
      </c>
      <c r="I504">
        <f>_xlfn.XLOOKUP(Table1[[#This Row],[Tuotenumero]],tuotteet!$A$2:$A$26,tuotteet!$C$2:$C$26)</f>
        <v>4</v>
      </c>
      <c r="J504" t="str">
        <f>_xlfn.XLOOKUP(Table1[[#This Row],[ryhmäID]],ryhmat!$A$2:$A$7,ryhmat!$B$2:$B$7)</f>
        <v>Tarvikkeet</v>
      </c>
      <c r="K504">
        <f>Table1[[#This Row],[Myyntihinta]]-Table1[[#This Row],[Ostohinta]]</f>
        <v>9.8000000000000007</v>
      </c>
    </row>
    <row r="505" spans="1:11" x14ac:dyDescent="0.2">
      <c r="A505">
        <v>51003</v>
      </c>
      <c r="B505" s="21">
        <v>43988</v>
      </c>
      <c r="C505" s="26" t="s">
        <v>817</v>
      </c>
      <c r="D505">
        <v>1</v>
      </c>
      <c r="E505">
        <v>2</v>
      </c>
      <c r="F505">
        <v>20</v>
      </c>
      <c r="G505">
        <v>11.29</v>
      </c>
      <c r="H505" t="str">
        <f>_xlfn.XLOOKUP(Table1[[#This Row],[MyyjäID]],myyjat!$A$2:$A$16,myyjat!$B$2:$B$16)</f>
        <v>Petteri</v>
      </c>
      <c r="I505">
        <f>_xlfn.XLOOKUP(Table1[[#This Row],[Tuotenumero]],tuotteet!$A$2:$A$26,tuotteet!$C$2:$C$26)</f>
        <v>4</v>
      </c>
      <c r="J505" t="str">
        <f>_xlfn.XLOOKUP(Table1[[#This Row],[ryhmäID]],ryhmat!$A$2:$A$7,ryhmat!$B$2:$B$7)</f>
        <v>Tarvikkeet</v>
      </c>
      <c r="K505">
        <f>Table1[[#This Row],[Myyntihinta]]-Table1[[#This Row],[Ostohinta]]</f>
        <v>8.7100000000000009</v>
      </c>
    </row>
    <row r="506" spans="1:11" x14ac:dyDescent="0.2">
      <c r="A506">
        <v>51004</v>
      </c>
      <c r="B506" s="21">
        <v>43989</v>
      </c>
      <c r="C506" s="26" t="s">
        <v>817</v>
      </c>
      <c r="D506">
        <v>1</v>
      </c>
      <c r="E506">
        <v>2</v>
      </c>
      <c r="F506">
        <v>20</v>
      </c>
      <c r="G506">
        <v>11.47</v>
      </c>
      <c r="H506" t="str">
        <f>_xlfn.XLOOKUP(Table1[[#This Row],[MyyjäID]],myyjat!$A$2:$A$16,myyjat!$B$2:$B$16)</f>
        <v>Petteri</v>
      </c>
      <c r="I506">
        <f>_xlfn.XLOOKUP(Table1[[#This Row],[Tuotenumero]],tuotteet!$A$2:$A$26,tuotteet!$C$2:$C$26)</f>
        <v>4</v>
      </c>
      <c r="J506" t="str">
        <f>_xlfn.XLOOKUP(Table1[[#This Row],[ryhmäID]],ryhmat!$A$2:$A$7,ryhmat!$B$2:$B$7)</f>
        <v>Tarvikkeet</v>
      </c>
      <c r="K506">
        <f>Table1[[#This Row],[Myyntihinta]]-Table1[[#This Row],[Ostohinta]]</f>
        <v>8.5299999999999994</v>
      </c>
    </row>
    <row r="507" spans="1:11" x14ac:dyDescent="0.2">
      <c r="A507">
        <v>51005</v>
      </c>
      <c r="B507" s="21">
        <v>43989</v>
      </c>
      <c r="C507" s="26" t="s">
        <v>825</v>
      </c>
      <c r="D507">
        <v>1</v>
      </c>
      <c r="E507">
        <v>5</v>
      </c>
      <c r="F507">
        <v>103</v>
      </c>
      <c r="G507">
        <v>54.19</v>
      </c>
      <c r="H507" t="str">
        <f>_xlfn.XLOOKUP(Table1[[#This Row],[MyyjäID]],myyjat!$A$2:$A$16,myyjat!$B$2:$B$16)</f>
        <v>Liisa</v>
      </c>
      <c r="I507">
        <f>_xlfn.XLOOKUP(Table1[[#This Row],[Tuotenumero]],tuotteet!$A$2:$A$26,tuotteet!$C$2:$C$26)</f>
        <v>5</v>
      </c>
      <c r="J507" t="str">
        <f>_xlfn.XLOOKUP(Table1[[#This Row],[ryhmäID]],ryhmat!$A$2:$A$7,ryhmat!$B$2:$B$7)</f>
        <v>Konsolit</v>
      </c>
      <c r="K507">
        <f>Table1[[#This Row],[Myyntihinta]]-Table1[[#This Row],[Ostohinta]]</f>
        <v>48.81</v>
      </c>
    </row>
    <row r="508" spans="1:11" x14ac:dyDescent="0.2">
      <c r="A508">
        <v>51006</v>
      </c>
      <c r="B508" s="21">
        <v>43989</v>
      </c>
      <c r="C508" s="26" t="s">
        <v>817</v>
      </c>
      <c r="D508">
        <v>1</v>
      </c>
      <c r="E508">
        <v>2</v>
      </c>
      <c r="F508">
        <v>21</v>
      </c>
      <c r="G508">
        <v>11.51</v>
      </c>
      <c r="H508" t="str">
        <f>_xlfn.XLOOKUP(Table1[[#This Row],[MyyjäID]],myyjat!$A$2:$A$16,myyjat!$B$2:$B$16)</f>
        <v>Petteri</v>
      </c>
      <c r="I508">
        <f>_xlfn.XLOOKUP(Table1[[#This Row],[Tuotenumero]],tuotteet!$A$2:$A$26,tuotteet!$C$2:$C$26)</f>
        <v>4</v>
      </c>
      <c r="J508" t="str">
        <f>_xlfn.XLOOKUP(Table1[[#This Row],[ryhmäID]],ryhmat!$A$2:$A$7,ryhmat!$B$2:$B$7)</f>
        <v>Tarvikkeet</v>
      </c>
      <c r="K508">
        <f>Table1[[#This Row],[Myyntihinta]]-Table1[[#This Row],[Ostohinta]]</f>
        <v>9.49</v>
      </c>
    </row>
    <row r="509" spans="1:11" x14ac:dyDescent="0.2">
      <c r="A509">
        <v>51007</v>
      </c>
      <c r="B509" s="21">
        <v>43990</v>
      </c>
      <c r="C509" s="26" t="s">
        <v>822</v>
      </c>
      <c r="D509">
        <v>1</v>
      </c>
      <c r="E509">
        <v>2</v>
      </c>
      <c r="F509">
        <v>171</v>
      </c>
      <c r="G509">
        <v>117.18</v>
      </c>
      <c r="H509" t="str">
        <f>_xlfn.XLOOKUP(Table1[[#This Row],[MyyjäID]],myyjat!$A$2:$A$16,myyjat!$B$2:$B$16)</f>
        <v>Petteri</v>
      </c>
      <c r="I509">
        <f>_xlfn.XLOOKUP(Table1[[#This Row],[Tuotenumero]],tuotteet!$A$2:$A$26,tuotteet!$C$2:$C$26)</f>
        <v>2</v>
      </c>
      <c r="J509" t="str">
        <f>_xlfn.XLOOKUP(Table1[[#This Row],[ryhmäID]],ryhmat!$A$2:$A$7,ryhmat!$B$2:$B$7)</f>
        <v>Kuvantoisto</v>
      </c>
      <c r="K509">
        <f>Table1[[#This Row],[Myyntihinta]]-Table1[[#This Row],[Ostohinta]]</f>
        <v>53.819999999999993</v>
      </c>
    </row>
    <row r="510" spans="1:11" x14ac:dyDescent="0.2">
      <c r="A510">
        <v>51008</v>
      </c>
      <c r="B510" s="21">
        <v>43990</v>
      </c>
      <c r="C510" s="26" t="s">
        <v>817</v>
      </c>
      <c r="D510">
        <v>1</v>
      </c>
      <c r="E510">
        <v>3</v>
      </c>
      <c r="F510">
        <v>21</v>
      </c>
      <c r="G510">
        <v>10.69</v>
      </c>
      <c r="H510" t="str">
        <f>_xlfn.XLOOKUP(Table1[[#This Row],[MyyjäID]],myyjat!$A$2:$A$16,myyjat!$B$2:$B$16)</f>
        <v>Pekka</v>
      </c>
      <c r="I510">
        <f>_xlfn.XLOOKUP(Table1[[#This Row],[Tuotenumero]],tuotteet!$A$2:$A$26,tuotteet!$C$2:$C$26)</f>
        <v>4</v>
      </c>
      <c r="J510" t="str">
        <f>_xlfn.XLOOKUP(Table1[[#This Row],[ryhmäID]],ryhmat!$A$2:$A$7,ryhmat!$B$2:$B$7)</f>
        <v>Tarvikkeet</v>
      </c>
      <c r="K510">
        <f>Table1[[#This Row],[Myyntihinta]]-Table1[[#This Row],[Ostohinta]]</f>
        <v>10.31</v>
      </c>
    </row>
    <row r="511" spans="1:11" x14ac:dyDescent="0.2">
      <c r="A511">
        <v>51009</v>
      </c>
      <c r="B511" s="21">
        <v>43990</v>
      </c>
      <c r="C511" s="26" t="s">
        <v>819</v>
      </c>
      <c r="D511">
        <v>1</v>
      </c>
      <c r="E511">
        <v>6</v>
      </c>
      <c r="F511">
        <v>230</v>
      </c>
      <c r="G511">
        <v>162.75</v>
      </c>
      <c r="H511" t="str">
        <f>_xlfn.XLOOKUP(Table1[[#This Row],[MyyjäID]],myyjat!$A$2:$A$16,myyjat!$B$2:$B$16)</f>
        <v>Hessu</v>
      </c>
      <c r="I511">
        <f>_xlfn.XLOOKUP(Table1[[#This Row],[Tuotenumero]],tuotteet!$A$2:$A$26,tuotteet!$C$2:$C$26)</f>
        <v>3</v>
      </c>
      <c r="J511" t="str">
        <f>_xlfn.XLOOKUP(Table1[[#This Row],[ryhmäID]],ryhmat!$A$2:$A$7,ryhmat!$B$2:$B$7)</f>
        <v>TV</v>
      </c>
      <c r="K511">
        <f>Table1[[#This Row],[Myyntihinta]]-Table1[[#This Row],[Ostohinta]]</f>
        <v>67.25</v>
      </c>
    </row>
    <row r="512" spans="1:11" x14ac:dyDescent="0.2">
      <c r="A512">
        <v>51010</v>
      </c>
      <c r="B512" s="21">
        <v>43990</v>
      </c>
      <c r="C512" s="26" t="s">
        <v>817</v>
      </c>
      <c r="D512">
        <v>1</v>
      </c>
      <c r="E512">
        <v>3</v>
      </c>
      <c r="F512">
        <v>19</v>
      </c>
      <c r="G512">
        <v>11.19</v>
      </c>
      <c r="H512" t="str">
        <f>_xlfn.XLOOKUP(Table1[[#This Row],[MyyjäID]],myyjat!$A$2:$A$16,myyjat!$B$2:$B$16)</f>
        <v>Pekka</v>
      </c>
      <c r="I512">
        <f>_xlfn.XLOOKUP(Table1[[#This Row],[Tuotenumero]],tuotteet!$A$2:$A$26,tuotteet!$C$2:$C$26)</f>
        <v>4</v>
      </c>
      <c r="J512" t="str">
        <f>_xlfn.XLOOKUP(Table1[[#This Row],[ryhmäID]],ryhmat!$A$2:$A$7,ryhmat!$B$2:$B$7)</f>
        <v>Tarvikkeet</v>
      </c>
      <c r="K512">
        <f>Table1[[#This Row],[Myyntihinta]]-Table1[[#This Row],[Ostohinta]]</f>
        <v>7.8100000000000005</v>
      </c>
    </row>
    <row r="513" spans="1:11" x14ac:dyDescent="0.2">
      <c r="A513">
        <v>51011</v>
      </c>
      <c r="B513" s="21">
        <v>43990</v>
      </c>
      <c r="C513" s="26" t="s">
        <v>820</v>
      </c>
      <c r="D513">
        <v>1</v>
      </c>
      <c r="E513">
        <v>2</v>
      </c>
      <c r="F513">
        <v>83</v>
      </c>
      <c r="G513">
        <v>49.67</v>
      </c>
      <c r="H513" t="str">
        <f>_xlfn.XLOOKUP(Table1[[#This Row],[MyyjäID]],myyjat!$A$2:$A$16,myyjat!$B$2:$B$16)</f>
        <v>Petteri</v>
      </c>
      <c r="I513">
        <f>_xlfn.XLOOKUP(Table1[[#This Row],[Tuotenumero]],tuotteet!$A$2:$A$26,tuotteet!$C$2:$C$26)</f>
        <v>6</v>
      </c>
      <c r="J513" t="str">
        <f>_xlfn.XLOOKUP(Table1[[#This Row],[ryhmäID]],ryhmat!$A$2:$A$7,ryhmat!$B$2:$B$7)</f>
        <v>Digiboxit</v>
      </c>
      <c r="K513">
        <f>Table1[[#This Row],[Myyntihinta]]-Table1[[#This Row],[Ostohinta]]</f>
        <v>33.33</v>
      </c>
    </row>
    <row r="514" spans="1:11" x14ac:dyDescent="0.2">
      <c r="A514">
        <v>51012</v>
      </c>
      <c r="B514" s="21">
        <v>43990</v>
      </c>
      <c r="C514" s="26" t="s">
        <v>821</v>
      </c>
      <c r="D514">
        <v>1</v>
      </c>
      <c r="E514">
        <v>7</v>
      </c>
      <c r="F514">
        <v>117</v>
      </c>
      <c r="G514">
        <v>65.349999999999994</v>
      </c>
      <c r="H514" t="str">
        <f>_xlfn.XLOOKUP(Table1[[#This Row],[MyyjäID]],myyjat!$A$2:$A$16,myyjat!$B$2:$B$16)</f>
        <v>Rauno</v>
      </c>
      <c r="I514">
        <f>_xlfn.XLOOKUP(Table1[[#This Row],[Tuotenumero]],tuotteet!$A$2:$A$26,tuotteet!$C$2:$C$26)</f>
        <v>2</v>
      </c>
      <c r="J514" t="str">
        <f>_xlfn.XLOOKUP(Table1[[#This Row],[ryhmäID]],ryhmat!$A$2:$A$7,ryhmat!$B$2:$B$7)</f>
        <v>Kuvantoisto</v>
      </c>
      <c r="K514">
        <f>Table1[[#This Row],[Myyntihinta]]-Table1[[#This Row],[Ostohinta]]</f>
        <v>51.650000000000006</v>
      </c>
    </row>
    <row r="515" spans="1:11" x14ac:dyDescent="0.2">
      <c r="A515">
        <v>51013</v>
      </c>
      <c r="B515" s="21">
        <v>43990</v>
      </c>
      <c r="C515" s="26" t="s">
        <v>818</v>
      </c>
      <c r="D515">
        <v>1</v>
      </c>
      <c r="E515">
        <v>5</v>
      </c>
      <c r="F515">
        <v>87</v>
      </c>
      <c r="G515">
        <v>54.5</v>
      </c>
      <c r="H515" t="str">
        <f>_xlfn.XLOOKUP(Table1[[#This Row],[MyyjäID]],myyjat!$A$2:$A$16,myyjat!$B$2:$B$16)</f>
        <v>Liisa</v>
      </c>
      <c r="I515">
        <f>_xlfn.XLOOKUP(Table1[[#This Row],[Tuotenumero]],tuotteet!$A$2:$A$26,tuotteet!$C$2:$C$26)</f>
        <v>6</v>
      </c>
      <c r="J515" t="str">
        <f>_xlfn.XLOOKUP(Table1[[#This Row],[ryhmäID]],ryhmat!$A$2:$A$7,ryhmat!$B$2:$B$7)</f>
        <v>Digiboxit</v>
      </c>
      <c r="K515">
        <f>Table1[[#This Row],[Myyntihinta]]-Table1[[#This Row],[Ostohinta]]</f>
        <v>32.5</v>
      </c>
    </row>
    <row r="516" spans="1:11" x14ac:dyDescent="0.2">
      <c r="A516">
        <v>51014</v>
      </c>
      <c r="B516" s="21">
        <v>43990</v>
      </c>
      <c r="C516" s="26" t="s">
        <v>817</v>
      </c>
      <c r="D516">
        <v>1</v>
      </c>
      <c r="E516">
        <v>1</v>
      </c>
      <c r="F516">
        <v>21</v>
      </c>
      <c r="G516">
        <v>11.38</v>
      </c>
      <c r="H516" t="str">
        <f>_xlfn.XLOOKUP(Table1[[#This Row],[MyyjäID]],myyjat!$A$2:$A$16,myyjat!$B$2:$B$16)</f>
        <v>Jani</v>
      </c>
      <c r="I516">
        <f>_xlfn.XLOOKUP(Table1[[#This Row],[Tuotenumero]],tuotteet!$A$2:$A$26,tuotteet!$C$2:$C$26)</f>
        <v>4</v>
      </c>
      <c r="J516" t="str">
        <f>_xlfn.XLOOKUP(Table1[[#This Row],[ryhmäID]],ryhmat!$A$2:$A$7,ryhmat!$B$2:$B$7)</f>
        <v>Tarvikkeet</v>
      </c>
      <c r="K516">
        <f>Table1[[#This Row],[Myyntihinta]]-Table1[[#This Row],[Ostohinta]]</f>
        <v>9.6199999999999992</v>
      </c>
    </row>
    <row r="517" spans="1:11" x14ac:dyDescent="0.2">
      <c r="A517">
        <v>51015</v>
      </c>
      <c r="B517" s="21">
        <v>43991</v>
      </c>
      <c r="C517" s="26" t="s">
        <v>817</v>
      </c>
      <c r="D517">
        <v>1</v>
      </c>
      <c r="E517">
        <v>1</v>
      </c>
      <c r="F517">
        <v>20</v>
      </c>
      <c r="G517">
        <v>10.78</v>
      </c>
      <c r="H517" t="str">
        <f>_xlfn.XLOOKUP(Table1[[#This Row],[MyyjäID]],myyjat!$A$2:$A$16,myyjat!$B$2:$B$16)</f>
        <v>Jani</v>
      </c>
      <c r="I517">
        <f>_xlfn.XLOOKUP(Table1[[#This Row],[Tuotenumero]],tuotteet!$A$2:$A$26,tuotteet!$C$2:$C$26)</f>
        <v>4</v>
      </c>
      <c r="J517" t="str">
        <f>_xlfn.XLOOKUP(Table1[[#This Row],[ryhmäID]],ryhmat!$A$2:$A$7,ryhmat!$B$2:$B$7)</f>
        <v>Tarvikkeet</v>
      </c>
      <c r="K517">
        <f>Table1[[#This Row],[Myyntihinta]]-Table1[[#This Row],[Ostohinta]]</f>
        <v>9.2200000000000006</v>
      </c>
    </row>
    <row r="518" spans="1:11" x14ac:dyDescent="0.2">
      <c r="A518">
        <v>51016</v>
      </c>
      <c r="B518" s="21">
        <v>43991</v>
      </c>
      <c r="C518" s="26" t="s">
        <v>817</v>
      </c>
      <c r="D518">
        <v>1</v>
      </c>
      <c r="E518">
        <v>1</v>
      </c>
      <c r="F518">
        <v>21</v>
      </c>
      <c r="G518">
        <v>11.11</v>
      </c>
      <c r="H518" t="str">
        <f>_xlfn.XLOOKUP(Table1[[#This Row],[MyyjäID]],myyjat!$A$2:$A$16,myyjat!$B$2:$B$16)</f>
        <v>Jani</v>
      </c>
      <c r="I518">
        <f>_xlfn.XLOOKUP(Table1[[#This Row],[Tuotenumero]],tuotteet!$A$2:$A$26,tuotteet!$C$2:$C$26)</f>
        <v>4</v>
      </c>
      <c r="J518" t="str">
        <f>_xlfn.XLOOKUP(Table1[[#This Row],[ryhmäID]],ryhmat!$A$2:$A$7,ryhmat!$B$2:$B$7)</f>
        <v>Tarvikkeet</v>
      </c>
      <c r="K518">
        <f>Table1[[#This Row],[Myyntihinta]]-Table1[[#This Row],[Ostohinta]]</f>
        <v>9.89</v>
      </c>
    </row>
    <row r="519" spans="1:11" x14ac:dyDescent="0.2">
      <c r="A519">
        <v>51017</v>
      </c>
      <c r="B519" s="21">
        <v>43992</v>
      </c>
      <c r="C519" s="26" t="s">
        <v>817</v>
      </c>
      <c r="D519">
        <v>1</v>
      </c>
      <c r="E519">
        <v>2</v>
      </c>
      <c r="F519">
        <v>20</v>
      </c>
      <c r="G519">
        <v>11.32</v>
      </c>
      <c r="H519" t="str">
        <f>_xlfn.XLOOKUP(Table1[[#This Row],[MyyjäID]],myyjat!$A$2:$A$16,myyjat!$B$2:$B$16)</f>
        <v>Petteri</v>
      </c>
      <c r="I519">
        <f>_xlfn.XLOOKUP(Table1[[#This Row],[Tuotenumero]],tuotteet!$A$2:$A$26,tuotteet!$C$2:$C$26)</f>
        <v>4</v>
      </c>
      <c r="J519" t="str">
        <f>_xlfn.XLOOKUP(Table1[[#This Row],[ryhmäID]],ryhmat!$A$2:$A$7,ryhmat!$B$2:$B$7)</f>
        <v>Tarvikkeet</v>
      </c>
      <c r="K519">
        <f>Table1[[#This Row],[Myyntihinta]]-Table1[[#This Row],[Ostohinta]]</f>
        <v>8.68</v>
      </c>
    </row>
    <row r="520" spans="1:11" x14ac:dyDescent="0.2">
      <c r="A520">
        <v>51018</v>
      </c>
      <c r="B520" s="21">
        <v>43993</v>
      </c>
      <c r="C520" s="26" t="s">
        <v>817</v>
      </c>
      <c r="D520">
        <v>1</v>
      </c>
      <c r="E520">
        <v>6</v>
      </c>
      <c r="F520">
        <v>20</v>
      </c>
      <c r="G520">
        <v>10.95</v>
      </c>
      <c r="H520" t="str">
        <f>_xlfn.XLOOKUP(Table1[[#This Row],[MyyjäID]],myyjat!$A$2:$A$16,myyjat!$B$2:$B$16)</f>
        <v>Hessu</v>
      </c>
      <c r="I520">
        <f>_xlfn.XLOOKUP(Table1[[#This Row],[Tuotenumero]],tuotteet!$A$2:$A$26,tuotteet!$C$2:$C$26)</f>
        <v>4</v>
      </c>
      <c r="J520" t="str">
        <f>_xlfn.XLOOKUP(Table1[[#This Row],[ryhmäID]],ryhmat!$A$2:$A$7,ryhmat!$B$2:$B$7)</f>
        <v>Tarvikkeet</v>
      </c>
      <c r="K520">
        <f>Table1[[#This Row],[Myyntihinta]]-Table1[[#This Row],[Ostohinta]]</f>
        <v>9.0500000000000007</v>
      </c>
    </row>
    <row r="521" spans="1:11" x14ac:dyDescent="0.2">
      <c r="A521">
        <v>51019</v>
      </c>
      <c r="B521" s="21">
        <v>43994</v>
      </c>
      <c r="C521" s="26" t="s">
        <v>821</v>
      </c>
      <c r="D521">
        <v>1</v>
      </c>
      <c r="E521">
        <v>3</v>
      </c>
      <c r="F521">
        <v>119</v>
      </c>
      <c r="G521">
        <v>67.260000000000005</v>
      </c>
      <c r="H521" t="str">
        <f>_xlfn.XLOOKUP(Table1[[#This Row],[MyyjäID]],myyjat!$A$2:$A$16,myyjat!$B$2:$B$16)</f>
        <v>Pekka</v>
      </c>
      <c r="I521">
        <f>_xlfn.XLOOKUP(Table1[[#This Row],[Tuotenumero]],tuotteet!$A$2:$A$26,tuotteet!$C$2:$C$26)</f>
        <v>2</v>
      </c>
      <c r="J521" t="str">
        <f>_xlfn.XLOOKUP(Table1[[#This Row],[ryhmäID]],ryhmat!$A$2:$A$7,ryhmat!$B$2:$B$7)</f>
        <v>Kuvantoisto</v>
      </c>
      <c r="K521">
        <f>Table1[[#This Row],[Myyntihinta]]-Table1[[#This Row],[Ostohinta]]</f>
        <v>51.739999999999995</v>
      </c>
    </row>
    <row r="522" spans="1:11" x14ac:dyDescent="0.2">
      <c r="A522">
        <v>51020</v>
      </c>
      <c r="B522" s="21">
        <v>43994</v>
      </c>
      <c r="C522" s="26" t="s">
        <v>817</v>
      </c>
      <c r="D522">
        <v>1</v>
      </c>
      <c r="E522">
        <v>5</v>
      </c>
      <c r="F522">
        <v>21</v>
      </c>
      <c r="G522">
        <v>10.74</v>
      </c>
      <c r="H522" t="str">
        <f>_xlfn.XLOOKUP(Table1[[#This Row],[MyyjäID]],myyjat!$A$2:$A$16,myyjat!$B$2:$B$16)</f>
        <v>Liisa</v>
      </c>
      <c r="I522">
        <f>_xlfn.XLOOKUP(Table1[[#This Row],[Tuotenumero]],tuotteet!$A$2:$A$26,tuotteet!$C$2:$C$26)</f>
        <v>4</v>
      </c>
      <c r="J522" t="str">
        <f>_xlfn.XLOOKUP(Table1[[#This Row],[ryhmäID]],ryhmat!$A$2:$A$7,ryhmat!$B$2:$B$7)</f>
        <v>Tarvikkeet</v>
      </c>
      <c r="K522">
        <f>Table1[[#This Row],[Myyntihinta]]-Table1[[#This Row],[Ostohinta]]</f>
        <v>10.26</v>
      </c>
    </row>
    <row r="523" spans="1:11" x14ac:dyDescent="0.2">
      <c r="A523">
        <v>51021</v>
      </c>
      <c r="B523" s="21">
        <v>43995</v>
      </c>
      <c r="C523" s="26" t="s">
        <v>817</v>
      </c>
      <c r="D523">
        <v>1</v>
      </c>
      <c r="E523">
        <v>9</v>
      </c>
      <c r="F523">
        <v>20</v>
      </c>
      <c r="G523">
        <v>11.3</v>
      </c>
      <c r="H523" t="str">
        <f>_xlfn.XLOOKUP(Table1[[#This Row],[MyyjäID]],myyjat!$A$2:$A$16,myyjat!$B$2:$B$16)</f>
        <v>Maija</v>
      </c>
      <c r="I523">
        <f>_xlfn.XLOOKUP(Table1[[#This Row],[Tuotenumero]],tuotteet!$A$2:$A$26,tuotteet!$C$2:$C$26)</f>
        <v>4</v>
      </c>
      <c r="J523" t="str">
        <f>_xlfn.XLOOKUP(Table1[[#This Row],[ryhmäID]],ryhmat!$A$2:$A$7,ryhmat!$B$2:$B$7)</f>
        <v>Tarvikkeet</v>
      </c>
      <c r="K523">
        <f>Table1[[#This Row],[Myyntihinta]]-Table1[[#This Row],[Ostohinta]]</f>
        <v>8.6999999999999993</v>
      </c>
    </row>
    <row r="524" spans="1:11" x14ac:dyDescent="0.2">
      <c r="A524">
        <v>51022</v>
      </c>
      <c r="B524" s="21">
        <v>43995</v>
      </c>
      <c r="C524" s="26" t="s">
        <v>822</v>
      </c>
      <c r="D524">
        <v>1</v>
      </c>
      <c r="E524">
        <v>5</v>
      </c>
      <c r="F524">
        <v>183</v>
      </c>
      <c r="G524">
        <v>115.33</v>
      </c>
      <c r="H524" t="str">
        <f>_xlfn.XLOOKUP(Table1[[#This Row],[MyyjäID]],myyjat!$A$2:$A$16,myyjat!$B$2:$B$16)</f>
        <v>Liisa</v>
      </c>
      <c r="I524">
        <f>_xlfn.XLOOKUP(Table1[[#This Row],[Tuotenumero]],tuotteet!$A$2:$A$26,tuotteet!$C$2:$C$26)</f>
        <v>2</v>
      </c>
      <c r="J524" t="str">
        <f>_xlfn.XLOOKUP(Table1[[#This Row],[ryhmäID]],ryhmat!$A$2:$A$7,ryhmat!$B$2:$B$7)</f>
        <v>Kuvantoisto</v>
      </c>
      <c r="K524">
        <f>Table1[[#This Row],[Myyntihinta]]-Table1[[#This Row],[Ostohinta]]</f>
        <v>67.67</v>
      </c>
    </row>
    <row r="525" spans="1:11" x14ac:dyDescent="0.2">
      <c r="A525">
        <v>51023</v>
      </c>
      <c r="B525" s="21">
        <v>43996</v>
      </c>
      <c r="C525" s="26" t="s">
        <v>816</v>
      </c>
      <c r="D525">
        <v>1</v>
      </c>
      <c r="E525">
        <v>1</v>
      </c>
      <c r="F525">
        <v>73</v>
      </c>
      <c r="G525">
        <v>42.9</v>
      </c>
      <c r="H525" t="str">
        <f>_xlfn.XLOOKUP(Table1[[#This Row],[MyyjäID]],myyjat!$A$2:$A$16,myyjat!$B$2:$B$16)</f>
        <v>Jani</v>
      </c>
      <c r="I525">
        <f>_xlfn.XLOOKUP(Table1[[#This Row],[Tuotenumero]],tuotteet!$A$2:$A$26,tuotteet!$C$2:$C$26)</f>
        <v>5</v>
      </c>
      <c r="J525" t="str">
        <f>_xlfn.XLOOKUP(Table1[[#This Row],[ryhmäID]],ryhmat!$A$2:$A$7,ryhmat!$B$2:$B$7)</f>
        <v>Konsolit</v>
      </c>
      <c r="K525">
        <f>Table1[[#This Row],[Myyntihinta]]-Table1[[#This Row],[Ostohinta]]</f>
        <v>30.1</v>
      </c>
    </row>
    <row r="526" spans="1:11" x14ac:dyDescent="0.2">
      <c r="A526">
        <v>51024</v>
      </c>
      <c r="B526" s="21">
        <v>43996</v>
      </c>
      <c r="C526" s="26" t="s">
        <v>817</v>
      </c>
      <c r="D526">
        <v>1</v>
      </c>
      <c r="E526">
        <v>1</v>
      </c>
      <c r="F526">
        <v>21</v>
      </c>
      <c r="G526">
        <v>11.13</v>
      </c>
      <c r="H526" t="str">
        <f>_xlfn.XLOOKUP(Table1[[#This Row],[MyyjäID]],myyjat!$A$2:$A$16,myyjat!$B$2:$B$16)</f>
        <v>Jani</v>
      </c>
      <c r="I526">
        <f>_xlfn.XLOOKUP(Table1[[#This Row],[Tuotenumero]],tuotteet!$A$2:$A$26,tuotteet!$C$2:$C$26)</f>
        <v>4</v>
      </c>
      <c r="J526" t="str">
        <f>_xlfn.XLOOKUP(Table1[[#This Row],[ryhmäID]],ryhmat!$A$2:$A$7,ryhmat!$B$2:$B$7)</f>
        <v>Tarvikkeet</v>
      </c>
      <c r="K526">
        <f>Table1[[#This Row],[Myyntihinta]]-Table1[[#This Row],[Ostohinta]]</f>
        <v>9.8699999999999992</v>
      </c>
    </row>
    <row r="527" spans="1:11" x14ac:dyDescent="0.2">
      <c r="A527">
        <v>51025</v>
      </c>
      <c r="B527" s="21">
        <v>43997</v>
      </c>
      <c r="C527" s="26" t="s">
        <v>817</v>
      </c>
      <c r="D527">
        <v>1</v>
      </c>
      <c r="E527">
        <v>5</v>
      </c>
      <c r="F527">
        <v>21</v>
      </c>
      <c r="G527">
        <v>11.6</v>
      </c>
      <c r="H527" t="str">
        <f>_xlfn.XLOOKUP(Table1[[#This Row],[MyyjäID]],myyjat!$A$2:$A$16,myyjat!$B$2:$B$16)</f>
        <v>Liisa</v>
      </c>
      <c r="I527">
        <f>_xlfn.XLOOKUP(Table1[[#This Row],[Tuotenumero]],tuotteet!$A$2:$A$26,tuotteet!$C$2:$C$26)</f>
        <v>4</v>
      </c>
      <c r="J527" t="str">
        <f>_xlfn.XLOOKUP(Table1[[#This Row],[ryhmäID]],ryhmat!$A$2:$A$7,ryhmat!$B$2:$B$7)</f>
        <v>Tarvikkeet</v>
      </c>
      <c r="K527">
        <f>Table1[[#This Row],[Myyntihinta]]-Table1[[#This Row],[Ostohinta]]</f>
        <v>9.4</v>
      </c>
    </row>
    <row r="528" spans="1:11" x14ac:dyDescent="0.2">
      <c r="A528">
        <v>51026</v>
      </c>
      <c r="B528" s="21">
        <v>43997</v>
      </c>
      <c r="C528" s="26" t="s">
        <v>825</v>
      </c>
      <c r="D528">
        <v>1</v>
      </c>
      <c r="E528">
        <v>1</v>
      </c>
      <c r="F528">
        <v>98</v>
      </c>
      <c r="G528">
        <v>52.01</v>
      </c>
      <c r="H528" t="str">
        <f>_xlfn.XLOOKUP(Table1[[#This Row],[MyyjäID]],myyjat!$A$2:$A$16,myyjat!$B$2:$B$16)</f>
        <v>Jani</v>
      </c>
      <c r="I528">
        <f>_xlfn.XLOOKUP(Table1[[#This Row],[Tuotenumero]],tuotteet!$A$2:$A$26,tuotteet!$C$2:$C$26)</f>
        <v>5</v>
      </c>
      <c r="J528" t="str">
        <f>_xlfn.XLOOKUP(Table1[[#This Row],[ryhmäID]],ryhmat!$A$2:$A$7,ryhmat!$B$2:$B$7)</f>
        <v>Konsolit</v>
      </c>
      <c r="K528">
        <f>Table1[[#This Row],[Myyntihinta]]-Table1[[#This Row],[Ostohinta]]</f>
        <v>45.99</v>
      </c>
    </row>
    <row r="529" spans="1:11" x14ac:dyDescent="0.2">
      <c r="A529">
        <v>51027</v>
      </c>
      <c r="B529" s="21">
        <v>43998</v>
      </c>
      <c r="C529" s="26" t="s">
        <v>817</v>
      </c>
      <c r="D529">
        <v>1</v>
      </c>
      <c r="E529">
        <v>5</v>
      </c>
      <c r="F529">
        <v>20</v>
      </c>
      <c r="G529">
        <v>11.08</v>
      </c>
      <c r="H529" t="str">
        <f>_xlfn.XLOOKUP(Table1[[#This Row],[MyyjäID]],myyjat!$A$2:$A$16,myyjat!$B$2:$B$16)</f>
        <v>Liisa</v>
      </c>
      <c r="I529">
        <f>_xlfn.XLOOKUP(Table1[[#This Row],[Tuotenumero]],tuotteet!$A$2:$A$26,tuotteet!$C$2:$C$26)</f>
        <v>4</v>
      </c>
      <c r="J529" t="str">
        <f>_xlfn.XLOOKUP(Table1[[#This Row],[ryhmäID]],ryhmat!$A$2:$A$7,ryhmat!$B$2:$B$7)</f>
        <v>Tarvikkeet</v>
      </c>
      <c r="K529">
        <f>Table1[[#This Row],[Myyntihinta]]-Table1[[#This Row],[Ostohinta]]</f>
        <v>8.92</v>
      </c>
    </row>
    <row r="530" spans="1:11" x14ac:dyDescent="0.2">
      <c r="A530">
        <v>51028</v>
      </c>
      <c r="B530" s="21">
        <v>43998</v>
      </c>
      <c r="C530" s="26" t="s">
        <v>819</v>
      </c>
      <c r="D530">
        <v>1</v>
      </c>
      <c r="E530">
        <v>2</v>
      </c>
      <c r="F530">
        <v>244</v>
      </c>
      <c r="G530">
        <v>167.61</v>
      </c>
      <c r="H530" t="str">
        <f>_xlfn.XLOOKUP(Table1[[#This Row],[MyyjäID]],myyjat!$A$2:$A$16,myyjat!$B$2:$B$16)</f>
        <v>Petteri</v>
      </c>
      <c r="I530">
        <f>_xlfn.XLOOKUP(Table1[[#This Row],[Tuotenumero]],tuotteet!$A$2:$A$26,tuotteet!$C$2:$C$26)</f>
        <v>3</v>
      </c>
      <c r="J530" t="str">
        <f>_xlfn.XLOOKUP(Table1[[#This Row],[ryhmäID]],ryhmat!$A$2:$A$7,ryhmat!$B$2:$B$7)</f>
        <v>TV</v>
      </c>
      <c r="K530">
        <f>Table1[[#This Row],[Myyntihinta]]-Table1[[#This Row],[Ostohinta]]</f>
        <v>76.389999999999986</v>
      </c>
    </row>
    <row r="531" spans="1:11" x14ac:dyDescent="0.2">
      <c r="A531">
        <v>51029</v>
      </c>
      <c r="B531" s="21">
        <v>43998</v>
      </c>
      <c r="C531" s="26" t="s">
        <v>820</v>
      </c>
      <c r="D531">
        <v>1</v>
      </c>
      <c r="E531">
        <v>5</v>
      </c>
      <c r="F531">
        <v>89</v>
      </c>
      <c r="G531">
        <v>50.47</v>
      </c>
      <c r="H531" t="str">
        <f>_xlfn.XLOOKUP(Table1[[#This Row],[MyyjäID]],myyjat!$A$2:$A$16,myyjat!$B$2:$B$16)</f>
        <v>Liisa</v>
      </c>
      <c r="I531">
        <f>_xlfn.XLOOKUP(Table1[[#This Row],[Tuotenumero]],tuotteet!$A$2:$A$26,tuotteet!$C$2:$C$26)</f>
        <v>6</v>
      </c>
      <c r="J531" t="str">
        <f>_xlfn.XLOOKUP(Table1[[#This Row],[ryhmäID]],ryhmat!$A$2:$A$7,ryhmat!$B$2:$B$7)</f>
        <v>Digiboxit</v>
      </c>
      <c r="K531">
        <f>Table1[[#This Row],[Myyntihinta]]-Table1[[#This Row],[Ostohinta]]</f>
        <v>38.53</v>
      </c>
    </row>
    <row r="532" spans="1:11" x14ac:dyDescent="0.2">
      <c r="A532">
        <v>51030</v>
      </c>
      <c r="B532" s="21">
        <v>43998</v>
      </c>
      <c r="C532" s="26" t="s">
        <v>817</v>
      </c>
      <c r="D532">
        <v>1</v>
      </c>
      <c r="E532">
        <v>6</v>
      </c>
      <c r="F532">
        <v>20</v>
      </c>
      <c r="G532">
        <v>10.9</v>
      </c>
      <c r="H532" t="str">
        <f>_xlfn.XLOOKUP(Table1[[#This Row],[MyyjäID]],myyjat!$A$2:$A$16,myyjat!$B$2:$B$16)</f>
        <v>Hessu</v>
      </c>
      <c r="I532">
        <f>_xlfn.XLOOKUP(Table1[[#This Row],[Tuotenumero]],tuotteet!$A$2:$A$26,tuotteet!$C$2:$C$26)</f>
        <v>4</v>
      </c>
      <c r="J532" t="str">
        <f>_xlfn.XLOOKUP(Table1[[#This Row],[ryhmäID]],ryhmat!$A$2:$A$7,ryhmat!$B$2:$B$7)</f>
        <v>Tarvikkeet</v>
      </c>
      <c r="K532">
        <f>Table1[[#This Row],[Myyntihinta]]-Table1[[#This Row],[Ostohinta]]</f>
        <v>9.1</v>
      </c>
    </row>
    <row r="533" spans="1:11" x14ac:dyDescent="0.2">
      <c r="A533">
        <v>51031</v>
      </c>
      <c r="B533" s="21">
        <v>43998</v>
      </c>
      <c r="C533" s="26" t="s">
        <v>817</v>
      </c>
      <c r="D533">
        <v>1</v>
      </c>
      <c r="E533">
        <v>7</v>
      </c>
      <c r="F533">
        <v>20</v>
      </c>
      <c r="G533">
        <v>11.56</v>
      </c>
      <c r="H533" t="str">
        <f>_xlfn.XLOOKUP(Table1[[#This Row],[MyyjäID]],myyjat!$A$2:$A$16,myyjat!$B$2:$B$16)</f>
        <v>Rauno</v>
      </c>
      <c r="I533">
        <f>_xlfn.XLOOKUP(Table1[[#This Row],[Tuotenumero]],tuotteet!$A$2:$A$26,tuotteet!$C$2:$C$26)</f>
        <v>4</v>
      </c>
      <c r="J533" t="str">
        <f>_xlfn.XLOOKUP(Table1[[#This Row],[ryhmäID]],ryhmat!$A$2:$A$7,ryhmat!$B$2:$B$7)</f>
        <v>Tarvikkeet</v>
      </c>
      <c r="K533">
        <f>Table1[[#This Row],[Myyntihinta]]-Table1[[#This Row],[Ostohinta]]</f>
        <v>8.44</v>
      </c>
    </row>
    <row r="534" spans="1:11" x14ac:dyDescent="0.2">
      <c r="A534">
        <v>51032</v>
      </c>
      <c r="B534" s="21">
        <v>43999</v>
      </c>
      <c r="C534" s="26" t="s">
        <v>817</v>
      </c>
      <c r="D534">
        <v>1</v>
      </c>
      <c r="E534">
        <v>9</v>
      </c>
      <c r="F534">
        <v>21</v>
      </c>
      <c r="G534">
        <v>11.67</v>
      </c>
      <c r="H534" t="str">
        <f>_xlfn.XLOOKUP(Table1[[#This Row],[MyyjäID]],myyjat!$A$2:$A$16,myyjat!$B$2:$B$16)</f>
        <v>Maija</v>
      </c>
      <c r="I534">
        <f>_xlfn.XLOOKUP(Table1[[#This Row],[Tuotenumero]],tuotteet!$A$2:$A$26,tuotteet!$C$2:$C$26)</f>
        <v>4</v>
      </c>
      <c r="J534" t="str">
        <f>_xlfn.XLOOKUP(Table1[[#This Row],[ryhmäID]],ryhmat!$A$2:$A$7,ryhmat!$B$2:$B$7)</f>
        <v>Tarvikkeet</v>
      </c>
      <c r="K534">
        <f>Table1[[#This Row],[Myyntihinta]]-Table1[[#This Row],[Ostohinta]]</f>
        <v>9.33</v>
      </c>
    </row>
    <row r="535" spans="1:11" x14ac:dyDescent="0.2">
      <c r="A535">
        <v>51033</v>
      </c>
      <c r="B535" s="21">
        <v>43999</v>
      </c>
      <c r="C535" s="26" t="s">
        <v>822</v>
      </c>
      <c r="D535">
        <v>1</v>
      </c>
      <c r="E535">
        <v>5</v>
      </c>
      <c r="F535">
        <v>180</v>
      </c>
      <c r="G535">
        <v>116.89</v>
      </c>
      <c r="H535" t="str">
        <f>_xlfn.XLOOKUP(Table1[[#This Row],[MyyjäID]],myyjat!$A$2:$A$16,myyjat!$B$2:$B$16)</f>
        <v>Liisa</v>
      </c>
      <c r="I535">
        <f>_xlfn.XLOOKUP(Table1[[#This Row],[Tuotenumero]],tuotteet!$A$2:$A$26,tuotteet!$C$2:$C$26)</f>
        <v>2</v>
      </c>
      <c r="J535" t="str">
        <f>_xlfn.XLOOKUP(Table1[[#This Row],[ryhmäID]],ryhmat!$A$2:$A$7,ryhmat!$B$2:$B$7)</f>
        <v>Kuvantoisto</v>
      </c>
      <c r="K535">
        <f>Table1[[#This Row],[Myyntihinta]]-Table1[[#This Row],[Ostohinta]]</f>
        <v>63.11</v>
      </c>
    </row>
    <row r="536" spans="1:11" x14ac:dyDescent="0.2">
      <c r="A536">
        <v>51034</v>
      </c>
      <c r="B536" s="21">
        <v>43999</v>
      </c>
      <c r="C536" s="26" t="s">
        <v>821</v>
      </c>
      <c r="D536">
        <v>1</v>
      </c>
      <c r="E536">
        <v>7</v>
      </c>
      <c r="F536">
        <v>122</v>
      </c>
      <c r="G536">
        <v>62.98</v>
      </c>
      <c r="H536" t="str">
        <f>_xlfn.XLOOKUP(Table1[[#This Row],[MyyjäID]],myyjat!$A$2:$A$16,myyjat!$B$2:$B$16)</f>
        <v>Rauno</v>
      </c>
      <c r="I536">
        <f>_xlfn.XLOOKUP(Table1[[#This Row],[Tuotenumero]],tuotteet!$A$2:$A$26,tuotteet!$C$2:$C$26)</f>
        <v>2</v>
      </c>
      <c r="J536" t="str">
        <f>_xlfn.XLOOKUP(Table1[[#This Row],[ryhmäID]],ryhmat!$A$2:$A$7,ryhmat!$B$2:$B$7)</f>
        <v>Kuvantoisto</v>
      </c>
      <c r="K536">
        <f>Table1[[#This Row],[Myyntihinta]]-Table1[[#This Row],[Ostohinta]]</f>
        <v>59.02</v>
      </c>
    </row>
    <row r="537" spans="1:11" x14ac:dyDescent="0.2">
      <c r="A537">
        <v>51035</v>
      </c>
      <c r="B537" s="21">
        <v>44000</v>
      </c>
      <c r="C537" s="26" t="s">
        <v>818</v>
      </c>
      <c r="D537">
        <v>1</v>
      </c>
      <c r="E537">
        <v>5</v>
      </c>
      <c r="F537">
        <v>89</v>
      </c>
      <c r="G537">
        <v>54.66</v>
      </c>
      <c r="H537" t="str">
        <f>_xlfn.XLOOKUP(Table1[[#This Row],[MyyjäID]],myyjat!$A$2:$A$16,myyjat!$B$2:$B$16)</f>
        <v>Liisa</v>
      </c>
      <c r="I537">
        <f>_xlfn.XLOOKUP(Table1[[#This Row],[Tuotenumero]],tuotteet!$A$2:$A$26,tuotteet!$C$2:$C$26)</f>
        <v>6</v>
      </c>
      <c r="J537" t="str">
        <f>_xlfn.XLOOKUP(Table1[[#This Row],[ryhmäID]],ryhmat!$A$2:$A$7,ryhmat!$B$2:$B$7)</f>
        <v>Digiboxit</v>
      </c>
      <c r="K537">
        <f>Table1[[#This Row],[Myyntihinta]]-Table1[[#This Row],[Ostohinta]]</f>
        <v>34.340000000000003</v>
      </c>
    </row>
    <row r="538" spans="1:11" x14ac:dyDescent="0.2">
      <c r="A538">
        <v>51036</v>
      </c>
      <c r="B538" s="21">
        <v>44000</v>
      </c>
      <c r="C538" s="26" t="s">
        <v>817</v>
      </c>
      <c r="D538">
        <v>1</v>
      </c>
      <c r="E538">
        <v>3</v>
      </c>
      <c r="F538">
        <v>21</v>
      </c>
      <c r="G538">
        <v>11.73</v>
      </c>
      <c r="H538" t="str">
        <f>_xlfn.XLOOKUP(Table1[[#This Row],[MyyjäID]],myyjat!$A$2:$A$16,myyjat!$B$2:$B$16)</f>
        <v>Pekka</v>
      </c>
      <c r="I538">
        <f>_xlfn.XLOOKUP(Table1[[#This Row],[Tuotenumero]],tuotteet!$A$2:$A$26,tuotteet!$C$2:$C$26)</f>
        <v>4</v>
      </c>
      <c r="J538" t="str">
        <f>_xlfn.XLOOKUP(Table1[[#This Row],[ryhmäID]],ryhmat!$A$2:$A$7,ryhmat!$B$2:$B$7)</f>
        <v>Tarvikkeet</v>
      </c>
      <c r="K538">
        <f>Table1[[#This Row],[Myyntihinta]]-Table1[[#This Row],[Ostohinta]]</f>
        <v>9.27</v>
      </c>
    </row>
    <row r="539" spans="1:11" x14ac:dyDescent="0.2">
      <c r="A539">
        <v>51037</v>
      </c>
      <c r="B539" s="21">
        <v>44001</v>
      </c>
      <c r="C539" s="26" t="s">
        <v>817</v>
      </c>
      <c r="D539">
        <v>1</v>
      </c>
      <c r="E539">
        <v>3</v>
      </c>
      <c r="F539">
        <v>21</v>
      </c>
      <c r="G539">
        <v>11.49</v>
      </c>
      <c r="H539" t="str">
        <f>_xlfn.XLOOKUP(Table1[[#This Row],[MyyjäID]],myyjat!$A$2:$A$16,myyjat!$B$2:$B$16)</f>
        <v>Pekka</v>
      </c>
      <c r="I539">
        <f>_xlfn.XLOOKUP(Table1[[#This Row],[Tuotenumero]],tuotteet!$A$2:$A$26,tuotteet!$C$2:$C$26)</f>
        <v>4</v>
      </c>
      <c r="J539" t="str">
        <f>_xlfn.XLOOKUP(Table1[[#This Row],[ryhmäID]],ryhmat!$A$2:$A$7,ryhmat!$B$2:$B$7)</f>
        <v>Tarvikkeet</v>
      </c>
      <c r="K539">
        <f>Table1[[#This Row],[Myyntihinta]]-Table1[[#This Row],[Ostohinta]]</f>
        <v>9.51</v>
      </c>
    </row>
    <row r="540" spans="1:11" x14ac:dyDescent="0.2">
      <c r="A540">
        <v>51038</v>
      </c>
      <c r="B540" s="21">
        <v>44001</v>
      </c>
      <c r="C540" s="26" t="s">
        <v>819</v>
      </c>
      <c r="D540">
        <v>1</v>
      </c>
      <c r="E540">
        <v>1</v>
      </c>
      <c r="F540">
        <v>241</v>
      </c>
      <c r="G540">
        <v>157.37</v>
      </c>
      <c r="H540" t="str">
        <f>_xlfn.XLOOKUP(Table1[[#This Row],[MyyjäID]],myyjat!$A$2:$A$16,myyjat!$B$2:$B$16)</f>
        <v>Jani</v>
      </c>
      <c r="I540">
        <f>_xlfn.XLOOKUP(Table1[[#This Row],[Tuotenumero]],tuotteet!$A$2:$A$26,tuotteet!$C$2:$C$26)</f>
        <v>3</v>
      </c>
      <c r="J540" t="str">
        <f>_xlfn.XLOOKUP(Table1[[#This Row],[ryhmäID]],ryhmat!$A$2:$A$7,ryhmat!$B$2:$B$7)</f>
        <v>TV</v>
      </c>
      <c r="K540">
        <f>Table1[[#This Row],[Myyntihinta]]-Table1[[#This Row],[Ostohinta]]</f>
        <v>83.63</v>
      </c>
    </row>
    <row r="541" spans="1:11" x14ac:dyDescent="0.2">
      <c r="A541">
        <v>51039</v>
      </c>
      <c r="B541" s="21">
        <v>44001</v>
      </c>
      <c r="C541" s="26" t="s">
        <v>817</v>
      </c>
      <c r="D541">
        <v>1</v>
      </c>
      <c r="E541">
        <v>3</v>
      </c>
      <c r="F541">
        <v>21</v>
      </c>
      <c r="G541">
        <v>11.29</v>
      </c>
      <c r="H541" t="str">
        <f>_xlfn.XLOOKUP(Table1[[#This Row],[MyyjäID]],myyjat!$A$2:$A$16,myyjat!$B$2:$B$16)</f>
        <v>Pekka</v>
      </c>
      <c r="I541">
        <f>_xlfn.XLOOKUP(Table1[[#This Row],[Tuotenumero]],tuotteet!$A$2:$A$26,tuotteet!$C$2:$C$26)</f>
        <v>4</v>
      </c>
      <c r="J541" t="str">
        <f>_xlfn.XLOOKUP(Table1[[#This Row],[ryhmäID]],ryhmat!$A$2:$A$7,ryhmat!$B$2:$B$7)</f>
        <v>Tarvikkeet</v>
      </c>
      <c r="K541">
        <f>Table1[[#This Row],[Myyntihinta]]-Table1[[#This Row],[Ostohinta]]</f>
        <v>9.7100000000000009</v>
      </c>
    </row>
    <row r="542" spans="1:11" x14ac:dyDescent="0.2">
      <c r="A542">
        <v>51040</v>
      </c>
      <c r="B542" s="21">
        <v>44002</v>
      </c>
      <c r="C542" s="26" t="s">
        <v>817</v>
      </c>
      <c r="D542">
        <v>1</v>
      </c>
      <c r="E542">
        <v>5</v>
      </c>
      <c r="F542">
        <v>20</v>
      </c>
      <c r="G542">
        <v>11.01</v>
      </c>
      <c r="H542" t="str">
        <f>_xlfn.XLOOKUP(Table1[[#This Row],[MyyjäID]],myyjat!$A$2:$A$16,myyjat!$B$2:$B$16)</f>
        <v>Liisa</v>
      </c>
      <c r="I542">
        <f>_xlfn.XLOOKUP(Table1[[#This Row],[Tuotenumero]],tuotteet!$A$2:$A$26,tuotteet!$C$2:$C$26)</f>
        <v>4</v>
      </c>
      <c r="J542" t="str">
        <f>_xlfn.XLOOKUP(Table1[[#This Row],[ryhmäID]],ryhmat!$A$2:$A$7,ryhmat!$B$2:$B$7)</f>
        <v>Tarvikkeet</v>
      </c>
      <c r="K542">
        <f>Table1[[#This Row],[Myyntihinta]]-Table1[[#This Row],[Ostohinta]]</f>
        <v>8.99</v>
      </c>
    </row>
    <row r="543" spans="1:11" x14ac:dyDescent="0.2">
      <c r="A543">
        <v>51041</v>
      </c>
      <c r="B543" s="21">
        <v>44002</v>
      </c>
      <c r="C543" s="26" t="s">
        <v>825</v>
      </c>
      <c r="D543">
        <v>1</v>
      </c>
      <c r="E543">
        <v>1</v>
      </c>
      <c r="F543">
        <v>97</v>
      </c>
      <c r="G543">
        <v>54.93</v>
      </c>
      <c r="H543" t="str">
        <f>_xlfn.XLOOKUP(Table1[[#This Row],[MyyjäID]],myyjat!$A$2:$A$16,myyjat!$B$2:$B$16)</f>
        <v>Jani</v>
      </c>
      <c r="I543">
        <f>_xlfn.XLOOKUP(Table1[[#This Row],[Tuotenumero]],tuotteet!$A$2:$A$26,tuotteet!$C$2:$C$26)</f>
        <v>5</v>
      </c>
      <c r="J543" t="str">
        <f>_xlfn.XLOOKUP(Table1[[#This Row],[ryhmäID]],ryhmat!$A$2:$A$7,ryhmat!$B$2:$B$7)</f>
        <v>Konsolit</v>
      </c>
      <c r="K543">
        <f>Table1[[#This Row],[Myyntihinta]]-Table1[[#This Row],[Ostohinta]]</f>
        <v>42.07</v>
      </c>
    </row>
    <row r="544" spans="1:11" x14ac:dyDescent="0.2">
      <c r="A544">
        <v>51042</v>
      </c>
      <c r="B544" s="21">
        <v>44003</v>
      </c>
      <c r="C544" s="26" t="s">
        <v>817</v>
      </c>
      <c r="D544">
        <v>1</v>
      </c>
      <c r="E544">
        <v>6</v>
      </c>
      <c r="F544">
        <v>20</v>
      </c>
      <c r="G544">
        <v>11.1</v>
      </c>
      <c r="H544" t="str">
        <f>_xlfn.XLOOKUP(Table1[[#This Row],[MyyjäID]],myyjat!$A$2:$A$16,myyjat!$B$2:$B$16)</f>
        <v>Hessu</v>
      </c>
      <c r="I544">
        <f>_xlfn.XLOOKUP(Table1[[#This Row],[Tuotenumero]],tuotteet!$A$2:$A$26,tuotteet!$C$2:$C$26)</f>
        <v>4</v>
      </c>
      <c r="J544" t="str">
        <f>_xlfn.XLOOKUP(Table1[[#This Row],[ryhmäID]],ryhmat!$A$2:$A$7,ryhmat!$B$2:$B$7)</f>
        <v>Tarvikkeet</v>
      </c>
      <c r="K544">
        <f>Table1[[#This Row],[Myyntihinta]]-Table1[[#This Row],[Ostohinta]]</f>
        <v>8.9</v>
      </c>
    </row>
    <row r="545" spans="1:11" x14ac:dyDescent="0.2">
      <c r="A545">
        <v>51043</v>
      </c>
      <c r="B545" s="21">
        <v>44004</v>
      </c>
      <c r="C545" s="26" t="s">
        <v>819</v>
      </c>
      <c r="D545">
        <v>1</v>
      </c>
      <c r="E545">
        <v>6</v>
      </c>
      <c r="F545">
        <v>246</v>
      </c>
      <c r="G545">
        <v>163.87</v>
      </c>
      <c r="H545" t="str">
        <f>_xlfn.XLOOKUP(Table1[[#This Row],[MyyjäID]],myyjat!$A$2:$A$16,myyjat!$B$2:$B$16)</f>
        <v>Hessu</v>
      </c>
      <c r="I545">
        <f>_xlfn.XLOOKUP(Table1[[#This Row],[Tuotenumero]],tuotteet!$A$2:$A$26,tuotteet!$C$2:$C$26)</f>
        <v>3</v>
      </c>
      <c r="J545" t="str">
        <f>_xlfn.XLOOKUP(Table1[[#This Row],[ryhmäID]],ryhmat!$A$2:$A$7,ryhmat!$B$2:$B$7)</f>
        <v>TV</v>
      </c>
      <c r="K545">
        <f>Table1[[#This Row],[Myyntihinta]]-Table1[[#This Row],[Ostohinta]]</f>
        <v>82.13</v>
      </c>
    </row>
    <row r="546" spans="1:11" x14ac:dyDescent="0.2">
      <c r="A546">
        <v>51044</v>
      </c>
      <c r="B546" s="21">
        <v>44004</v>
      </c>
      <c r="C546" s="26" t="s">
        <v>817</v>
      </c>
      <c r="D546">
        <v>1</v>
      </c>
      <c r="E546">
        <v>7</v>
      </c>
      <c r="F546">
        <v>21</v>
      </c>
      <c r="G546">
        <v>11.43</v>
      </c>
      <c r="H546" t="str">
        <f>_xlfn.XLOOKUP(Table1[[#This Row],[MyyjäID]],myyjat!$A$2:$A$16,myyjat!$B$2:$B$16)</f>
        <v>Rauno</v>
      </c>
      <c r="I546">
        <f>_xlfn.XLOOKUP(Table1[[#This Row],[Tuotenumero]],tuotteet!$A$2:$A$26,tuotteet!$C$2:$C$26)</f>
        <v>4</v>
      </c>
      <c r="J546" t="str">
        <f>_xlfn.XLOOKUP(Table1[[#This Row],[ryhmäID]],ryhmat!$A$2:$A$7,ryhmat!$B$2:$B$7)</f>
        <v>Tarvikkeet</v>
      </c>
      <c r="K546">
        <f>Table1[[#This Row],[Myyntihinta]]-Table1[[#This Row],[Ostohinta]]</f>
        <v>9.57</v>
      </c>
    </row>
    <row r="547" spans="1:11" x14ac:dyDescent="0.2">
      <c r="A547">
        <v>51045</v>
      </c>
      <c r="B547" s="21">
        <v>44004</v>
      </c>
      <c r="C547" s="26" t="s">
        <v>820</v>
      </c>
      <c r="D547">
        <v>1</v>
      </c>
      <c r="E547">
        <v>5</v>
      </c>
      <c r="F547">
        <v>81</v>
      </c>
      <c r="G547">
        <v>46.61</v>
      </c>
      <c r="H547" t="str">
        <f>_xlfn.XLOOKUP(Table1[[#This Row],[MyyjäID]],myyjat!$A$2:$A$16,myyjat!$B$2:$B$16)</f>
        <v>Liisa</v>
      </c>
      <c r="I547">
        <f>_xlfn.XLOOKUP(Table1[[#This Row],[Tuotenumero]],tuotteet!$A$2:$A$26,tuotteet!$C$2:$C$26)</f>
        <v>6</v>
      </c>
      <c r="J547" t="str">
        <f>_xlfn.XLOOKUP(Table1[[#This Row],[ryhmäID]],ryhmat!$A$2:$A$7,ryhmat!$B$2:$B$7)</f>
        <v>Digiboxit</v>
      </c>
      <c r="K547">
        <f>Table1[[#This Row],[Myyntihinta]]-Table1[[#This Row],[Ostohinta]]</f>
        <v>34.39</v>
      </c>
    </row>
    <row r="548" spans="1:11" x14ac:dyDescent="0.2">
      <c r="A548">
        <v>51046</v>
      </c>
      <c r="B548" s="21">
        <v>44005</v>
      </c>
      <c r="C548" s="26" t="s">
        <v>817</v>
      </c>
      <c r="D548">
        <v>1</v>
      </c>
      <c r="E548">
        <v>6</v>
      </c>
      <c r="F548">
        <v>20</v>
      </c>
      <c r="G548">
        <v>11</v>
      </c>
      <c r="H548" t="str">
        <f>_xlfn.XLOOKUP(Table1[[#This Row],[MyyjäID]],myyjat!$A$2:$A$16,myyjat!$B$2:$B$16)</f>
        <v>Hessu</v>
      </c>
      <c r="I548">
        <f>_xlfn.XLOOKUP(Table1[[#This Row],[Tuotenumero]],tuotteet!$A$2:$A$26,tuotteet!$C$2:$C$26)</f>
        <v>4</v>
      </c>
      <c r="J548" t="str">
        <f>_xlfn.XLOOKUP(Table1[[#This Row],[ryhmäID]],ryhmat!$A$2:$A$7,ryhmat!$B$2:$B$7)</f>
        <v>Tarvikkeet</v>
      </c>
      <c r="K548">
        <f>Table1[[#This Row],[Myyntihinta]]-Table1[[#This Row],[Ostohinta]]</f>
        <v>9</v>
      </c>
    </row>
    <row r="549" spans="1:11" x14ac:dyDescent="0.2">
      <c r="A549">
        <v>51047</v>
      </c>
      <c r="B549" s="21">
        <v>44005</v>
      </c>
      <c r="C549" s="26" t="s">
        <v>817</v>
      </c>
      <c r="D549">
        <v>1</v>
      </c>
      <c r="E549">
        <v>6</v>
      </c>
      <c r="F549">
        <v>21</v>
      </c>
      <c r="G549">
        <v>11.06</v>
      </c>
      <c r="H549" t="str">
        <f>_xlfn.XLOOKUP(Table1[[#This Row],[MyyjäID]],myyjat!$A$2:$A$16,myyjat!$B$2:$B$16)</f>
        <v>Hessu</v>
      </c>
      <c r="I549">
        <f>_xlfn.XLOOKUP(Table1[[#This Row],[Tuotenumero]],tuotteet!$A$2:$A$26,tuotteet!$C$2:$C$26)</f>
        <v>4</v>
      </c>
      <c r="J549" t="str">
        <f>_xlfn.XLOOKUP(Table1[[#This Row],[ryhmäID]],ryhmat!$A$2:$A$7,ryhmat!$B$2:$B$7)</f>
        <v>Tarvikkeet</v>
      </c>
      <c r="K549">
        <f>Table1[[#This Row],[Myyntihinta]]-Table1[[#This Row],[Ostohinta]]</f>
        <v>9.94</v>
      </c>
    </row>
    <row r="550" spans="1:11" x14ac:dyDescent="0.2">
      <c r="A550">
        <v>51048</v>
      </c>
      <c r="B550" s="21">
        <v>44005</v>
      </c>
      <c r="C550" s="26" t="s">
        <v>825</v>
      </c>
      <c r="D550">
        <v>1</v>
      </c>
      <c r="E550">
        <v>9</v>
      </c>
      <c r="F550">
        <v>101</v>
      </c>
      <c r="G550">
        <v>51.76</v>
      </c>
      <c r="H550" t="str">
        <f>_xlfn.XLOOKUP(Table1[[#This Row],[MyyjäID]],myyjat!$A$2:$A$16,myyjat!$B$2:$B$16)</f>
        <v>Maija</v>
      </c>
      <c r="I550">
        <f>_xlfn.XLOOKUP(Table1[[#This Row],[Tuotenumero]],tuotteet!$A$2:$A$26,tuotteet!$C$2:$C$26)</f>
        <v>5</v>
      </c>
      <c r="J550" t="str">
        <f>_xlfn.XLOOKUP(Table1[[#This Row],[ryhmäID]],ryhmat!$A$2:$A$7,ryhmat!$B$2:$B$7)</f>
        <v>Konsolit</v>
      </c>
      <c r="K550">
        <f>Table1[[#This Row],[Myyntihinta]]-Table1[[#This Row],[Ostohinta]]</f>
        <v>49.24</v>
      </c>
    </row>
    <row r="551" spans="1:11" x14ac:dyDescent="0.2">
      <c r="A551">
        <v>51049</v>
      </c>
      <c r="B551" s="21">
        <v>44005</v>
      </c>
      <c r="C551" s="26" t="s">
        <v>817</v>
      </c>
      <c r="D551">
        <v>1</v>
      </c>
      <c r="E551">
        <v>1</v>
      </c>
      <c r="F551">
        <v>21</v>
      </c>
      <c r="G551">
        <v>11.69</v>
      </c>
      <c r="H551" t="str">
        <f>_xlfn.XLOOKUP(Table1[[#This Row],[MyyjäID]],myyjat!$A$2:$A$16,myyjat!$B$2:$B$16)</f>
        <v>Jani</v>
      </c>
      <c r="I551">
        <f>_xlfn.XLOOKUP(Table1[[#This Row],[Tuotenumero]],tuotteet!$A$2:$A$26,tuotteet!$C$2:$C$26)</f>
        <v>4</v>
      </c>
      <c r="J551" t="str">
        <f>_xlfn.XLOOKUP(Table1[[#This Row],[ryhmäID]],ryhmat!$A$2:$A$7,ryhmat!$B$2:$B$7)</f>
        <v>Tarvikkeet</v>
      </c>
      <c r="K551">
        <f>Table1[[#This Row],[Myyntihinta]]-Table1[[#This Row],[Ostohinta]]</f>
        <v>9.31</v>
      </c>
    </row>
    <row r="552" spans="1:11" x14ac:dyDescent="0.2">
      <c r="A552">
        <v>51050</v>
      </c>
      <c r="B552" s="21">
        <v>44005</v>
      </c>
      <c r="C552" s="26" t="s">
        <v>817</v>
      </c>
      <c r="D552">
        <v>1</v>
      </c>
      <c r="E552">
        <v>5</v>
      </c>
      <c r="F552">
        <v>20</v>
      </c>
      <c r="G552">
        <v>10.98</v>
      </c>
      <c r="H552" t="str">
        <f>_xlfn.XLOOKUP(Table1[[#This Row],[MyyjäID]],myyjat!$A$2:$A$16,myyjat!$B$2:$B$16)</f>
        <v>Liisa</v>
      </c>
      <c r="I552">
        <f>_xlfn.XLOOKUP(Table1[[#This Row],[Tuotenumero]],tuotteet!$A$2:$A$26,tuotteet!$C$2:$C$26)</f>
        <v>4</v>
      </c>
      <c r="J552" t="str">
        <f>_xlfn.XLOOKUP(Table1[[#This Row],[ryhmäID]],ryhmat!$A$2:$A$7,ryhmat!$B$2:$B$7)</f>
        <v>Tarvikkeet</v>
      </c>
      <c r="K552">
        <f>Table1[[#This Row],[Myyntihinta]]-Table1[[#This Row],[Ostohinta]]</f>
        <v>9.02</v>
      </c>
    </row>
    <row r="553" spans="1:11" x14ac:dyDescent="0.2">
      <c r="A553">
        <v>51051</v>
      </c>
      <c r="B553" s="21">
        <v>44005</v>
      </c>
      <c r="C553" s="26" t="s">
        <v>821</v>
      </c>
      <c r="D553">
        <v>1</v>
      </c>
      <c r="E553">
        <v>5</v>
      </c>
      <c r="F553">
        <v>118</v>
      </c>
      <c r="G553">
        <v>63.35</v>
      </c>
      <c r="H553" t="str">
        <f>_xlfn.XLOOKUP(Table1[[#This Row],[MyyjäID]],myyjat!$A$2:$A$16,myyjat!$B$2:$B$16)</f>
        <v>Liisa</v>
      </c>
      <c r="I553">
        <f>_xlfn.XLOOKUP(Table1[[#This Row],[Tuotenumero]],tuotteet!$A$2:$A$26,tuotteet!$C$2:$C$26)</f>
        <v>2</v>
      </c>
      <c r="J553" t="str">
        <f>_xlfn.XLOOKUP(Table1[[#This Row],[ryhmäID]],ryhmat!$A$2:$A$7,ryhmat!$B$2:$B$7)</f>
        <v>Kuvantoisto</v>
      </c>
      <c r="K553">
        <f>Table1[[#This Row],[Myyntihinta]]-Table1[[#This Row],[Ostohinta]]</f>
        <v>54.65</v>
      </c>
    </row>
    <row r="554" spans="1:11" x14ac:dyDescent="0.2">
      <c r="A554">
        <v>51052</v>
      </c>
      <c r="B554" s="21">
        <v>44006</v>
      </c>
      <c r="C554" s="26" t="s">
        <v>817</v>
      </c>
      <c r="D554">
        <v>1</v>
      </c>
      <c r="E554">
        <v>1</v>
      </c>
      <c r="F554">
        <v>21</v>
      </c>
      <c r="G554">
        <v>10.79</v>
      </c>
      <c r="H554" t="str">
        <f>_xlfn.XLOOKUP(Table1[[#This Row],[MyyjäID]],myyjat!$A$2:$A$16,myyjat!$B$2:$B$16)</f>
        <v>Jani</v>
      </c>
      <c r="I554">
        <f>_xlfn.XLOOKUP(Table1[[#This Row],[Tuotenumero]],tuotteet!$A$2:$A$26,tuotteet!$C$2:$C$26)</f>
        <v>4</v>
      </c>
      <c r="J554" t="str">
        <f>_xlfn.XLOOKUP(Table1[[#This Row],[ryhmäID]],ryhmat!$A$2:$A$7,ryhmat!$B$2:$B$7)</f>
        <v>Tarvikkeet</v>
      </c>
      <c r="K554">
        <f>Table1[[#This Row],[Myyntihinta]]-Table1[[#This Row],[Ostohinta]]</f>
        <v>10.210000000000001</v>
      </c>
    </row>
    <row r="555" spans="1:11" x14ac:dyDescent="0.2">
      <c r="A555">
        <v>51053</v>
      </c>
      <c r="B555" s="21">
        <v>44006</v>
      </c>
      <c r="C555" s="26" t="s">
        <v>817</v>
      </c>
      <c r="D555">
        <v>1</v>
      </c>
      <c r="E555">
        <v>2</v>
      </c>
      <c r="F555">
        <v>20</v>
      </c>
      <c r="G555">
        <v>10.97</v>
      </c>
      <c r="H555" t="str">
        <f>_xlfn.XLOOKUP(Table1[[#This Row],[MyyjäID]],myyjat!$A$2:$A$16,myyjat!$B$2:$B$16)</f>
        <v>Petteri</v>
      </c>
      <c r="I555">
        <f>_xlfn.XLOOKUP(Table1[[#This Row],[Tuotenumero]],tuotteet!$A$2:$A$26,tuotteet!$C$2:$C$26)</f>
        <v>4</v>
      </c>
      <c r="J555" t="str">
        <f>_xlfn.XLOOKUP(Table1[[#This Row],[ryhmäID]],ryhmat!$A$2:$A$7,ryhmat!$B$2:$B$7)</f>
        <v>Tarvikkeet</v>
      </c>
      <c r="K555">
        <f>Table1[[#This Row],[Myyntihinta]]-Table1[[#This Row],[Ostohinta]]</f>
        <v>9.0299999999999994</v>
      </c>
    </row>
    <row r="556" spans="1:11" x14ac:dyDescent="0.2">
      <c r="A556">
        <v>51054</v>
      </c>
      <c r="B556" s="21">
        <v>44006</v>
      </c>
      <c r="C556" s="26" t="s">
        <v>817</v>
      </c>
      <c r="D556">
        <v>1</v>
      </c>
      <c r="E556">
        <v>2</v>
      </c>
      <c r="F556">
        <v>19</v>
      </c>
      <c r="G556">
        <v>11.04</v>
      </c>
      <c r="H556" t="str">
        <f>_xlfn.XLOOKUP(Table1[[#This Row],[MyyjäID]],myyjat!$A$2:$A$16,myyjat!$B$2:$B$16)</f>
        <v>Petteri</v>
      </c>
      <c r="I556">
        <f>_xlfn.XLOOKUP(Table1[[#This Row],[Tuotenumero]],tuotteet!$A$2:$A$26,tuotteet!$C$2:$C$26)</f>
        <v>4</v>
      </c>
      <c r="J556" t="str">
        <f>_xlfn.XLOOKUP(Table1[[#This Row],[ryhmäID]],ryhmat!$A$2:$A$7,ryhmat!$B$2:$B$7)</f>
        <v>Tarvikkeet</v>
      </c>
      <c r="K556">
        <f>Table1[[#This Row],[Myyntihinta]]-Table1[[#This Row],[Ostohinta]]</f>
        <v>7.9600000000000009</v>
      </c>
    </row>
    <row r="557" spans="1:11" x14ac:dyDescent="0.2">
      <c r="A557">
        <v>51055</v>
      </c>
      <c r="B557" s="21">
        <v>44006</v>
      </c>
      <c r="C557" s="26" t="s">
        <v>816</v>
      </c>
      <c r="D557">
        <v>1</v>
      </c>
      <c r="E557">
        <v>1</v>
      </c>
      <c r="F557">
        <v>79</v>
      </c>
      <c r="G557">
        <v>39.46</v>
      </c>
      <c r="H557" t="str">
        <f>_xlfn.XLOOKUP(Table1[[#This Row],[MyyjäID]],myyjat!$A$2:$A$16,myyjat!$B$2:$B$16)</f>
        <v>Jani</v>
      </c>
      <c r="I557">
        <f>_xlfn.XLOOKUP(Table1[[#This Row],[Tuotenumero]],tuotteet!$A$2:$A$26,tuotteet!$C$2:$C$26)</f>
        <v>5</v>
      </c>
      <c r="J557" t="str">
        <f>_xlfn.XLOOKUP(Table1[[#This Row],[ryhmäID]],ryhmat!$A$2:$A$7,ryhmat!$B$2:$B$7)</f>
        <v>Konsolit</v>
      </c>
      <c r="K557">
        <f>Table1[[#This Row],[Myyntihinta]]-Table1[[#This Row],[Ostohinta]]</f>
        <v>39.54</v>
      </c>
    </row>
    <row r="558" spans="1:11" x14ac:dyDescent="0.2">
      <c r="A558">
        <v>51056</v>
      </c>
      <c r="B558" s="21">
        <v>44006</v>
      </c>
      <c r="C558" s="26" t="s">
        <v>817</v>
      </c>
      <c r="D558">
        <v>2</v>
      </c>
      <c r="E558">
        <v>6</v>
      </c>
      <c r="F558">
        <v>21</v>
      </c>
      <c r="G558">
        <v>10.81</v>
      </c>
      <c r="H558" t="str">
        <f>_xlfn.XLOOKUP(Table1[[#This Row],[MyyjäID]],myyjat!$A$2:$A$16,myyjat!$B$2:$B$16)</f>
        <v>Hessu</v>
      </c>
      <c r="I558">
        <f>_xlfn.XLOOKUP(Table1[[#This Row],[Tuotenumero]],tuotteet!$A$2:$A$26,tuotteet!$C$2:$C$26)</f>
        <v>4</v>
      </c>
      <c r="J558" t="str">
        <f>_xlfn.XLOOKUP(Table1[[#This Row],[ryhmäID]],ryhmat!$A$2:$A$7,ryhmat!$B$2:$B$7)</f>
        <v>Tarvikkeet</v>
      </c>
      <c r="K558">
        <f>Table1[[#This Row],[Myyntihinta]]-Table1[[#This Row],[Ostohinta]]</f>
        <v>10.19</v>
      </c>
    </row>
    <row r="559" spans="1:11" x14ac:dyDescent="0.2">
      <c r="A559">
        <v>51057</v>
      </c>
      <c r="B559" s="21">
        <v>44007</v>
      </c>
      <c r="C559" s="26" t="s">
        <v>819</v>
      </c>
      <c r="D559">
        <v>1</v>
      </c>
      <c r="E559">
        <v>6</v>
      </c>
      <c r="F559">
        <v>243</v>
      </c>
      <c r="G559">
        <v>157.94</v>
      </c>
      <c r="H559" t="str">
        <f>_xlfn.XLOOKUP(Table1[[#This Row],[MyyjäID]],myyjat!$A$2:$A$16,myyjat!$B$2:$B$16)</f>
        <v>Hessu</v>
      </c>
      <c r="I559">
        <f>_xlfn.XLOOKUP(Table1[[#This Row],[Tuotenumero]],tuotteet!$A$2:$A$26,tuotteet!$C$2:$C$26)</f>
        <v>3</v>
      </c>
      <c r="J559" t="str">
        <f>_xlfn.XLOOKUP(Table1[[#This Row],[ryhmäID]],ryhmat!$A$2:$A$7,ryhmat!$B$2:$B$7)</f>
        <v>TV</v>
      </c>
      <c r="K559">
        <f>Table1[[#This Row],[Myyntihinta]]-Table1[[#This Row],[Ostohinta]]</f>
        <v>85.06</v>
      </c>
    </row>
    <row r="560" spans="1:11" x14ac:dyDescent="0.2">
      <c r="A560">
        <v>51058</v>
      </c>
      <c r="B560" s="21">
        <v>44007</v>
      </c>
      <c r="C560" s="26" t="s">
        <v>821</v>
      </c>
      <c r="D560">
        <v>1</v>
      </c>
      <c r="E560">
        <v>2</v>
      </c>
      <c r="F560">
        <v>121</v>
      </c>
      <c r="G560">
        <v>65.13</v>
      </c>
      <c r="H560" t="str">
        <f>_xlfn.XLOOKUP(Table1[[#This Row],[MyyjäID]],myyjat!$A$2:$A$16,myyjat!$B$2:$B$16)</f>
        <v>Petteri</v>
      </c>
      <c r="I560">
        <f>_xlfn.XLOOKUP(Table1[[#This Row],[Tuotenumero]],tuotteet!$A$2:$A$26,tuotteet!$C$2:$C$26)</f>
        <v>2</v>
      </c>
      <c r="J560" t="str">
        <f>_xlfn.XLOOKUP(Table1[[#This Row],[ryhmäID]],ryhmat!$A$2:$A$7,ryhmat!$B$2:$B$7)</f>
        <v>Kuvantoisto</v>
      </c>
      <c r="K560">
        <f>Table1[[#This Row],[Myyntihinta]]-Table1[[#This Row],[Ostohinta]]</f>
        <v>55.870000000000005</v>
      </c>
    </row>
    <row r="561" spans="1:11" x14ac:dyDescent="0.2">
      <c r="A561">
        <v>51059</v>
      </c>
      <c r="B561" s="21">
        <v>44007</v>
      </c>
      <c r="C561" s="26" t="s">
        <v>817</v>
      </c>
      <c r="D561">
        <v>1</v>
      </c>
      <c r="E561">
        <v>1</v>
      </c>
      <c r="F561">
        <v>21</v>
      </c>
      <c r="G561">
        <v>11.58</v>
      </c>
      <c r="H561" t="str">
        <f>_xlfn.XLOOKUP(Table1[[#This Row],[MyyjäID]],myyjat!$A$2:$A$16,myyjat!$B$2:$B$16)</f>
        <v>Jani</v>
      </c>
      <c r="I561">
        <f>_xlfn.XLOOKUP(Table1[[#This Row],[Tuotenumero]],tuotteet!$A$2:$A$26,tuotteet!$C$2:$C$26)</f>
        <v>4</v>
      </c>
      <c r="J561" t="str">
        <f>_xlfn.XLOOKUP(Table1[[#This Row],[ryhmäID]],ryhmat!$A$2:$A$7,ryhmat!$B$2:$B$7)</f>
        <v>Tarvikkeet</v>
      </c>
      <c r="K561">
        <f>Table1[[#This Row],[Myyntihinta]]-Table1[[#This Row],[Ostohinta]]</f>
        <v>9.42</v>
      </c>
    </row>
    <row r="562" spans="1:11" x14ac:dyDescent="0.2">
      <c r="A562">
        <v>51060</v>
      </c>
      <c r="B562" s="21">
        <v>44007</v>
      </c>
      <c r="C562" s="26" t="s">
        <v>824</v>
      </c>
      <c r="D562">
        <v>1</v>
      </c>
      <c r="E562">
        <v>3</v>
      </c>
      <c r="F562">
        <v>127</v>
      </c>
      <c r="G562">
        <v>90.69</v>
      </c>
      <c r="H562" t="str">
        <f>_xlfn.XLOOKUP(Table1[[#This Row],[MyyjäID]],myyjat!$A$2:$A$16,myyjat!$B$2:$B$16)</f>
        <v>Pekka</v>
      </c>
      <c r="I562">
        <f>_xlfn.XLOOKUP(Table1[[#This Row],[Tuotenumero]],tuotteet!$A$2:$A$26,tuotteet!$C$2:$C$26)</f>
        <v>2</v>
      </c>
      <c r="J562" t="str">
        <f>_xlfn.XLOOKUP(Table1[[#This Row],[ryhmäID]],ryhmat!$A$2:$A$7,ryhmat!$B$2:$B$7)</f>
        <v>Kuvantoisto</v>
      </c>
      <c r="K562">
        <f>Table1[[#This Row],[Myyntihinta]]-Table1[[#This Row],[Ostohinta]]</f>
        <v>36.31</v>
      </c>
    </row>
    <row r="563" spans="1:11" x14ac:dyDescent="0.2">
      <c r="A563">
        <v>51061</v>
      </c>
      <c r="B563" s="21">
        <v>44007</v>
      </c>
      <c r="C563" s="26" t="s">
        <v>817</v>
      </c>
      <c r="D563">
        <v>1</v>
      </c>
      <c r="E563">
        <v>3</v>
      </c>
      <c r="F563">
        <v>19</v>
      </c>
      <c r="G563">
        <v>11.07</v>
      </c>
      <c r="H563" t="str">
        <f>_xlfn.XLOOKUP(Table1[[#This Row],[MyyjäID]],myyjat!$A$2:$A$16,myyjat!$B$2:$B$16)</f>
        <v>Pekka</v>
      </c>
      <c r="I563">
        <f>_xlfn.XLOOKUP(Table1[[#This Row],[Tuotenumero]],tuotteet!$A$2:$A$26,tuotteet!$C$2:$C$26)</f>
        <v>4</v>
      </c>
      <c r="J563" t="str">
        <f>_xlfn.XLOOKUP(Table1[[#This Row],[ryhmäID]],ryhmat!$A$2:$A$7,ryhmat!$B$2:$B$7)</f>
        <v>Tarvikkeet</v>
      </c>
      <c r="K563">
        <f>Table1[[#This Row],[Myyntihinta]]-Table1[[#This Row],[Ostohinta]]</f>
        <v>7.93</v>
      </c>
    </row>
    <row r="564" spans="1:11" x14ac:dyDescent="0.2">
      <c r="A564">
        <v>51062</v>
      </c>
      <c r="B564" s="21">
        <v>44007</v>
      </c>
      <c r="C564" s="26" t="s">
        <v>822</v>
      </c>
      <c r="D564">
        <v>1</v>
      </c>
      <c r="E564">
        <v>3</v>
      </c>
      <c r="F564">
        <v>177</v>
      </c>
      <c r="G564">
        <v>110.08</v>
      </c>
      <c r="H564" t="str">
        <f>_xlfn.XLOOKUP(Table1[[#This Row],[MyyjäID]],myyjat!$A$2:$A$16,myyjat!$B$2:$B$16)</f>
        <v>Pekka</v>
      </c>
      <c r="I564">
        <f>_xlfn.XLOOKUP(Table1[[#This Row],[Tuotenumero]],tuotteet!$A$2:$A$26,tuotteet!$C$2:$C$26)</f>
        <v>2</v>
      </c>
      <c r="J564" t="str">
        <f>_xlfn.XLOOKUP(Table1[[#This Row],[ryhmäID]],ryhmat!$A$2:$A$7,ryhmat!$B$2:$B$7)</f>
        <v>Kuvantoisto</v>
      </c>
      <c r="K564">
        <f>Table1[[#This Row],[Myyntihinta]]-Table1[[#This Row],[Ostohinta]]</f>
        <v>66.92</v>
      </c>
    </row>
    <row r="565" spans="1:11" x14ac:dyDescent="0.2">
      <c r="A565">
        <v>51063</v>
      </c>
      <c r="B565" s="21">
        <v>44008</v>
      </c>
      <c r="C565" s="26" t="s">
        <v>817</v>
      </c>
      <c r="D565">
        <v>1</v>
      </c>
      <c r="E565">
        <v>3</v>
      </c>
      <c r="F565">
        <v>19</v>
      </c>
      <c r="G565">
        <v>10.89</v>
      </c>
      <c r="H565" t="str">
        <f>_xlfn.XLOOKUP(Table1[[#This Row],[MyyjäID]],myyjat!$A$2:$A$16,myyjat!$B$2:$B$16)</f>
        <v>Pekka</v>
      </c>
      <c r="I565">
        <f>_xlfn.XLOOKUP(Table1[[#This Row],[Tuotenumero]],tuotteet!$A$2:$A$26,tuotteet!$C$2:$C$26)</f>
        <v>4</v>
      </c>
      <c r="J565" t="str">
        <f>_xlfn.XLOOKUP(Table1[[#This Row],[ryhmäID]],ryhmat!$A$2:$A$7,ryhmat!$B$2:$B$7)</f>
        <v>Tarvikkeet</v>
      </c>
      <c r="K565">
        <f>Table1[[#This Row],[Myyntihinta]]-Table1[[#This Row],[Ostohinta]]</f>
        <v>8.11</v>
      </c>
    </row>
    <row r="566" spans="1:11" x14ac:dyDescent="0.2">
      <c r="A566">
        <v>51064</v>
      </c>
      <c r="B566" s="21">
        <v>44008</v>
      </c>
      <c r="C566" s="26" t="s">
        <v>817</v>
      </c>
      <c r="D566">
        <v>1</v>
      </c>
      <c r="E566">
        <v>7</v>
      </c>
      <c r="F566">
        <v>21</v>
      </c>
      <c r="G566">
        <v>11.33</v>
      </c>
      <c r="H566" t="str">
        <f>_xlfn.XLOOKUP(Table1[[#This Row],[MyyjäID]],myyjat!$A$2:$A$16,myyjat!$B$2:$B$16)</f>
        <v>Rauno</v>
      </c>
      <c r="I566">
        <f>_xlfn.XLOOKUP(Table1[[#This Row],[Tuotenumero]],tuotteet!$A$2:$A$26,tuotteet!$C$2:$C$26)</f>
        <v>4</v>
      </c>
      <c r="J566" t="str">
        <f>_xlfn.XLOOKUP(Table1[[#This Row],[ryhmäID]],ryhmat!$A$2:$A$7,ryhmat!$B$2:$B$7)</f>
        <v>Tarvikkeet</v>
      </c>
      <c r="K566">
        <f>Table1[[#This Row],[Myyntihinta]]-Table1[[#This Row],[Ostohinta]]</f>
        <v>9.67</v>
      </c>
    </row>
    <row r="567" spans="1:11" x14ac:dyDescent="0.2">
      <c r="A567">
        <v>51065</v>
      </c>
      <c r="B567" s="21">
        <v>44009</v>
      </c>
      <c r="C567" s="26" t="s">
        <v>817</v>
      </c>
      <c r="D567">
        <v>1</v>
      </c>
      <c r="E567">
        <v>1</v>
      </c>
      <c r="F567">
        <v>21</v>
      </c>
      <c r="G567">
        <v>11.45</v>
      </c>
      <c r="H567" t="str">
        <f>_xlfn.XLOOKUP(Table1[[#This Row],[MyyjäID]],myyjat!$A$2:$A$16,myyjat!$B$2:$B$16)</f>
        <v>Jani</v>
      </c>
      <c r="I567">
        <f>_xlfn.XLOOKUP(Table1[[#This Row],[Tuotenumero]],tuotteet!$A$2:$A$26,tuotteet!$C$2:$C$26)</f>
        <v>4</v>
      </c>
      <c r="J567" t="str">
        <f>_xlfn.XLOOKUP(Table1[[#This Row],[ryhmäID]],ryhmat!$A$2:$A$7,ryhmat!$B$2:$B$7)</f>
        <v>Tarvikkeet</v>
      </c>
      <c r="K567">
        <f>Table1[[#This Row],[Myyntihinta]]-Table1[[#This Row],[Ostohinta]]</f>
        <v>9.5500000000000007</v>
      </c>
    </row>
    <row r="568" spans="1:11" x14ac:dyDescent="0.2">
      <c r="A568">
        <v>51066</v>
      </c>
      <c r="B568" s="21">
        <v>44009</v>
      </c>
      <c r="C568" s="26" t="s">
        <v>817</v>
      </c>
      <c r="D568">
        <v>1</v>
      </c>
      <c r="E568">
        <v>2</v>
      </c>
      <c r="F568">
        <v>19</v>
      </c>
      <c r="G568">
        <v>11.13</v>
      </c>
      <c r="H568" t="str">
        <f>_xlfn.XLOOKUP(Table1[[#This Row],[MyyjäID]],myyjat!$A$2:$A$16,myyjat!$B$2:$B$16)</f>
        <v>Petteri</v>
      </c>
      <c r="I568">
        <f>_xlfn.XLOOKUP(Table1[[#This Row],[Tuotenumero]],tuotteet!$A$2:$A$26,tuotteet!$C$2:$C$26)</f>
        <v>4</v>
      </c>
      <c r="J568" t="str">
        <f>_xlfn.XLOOKUP(Table1[[#This Row],[ryhmäID]],ryhmat!$A$2:$A$7,ryhmat!$B$2:$B$7)</f>
        <v>Tarvikkeet</v>
      </c>
      <c r="K568">
        <f>Table1[[#This Row],[Myyntihinta]]-Table1[[#This Row],[Ostohinta]]</f>
        <v>7.8699999999999992</v>
      </c>
    </row>
    <row r="569" spans="1:11" x14ac:dyDescent="0.2">
      <c r="A569">
        <v>51067</v>
      </c>
      <c r="B569" s="21">
        <v>44009</v>
      </c>
      <c r="C569" s="26" t="s">
        <v>817</v>
      </c>
      <c r="D569">
        <v>1</v>
      </c>
      <c r="E569">
        <v>2</v>
      </c>
      <c r="F569">
        <v>20</v>
      </c>
      <c r="G569">
        <v>11.46</v>
      </c>
      <c r="H569" t="str">
        <f>_xlfn.XLOOKUP(Table1[[#This Row],[MyyjäID]],myyjat!$A$2:$A$16,myyjat!$B$2:$B$16)</f>
        <v>Petteri</v>
      </c>
      <c r="I569">
        <f>_xlfn.XLOOKUP(Table1[[#This Row],[Tuotenumero]],tuotteet!$A$2:$A$26,tuotteet!$C$2:$C$26)</f>
        <v>4</v>
      </c>
      <c r="J569" t="str">
        <f>_xlfn.XLOOKUP(Table1[[#This Row],[ryhmäID]],ryhmat!$A$2:$A$7,ryhmat!$B$2:$B$7)</f>
        <v>Tarvikkeet</v>
      </c>
      <c r="K569">
        <f>Table1[[#This Row],[Myyntihinta]]-Table1[[#This Row],[Ostohinta]]</f>
        <v>8.5399999999999991</v>
      </c>
    </row>
    <row r="570" spans="1:11" x14ac:dyDescent="0.2">
      <c r="A570">
        <v>51068</v>
      </c>
      <c r="B570" s="21">
        <v>44009</v>
      </c>
      <c r="C570" s="26" t="s">
        <v>817</v>
      </c>
      <c r="D570">
        <v>1</v>
      </c>
      <c r="E570">
        <v>9</v>
      </c>
      <c r="F570">
        <v>20</v>
      </c>
      <c r="G570">
        <v>10.83</v>
      </c>
      <c r="H570" t="str">
        <f>_xlfn.XLOOKUP(Table1[[#This Row],[MyyjäID]],myyjat!$A$2:$A$16,myyjat!$B$2:$B$16)</f>
        <v>Maija</v>
      </c>
      <c r="I570">
        <f>_xlfn.XLOOKUP(Table1[[#This Row],[Tuotenumero]],tuotteet!$A$2:$A$26,tuotteet!$C$2:$C$26)</f>
        <v>4</v>
      </c>
      <c r="J570" t="str">
        <f>_xlfn.XLOOKUP(Table1[[#This Row],[ryhmäID]],ryhmat!$A$2:$A$7,ryhmat!$B$2:$B$7)</f>
        <v>Tarvikkeet</v>
      </c>
      <c r="K570">
        <f>Table1[[#This Row],[Myyntihinta]]-Table1[[#This Row],[Ostohinta]]</f>
        <v>9.17</v>
      </c>
    </row>
    <row r="571" spans="1:11" x14ac:dyDescent="0.2">
      <c r="A571">
        <v>51069</v>
      </c>
      <c r="B571" s="21">
        <v>44009</v>
      </c>
      <c r="C571" s="26" t="s">
        <v>817</v>
      </c>
      <c r="D571">
        <v>1</v>
      </c>
      <c r="E571">
        <v>2</v>
      </c>
      <c r="F571">
        <v>20</v>
      </c>
      <c r="G571">
        <v>11.7</v>
      </c>
      <c r="H571" t="str">
        <f>_xlfn.XLOOKUP(Table1[[#This Row],[MyyjäID]],myyjat!$A$2:$A$16,myyjat!$B$2:$B$16)</f>
        <v>Petteri</v>
      </c>
      <c r="I571">
        <f>_xlfn.XLOOKUP(Table1[[#This Row],[Tuotenumero]],tuotteet!$A$2:$A$26,tuotteet!$C$2:$C$26)</f>
        <v>4</v>
      </c>
      <c r="J571" t="str">
        <f>_xlfn.XLOOKUP(Table1[[#This Row],[ryhmäID]],ryhmat!$A$2:$A$7,ryhmat!$B$2:$B$7)</f>
        <v>Tarvikkeet</v>
      </c>
      <c r="K571">
        <f>Table1[[#This Row],[Myyntihinta]]-Table1[[#This Row],[Ostohinta]]</f>
        <v>8.3000000000000007</v>
      </c>
    </row>
    <row r="572" spans="1:11" x14ac:dyDescent="0.2">
      <c r="A572">
        <v>51070</v>
      </c>
      <c r="B572" s="21">
        <v>44010</v>
      </c>
      <c r="C572" s="26" t="s">
        <v>817</v>
      </c>
      <c r="D572">
        <v>1</v>
      </c>
      <c r="E572">
        <v>5</v>
      </c>
      <c r="F572">
        <v>20</v>
      </c>
      <c r="G572">
        <v>11.21</v>
      </c>
      <c r="H572" t="str">
        <f>_xlfn.XLOOKUP(Table1[[#This Row],[MyyjäID]],myyjat!$A$2:$A$16,myyjat!$B$2:$B$16)</f>
        <v>Liisa</v>
      </c>
      <c r="I572">
        <f>_xlfn.XLOOKUP(Table1[[#This Row],[Tuotenumero]],tuotteet!$A$2:$A$26,tuotteet!$C$2:$C$26)</f>
        <v>4</v>
      </c>
      <c r="J572" t="str">
        <f>_xlfn.XLOOKUP(Table1[[#This Row],[ryhmäID]],ryhmat!$A$2:$A$7,ryhmat!$B$2:$B$7)</f>
        <v>Tarvikkeet</v>
      </c>
      <c r="K572">
        <f>Table1[[#This Row],[Myyntihinta]]-Table1[[#This Row],[Ostohinta]]</f>
        <v>8.7899999999999991</v>
      </c>
    </row>
    <row r="573" spans="1:11" x14ac:dyDescent="0.2">
      <c r="A573">
        <v>51071</v>
      </c>
      <c r="B573" s="21">
        <v>44010</v>
      </c>
      <c r="C573" s="26" t="s">
        <v>817</v>
      </c>
      <c r="D573">
        <v>1</v>
      </c>
      <c r="E573">
        <v>6</v>
      </c>
      <c r="F573">
        <v>20</v>
      </c>
      <c r="G573">
        <v>11.22</v>
      </c>
      <c r="H573" t="str">
        <f>_xlfn.XLOOKUP(Table1[[#This Row],[MyyjäID]],myyjat!$A$2:$A$16,myyjat!$B$2:$B$16)</f>
        <v>Hessu</v>
      </c>
      <c r="I573">
        <f>_xlfn.XLOOKUP(Table1[[#This Row],[Tuotenumero]],tuotteet!$A$2:$A$26,tuotteet!$C$2:$C$26)</f>
        <v>4</v>
      </c>
      <c r="J573" t="str">
        <f>_xlfn.XLOOKUP(Table1[[#This Row],[ryhmäID]],ryhmat!$A$2:$A$7,ryhmat!$B$2:$B$7)</f>
        <v>Tarvikkeet</v>
      </c>
      <c r="K573">
        <f>Table1[[#This Row],[Myyntihinta]]-Table1[[#This Row],[Ostohinta]]</f>
        <v>8.7799999999999994</v>
      </c>
    </row>
    <row r="574" spans="1:11" x14ac:dyDescent="0.2">
      <c r="A574">
        <v>51072</v>
      </c>
      <c r="B574" s="21">
        <v>44010</v>
      </c>
      <c r="C574" s="26" t="s">
        <v>818</v>
      </c>
      <c r="D574">
        <v>1</v>
      </c>
      <c r="E574">
        <v>1</v>
      </c>
      <c r="F574">
        <v>85</v>
      </c>
      <c r="G574">
        <v>54.38</v>
      </c>
      <c r="H574" t="str">
        <f>_xlfn.XLOOKUP(Table1[[#This Row],[MyyjäID]],myyjat!$A$2:$A$16,myyjat!$B$2:$B$16)</f>
        <v>Jani</v>
      </c>
      <c r="I574">
        <f>_xlfn.XLOOKUP(Table1[[#This Row],[Tuotenumero]],tuotteet!$A$2:$A$26,tuotteet!$C$2:$C$26)</f>
        <v>6</v>
      </c>
      <c r="J574" t="str">
        <f>_xlfn.XLOOKUP(Table1[[#This Row],[ryhmäID]],ryhmat!$A$2:$A$7,ryhmat!$B$2:$B$7)</f>
        <v>Digiboxit</v>
      </c>
      <c r="K574">
        <f>Table1[[#This Row],[Myyntihinta]]-Table1[[#This Row],[Ostohinta]]</f>
        <v>30.619999999999997</v>
      </c>
    </row>
    <row r="575" spans="1:11" x14ac:dyDescent="0.2">
      <c r="A575">
        <v>51073</v>
      </c>
      <c r="B575" s="21">
        <v>44011</v>
      </c>
      <c r="C575" s="26" t="s">
        <v>819</v>
      </c>
      <c r="D575">
        <v>1</v>
      </c>
      <c r="E575">
        <v>7</v>
      </c>
      <c r="F575">
        <v>246</v>
      </c>
      <c r="G575">
        <v>152.81</v>
      </c>
      <c r="H575" t="str">
        <f>_xlfn.XLOOKUP(Table1[[#This Row],[MyyjäID]],myyjat!$A$2:$A$16,myyjat!$B$2:$B$16)</f>
        <v>Rauno</v>
      </c>
      <c r="I575">
        <f>_xlfn.XLOOKUP(Table1[[#This Row],[Tuotenumero]],tuotteet!$A$2:$A$26,tuotteet!$C$2:$C$26)</f>
        <v>3</v>
      </c>
      <c r="J575" t="str">
        <f>_xlfn.XLOOKUP(Table1[[#This Row],[ryhmäID]],ryhmat!$A$2:$A$7,ryhmat!$B$2:$B$7)</f>
        <v>TV</v>
      </c>
      <c r="K575">
        <f>Table1[[#This Row],[Myyntihinta]]-Table1[[#This Row],[Ostohinta]]</f>
        <v>93.19</v>
      </c>
    </row>
    <row r="576" spans="1:11" x14ac:dyDescent="0.2">
      <c r="A576">
        <v>51074</v>
      </c>
      <c r="B576" s="21">
        <v>44011</v>
      </c>
      <c r="C576" s="26" t="s">
        <v>817</v>
      </c>
      <c r="D576">
        <v>1</v>
      </c>
      <c r="E576">
        <v>5</v>
      </c>
      <c r="F576">
        <v>19</v>
      </c>
      <c r="G576">
        <v>10.83</v>
      </c>
      <c r="H576" t="str">
        <f>_xlfn.XLOOKUP(Table1[[#This Row],[MyyjäID]],myyjat!$A$2:$A$16,myyjat!$B$2:$B$16)</f>
        <v>Liisa</v>
      </c>
      <c r="I576">
        <f>_xlfn.XLOOKUP(Table1[[#This Row],[Tuotenumero]],tuotteet!$A$2:$A$26,tuotteet!$C$2:$C$26)</f>
        <v>4</v>
      </c>
      <c r="J576" t="str">
        <f>_xlfn.XLOOKUP(Table1[[#This Row],[ryhmäID]],ryhmat!$A$2:$A$7,ryhmat!$B$2:$B$7)</f>
        <v>Tarvikkeet</v>
      </c>
      <c r="K576">
        <f>Table1[[#This Row],[Myyntihinta]]-Table1[[#This Row],[Ostohinta]]</f>
        <v>8.17</v>
      </c>
    </row>
    <row r="577" spans="1:11" x14ac:dyDescent="0.2">
      <c r="A577">
        <v>51075</v>
      </c>
      <c r="B577" s="21">
        <v>44011</v>
      </c>
      <c r="C577" s="26" t="s">
        <v>822</v>
      </c>
      <c r="D577">
        <v>1</v>
      </c>
      <c r="E577">
        <v>1</v>
      </c>
      <c r="F577">
        <v>188</v>
      </c>
      <c r="G577">
        <v>121.38</v>
      </c>
      <c r="H577" t="str">
        <f>_xlfn.XLOOKUP(Table1[[#This Row],[MyyjäID]],myyjat!$A$2:$A$16,myyjat!$B$2:$B$16)</f>
        <v>Jani</v>
      </c>
      <c r="I577">
        <f>_xlfn.XLOOKUP(Table1[[#This Row],[Tuotenumero]],tuotteet!$A$2:$A$26,tuotteet!$C$2:$C$26)</f>
        <v>2</v>
      </c>
      <c r="J577" t="str">
        <f>_xlfn.XLOOKUP(Table1[[#This Row],[ryhmäID]],ryhmat!$A$2:$A$7,ryhmat!$B$2:$B$7)</f>
        <v>Kuvantoisto</v>
      </c>
      <c r="K577">
        <f>Table1[[#This Row],[Myyntihinta]]-Table1[[#This Row],[Ostohinta]]</f>
        <v>66.62</v>
      </c>
    </row>
    <row r="578" spans="1:11" x14ac:dyDescent="0.2">
      <c r="A578">
        <v>51076</v>
      </c>
      <c r="B578" s="21">
        <v>44012</v>
      </c>
      <c r="C578" s="26" t="s">
        <v>817</v>
      </c>
      <c r="D578">
        <v>1</v>
      </c>
      <c r="E578">
        <v>3</v>
      </c>
      <c r="F578">
        <v>20</v>
      </c>
      <c r="G578">
        <v>11.11</v>
      </c>
      <c r="H578" t="str">
        <f>_xlfn.XLOOKUP(Table1[[#This Row],[MyyjäID]],myyjat!$A$2:$A$16,myyjat!$B$2:$B$16)</f>
        <v>Pekka</v>
      </c>
      <c r="I578">
        <f>_xlfn.XLOOKUP(Table1[[#This Row],[Tuotenumero]],tuotteet!$A$2:$A$26,tuotteet!$C$2:$C$26)</f>
        <v>4</v>
      </c>
      <c r="J578" t="str">
        <f>_xlfn.XLOOKUP(Table1[[#This Row],[ryhmäID]],ryhmat!$A$2:$A$7,ryhmat!$B$2:$B$7)</f>
        <v>Tarvikkeet</v>
      </c>
      <c r="K578">
        <f>Table1[[#This Row],[Myyntihinta]]-Table1[[#This Row],[Ostohinta]]</f>
        <v>8.89</v>
      </c>
    </row>
    <row r="579" spans="1:11" x14ac:dyDescent="0.2">
      <c r="A579">
        <v>51077</v>
      </c>
      <c r="B579" s="21">
        <v>44012</v>
      </c>
      <c r="C579" s="26" t="s">
        <v>817</v>
      </c>
      <c r="D579">
        <v>1</v>
      </c>
      <c r="E579">
        <v>1</v>
      </c>
      <c r="F579">
        <v>20</v>
      </c>
      <c r="G579">
        <v>11.35</v>
      </c>
      <c r="H579" t="str">
        <f>_xlfn.XLOOKUP(Table1[[#This Row],[MyyjäID]],myyjat!$A$2:$A$16,myyjat!$B$2:$B$16)</f>
        <v>Jani</v>
      </c>
      <c r="I579">
        <f>_xlfn.XLOOKUP(Table1[[#This Row],[Tuotenumero]],tuotteet!$A$2:$A$26,tuotteet!$C$2:$C$26)</f>
        <v>4</v>
      </c>
      <c r="J579" t="str">
        <f>_xlfn.XLOOKUP(Table1[[#This Row],[ryhmäID]],ryhmat!$A$2:$A$7,ryhmat!$B$2:$B$7)</f>
        <v>Tarvikkeet</v>
      </c>
      <c r="K579">
        <f>Table1[[#This Row],[Myyntihinta]]-Table1[[#This Row],[Ostohinta]]</f>
        <v>8.65</v>
      </c>
    </row>
    <row r="580" spans="1:11" x14ac:dyDescent="0.2">
      <c r="A580">
        <v>51078</v>
      </c>
      <c r="B580" s="21">
        <v>44012</v>
      </c>
      <c r="C580" s="26" t="s">
        <v>825</v>
      </c>
      <c r="D580">
        <v>1</v>
      </c>
      <c r="E580">
        <v>5</v>
      </c>
      <c r="F580">
        <v>101</v>
      </c>
      <c r="G580">
        <v>53.29</v>
      </c>
      <c r="H580" t="str">
        <f>_xlfn.XLOOKUP(Table1[[#This Row],[MyyjäID]],myyjat!$A$2:$A$16,myyjat!$B$2:$B$16)</f>
        <v>Liisa</v>
      </c>
      <c r="I580">
        <f>_xlfn.XLOOKUP(Table1[[#This Row],[Tuotenumero]],tuotteet!$A$2:$A$26,tuotteet!$C$2:$C$26)</f>
        <v>5</v>
      </c>
      <c r="J580" t="str">
        <f>_xlfn.XLOOKUP(Table1[[#This Row],[ryhmäID]],ryhmat!$A$2:$A$7,ryhmat!$B$2:$B$7)</f>
        <v>Konsolit</v>
      </c>
      <c r="K580">
        <f>Table1[[#This Row],[Myyntihinta]]-Table1[[#This Row],[Ostohinta]]</f>
        <v>47.71</v>
      </c>
    </row>
    <row r="581" spans="1:11" x14ac:dyDescent="0.2">
      <c r="A581">
        <v>51079</v>
      </c>
      <c r="B581" s="21">
        <v>44012</v>
      </c>
      <c r="C581" s="26" t="s">
        <v>817</v>
      </c>
      <c r="D581">
        <v>1</v>
      </c>
      <c r="E581">
        <v>3</v>
      </c>
      <c r="F581">
        <v>20</v>
      </c>
      <c r="G581">
        <v>11.06</v>
      </c>
      <c r="H581" t="str">
        <f>_xlfn.XLOOKUP(Table1[[#This Row],[MyyjäID]],myyjat!$A$2:$A$16,myyjat!$B$2:$B$16)</f>
        <v>Pekka</v>
      </c>
      <c r="I581">
        <f>_xlfn.XLOOKUP(Table1[[#This Row],[Tuotenumero]],tuotteet!$A$2:$A$26,tuotteet!$C$2:$C$26)</f>
        <v>4</v>
      </c>
      <c r="J581" t="str">
        <f>_xlfn.XLOOKUP(Table1[[#This Row],[ryhmäID]],ryhmat!$A$2:$A$7,ryhmat!$B$2:$B$7)</f>
        <v>Tarvikkeet</v>
      </c>
      <c r="K581">
        <f>Table1[[#This Row],[Myyntihinta]]-Table1[[#This Row],[Ostohinta]]</f>
        <v>8.94</v>
      </c>
    </row>
    <row r="582" spans="1:11" x14ac:dyDescent="0.2">
      <c r="A582">
        <v>51080</v>
      </c>
      <c r="B582" s="21">
        <v>44013</v>
      </c>
      <c r="C582" s="26" t="s">
        <v>817</v>
      </c>
      <c r="D582">
        <v>1</v>
      </c>
      <c r="E582">
        <v>2</v>
      </c>
      <c r="F582">
        <v>21</v>
      </c>
      <c r="G582">
        <v>11.64</v>
      </c>
      <c r="H582" t="str">
        <f>_xlfn.XLOOKUP(Table1[[#This Row],[MyyjäID]],myyjat!$A$2:$A$16,myyjat!$B$2:$B$16)</f>
        <v>Petteri</v>
      </c>
      <c r="I582">
        <f>_xlfn.XLOOKUP(Table1[[#This Row],[Tuotenumero]],tuotteet!$A$2:$A$26,tuotteet!$C$2:$C$26)</f>
        <v>4</v>
      </c>
      <c r="J582" t="str">
        <f>_xlfn.XLOOKUP(Table1[[#This Row],[ryhmäID]],ryhmat!$A$2:$A$7,ryhmat!$B$2:$B$7)</f>
        <v>Tarvikkeet</v>
      </c>
      <c r="K582">
        <f>Table1[[#This Row],[Myyntihinta]]-Table1[[#This Row],[Ostohinta]]</f>
        <v>9.36</v>
      </c>
    </row>
    <row r="583" spans="1:11" x14ac:dyDescent="0.2">
      <c r="A583">
        <v>51081</v>
      </c>
      <c r="B583" s="21">
        <v>44013</v>
      </c>
      <c r="C583" s="26" t="s">
        <v>821</v>
      </c>
      <c r="D583">
        <v>1</v>
      </c>
      <c r="E583">
        <v>2</v>
      </c>
      <c r="F583">
        <v>115</v>
      </c>
      <c r="G583">
        <v>62.14</v>
      </c>
      <c r="H583" t="str">
        <f>_xlfn.XLOOKUP(Table1[[#This Row],[MyyjäID]],myyjat!$A$2:$A$16,myyjat!$B$2:$B$16)</f>
        <v>Petteri</v>
      </c>
      <c r="I583">
        <f>_xlfn.XLOOKUP(Table1[[#This Row],[Tuotenumero]],tuotteet!$A$2:$A$26,tuotteet!$C$2:$C$26)</f>
        <v>2</v>
      </c>
      <c r="J583" t="str">
        <f>_xlfn.XLOOKUP(Table1[[#This Row],[ryhmäID]],ryhmat!$A$2:$A$7,ryhmat!$B$2:$B$7)</f>
        <v>Kuvantoisto</v>
      </c>
      <c r="K583">
        <f>Table1[[#This Row],[Myyntihinta]]-Table1[[#This Row],[Ostohinta]]</f>
        <v>52.86</v>
      </c>
    </row>
    <row r="584" spans="1:11" x14ac:dyDescent="0.2">
      <c r="A584">
        <v>51082</v>
      </c>
      <c r="B584" s="21">
        <v>44014</v>
      </c>
      <c r="C584" s="26" t="s">
        <v>817</v>
      </c>
      <c r="D584">
        <v>1</v>
      </c>
      <c r="E584">
        <v>3</v>
      </c>
      <c r="F584">
        <v>20</v>
      </c>
      <c r="G584">
        <v>10.75</v>
      </c>
      <c r="H584" t="str">
        <f>_xlfn.XLOOKUP(Table1[[#This Row],[MyyjäID]],myyjat!$A$2:$A$16,myyjat!$B$2:$B$16)</f>
        <v>Pekka</v>
      </c>
      <c r="I584">
        <f>_xlfn.XLOOKUP(Table1[[#This Row],[Tuotenumero]],tuotteet!$A$2:$A$26,tuotteet!$C$2:$C$26)</f>
        <v>4</v>
      </c>
      <c r="J584" t="str">
        <f>_xlfn.XLOOKUP(Table1[[#This Row],[ryhmäID]],ryhmat!$A$2:$A$7,ryhmat!$B$2:$B$7)</f>
        <v>Tarvikkeet</v>
      </c>
      <c r="K584">
        <f>Table1[[#This Row],[Myyntihinta]]-Table1[[#This Row],[Ostohinta]]</f>
        <v>9.25</v>
      </c>
    </row>
    <row r="585" spans="1:11" x14ac:dyDescent="0.2">
      <c r="A585">
        <v>51083</v>
      </c>
      <c r="B585" s="21">
        <v>44014</v>
      </c>
      <c r="C585" s="26" t="s">
        <v>817</v>
      </c>
      <c r="D585">
        <v>1</v>
      </c>
      <c r="E585">
        <v>2</v>
      </c>
      <c r="F585">
        <v>21</v>
      </c>
      <c r="G585">
        <v>11.46</v>
      </c>
      <c r="H585" t="str">
        <f>_xlfn.XLOOKUP(Table1[[#This Row],[MyyjäID]],myyjat!$A$2:$A$16,myyjat!$B$2:$B$16)</f>
        <v>Petteri</v>
      </c>
      <c r="I585">
        <f>_xlfn.XLOOKUP(Table1[[#This Row],[Tuotenumero]],tuotteet!$A$2:$A$26,tuotteet!$C$2:$C$26)</f>
        <v>4</v>
      </c>
      <c r="J585" t="str">
        <f>_xlfn.XLOOKUP(Table1[[#This Row],[ryhmäID]],ryhmat!$A$2:$A$7,ryhmat!$B$2:$B$7)</f>
        <v>Tarvikkeet</v>
      </c>
      <c r="K585">
        <f>Table1[[#This Row],[Myyntihinta]]-Table1[[#This Row],[Ostohinta]]</f>
        <v>9.5399999999999991</v>
      </c>
    </row>
    <row r="586" spans="1:11" x14ac:dyDescent="0.2">
      <c r="A586">
        <v>51084</v>
      </c>
      <c r="B586" s="21">
        <v>44015</v>
      </c>
      <c r="C586" s="26" t="s">
        <v>818</v>
      </c>
      <c r="D586">
        <v>1</v>
      </c>
      <c r="E586">
        <v>6</v>
      </c>
      <c r="F586">
        <v>88</v>
      </c>
      <c r="G586">
        <v>51.81</v>
      </c>
      <c r="H586" t="str">
        <f>_xlfn.XLOOKUP(Table1[[#This Row],[MyyjäID]],myyjat!$A$2:$A$16,myyjat!$B$2:$B$16)</f>
        <v>Hessu</v>
      </c>
      <c r="I586">
        <f>_xlfn.XLOOKUP(Table1[[#This Row],[Tuotenumero]],tuotteet!$A$2:$A$26,tuotteet!$C$2:$C$26)</f>
        <v>6</v>
      </c>
      <c r="J586" t="str">
        <f>_xlfn.XLOOKUP(Table1[[#This Row],[ryhmäID]],ryhmat!$A$2:$A$7,ryhmat!$B$2:$B$7)</f>
        <v>Digiboxit</v>
      </c>
      <c r="K586">
        <f>Table1[[#This Row],[Myyntihinta]]-Table1[[#This Row],[Ostohinta]]</f>
        <v>36.19</v>
      </c>
    </row>
    <row r="587" spans="1:11" x14ac:dyDescent="0.2">
      <c r="A587">
        <v>51085</v>
      </c>
      <c r="B587" s="21">
        <v>44015</v>
      </c>
      <c r="C587" s="26" t="s">
        <v>817</v>
      </c>
      <c r="D587">
        <v>1</v>
      </c>
      <c r="E587">
        <v>2</v>
      </c>
      <c r="F587">
        <v>21</v>
      </c>
      <c r="G587">
        <v>11.63</v>
      </c>
      <c r="H587" t="str">
        <f>_xlfn.XLOOKUP(Table1[[#This Row],[MyyjäID]],myyjat!$A$2:$A$16,myyjat!$B$2:$B$16)</f>
        <v>Petteri</v>
      </c>
      <c r="I587">
        <f>_xlfn.XLOOKUP(Table1[[#This Row],[Tuotenumero]],tuotteet!$A$2:$A$26,tuotteet!$C$2:$C$26)</f>
        <v>4</v>
      </c>
      <c r="J587" t="str">
        <f>_xlfn.XLOOKUP(Table1[[#This Row],[ryhmäID]],ryhmat!$A$2:$A$7,ryhmat!$B$2:$B$7)</f>
        <v>Tarvikkeet</v>
      </c>
      <c r="K587">
        <f>Table1[[#This Row],[Myyntihinta]]-Table1[[#This Row],[Ostohinta]]</f>
        <v>9.3699999999999992</v>
      </c>
    </row>
    <row r="588" spans="1:11" x14ac:dyDescent="0.2">
      <c r="A588">
        <v>51086</v>
      </c>
      <c r="B588" s="21">
        <v>44015</v>
      </c>
      <c r="C588" s="26" t="s">
        <v>817</v>
      </c>
      <c r="D588">
        <v>1</v>
      </c>
      <c r="E588">
        <v>1</v>
      </c>
      <c r="F588">
        <v>19</v>
      </c>
      <c r="G588">
        <v>11.79</v>
      </c>
      <c r="H588" t="str">
        <f>_xlfn.XLOOKUP(Table1[[#This Row],[MyyjäID]],myyjat!$A$2:$A$16,myyjat!$B$2:$B$16)</f>
        <v>Jani</v>
      </c>
      <c r="I588">
        <f>_xlfn.XLOOKUP(Table1[[#This Row],[Tuotenumero]],tuotteet!$A$2:$A$26,tuotteet!$C$2:$C$26)</f>
        <v>4</v>
      </c>
      <c r="J588" t="str">
        <f>_xlfn.XLOOKUP(Table1[[#This Row],[ryhmäID]],ryhmat!$A$2:$A$7,ryhmat!$B$2:$B$7)</f>
        <v>Tarvikkeet</v>
      </c>
      <c r="K588">
        <f>Table1[[#This Row],[Myyntihinta]]-Table1[[#This Row],[Ostohinta]]</f>
        <v>7.2100000000000009</v>
      </c>
    </row>
    <row r="589" spans="1:11" x14ac:dyDescent="0.2">
      <c r="A589">
        <v>51087</v>
      </c>
      <c r="B589" s="21">
        <v>44016</v>
      </c>
      <c r="C589" s="26" t="s">
        <v>825</v>
      </c>
      <c r="D589">
        <v>1</v>
      </c>
      <c r="E589">
        <v>1</v>
      </c>
      <c r="F589">
        <v>104</v>
      </c>
      <c r="G589">
        <v>52.15</v>
      </c>
      <c r="H589" t="str">
        <f>_xlfn.XLOOKUP(Table1[[#This Row],[MyyjäID]],myyjat!$A$2:$A$16,myyjat!$B$2:$B$16)</f>
        <v>Jani</v>
      </c>
      <c r="I589">
        <f>_xlfn.XLOOKUP(Table1[[#This Row],[Tuotenumero]],tuotteet!$A$2:$A$26,tuotteet!$C$2:$C$26)</f>
        <v>5</v>
      </c>
      <c r="J589" t="str">
        <f>_xlfn.XLOOKUP(Table1[[#This Row],[ryhmäID]],ryhmat!$A$2:$A$7,ryhmat!$B$2:$B$7)</f>
        <v>Konsolit</v>
      </c>
      <c r="K589">
        <f>Table1[[#This Row],[Myyntihinta]]-Table1[[#This Row],[Ostohinta]]</f>
        <v>51.85</v>
      </c>
    </row>
    <row r="590" spans="1:11" x14ac:dyDescent="0.2">
      <c r="A590">
        <v>51088</v>
      </c>
      <c r="B590" s="21">
        <v>44016</v>
      </c>
      <c r="C590" s="26" t="s">
        <v>820</v>
      </c>
      <c r="D590">
        <v>1</v>
      </c>
      <c r="E590">
        <v>5</v>
      </c>
      <c r="F590">
        <v>84</v>
      </c>
      <c r="G590">
        <v>50.05</v>
      </c>
      <c r="H590" t="str">
        <f>_xlfn.XLOOKUP(Table1[[#This Row],[MyyjäID]],myyjat!$A$2:$A$16,myyjat!$B$2:$B$16)</f>
        <v>Liisa</v>
      </c>
      <c r="I590">
        <f>_xlfn.XLOOKUP(Table1[[#This Row],[Tuotenumero]],tuotteet!$A$2:$A$26,tuotteet!$C$2:$C$26)</f>
        <v>6</v>
      </c>
      <c r="J590" t="str">
        <f>_xlfn.XLOOKUP(Table1[[#This Row],[ryhmäID]],ryhmat!$A$2:$A$7,ryhmat!$B$2:$B$7)</f>
        <v>Digiboxit</v>
      </c>
      <c r="K590">
        <f>Table1[[#This Row],[Myyntihinta]]-Table1[[#This Row],[Ostohinta]]</f>
        <v>33.950000000000003</v>
      </c>
    </row>
    <row r="591" spans="1:11" x14ac:dyDescent="0.2">
      <c r="A591">
        <v>51089</v>
      </c>
      <c r="B591" s="21">
        <v>44016</v>
      </c>
      <c r="C591" s="26" t="s">
        <v>817</v>
      </c>
      <c r="D591">
        <v>1</v>
      </c>
      <c r="E591">
        <v>7</v>
      </c>
      <c r="F591">
        <v>20</v>
      </c>
      <c r="G591">
        <v>11.67</v>
      </c>
      <c r="H591" t="str">
        <f>_xlfn.XLOOKUP(Table1[[#This Row],[MyyjäID]],myyjat!$A$2:$A$16,myyjat!$B$2:$B$16)</f>
        <v>Rauno</v>
      </c>
      <c r="I591">
        <f>_xlfn.XLOOKUP(Table1[[#This Row],[Tuotenumero]],tuotteet!$A$2:$A$26,tuotteet!$C$2:$C$26)</f>
        <v>4</v>
      </c>
      <c r="J591" t="str">
        <f>_xlfn.XLOOKUP(Table1[[#This Row],[ryhmäID]],ryhmat!$A$2:$A$7,ryhmat!$B$2:$B$7)</f>
        <v>Tarvikkeet</v>
      </c>
      <c r="K591">
        <f>Table1[[#This Row],[Myyntihinta]]-Table1[[#This Row],[Ostohinta]]</f>
        <v>8.33</v>
      </c>
    </row>
    <row r="592" spans="1:11" x14ac:dyDescent="0.2">
      <c r="A592">
        <v>51090</v>
      </c>
      <c r="B592" s="21">
        <v>44017</v>
      </c>
      <c r="C592" s="26" t="s">
        <v>817</v>
      </c>
      <c r="D592">
        <v>1</v>
      </c>
      <c r="E592">
        <v>1</v>
      </c>
      <c r="F592">
        <v>21</v>
      </c>
      <c r="G592">
        <v>11.02</v>
      </c>
      <c r="H592" t="str">
        <f>_xlfn.XLOOKUP(Table1[[#This Row],[MyyjäID]],myyjat!$A$2:$A$16,myyjat!$B$2:$B$16)</f>
        <v>Jani</v>
      </c>
      <c r="I592">
        <f>_xlfn.XLOOKUP(Table1[[#This Row],[Tuotenumero]],tuotteet!$A$2:$A$26,tuotteet!$C$2:$C$26)</f>
        <v>4</v>
      </c>
      <c r="J592" t="str">
        <f>_xlfn.XLOOKUP(Table1[[#This Row],[ryhmäID]],ryhmat!$A$2:$A$7,ryhmat!$B$2:$B$7)</f>
        <v>Tarvikkeet</v>
      </c>
      <c r="K592">
        <f>Table1[[#This Row],[Myyntihinta]]-Table1[[#This Row],[Ostohinta]]</f>
        <v>9.98</v>
      </c>
    </row>
    <row r="593" spans="1:11" x14ac:dyDescent="0.2">
      <c r="A593">
        <v>51091</v>
      </c>
      <c r="B593" s="21">
        <v>44018</v>
      </c>
      <c r="C593" s="26" t="s">
        <v>821</v>
      </c>
      <c r="D593">
        <v>1</v>
      </c>
      <c r="E593">
        <v>9</v>
      </c>
      <c r="F593">
        <v>116</v>
      </c>
      <c r="G593">
        <v>62.81</v>
      </c>
      <c r="H593" t="str">
        <f>_xlfn.XLOOKUP(Table1[[#This Row],[MyyjäID]],myyjat!$A$2:$A$16,myyjat!$B$2:$B$16)</f>
        <v>Maija</v>
      </c>
      <c r="I593">
        <f>_xlfn.XLOOKUP(Table1[[#This Row],[Tuotenumero]],tuotteet!$A$2:$A$26,tuotteet!$C$2:$C$26)</f>
        <v>2</v>
      </c>
      <c r="J593" t="str">
        <f>_xlfn.XLOOKUP(Table1[[#This Row],[ryhmäID]],ryhmat!$A$2:$A$7,ryhmat!$B$2:$B$7)</f>
        <v>Kuvantoisto</v>
      </c>
      <c r="K593">
        <f>Table1[[#This Row],[Myyntihinta]]-Table1[[#This Row],[Ostohinta]]</f>
        <v>53.19</v>
      </c>
    </row>
    <row r="594" spans="1:11" x14ac:dyDescent="0.2">
      <c r="A594">
        <v>51092</v>
      </c>
      <c r="B594" s="21">
        <v>44018</v>
      </c>
      <c r="C594" s="26" t="s">
        <v>817</v>
      </c>
      <c r="D594">
        <v>1</v>
      </c>
      <c r="E594">
        <v>5</v>
      </c>
      <c r="F594">
        <v>19</v>
      </c>
      <c r="G594">
        <v>10.73</v>
      </c>
      <c r="H594" t="str">
        <f>_xlfn.XLOOKUP(Table1[[#This Row],[MyyjäID]],myyjat!$A$2:$A$16,myyjat!$B$2:$B$16)</f>
        <v>Liisa</v>
      </c>
      <c r="I594">
        <f>_xlfn.XLOOKUP(Table1[[#This Row],[Tuotenumero]],tuotteet!$A$2:$A$26,tuotteet!$C$2:$C$26)</f>
        <v>4</v>
      </c>
      <c r="J594" t="str">
        <f>_xlfn.XLOOKUP(Table1[[#This Row],[ryhmäID]],ryhmat!$A$2:$A$7,ryhmat!$B$2:$B$7)</f>
        <v>Tarvikkeet</v>
      </c>
      <c r="K594">
        <f>Table1[[#This Row],[Myyntihinta]]-Table1[[#This Row],[Ostohinta]]</f>
        <v>8.27</v>
      </c>
    </row>
    <row r="595" spans="1:11" x14ac:dyDescent="0.2">
      <c r="A595">
        <v>51093</v>
      </c>
      <c r="B595" s="21">
        <v>44019</v>
      </c>
      <c r="C595" s="26" t="s">
        <v>817</v>
      </c>
      <c r="D595">
        <v>1</v>
      </c>
      <c r="E595">
        <v>1</v>
      </c>
      <c r="F595">
        <v>21</v>
      </c>
      <c r="G595">
        <v>11.02</v>
      </c>
      <c r="H595" t="str">
        <f>_xlfn.XLOOKUP(Table1[[#This Row],[MyyjäID]],myyjat!$A$2:$A$16,myyjat!$B$2:$B$16)</f>
        <v>Jani</v>
      </c>
      <c r="I595">
        <f>_xlfn.XLOOKUP(Table1[[#This Row],[Tuotenumero]],tuotteet!$A$2:$A$26,tuotteet!$C$2:$C$26)</f>
        <v>4</v>
      </c>
      <c r="J595" t="str">
        <f>_xlfn.XLOOKUP(Table1[[#This Row],[ryhmäID]],ryhmat!$A$2:$A$7,ryhmat!$B$2:$B$7)</f>
        <v>Tarvikkeet</v>
      </c>
      <c r="K595">
        <f>Table1[[#This Row],[Myyntihinta]]-Table1[[#This Row],[Ostohinta]]</f>
        <v>9.98</v>
      </c>
    </row>
    <row r="596" spans="1:11" x14ac:dyDescent="0.2">
      <c r="A596">
        <v>51094</v>
      </c>
      <c r="B596" s="21">
        <v>44019</v>
      </c>
      <c r="C596" s="26" t="s">
        <v>817</v>
      </c>
      <c r="D596">
        <v>1</v>
      </c>
      <c r="E596">
        <v>3</v>
      </c>
      <c r="F596">
        <v>21</v>
      </c>
      <c r="G596">
        <v>10.73</v>
      </c>
      <c r="H596" t="str">
        <f>_xlfn.XLOOKUP(Table1[[#This Row],[MyyjäID]],myyjat!$A$2:$A$16,myyjat!$B$2:$B$16)</f>
        <v>Pekka</v>
      </c>
      <c r="I596">
        <f>_xlfn.XLOOKUP(Table1[[#This Row],[Tuotenumero]],tuotteet!$A$2:$A$26,tuotteet!$C$2:$C$26)</f>
        <v>4</v>
      </c>
      <c r="J596" t="str">
        <f>_xlfn.XLOOKUP(Table1[[#This Row],[ryhmäID]],ryhmat!$A$2:$A$7,ryhmat!$B$2:$B$7)</f>
        <v>Tarvikkeet</v>
      </c>
      <c r="K596">
        <f>Table1[[#This Row],[Myyntihinta]]-Table1[[#This Row],[Ostohinta]]</f>
        <v>10.27</v>
      </c>
    </row>
    <row r="597" spans="1:11" x14ac:dyDescent="0.2">
      <c r="A597">
        <v>51095</v>
      </c>
      <c r="B597" s="21">
        <v>44019</v>
      </c>
      <c r="C597" s="26" t="s">
        <v>817</v>
      </c>
      <c r="D597">
        <v>1</v>
      </c>
      <c r="E597">
        <v>7</v>
      </c>
      <c r="F597">
        <v>21</v>
      </c>
      <c r="G597">
        <v>11.6</v>
      </c>
      <c r="H597" t="str">
        <f>_xlfn.XLOOKUP(Table1[[#This Row],[MyyjäID]],myyjat!$A$2:$A$16,myyjat!$B$2:$B$16)</f>
        <v>Rauno</v>
      </c>
      <c r="I597">
        <f>_xlfn.XLOOKUP(Table1[[#This Row],[Tuotenumero]],tuotteet!$A$2:$A$26,tuotteet!$C$2:$C$26)</f>
        <v>4</v>
      </c>
      <c r="J597" t="str">
        <f>_xlfn.XLOOKUP(Table1[[#This Row],[ryhmäID]],ryhmat!$A$2:$A$7,ryhmat!$B$2:$B$7)</f>
        <v>Tarvikkeet</v>
      </c>
      <c r="K597">
        <f>Table1[[#This Row],[Myyntihinta]]-Table1[[#This Row],[Ostohinta]]</f>
        <v>9.4</v>
      </c>
    </row>
    <row r="598" spans="1:11" x14ac:dyDescent="0.2">
      <c r="A598">
        <v>51096</v>
      </c>
      <c r="B598" s="21">
        <v>44019</v>
      </c>
      <c r="C598" s="26" t="s">
        <v>817</v>
      </c>
      <c r="D598">
        <v>1</v>
      </c>
      <c r="E598">
        <v>3</v>
      </c>
      <c r="F598">
        <v>20</v>
      </c>
      <c r="G598">
        <v>10.96</v>
      </c>
      <c r="H598" t="str">
        <f>_xlfn.XLOOKUP(Table1[[#This Row],[MyyjäID]],myyjat!$A$2:$A$16,myyjat!$B$2:$B$16)</f>
        <v>Pekka</v>
      </c>
      <c r="I598">
        <f>_xlfn.XLOOKUP(Table1[[#This Row],[Tuotenumero]],tuotteet!$A$2:$A$26,tuotteet!$C$2:$C$26)</f>
        <v>4</v>
      </c>
      <c r="J598" t="str">
        <f>_xlfn.XLOOKUP(Table1[[#This Row],[ryhmäID]],ryhmat!$A$2:$A$7,ryhmat!$B$2:$B$7)</f>
        <v>Tarvikkeet</v>
      </c>
      <c r="K598">
        <f>Table1[[#This Row],[Myyntihinta]]-Table1[[#This Row],[Ostohinta]]</f>
        <v>9.0399999999999991</v>
      </c>
    </row>
    <row r="599" spans="1:11" x14ac:dyDescent="0.2">
      <c r="A599">
        <v>51097</v>
      </c>
      <c r="B599" s="21">
        <v>44019</v>
      </c>
      <c r="C599" s="26" t="s">
        <v>822</v>
      </c>
      <c r="D599">
        <v>1</v>
      </c>
      <c r="E599">
        <v>3</v>
      </c>
      <c r="F599">
        <v>183</v>
      </c>
      <c r="G599">
        <v>117.19</v>
      </c>
      <c r="H599" t="str">
        <f>_xlfn.XLOOKUP(Table1[[#This Row],[MyyjäID]],myyjat!$A$2:$A$16,myyjat!$B$2:$B$16)</f>
        <v>Pekka</v>
      </c>
      <c r="I599">
        <f>_xlfn.XLOOKUP(Table1[[#This Row],[Tuotenumero]],tuotteet!$A$2:$A$26,tuotteet!$C$2:$C$26)</f>
        <v>2</v>
      </c>
      <c r="J599" t="str">
        <f>_xlfn.XLOOKUP(Table1[[#This Row],[ryhmäID]],ryhmat!$A$2:$A$7,ryhmat!$B$2:$B$7)</f>
        <v>Kuvantoisto</v>
      </c>
      <c r="K599">
        <f>Table1[[#This Row],[Myyntihinta]]-Table1[[#This Row],[Ostohinta]]</f>
        <v>65.81</v>
      </c>
    </row>
    <row r="600" spans="1:11" x14ac:dyDescent="0.2">
      <c r="A600">
        <v>51098</v>
      </c>
      <c r="B600" s="21">
        <v>44019</v>
      </c>
      <c r="C600" s="26" t="s">
        <v>817</v>
      </c>
      <c r="D600">
        <v>1</v>
      </c>
      <c r="E600">
        <v>9</v>
      </c>
      <c r="F600">
        <v>20</v>
      </c>
      <c r="G600">
        <v>10.87</v>
      </c>
      <c r="H600" t="str">
        <f>_xlfn.XLOOKUP(Table1[[#This Row],[MyyjäID]],myyjat!$A$2:$A$16,myyjat!$B$2:$B$16)</f>
        <v>Maija</v>
      </c>
      <c r="I600">
        <f>_xlfn.XLOOKUP(Table1[[#This Row],[Tuotenumero]],tuotteet!$A$2:$A$26,tuotteet!$C$2:$C$26)</f>
        <v>4</v>
      </c>
      <c r="J600" t="str">
        <f>_xlfn.XLOOKUP(Table1[[#This Row],[ryhmäID]],ryhmat!$A$2:$A$7,ryhmat!$B$2:$B$7)</f>
        <v>Tarvikkeet</v>
      </c>
      <c r="K600">
        <f>Table1[[#This Row],[Myyntihinta]]-Table1[[#This Row],[Ostohinta]]</f>
        <v>9.1300000000000008</v>
      </c>
    </row>
    <row r="601" spans="1:11" x14ac:dyDescent="0.2">
      <c r="A601">
        <v>51099</v>
      </c>
      <c r="B601" s="21">
        <v>44019</v>
      </c>
      <c r="C601" s="26" t="s">
        <v>817</v>
      </c>
      <c r="D601">
        <v>1</v>
      </c>
      <c r="E601">
        <v>5</v>
      </c>
      <c r="F601">
        <v>21</v>
      </c>
      <c r="G601">
        <v>11.29</v>
      </c>
      <c r="H601" t="str">
        <f>_xlfn.XLOOKUP(Table1[[#This Row],[MyyjäID]],myyjat!$A$2:$A$16,myyjat!$B$2:$B$16)</f>
        <v>Liisa</v>
      </c>
      <c r="I601">
        <f>_xlfn.XLOOKUP(Table1[[#This Row],[Tuotenumero]],tuotteet!$A$2:$A$26,tuotteet!$C$2:$C$26)</f>
        <v>4</v>
      </c>
      <c r="J601" t="str">
        <f>_xlfn.XLOOKUP(Table1[[#This Row],[ryhmäID]],ryhmat!$A$2:$A$7,ryhmat!$B$2:$B$7)</f>
        <v>Tarvikkeet</v>
      </c>
      <c r="K601">
        <f>Table1[[#This Row],[Myyntihinta]]-Table1[[#This Row],[Ostohinta]]</f>
        <v>9.7100000000000009</v>
      </c>
    </row>
    <row r="602" spans="1:11" x14ac:dyDescent="0.2">
      <c r="A602">
        <v>51100</v>
      </c>
      <c r="B602" s="21">
        <v>44020</v>
      </c>
      <c r="C602" s="26" t="s">
        <v>817</v>
      </c>
      <c r="D602">
        <v>1</v>
      </c>
      <c r="E602">
        <v>5</v>
      </c>
      <c r="F602">
        <v>20</v>
      </c>
      <c r="G602">
        <v>10.79</v>
      </c>
      <c r="H602" t="str">
        <f>_xlfn.XLOOKUP(Table1[[#This Row],[MyyjäID]],myyjat!$A$2:$A$16,myyjat!$B$2:$B$16)</f>
        <v>Liisa</v>
      </c>
      <c r="I602">
        <f>_xlfn.XLOOKUP(Table1[[#This Row],[Tuotenumero]],tuotteet!$A$2:$A$26,tuotteet!$C$2:$C$26)</f>
        <v>4</v>
      </c>
      <c r="J602" t="str">
        <f>_xlfn.XLOOKUP(Table1[[#This Row],[ryhmäID]],ryhmat!$A$2:$A$7,ryhmat!$B$2:$B$7)</f>
        <v>Tarvikkeet</v>
      </c>
      <c r="K602">
        <f>Table1[[#This Row],[Myyntihinta]]-Table1[[#This Row],[Ostohinta]]</f>
        <v>9.2100000000000009</v>
      </c>
    </row>
    <row r="603" spans="1:11" x14ac:dyDescent="0.2">
      <c r="A603">
        <v>51101</v>
      </c>
      <c r="B603" s="21">
        <v>44021</v>
      </c>
      <c r="C603" s="26" t="s">
        <v>819</v>
      </c>
      <c r="D603">
        <v>1</v>
      </c>
      <c r="E603">
        <v>6</v>
      </c>
      <c r="F603">
        <v>243</v>
      </c>
      <c r="G603">
        <v>169.54</v>
      </c>
      <c r="H603" t="str">
        <f>_xlfn.XLOOKUP(Table1[[#This Row],[MyyjäID]],myyjat!$A$2:$A$16,myyjat!$B$2:$B$16)</f>
        <v>Hessu</v>
      </c>
      <c r="I603">
        <f>_xlfn.XLOOKUP(Table1[[#This Row],[Tuotenumero]],tuotteet!$A$2:$A$26,tuotteet!$C$2:$C$26)</f>
        <v>3</v>
      </c>
      <c r="J603" t="str">
        <f>_xlfn.XLOOKUP(Table1[[#This Row],[ryhmäID]],ryhmat!$A$2:$A$7,ryhmat!$B$2:$B$7)</f>
        <v>TV</v>
      </c>
      <c r="K603">
        <f>Table1[[#This Row],[Myyntihinta]]-Table1[[#This Row],[Ostohinta]]</f>
        <v>73.460000000000008</v>
      </c>
    </row>
    <row r="604" spans="1:11" x14ac:dyDescent="0.2">
      <c r="A604">
        <v>51102</v>
      </c>
      <c r="B604" s="21">
        <v>44021</v>
      </c>
      <c r="C604" s="26" t="s">
        <v>825</v>
      </c>
      <c r="D604">
        <v>1</v>
      </c>
      <c r="E604">
        <v>6</v>
      </c>
      <c r="F604">
        <v>101</v>
      </c>
      <c r="G604">
        <v>53.3</v>
      </c>
      <c r="H604" t="str">
        <f>_xlfn.XLOOKUP(Table1[[#This Row],[MyyjäID]],myyjat!$A$2:$A$16,myyjat!$B$2:$B$16)</f>
        <v>Hessu</v>
      </c>
      <c r="I604">
        <f>_xlfn.XLOOKUP(Table1[[#This Row],[Tuotenumero]],tuotteet!$A$2:$A$26,tuotteet!$C$2:$C$26)</f>
        <v>5</v>
      </c>
      <c r="J604" t="str">
        <f>_xlfn.XLOOKUP(Table1[[#This Row],[ryhmäID]],ryhmat!$A$2:$A$7,ryhmat!$B$2:$B$7)</f>
        <v>Konsolit</v>
      </c>
      <c r="K604">
        <f>Table1[[#This Row],[Myyntihinta]]-Table1[[#This Row],[Ostohinta]]</f>
        <v>47.7</v>
      </c>
    </row>
    <row r="605" spans="1:11" x14ac:dyDescent="0.2">
      <c r="A605">
        <v>51103</v>
      </c>
      <c r="B605" s="21">
        <v>44022</v>
      </c>
      <c r="C605" s="26" t="s">
        <v>817</v>
      </c>
      <c r="D605">
        <v>1</v>
      </c>
      <c r="E605">
        <v>6</v>
      </c>
      <c r="F605">
        <v>21</v>
      </c>
      <c r="G605">
        <v>11.62</v>
      </c>
      <c r="H605" t="str">
        <f>_xlfn.XLOOKUP(Table1[[#This Row],[MyyjäID]],myyjat!$A$2:$A$16,myyjat!$B$2:$B$16)</f>
        <v>Hessu</v>
      </c>
      <c r="I605">
        <f>_xlfn.XLOOKUP(Table1[[#This Row],[Tuotenumero]],tuotteet!$A$2:$A$26,tuotteet!$C$2:$C$26)</f>
        <v>4</v>
      </c>
      <c r="J605" t="str">
        <f>_xlfn.XLOOKUP(Table1[[#This Row],[ryhmäID]],ryhmat!$A$2:$A$7,ryhmat!$B$2:$B$7)</f>
        <v>Tarvikkeet</v>
      </c>
      <c r="K605">
        <f>Table1[[#This Row],[Myyntihinta]]-Table1[[#This Row],[Ostohinta]]</f>
        <v>9.3800000000000008</v>
      </c>
    </row>
    <row r="606" spans="1:11" x14ac:dyDescent="0.2">
      <c r="A606">
        <v>51104</v>
      </c>
      <c r="B606" s="21">
        <v>44022</v>
      </c>
      <c r="C606" s="26" t="s">
        <v>821</v>
      </c>
      <c r="D606">
        <v>1</v>
      </c>
      <c r="E606">
        <v>3</v>
      </c>
      <c r="F606">
        <v>122</v>
      </c>
      <c r="G606">
        <v>62.36</v>
      </c>
      <c r="H606" t="str">
        <f>_xlfn.XLOOKUP(Table1[[#This Row],[MyyjäID]],myyjat!$A$2:$A$16,myyjat!$B$2:$B$16)</f>
        <v>Pekka</v>
      </c>
      <c r="I606">
        <f>_xlfn.XLOOKUP(Table1[[#This Row],[Tuotenumero]],tuotteet!$A$2:$A$26,tuotteet!$C$2:$C$26)</f>
        <v>2</v>
      </c>
      <c r="J606" t="str">
        <f>_xlfn.XLOOKUP(Table1[[#This Row],[ryhmäID]],ryhmat!$A$2:$A$7,ryhmat!$B$2:$B$7)</f>
        <v>Kuvantoisto</v>
      </c>
      <c r="K606">
        <f>Table1[[#This Row],[Myyntihinta]]-Table1[[#This Row],[Ostohinta]]</f>
        <v>59.64</v>
      </c>
    </row>
    <row r="607" spans="1:11" x14ac:dyDescent="0.2">
      <c r="A607">
        <v>51105</v>
      </c>
      <c r="B607" s="21">
        <v>44022</v>
      </c>
      <c r="C607" s="26" t="s">
        <v>822</v>
      </c>
      <c r="D607">
        <v>1</v>
      </c>
      <c r="E607">
        <v>1</v>
      </c>
      <c r="F607">
        <v>179</v>
      </c>
      <c r="G607">
        <v>120.32</v>
      </c>
      <c r="H607" t="str">
        <f>_xlfn.XLOOKUP(Table1[[#This Row],[MyyjäID]],myyjat!$A$2:$A$16,myyjat!$B$2:$B$16)</f>
        <v>Jani</v>
      </c>
      <c r="I607">
        <f>_xlfn.XLOOKUP(Table1[[#This Row],[Tuotenumero]],tuotteet!$A$2:$A$26,tuotteet!$C$2:$C$26)</f>
        <v>2</v>
      </c>
      <c r="J607" t="str">
        <f>_xlfn.XLOOKUP(Table1[[#This Row],[ryhmäID]],ryhmat!$A$2:$A$7,ryhmat!$B$2:$B$7)</f>
        <v>Kuvantoisto</v>
      </c>
      <c r="K607">
        <f>Table1[[#This Row],[Myyntihinta]]-Table1[[#This Row],[Ostohinta]]</f>
        <v>58.680000000000007</v>
      </c>
    </row>
    <row r="608" spans="1:11" x14ac:dyDescent="0.2">
      <c r="A608">
        <v>51106</v>
      </c>
      <c r="B608" s="21">
        <v>44022</v>
      </c>
      <c r="C608" s="26" t="s">
        <v>820</v>
      </c>
      <c r="D608">
        <v>1</v>
      </c>
      <c r="E608">
        <v>6</v>
      </c>
      <c r="F608">
        <v>87</v>
      </c>
      <c r="G608">
        <v>49.18</v>
      </c>
      <c r="H608" t="str">
        <f>_xlfn.XLOOKUP(Table1[[#This Row],[MyyjäID]],myyjat!$A$2:$A$16,myyjat!$B$2:$B$16)</f>
        <v>Hessu</v>
      </c>
      <c r="I608">
        <f>_xlfn.XLOOKUP(Table1[[#This Row],[Tuotenumero]],tuotteet!$A$2:$A$26,tuotteet!$C$2:$C$26)</f>
        <v>6</v>
      </c>
      <c r="J608" t="str">
        <f>_xlfn.XLOOKUP(Table1[[#This Row],[ryhmäID]],ryhmat!$A$2:$A$7,ryhmat!$B$2:$B$7)</f>
        <v>Digiboxit</v>
      </c>
      <c r="K608">
        <f>Table1[[#This Row],[Myyntihinta]]-Table1[[#This Row],[Ostohinta]]</f>
        <v>37.82</v>
      </c>
    </row>
    <row r="609" spans="1:11" x14ac:dyDescent="0.2">
      <c r="A609">
        <v>51107</v>
      </c>
      <c r="B609" s="21">
        <v>44024</v>
      </c>
      <c r="C609" s="26" t="s">
        <v>817</v>
      </c>
      <c r="D609">
        <v>1</v>
      </c>
      <c r="E609">
        <v>9</v>
      </c>
      <c r="F609">
        <v>20</v>
      </c>
      <c r="G609">
        <v>10.71</v>
      </c>
      <c r="H609" t="str">
        <f>_xlfn.XLOOKUP(Table1[[#This Row],[MyyjäID]],myyjat!$A$2:$A$16,myyjat!$B$2:$B$16)</f>
        <v>Maija</v>
      </c>
      <c r="I609">
        <f>_xlfn.XLOOKUP(Table1[[#This Row],[Tuotenumero]],tuotteet!$A$2:$A$26,tuotteet!$C$2:$C$26)</f>
        <v>4</v>
      </c>
      <c r="J609" t="str">
        <f>_xlfn.XLOOKUP(Table1[[#This Row],[ryhmäID]],ryhmat!$A$2:$A$7,ryhmat!$B$2:$B$7)</f>
        <v>Tarvikkeet</v>
      </c>
      <c r="K609">
        <f>Table1[[#This Row],[Myyntihinta]]-Table1[[#This Row],[Ostohinta]]</f>
        <v>9.2899999999999991</v>
      </c>
    </row>
    <row r="610" spans="1:11" x14ac:dyDescent="0.2">
      <c r="A610">
        <v>51108</v>
      </c>
      <c r="B610" s="21">
        <v>44025</v>
      </c>
      <c r="C610" s="26" t="s">
        <v>825</v>
      </c>
      <c r="D610">
        <v>1</v>
      </c>
      <c r="E610">
        <v>1</v>
      </c>
      <c r="F610">
        <v>96</v>
      </c>
      <c r="G610">
        <v>55.13</v>
      </c>
      <c r="H610" t="str">
        <f>_xlfn.XLOOKUP(Table1[[#This Row],[MyyjäID]],myyjat!$A$2:$A$16,myyjat!$B$2:$B$16)</f>
        <v>Jani</v>
      </c>
      <c r="I610">
        <f>_xlfn.XLOOKUP(Table1[[#This Row],[Tuotenumero]],tuotteet!$A$2:$A$26,tuotteet!$C$2:$C$26)</f>
        <v>5</v>
      </c>
      <c r="J610" t="str">
        <f>_xlfn.XLOOKUP(Table1[[#This Row],[ryhmäID]],ryhmat!$A$2:$A$7,ryhmat!$B$2:$B$7)</f>
        <v>Konsolit</v>
      </c>
      <c r="K610">
        <f>Table1[[#This Row],[Myyntihinta]]-Table1[[#This Row],[Ostohinta]]</f>
        <v>40.869999999999997</v>
      </c>
    </row>
    <row r="611" spans="1:11" x14ac:dyDescent="0.2">
      <c r="A611">
        <v>51109</v>
      </c>
      <c r="B611" s="21">
        <v>44026</v>
      </c>
      <c r="C611" s="26" t="s">
        <v>822</v>
      </c>
      <c r="D611">
        <v>1</v>
      </c>
      <c r="E611">
        <v>2</v>
      </c>
      <c r="F611">
        <v>189</v>
      </c>
      <c r="G611">
        <v>111.6</v>
      </c>
      <c r="H611" t="str">
        <f>_xlfn.XLOOKUP(Table1[[#This Row],[MyyjäID]],myyjat!$A$2:$A$16,myyjat!$B$2:$B$16)</f>
        <v>Petteri</v>
      </c>
      <c r="I611">
        <f>_xlfn.XLOOKUP(Table1[[#This Row],[Tuotenumero]],tuotteet!$A$2:$A$26,tuotteet!$C$2:$C$26)</f>
        <v>2</v>
      </c>
      <c r="J611" t="str">
        <f>_xlfn.XLOOKUP(Table1[[#This Row],[ryhmäID]],ryhmat!$A$2:$A$7,ryhmat!$B$2:$B$7)</f>
        <v>Kuvantoisto</v>
      </c>
      <c r="K611">
        <f>Table1[[#This Row],[Myyntihinta]]-Table1[[#This Row],[Ostohinta]]</f>
        <v>77.400000000000006</v>
      </c>
    </row>
    <row r="612" spans="1:11" x14ac:dyDescent="0.2">
      <c r="A612">
        <v>51110</v>
      </c>
      <c r="B612" s="21">
        <v>44026</v>
      </c>
      <c r="C612" s="26" t="s">
        <v>821</v>
      </c>
      <c r="D612">
        <v>1</v>
      </c>
      <c r="E612">
        <v>6</v>
      </c>
      <c r="F612">
        <v>119</v>
      </c>
      <c r="G612">
        <v>63.96</v>
      </c>
      <c r="H612" t="str">
        <f>_xlfn.XLOOKUP(Table1[[#This Row],[MyyjäID]],myyjat!$A$2:$A$16,myyjat!$B$2:$B$16)</f>
        <v>Hessu</v>
      </c>
      <c r="I612">
        <f>_xlfn.XLOOKUP(Table1[[#This Row],[Tuotenumero]],tuotteet!$A$2:$A$26,tuotteet!$C$2:$C$26)</f>
        <v>2</v>
      </c>
      <c r="J612" t="str">
        <f>_xlfn.XLOOKUP(Table1[[#This Row],[ryhmäID]],ryhmat!$A$2:$A$7,ryhmat!$B$2:$B$7)</f>
        <v>Kuvantoisto</v>
      </c>
      <c r="K612">
        <f>Table1[[#This Row],[Myyntihinta]]-Table1[[#This Row],[Ostohinta]]</f>
        <v>55.04</v>
      </c>
    </row>
    <row r="613" spans="1:11" x14ac:dyDescent="0.2">
      <c r="A613">
        <v>51111</v>
      </c>
      <c r="B613" s="21">
        <v>44026</v>
      </c>
      <c r="C613" s="26" t="s">
        <v>818</v>
      </c>
      <c r="D613">
        <v>1</v>
      </c>
      <c r="E613">
        <v>5</v>
      </c>
      <c r="F613">
        <v>82</v>
      </c>
      <c r="G613">
        <v>55.03</v>
      </c>
      <c r="H613" t="str">
        <f>_xlfn.XLOOKUP(Table1[[#This Row],[MyyjäID]],myyjat!$A$2:$A$16,myyjat!$B$2:$B$16)</f>
        <v>Liisa</v>
      </c>
      <c r="I613">
        <f>_xlfn.XLOOKUP(Table1[[#This Row],[Tuotenumero]],tuotteet!$A$2:$A$26,tuotteet!$C$2:$C$26)</f>
        <v>6</v>
      </c>
      <c r="J613" t="str">
        <f>_xlfn.XLOOKUP(Table1[[#This Row],[ryhmäID]],ryhmat!$A$2:$A$7,ryhmat!$B$2:$B$7)</f>
        <v>Digiboxit</v>
      </c>
      <c r="K613">
        <f>Table1[[#This Row],[Myyntihinta]]-Table1[[#This Row],[Ostohinta]]</f>
        <v>26.97</v>
      </c>
    </row>
    <row r="614" spans="1:11" x14ac:dyDescent="0.2">
      <c r="A614">
        <v>51112</v>
      </c>
      <c r="B614" s="21">
        <v>44026</v>
      </c>
      <c r="C614" s="26" t="s">
        <v>817</v>
      </c>
      <c r="D614">
        <v>1</v>
      </c>
      <c r="E614">
        <v>1</v>
      </c>
      <c r="F614">
        <v>20</v>
      </c>
      <c r="G614">
        <v>11.51</v>
      </c>
      <c r="H614" t="str">
        <f>_xlfn.XLOOKUP(Table1[[#This Row],[MyyjäID]],myyjat!$A$2:$A$16,myyjat!$B$2:$B$16)</f>
        <v>Jani</v>
      </c>
      <c r="I614">
        <f>_xlfn.XLOOKUP(Table1[[#This Row],[Tuotenumero]],tuotteet!$A$2:$A$26,tuotteet!$C$2:$C$26)</f>
        <v>4</v>
      </c>
      <c r="J614" t="str">
        <f>_xlfn.XLOOKUP(Table1[[#This Row],[ryhmäID]],ryhmat!$A$2:$A$7,ryhmat!$B$2:$B$7)</f>
        <v>Tarvikkeet</v>
      </c>
      <c r="K614">
        <f>Table1[[#This Row],[Myyntihinta]]-Table1[[#This Row],[Ostohinta]]</f>
        <v>8.49</v>
      </c>
    </row>
    <row r="615" spans="1:11" x14ac:dyDescent="0.2">
      <c r="A615">
        <v>51113</v>
      </c>
      <c r="B615" s="21">
        <v>44027</v>
      </c>
      <c r="C615" s="26" t="s">
        <v>817</v>
      </c>
      <c r="D615">
        <v>1</v>
      </c>
      <c r="E615">
        <v>5</v>
      </c>
      <c r="F615">
        <v>20</v>
      </c>
      <c r="G615">
        <v>11.04</v>
      </c>
      <c r="H615" t="str">
        <f>_xlfn.XLOOKUP(Table1[[#This Row],[MyyjäID]],myyjat!$A$2:$A$16,myyjat!$B$2:$B$16)</f>
        <v>Liisa</v>
      </c>
      <c r="I615">
        <f>_xlfn.XLOOKUP(Table1[[#This Row],[Tuotenumero]],tuotteet!$A$2:$A$26,tuotteet!$C$2:$C$26)</f>
        <v>4</v>
      </c>
      <c r="J615" t="str">
        <f>_xlfn.XLOOKUP(Table1[[#This Row],[ryhmäID]],ryhmat!$A$2:$A$7,ryhmat!$B$2:$B$7)</f>
        <v>Tarvikkeet</v>
      </c>
      <c r="K615">
        <f>Table1[[#This Row],[Myyntihinta]]-Table1[[#This Row],[Ostohinta]]</f>
        <v>8.9600000000000009</v>
      </c>
    </row>
    <row r="616" spans="1:11" x14ac:dyDescent="0.2">
      <c r="A616">
        <v>51114</v>
      </c>
      <c r="B616" s="21">
        <v>44028</v>
      </c>
      <c r="C616" s="26" t="s">
        <v>817</v>
      </c>
      <c r="D616">
        <v>1</v>
      </c>
      <c r="E616">
        <v>5</v>
      </c>
      <c r="F616">
        <v>21</v>
      </c>
      <c r="G616">
        <v>11.16</v>
      </c>
      <c r="H616" t="str">
        <f>_xlfn.XLOOKUP(Table1[[#This Row],[MyyjäID]],myyjat!$A$2:$A$16,myyjat!$B$2:$B$16)</f>
        <v>Liisa</v>
      </c>
      <c r="I616">
        <f>_xlfn.XLOOKUP(Table1[[#This Row],[Tuotenumero]],tuotteet!$A$2:$A$26,tuotteet!$C$2:$C$26)</f>
        <v>4</v>
      </c>
      <c r="J616" t="str">
        <f>_xlfn.XLOOKUP(Table1[[#This Row],[ryhmäID]],ryhmat!$A$2:$A$7,ryhmat!$B$2:$B$7)</f>
        <v>Tarvikkeet</v>
      </c>
      <c r="K616">
        <f>Table1[[#This Row],[Myyntihinta]]-Table1[[#This Row],[Ostohinta]]</f>
        <v>9.84</v>
      </c>
    </row>
    <row r="617" spans="1:11" x14ac:dyDescent="0.2">
      <c r="A617">
        <v>51115</v>
      </c>
      <c r="B617" s="21">
        <v>44029</v>
      </c>
      <c r="C617" s="26" t="s">
        <v>817</v>
      </c>
      <c r="D617">
        <v>1</v>
      </c>
      <c r="E617">
        <v>1</v>
      </c>
      <c r="F617">
        <v>21</v>
      </c>
      <c r="G617">
        <v>11.57</v>
      </c>
      <c r="H617" t="str">
        <f>_xlfn.XLOOKUP(Table1[[#This Row],[MyyjäID]],myyjat!$A$2:$A$16,myyjat!$B$2:$B$16)</f>
        <v>Jani</v>
      </c>
      <c r="I617">
        <f>_xlfn.XLOOKUP(Table1[[#This Row],[Tuotenumero]],tuotteet!$A$2:$A$26,tuotteet!$C$2:$C$26)</f>
        <v>4</v>
      </c>
      <c r="J617" t="str">
        <f>_xlfn.XLOOKUP(Table1[[#This Row],[ryhmäID]],ryhmat!$A$2:$A$7,ryhmat!$B$2:$B$7)</f>
        <v>Tarvikkeet</v>
      </c>
      <c r="K617">
        <f>Table1[[#This Row],[Myyntihinta]]-Table1[[#This Row],[Ostohinta]]</f>
        <v>9.43</v>
      </c>
    </row>
    <row r="618" spans="1:11" x14ac:dyDescent="0.2">
      <c r="A618">
        <v>51116</v>
      </c>
      <c r="B618" s="21">
        <v>44030</v>
      </c>
      <c r="C618" s="26" t="s">
        <v>818</v>
      </c>
      <c r="D618">
        <v>1</v>
      </c>
      <c r="E618">
        <v>5</v>
      </c>
      <c r="F618">
        <v>82</v>
      </c>
      <c r="G618">
        <v>54.31</v>
      </c>
      <c r="H618" t="str">
        <f>_xlfn.XLOOKUP(Table1[[#This Row],[MyyjäID]],myyjat!$A$2:$A$16,myyjat!$B$2:$B$16)</f>
        <v>Liisa</v>
      </c>
      <c r="I618">
        <f>_xlfn.XLOOKUP(Table1[[#This Row],[Tuotenumero]],tuotteet!$A$2:$A$26,tuotteet!$C$2:$C$26)</f>
        <v>6</v>
      </c>
      <c r="J618" t="str">
        <f>_xlfn.XLOOKUP(Table1[[#This Row],[ryhmäID]],ryhmat!$A$2:$A$7,ryhmat!$B$2:$B$7)</f>
        <v>Digiboxit</v>
      </c>
      <c r="K618">
        <f>Table1[[#This Row],[Myyntihinta]]-Table1[[#This Row],[Ostohinta]]</f>
        <v>27.689999999999998</v>
      </c>
    </row>
    <row r="619" spans="1:11" x14ac:dyDescent="0.2">
      <c r="A619">
        <v>51117</v>
      </c>
      <c r="B619" s="21">
        <v>44030</v>
      </c>
      <c r="C619" s="26" t="s">
        <v>817</v>
      </c>
      <c r="D619">
        <v>1</v>
      </c>
      <c r="E619">
        <v>1</v>
      </c>
      <c r="F619">
        <v>21</v>
      </c>
      <c r="G619">
        <v>11.09</v>
      </c>
      <c r="H619" t="str">
        <f>_xlfn.XLOOKUP(Table1[[#This Row],[MyyjäID]],myyjat!$A$2:$A$16,myyjat!$B$2:$B$16)</f>
        <v>Jani</v>
      </c>
      <c r="I619">
        <f>_xlfn.XLOOKUP(Table1[[#This Row],[Tuotenumero]],tuotteet!$A$2:$A$26,tuotteet!$C$2:$C$26)</f>
        <v>4</v>
      </c>
      <c r="J619" t="str">
        <f>_xlfn.XLOOKUP(Table1[[#This Row],[ryhmäID]],ryhmat!$A$2:$A$7,ryhmat!$B$2:$B$7)</f>
        <v>Tarvikkeet</v>
      </c>
      <c r="K619">
        <f>Table1[[#This Row],[Myyntihinta]]-Table1[[#This Row],[Ostohinta]]</f>
        <v>9.91</v>
      </c>
    </row>
    <row r="620" spans="1:11" x14ac:dyDescent="0.2">
      <c r="A620">
        <v>51118</v>
      </c>
      <c r="B620" s="21">
        <v>44031</v>
      </c>
      <c r="C620" s="26" t="s">
        <v>821</v>
      </c>
      <c r="D620">
        <v>1</v>
      </c>
      <c r="E620">
        <v>2</v>
      </c>
      <c r="F620">
        <v>118</v>
      </c>
      <c r="G620">
        <v>65.78</v>
      </c>
      <c r="H620" t="str">
        <f>_xlfn.XLOOKUP(Table1[[#This Row],[MyyjäID]],myyjat!$A$2:$A$16,myyjat!$B$2:$B$16)</f>
        <v>Petteri</v>
      </c>
      <c r="I620">
        <f>_xlfn.XLOOKUP(Table1[[#This Row],[Tuotenumero]],tuotteet!$A$2:$A$26,tuotteet!$C$2:$C$26)</f>
        <v>2</v>
      </c>
      <c r="J620" t="str">
        <f>_xlfn.XLOOKUP(Table1[[#This Row],[ryhmäID]],ryhmat!$A$2:$A$7,ryhmat!$B$2:$B$7)</f>
        <v>Kuvantoisto</v>
      </c>
      <c r="K620">
        <f>Table1[[#This Row],[Myyntihinta]]-Table1[[#This Row],[Ostohinta]]</f>
        <v>52.22</v>
      </c>
    </row>
    <row r="621" spans="1:11" x14ac:dyDescent="0.2">
      <c r="A621">
        <v>51119</v>
      </c>
      <c r="B621" s="21">
        <v>44032</v>
      </c>
      <c r="C621" s="26" t="s">
        <v>822</v>
      </c>
      <c r="D621">
        <v>1</v>
      </c>
      <c r="E621">
        <v>5</v>
      </c>
      <c r="F621">
        <v>174</v>
      </c>
      <c r="G621">
        <v>114.45</v>
      </c>
      <c r="H621" t="str">
        <f>_xlfn.XLOOKUP(Table1[[#This Row],[MyyjäID]],myyjat!$A$2:$A$16,myyjat!$B$2:$B$16)</f>
        <v>Liisa</v>
      </c>
      <c r="I621">
        <f>_xlfn.XLOOKUP(Table1[[#This Row],[Tuotenumero]],tuotteet!$A$2:$A$26,tuotteet!$C$2:$C$26)</f>
        <v>2</v>
      </c>
      <c r="J621" t="str">
        <f>_xlfn.XLOOKUP(Table1[[#This Row],[ryhmäID]],ryhmat!$A$2:$A$7,ryhmat!$B$2:$B$7)</f>
        <v>Kuvantoisto</v>
      </c>
      <c r="K621">
        <f>Table1[[#This Row],[Myyntihinta]]-Table1[[#This Row],[Ostohinta]]</f>
        <v>59.55</v>
      </c>
    </row>
    <row r="622" spans="1:11" x14ac:dyDescent="0.2">
      <c r="A622">
        <v>51120</v>
      </c>
      <c r="B622" s="21">
        <v>44032</v>
      </c>
      <c r="C622" s="26" t="s">
        <v>817</v>
      </c>
      <c r="D622">
        <v>1</v>
      </c>
      <c r="E622">
        <v>7</v>
      </c>
      <c r="F622">
        <v>21</v>
      </c>
      <c r="G622">
        <v>10.72</v>
      </c>
      <c r="H622" t="str">
        <f>_xlfn.XLOOKUP(Table1[[#This Row],[MyyjäID]],myyjat!$A$2:$A$16,myyjat!$B$2:$B$16)</f>
        <v>Rauno</v>
      </c>
      <c r="I622">
        <f>_xlfn.XLOOKUP(Table1[[#This Row],[Tuotenumero]],tuotteet!$A$2:$A$26,tuotteet!$C$2:$C$26)</f>
        <v>4</v>
      </c>
      <c r="J622" t="str">
        <f>_xlfn.XLOOKUP(Table1[[#This Row],[ryhmäID]],ryhmat!$A$2:$A$7,ryhmat!$B$2:$B$7)</f>
        <v>Tarvikkeet</v>
      </c>
      <c r="K622">
        <f>Table1[[#This Row],[Myyntihinta]]-Table1[[#This Row],[Ostohinta]]</f>
        <v>10.28</v>
      </c>
    </row>
    <row r="623" spans="1:11" x14ac:dyDescent="0.2">
      <c r="A623">
        <v>51121</v>
      </c>
      <c r="B623" s="21">
        <v>44032</v>
      </c>
      <c r="C623" s="26" t="s">
        <v>819</v>
      </c>
      <c r="D623">
        <v>1</v>
      </c>
      <c r="E623">
        <v>3</v>
      </c>
      <c r="F623">
        <v>225</v>
      </c>
      <c r="G623">
        <v>169.37</v>
      </c>
      <c r="H623" t="str">
        <f>_xlfn.XLOOKUP(Table1[[#This Row],[MyyjäID]],myyjat!$A$2:$A$16,myyjat!$B$2:$B$16)</f>
        <v>Pekka</v>
      </c>
      <c r="I623">
        <f>_xlfn.XLOOKUP(Table1[[#This Row],[Tuotenumero]],tuotteet!$A$2:$A$26,tuotteet!$C$2:$C$26)</f>
        <v>3</v>
      </c>
      <c r="J623" t="str">
        <f>_xlfn.XLOOKUP(Table1[[#This Row],[ryhmäID]],ryhmat!$A$2:$A$7,ryhmat!$B$2:$B$7)</f>
        <v>TV</v>
      </c>
      <c r="K623">
        <f>Table1[[#This Row],[Myyntihinta]]-Table1[[#This Row],[Ostohinta]]</f>
        <v>55.629999999999995</v>
      </c>
    </row>
    <row r="624" spans="1:11" x14ac:dyDescent="0.2">
      <c r="A624">
        <v>51122</v>
      </c>
      <c r="B624" s="21">
        <v>44033</v>
      </c>
      <c r="C624" s="26" t="s">
        <v>820</v>
      </c>
      <c r="D624">
        <v>1</v>
      </c>
      <c r="E624">
        <v>7</v>
      </c>
      <c r="F624">
        <v>81</v>
      </c>
      <c r="G624">
        <v>50.93</v>
      </c>
      <c r="H624" t="str">
        <f>_xlfn.XLOOKUP(Table1[[#This Row],[MyyjäID]],myyjat!$A$2:$A$16,myyjat!$B$2:$B$16)</f>
        <v>Rauno</v>
      </c>
      <c r="I624">
        <f>_xlfn.XLOOKUP(Table1[[#This Row],[Tuotenumero]],tuotteet!$A$2:$A$26,tuotteet!$C$2:$C$26)</f>
        <v>6</v>
      </c>
      <c r="J624" t="str">
        <f>_xlfn.XLOOKUP(Table1[[#This Row],[ryhmäID]],ryhmat!$A$2:$A$7,ryhmat!$B$2:$B$7)</f>
        <v>Digiboxit</v>
      </c>
      <c r="K624">
        <f>Table1[[#This Row],[Myyntihinta]]-Table1[[#This Row],[Ostohinta]]</f>
        <v>30.07</v>
      </c>
    </row>
    <row r="625" spans="1:11" x14ac:dyDescent="0.2">
      <c r="A625">
        <v>51123</v>
      </c>
      <c r="B625" s="21">
        <v>44033</v>
      </c>
      <c r="C625" s="26" t="s">
        <v>824</v>
      </c>
      <c r="D625">
        <v>1</v>
      </c>
      <c r="E625">
        <v>3</v>
      </c>
      <c r="F625">
        <v>135</v>
      </c>
      <c r="G625">
        <v>87.63</v>
      </c>
      <c r="H625" t="str">
        <f>_xlfn.XLOOKUP(Table1[[#This Row],[MyyjäID]],myyjat!$A$2:$A$16,myyjat!$B$2:$B$16)</f>
        <v>Pekka</v>
      </c>
      <c r="I625">
        <f>_xlfn.XLOOKUP(Table1[[#This Row],[Tuotenumero]],tuotteet!$A$2:$A$26,tuotteet!$C$2:$C$26)</f>
        <v>2</v>
      </c>
      <c r="J625" t="str">
        <f>_xlfn.XLOOKUP(Table1[[#This Row],[ryhmäID]],ryhmat!$A$2:$A$7,ryhmat!$B$2:$B$7)</f>
        <v>Kuvantoisto</v>
      </c>
      <c r="K625">
        <f>Table1[[#This Row],[Myyntihinta]]-Table1[[#This Row],[Ostohinta]]</f>
        <v>47.370000000000005</v>
      </c>
    </row>
    <row r="626" spans="1:11" x14ac:dyDescent="0.2">
      <c r="A626">
        <v>51124</v>
      </c>
      <c r="B626" s="21">
        <v>44033</v>
      </c>
      <c r="C626" s="26" t="s">
        <v>825</v>
      </c>
      <c r="D626">
        <v>1</v>
      </c>
      <c r="E626">
        <v>6</v>
      </c>
      <c r="F626">
        <v>95</v>
      </c>
      <c r="G626">
        <v>56.91</v>
      </c>
      <c r="H626" t="str">
        <f>_xlfn.XLOOKUP(Table1[[#This Row],[MyyjäID]],myyjat!$A$2:$A$16,myyjat!$B$2:$B$16)</f>
        <v>Hessu</v>
      </c>
      <c r="I626">
        <f>_xlfn.XLOOKUP(Table1[[#This Row],[Tuotenumero]],tuotteet!$A$2:$A$26,tuotteet!$C$2:$C$26)</f>
        <v>5</v>
      </c>
      <c r="J626" t="str">
        <f>_xlfn.XLOOKUP(Table1[[#This Row],[ryhmäID]],ryhmat!$A$2:$A$7,ryhmat!$B$2:$B$7)</f>
        <v>Konsolit</v>
      </c>
      <c r="K626">
        <f>Table1[[#This Row],[Myyntihinta]]-Table1[[#This Row],[Ostohinta]]</f>
        <v>38.090000000000003</v>
      </c>
    </row>
    <row r="627" spans="1:11" x14ac:dyDescent="0.2">
      <c r="A627">
        <v>51125</v>
      </c>
      <c r="B627" s="21">
        <v>44034</v>
      </c>
      <c r="C627" s="26" t="s">
        <v>817</v>
      </c>
      <c r="D627">
        <v>1</v>
      </c>
      <c r="E627">
        <v>2</v>
      </c>
      <c r="F627">
        <v>20</v>
      </c>
      <c r="G627">
        <v>11.64</v>
      </c>
      <c r="H627" t="str">
        <f>_xlfn.XLOOKUP(Table1[[#This Row],[MyyjäID]],myyjat!$A$2:$A$16,myyjat!$B$2:$B$16)</f>
        <v>Petteri</v>
      </c>
      <c r="I627">
        <f>_xlfn.XLOOKUP(Table1[[#This Row],[Tuotenumero]],tuotteet!$A$2:$A$26,tuotteet!$C$2:$C$26)</f>
        <v>4</v>
      </c>
      <c r="J627" t="str">
        <f>_xlfn.XLOOKUP(Table1[[#This Row],[ryhmäID]],ryhmat!$A$2:$A$7,ryhmat!$B$2:$B$7)</f>
        <v>Tarvikkeet</v>
      </c>
      <c r="K627">
        <f>Table1[[#This Row],[Myyntihinta]]-Table1[[#This Row],[Ostohinta]]</f>
        <v>8.36</v>
      </c>
    </row>
    <row r="628" spans="1:11" x14ac:dyDescent="0.2">
      <c r="A628">
        <v>51126</v>
      </c>
      <c r="B628" s="21">
        <v>44035</v>
      </c>
      <c r="C628" s="26" t="s">
        <v>816</v>
      </c>
      <c r="D628">
        <v>1</v>
      </c>
      <c r="E628">
        <v>1</v>
      </c>
      <c r="F628">
        <v>76</v>
      </c>
      <c r="G628">
        <v>39.15</v>
      </c>
      <c r="H628" t="str">
        <f>_xlfn.XLOOKUP(Table1[[#This Row],[MyyjäID]],myyjat!$A$2:$A$16,myyjat!$B$2:$B$16)</f>
        <v>Jani</v>
      </c>
      <c r="I628">
        <f>_xlfn.XLOOKUP(Table1[[#This Row],[Tuotenumero]],tuotteet!$A$2:$A$26,tuotteet!$C$2:$C$26)</f>
        <v>5</v>
      </c>
      <c r="J628" t="str">
        <f>_xlfn.XLOOKUP(Table1[[#This Row],[ryhmäID]],ryhmat!$A$2:$A$7,ryhmat!$B$2:$B$7)</f>
        <v>Konsolit</v>
      </c>
      <c r="K628">
        <f>Table1[[#This Row],[Myyntihinta]]-Table1[[#This Row],[Ostohinta]]</f>
        <v>36.85</v>
      </c>
    </row>
    <row r="629" spans="1:11" x14ac:dyDescent="0.2">
      <c r="A629">
        <v>51127</v>
      </c>
      <c r="B629" s="21">
        <v>44037</v>
      </c>
      <c r="C629" s="26" t="s">
        <v>818</v>
      </c>
      <c r="D629">
        <v>1</v>
      </c>
      <c r="E629">
        <v>3</v>
      </c>
      <c r="F629">
        <v>88</v>
      </c>
      <c r="G629">
        <v>51.84</v>
      </c>
      <c r="H629" t="str">
        <f>_xlfn.XLOOKUP(Table1[[#This Row],[MyyjäID]],myyjat!$A$2:$A$16,myyjat!$B$2:$B$16)</f>
        <v>Pekka</v>
      </c>
      <c r="I629">
        <f>_xlfn.XLOOKUP(Table1[[#This Row],[Tuotenumero]],tuotteet!$A$2:$A$26,tuotteet!$C$2:$C$26)</f>
        <v>6</v>
      </c>
      <c r="J629" t="str">
        <f>_xlfn.XLOOKUP(Table1[[#This Row],[ryhmäID]],ryhmat!$A$2:$A$7,ryhmat!$B$2:$B$7)</f>
        <v>Digiboxit</v>
      </c>
      <c r="K629">
        <f>Table1[[#This Row],[Myyntihinta]]-Table1[[#This Row],[Ostohinta]]</f>
        <v>36.159999999999997</v>
      </c>
    </row>
    <row r="630" spans="1:11" x14ac:dyDescent="0.2">
      <c r="A630">
        <v>51128</v>
      </c>
      <c r="B630" s="21">
        <v>44037</v>
      </c>
      <c r="C630" s="26" t="s">
        <v>822</v>
      </c>
      <c r="D630">
        <v>1</v>
      </c>
      <c r="E630">
        <v>2</v>
      </c>
      <c r="F630">
        <v>185</v>
      </c>
      <c r="G630">
        <v>116.08</v>
      </c>
      <c r="H630" t="str">
        <f>_xlfn.XLOOKUP(Table1[[#This Row],[MyyjäID]],myyjat!$A$2:$A$16,myyjat!$B$2:$B$16)</f>
        <v>Petteri</v>
      </c>
      <c r="I630">
        <f>_xlfn.XLOOKUP(Table1[[#This Row],[Tuotenumero]],tuotteet!$A$2:$A$26,tuotteet!$C$2:$C$26)</f>
        <v>2</v>
      </c>
      <c r="J630" t="str">
        <f>_xlfn.XLOOKUP(Table1[[#This Row],[ryhmäID]],ryhmat!$A$2:$A$7,ryhmat!$B$2:$B$7)</f>
        <v>Kuvantoisto</v>
      </c>
      <c r="K630">
        <f>Table1[[#This Row],[Myyntihinta]]-Table1[[#This Row],[Ostohinta]]</f>
        <v>68.92</v>
      </c>
    </row>
    <row r="631" spans="1:11" x14ac:dyDescent="0.2">
      <c r="A631">
        <v>51129</v>
      </c>
      <c r="B631" s="21">
        <v>44037</v>
      </c>
      <c r="C631" s="26" t="s">
        <v>821</v>
      </c>
      <c r="D631">
        <v>1</v>
      </c>
      <c r="E631">
        <v>9</v>
      </c>
      <c r="F631">
        <v>122</v>
      </c>
      <c r="G631">
        <v>64.77</v>
      </c>
      <c r="H631" t="str">
        <f>_xlfn.XLOOKUP(Table1[[#This Row],[MyyjäID]],myyjat!$A$2:$A$16,myyjat!$B$2:$B$16)</f>
        <v>Maija</v>
      </c>
      <c r="I631">
        <f>_xlfn.XLOOKUP(Table1[[#This Row],[Tuotenumero]],tuotteet!$A$2:$A$26,tuotteet!$C$2:$C$26)</f>
        <v>2</v>
      </c>
      <c r="J631" t="str">
        <f>_xlfn.XLOOKUP(Table1[[#This Row],[ryhmäID]],ryhmat!$A$2:$A$7,ryhmat!$B$2:$B$7)</f>
        <v>Kuvantoisto</v>
      </c>
      <c r="K631">
        <f>Table1[[#This Row],[Myyntihinta]]-Table1[[#This Row],[Ostohinta]]</f>
        <v>57.230000000000004</v>
      </c>
    </row>
    <row r="632" spans="1:11" x14ac:dyDescent="0.2">
      <c r="A632">
        <v>51130</v>
      </c>
      <c r="B632" s="21">
        <v>44037</v>
      </c>
      <c r="C632" s="26" t="s">
        <v>817</v>
      </c>
      <c r="D632">
        <v>1</v>
      </c>
      <c r="E632">
        <v>6</v>
      </c>
      <c r="F632">
        <v>19</v>
      </c>
      <c r="G632">
        <v>11.43</v>
      </c>
      <c r="H632" t="str">
        <f>_xlfn.XLOOKUP(Table1[[#This Row],[MyyjäID]],myyjat!$A$2:$A$16,myyjat!$B$2:$B$16)</f>
        <v>Hessu</v>
      </c>
      <c r="I632">
        <f>_xlfn.XLOOKUP(Table1[[#This Row],[Tuotenumero]],tuotteet!$A$2:$A$26,tuotteet!$C$2:$C$26)</f>
        <v>4</v>
      </c>
      <c r="J632" t="str">
        <f>_xlfn.XLOOKUP(Table1[[#This Row],[ryhmäID]],ryhmat!$A$2:$A$7,ryhmat!$B$2:$B$7)</f>
        <v>Tarvikkeet</v>
      </c>
      <c r="K632">
        <f>Table1[[#This Row],[Myyntihinta]]-Table1[[#This Row],[Ostohinta]]</f>
        <v>7.57</v>
      </c>
    </row>
    <row r="633" spans="1:11" x14ac:dyDescent="0.2">
      <c r="A633">
        <v>51131</v>
      </c>
      <c r="B633" s="21">
        <v>44038</v>
      </c>
      <c r="C633" s="26" t="s">
        <v>817</v>
      </c>
      <c r="D633">
        <v>1</v>
      </c>
      <c r="E633">
        <v>6</v>
      </c>
      <c r="F633">
        <v>21</v>
      </c>
      <c r="G633">
        <v>11.03</v>
      </c>
      <c r="H633" t="str">
        <f>_xlfn.XLOOKUP(Table1[[#This Row],[MyyjäID]],myyjat!$A$2:$A$16,myyjat!$B$2:$B$16)</f>
        <v>Hessu</v>
      </c>
      <c r="I633">
        <f>_xlfn.XLOOKUP(Table1[[#This Row],[Tuotenumero]],tuotteet!$A$2:$A$26,tuotteet!$C$2:$C$26)</f>
        <v>4</v>
      </c>
      <c r="J633" t="str">
        <f>_xlfn.XLOOKUP(Table1[[#This Row],[ryhmäID]],ryhmat!$A$2:$A$7,ryhmat!$B$2:$B$7)</f>
        <v>Tarvikkeet</v>
      </c>
      <c r="K633">
        <f>Table1[[#This Row],[Myyntihinta]]-Table1[[#This Row],[Ostohinta]]</f>
        <v>9.9700000000000006</v>
      </c>
    </row>
    <row r="634" spans="1:11" x14ac:dyDescent="0.2">
      <c r="A634">
        <v>51132</v>
      </c>
      <c r="B634" s="21">
        <v>44039</v>
      </c>
      <c r="C634" s="26" t="s">
        <v>817</v>
      </c>
      <c r="D634">
        <v>1</v>
      </c>
      <c r="E634">
        <v>7</v>
      </c>
      <c r="F634">
        <v>20</v>
      </c>
      <c r="G634">
        <v>11.7</v>
      </c>
      <c r="H634" t="str">
        <f>_xlfn.XLOOKUP(Table1[[#This Row],[MyyjäID]],myyjat!$A$2:$A$16,myyjat!$B$2:$B$16)</f>
        <v>Rauno</v>
      </c>
      <c r="I634">
        <f>_xlfn.XLOOKUP(Table1[[#This Row],[Tuotenumero]],tuotteet!$A$2:$A$26,tuotteet!$C$2:$C$26)</f>
        <v>4</v>
      </c>
      <c r="J634" t="str">
        <f>_xlfn.XLOOKUP(Table1[[#This Row],[ryhmäID]],ryhmat!$A$2:$A$7,ryhmat!$B$2:$B$7)</f>
        <v>Tarvikkeet</v>
      </c>
      <c r="K634">
        <f>Table1[[#This Row],[Myyntihinta]]-Table1[[#This Row],[Ostohinta]]</f>
        <v>8.3000000000000007</v>
      </c>
    </row>
    <row r="635" spans="1:11" x14ac:dyDescent="0.2">
      <c r="A635">
        <v>51133</v>
      </c>
      <c r="B635" s="21">
        <v>44040</v>
      </c>
      <c r="C635" s="26" t="s">
        <v>817</v>
      </c>
      <c r="D635">
        <v>1</v>
      </c>
      <c r="E635">
        <v>3</v>
      </c>
      <c r="F635">
        <v>21</v>
      </c>
      <c r="G635">
        <v>11.57</v>
      </c>
      <c r="H635" t="str">
        <f>_xlfn.XLOOKUP(Table1[[#This Row],[MyyjäID]],myyjat!$A$2:$A$16,myyjat!$B$2:$B$16)</f>
        <v>Pekka</v>
      </c>
      <c r="I635">
        <f>_xlfn.XLOOKUP(Table1[[#This Row],[Tuotenumero]],tuotteet!$A$2:$A$26,tuotteet!$C$2:$C$26)</f>
        <v>4</v>
      </c>
      <c r="J635" t="str">
        <f>_xlfn.XLOOKUP(Table1[[#This Row],[ryhmäID]],ryhmat!$A$2:$A$7,ryhmat!$B$2:$B$7)</f>
        <v>Tarvikkeet</v>
      </c>
      <c r="K635">
        <f>Table1[[#This Row],[Myyntihinta]]-Table1[[#This Row],[Ostohinta]]</f>
        <v>9.43</v>
      </c>
    </row>
    <row r="636" spans="1:11" x14ac:dyDescent="0.2">
      <c r="A636">
        <v>51134</v>
      </c>
      <c r="B636" s="21">
        <v>44040</v>
      </c>
      <c r="C636" s="26" t="s">
        <v>822</v>
      </c>
      <c r="D636">
        <v>1</v>
      </c>
      <c r="E636">
        <v>7</v>
      </c>
      <c r="F636">
        <v>181</v>
      </c>
      <c r="G636">
        <v>116.03</v>
      </c>
      <c r="H636" t="str">
        <f>_xlfn.XLOOKUP(Table1[[#This Row],[MyyjäID]],myyjat!$A$2:$A$16,myyjat!$B$2:$B$16)</f>
        <v>Rauno</v>
      </c>
      <c r="I636">
        <f>_xlfn.XLOOKUP(Table1[[#This Row],[Tuotenumero]],tuotteet!$A$2:$A$26,tuotteet!$C$2:$C$26)</f>
        <v>2</v>
      </c>
      <c r="J636" t="str">
        <f>_xlfn.XLOOKUP(Table1[[#This Row],[ryhmäID]],ryhmat!$A$2:$A$7,ryhmat!$B$2:$B$7)</f>
        <v>Kuvantoisto</v>
      </c>
      <c r="K636">
        <f>Table1[[#This Row],[Myyntihinta]]-Table1[[#This Row],[Ostohinta]]</f>
        <v>64.97</v>
      </c>
    </row>
    <row r="637" spans="1:11" x14ac:dyDescent="0.2">
      <c r="A637">
        <v>51135</v>
      </c>
      <c r="B637" s="21">
        <v>44041</v>
      </c>
      <c r="C637" s="26" t="s">
        <v>825</v>
      </c>
      <c r="D637">
        <v>1</v>
      </c>
      <c r="E637">
        <v>2</v>
      </c>
      <c r="F637">
        <v>97</v>
      </c>
      <c r="G637">
        <v>55.17</v>
      </c>
      <c r="H637" t="str">
        <f>_xlfn.XLOOKUP(Table1[[#This Row],[MyyjäID]],myyjat!$A$2:$A$16,myyjat!$B$2:$B$16)</f>
        <v>Petteri</v>
      </c>
      <c r="I637">
        <f>_xlfn.XLOOKUP(Table1[[#This Row],[Tuotenumero]],tuotteet!$A$2:$A$26,tuotteet!$C$2:$C$26)</f>
        <v>5</v>
      </c>
      <c r="J637" t="str">
        <f>_xlfn.XLOOKUP(Table1[[#This Row],[ryhmäID]],ryhmat!$A$2:$A$7,ryhmat!$B$2:$B$7)</f>
        <v>Konsolit</v>
      </c>
      <c r="K637">
        <f>Table1[[#This Row],[Myyntihinta]]-Table1[[#This Row],[Ostohinta]]</f>
        <v>41.83</v>
      </c>
    </row>
    <row r="638" spans="1:11" x14ac:dyDescent="0.2">
      <c r="A638">
        <v>51136</v>
      </c>
      <c r="B638" s="21">
        <v>44042</v>
      </c>
      <c r="C638" s="26" t="s">
        <v>821</v>
      </c>
      <c r="D638">
        <v>1</v>
      </c>
      <c r="E638">
        <v>3</v>
      </c>
      <c r="F638">
        <v>120</v>
      </c>
      <c r="G638">
        <v>64.39</v>
      </c>
      <c r="H638" t="str">
        <f>_xlfn.XLOOKUP(Table1[[#This Row],[MyyjäID]],myyjat!$A$2:$A$16,myyjat!$B$2:$B$16)</f>
        <v>Pekka</v>
      </c>
      <c r="I638">
        <f>_xlfn.XLOOKUP(Table1[[#This Row],[Tuotenumero]],tuotteet!$A$2:$A$26,tuotteet!$C$2:$C$26)</f>
        <v>2</v>
      </c>
      <c r="J638" t="str">
        <f>_xlfn.XLOOKUP(Table1[[#This Row],[ryhmäID]],ryhmat!$A$2:$A$7,ryhmat!$B$2:$B$7)</f>
        <v>Kuvantoisto</v>
      </c>
      <c r="K638">
        <f>Table1[[#This Row],[Myyntihinta]]-Table1[[#This Row],[Ostohinta]]</f>
        <v>55.61</v>
      </c>
    </row>
    <row r="639" spans="1:11" x14ac:dyDescent="0.2">
      <c r="A639">
        <v>51137</v>
      </c>
      <c r="B639" s="21">
        <v>44043</v>
      </c>
      <c r="C639" s="26" t="s">
        <v>817</v>
      </c>
      <c r="D639">
        <v>1</v>
      </c>
      <c r="E639">
        <v>3</v>
      </c>
      <c r="F639">
        <v>21</v>
      </c>
      <c r="G639">
        <v>10.83</v>
      </c>
      <c r="H639" t="str">
        <f>_xlfn.XLOOKUP(Table1[[#This Row],[MyyjäID]],myyjat!$A$2:$A$16,myyjat!$B$2:$B$16)</f>
        <v>Pekka</v>
      </c>
      <c r="I639">
        <f>_xlfn.XLOOKUP(Table1[[#This Row],[Tuotenumero]],tuotteet!$A$2:$A$26,tuotteet!$C$2:$C$26)</f>
        <v>4</v>
      </c>
      <c r="J639" t="str">
        <f>_xlfn.XLOOKUP(Table1[[#This Row],[ryhmäID]],ryhmat!$A$2:$A$7,ryhmat!$B$2:$B$7)</f>
        <v>Tarvikkeet</v>
      </c>
      <c r="K639">
        <f>Table1[[#This Row],[Myyntihinta]]-Table1[[#This Row],[Ostohinta]]</f>
        <v>10.17</v>
      </c>
    </row>
    <row r="640" spans="1:11" x14ac:dyDescent="0.2">
      <c r="A640">
        <v>51138</v>
      </c>
      <c r="B640" s="21">
        <v>44044</v>
      </c>
      <c r="C640" s="26" t="s">
        <v>819</v>
      </c>
      <c r="D640">
        <v>1</v>
      </c>
      <c r="E640">
        <v>1</v>
      </c>
      <c r="F640">
        <v>229</v>
      </c>
      <c r="G640">
        <v>153.74</v>
      </c>
      <c r="H640" t="str">
        <f>_xlfn.XLOOKUP(Table1[[#This Row],[MyyjäID]],myyjat!$A$2:$A$16,myyjat!$B$2:$B$16)</f>
        <v>Jani</v>
      </c>
      <c r="I640">
        <f>_xlfn.XLOOKUP(Table1[[#This Row],[Tuotenumero]],tuotteet!$A$2:$A$26,tuotteet!$C$2:$C$26)</f>
        <v>3</v>
      </c>
      <c r="J640" t="str">
        <f>_xlfn.XLOOKUP(Table1[[#This Row],[ryhmäID]],ryhmat!$A$2:$A$7,ryhmat!$B$2:$B$7)</f>
        <v>TV</v>
      </c>
      <c r="K640">
        <f>Table1[[#This Row],[Myyntihinta]]-Table1[[#This Row],[Ostohinta]]</f>
        <v>75.259999999999991</v>
      </c>
    </row>
    <row r="641" spans="1:11" x14ac:dyDescent="0.2">
      <c r="A641">
        <v>51139</v>
      </c>
      <c r="B641" s="21">
        <v>44044</v>
      </c>
      <c r="C641" s="26" t="s">
        <v>817</v>
      </c>
      <c r="D641">
        <v>1</v>
      </c>
      <c r="E641">
        <v>6</v>
      </c>
      <c r="F641">
        <v>21</v>
      </c>
      <c r="G641">
        <v>10.81</v>
      </c>
      <c r="H641" t="str">
        <f>_xlfn.XLOOKUP(Table1[[#This Row],[MyyjäID]],myyjat!$A$2:$A$16,myyjat!$B$2:$B$16)</f>
        <v>Hessu</v>
      </c>
      <c r="I641">
        <f>_xlfn.XLOOKUP(Table1[[#This Row],[Tuotenumero]],tuotteet!$A$2:$A$26,tuotteet!$C$2:$C$26)</f>
        <v>4</v>
      </c>
      <c r="J641" t="str">
        <f>_xlfn.XLOOKUP(Table1[[#This Row],[ryhmäID]],ryhmat!$A$2:$A$7,ryhmat!$B$2:$B$7)</f>
        <v>Tarvikkeet</v>
      </c>
      <c r="K641">
        <f>Table1[[#This Row],[Myyntihinta]]-Table1[[#This Row],[Ostohinta]]</f>
        <v>10.19</v>
      </c>
    </row>
    <row r="642" spans="1:11" x14ac:dyDescent="0.2">
      <c r="A642">
        <v>51140</v>
      </c>
      <c r="B642" s="21">
        <v>44044</v>
      </c>
      <c r="C642" s="26" t="s">
        <v>825</v>
      </c>
      <c r="D642">
        <v>1</v>
      </c>
      <c r="E642">
        <v>7</v>
      </c>
      <c r="F642">
        <v>103</v>
      </c>
      <c r="G642">
        <v>56.74</v>
      </c>
      <c r="H642" t="str">
        <f>_xlfn.XLOOKUP(Table1[[#This Row],[MyyjäID]],myyjat!$A$2:$A$16,myyjat!$B$2:$B$16)</f>
        <v>Rauno</v>
      </c>
      <c r="I642">
        <f>_xlfn.XLOOKUP(Table1[[#This Row],[Tuotenumero]],tuotteet!$A$2:$A$26,tuotteet!$C$2:$C$26)</f>
        <v>5</v>
      </c>
      <c r="J642" t="str">
        <f>_xlfn.XLOOKUP(Table1[[#This Row],[ryhmäID]],ryhmat!$A$2:$A$7,ryhmat!$B$2:$B$7)</f>
        <v>Konsolit</v>
      </c>
      <c r="K642">
        <f>Table1[[#This Row],[Myyntihinta]]-Table1[[#This Row],[Ostohinta]]</f>
        <v>46.26</v>
      </c>
    </row>
    <row r="643" spans="1:11" x14ac:dyDescent="0.2">
      <c r="A643">
        <v>51141</v>
      </c>
      <c r="B643" s="21">
        <v>44046</v>
      </c>
      <c r="C643" s="26" t="s">
        <v>824</v>
      </c>
      <c r="D643">
        <v>1</v>
      </c>
      <c r="E643">
        <v>2</v>
      </c>
      <c r="F643">
        <v>128</v>
      </c>
      <c r="G643">
        <v>91.61</v>
      </c>
      <c r="H643" t="str">
        <f>_xlfn.XLOOKUP(Table1[[#This Row],[MyyjäID]],myyjat!$A$2:$A$16,myyjat!$B$2:$B$16)</f>
        <v>Petteri</v>
      </c>
      <c r="I643">
        <f>_xlfn.XLOOKUP(Table1[[#This Row],[Tuotenumero]],tuotteet!$A$2:$A$26,tuotteet!$C$2:$C$26)</f>
        <v>2</v>
      </c>
      <c r="J643" t="str">
        <f>_xlfn.XLOOKUP(Table1[[#This Row],[ryhmäID]],ryhmat!$A$2:$A$7,ryhmat!$B$2:$B$7)</f>
        <v>Kuvantoisto</v>
      </c>
      <c r="K643">
        <f>Table1[[#This Row],[Myyntihinta]]-Table1[[#This Row],[Ostohinta]]</f>
        <v>36.39</v>
      </c>
    </row>
    <row r="644" spans="1:11" x14ac:dyDescent="0.2">
      <c r="A644">
        <v>51142</v>
      </c>
      <c r="B644" s="21">
        <v>44046</v>
      </c>
      <c r="C644" s="26" t="s">
        <v>825</v>
      </c>
      <c r="D644">
        <v>1</v>
      </c>
      <c r="E644">
        <v>9</v>
      </c>
      <c r="F644">
        <v>100</v>
      </c>
      <c r="G644">
        <v>55.95</v>
      </c>
      <c r="H644" t="str">
        <f>_xlfn.XLOOKUP(Table1[[#This Row],[MyyjäID]],myyjat!$A$2:$A$16,myyjat!$B$2:$B$16)</f>
        <v>Maija</v>
      </c>
      <c r="I644">
        <f>_xlfn.XLOOKUP(Table1[[#This Row],[Tuotenumero]],tuotteet!$A$2:$A$26,tuotteet!$C$2:$C$26)</f>
        <v>5</v>
      </c>
      <c r="J644" t="str">
        <f>_xlfn.XLOOKUP(Table1[[#This Row],[ryhmäID]],ryhmat!$A$2:$A$7,ryhmat!$B$2:$B$7)</f>
        <v>Konsolit</v>
      </c>
      <c r="K644">
        <f>Table1[[#This Row],[Myyntihinta]]-Table1[[#This Row],[Ostohinta]]</f>
        <v>44.05</v>
      </c>
    </row>
    <row r="645" spans="1:11" x14ac:dyDescent="0.2">
      <c r="A645">
        <v>51143</v>
      </c>
      <c r="B645" s="21">
        <v>44046</v>
      </c>
      <c r="C645" s="26" t="s">
        <v>821</v>
      </c>
      <c r="D645">
        <v>1</v>
      </c>
      <c r="E645">
        <v>2</v>
      </c>
      <c r="F645">
        <v>116</v>
      </c>
      <c r="G645">
        <v>66.42</v>
      </c>
      <c r="H645" t="str">
        <f>_xlfn.XLOOKUP(Table1[[#This Row],[MyyjäID]],myyjat!$A$2:$A$16,myyjat!$B$2:$B$16)</f>
        <v>Petteri</v>
      </c>
      <c r="I645">
        <f>_xlfn.XLOOKUP(Table1[[#This Row],[Tuotenumero]],tuotteet!$A$2:$A$26,tuotteet!$C$2:$C$26)</f>
        <v>2</v>
      </c>
      <c r="J645" t="str">
        <f>_xlfn.XLOOKUP(Table1[[#This Row],[ryhmäID]],ryhmat!$A$2:$A$7,ryhmat!$B$2:$B$7)</f>
        <v>Kuvantoisto</v>
      </c>
      <c r="K645">
        <f>Table1[[#This Row],[Myyntihinta]]-Table1[[#This Row],[Ostohinta]]</f>
        <v>49.58</v>
      </c>
    </row>
    <row r="646" spans="1:11" x14ac:dyDescent="0.2">
      <c r="A646">
        <v>51144</v>
      </c>
      <c r="B646" s="21">
        <v>44047</v>
      </c>
      <c r="C646" s="26" t="s">
        <v>817</v>
      </c>
      <c r="D646">
        <v>1</v>
      </c>
      <c r="E646">
        <v>1</v>
      </c>
      <c r="F646">
        <v>20</v>
      </c>
      <c r="G646">
        <v>11.36</v>
      </c>
      <c r="H646" t="str">
        <f>_xlfn.XLOOKUP(Table1[[#This Row],[MyyjäID]],myyjat!$A$2:$A$16,myyjat!$B$2:$B$16)</f>
        <v>Jani</v>
      </c>
      <c r="I646">
        <f>_xlfn.XLOOKUP(Table1[[#This Row],[Tuotenumero]],tuotteet!$A$2:$A$26,tuotteet!$C$2:$C$26)</f>
        <v>4</v>
      </c>
      <c r="J646" t="str">
        <f>_xlfn.XLOOKUP(Table1[[#This Row],[ryhmäID]],ryhmat!$A$2:$A$7,ryhmat!$B$2:$B$7)</f>
        <v>Tarvikkeet</v>
      </c>
      <c r="K646">
        <f>Table1[[#This Row],[Myyntihinta]]-Table1[[#This Row],[Ostohinta]]</f>
        <v>8.64</v>
      </c>
    </row>
    <row r="647" spans="1:11" x14ac:dyDescent="0.2">
      <c r="A647">
        <v>51145</v>
      </c>
      <c r="B647" s="21">
        <v>44047</v>
      </c>
      <c r="C647" s="26" t="s">
        <v>818</v>
      </c>
      <c r="D647">
        <v>1</v>
      </c>
      <c r="E647">
        <v>1</v>
      </c>
      <c r="F647">
        <v>87</v>
      </c>
      <c r="G647">
        <v>56.76</v>
      </c>
      <c r="H647" t="str">
        <f>_xlfn.XLOOKUP(Table1[[#This Row],[MyyjäID]],myyjat!$A$2:$A$16,myyjat!$B$2:$B$16)</f>
        <v>Jani</v>
      </c>
      <c r="I647">
        <f>_xlfn.XLOOKUP(Table1[[#This Row],[Tuotenumero]],tuotteet!$A$2:$A$26,tuotteet!$C$2:$C$26)</f>
        <v>6</v>
      </c>
      <c r="J647" t="str">
        <f>_xlfn.XLOOKUP(Table1[[#This Row],[ryhmäID]],ryhmat!$A$2:$A$7,ryhmat!$B$2:$B$7)</f>
        <v>Digiboxit</v>
      </c>
      <c r="K647">
        <f>Table1[[#This Row],[Myyntihinta]]-Table1[[#This Row],[Ostohinta]]</f>
        <v>30.240000000000002</v>
      </c>
    </row>
    <row r="648" spans="1:11" x14ac:dyDescent="0.2">
      <c r="A648">
        <v>51146</v>
      </c>
      <c r="B648" s="21">
        <v>44048</v>
      </c>
      <c r="C648" s="26" t="s">
        <v>817</v>
      </c>
      <c r="D648">
        <v>1</v>
      </c>
      <c r="E648">
        <v>5</v>
      </c>
      <c r="F648">
        <v>21</v>
      </c>
      <c r="G648">
        <v>11.24</v>
      </c>
      <c r="H648" t="str">
        <f>_xlfn.XLOOKUP(Table1[[#This Row],[MyyjäID]],myyjat!$A$2:$A$16,myyjat!$B$2:$B$16)</f>
        <v>Liisa</v>
      </c>
      <c r="I648">
        <f>_xlfn.XLOOKUP(Table1[[#This Row],[Tuotenumero]],tuotteet!$A$2:$A$26,tuotteet!$C$2:$C$26)</f>
        <v>4</v>
      </c>
      <c r="J648" t="str">
        <f>_xlfn.XLOOKUP(Table1[[#This Row],[ryhmäID]],ryhmat!$A$2:$A$7,ryhmat!$B$2:$B$7)</f>
        <v>Tarvikkeet</v>
      </c>
      <c r="K648">
        <f>Table1[[#This Row],[Myyntihinta]]-Table1[[#This Row],[Ostohinta]]</f>
        <v>9.76</v>
      </c>
    </row>
    <row r="649" spans="1:11" x14ac:dyDescent="0.2">
      <c r="A649">
        <v>51147</v>
      </c>
      <c r="B649" s="21">
        <v>44048</v>
      </c>
      <c r="C649" s="26" t="s">
        <v>825</v>
      </c>
      <c r="D649">
        <v>1</v>
      </c>
      <c r="E649">
        <v>5</v>
      </c>
      <c r="F649">
        <v>95</v>
      </c>
      <c r="G649">
        <v>51.77</v>
      </c>
      <c r="H649" t="str">
        <f>_xlfn.XLOOKUP(Table1[[#This Row],[MyyjäID]],myyjat!$A$2:$A$16,myyjat!$B$2:$B$16)</f>
        <v>Liisa</v>
      </c>
      <c r="I649">
        <f>_xlfn.XLOOKUP(Table1[[#This Row],[Tuotenumero]],tuotteet!$A$2:$A$26,tuotteet!$C$2:$C$26)</f>
        <v>5</v>
      </c>
      <c r="J649" t="str">
        <f>_xlfn.XLOOKUP(Table1[[#This Row],[ryhmäID]],ryhmat!$A$2:$A$7,ryhmat!$B$2:$B$7)</f>
        <v>Konsolit</v>
      </c>
      <c r="K649">
        <f>Table1[[#This Row],[Myyntihinta]]-Table1[[#This Row],[Ostohinta]]</f>
        <v>43.23</v>
      </c>
    </row>
    <row r="650" spans="1:11" x14ac:dyDescent="0.2">
      <c r="A650">
        <v>51148</v>
      </c>
      <c r="B650" s="21">
        <v>44049</v>
      </c>
      <c r="C650" s="26" t="s">
        <v>820</v>
      </c>
      <c r="D650">
        <v>1</v>
      </c>
      <c r="E650">
        <v>2</v>
      </c>
      <c r="F650">
        <v>86</v>
      </c>
      <c r="G650">
        <v>47.77</v>
      </c>
      <c r="H650" t="str">
        <f>_xlfn.XLOOKUP(Table1[[#This Row],[MyyjäID]],myyjat!$A$2:$A$16,myyjat!$B$2:$B$16)</f>
        <v>Petteri</v>
      </c>
      <c r="I650">
        <f>_xlfn.XLOOKUP(Table1[[#This Row],[Tuotenumero]],tuotteet!$A$2:$A$26,tuotteet!$C$2:$C$26)</f>
        <v>6</v>
      </c>
      <c r="J650" t="str">
        <f>_xlfn.XLOOKUP(Table1[[#This Row],[ryhmäID]],ryhmat!$A$2:$A$7,ryhmat!$B$2:$B$7)</f>
        <v>Digiboxit</v>
      </c>
      <c r="K650">
        <f>Table1[[#This Row],[Myyntihinta]]-Table1[[#This Row],[Ostohinta]]</f>
        <v>38.229999999999997</v>
      </c>
    </row>
    <row r="651" spans="1:11" x14ac:dyDescent="0.2">
      <c r="A651">
        <v>51149</v>
      </c>
      <c r="B651" s="21">
        <v>44049</v>
      </c>
      <c r="C651" s="26" t="s">
        <v>819</v>
      </c>
      <c r="D651">
        <v>1</v>
      </c>
      <c r="E651">
        <v>2</v>
      </c>
      <c r="F651">
        <v>233</v>
      </c>
      <c r="G651">
        <v>161.81</v>
      </c>
      <c r="H651" t="str">
        <f>_xlfn.XLOOKUP(Table1[[#This Row],[MyyjäID]],myyjat!$A$2:$A$16,myyjat!$B$2:$B$16)</f>
        <v>Petteri</v>
      </c>
      <c r="I651">
        <f>_xlfn.XLOOKUP(Table1[[#This Row],[Tuotenumero]],tuotteet!$A$2:$A$26,tuotteet!$C$2:$C$26)</f>
        <v>3</v>
      </c>
      <c r="J651" t="str">
        <f>_xlfn.XLOOKUP(Table1[[#This Row],[ryhmäID]],ryhmat!$A$2:$A$7,ryhmat!$B$2:$B$7)</f>
        <v>TV</v>
      </c>
      <c r="K651">
        <f>Table1[[#This Row],[Myyntihinta]]-Table1[[#This Row],[Ostohinta]]</f>
        <v>71.19</v>
      </c>
    </row>
    <row r="652" spans="1:11" x14ac:dyDescent="0.2">
      <c r="A652">
        <v>51150</v>
      </c>
      <c r="B652" s="21">
        <v>44049</v>
      </c>
      <c r="C652" s="26" t="s">
        <v>822</v>
      </c>
      <c r="D652">
        <v>1</v>
      </c>
      <c r="E652">
        <v>9</v>
      </c>
      <c r="F652">
        <v>177</v>
      </c>
      <c r="G652">
        <v>110.89</v>
      </c>
      <c r="H652" t="str">
        <f>_xlfn.XLOOKUP(Table1[[#This Row],[MyyjäID]],myyjat!$A$2:$A$16,myyjat!$B$2:$B$16)</f>
        <v>Maija</v>
      </c>
      <c r="I652">
        <f>_xlfn.XLOOKUP(Table1[[#This Row],[Tuotenumero]],tuotteet!$A$2:$A$26,tuotteet!$C$2:$C$26)</f>
        <v>2</v>
      </c>
      <c r="J652" t="str">
        <f>_xlfn.XLOOKUP(Table1[[#This Row],[ryhmäID]],ryhmat!$A$2:$A$7,ryhmat!$B$2:$B$7)</f>
        <v>Kuvantoisto</v>
      </c>
      <c r="K652">
        <f>Table1[[#This Row],[Myyntihinta]]-Table1[[#This Row],[Ostohinta]]</f>
        <v>66.11</v>
      </c>
    </row>
    <row r="653" spans="1:11" x14ac:dyDescent="0.2">
      <c r="A653">
        <v>51151</v>
      </c>
      <c r="B653" s="21">
        <v>44050</v>
      </c>
      <c r="C653" s="26" t="s">
        <v>825</v>
      </c>
      <c r="D653">
        <v>1</v>
      </c>
      <c r="E653">
        <v>6</v>
      </c>
      <c r="F653">
        <v>98</v>
      </c>
      <c r="G653">
        <v>54.2</v>
      </c>
      <c r="H653" t="str">
        <f>_xlfn.XLOOKUP(Table1[[#This Row],[MyyjäID]],myyjat!$A$2:$A$16,myyjat!$B$2:$B$16)</f>
        <v>Hessu</v>
      </c>
      <c r="I653">
        <f>_xlfn.XLOOKUP(Table1[[#This Row],[Tuotenumero]],tuotteet!$A$2:$A$26,tuotteet!$C$2:$C$26)</f>
        <v>5</v>
      </c>
      <c r="J653" t="str">
        <f>_xlfn.XLOOKUP(Table1[[#This Row],[ryhmäID]],ryhmat!$A$2:$A$7,ryhmat!$B$2:$B$7)</f>
        <v>Konsolit</v>
      </c>
      <c r="K653">
        <f>Table1[[#This Row],[Myyntihinta]]-Table1[[#This Row],[Ostohinta]]</f>
        <v>43.8</v>
      </c>
    </row>
    <row r="654" spans="1:11" x14ac:dyDescent="0.2">
      <c r="A654">
        <v>51152</v>
      </c>
      <c r="B654" s="21">
        <v>44050</v>
      </c>
      <c r="C654" s="26" t="s">
        <v>817</v>
      </c>
      <c r="D654">
        <v>1</v>
      </c>
      <c r="E654">
        <v>3</v>
      </c>
      <c r="F654">
        <v>21</v>
      </c>
      <c r="G654">
        <v>11.57</v>
      </c>
      <c r="H654" t="str">
        <f>_xlfn.XLOOKUP(Table1[[#This Row],[MyyjäID]],myyjat!$A$2:$A$16,myyjat!$B$2:$B$16)</f>
        <v>Pekka</v>
      </c>
      <c r="I654">
        <f>_xlfn.XLOOKUP(Table1[[#This Row],[Tuotenumero]],tuotteet!$A$2:$A$26,tuotteet!$C$2:$C$26)</f>
        <v>4</v>
      </c>
      <c r="J654" t="str">
        <f>_xlfn.XLOOKUP(Table1[[#This Row],[ryhmäID]],ryhmat!$A$2:$A$7,ryhmat!$B$2:$B$7)</f>
        <v>Tarvikkeet</v>
      </c>
      <c r="K654">
        <f>Table1[[#This Row],[Myyntihinta]]-Table1[[#This Row],[Ostohinta]]</f>
        <v>9.43</v>
      </c>
    </row>
    <row r="655" spans="1:11" x14ac:dyDescent="0.2">
      <c r="A655">
        <v>51153</v>
      </c>
      <c r="B655" s="21">
        <v>44051</v>
      </c>
      <c r="C655" s="26" t="s">
        <v>821</v>
      </c>
      <c r="D655">
        <v>1</v>
      </c>
      <c r="E655">
        <v>5</v>
      </c>
      <c r="F655">
        <v>117</v>
      </c>
      <c r="G655">
        <v>67.319999999999993</v>
      </c>
      <c r="H655" t="str">
        <f>_xlfn.XLOOKUP(Table1[[#This Row],[MyyjäID]],myyjat!$A$2:$A$16,myyjat!$B$2:$B$16)</f>
        <v>Liisa</v>
      </c>
      <c r="I655">
        <f>_xlfn.XLOOKUP(Table1[[#This Row],[Tuotenumero]],tuotteet!$A$2:$A$26,tuotteet!$C$2:$C$26)</f>
        <v>2</v>
      </c>
      <c r="J655" t="str">
        <f>_xlfn.XLOOKUP(Table1[[#This Row],[ryhmäID]],ryhmat!$A$2:$A$7,ryhmat!$B$2:$B$7)</f>
        <v>Kuvantoisto</v>
      </c>
      <c r="K655">
        <f>Table1[[#This Row],[Myyntihinta]]-Table1[[#This Row],[Ostohinta]]</f>
        <v>49.680000000000007</v>
      </c>
    </row>
    <row r="656" spans="1:11" x14ac:dyDescent="0.2">
      <c r="A656">
        <v>51154</v>
      </c>
      <c r="B656" s="21">
        <v>44053</v>
      </c>
      <c r="C656" s="26" t="s">
        <v>817</v>
      </c>
      <c r="D656">
        <v>1</v>
      </c>
      <c r="E656">
        <v>3</v>
      </c>
      <c r="F656">
        <v>19</v>
      </c>
      <c r="G656">
        <v>11.64</v>
      </c>
      <c r="H656" t="str">
        <f>_xlfn.XLOOKUP(Table1[[#This Row],[MyyjäID]],myyjat!$A$2:$A$16,myyjat!$B$2:$B$16)</f>
        <v>Pekka</v>
      </c>
      <c r="I656">
        <f>_xlfn.XLOOKUP(Table1[[#This Row],[Tuotenumero]],tuotteet!$A$2:$A$26,tuotteet!$C$2:$C$26)</f>
        <v>4</v>
      </c>
      <c r="J656" t="str">
        <f>_xlfn.XLOOKUP(Table1[[#This Row],[ryhmäID]],ryhmat!$A$2:$A$7,ryhmat!$B$2:$B$7)</f>
        <v>Tarvikkeet</v>
      </c>
      <c r="K656">
        <f>Table1[[#This Row],[Myyntihinta]]-Table1[[#This Row],[Ostohinta]]</f>
        <v>7.3599999999999994</v>
      </c>
    </row>
    <row r="657" spans="1:11" x14ac:dyDescent="0.2">
      <c r="A657">
        <v>51155</v>
      </c>
      <c r="B657" s="21">
        <v>44054</v>
      </c>
      <c r="C657" s="26" t="s">
        <v>817</v>
      </c>
      <c r="D657">
        <v>1</v>
      </c>
      <c r="E657">
        <v>7</v>
      </c>
      <c r="F657">
        <v>19</v>
      </c>
      <c r="G657">
        <v>11.67</v>
      </c>
      <c r="H657" t="str">
        <f>_xlfn.XLOOKUP(Table1[[#This Row],[MyyjäID]],myyjat!$A$2:$A$16,myyjat!$B$2:$B$16)</f>
        <v>Rauno</v>
      </c>
      <c r="I657">
        <f>_xlfn.XLOOKUP(Table1[[#This Row],[Tuotenumero]],tuotteet!$A$2:$A$26,tuotteet!$C$2:$C$26)</f>
        <v>4</v>
      </c>
      <c r="J657" t="str">
        <f>_xlfn.XLOOKUP(Table1[[#This Row],[ryhmäID]],ryhmat!$A$2:$A$7,ryhmat!$B$2:$B$7)</f>
        <v>Tarvikkeet</v>
      </c>
      <c r="K657">
        <f>Table1[[#This Row],[Myyntihinta]]-Table1[[#This Row],[Ostohinta]]</f>
        <v>7.33</v>
      </c>
    </row>
    <row r="658" spans="1:11" x14ac:dyDescent="0.2">
      <c r="A658">
        <v>51156</v>
      </c>
      <c r="B658" s="21">
        <v>44054</v>
      </c>
      <c r="C658" s="26" t="s">
        <v>820</v>
      </c>
      <c r="D658">
        <v>1</v>
      </c>
      <c r="E658">
        <v>3</v>
      </c>
      <c r="F658">
        <v>82</v>
      </c>
      <c r="G658">
        <v>50.62</v>
      </c>
      <c r="H658" t="str">
        <f>_xlfn.XLOOKUP(Table1[[#This Row],[MyyjäID]],myyjat!$A$2:$A$16,myyjat!$B$2:$B$16)</f>
        <v>Pekka</v>
      </c>
      <c r="I658">
        <f>_xlfn.XLOOKUP(Table1[[#This Row],[Tuotenumero]],tuotteet!$A$2:$A$26,tuotteet!$C$2:$C$26)</f>
        <v>6</v>
      </c>
      <c r="J658" t="str">
        <f>_xlfn.XLOOKUP(Table1[[#This Row],[ryhmäID]],ryhmat!$A$2:$A$7,ryhmat!$B$2:$B$7)</f>
        <v>Digiboxit</v>
      </c>
      <c r="K658">
        <f>Table1[[#This Row],[Myyntihinta]]-Table1[[#This Row],[Ostohinta]]</f>
        <v>31.380000000000003</v>
      </c>
    </row>
    <row r="659" spans="1:11" x14ac:dyDescent="0.2">
      <c r="A659">
        <v>51157</v>
      </c>
      <c r="B659" s="21">
        <v>44054</v>
      </c>
      <c r="C659" s="26" t="s">
        <v>819</v>
      </c>
      <c r="D659">
        <v>1</v>
      </c>
      <c r="E659">
        <v>2</v>
      </c>
      <c r="F659">
        <v>242</v>
      </c>
      <c r="G659">
        <v>162.53</v>
      </c>
      <c r="H659" t="str">
        <f>_xlfn.XLOOKUP(Table1[[#This Row],[MyyjäID]],myyjat!$A$2:$A$16,myyjat!$B$2:$B$16)</f>
        <v>Petteri</v>
      </c>
      <c r="I659">
        <f>_xlfn.XLOOKUP(Table1[[#This Row],[Tuotenumero]],tuotteet!$A$2:$A$26,tuotteet!$C$2:$C$26)</f>
        <v>3</v>
      </c>
      <c r="J659" t="str">
        <f>_xlfn.XLOOKUP(Table1[[#This Row],[ryhmäID]],ryhmat!$A$2:$A$7,ryhmat!$B$2:$B$7)</f>
        <v>TV</v>
      </c>
      <c r="K659">
        <f>Table1[[#This Row],[Myyntihinta]]-Table1[[#This Row],[Ostohinta]]</f>
        <v>79.47</v>
      </c>
    </row>
    <row r="660" spans="1:11" x14ac:dyDescent="0.2">
      <c r="A660">
        <v>51158</v>
      </c>
      <c r="B660" s="21">
        <v>44055</v>
      </c>
      <c r="C660" s="26" t="s">
        <v>821</v>
      </c>
      <c r="D660">
        <v>1</v>
      </c>
      <c r="E660">
        <v>5</v>
      </c>
      <c r="F660">
        <v>112</v>
      </c>
      <c r="G660">
        <v>66.45</v>
      </c>
      <c r="H660" t="str">
        <f>_xlfn.XLOOKUP(Table1[[#This Row],[MyyjäID]],myyjat!$A$2:$A$16,myyjat!$B$2:$B$16)</f>
        <v>Liisa</v>
      </c>
      <c r="I660">
        <f>_xlfn.XLOOKUP(Table1[[#This Row],[Tuotenumero]],tuotteet!$A$2:$A$26,tuotteet!$C$2:$C$26)</f>
        <v>2</v>
      </c>
      <c r="J660" t="str">
        <f>_xlfn.XLOOKUP(Table1[[#This Row],[ryhmäID]],ryhmat!$A$2:$A$7,ryhmat!$B$2:$B$7)</f>
        <v>Kuvantoisto</v>
      </c>
      <c r="K660">
        <f>Table1[[#This Row],[Myyntihinta]]-Table1[[#This Row],[Ostohinta]]</f>
        <v>45.55</v>
      </c>
    </row>
    <row r="661" spans="1:11" x14ac:dyDescent="0.2">
      <c r="A661">
        <v>51159</v>
      </c>
      <c r="B661" s="21">
        <v>44056</v>
      </c>
      <c r="C661" s="26" t="s">
        <v>825</v>
      </c>
      <c r="D661">
        <v>1</v>
      </c>
      <c r="E661">
        <v>7</v>
      </c>
      <c r="F661">
        <v>104</v>
      </c>
      <c r="G661">
        <v>53.3</v>
      </c>
      <c r="H661" t="str">
        <f>_xlfn.XLOOKUP(Table1[[#This Row],[MyyjäID]],myyjat!$A$2:$A$16,myyjat!$B$2:$B$16)</f>
        <v>Rauno</v>
      </c>
      <c r="I661">
        <f>_xlfn.XLOOKUP(Table1[[#This Row],[Tuotenumero]],tuotteet!$A$2:$A$26,tuotteet!$C$2:$C$26)</f>
        <v>5</v>
      </c>
      <c r="J661" t="str">
        <f>_xlfn.XLOOKUP(Table1[[#This Row],[ryhmäID]],ryhmat!$A$2:$A$7,ryhmat!$B$2:$B$7)</f>
        <v>Konsolit</v>
      </c>
      <c r="K661">
        <f>Table1[[#This Row],[Myyntihinta]]-Table1[[#This Row],[Ostohinta]]</f>
        <v>50.7</v>
      </c>
    </row>
    <row r="662" spans="1:11" x14ac:dyDescent="0.2">
      <c r="A662">
        <v>51160</v>
      </c>
      <c r="B662" s="21">
        <v>44057</v>
      </c>
      <c r="C662" s="26" t="s">
        <v>817</v>
      </c>
      <c r="D662">
        <v>1</v>
      </c>
      <c r="E662">
        <v>1</v>
      </c>
      <c r="F662">
        <v>21</v>
      </c>
      <c r="G662">
        <v>11.43</v>
      </c>
      <c r="H662" t="str">
        <f>_xlfn.XLOOKUP(Table1[[#This Row],[MyyjäID]],myyjat!$A$2:$A$16,myyjat!$B$2:$B$16)</f>
        <v>Jani</v>
      </c>
      <c r="I662">
        <f>_xlfn.XLOOKUP(Table1[[#This Row],[Tuotenumero]],tuotteet!$A$2:$A$26,tuotteet!$C$2:$C$26)</f>
        <v>4</v>
      </c>
      <c r="J662" t="str">
        <f>_xlfn.XLOOKUP(Table1[[#This Row],[ryhmäID]],ryhmat!$A$2:$A$7,ryhmat!$B$2:$B$7)</f>
        <v>Tarvikkeet</v>
      </c>
      <c r="K662">
        <f>Table1[[#This Row],[Myyntihinta]]-Table1[[#This Row],[Ostohinta]]</f>
        <v>9.57</v>
      </c>
    </row>
    <row r="663" spans="1:11" x14ac:dyDescent="0.2">
      <c r="A663">
        <v>51161</v>
      </c>
      <c r="B663" s="21">
        <v>44057</v>
      </c>
      <c r="C663" s="26" t="s">
        <v>821</v>
      </c>
      <c r="D663">
        <v>1</v>
      </c>
      <c r="E663">
        <v>6</v>
      </c>
      <c r="F663">
        <v>122</v>
      </c>
      <c r="G663">
        <v>62.2</v>
      </c>
      <c r="H663" t="str">
        <f>_xlfn.XLOOKUP(Table1[[#This Row],[MyyjäID]],myyjat!$A$2:$A$16,myyjat!$B$2:$B$16)</f>
        <v>Hessu</v>
      </c>
      <c r="I663">
        <f>_xlfn.XLOOKUP(Table1[[#This Row],[Tuotenumero]],tuotteet!$A$2:$A$26,tuotteet!$C$2:$C$26)</f>
        <v>2</v>
      </c>
      <c r="J663" t="str">
        <f>_xlfn.XLOOKUP(Table1[[#This Row],[ryhmäID]],ryhmat!$A$2:$A$7,ryhmat!$B$2:$B$7)</f>
        <v>Kuvantoisto</v>
      </c>
      <c r="K663">
        <f>Table1[[#This Row],[Myyntihinta]]-Table1[[#This Row],[Ostohinta]]</f>
        <v>59.8</v>
      </c>
    </row>
    <row r="664" spans="1:11" x14ac:dyDescent="0.2">
      <c r="A664">
        <v>51162</v>
      </c>
      <c r="B664" s="21">
        <v>44058</v>
      </c>
      <c r="C664" s="26" t="s">
        <v>822</v>
      </c>
      <c r="D664">
        <v>1</v>
      </c>
      <c r="E664">
        <v>2</v>
      </c>
      <c r="F664">
        <v>179</v>
      </c>
      <c r="G664">
        <v>111.99</v>
      </c>
      <c r="H664" t="str">
        <f>_xlfn.XLOOKUP(Table1[[#This Row],[MyyjäID]],myyjat!$A$2:$A$16,myyjat!$B$2:$B$16)</f>
        <v>Petteri</v>
      </c>
      <c r="I664">
        <f>_xlfn.XLOOKUP(Table1[[#This Row],[Tuotenumero]],tuotteet!$A$2:$A$26,tuotteet!$C$2:$C$26)</f>
        <v>2</v>
      </c>
      <c r="J664" t="str">
        <f>_xlfn.XLOOKUP(Table1[[#This Row],[ryhmäID]],ryhmat!$A$2:$A$7,ryhmat!$B$2:$B$7)</f>
        <v>Kuvantoisto</v>
      </c>
      <c r="K664">
        <f>Table1[[#This Row],[Myyntihinta]]-Table1[[#This Row],[Ostohinta]]</f>
        <v>67.010000000000005</v>
      </c>
    </row>
    <row r="665" spans="1:11" x14ac:dyDescent="0.2">
      <c r="A665">
        <v>51163</v>
      </c>
      <c r="B665" s="21">
        <v>44058</v>
      </c>
      <c r="C665" s="26" t="s">
        <v>818</v>
      </c>
      <c r="D665">
        <v>1</v>
      </c>
      <c r="E665">
        <v>3</v>
      </c>
      <c r="F665">
        <v>81</v>
      </c>
      <c r="G665">
        <v>56.47</v>
      </c>
      <c r="H665" t="str">
        <f>_xlfn.XLOOKUP(Table1[[#This Row],[MyyjäID]],myyjat!$A$2:$A$16,myyjat!$B$2:$B$16)</f>
        <v>Pekka</v>
      </c>
      <c r="I665">
        <f>_xlfn.XLOOKUP(Table1[[#This Row],[Tuotenumero]],tuotteet!$A$2:$A$26,tuotteet!$C$2:$C$26)</f>
        <v>6</v>
      </c>
      <c r="J665" t="str">
        <f>_xlfn.XLOOKUP(Table1[[#This Row],[ryhmäID]],ryhmat!$A$2:$A$7,ryhmat!$B$2:$B$7)</f>
        <v>Digiboxit</v>
      </c>
      <c r="K665">
        <f>Table1[[#This Row],[Myyntihinta]]-Table1[[#This Row],[Ostohinta]]</f>
        <v>24.53</v>
      </c>
    </row>
    <row r="666" spans="1:11" x14ac:dyDescent="0.2">
      <c r="A666">
        <v>51164</v>
      </c>
      <c r="B666" s="21">
        <v>44059</v>
      </c>
      <c r="C666" s="26" t="s">
        <v>817</v>
      </c>
      <c r="D666">
        <v>1</v>
      </c>
      <c r="E666">
        <v>2</v>
      </c>
      <c r="F666">
        <v>19</v>
      </c>
      <c r="G666">
        <v>11.37</v>
      </c>
      <c r="H666" t="str">
        <f>_xlfn.XLOOKUP(Table1[[#This Row],[MyyjäID]],myyjat!$A$2:$A$16,myyjat!$B$2:$B$16)</f>
        <v>Petteri</v>
      </c>
      <c r="I666">
        <f>_xlfn.XLOOKUP(Table1[[#This Row],[Tuotenumero]],tuotteet!$A$2:$A$26,tuotteet!$C$2:$C$26)</f>
        <v>4</v>
      </c>
      <c r="J666" t="str">
        <f>_xlfn.XLOOKUP(Table1[[#This Row],[ryhmäID]],ryhmat!$A$2:$A$7,ryhmat!$B$2:$B$7)</f>
        <v>Tarvikkeet</v>
      </c>
      <c r="K666">
        <f>Table1[[#This Row],[Myyntihinta]]-Table1[[#This Row],[Ostohinta]]</f>
        <v>7.6300000000000008</v>
      </c>
    </row>
    <row r="667" spans="1:11" x14ac:dyDescent="0.2">
      <c r="A667">
        <v>51165</v>
      </c>
      <c r="B667" s="21">
        <v>44060</v>
      </c>
      <c r="C667" s="26" t="s">
        <v>819</v>
      </c>
      <c r="D667">
        <v>1</v>
      </c>
      <c r="E667">
        <v>5</v>
      </c>
      <c r="F667">
        <v>246</v>
      </c>
      <c r="G667">
        <v>166.44</v>
      </c>
      <c r="H667" t="str">
        <f>_xlfn.XLOOKUP(Table1[[#This Row],[MyyjäID]],myyjat!$A$2:$A$16,myyjat!$B$2:$B$16)</f>
        <v>Liisa</v>
      </c>
      <c r="I667">
        <f>_xlfn.XLOOKUP(Table1[[#This Row],[Tuotenumero]],tuotteet!$A$2:$A$26,tuotteet!$C$2:$C$26)</f>
        <v>3</v>
      </c>
      <c r="J667" t="str">
        <f>_xlfn.XLOOKUP(Table1[[#This Row],[ryhmäID]],ryhmat!$A$2:$A$7,ryhmat!$B$2:$B$7)</f>
        <v>TV</v>
      </c>
      <c r="K667">
        <f>Table1[[#This Row],[Myyntihinta]]-Table1[[#This Row],[Ostohinta]]</f>
        <v>79.56</v>
      </c>
    </row>
    <row r="668" spans="1:11" x14ac:dyDescent="0.2">
      <c r="A668">
        <v>51166</v>
      </c>
      <c r="B668" s="21">
        <v>44060</v>
      </c>
      <c r="C668" s="26" t="s">
        <v>816</v>
      </c>
      <c r="D668">
        <v>1</v>
      </c>
      <c r="E668">
        <v>1</v>
      </c>
      <c r="F668">
        <v>75</v>
      </c>
      <c r="G668">
        <v>40.47</v>
      </c>
      <c r="H668" t="str">
        <f>_xlfn.XLOOKUP(Table1[[#This Row],[MyyjäID]],myyjat!$A$2:$A$16,myyjat!$B$2:$B$16)</f>
        <v>Jani</v>
      </c>
      <c r="I668">
        <f>_xlfn.XLOOKUP(Table1[[#This Row],[Tuotenumero]],tuotteet!$A$2:$A$26,tuotteet!$C$2:$C$26)</f>
        <v>5</v>
      </c>
      <c r="J668" t="str">
        <f>_xlfn.XLOOKUP(Table1[[#This Row],[ryhmäID]],ryhmat!$A$2:$A$7,ryhmat!$B$2:$B$7)</f>
        <v>Konsolit</v>
      </c>
      <c r="K668">
        <f>Table1[[#This Row],[Myyntihinta]]-Table1[[#This Row],[Ostohinta]]</f>
        <v>34.53</v>
      </c>
    </row>
    <row r="669" spans="1:11" x14ac:dyDescent="0.2">
      <c r="A669">
        <v>51167</v>
      </c>
      <c r="B669" s="21">
        <v>44061</v>
      </c>
      <c r="C669" s="26" t="s">
        <v>821</v>
      </c>
      <c r="D669">
        <v>1</v>
      </c>
      <c r="E669">
        <v>1</v>
      </c>
      <c r="F669">
        <v>121</v>
      </c>
      <c r="G669">
        <v>63</v>
      </c>
      <c r="H669" t="str">
        <f>_xlfn.XLOOKUP(Table1[[#This Row],[MyyjäID]],myyjat!$A$2:$A$16,myyjat!$B$2:$B$16)</f>
        <v>Jani</v>
      </c>
      <c r="I669">
        <f>_xlfn.XLOOKUP(Table1[[#This Row],[Tuotenumero]],tuotteet!$A$2:$A$26,tuotteet!$C$2:$C$26)</f>
        <v>2</v>
      </c>
      <c r="J669" t="str">
        <f>_xlfn.XLOOKUP(Table1[[#This Row],[ryhmäID]],ryhmat!$A$2:$A$7,ryhmat!$B$2:$B$7)</f>
        <v>Kuvantoisto</v>
      </c>
      <c r="K669">
        <f>Table1[[#This Row],[Myyntihinta]]-Table1[[#This Row],[Ostohinta]]</f>
        <v>58</v>
      </c>
    </row>
    <row r="670" spans="1:11" x14ac:dyDescent="0.2">
      <c r="A670">
        <v>51168</v>
      </c>
      <c r="B670" s="21">
        <v>44062</v>
      </c>
      <c r="C670" s="26" t="s">
        <v>817</v>
      </c>
      <c r="D670">
        <v>1</v>
      </c>
      <c r="E670">
        <v>7</v>
      </c>
      <c r="F670">
        <v>20</v>
      </c>
      <c r="G670">
        <v>10.79</v>
      </c>
      <c r="H670" t="str">
        <f>_xlfn.XLOOKUP(Table1[[#This Row],[MyyjäID]],myyjat!$A$2:$A$16,myyjat!$B$2:$B$16)</f>
        <v>Rauno</v>
      </c>
      <c r="I670">
        <f>_xlfn.XLOOKUP(Table1[[#This Row],[Tuotenumero]],tuotteet!$A$2:$A$26,tuotteet!$C$2:$C$26)</f>
        <v>4</v>
      </c>
      <c r="J670" t="str">
        <f>_xlfn.XLOOKUP(Table1[[#This Row],[ryhmäID]],ryhmat!$A$2:$A$7,ryhmat!$B$2:$B$7)</f>
        <v>Tarvikkeet</v>
      </c>
      <c r="K670">
        <f>Table1[[#This Row],[Myyntihinta]]-Table1[[#This Row],[Ostohinta]]</f>
        <v>9.2100000000000009</v>
      </c>
    </row>
    <row r="671" spans="1:11" x14ac:dyDescent="0.2">
      <c r="A671">
        <v>51169</v>
      </c>
      <c r="B671" s="21">
        <v>44062</v>
      </c>
      <c r="C671" s="26" t="s">
        <v>820</v>
      </c>
      <c r="D671">
        <v>1</v>
      </c>
      <c r="E671">
        <v>6</v>
      </c>
      <c r="F671">
        <v>87</v>
      </c>
      <c r="G671">
        <v>50.11</v>
      </c>
      <c r="H671" t="str">
        <f>_xlfn.XLOOKUP(Table1[[#This Row],[MyyjäID]],myyjat!$A$2:$A$16,myyjat!$B$2:$B$16)</f>
        <v>Hessu</v>
      </c>
      <c r="I671">
        <f>_xlfn.XLOOKUP(Table1[[#This Row],[Tuotenumero]],tuotteet!$A$2:$A$26,tuotteet!$C$2:$C$26)</f>
        <v>6</v>
      </c>
      <c r="J671" t="str">
        <f>_xlfn.XLOOKUP(Table1[[#This Row],[ryhmäID]],ryhmat!$A$2:$A$7,ryhmat!$B$2:$B$7)</f>
        <v>Digiboxit</v>
      </c>
      <c r="K671">
        <f>Table1[[#This Row],[Myyntihinta]]-Table1[[#This Row],[Ostohinta]]</f>
        <v>36.89</v>
      </c>
    </row>
    <row r="672" spans="1:11" x14ac:dyDescent="0.2">
      <c r="A672">
        <v>51170</v>
      </c>
      <c r="B672" s="21">
        <v>44062</v>
      </c>
      <c r="C672" s="26" t="s">
        <v>817</v>
      </c>
      <c r="D672">
        <v>1</v>
      </c>
      <c r="E672">
        <v>2</v>
      </c>
      <c r="F672">
        <v>21</v>
      </c>
      <c r="G672">
        <v>10.95</v>
      </c>
      <c r="H672" t="str">
        <f>_xlfn.XLOOKUP(Table1[[#This Row],[MyyjäID]],myyjat!$A$2:$A$16,myyjat!$B$2:$B$16)</f>
        <v>Petteri</v>
      </c>
      <c r="I672">
        <f>_xlfn.XLOOKUP(Table1[[#This Row],[Tuotenumero]],tuotteet!$A$2:$A$26,tuotteet!$C$2:$C$26)</f>
        <v>4</v>
      </c>
      <c r="J672" t="str">
        <f>_xlfn.XLOOKUP(Table1[[#This Row],[ryhmäID]],ryhmat!$A$2:$A$7,ryhmat!$B$2:$B$7)</f>
        <v>Tarvikkeet</v>
      </c>
      <c r="K672">
        <f>Table1[[#This Row],[Myyntihinta]]-Table1[[#This Row],[Ostohinta]]</f>
        <v>10.050000000000001</v>
      </c>
    </row>
    <row r="673" spans="1:11" x14ac:dyDescent="0.2">
      <c r="A673">
        <v>51171</v>
      </c>
      <c r="B673" s="21">
        <v>44062</v>
      </c>
      <c r="C673" s="26" t="s">
        <v>824</v>
      </c>
      <c r="D673">
        <v>1</v>
      </c>
      <c r="E673">
        <v>7</v>
      </c>
      <c r="F673">
        <v>129</v>
      </c>
      <c r="G673">
        <v>90.47</v>
      </c>
      <c r="H673" t="str">
        <f>_xlfn.XLOOKUP(Table1[[#This Row],[MyyjäID]],myyjat!$A$2:$A$16,myyjat!$B$2:$B$16)</f>
        <v>Rauno</v>
      </c>
      <c r="I673">
        <f>_xlfn.XLOOKUP(Table1[[#This Row],[Tuotenumero]],tuotteet!$A$2:$A$26,tuotteet!$C$2:$C$26)</f>
        <v>2</v>
      </c>
      <c r="J673" t="str">
        <f>_xlfn.XLOOKUP(Table1[[#This Row],[ryhmäID]],ryhmat!$A$2:$A$7,ryhmat!$B$2:$B$7)</f>
        <v>Kuvantoisto</v>
      </c>
      <c r="K673">
        <f>Table1[[#This Row],[Myyntihinta]]-Table1[[#This Row],[Ostohinta]]</f>
        <v>38.53</v>
      </c>
    </row>
    <row r="674" spans="1:11" x14ac:dyDescent="0.2">
      <c r="A674">
        <v>51172</v>
      </c>
      <c r="B674" s="21">
        <v>44063</v>
      </c>
      <c r="C674" s="26" t="s">
        <v>817</v>
      </c>
      <c r="D674">
        <v>1</v>
      </c>
      <c r="E674">
        <v>6</v>
      </c>
      <c r="F674">
        <v>21</v>
      </c>
      <c r="G674">
        <v>11.26</v>
      </c>
      <c r="H674" t="str">
        <f>_xlfn.XLOOKUP(Table1[[#This Row],[MyyjäID]],myyjat!$A$2:$A$16,myyjat!$B$2:$B$16)</f>
        <v>Hessu</v>
      </c>
      <c r="I674">
        <f>_xlfn.XLOOKUP(Table1[[#This Row],[Tuotenumero]],tuotteet!$A$2:$A$26,tuotteet!$C$2:$C$26)</f>
        <v>4</v>
      </c>
      <c r="J674" t="str">
        <f>_xlfn.XLOOKUP(Table1[[#This Row],[ryhmäID]],ryhmat!$A$2:$A$7,ryhmat!$B$2:$B$7)</f>
        <v>Tarvikkeet</v>
      </c>
      <c r="K674">
        <f>Table1[[#This Row],[Myyntihinta]]-Table1[[#This Row],[Ostohinta]]</f>
        <v>9.74</v>
      </c>
    </row>
    <row r="675" spans="1:11" x14ac:dyDescent="0.2">
      <c r="A675">
        <v>51173</v>
      </c>
      <c r="B675" s="21">
        <v>44063</v>
      </c>
      <c r="C675" s="26" t="s">
        <v>822</v>
      </c>
      <c r="D675">
        <v>1</v>
      </c>
      <c r="E675">
        <v>6</v>
      </c>
      <c r="F675">
        <v>175</v>
      </c>
      <c r="G675">
        <v>120.02</v>
      </c>
      <c r="H675" t="str">
        <f>_xlfn.XLOOKUP(Table1[[#This Row],[MyyjäID]],myyjat!$A$2:$A$16,myyjat!$B$2:$B$16)</f>
        <v>Hessu</v>
      </c>
      <c r="I675">
        <f>_xlfn.XLOOKUP(Table1[[#This Row],[Tuotenumero]],tuotteet!$A$2:$A$26,tuotteet!$C$2:$C$26)</f>
        <v>2</v>
      </c>
      <c r="J675" t="str">
        <f>_xlfn.XLOOKUP(Table1[[#This Row],[ryhmäID]],ryhmat!$A$2:$A$7,ryhmat!$B$2:$B$7)</f>
        <v>Kuvantoisto</v>
      </c>
      <c r="K675">
        <f>Table1[[#This Row],[Myyntihinta]]-Table1[[#This Row],[Ostohinta]]</f>
        <v>54.980000000000004</v>
      </c>
    </row>
    <row r="676" spans="1:11" x14ac:dyDescent="0.2">
      <c r="A676">
        <v>51174</v>
      </c>
      <c r="B676" s="21">
        <v>44065</v>
      </c>
      <c r="C676" s="26" t="s">
        <v>825</v>
      </c>
      <c r="D676">
        <v>1</v>
      </c>
      <c r="E676">
        <v>1</v>
      </c>
      <c r="F676">
        <v>96</v>
      </c>
      <c r="G676">
        <v>56.66</v>
      </c>
      <c r="H676" t="str">
        <f>_xlfn.XLOOKUP(Table1[[#This Row],[MyyjäID]],myyjat!$A$2:$A$16,myyjat!$B$2:$B$16)</f>
        <v>Jani</v>
      </c>
      <c r="I676">
        <f>_xlfn.XLOOKUP(Table1[[#This Row],[Tuotenumero]],tuotteet!$A$2:$A$26,tuotteet!$C$2:$C$26)</f>
        <v>5</v>
      </c>
      <c r="J676" t="str">
        <f>_xlfn.XLOOKUP(Table1[[#This Row],[ryhmäID]],ryhmat!$A$2:$A$7,ryhmat!$B$2:$B$7)</f>
        <v>Konsolit</v>
      </c>
      <c r="K676">
        <f>Table1[[#This Row],[Myyntihinta]]-Table1[[#This Row],[Ostohinta]]</f>
        <v>39.340000000000003</v>
      </c>
    </row>
    <row r="677" spans="1:11" x14ac:dyDescent="0.2">
      <c r="A677">
        <v>51175</v>
      </c>
      <c r="B677" s="21">
        <v>44065</v>
      </c>
      <c r="C677" s="26" t="s">
        <v>817</v>
      </c>
      <c r="D677">
        <v>1</v>
      </c>
      <c r="E677">
        <v>1</v>
      </c>
      <c r="F677">
        <v>19</v>
      </c>
      <c r="G677">
        <v>10.67</v>
      </c>
      <c r="H677" t="str">
        <f>_xlfn.XLOOKUP(Table1[[#This Row],[MyyjäID]],myyjat!$A$2:$A$16,myyjat!$B$2:$B$16)</f>
        <v>Jani</v>
      </c>
      <c r="I677">
        <f>_xlfn.XLOOKUP(Table1[[#This Row],[Tuotenumero]],tuotteet!$A$2:$A$26,tuotteet!$C$2:$C$26)</f>
        <v>4</v>
      </c>
      <c r="J677" t="str">
        <f>_xlfn.XLOOKUP(Table1[[#This Row],[ryhmäID]],ryhmat!$A$2:$A$7,ryhmat!$B$2:$B$7)</f>
        <v>Tarvikkeet</v>
      </c>
      <c r="K677">
        <f>Table1[[#This Row],[Myyntihinta]]-Table1[[#This Row],[Ostohinta]]</f>
        <v>8.33</v>
      </c>
    </row>
    <row r="678" spans="1:11" x14ac:dyDescent="0.2">
      <c r="A678">
        <v>51176</v>
      </c>
      <c r="B678" s="21">
        <v>44066</v>
      </c>
      <c r="C678" s="26" t="s">
        <v>819</v>
      </c>
      <c r="D678">
        <v>1</v>
      </c>
      <c r="E678">
        <v>9</v>
      </c>
      <c r="F678">
        <v>242</v>
      </c>
      <c r="G678">
        <v>163.22</v>
      </c>
      <c r="H678" t="str">
        <f>_xlfn.XLOOKUP(Table1[[#This Row],[MyyjäID]],myyjat!$A$2:$A$16,myyjat!$B$2:$B$16)</f>
        <v>Maija</v>
      </c>
      <c r="I678">
        <f>_xlfn.XLOOKUP(Table1[[#This Row],[Tuotenumero]],tuotteet!$A$2:$A$26,tuotteet!$C$2:$C$26)</f>
        <v>3</v>
      </c>
      <c r="J678" t="str">
        <f>_xlfn.XLOOKUP(Table1[[#This Row],[ryhmäID]],ryhmat!$A$2:$A$7,ryhmat!$B$2:$B$7)</f>
        <v>TV</v>
      </c>
      <c r="K678">
        <f>Table1[[#This Row],[Myyntihinta]]-Table1[[#This Row],[Ostohinta]]</f>
        <v>78.78</v>
      </c>
    </row>
    <row r="679" spans="1:11" x14ac:dyDescent="0.2">
      <c r="A679">
        <v>51177</v>
      </c>
      <c r="B679" s="21">
        <v>44066</v>
      </c>
      <c r="C679" s="26" t="s">
        <v>821</v>
      </c>
      <c r="D679">
        <v>1</v>
      </c>
      <c r="E679">
        <v>6</v>
      </c>
      <c r="F679">
        <v>124</v>
      </c>
      <c r="G679">
        <v>67.290000000000006</v>
      </c>
      <c r="H679" t="str">
        <f>_xlfn.XLOOKUP(Table1[[#This Row],[MyyjäID]],myyjat!$A$2:$A$16,myyjat!$B$2:$B$16)</f>
        <v>Hessu</v>
      </c>
      <c r="I679">
        <f>_xlfn.XLOOKUP(Table1[[#This Row],[Tuotenumero]],tuotteet!$A$2:$A$26,tuotteet!$C$2:$C$26)</f>
        <v>2</v>
      </c>
      <c r="J679" t="str">
        <f>_xlfn.XLOOKUP(Table1[[#This Row],[ryhmäID]],ryhmat!$A$2:$A$7,ryhmat!$B$2:$B$7)</f>
        <v>Kuvantoisto</v>
      </c>
      <c r="K679">
        <f>Table1[[#This Row],[Myyntihinta]]-Table1[[#This Row],[Ostohinta]]</f>
        <v>56.709999999999994</v>
      </c>
    </row>
    <row r="680" spans="1:11" x14ac:dyDescent="0.2">
      <c r="A680">
        <v>51178</v>
      </c>
      <c r="B680" s="21">
        <v>44067</v>
      </c>
      <c r="C680" s="26" t="s">
        <v>817</v>
      </c>
      <c r="D680">
        <v>1</v>
      </c>
      <c r="E680">
        <v>6</v>
      </c>
      <c r="F680">
        <v>20</v>
      </c>
      <c r="G680">
        <v>10.78</v>
      </c>
      <c r="H680" t="str">
        <f>_xlfn.XLOOKUP(Table1[[#This Row],[MyyjäID]],myyjat!$A$2:$A$16,myyjat!$B$2:$B$16)</f>
        <v>Hessu</v>
      </c>
      <c r="I680">
        <f>_xlfn.XLOOKUP(Table1[[#This Row],[Tuotenumero]],tuotteet!$A$2:$A$26,tuotteet!$C$2:$C$26)</f>
        <v>4</v>
      </c>
      <c r="J680" t="str">
        <f>_xlfn.XLOOKUP(Table1[[#This Row],[ryhmäID]],ryhmat!$A$2:$A$7,ryhmat!$B$2:$B$7)</f>
        <v>Tarvikkeet</v>
      </c>
      <c r="K680">
        <f>Table1[[#This Row],[Myyntihinta]]-Table1[[#This Row],[Ostohinta]]</f>
        <v>9.2200000000000006</v>
      </c>
    </row>
    <row r="681" spans="1:11" x14ac:dyDescent="0.2">
      <c r="A681">
        <v>51179</v>
      </c>
      <c r="B681" s="21">
        <v>44069</v>
      </c>
      <c r="C681" s="26" t="s">
        <v>818</v>
      </c>
      <c r="D681">
        <v>1</v>
      </c>
      <c r="E681">
        <v>9</v>
      </c>
      <c r="F681">
        <v>82</v>
      </c>
      <c r="G681">
        <v>53.53</v>
      </c>
      <c r="H681" t="str">
        <f>_xlfn.XLOOKUP(Table1[[#This Row],[MyyjäID]],myyjat!$A$2:$A$16,myyjat!$B$2:$B$16)</f>
        <v>Maija</v>
      </c>
      <c r="I681">
        <f>_xlfn.XLOOKUP(Table1[[#This Row],[Tuotenumero]],tuotteet!$A$2:$A$26,tuotteet!$C$2:$C$26)</f>
        <v>6</v>
      </c>
      <c r="J681" t="str">
        <f>_xlfn.XLOOKUP(Table1[[#This Row],[ryhmäID]],ryhmat!$A$2:$A$7,ryhmat!$B$2:$B$7)</f>
        <v>Digiboxit</v>
      </c>
      <c r="K681">
        <f>Table1[[#This Row],[Myyntihinta]]-Table1[[#This Row],[Ostohinta]]</f>
        <v>28.47</v>
      </c>
    </row>
    <row r="682" spans="1:11" x14ac:dyDescent="0.2">
      <c r="A682">
        <v>51180</v>
      </c>
      <c r="B682" s="21">
        <v>44069</v>
      </c>
      <c r="C682" s="26" t="s">
        <v>821</v>
      </c>
      <c r="D682">
        <v>1</v>
      </c>
      <c r="E682">
        <v>7</v>
      </c>
      <c r="F682">
        <v>121</v>
      </c>
      <c r="G682">
        <v>62.3</v>
      </c>
      <c r="H682" t="str">
        <f>_xlfn.XLOOKUP(Table1[[#This Row],[MyyjäID]],myyjat!$A$2:$A$16,myyjat!$B$2:$B$16)</f>
        <v>Rauno</v>
      </c>
      <c r="I682">
        <f>_xlfn.XLOOKUP(Table1[[#This Row],[Tuotenumero]],tuotteet!$A$2:$A$26,tuotteet!$C$2:$C$26)</f>
        <v>2</v>
      </c>
      <c r="J682" t="str">
        <f>_xlfn.XLOOKUP(Table1[[#This Row],[ryhmäID]],ryhmat!$A$2:$A$7,ryhmat!$B$2:$B$7)</f>
        <v>Kuvantoisto</v>
      </c>
      <c r="K682">
        <f>Table1[[#This Row],[Myyntihinta]]-Table1[[#This Row],[Ostohinta]]</f>
        <v>58.7</v>
      </c>
    </row>
    <row r="683" spans="1:11" x14ac:dyDescent="0.2">
      <c r="A683">
        <v>51181</v>
      </c>
      <c r="B683" s="21">
        <v>44070</v>
      </c>
      <c r="C683" s="26" t="s">
        <v>817</v>
      </c>
      <c r="D683">
        <v>1</v>
      </c>
      <c r="E683">
        <v>1</v>
      </c>
      <c r="F683">
        <v>21</v>
      </c>
      <c r="G683">
        <v>11.78</v>
      </c>
      <c r="H683" t="str">
        <f>_xlfn.XLOOKUP(Table1[[#This Row],[MyyjäID]],myyjat!$A$2:$A$16,myyjat!$B$2:$B$16)</f>
        <v>Jani</v>
      </c>
      <c r="I683">
        <f>_xlfn.XLOOKUP(Table1[[#This Row],[Tuotenumero]],tuotteet!$A$2:$A$26,tuotteet!$C$2:$C$26)</f>
        <v>4</v>
      </c>
      <c r="J683" t="str">
        <f>_xlfn.XLOOKUP(Table1[[#This Row],[ryhmäID]],ryhmat!$A$2:$A$7,ryhmat!$B$2:$B$7)</f>
        <v>Tarvikkeet</v>
      </c>
      <c r="K683">
        <f>Table1[[#This Row],[Myyntihinta]]-Table1[[#This Row],[Ostohinta]]</f>
        <v>9.2200000000000006</v>
      </c>
    </row>
    <row r="684" spans="1:11" x14ac:dyDescent="0.2">
      <c r="A684">
        <v>51182</v>
      </c>
      <c r="B684" s="21">
        <v>44070</v>
      </c>
      <c r="C684" s="26" t="s">
        <v>822</v>
      </c>
      <c r="D684">
        <v>1</v>
      </c>
      <c r="E684">
        <v>6</v>
      </c>
      <c r="F684">
        <v>182</v>
      </c>
      <c r="G684">
        <v>120.45</v>
      </c>
      <c r="H684" t="str">
        <f>_xlfn.XLOOKUP(Table1[[#This Row],[MyyjäID]],myyjat!$A$2:$A$16,myyjat!$B$2:$B$16)</f>
        <v>Hessu</v>
      </c>
      <c r="I684">
        <f>_xlfn.XLOOKUP(Table1[[#This Row],[Tuotenumero]],tuotteet!$A$2:$A$26,tuotteet!$C$2:$C$26)</f>
        <v>2</v>
      </c>
      <c r="J684" t="str">
        <f>_xlfn.XLOOKUP(Table1[[#This Row],[ryhmäID]],ryhmat!$A$2:$A$7,ryhmat!$B$2:$B$7)</f>
        <v>Kuvantoisto</v>
      </c>
      <c r="K684">
        <f>Table1[[#This Row],[Myyntihinta]]-Table1[[#This Row],[Ostohinta]]</f>
        <v>61.55</v>
      </c>
    </row>
    <row r="685" spans="1:11" x14ac:dyDescent="0.2">
      <c r="A685">
        <v>51183</v>
      </c>
      <c r="B685" s="21">
        <v>44072</v>
      </c>
      <c r="C685" s="26" t="s">
        <v>819</v>
      </c>
      <c r="D685">
        <v>1</v>
      </c>
      <c r="E685">
        <v>3</v>
      </c>
      <c r="F685">
        <v>232</v>
      </c>
      <c r="G685">
        <v>165.69</v>
      </c>
      <c r="H685" t="str">
        <f>_xlfn.XLOOKUP(Table1[[#This Row],[MyyjäID]],myyjat!$A$2:$A$16,myyjat!$B$2:$B$16)</f>
        <v>Pekka</v>
      </c>
      <c r="I685">
        <f>_xlfn.XLOOKUP(Table1[[#This Row],[Tuotenumero]],tuotteet!$A$2:$A$26,tuotteet!$C$2:$C$26)</f>
        <v>3</v>
      </c>
      <c r="J685" t="str">
        <f>_xlfn.XLOOKUP(Table1[[#This Row],[ryhmäID]],ryhmat!$A$2:$A$7,ryhmat!$B$2:$B$7)</f>
        <v>TV</v>
      </c>
      <c r="K685">
        <f>Table1[[#This Row],[Myyntihinta]]-Table1[[#This Row],[Ostohinta]]</f>
        <v>66.31</v>
      </c>
    </row>
    <row r="686" spans="1:11" x14ac:dyDescent="0.2">
      <c r="A686">
        <v>51184</v>
      </c>
      <c r="B686" s="21">
        <v>44072</v>
      </c>
      <c r="C686" s="26" t="s">
        <v>817</v>
      </c>
      <c r="D686">
        <v>1</v>
      </c>
      <c r="E686">
        <v>5</v>
      </c>
      <c r="F686">
        <v>20</v>
      </c>
      <c r="G686">
        <v>11.28</v>
      </c>
      <c r="H686" t="str">
        <f>_xlfn.XLOOKUP(Table1[[#This Row],[MyyjäID]],myyjat!$A$2:$A$16,myyjat!$B$2:$B$16)</f>
        <v>Liisa</v>
      </c>
      <c r="I686">
        <f>_xlfn.XLOOKUP(Table1[[#This Row],[Tuotenumero]],tuotteet!$A$2:$A$26,tuotteet!$C$2:$C$26)</f>
        <v>4</v>
      </c>
      <c r="J686" t="str">
        <f>_xlfn.XLOOKUP(Table1[[#This Row],[ryhmäID]],ryhmat!$A$2:$A$7,ryhmat!$B$2:$B$7)</f>
        <v>Tarvikkeet</v>
      </c>
      <c r="K686">
        <f>Table1[[#This Row],[Myyntihinta]]-Table1[[#This Row],[Ostohinta]]</f>
        <v>8.7200000000000006</v>
      </c>
    </row>
    <row r="687" spans="1:11" x14ac:dyDescent="0.2">
      <c r="A687">
        <v>51185</v>
      </c>
      <c r="B687" s="21">
        <v>44072</v>
      </c>
      <c r="C687" s="26" t="s">
        <v>821</v>
      </c>
      <c r="D687">
        <v>1</v>
      </c>
      <c r="E687">
        <v>2</v>
      </c>
      <c r="F687">
        <v>114</v>
      </c>
      <c r="G687">
        <v>64.48</v>
      </c>
      <c r="H687" t="str">
        <f>_xlfn.XLOOKUP(Table1[[#This Row],[MyyjäID]],myyjat!$A$2:$A$16,myyjat!$B$2:$B$16)</f>
        <v>Petteri</v>
      </c>
      <c r="I687">
        <f>_xlfn.XLOOKUP(Table1[[#This Row],[Tuotenumero]],tuotteet!$A$2:$A$26,tuotteet!$C$2:$C$26)</f>
        <v>2</v>
      </c>
      <c r="J687" t="str">
        <f>_xlfn.XLOOKUP(Table1[[#This Row],[ryhmäID]],ryhmat!$A$2:$A$7,ryhmat!$B$2:$B$7)</f>
        <v>Kuvantoisto</v>
      </c>
      <c r="K687">
        <f>Table1[[#This Row],[Myyntihinta]]-Table1[[#This Row],[Ostohinta]]</f>
        <v>49.519999999999996</v>
      </c>
    </row>
    <row r="688" spans="1:11" x14ac:dyDescent="0.2">
      <c r="A688">
        <v>51186</v>
      </c>
      <c r="B688" s="21">
        <v>44074</v>
      </c>
      <c r="C688" s="26" t="s">
        <v>817</v>
      </c>
      <c r="D688">
        <v>1</v>
      </c>
      <c r="E688">
        <v>1</v>
      </c>
      <c r="F688">
        <v>19</v>
      </c>
      <c r="G688">
        <v>11.19</v>
      </c>
      <c r="H688" t="str">
        <f>_xlfn.XLOOKUP(Table1[[#This Row],[MyyjäID]],myyjat!$A$2:$A$16,myyjat!$B$2:$B$16)</f>
        <v>Jani</v>
      </c>
      <c r="I688">
        <f>_xlfn.XLOOKUP(Table1[[#This Row],[Tuotenumero]],tuotteet!$A$2:$A$26,tuotteet!$C$2:$C$26)</f>
        <v>4</v>
      </c>
      <c r="J688" t="str">
        <f>_xlfn.XLOOKUP(Table1[[#This Row],[ryhmäID]],ryhmat!$A$2:$A$7,ryhmat!$B$2:$B$7)</f>
        <v>Tarvikkeet</v>
      </c>
      <c r="K688">
        <f>Table1[[#This Row],[Myyntihinta]]-Table1[[#This Row],[Ostohinta]]</f>
        <v>7.8100000000000005</v>
      </c>
    </row>
    <row r="689" spans="1:11" x14ac:dyDescent="0.2">
      <c r="A689">
        <v>51187</v>
      </c>
      <c r="B689" s="21">
        <v>44074</v>
      </c>
      <c r="C689" s="26" t="s">
        <v>825</v>
      </c>
      <c r="D689">
        <v>1</v>
      </c>
      <c r="E689">
        <v>3</v>
      </c>
      <c r="F689">
        <v>96</v>
      </c>
      <c r="G689">
        <v>56.28</v>
      </c>
      <c r="H689" t="str">
        <f>_xlfn.XLOOKUP(Table1[[#This Row],[MyyjäID]],myyjat!$A$2:$A$16,myyjat!$B$2:$B$16)</f>
        <v>Pekka</v>
      </c>
      <c r="I689">
        <f>_xlfn.XLOOKUP(Table1[[#This Row],[Tuotenumero]],tuotteet!$A$2:$A$26,tuotteet!$C$2:$C$26)</f>
        <v>5</v>
      </c>
      <c r="J689" t="str">
        <f>_xlfn.XLOOKUP(Table1[[#This Row],[ryhmäID]],ryhmat!$A$2:$A$7,ryhmat!$B$2:$B$7)</f>
        <v>Konsolit</v>
      </c>
      <c r="K689">
        <f>Table1[[#This Row],[Myyntihinta]]-Table1[[#This Row],[Ostohinta]]</f>
        <v>39.72</v>
      </c>
    </row>
    <row r="690" spans="1:11" x14ac:dyDescent="0.2">
      <c r="A690">
        <v>51188</v>
      </c>
      <c r="B690" s="21">
        <v>44074</v>
      </c>
      <c r="C690" s="26" t="s">
        <v>820</v>
      </c>
      <c r="D690">
        <v>1</v>
      </c>
      <c r="E690">
        <v>6</v>
      </c>
      <c r="F690">
        <v>88</v>
      </c>
      <c r="G690">
        <v>49.81</v>
      </c>
      <c r="H690" t="str">
        <f>_xlfn.XLOOKUP(Table1[[#This Row],[MyyjäID]],myyjat!$A$2:$A$16,myyjat!$B$2:$B$16)</f>
        <v>Hessu</v>
      </c>
      <c r="I690">
        <f>_xlfn.XLOOKUP(Table1[[#This Row],[Tuotenumero]],tuotteet!$A$2:$A$26,tuotteet!$C$2:$C$26)</f>
        <v>6</v>
      </c>
      <c r="J690" t="str">
        <f>_xlfn.XLOOKUP(Table1[[#This Row],[ryhmäID]],ryhmat!$A$2:$A$7,ryhmat!$B$2:$B$7)</f>
        <v>Digiboxit</v>
      </c>
      <c r="K690">
        <f>Table1[[#This Row],[Myyntihinta]]-Table1[[#This Row],[Ostohinta]]</f>
        <v>38.19</v>
      </c>
    </row>
    <row r="691" spans="1:11" x14ac:dyDescent="0.2">
      <c r="A691">
        <v>51189</v>
      </c>
      <c r="B691" s="21">
        <v>44075</v>
      </c>
      <c r="C691" s="26" t="s">
        <v>817</v>
      </c>
      <c r="D691">
        <v>1</v>
      </c>
      <c r="E691">
        <v>2</v>
      </c>
      <c r="F691">
        <v>21</v>
      </c>
      <c r="G691">
        <v>11.74</v>
      </c>
      <c r="H691" t="str">
        <f>_xlfn.XLOOKUP(Table1[[#This Row],[MyyjäID]],myyjat!$A$2:$A$16,myyjat!$B$2:$B$16)</f>
        <v>Petteri</v>
      </c>
      <c r="I691">
        <f>_xlfn.XLOOKUP(Table1[[#This Row],[Tuotenumero]],tuotteet!$A$2:$A$26,tuotteet!$C$2:$C$26)</f>
        <v>4</v>
      </c>
      <c r="J691" t="str">
        <f>_xlfn.XLOOKUP(Table1[[#This Row],[ryhmäID]],ryhmat!$A$2:$A$7,ryhmat!$B$2:$B$7)</f>
        <v>Tarvikkeet</v>
      </c>
      <c r="K691">
        <f>Table1[[#This Row],[Myyntihinta]]-Table1[[#This Row],[Ostohinta]]</f>
        <v>9.26</v>
      </c>
    </row>
    <row r="692" spans="1:11" x14ac:dyDescent="0.2">
      <c r="A692">
        <v>51190</v>
      </c>
      <c r="B692" s="21">
        <v>44076</v>
      </c>
      <c r="C692" s="26" t="s">
        <v>825</v>
      </c>
      <c r="D692">
        <v>1</v>
      </c>
      <c r="E692">
        <v>2</v>
      </c>
      <c r="F692">
        <v>101</v>
      </c>
      <c r="G692">
        <v>52.46</v>
      </c>
      <c r="H692" t="str">
        <f>_xlfn.XLOOKUP(Table1[[#This Row],[MyyjäID]],myyjat!$A$2:$A$16,myyjat!$B$2:$B$16)</f>
        <v>Petteri</v>
      </c>
      <c r="I692">
        <f>_xlfn.XLOOKUP(Table1[[#This Row],[Tuotenumero]],tuotteet!$A$2:$A$26,tuotteet!$C$2:$C$26)</f>
        <v>5</v>
      </c>
      <c r="J692" t="str">
        <f>_xlfn.XLOOKUP(Table1[[#This Row],[ryhmäID]],ryhmat!$A$2:$A$7,ryhmat!$B$2:$B$7)</f>
        <v>Konsolit</v>
      </c>
      <c r="K692">
        <f>Table1[[#This Row],[Myyntihinta]]-Table1[[#This Row],[Ostohinta]]</f>
        <v>48.54</v>
      </c>
    </row>
    <row r="693" spans="1:11" x14ac:dyDescent="0.2">
      <c r="A693">
        <v>51191</v>
      </c>
      <c r="B693" s="21">
        <v>44078</v>
      </c>
      <c r="C693" s="26" t="s">
        <v>817</v>
      </c>
      <c r="D693">
        <v>1</v>
      </c>
      <c r="E693">
        <v>1</v>
      </c>
      <c r="F693">
        <v>20</v>
      </c>
      <c r="G693">
        <v>10.95</v>
      </c>
      <c r="H693" t="str">
        <f>_xlfn.XLOOKUP(Table1[[#This Row],[MyyjäID]],myyjat!$A$2:$A$16,myyjat!$B$2:$B$16)</f>
        <v>Jani</v>
      </c>
      <c r="I693">
        <f>_xlfn.XLOOKUP(Table1[[#This Row],[Tuotenumero]],tuotteet!$A$2:$A$26,tuotteet!$C$2:$C$26)</f>
        <v>4</v>
      </c>
      <c r="J693" t="str">
        <f>_xlfn.XLOOKUP(Table1[[#This Row],[ryhmäID]],ryhmat!$A$2:$A$7,ryhmat!$B$2:$B$7)</f>
        <v>Tarvikkeet</v>
      </c>
      <c r="K693">
        <f>Table1[[#This Row],[Myyntihinta]]-Table1[[#This Row],[Ostohinta]]</f>
        <v>9.0500000000000007</v>
      </c>
    </row>
    <row r="694" spans="1:11" x14ac:dyDescent="0.2">
      <c r="A694">
        <v>51192</v>
      </c>
      <c r="B694" s="21">
        <v>44078</v>
      </c>
      <c r="C694" s="26" t="s">
        <v>821</v>
      </c>
      <c r="D694">
        <v>1</v>
      </c>
      <c r="E694">
        <v>6</v>
      </c>
      <c r="F694">
        <v>124</v>
      </c>
      <c r="G694">
        <v>66.75</v>
      </c>
      <c r="H694" t="str">
        <f>_xlfn.XLOOKUP(Table1[[#This Row],[MyyjäID]],myyjat!$A$2:$A$16,myyjat!$B$2:$B$16)</f>
        <v>Hessu</v>
      </c>
      <c r="I694">
        <f>_xlfn.XLOOKUP(Table1[[#This Row],[Tuotenumero]],tuotteet!$A$2:$A$26,tuotteet!$C$2:$C$26)</f>
        <v>2</v>
      </c>
      <c r="J694" t="str">
        <f>_xlfn.XLOOKUP(Table1[[#This Row],[ryhmäID]],ryhmat!$A$2:$A$7,ryhmat!$B$2:$B$7)</f>
        <v>Kuvantoisto</v>
      </c>
      <c r="K694">
        <f>Table1[[#This Row],[Myyntihinta]]-Table1[[#This Row],[Ostohinta]]</f>
        <v>57.25</v>
      </c>
    </row>
    <row r="695" spans="1:11" x14ac:dyDescent="0.2">
      <c r="A695">
        <v>51193</v>
      </c>
      <c r="B695" s="21">
        <v>44079</v>
      </c>
      <c r="C695" s="26" t="s">
        <v>818</v>
      </c>
      <c r="D695">
        <v>1</v>
      </c>
      <c r="E695">
        <v>1</v>
      </c>
      <c r="F695">
        <v>84</v>
      </c>
      <c r="G695">
        <v>55.39</v>
      </c>
      <c r="H695" t="str">
        <f>_xlfn.XLOOKUP(Table1[[#This Row],[MyyjäID]],myyjat!$A$2:$A$16,myyjat!$B$2:$B$16)</f>
        <v>Jani</v>
      </c>
      <c r="I695">
        <f>_xlfn.XLOOKUP(Table1[[#This Row],[Tuotenumero]],tuotteet!$A$2:$A$26,tuotteet!$C$2:$C$26)</f>
        <v>6</v>
      </c>
      <c r="J695" t="str">
        <f>_xlfn.XLOOKUP(Table1[[#This Row],[ryhmäID]],ryhmat!$A$2:$A$7,ryhmat!$B$2:$B$7)</f>
        <v>Digiboxit</v>
      </c>
      <c r="K695">
        <f>Table1[[#This Row],[Myyntihinta]]-Table1[[#This Row],[Ostohinta]]</f>
        <v>28.61</v>
      </c>
    </row>
    <row r="696" spans="1:11" x14ac:dyDescent="0.2">
      <c r="A696">
        <v>51194</v>
      </c>
      <c r="B696" s="21">
        <v>44079</v>
      </c>
      <c r="C696" s="26" t="s">
        <v>822</v>
      </c>
      <c r="D696">
        <v>1</v>
      </c>
      <c r="E696">
        <v>2</v>
      </c>
      <c r="F696">
        <v>171</v>
      </c>
      <c r="G696">
        <v>120.84</v>
      </c>
      <c r="H696" t="str">
        <f>_xlfn.XLOOKUP(Table1[[#This Row],[MyyjäID]],myyjat!$A$2:$A$16,myyjat!$B$2:$B$16)</f>
        <v>Petteri</v>
      </c>
      <c r="I696">
        <f>_xlfn.XLOOKUP(Table1[[#This Row],[Tuotenumero]],tuotteet!$A$2:$A$26,tuotteet!$C$2:$C$26)</f>
        <v>2</v>
      </c>
      <c r="J696" t="str">
        <f>_xlfn.XLOOKUP(Table1[[#This Row],[ryhmäID]],ryhmat!$A$2:$A$7,ryhmat!$B$2:$B$7)</f>
        <v>Kuvantoisto</v>
      </c>
      <c r="K696">
        <f>Table1[[#This Row],[Myyntihinta]]-Table1[[#This Row],[Ostohinta]]</f>
        <v>50.16</v>
      </c>
    </row>
    <row r="697" spans="1:11" x14ac:dyDescent="0.2">
      <c r="A697">
        <v>51195</v>
      </c>
      <c r="B697" s="21">
        <v>44081</v>
      </c>
      <c r="C697" s="26" t="s">
        <v>817</v>
      </c>
      <c r="D697">
        <v>1</v>
      </c>
      <c r="E697">
        <v>2</v>
      </c>
      <c r="F697">
        <v>20</v>
      </c>
      <c r="G697">
        <v>10.81</v>
      </c>
      <c r="H697" t="str">
        <f>_xlfn.XLOOKUP(Table1[[#This Row],[MyyjäID]],myyjat!$A$2:$A$16,myyjat!$B$2:$B$16)</f>
        <v>Petteri</v>
      </c>
      <c r="I697">
        <f>_xlfn.XLOOKUP(Table1[[#This Row],[Tuotenumero]],tuotteet!$A$2:$A$26,tuotteet!$C$2:$C$26)</f>
        <v>4</v>
      </c>
      <c r="J697" t="str">
        <f>_xlfn.XLOOKUP(Table1[[#This Row],[ryhmäID]],ryhmat!$A$2:$A$7,ryhmat!$B$2:$B$7)</f>
        <v>Tarvikkeet</v>
      </c>
      <c r="K697">
        <f>Table1[[#This Row],[Myyntihinta]]-Table1[[#This Row],[Ostohinta]]</f>
        <v>9.19</v>
      </c>
    </row>
    <row r="698" spans="1:11" x14ac:dyDescent="0.2">
      <c r="A698">
        <v>51196</v>
      </c>
      <c r="B698" s="21">
        <v>44082</v>
      </c>
      <c r="C698" s="26" t="s">
        <v>820</v>
      </c>
      <c r="D698">
        <v>1</v>
      </c>
      <c r="E698">
        <v>7</v>
      </c>
      <c r="F698">
        <v>87</v>
      </c>
      <c r="G698">
        <v>48.64</v>
      </c>
      <c r="H698" t="str">
        <f>_xlfn.XLOOKUP(Table1[[#This Row],[MyyjäID]],myyjat!$A$2:$A$16,myyjat!$B$2:$B$16)</f>
        <v>Rauno</v>
      </c>
      <c r="I698">
        <f>_xlfn.XLOOKUP(Table1[[#This Row],[Tuotenumero]],tuotteet!$A$2:$A$26,tuotteet!$C$2:$C$26)</f>
        <v>6</v>
      </c>
      <c r="J698" t="str">
        <f>_xlfn.XLOOKUP(Table1[[#This Row],[ryhmäID]],ryhmat!$A$2:$A$7,ryhmat!$B$2:$B$7)</f>
        <v>Digiboxit</v>
      </c>
      <c r="K698">
        <f>Table1[[#This Row],[Myyntihinta]]-Table1[[#This Row],[Ostohinta]]</f>
        <v>38.36</v>
      </c>
    </row>
    <row r="699" spans="1:11" x14ac:dyDescent="0.2">
      <c r="A699">
        <v>51197</v>
      </c>
      <c r="B699" s="21">
        <v>44083</v>
      </c>
      <c r="C699" s="26" t="s">
        <v>816</v>
      </c>
      <c r="D699">
        <v>1</v>
      </c>
      <c r="E699">
        <v>5</v>
      </c>
      <c r="F699">
        <v>77</v>
      </c>
      <c r="G699">
        <v>41.94</v>
      </c>
      <c r="H699" t="str">
        <f>_xlfn.XLOOKUP(Table1[[#This Row],[MyyjäID]],myyjat!$A$2:$A$16,myyjat!$B$2:$B$16)</f>
        <v>Liisa</v>
      </c>
      <c r="I699">
        <f>_xlfn.XLOOKUP(Table1[[#This Row],[Tuotenumero]],tuotteet!$A$2:$A$26,tuotteet!$C$2:$C$26)</f>
        <v>5</v>
      </c>
      <c r="J699" t="str">
        <f>_xlfn.XLOOKUP(Table1[[#This Row],[ryhmäID]],ryhmat!$A$2:$A$7,ryhmat!$B$2:$B$7)</f>
        <v>Konsolit</v>
      </c>
      <c r="K699">
        <f>Table1[[#This Row],[Myyntihinta]]-Table1[[#This Row],[Ostohinta]]</f>
        <v>35.06</v>
      </c>
    </row>
    <row r="700" spans="1:11" x14ac:dyDescent="0.2">
      <c r="A700">
        <v>51198</v>
      </c>
      <c r="B700" s="21">
        <v>44083</v>
      </c>
      <c r="C700" s="26" t="s">
        <v>819</v>
      </c>
      <c r="D700">
        <v>1</v>
      </c>
      <c r="E700">
        <v>6</v>
      </c>
      <c r="F700">
        <v>240</v>
      </c>
      <c r="G700">
        <v>154.37</v>
      </c>
      <c r="H700" t="str">
        <f>_xlfn.XLOOKUP(Table1[[#This Row],[MyyjäID]],myyjat!$A$2:$A$16,myyjat!$B$2:$B$16)</f>
        <v>Hessu</v>
      </c>
      <c r="I700">
        <f>_xlfn.XLOOKUP(Table1[[#This Row],[Tuotenumero]],tuotteet!$A$2:$A$26,tuotteet!$C$2:$C$26)</f>
        <v>3</v>
      </c>
      <c r="J700" t="str">
        <f>_xlfn.XLOOKUP(Table1[[#This Row],[ryhmäID]],ryhmat!$A$2:$A$7,ryhmat!$B$2:$B$7)</f>
        <v>TV</v>
      </c>
      <c r="K700">
        <f>Table1[[#This Row],[Myyntihinta]]-Table1[[#This Row],[Ostohinta]]</f>
        <v>85.63</v>
      </c>
    </row>
    <row r="701" spans="1:11" x14ac:dyDescent="0.2">
      <c r="A701">
        <v>51199</v>
      </c>
      <c r="B701" s="21">
        <v>44084</v>
      </c>
      <c r="C701" s="26" t="s">
        <v>821</v>
      </c>
      <c r="D701">
        <v>1</v>
      </c>
      <c r="E701">
        <v>9</v>
      </c>
      <c r="F701">
        <v>120</v>
      </c>
      <c r="G701">
        <v>65.25</v>
      </c>
      <c r="H701" t="str">
        <f>_xlfn.XLOOKUP(Table1[[#This Row],[MyyjäID]],myyjat!$A$2:$A$16,myyjat!$B$2:$B$16)</f>
        <v>Maija</v>
      </c>
      <c r="I701">
        <f>_xlfn.XLOOKUP(Table1[[#This Row],[Tuotenumero]],tuotteet!$A$2:$A$26,tuotteet!$C$2:$C$26)</f>
        <v>2</v>
      </c>
      <c r="J701" t="str">
        <f>_xlfn.XLOOKUP(Table1[[#This Row],[ryhmäID]],ryhmat!$A$2:$A$7,ryhmat!$B$2:$B$7)</f>
        <v>Kuvantoisto</v>
      </c>
      <c r="K701">
        <f>Table1[[#This Row],[Myyntihinta]]-Table1[[#This Row],[Ostohinta]]</f>
        <v>54.75</v>
      </c>
    </row>
    <row r="702" spans="1:11" x14ac:dyDescent="0.2">
      <c r="A702">
        <v>51200</v>
      </c>
      <c r="B702" s="21">
        <v>44084</v>
      </c>
      <c r="C702" s="26" t="s">
        <v>825</v>
      </c>
      <c r="D702">
        <v>1</v>
      </c>
      <c r="E702">
        <v>5</v>
      </c>
      <c r="F702">
        <v>95</v>
      </c>
      <c r="G702">
        <v>55.27</v>
      </c>
      <c r="H702" t="str">
        <f>_xlfn.XLOOKUP(Table1[[#This Row],[MyyjäID]],myyjat!$A$2:$A$16,myyjat!$B$2:$B$16)</f>
        <v>Liisa</v>
      </c>
      <c r="I702">
        <f>_xlfn.XLOOKUP(Table1[[#This Row],[Tuotenumero]],tuotteet!$A$2:$A$26,tuotteet!$C$2:$C$26)</f>
        <v>5</v>
      </c>
      <c r="J702" t="str">
        <f>_xlfn.XLOOKUP(Table1[[#This Row],[ryhmäID]],ryhmat!$A$2:$A$7,ryhmat!$B$2:$B$7)</f>
        <v>Konsolit</v>
      </c>
      <c r="K702">
        <f>Table1[[#This Row],[Myyntihinta]]-Table1[[#This Row],[Ostohinta]]</f>
        <v>39.729999999999997</v>
      </c>
    </row>
    <row r="703" spans="1:11" x14ac:dyDescent="0.2">
      <c r="A703">
        <v>51201</v>
      </c>
      <c r="B703" s="21">
        <v>44084</v>
      </c>
      <c r="C703" s="26" t="s">
        <v>817</v>
      </c>
      <c r="D703">
        <v>1</v>
      </c>
      <c r="E703">
        <v>5</v>
      </c>
      <c r="F703">
        <v>21</v>
      </c>
      <c r="G703">
        <v>11.31</v>
      </c>
      <c r="H703" t="str">
        <f>_xlfn.XLOOKUP(Table1[[#This Row],[MyyjäID]],myyjat!$A$2:$A$16,myyjat!$B$2:$B$16)</f>
        <v>Liisa</v>
      </c>
      <c r="I703">
        <f>_xlfn.XLOOKUP(Table1[[#This Row],[Tuotenumero]],tuotteet!$A$2:$A$26,tuotteet!$C$2:$C$26)</f>
        <v>4</v>
      </c>
      <c r="J703" t="str">
        <f>_xlfn.XLOOKUP(Table1[[#This Row],[ryhmäID]],ryhmat!$A$2:$A$7,ryhmat!$B$2:$B$7)</f>
        <v>Tarvikkeet</v>
      </c>
      <c r="K703">
        <f>Table1[[#This Row],[Myyntihinta]]-Table1[[#This Row],[Ostohinta]]</f>
        <v>9.69</v>
      </c>
    </row>
    <row r="704" spans="1:11" x14ac:dyDescent="0.2">
      <c r="A704">
        <v>51202</v>
      </c>
      <c r="B704" s="21">
        <v>44085</v>
      </c>
      <c r="C704" s="26" t="s">
        <v>824</v>
      </c>
      <c r="D704">
        <v>1</v>
      </c>
      <c r="E704">
        <v>3</v>
      </c>
      <c r="F704">
        <v>130</v>
      </c>
      <c r="G704">
        <v>87.79</v>
      </c>
      <c r="H704" t="str">
        <f>_xlfn.XLOOKUP(Table1[[#This Row],[MyyjäID]],myyjat!$A$2:$A$16,myyjat!$B$2:$B$16)</f>
        <v>Pekka</v>
      </c>
      <c r="I704">
        <f>_xlfn.XLOOKUP(Table1[[#This Row],[Tuotenumero]],tuotteet!$A$2:$A$26,tuotteet!$C$2:$C$26)</f>
        <v>2</v>
      </c>
      <c r="J704" t="str">
        <f>_xlfn.XLOOKUP(Table1[[#This Row],[ryhmäID]],ryhmat!$A$2:$A$7,ryhmat!$B$2:$B$7)</f>
        <v>Kuvantoisto</v>
      </c>
      <c r="K704">
        <f>Table1[[#This Row],[Myyntihinta]]-Table1[[#This Row],[Ostohinta]]</f>
        <v>42.209999999999994</v>
      </c>
    </row>
    <row r="705" spans="1:11" x14ac:dyDescent="0.2">
      <c r="A705">
        <v>51203</v>
      </c>
      <c r="B705" s="21">
        <v>44086</v>
      </c>
      <c r="C705" s="26" t="s">
        <v>817</v>
      </c>
      <c r="D705">
        <v>1</v>
      </c>
      <c r="E705">
        <v>5</v>
      </c>
      <c r="F705">
        <v>21</v>
      </c>
      <c r="G705">
        <v>10.71</v>
      </c>
      <c r="H705" t="str">
        <f>_xlfn.XLOOKUP(Table1[[#This Row],[MyyjäID]],myyjat!$A$2:$A$16,myyjat!$B$2:$B$16)</f>
        <v>Liisa</v>
      </c>
      <c r="I705">
        <f>_xlfn.XLOOKUP(Table1[[#This Row],[Tuotenumero]],tuotteet!$A$2:$A$26,tuotteet!$C$2:$C$26)</f>
        <v>4</v>
      </c>
      <c r="J705" t="str">
        <f>_xlfn.XLOOKUP(Table1[[#This Row],[ryhmäID]],ryhmat!$A$2:$A$7,ryhmat!$B$2:$B$7)</f>
        <v>Tarvikkeet</v>
      </c>
      <c r="K705">
        <f>Table1[[#This Row],[Myyntihinta]]-Table1[[#This Row],[Ostohinta]]</f>
        <v>10.29</v>
      </c>
    </row>
    <row r="706" spans="1:11" x14ac:dyDescent="0.2">
      <c r="A706">
        <v>51204</v>
      </c>
      <c r="B706" s="21">
        <v>44087</v>
      </c>
      <c r="C706" s="26" t="s">
        <v>817</v>
      </c>
      <c r="D706">
        <v>1</v>
      </c>
      <c r="E706">
        <v>6</v>
      </c>
      <c r="F706">
        <v>21</v>
      </c>
      <c r="G706">
        <v>11.26</v>
      </c>
      <c r="H706" t="str">
        <f>_xlfn.XLOOKUP(Table1[[#This Row],[MyyjäID]],myyjat!$A$2:$A$16,myyjat!$B$2:$B$16)</f>
        <v>Hessu</v>
      </c>
      <c r="I706">
        <f>_xlfn.XLOOKUP(Table1[[#This Row],[Tuotenumero]],tuotteet!$A$2:$A$26,tuotteet!$C$2:$C$26)</f>
        <v>4</v>
      </c>
      <c r="J706" t="str">
        <f>_xlfn.XLOOKUP(Table1[[#This Row],[ryhmäID]],ryhmat!$A$2:$A$7,ryhmat!$B$2:$B$7)</f>
        <v>Tarvikkeet</v>
      </c>
      <c r="K706">
        <f>Table1[[#This Row],[Myyntihinta]]-Table1[[#This Row],[Ostohinta]]</f>
        <v>9.74</v>
      </c>
    </row>
    <row r="707" spans="1:11" x14ac:dyDescent="0.2">
      <c r="A707">
        <v>51205</v>
      </c>
      <c r="B707" s="21">
        <v>44087</v>
      </c>
      <c r="C707" s="26" t="s">
        <v>821</v>
      </c>
      <c r="D707">
        <v>1</v>
      </c>
      <c r="E707">
        <v>7</v>
      </c>
      <c r="F707">
        <v>120</v>
      </c>
      <c r="G707">
        <v>65.64</v>
      </c>
      <c r="H707" t="str">
        <f>_xlfn.XLOOKUP(Table1[[#This Row],[MyyjäID]],myyjat!$A$2:$A$16,myyjat!$B$2:$B$16)</f>
        <v>Rauno</v>
      </c>
      <c r="I707">
        <f>_xlfn.XLOOKUP(Table1[[#This Row],[Tuotenumero]],tuotteet!$A$2:$A$26,tuotteet!$C$2:$C$26)</f>
        <v>2</v>
      </c>
      <c r="J707" t="str">
        <f>_xlfn.XLOOKUP(Table1[[#This Row],[ryhmäID]],ryhmat!$A$2:$A$7,ryhmat!$B$2:$B$7)</f>
        <v>Kuvantoisto</v>
      </c>
      <c r="K707">
        <f>Table1[[#This Row],[Myyntihinta]]-Table1[[#This Row],[Ostohinta]]</f>
        <v>54.36</v>
      </c>
    </row>
    <row r="708" spans="1:11" x14ac:dyDescent="0.2">
      <c r="A708">
        <v>51206</v>
      </c>
      <c r="B708" s="21">
        <v>44088</v>
      </c>
      <c r="C708" s="26" t="s">
        <v>825</v>
      </c>
      <c r="D708">
        <v>1</v>
      </c>
      <c r="E708">
        <v>2</v>
      </c>
      <c r="F708">
        <v>99</v>
      </c>
      <c r="G708">
        <v>53.44</v>
      </c>
      <c r="H708" t="str">
        <f>_xlfn.XLOOKUP(Table1[[#This Row],[MyyjäID]],myyjat!$A$2:$A$16,myyjat!$B$2:$B$16)</f>
        <v>Petteri</v>
      </c>
      <c r="I708">
        <f>_xlfn.XLOOKUP(Table1[[#This Row],[Tuotenumero]],tuotteet!$A$2:$A$26,tuotteet!$C$2:$C$26)</f>
        <v>5</v>
      </c>
      <c r="J708" t="str">
        <f>_xlfn.XLOOKUP(Table1[[#This Row],[ryhmäID]],ryhmat!$A$2:$A$7,ryhmat!$B$2:$B$7)</f>
        <v>Konsolit</v>
      </c>
      <c r="K708">
        <f>Table1[[#This Row],[Myyntihinta]]-Table1[[#This Row],[Ostohinta]]</f>
        <v>45.56</v>
      </c>
    </row>
    <row r="709" spans="1:11" x14ac:dyDescent="0.2">
      <c r="A709">
        <v>51207</v>
      </c>
      <c r="B709" s="21">
        <v>44088</v>
      </c>
      <c r="C709" s="26" t="s">
        <v>822</v>
      </c>
      <c r="D709">
        <v>1</v>
      </c>
      <c r="E709">
        <v>6</v>
      </c>
      <c r="F709">
        <v>188</v>
      </c>
      <c r="G709">
        <v>112.17</v>
      </c>
      <c r="H709" t="str">
        <f>_xlfn.XLOOKUP(Table1[[#This Row],[MyyjäID]],myyjat!$A$2:$A$16,myyjat!$B$2:$B$16)</f>
        <v>Hessu</v>
      </c>
      <c r="I709">
        <f>_xlfn.XLOOKUP(Table1[[#This Row],[Tuotenumero]],tuotteet!$A$2:$A$26,tuotteet!$C$2:$C$26)</f>
        <v>2</v>
      </c>
      <c r="J709" t="str">
        <f>_xlfn.XLOOKUP(Table1[[#This Row],[ryhmäID]],ryhmat!$A$2:$A$7,ryhmat!$B$2:$B$7)</f>
        <v>Kuvantoisto</v>
      </c>
      <c r="K709">
        <f>Table1[[#This Row],[Myyntihinta]]-Table1[[#This Row],[Ostohinta]]</f>
        <v>75.83</v>
      </c>
    </row>
    <row r="710" spans="1:11" x14ac:dyDescent="0.2">
      <c r="A710">
        <v>51208</v>
      </c>
      <c r="B710" s="21">
        <v>44088</v>
      </c>
      <c r="C710" s="26" t="s">
        <v>817</v>
      </c>
      <c r="D710">
        <v>1</v>
      </c>
      <c r="E710">
        <v>6</v>
      </c>
      <c r="F710">
        <v>19</v>
      </c>
      <c r="G710">
        <v>11.67</v>
      </c>
      <c r="H710" t="str">
        <f>_xlfn.XLOOKUP(Table1[[#This Row],[MyyjäID]],myyjat!$A$2:$A$16,myyjat!$B$2:$B$16)</f>
        <v>Hessu</v>
      </c>
      <c r="I710">
        <f>_xlfn.XLOOKUP(Table1[[#This Row],[Tuotenumero]],tuotteet!$A$2:$A$26,tuotteet!$C$2:$C$26)</f>
        <v>4</v>
      </c>
      <c r="J710" t="str">
        <f>_xlfn.XLOOKUP(Table1[[#This Row],[ryhmäID]],ryhmat!$A$2:$A$7,ryhmat!$B$2:$B$7)</f>
        <v>Tarvikkeet</v>
      </c>
      <c r="K710">
        <f>Table1[[#This Row],[Myyntihinta]]-Table1[[#This Row],[Ostohinta]]</f>
        <v>7.33</v>
      </c>
    </row>
    <row r="711" spans="1:11" x14ac:dyDescent="0.2">
      <c r="A711">
        <v>51209</v>
      </c>
      <c r="B711" s="21">
        <v>44089</v>
      </c>
      <c r="C711" s="26" t="s">
        <v>821</v>
      </c>
      <c r="D711">
        <v>1</v>
      </c>
      <c r="E711">
        <v>3</v>
      </c>
      <c r="F711">
        <v>120</v>
      </c>
      <c r="G711">
        <v>66.08</v>
      </c>
      <c r="H711" t="str">
        <f>_xlfn.XLOOKUP(Table1[[#This Row],[MyyjäID]],myyjat!$A$2:$A$16,myyjat!$B$2:$B$16)</f>
        <v>Pekka</v>
      </c>
      <c r="I711">
        <f>_xlfn.XLOOKUP(Table1[[#This Row],[Tuotenumero]],tuotteet!$A$2:$A$26,tuotteet!$C$2:$C$26)</f>
        <v>2</v>
      </c>
      <c r="J711" t="str">
        <f>_xlfn.XLOOKUP(Table1[[#This Row],[ryhmäID]],ryhmat!$A$2:$A$7,ryhmat!$B$2:$B$7)</f>
        <v>Kuvantoisto</v>
      </c>
      <c r="K711">
        <f>Table1[[#This Row],[Myyntihinta]]-Table1[[#This Row],[Ostohinta]]</f>
        <v>53.92</v>
      </c>
    </row>
    <row r="712" spans="1:11" x14ac:dyDescent="0.2">
      <c r="A712">
        <v>51210</v>
      </c>
      <c r="B712" s="21">
        <v>44090</v>
      </c>
      <c r="C712" s="26" t="s">
        <v>817</v>
      </c>
      <c r="D712">
        <v>1</v>
      </c>
      <c r="E712">
        <v>3</v>
      </c>
      <c r="F712">
        <v>20</v>
      </c>
      <c r="G712">
        <v>11.44</v>
      </c>
      <c r="H712" t="str">
        <f>_xlfn.XLOOKUP(Table1[[#This Row],[MyyjäID]],myyjat!$A$2:$A$16,myyjat!$B$2:$B$16)</f>
        <v>Pekka</v>
      </c>
      <c r="I712">
        <f>_xlfn.XLOOKUP(Table1[[#This Row],[Tuotenumero]],tuotteet!$A$2:$A$26,tuotteet!$C$2:$C$26)</f>
        <v>4</v>
      </c>
      <c r="J712" t="str">
        <f>_xlfn.XLOOKUP(Table1[[#This Row],[ryhmäID]],ryhmat!$A$2:$A$7,ryhmat!$B$2:$B$7)</f>
        <v>Tarvikkeet</v>
      </c>
      <c r="K712">
        <f>Table1[[#This Row],[Myyntihinta]]-Table1[[#This Row],[Ostohinta]]</f>
        <v>8.56</v>
      </c>
    </row>
    <row r="713" spans="1:11" x14ac:dyDescent="0.2">
      <c r="A713">
        <v>51211</v>
      </c>
      <c r="B713" s="21">
        <v>44090</v>
      </c>
      <c r="C713" s="26" t="s">
        <v>818</v>
      </c>
      <c r="D713">
        <v>1</v>
      </c>
      <c r="E713">
        <v>3</v>
      </c>
      <c r="F713">
        <v>88</v>
      </c>
      <c r="G713">
        <v>56.75</v>
      </c>
      <c r="H713" t="str">
        <f>_xlfn.XLOOKUP(Table1[[#This Row],[MyyjäID]],myyjat!$A$2:$A$16,myyjat!$B$2:$B$16)</f>
        <v>Pekka</v>
      </c>
      <c r="I713">
        <f>_xlfn.XLOOKUP(Table1[[#This Row],[Tuotenumero]],tuotteet!$A$2:$A$26,tuotteet!$C$2:$C$26)</f>
        <v>6</v>
      </c>
      <c r="J713" t="str">
        <f>_xlfn.XLOOKUP(Table1[[#This Row],[ryhmäID]],ryhmat!$A$2:$A$7,ryhmat!$B$2:$B$7)</f>
        <v>Digiboxit</v>
      </c>
      <c r="K713">
        <f>Table1[[#This Row],[Myyntihinta]]-Table1[[#This Row],[Ostohinta]]</f>
        <v>31.25</v>
      </c>
    </row>
    <row r="714" spans="1:11" x14ac:dyDescent="0.2">
      <c r="A714">
        <v>51212</v>
      </c>
      <c r="B714" s="21">
        <v>44091</v>
      </c>
      <c r="C714" s="26" t="s">
        <v>817</v>
      </c>
      <c r="D714">
        <v>1</v>
      </c>
      <c r="E714">
        <v>7</v>
      </c>
      <c r="F714">
        <v>20</v>
      </c>
      <c r="G714">
        <v>10.8</v>
      </c>
      <c r="H714" t="str">
        <f>_xlfn.XLOOKUP(Table1[[#This Row],[MyyjäID]],myyjat!$A$2:$A$16,myyjat!$B$2:$B$16)</f>
        <v>Rauno</v>
      </c>
      <c r="I714">
        <f>_xlfn.XLOOKUP(Table1[[#This Row],[Tuotenumero]],tuotteet!$A$2:$A$26,tuotteet!$C$2:$C$26)</f>
        <v>4</v>
      </c>
      <c r="J714" t="str">
        <f>_xlfn.XLOOKUP(Table1[[#This Row],[ryhmäID]],ryhmat!$A$2:$A$7,ryhmat!$B$2:$B$7)</f>
        <v>Tarvikkeet</v>
      </c>
      <c r="K714">
        <f>Table1[[#This Row],[Myyntihinta]]-Table1[[#This Row],[Ostohinta]]</f>
        <v>9.1999999999999993</v>
      </c>
    </row>
    <row r="715" spans="1:11" x14ac:dyDescent="0.2">
      <c r="A715">
        <v>51213</v>
      </c>
      <c r="B715" s="21">
        <v>44092</v>
      </c>
      <c r="C715" s="26" t="s">
        <v>817</v>
      </c>
      <c r="D715">
        <v>1</v>
      </c>
      <c r="E715">
        <v>3</v>
      </c>
      <c r="F715">
        <v>21</v>
      </c>
      <c r="G715">
        <v>10.98</v>
      </c>
      <c r="H715" t="str">
        <f>_xlfn.XLOOKUP(Table1[[#This Row],[MyyjäID]],myyjat!$A$2:$A$16,myyjat!$B$2:$B$16)</f>
        <v>Pekka</v>
      </c>
      <c r="I715">
        <f>_xlfn.XLOOKUP(Table1[[#This Row],[Tuotenumero]],tuotteet!$A$2:$A$26,tuotteet!$C$2:$C$26)</f>
        <v>4</v>
      </c>
      <c r="J715" t="str">
        <f>_xlfn.XLOOKUP(Table1[[#This Row],[ryhmäID]],ryhmat!$A$2:$A$7,ryhmat!$B$2:$B$7)</f>
        <v>Tarvikkeet</v>
      </c>
      <c r="K715">
        <f>Table1[[#This Row],[Myyntihinta]]-Table1[[#This Row],[Ostohinta]]</f>
        <v>10.02</v>
      </c>
    </row>
    <row r="716" spans="1:11" x14ac:dyDescent="0.2">
      <c r="A716">
        <v>51214</v>
      </c>
      <c r="B716" s="21">
        <v>44092</v>
      </c>
      <c r="C716" s="26" t="s">
        <v>819</v>
      </c>
      <c r="D716">
        <v>1</v>
      </c>
      <c r="E716">
        <v>6</v>
      </c>
      <c r="F716">
        <v>232</v>
      </c>
      <c r="G716">
        <v>157.29</v>
      </c>
      <c r="H716" t="str">
        <f>_xlfn.XLOOKUP(Table1[[#This Row],[MyyjäID]],myyjat!$A$2:$A$16,myyjat!$B$2:$B$16)</f>
        <v>Hessu</v>
      </c>
      <c r="I716">
        <f>_xlfn.XLOOKUP(Table1[[#This Row],[Tuotenumero]],tuotteet!$A$2:$A$26,tuotteet!$C$2:$C$26)</f>
        <v>3</v>
      </c>
      <c r="J716" t="str">
        <f>_xlfn.XLOOKUP(Table1[[#This Row],[ryhmäID]],ryhmat!$A$2:$A$7,ryhmat!$B$2:$B$7)</f>
        <v>TV</v>
      </c>
      <c r="K716">
        <f>Table1[[#This Row],[Myyntihinta]]-Table1[[#This Row],[Ostohinta]]</f>
        <v>74.710000000000008</v>
      </c>
    </row>
    <row r="717" spans="1:11" x14ac:dyDescent="0.2">
      <c r="A717">
        <v>51215</v>
      </c>
      <c r="B717" s="21">
        <v>44093</v>
      </c>
      <c r="C717" s="26" t="s">
        <v>818</v>
      </c>
      <c r="D717">
        <v>1</v>
      </c>
      <c r="E717">
        <v>5</v>
      </c>
      <c r="F717">
        <v>85</v>
      </c>
      <c r="G717">
        <v>56.76</v>
      </c>
      <c r="H717" t="str">
        <f>_xlfn.XLOOKUP(Table1[[#This Row],[MyyjäID]],myyjat!$A$2:$A$16,myyjat!$B$2:$B$16)</f>
        <v>Liisa</v>
      </c>
      <c r="I717">
        <f>_xlfn.XLOOKUP(Table1[[#This Row],[Tuotenumero]],tuotteet!$A$2:$A$26,tuotteet!$C$2:$C$26)</f>
        <v>6</v>
      </c>
      <c r="J717" t="str">
        <f>_xlfn.XLOOKUP(Table1[[#This Row],[ryhmäID]],ryhmat!$A$2:$A$7,ryhmat!$B$2:$B$7)</f>
        <v>Digiboxit</v>
      </c>
      <c r="K717">
        <f>Table1[[#This Row],[Myyntihinta]]-Table1[[#This Row],[Ostohinta]]</f>
        <v>28.240000000000002</v>
      </c>
    </row>
    <row r="718" spans="1:11" x14ac:dyDescent="0.2">
      <c r="A718">
        <v>51216</v>
      </c>
      <c r="B718" s="21">
        <v>44093</v>
      </c>
      <c r="C718" s="26" t="s">
        <v>825</v>
      </c>
      <c r="D718">
        <v>1</v>
      </c>
      <c r="E718">
        <v>7</v>
      </c>
      <c r="F718">
        <v>101</v>
      </c>
      <c r="G718">
        <v>52.48</v>
      </c>
      <c r="H718" t="str">
        <f>_xlfn.XLOOKUP(Table1[[#This Row],[MyyjäID]],myyjat!$A$2:$A$16,myyjat!$B$2:$B$16)</f>
        <v>Rauno</v>
      </c>
      <c r="I718">
        <f>_xlfn.XLOOKUP(Table1[[#This Row],[Tuotenumero]],tuotteet!$A$2:$A$26,tuotteet!$C$2:$C$26)</f>
        <v>5</v>
      </c>
      <c r="J718" t="str">
        <f>_xlfn.XLOOKUP(Table1[[#This Row],[ryhmäID]],ryhmat!$A$2:$A$7,ryhmat!$B$2:$B$7)</f>
        <v>Konsolit</v>
      </c>
      <c r="K718">
        <f>Table1[[#This Row],[Myyntihinta]]-Table1[[#This Row],[Ostohinta]]</f>
        <v>48.52</v>
      </c>
    </row>
    <row r="719" spans="1:11" x14ac:dyDescent="0.2">
      <c r="A719">
        <v>51217</v>
      </c>
      <c r="B719" s="21">
        <v>44094</v>
      </c>
      <c r="C719" s="26" t="s">
        <v>817</v>
      </c>
      <c r="D719">
        <v>1</v>
      </c>
      <c r="E719">
        <v>2</v>
      </c>
      <c r="F719">
        <v>21</v>
      </c>
      <c r="G719">
        <v>10.73</v>
      </c>
      <c r="H719" t="str">
        <f>_xlfn.XLOOKUP(Table1[[#This Row],[MyyjäID]],myyjat!$A$2:$A$16,myyjat!$B$2:$B$16)</f>
        <v>Petteri</v>
      </c>
      <c r="I719">
        <f>_xlfn.XLOOKUP(Table1[[#This Row],[Tuotenumero]],tuotteet!$A$2:$A$26,tuotteet!$C$2:$C$26)</f>
        <v>4</v>
      </c>
      <c r="J719" t="str">
        <f>_xlfn.XLOOKUP(Table1[[#This Row],[ryhmäID]],ryhmat!$A$2:$A$7,ryhmat!$B$2:$B$7)</f>
        <v>Tarvikkeet</v>
      </c>
      <c r="K719">
        <f>Table1[[#This Row],[Myyntihinta]]-Table1[[#This Row],[Ostohinta]]</f>
        <v>10.27</v>
      </c>
    </row>
    <row r="720" spans="1:11" x14ac:dyDescent="0.2">
      <c r="A720">
        <v>51218</v>
      </c>
      <c r="B720" s="21">
        <v>44094</v>
      </c>
      <c r="C720" s="26" t="s">
        <v>821</v>
      </c>
      <c r="D720">
        <v>1</v>
      </c>
      <c r="E720">
        <v>6</v>
      </c>
      <c r="F720">
        <v>117</v>
      </c>
      <c r="G720">
        <v>61.33</v>
      </c>
      <c r="H720" t="str">
        <f>_xlfn.XLOOKUP(Table1[[#This Row],[MyyjäID]],myyjat!$A$2:$A$16,myyjat!$B$2:$B$16)</f>
        <v>Hessu</v>
      </c>
      <c r="I720">
        <f>_xlfn.XLOOKUP(Table1[[#This Row],[Tuotenumero]],tuotteet!$A$2:$A$26,tuotteet!$C$2:$C$26)</f>
        <v>2</v>
      </c>
      <c r="J720" t="str">
        <f>_xlfn.XLOOKUP(Table1[[#This Row],[ryhmäID]],ryhmat!$A$2:$A$7,ryhmat!$B$2:$B$7)</f>
        <v>Kuvantoisto</v>
      </c>
      <c r="K720">
        <f>Table1[[#This Row],[Myyntihinta]]-Table1[[#This Row],[Ostohinta]]</f>
        <v>55.67</v>
      </c>
    </row>
    <row r="721" spans="1:11" x14ac:dyDescent="0.2">
      <c r="A721">
        <v>51219</v>
      </c>
      <c r="B721" s="21">
        <v>44095</v>
      </c>
      <c r="C721" s="26" t="s">
        <v>825</v>
      </c>
      <c r="D721">
        <v>1</v>
      </c>
      <c r="E721">
        <v>6</v>
      </c>
      <c r="F721">
        <v>95</v>
      </c>
      <c r="G721">
        <v>52.41</v>
      </c>
      <c r="H721" t="str">
        <f>_xlfn.XLOOKUP(Table1[[#This Row],[MyyjäID]],myyjat!$A$2:$A$16,myyjat!$B$2:$B$16)</f>
        <v>Hessu</v>
      </c>
      <c r="I721">
        <f>_xlfn.XLOOKUP(Table1[[#This Row],[Tuotenumero]],tuotteet!$A$2:$A$26,tuotteet!$C$2:$C$26)</f>
        <v>5</v>
      </c>
      <c r="J721" t="str">
        <f>_xlfn.XLOOKUP(Table1[[#This Row],[ryhmäID]],ryhmat!$A$2:$A$7,ryhmat!$B$2:$B$7)</f>
        <v>Konsolit</v>
      </c>
      <c r="K721">
        <f>Table1[[#This Row],[Myyntihinta]]-Table1[[#This Row],[Ostohinta]]</f>
        <v>42.59</v>
      </c>
    </row>
    <row r="722" spans="1:11" x14ac:dyDescent="0.2">
      <c r="A722">
        <v>51220</v>
      </c>
      <c r="B722" s="21">
        <v>44095</v>
      </c>
      <c r="C722" s="26" t="s">
        <v>822</v>
      </c>
      <c r="D722">
        <v>1</v>
      </c>
      <c r="E722">
        <v>5</v>
      </c>
      <c r="F722">
        <v>183</v>
      </c>
      <c r="G722">
        <v>118.07</v>
      </c>
      <c r="H722" t="str">
        <f>_xlfn.XLOOKUP(Table1[[#This Row],[MyyjäID]],myyjat!$A$2:$A$16,myyjat!$B$2:$B$16)</f>
        <v>Liisa</v>
      </c>
      <c r="I722">
        <f>_xlfn.XLOOKUP(Table1[[#This Row],[Tuotenumero]],tuotteet!$A$2:$A$26,tuotteet!$C$2:$C$26)</f>
        <v>2</v>
      </c>
      <c r="J722" t="str">
        <f>_xlfn.XLOOKUP(Table1[[#This Row],[ryhmäID]],ryhmat!$A$2:$A$7,ryhmat!$B$2:$B$7)</f>
        <v>Kuvantoisto</v>
      </c>
      <c r="K722">
        <f>Table1[[#This Row],[Myyntihinta]]-Table1[[#This Row],[Ostohinta]]</f>
        <v>64.930000000000007</v>
      </c>
    </row>
    <row r="723" spans="1:11" x14ac:dyDescent="0.2">
      <c r="A723">
        <v>51221</v>
      </c>
      <c r="B723" s="21">
        <v>44095</v>
      </c>
      <c r="C723" s="26" t="s">
        <v>817</v>
      </c>
      <c r="D723">
        <v>1</v>
      </c>
      <c r="E723">
        <v>3</v>
      </c>
      <c r="F723">
        <v>21</v>
      </c>
      <c r="G723">
        <v>11.39</v>
      </c>
      <c r="H723" t="str">
        <f>_xlfn.XLOOKUP(Table1[[#This Row],[MyyjäID]],myyjat!$A$2:$A$16,myyjat!$B$2:$B$16)</f>
        <v>Pekka</v>
      </c>
      <c r="I723">
        <f>_xlfn.XLOOKUP(Table1[[#This Row],[Tuotenumero]],tuotteet!$A$2:$A$26,tuotteet!$C$2:$C$26)</f>
        <v>4</v>
      </c>
      <c r="J723" t="str">
        <f>_xlfn.XLOOKUP(Table1[[#This Row],[ryhmäID]],ryhmat!$A$2:$A$7,ryhmat!$B$2:$B$7)</f>
        <v>Tarvikkeet</v>
      </c>
      <c r="K723">
        <f>Table1[[#This Row],[Myyntihinta]]-Table1[[#This Row],[Ostohinta]]</f>
        <v>9.61</v>
      </c>
    </row>
    <row r="724" spans="1:11" x14ac:dyDescent="0.2">
      <c r="A724">
        <v>51222</v>
      </c>
      <c r="B724" s="21">
        <v>44098</v>
      </c>
      <c r="C724" s="26" t="s">
        <v>825</v>
      </c>
      <c r="D724">
        <v>1</v>
      </c>
      <c r="E724">
        <v>3</v>
      </c>
      <c r="F724">
        <v>102</v>
      </c>
      <c r="G724">
        <v>54.05</v>
      </c>
      <c r="H724" t="str">
        <f>_xlfn.XLOOKUP(Table1[[#This Row],[MyyjäID]],myyjat!$A$2:$A$16,myyjat!$B$2:$B$16)</f>
        <v>Pekka</v>
      </c>
      <c r="I724">
        <f>_xlfn.XLOOKUP(Table1[[#This Row],[Tuotenumero]],tuotteet!$A$2:$A$26,tuotteet!$C$2:$C$26)</f>
        <v>5</v>
      </c>
      <c r="J724" t="str">
        <f>_xlfn.XLOOKUP(Table1[[#This Row],[ryhmäID]],ryhmat!$A$2:$A$7,ryhmat!$B$2:$B$7)</f>
        <v>Konsolit</v>
      </c>
      <c r="K724">
        <f>Table1[[#This Row],[Myyntihinta]]-Table1[[#This Row],[Ostohinta]]</f>
        <v>47.95</v>
      </c>
    </row>
    <row r="725" spans="1:11" x14ac:dyDescent="0.2">
      <c r="A725">
        <v>51223</v>
      </c>
      <c r="B725" s="21">
        <v>44098</v>
      </c>
      <c r="C725" s="26" t="s">
        <v>820</v>
      </c>
      <c r="D725">
        <v>1</v>
      </c>
      <c r="E725">
        <v>1</v>
      </c>
      <c r="F725">
        <v>87</v>
      </c>
      <c r="G725">
        <v>50.3</v>
      </c>
      <c r="H725" t="str">
        <f>_xlfn.XLOOKUP(Table1[[#This Row],[MyyjäID]],myyjat!$A$2:$A$16,myyjat!$B$2:$B$16)</f>
        <v>Jani</v>
      </c>
      <c r="I725">
        <f>_xlfn.XLOOKUP(Table1[[#This Row],[Tuotenumero]],tuotteet!$A$2:$A$26,tuotteet!$C$2:$C$26)</f>
        <v>6</v>
      </c>
      <c r="J725" t="str">
        <f>_xlfn.XLOOKUP(Table1[[#This Row],[ryhmäID]],ryhmat!$A$2:$A$7,ryhmat!$B$2:$B$7)</f>
        <v>Digiboxit</v>
      </c>
      <c r="K725">
        <f>Table1[[#This Row],[Myyntihinta]]-Table1[[#This Row],[Ostohinta]]</f>
        <v>36.700000000000003</v>
      </c>
    </row>
    <row r="726" spans="1:11" x14ac:dyDescent="0.2">
      <c r="A726">
        <v>51224</v>
      </c>
      <c r="B726" s="21">
        <v>44098</v>
      </c>
      <c r="C726" s="26" t="s">
        <v>821</v>
      </c>
      <c r="D726">
        <v>1</v>
      </c>
      <c r="E726">
        <v>5</v>
      </c>
      <c r="F726">
        <v>112</v>
      </c>
      <c r="G726">
        <v>61.88</v>
      </c>
      <c r="H726" t="str">
        <f>_xlfn.XLOOKUP(Table1[[#This Row],[MyyjäID]],myyjat!$A$2:$A$16,myyjat!$B$2:$B$16)</f>
        <v>Liisa</v>
      </c>
      <c r="I726">
        <f>_xlfn.XLOOKUP(Table1[[#This Row],[Tuotenumero]],tuotteet!$A$2:$A$26,tuotteet!$C$2:$C$26)</f>
        <v>2</v>
      </c>
      <c r="J726" t="str">
        <f>_xlfn.XLOOKUP(Table1[[#This Row],[ryhmäID]],ryhmat!$A$2:$A$7,ryhmat!$B$2:$B$7)</f>
        <v>Kuvantoisto</v>
      </c>
      <c r="K726">
        <f>Table1[[#This Row],[Myyntihinta]]-Table1[[#This Row],[Ostohinta]]</f>
        <v>50.12</v>
      </c>
    </row>
    <row r="727" spans="1:11" x14ac:dyDescent="0.2">
      <c r="A727">
        <v>51225</v>
      </c>
      <c r="B727" s="21">
        <v>44098</v>
      </c>
      <c r="C727" s="26" t="s">
        <v>818</v>
      </c>
      <c r="D727">
        <v>1</v>
      </c>
      <c r="E727">
        <v>7</v>
      </c>
      <c r="F727">
        <v>83</v>
      </c>
      <c r="G727">
        <v>55.42</v>
      </c>
      <c r="H727" t="str">
        <f>_xlfn.XLOOKUP(Table1[[#This Row],[MyyjäID]],myyjat!$A$2:$A$16,myyjat!$B$2:$B$16)</f>
        <v>Rauno</v>
      </c>
      <c r="I727">
        <f>_xlfn.XLOOKUP(Table1[[#This Row],[Tuotenumero]],tuotteet!$A$2:$A$26,tuotteet!$C$2:$C$26)</f>
        <v>6</v>
      </c>
      <c r="J727" t="str">
        <f>_xlfn.XLOOKUP(Table1[[#This Row],[ryhmäID]],ryhmat!$A$2:$A$7,ryhmat!$B$2:$B$7)</f>
        <v>Digiboxit</v>
      </c>
      <c r="K727">
        <f>Table1[[#This Row],[Myyntihinta]]-Table1[[#This Row],[Ostohinta]]</f>
        <v>27.58</v>
      </c>
    </row>
    <row r="728" spans="1:11" x14ac:dyDescent="0.2">
      <c r="A728">
        <v>51226</v>
      </c>
      <c r="B728" s="21">
        <v>44098</v>
      </c>
      <c r="C728" s="26" t="s">
        <v>817</v>
      </c>
      <c r="D728">
        <v>1</v>
      </c>
      <c r="E728">
        <v>7</v>
      </c>
      <c r="F728">
        <v>19</v>
      </c>
      <c r="G728">
        <v>11.07</v>
      </c>
      <c r="H728" t="str">
        <f>_xlfn.XLOOKUP(Table1[[#This Row],[MyyjäID]],myyjat!$A$2:$A$16,myyjat!$B$2:$B$16)</f>
        <v>Rauno</v>
      </c>
      <c r="I728">
        <f>_xlfn.XLOOKUP(Table1[[#This Row],[Tuotenumero]],tuotteet!$A$2:$A$26,tuotteet!$C$2:$C$26)</f>
        <v>4</v>
      </c>
      <c r="J728" t="str">
        <f>_xlfn.XLOOKUP(Table1[[#This Row],[ryhmäID]],ryhmat!$A$2:$A$7,ryhmat!$B$2:$B$7)</f>
        <v>Tarvikkeet</v>
      </c>
      <c r="K728">
        <f>Table1[[#This Row],[Myyntihinta]]-Table1[[#This Row],[Ostohinta]]</f>
        <v>7.93</v>
      </c>
    </row>
    <row r="729" spans="1:11" x14ac:dyDescent="0.2">
      <c r="A729">
        <v>51227</v>
      </c>
      <c r="B729" s="21">
        <v>44099</v>
      </c>
      <c r="C729" s="26" t="s">
        <v>819</v>
      </c>
      <c r="D729">
        <v>1</v>
      </c>
      <c r="E729">
        <v>9</v>
      </c>
      <c r="F729">
        <v>229</v>
      </c>
      <c r="G729">
        <v>164.19</v>
      </c>
      <c r="H729" t="str">
        <f>_xlfn.XLOOKUP(Table1[[#This Row],[MyyjäID]],myyjat!$A$2:$A$16,myyjat!$B$2:$B$16)</f>
        <v>Maija</v>
      </c>
      <c r="I729">
        <f>_xlfn.XLOOKUP(Table1[[#This Row],[Tuotenumero]],tuotteet!$A$2:$A$26,tuotteet!$C$2:$C$26)</f>
        <v>3</v>
      </c>
      <c r="J729" t="str">
        <f>_xlfn.XLOOKUP(Table1[[#This Row],[ryhmäID]],ryhmat!$A$2:$A$7,ryhmat!$B$2:$B$7)</f>
        <v>TV</v>
      </c>
      <c r="K729">
        <f>Table1[[#This Row],[Myyntihinta]]-Table1[[#This Row],[Ostohinta]]</f>
        <v>64.81</v>
      </c>
    </row>
    <row r="730" spans="1:11" x14ac:dyDescent="0.2">
      <c r="A730">
        <v>51228</v>
      </c>
      <c r="B730" s="21">
        <v>44100</v>
      </c>
      <c r="C730" s="26" t="s">
        <v>821</v>
      </c>
      <c r="D730">
        <v>1</v>
      </c>
      <c r="E730">
        <v>2</v>
      </c>
      <c r="F730">
        <v>115</v>
      </c>
      <c r="G730">
        <v>66.900000000000006</v>
      </c>
      <c r="H730" t="str">
        <f>_xlfn.XLOOKUP(Table1[[#This Row],[MyyjäID]],myyjat!$A$2:$A$16,myyjat!$B$2:$B$16)</f>
        <v>Petteri</v>
      </c>
      <c r="I730">
        <f>_xlfn.XLOOKUP(Table1[[#This Row],[Tuotenumero]],tuotteet!$A$2:$A$26,tuotteet!$C$2:$C$26)</f>
        <v>2</v>
      </c>
      <c r="J730" t="str">
        <f>_xlfn.XLOOKUP(Table1[[#This Row],[ryhmäID]],ryhmat!$A$2:$A$7,ryhmat!$B$2:$B$7)</f>
        <v>Kuvantoisto</v>
      </c>
      <c r="K730">
        <f>Table1[[#This Row],[Myyntihinta]]-Table1[[#This Row],[Ostohinta]]</f>
        <v>48.099999999999994</v>
      </c>
    </row>
    <row r="731" spans="1:11" x14ac:dyDescent="0.2">
      <c r="A731">
        <v>51229</v>
      </c>
      <c r="B731" s="21">
        <v>44101</v>
      </c>
      <c r="C731" s="26" t="s">
        <v>817</v>
      </c>
      <c r="D731">
        <v>1</v>
      </c>
      <c r="E731">
        <v>9</v>
      </c>
      <c r="F731">
        <v>21</v>
      </c>
      <c r="G731">
        <v>11.48</v>
      </c>
      <c r="H731" t="str">
        <f>_xlfn.XLOOKUP(Table1[[#This Row],[MyyjäID]],myyjat!$A$2:$A$16,myyjat!$B$2:$B$16)</f>
        <v>Maija</v>
      </c>
      <c r="I731">
        <f>_xlfn.XLOOKUP(Table1[[#This Row],[Tuotenumero]],tuotteet!$A$2:$A$26,tuotteet!$C$2:$C$26)</f>
        <v>4</v>
      </c>
      <c r="J731" t="str">
        <f>_xlfn.XLOOKUP(Table1[[#This Row],[ryhmäID]],ryhmat!$A$2:$A$7,ryhmat!$B$2:$B$7)</f>
        <v>Tarvikkeet</v>
      </c>
      <c r="K731">
        <f>Table1[[#This Row],[Myyntihinta]]-Table1[[#This Row],[Ostohinta]]</f>
        <v>9.52</v>
      </c>
    </row>
    <row r="732" spans="1:11" x14ac:dyDescent="0.2">
      <c r="A732">
        <v>51230</v>
      </c>
      <c r="B732" s="21">
        <v>44102</v>
      </c>
      <c r="C732" s="26" t="s">
        <v>819</v>
      </c>
      <c r="D732">
        <v>1</v>
      </c>
      <c r="E732">
        <v>6</v>
      </c>
      <c r="F732">
        <v>226</v>
      </c>
      <c r="G732">
        <v>163.69</v>
      </c>
      <c r="H732" t="str">
        <f>_xlfn.XLOOKUP(Table1[[#This Row],[MyyjäID]],myyjat!$A$2:$A$16,myyjat!$B$2:$B$16)</f>
        <v>Hessu</v>
      </c>
      <c r="I732">
        <f>_xlfn.XLOOKUP(Table1[[#This Row],[Tuotenumero]],tuotteet!$A$2:$A$26,tuotteet!$C$2:$C$26)</f>
        <v>3</v>
      </c>
      <c r="J732" t="str">
        <f>_xlfn.XLOOKUP(Table1[[#This Row],[ryhmäID]],ryhmat!$A$2:$A$7,ryhmat!$B$2:$B$7)</f>
        <v>TV</v>
      </c>
      <c r="K732">
        <f>Table1[[#This Row],[Myyntihinta]]-Table1[[#This Row],[Ostohinta]]</f>
        <v>62.31</v>
      </c>
    </row>
    <row r="733" spans="1:11" x14ac:dyDescent="0.2">
      <c r="A733">
        <v>51231</v>
      </c>
      <c r="B733" s="21">
        <v>44103</v>
      </c>
      <c r="C733" s="26" t="s">
        <v>822</v>
      </c>
      <c r="D733">
        <v>1</v>
      </c>
      <c r="E733">
        <v>9</v>
      </c>
      <c r="F733">
        <v>178</v>
      </c>
      <c r="G733">
        <v>120.38</v>
      </c>
      <c r="H733" t="str">
        <f>_xlfn.XLOOKUP(Table1[[#This Row],[MyyjäID]],myyjat!$A$2:$A$16,myyjat!$B$2:$B$16)</f>
        <v>Maija</v>
      </c>
      <c r="I733">
        <f>_xlfn.XLOOKUP(Table1[[#This Row],[Tuotenumero]],tuotteet!$A$2:$A$26,tuotteet!$C$2:$C$26)</f>
        <v>2</v>
      </c>
      <c r="J733" t="str">
        <f>_xlfn.XLOOKUP(Table1[[#This Row],[ryhmäID]],ryhmat!$A$2:$A$7,ryhmat!$B$2:$B$7)</f>
        <v>Kuvantoisto</v>
      </c>
      <c r="K733">
        <f>Table1[[#This Row],[Myyntihinta]]-Table1[[#This Row],[Ostohinta]]</f>
        <v>57.620000000000005</v>
      </c>
    </row>
    <row r="734" spans="1:11" x14ac:dyDescent="0.2">
      <c r="A734">
        <v>51232</v>
      </c>
      <c r="B734" s="21">
        <v>44104</v>
      </c>
      <c r="C734" s="26" t="s">
        <v>817</v>
      </c>
      <c r="D734">
        <v>1</v>
      </c>
      <c r="E734">
        <v>2</v>
      </c>
      <c r="F734">
        <v>21</v>
      </c>
      <c r="G734">
        <v>10.87</v>
      </c>
      <c r="H734" t="str">
        <f>_xlfn.XLOOKUP(Table1[[#This Row],[MyyjäID]],myyjat!$A$2:$A$16,myyjat!$B$2:$B$16)</f>
        <v>Petteri</v>
      </c>
      <c r="I734">
        <f>_xlfn.XLOOKUP(Table1[[#This Row],[Tuotenumero]],tuotteet!$A$2:$A$26,tuotteet!$C$2:$C$26)</f>
        <v>4</v>
      </c>
      <c r="J734" t="str">
        <f>_xlfn.XLOOKUP(Table1[[#This Row],[ryhmäID]],ryhmat!$A$2:$A$7,ryhmat!$B$2:$B$7)</f>
        <v>Tarvikkeet</v>
      </c>
      <c r="K734">
        <f>Table1[[#This Row],[Myyntihinta]]-Table1[[#This Row],[Ostohinta]]</f>
        <v>10.130000000000001</v>
      </c>
    </row>
    <row r="735" spans="1:11" x14ac:dyDescent="0.2">
      <c r="A735">
        <v>51233</v>
      </c>
      <c r="B735" s="21">
        <v>44105</v>
      </c>
      <c r="C735" s="26" t="s">
        <v>818</v>
      </c>
      <c r="D735">
        <v>1</v>
      </c>
      <c r="E735">
        <v>1</v>
      </c>
      <c r="F735">
        <v>84</v>
      </c>
      <c r="G735">
        <v>56.04</v>
      </c>
      <c r="H735" t="str">
        <f>_xlfn.XLOOKUP(Table1[[#This Row],[MyyjäID]],myyjat!$A$2:$A$16,myyjat!$B$2:$B$16)</f>
        <v>Jani</v>
      </c>
      <c r="I735">
        <f>_xlfn.XLOOKUP(Table1[[#This Row],[Tuotenumero]],tuotteet!$A$2:$A$26,tuotteet!$C$2:$C$26)</f>
        <v>6</v>
      </c>
      <c r="J735" t="str">
        <f>_xlfn.XLOOKUP(Table1[[#This Row],[ryhmäID]],ryhmat!$A$2:$A$7,ryhmat!$B$2:$B$7)</f>
        <v>Digiboxit</v>
      </c>
      <c r="K735">
        <f>Table1[[#This Row],[Myyntihinta]]-Table1[[#This Row],[Ostohinta]]</f>
        <v>27.96</v>
      </c>
    </row>
    <row r="736" spans="1:11" x14ac:dyDescent="0.2">
      <c r="A736">
        <v>51234</v>
      </c>
      <c r="B736" s="21">
        <v>44105</v>
      </c>
      <c r="C736" s="26" t="s">
        <v>821</v>
      </c>
      <c r="D736">
        <v>1</v>
      </c>
      <c r="E736">
        <v>7</v>
      </c>
      <c r="F736">
        <v>120</v>
      </c>
      <c r="G736">
        <v>61.17</v>
      </c>
      <c r="H736" t="str">
        <f>_xlfn.XLOOKUP(Table1[[#This Row],[MyyjäID]],myyjat!$A$2:$A$16,myyjat!$B$2:$B$16)</f>
        <v>Rauno</v>
      </c>
      <c r="I736">
        <f>_xlfn.XLOOKUP(Table1[[#This Row],[Tuotenumero]],tuotteet!$A$2:$A$26,tuotteet!$C$2:$C$26)</f>
        <v>2</v>
      </c>
      <c r="J736" t="str">
        <f>_xlfn.XLOOKUP(Table1[[#This Row],[ryhmäID]],ryhmat!$A$2:$A$7,ryhmat!$B$2:$B$7)</f>
        <v>Kuvantoisto</v>
      </c>
      <c r="K736">
        <f>Table1[[#This Row],[Myyntihinta]]-Table1[[#This Row],[Ostohinta]]</f>
        <v>58.83</v>
      </c>
    </row>
    <row r="737" spans="1:11" x14ac:dyDescent="0.2">
      <c r="A737">
        <v>51235</v>
      </c>
      <c r="B737" s="21">
        <v>44106</v>
      </c>
      <c r="C737" s="26" t="s">
        <v>824</v>
      </c>
      <c r="D737">
        <v>1</v>
      </c>
      <c r="E737">
        <v>6</v>
      </c>
      <c r="F737">
        <v>128</v>
      </c>
      <c r="G737">
        <v>91.3</v>
      </c>
      <c r="H737" t="str">
        <f>_xlfn.XLOOKUP(Table1[[#This Row],[MyyjäID]],myyjat!$A$2:$A$16,myyjat!$B$2:$B$16)</f>
        <v>Hessu</v>
      </c>
      <c r="I737">
        <f>_xlfn.XLOOKUP(Table1[[#This Row],[Tuotenumero]],tuotteet!$A$2:$A$26,tuotteet!$C$2:$C$26)</f>
        <v>2</v>
      </c>
      <c r="J737" t="str">
        <f>_xlfn.XLOOKUP(Table1[[#This Row],[ryhmäID]],ryhmat!$A$2:$A$7,ryhmat!$B$2:$B$7)</f>
        <v>Kuvantoisto</v>
      </c>
      <c r="K737">
        <f>Table1[[#This Row],[Myyntihinta]]-Table1[[#This Row],[Ostohinta]]</f>
        <v>36.700000000000003</v>
      </c>
    </row>
    <row r="738" spans="1:11" x14ac:dyDescent="0.2">
      <c r="A738">
        <v>51236</v>
      </c>
      <c r="B738" s="21">
        <v>44107</v>
      </c>
      <c r="C738" s="26" t="s">
        <v>817</v>
      </c>
      <c r="D738">
        <v>1</v>
      </c>
      <c r="E738">
        <v>2</v>
      </c>
      <c r="F738">
        <v>20</v>
      </c>
      <c r="G738">
        <v>11.18</v>
      </c>
      <c r="H738" t="str">
        <f>_xlfn.XLOOKUP(Table1[[#This Row],[MyyjäID]],myyjat!$A$2:$A$16,myyjat!$B$2:$B$16)</f>
        <v>Petteri</v>
      </c>
      <c r="I738">
        <f>_xlfn.XLOOKUP(Table1[[#This Row],[Tuotenumero]],tuotteet!$A$2:$A$26,tuotteet!$C$2:$C$26)</f>
        <v>4</v>
      </c>
      <c r="J738" t="str">
        <f>_xlfn.XLOOKUP(Table1[[#This Row],[ryhmäID]],ryhmat!$A$2:$A$7,ryhmat!$B$2:$B$7)</f>
        <v>Tarvikkeet</v>
      </c>
      <c r="K738">
        <f>Table1[[#This Row],[Myyntihinta]]-Table1[[#This Row],[Ostohinta]]</f>
        <v>8.82</v>
      </c>
    </row>
    <row r="739" spans="1:11" x14ac:dyDescent="0.2">
      <c r="A739">
        <v>51237</v>
      </c>
      <c r="B739" s="21">
        <v>44108</v>
      </c>
      <c r="C739" s="26" t="s">
        <v>817</v>
      </c>
      <c r="D739">
        <v>1</v>
      </c>
      <c r="E739">
        <v>9</v>
      </c>
      <c r="F739">
        <v>19</v>
      </c>
      <c r="G739">
        <v>10.83</v>
      </c>
      <c r="H739" t="str">
        <f>_xlfn.XLOOKUP(Table1[[#This Row],[MyyjäID]],myyjat!$A$2:$A$16,myyjat!$B$2:$B$16)</f>
        <v>Maija</v>
      </c>
      <c r="I739">
        <f>_xlfn.XLOOKUP(Table1[[#This Row],[Tuotenumero]],tuotteet!$A$2:$A$26,tuotteet!$C$2:$C$26)</f>
        <v>4</v>
      </c>
      <c r="J739" t="str">
        <f>_xlfn.XLOOKUP(Table1[[#This Row],[ryhmäID]],ryhmat!$A$2:$A$7,ryhmat!$B$2:$B$7)</f>
        <v>Tarvikkeet</v>
      </c>
      <c r="K739">
        <f>Table1[[#This Row],[Myyntihinta]]-Table1[[#This Row],[Ostohinta]]</f>
        <v>8.17</v>
      </c>
    </row>
    <row r="740" spans="1:11" x14ac:dyDescent="0.2">
      <c r="A740">
        <v>51238</v>
      </c>
      <c r="B740" s="21">
        <v>44108</v>
      </c>
      <c r="C740" s="26" t="s">
        <v>820</v>
      </c>
      <c r="D740">
        <v>1</v>
      </c>
      <c r="E740">
        <v>1</v>
      </c>
      <c r="F740">
        <v>83</v>
      </c>
      <c r="G740">
        <v>48.23</v>
      </c>
      <c r="H740" t="str">
        <f>_xlfn.XLOOKUP(Table1[[#This Row],[MyyjäID]],myyjat!$A$2:$A$16,myyjat!$B$2:$B$16)</f>
        <v>Jani</v>
      </c>
      <c r="I740">
        <f>_xlfn.XLOOKUP(Table1[[#This Row],[Tuotenumero]],tuotteet!$A$2:$A$26,tuotteet!$C$2:$C$26)</f>
        <v>6</v>
      </c>
      <c r="J740" t="str">
        <f>_xlfn.XLOOKUP(Table1[[#This Row],[ryhmäID]],ryhmat!$A$2:$A$7,ryhmat!$B$2:$B$7)</f>
        <v>Digiboxit</v>
      </c>
      <c r="K740">
        <f>Table1[[#This Row],[Myyntihinta]]-Table1[[#This Row],[Ostohinta]]</f>
        <v>34.770000000000003</v>
      </c>
    </row>
    <row r="741" spans="1:11" x14ac:dyDescent="0.2">
      <c r="A741">
        <v>51239</v>
      </c>
      <c r="B741" s="21">
        <v>44108</v>
      </c>
      <c r="C741" s="26" t="s">
        <v>825</v>
      </c>
      <c r="D741">
        <v>1</v>
      </c>
      <c r="E741">
        <v>2</v>
      </c>
      <c r="F741">
        <v>96</v>
      </c>
      <c r="G741">
        <v>56.73</v>
      </c>
      <c r="H741" t="str">
        <f>_xlfn.XLOOKUP(Table1[[#This Row],[MyyjäID]],myyjat!$A$2:$A$16,myyjat!$B$2:$B$16)</f>
        <v>Petteri</v>
      </c>
      <c r="I741">
        <f>_xlfn.XLOOKUP(Table1[[#This Row],[Tuotenumero]],tuotteet!$A$2:$A$26,tuotteet!$C$2:$C$26)</f>
        <v>5</v>
      </c>
      <c r="J741" t="str">
        <f>_xlfn.XLOOKUP(Table1[[#This Row],[ryhmäID]],ryhmat!$A$2:$A$7,ryhmat!$B$2:$B$7)</f>
        <v>Konsolit</v>
      </c>
      <c r="K741">
        <f>Table1[[#This Row],[Myyntihinta]]-Table1[[#This Row],[Ostohinta]]</f>
        <v>39.270000000000003</v>
      </c>
    </row>
    <row r="742" spans="1:11" x14ac:dyDescent="0.2">
      <c r="A742">
        <v>51240</v>
      </c>
      <c r="B742" s="21">
        <v>44109</v>
      </c>
      <c r="C742" s="26" t="s">
        <v>819</v>
      </c>
      <c r="D742">
        <v>1</v>
      </c>
      <c r="E742">
        <v>1</v>
      </c>
      <c r="F742">
        <v>235</v>
      </c>
      <c r="G742">
        <v>158.57</v>
      </c>
      <c r="H742" t="str">
        <f>_xlfn.XLOOKUP(Table1[[#This Row],[MyyjäID]],myyjat!$A$2:$A$16,myyjat!$B$2:$B$16)</f>
        <v>Jani</v>
      </c>
      <c r="I742">
        <f>_xlfn.XLOOKUP(Table1[[#This Row],[Tuotenumero]],tuotteet!$A$2:$A$26,tuotteet!$C$2:$C$26)</f>
        <v>3</v>
      </c>
      <c r="J742" t="str">
        <f>_xlfn.XLOOKUP(Table1[[#This Row],[ryhmäID]],ryhmat!$A$2:$A$7,ryhmat!$B$2:$B$7)</f>
        <v>TV</v>
      </c>
      <c r="K742">
        <f>Table1[[#This Row],[Myyntihinta]]-Table1[[#This Row],[Ostohinta]]</f>
        <v>76.430000000000007</v>
      </c>
    </row>
    <row r="743" spans="1:11" x14ac:dyDescent="0.2">
      <c r="A743">
        <v>51241</v>
      </c>
      <c r="B743" s="21">
        <v>44109</v>
      </c>
      <c r="C743" s="26" t="s">
        <v>816</v>
      </c>
      <c r="D743">
        <v>1</v>
      </c>
      <c r="E743">
        <v>1</v>
      </c>
      <c r="F743">
        <v>78</v>
      </c>
      <c r="G743">
        <v>38.979999999999997</v>
      </c>
      <c r="H743" t="str">
        <f>_xlfn.XLOOKUP(Table1[[#This Row],[MyyjäID]],myyjat!$A$2:$A$16,myyjat!$B$2:$B$16)</f>
        <v>Jani</v>
      </c>
      <c r="I743">
        <f>_xlfn.XLOOKUP(Table1[[#This Row],[Tuotenumero]],tuotteet!$A$2:$A$26,tuotteet!$C$2:$C$26)</f>
        <v>5</v>
      </c>
      <c r="J743" t="str">
        <f>_xlfn.XLOOKUP(Table1[[#This Row],[ryhmäID]],ryhmat!$A$2:$A$7,ryhmat!$B$2:$B$7)</f>
        <v>Konsolit</v>
      </c>
      <c r="K743">
        <f>Table1[[#This Row],[Myyntihinta]]-Table1[[#This Row],[Ostohinta]]</f>
        <v>39.020000000000003</v>
      </c>
    </row>
    <row r="744" spans="1:11" x14ac:dyDescent="0.2">
      <c r="A744">
        <v>51242</v>
      </c>
      <c r="B744" s="21">
        <v>44110</v>
      </c>
      <c r="C744" s="26" t="s">
        <v>817</v>
      </c>
      <c r="D744">
        <v>1</v>
      </c>
      <c r="E744">
        <v>6</v>
      </c>
      <c r="F744">
        <v>21</v>
      </c>
      <c r="G744">
        <v>11.57</v>
      </c>
      <c r="H744" t="str">
        <f>_xlfn.XLOOKUP(Table1[[#This Row],[MyyjäID]],myyjat!$A$2:$A$16,myyjat!$B$2:$B$16)</f>
        <v>Hessu</v>
      </c>
      <c r="I744">
        <f>_xlfn.XLOOKUP(Table1[[#This Row],[Tuotenumero]],tuotteet!$A$2:$A$26,tuotteet!$C$2:$C$26)</f>
        <v>4</v>
      </c>
      <c r="J744" t="str">
        <f>_xlfn.XLOOKUP(Table1[[#This Row],[ryhmäID]],ryhmat!$A$2:$A$7,ryhmat!$B$2:$B$7)</f>
        <v>Tarvikkeet</v>
      </c>
      <c r="K744">
        <f>Table1[[#This Row],[Myyntihinta]]-Table1[[#This Row],[Ostohinta]]</f>
        <v>9.43</v>
      </c>
    </row>
    <row r="745" spans="1:11" x14ac:dyDescent="0.2">
      <c r="A745">
        <v>51243</v>
      </c>
      <c r="B745" s="21">
        <v>44111</v>
      </c>
      <c r="C745" s="26" t="s">
        <v>821</v>
      </c>
      <c r="D745">
        <v>1</v>
      </c>
      <c r="E745">
        <v>2</v>
      </c>
      <c r="F745">
        <v>117</v>
      </c>
      <c r="G745">
        <v>63.54</v>
      </c>
      <c r="H745" t="str">
        <f>_xlfn.XLOOKUP(Table1[[#This Row],[MyyjäID]],myyjat!$A$2:$A$16,myyjat!$B$2:$B$16)</f>
        <v>Petteri</v>
      </c>
      <c r="I745">
        <f>_xlfn.XLOOKUP(Table1[[#This Row],[Tuotenumero]],tuotteet!$A$2:$A$26,tuotteet!$C$2:$C$26)</f>
        <v>2</v>
      </c>
      <c r="J745" t="str">
        <f>_xlfn.XLOOKUP(Table1[[#This Row],[ryhmäID]],ryhmat!$A$2:$A$7,ryhmat!$B$2:$B$7)</f>
        <v>Kuvantoisto</v>
      </c>
      <c r="K745">
        <f>Table1[[#This Row],[Myyntihinta]]-Table1[[#This Row],[Ostohinta]]</f>
        <v>53.46</v>
      </c>
    </row>
    <row r="746" spans="1:11" x14ac:dyDescent="0.2">
      <c r="A746">
        <v>51244</v>
      </c>
      <c r="B746" s="21">
        <v>44112</v>
      </c>
      <c r="C746" s="26" t="s">
        <v>822</v>
      </c>
      <c r="D746">
        <v>1</v>
      </c>
      <c r="E746">
        <v>1</v>
      </c>
      <c r="F746">
        <v>185</v>
      </c>
      <c r="G746">
        <v>115.53</v>
      </c>
      <c r="H746" t="str">
        <f>_xlfn.XLOOKUP(Table1[[#This Row],[MyyjäID]],myyjat!$A$2:$A$16,myyjat!$B$2:$B$16)</f>
        <v>Jani</v>
      </c>
      <c r="I746">
        <f>_xlfn.XLOOKUP(Table1[[#This Row],[Tuotenumero]],tuotteet!$A$2:$A$26,tuotteet!$C$2:$C$26)</f>
        <v>2</v>
      </c>
      <c r="J746" t="str">
        <f>_xlfn.XLOOKUP(Table1[[#This Row],[ryhmäID]],ryhmat!$A$2:$A$7,ryhmat!$B$2:$B$7)</f>
        <v>Kuvantoisto</v>
      </c>
      <c r="K746">
        <f>Table1[[#This Row],[Myyntihinta]]-Table1[[#This Row],[Ostohinta]]</f>
        <v>69.47</v>
      </c>
    </row>
    <row r="747" spans="1:11" x14ac:dyDescent="0.2">
      <c r="A747">
        <v>51245</v>
      </c>
      <c r="B747" s="21">
        <v>44112</v>
      </c>
      <c r="C747" s="26" t="s">
        <v>818</v>
      </c>
      <c r="D747">
        <v>1</v>
      </c>
      <c r="E747">
        <v>3</v>
      </c>
      <c r="F747">
        <v>81</v>
      </c>
      <c r="G747">
        <v>53.82</v>
      </c>
      <c r="H747" t="str">
        <f>_xlfn.XLOOKUP(Table1[[#This Row],[MyyjäID]],myyjat!$A$2:$A$16,myyjat!$B$2:$B$16)</f>
        <v>Pekka</v>
      </c>
      <c r="I747">
        <f>_xlfn.XLOOKUP(Table1[[#This Row],[Tuotenumero]],tuotteet!$A$2:$A$26,tuotteet!$C$2:$C$26)</f>
        <v>6</v>
      </c>
      <c r="J747" t="str">
        <f>_xlfn.XLOOKUP(Table1[[#This Row],[ryhmäID]],ryhmat!$A$2:$A$7,ryhmat!$B$2:$B$7)</f>
        <v>Digiboxit</v>
      </c>
      <c r="K747">
        <f>Table1[[#This Row],[Myyntihinta]]-Table1[[#This Row],[Ostohinta]]</f>
        <v>27.18</v>
      </c>
    </row>
    <row r="748" spans="1:11" x14ac:dyDescent="0.2">
      <c r="A748">
        <v>51246</v>
      </c>
      <c r="B748" s="21">
        <v>44112</v>
      </c>
      <c r="C748" s="26" t="s">
        <v>820</v>
      </c>
      <c r="D748">
        <v>1</v>
      </c>
      <c r="E748">
        <v>3</v>
      </c>
      <c r="F748">
        <v>82</v>
      </c>
      <c r="G748">
        <v>48.79</v>
      </c>
      <c r="H748" t="str">
        <f>_xlfn.XLOOKUP(Table1[[#This Row],[MyyjäID]],myyjat!$A$2:$A$16,myyjat!$B$2:$B$16)</f>
        <v>Pekka</v>
      </c>
      <c r="I748">
        <f>_xlfn.XLOOKUP(Table1[[#This Row],[Tuotenumero]],tuotteet!$A$2:$A$26,tuotteet!$C$2:$C$26)</f>
        <v>6</v>
      </c>
      <c r="J748" t="str">
        <f>_xlfn.XLOOKUP(Table1[[#This Row],[ryhmäID]],ryhmat!$A$2:$A$7,ryhmat!$B$2:$B$7)</f>
        <v>Digiboxit</v>
      </c>
      <c r="K748">
        <f>Table1[[#This Row],[Myyntihinta]]-Table1[[#This Row],[Ostohinta]]</f>
        <v>33.21</v>
      </c>
    </row>
    <row r="749" spans="1:11" x14ac:dyDescent="0.2">
      <c r="A749">
        <v>51247</v>
      </c>
      <c r="B749" s="21">
        <v>44113</v>
      </c>
      <c r="C749" s="26" t="s">
        <v>817</v>
      </c>
      <c r="D749">
        <v>1</v>
      </c>
      <c r="E749">
        <v>2</v>
      </c>
      <c r="F749">
        <v>20</v>
      </c>
      <c r="G749">
        <v>11.61</v>
      </c>
      <c r="H749" t="str">
        <f>_xlfn.XLOOKUP(Table1[[#This Row],[MyyjäID]],myyjat!$A$2:$A$16,myyjat!$B$2:$B$16)</f>
        <v>Petteri</v>
      </c>
      <c r="I749">
        <f>_xlfn.XLOOKUP(Table1[[#This Row],[Tuotenumero]],tuotteet!$A$2:$A$26,tuotteet!$C$2:$C$26)</f>
        <v>4</v>
      </c>
      <c r="J749" t="str">
        <f>_xlfn.XLOOKUP(Table1[[#This Row],[ryhmäID]],ryhmat!$A$2:$A$7,ryhmat!$B$2:$B$7)</f>
        <v>Tarvikkeet</v>
      </c>
      <c r="K749">
        <f>Table1[[#This Row],[Myyntihinta]]-Table1[[#This Row],[Ostohinta]]</f>
        <v>8.39</v>
      </c>
    </row>
    <row r="750" spans="1:11" x14ac:dyDescent="0.2">
      <c r="A750">
        <v>51248</v>
      </c>
      <c r="B750" s="21">
        <v>44115</v>
      </c>
      <c r="C750" s="26" t="s">
        <v>821</v>
      </c>
      <c r="D750">
        <v>1</v>
      </c>
      <c r="E750">
        <v>3</v>
      </c>
      <c r="F750">
        <v>116</v>
      </c>
      <c r="G750">
        <v>61.47</v>
      </c>
      <c r="H750" t="str">
        <f>_xlfn.XLOOKUP(Table1[[#This Row],[MyyjäID]],myyjat!$A$2:$A$16,myyjat!$B$2:$B$16)</f>
        <v>Pekka</v>
      </c>
      <c r="I750">
        <f>_xlfn.XLOOKUP(Table1[[#This Row],[Tuotenumero]],tuotteet!$A$2:$A$26,tuotteet!$C$2:$C$26)</f>
        <v>2</v>
      </c>
      <c r="J750" t="str">
        <f>_xlfn.XLOOKUP(Table1[[#This Row],[ryhmäID]],ryhmat!$A$2:$A$7,ryhmat!$B$2:$B$7)</f>
        <v>Kuvantoisto</v>
      </c>
      <c r="K750">
        <f>Table1[[#This Row],[Myyntihinta]]-Table1[[#This Row],[Ostohinta]]</f>
        <v>54.53</v>
      </c>
    </row>
    <row r="751" spans="1:11" x14ac:dyDescent="0.2">
      <c r="A751">
        <v>51249</v>
      </c>
      <c r="B751" s="21">
        <v>44116</v>
      </c>
      <c r="C751" s="26" t="s">
        <v>817</v>
      </c>
      <c r="D751">
        <v>1</v>
      </c>
      <c r="E751">
        <v>1</v>
      </c>
      <c r="F751">
        <v>21</v>
      </c>
      <c r="G751">
        <v>10.65</v>
      </c>
      <c r="H751" t="str">
        <f>_xlfn.XLOOKUP(Table1[[#This Row],[MyyjäID]],myyjat!$A$2:$A$16,myyjat!$B$2:$B$16)</f>
        <v>Jani</v>
      </c>
      <c r="I751">
        <f>_xlfn.XLOOKUP(Table1[[#This Row],[Tuotenumero]],tuotteet!$A$2:$A$26,tuotteet!$C$2:$C$26)</f>
        <v>4</v>
      </c>
      <c r="J751" t="str">
        <f>_xlfn.XLOOKUP(Table1[[#This Row],[ryhmäID]],ryhmat!$A$2:$A$7,ryhmat!$B$2:$B$7)</f>
        <v>Tarvikkeet</v>
      </c>
      <c r="K751">
        <f>Table1[[#This Row],[Myyntihinta]]-Table1[[#This Row],[Ostohinta]]</f>
        <v>10.35</v>
      </c>
    </row>
    <row r="752" spans="1:11" x14ac:dyDescent="0.2">
      <c r="A752">
        <v>51250</v>
      </c>
      <c r="B752" s="21">
        <v>44116</v>
      </c>
      <c r="C752" s="26" t="s">
        <v>825</v>
      </c>
      <c r="D752">
        <v>1</v>
      </c>
      <c r="E752">
        <v>9</v>
      </c>
      <c r="F752">
        <v>95</v>
      </c>
      <c r="G752">
        <v>51.77</v>
      </c>
      <c r="H752" t="str">
        <f>_xlfn.XLOOKUP(Table1[[#This Row],[MyyjäID]],myyjat!$A$2:$A$16,myyjat!$B$2:$B$16)</f>
        <v>Maija</v>
      </c>
      <c r="I752">
        <f>_xlfn.XLOOKUP(Table1[[#This Row],[Tuotenumero]],tuotteet!$A$2:$A$26,tuotteet!$C$2:$C$26)</f>
        <v>5</v>
      </c>
      <c r="J752" t="str">
        <f>_xlfn.XLOOKUP(Table1[[#This Row],[ryhmäID]],ryhmat!$A$2:$A$7,ryhmat!$B$2:$B$7)</f>
        <v>Konsolit</v>
      </c>
      <c r="K752">
        <f>Table1[[#This Row],[Myyntihinta]]-Table1[[#This Row],[Ostohinta]]</f>
        <v>43.23</v>
      </c>
    </row>
    <row r="753" spans="1:11" x14ac:dyDescent="0.2">
      <c r="A753">
        <v>51251</v>
      </c>
      <c r="B753" s="21">
        <v>44116</v>
      </c>
      <c r="C753" s="26" t="s">
        <v>820</v>
      </c>
      <c r="D753">
        <v>1</v>
      </c>
      <c r="E753">
        <v>1</v>
      </c>
      <c r="F753">
        <v>89</v>
      </c>
      <c r="G753">
        <v>47.92</v>
      </c>
      <c r="H753" t="str">
        <f>_xlfn.XLOOKUP(Table1[[#This Row],[MyyjäID]],myyjat!$A$2:$A$16,myyjat!$B$2:$B$16)</f>
        <v>Jani</v>
      </c>
      <c r="I753">
        <f>_xlfn.XLOOKUP(Table1[[#This Row],[Tuotenumero]],tuotteet!$A$2:$A$26,tuotteet!$C$2:$C$26)</f>
        <v>6</v>
      </c>
      <c r="J753" t="str">
        <f>_xlfn.XLOOKUP(Table1[[#This Row],[ryhmäID]],ryhmat!$A$2:$A$7,ryhmat!$B$2:$B$7)</f>
        <v>Digiboxit</v>
      </c>
      <c r="K753">
        <f>Table1[[#This Row],[Myyntihinta]]-Table1[[#This Row],[Ostohinta]]</f>
        <v>41.08</v>
      </c>
    </row>
    <row r="754" spans="1:11" x14ac:dyDescent="0.2">
      <c r="A754">
        <v>51252</v>
      </c>
      <c r="B754" s="21">
        <v>44117</v>
      </c>
      <c r="C754" s="26" t="s">
        <v>821</v>
      </c>
      <c r="D754">
        <v>1</v>
      </c>
      <c r="E754">
        <v>6</v>
      </c>
      <c r="F754">
        <v>117</v>
      </c>
      <c r="G754">
        <v>64.41</v>
      </c>
      <c r="H754" t="str">
        <f>_xlfn.XLOOKUP(Table1[[#This Row],[MyyjäID]],myyjat!$A$2:$A$16,myyjat!$B$2:$B$16)</f>
        <v>Hessu</v>
      </c>
      <c r="I754">
        <f>_xlfn.XLOOKUP(Table1[[#This Row],[Tuotenumero]],tuotteet!$A$2:$A$26,tuotteet!$C$2:$C$26)</f>
        <v>2</v>
      </c>
      <c r="J754" t="str">
        <f>_xlfn.XLOOKUP(Table1[[#This Row],[ryhmäID]],ryhmat!$A$2:$A$7,ryhmat!$B$2:$B$7)</f>
        <v>Kuvantoisto</v>
      </c>
      <c r="K754">
        <f>Table1[[#This Row],[Myyntihinta]]-Table1[[#This Row],[Ostohinta]]</f>
        <v>52.59</v>
      </c>
    </row>
    <row r="755" spans="1:11" x14ac:dyDescent="0.2">
      <c r="A755">
        <v>51253</v>
      </c>
      <c r="B755" s="21">
        <v>44117</v>
      </c>
      <c r="C755" s="26" t="s">
        <v>824</v>
      </c>
      <c r="D755">
        <v>1</v>
      </c>
      <c r="E755">
        <v>2</v>
      </c>
      <c r="F755">
        <v>134</v>
      </c>
      <c r="G755">
        <v>91.5</v>
      </c>
      <c r="H755" t="str">
        <f>_xlfn.XLOOKUP(Table1[[#This Row],[MyyjäID]],myyjat!$A$2:$A$16,myyjat!$B$2:$B$16)</f>
        <v>Petteri</v>
      </c>
      <c r="I755">
        <f>_xlfn.XLOOKUP(Table1[[#This Row],[Tuotenumero]],tuotteet!$A$2:$A$26,tuotteet!$C$2:$C$26)</f>
        <v>2</v>
      </c>
      <c r="J755" t="str">
        <f>_xlfn.XLOOKUP(Table1[[#This Row],[ryhmäID]],ryhmat!$A$2:$A$7,ryhmat!$B$2:$B$7)</f>
        <v>Kuvantoisto</v>
      </c>
      <c r="K755">
        <f>Table1[[#This Row],[Myyntihinta]]-Table1[[#This Row],[Ostohinta]]</f>
        <v>42.5</v>
      </c>
    </row>
    <row r="756" spans="1:11" x14ac:dyDescent="0.2">
      <c r="A756">
        <v>51254</v>
      </c>
      <c r="B756" s="21">
        <v>44118</v>
      </c>
      <c r="C756" s="26" t="s">
        <v>817</v>
      </c>
      <c r="D756">
        <v>1</v>
      </c>
      <c r="E756">
        <v>5</v>
      </c>
      <c r="F756">
        <v>21</v>
      </c>
      <c r="G756">
        <v>10.87</v>
      </c>
      <c r="H756" t="str">
        <f>_xlfn.XLOOKUP(Table1[[#This Row],[MyyjäID]],myyjat!$A$2:$A$16,myyjat!$B$2:$B$16)</f>
        <v>Liisa</v>
      </c>
      <c r="I756">
        <f>_xlfn.XLOOKUP(Table1[[#This Row],[Tuotenumero]],tuotteet!$A$2:$A$26,tuotteet!$C$2:$C$26)</f>
        <v>4</v>
      </c>
      <c r="J756" t="str">
        <f>_xlfn.XLOOKUP(Table1[[#This Row],[ryhmäID]],ryhmat!$A$2:$A$7,ryhmat!$B$2:$B$7)</f>
        <v>Tarvikkeet</v>
      </c>
      <c r="K756">
        <f>Table1[[#This Row],[Myyntihinta]]-Table1[[#This Row],[Ostohinta]]</f>
        <v>10.130000000000001</v>
      </c>
    </row>
    <row r="757" spans="1:11" x14ac:dyDescent="0.2">
      <c r="A757">
        <v>51255</v>
      </c>
      <c r="B757" s="21">
        <v>44119</v>
      </c>
      <c r="C757" s="26" t="s">
        <v>820</v>
      </c>
      <c r="D757">
        <v>1</v>
      </c>
      <c r="E757">
        <v>3</v>
      </c>
      <c r="F757">
        <v>88</v>
      </c>
      <c r="G757">
        <v>46.66</v>
      </c>
      <c r="H757" t="str">
        <f>_xlfn.XLOOKUP(Table1[[#This Row],[MyyjäID]],myyjat!$A$2:$A$16,myyjat!$B$2:$B$16)</f>
        <v>Pekka</v>
      </c>
      <c r="I757">
        <f>_xlfn.XLOOKUP(Table1[[#This Row],[Tuotenumero]],tuotteet!$A$2:$A$26,tuotteet!$C$2:$C$26)</f>
        <v>6</v>
      </c>
      <c r="J757" t="str">
        <f>_xlfn.XLOOKUP(Table1[[#This Row],[ryhmäID]],ryhmat!$A$2:$A$7,ryhmat!$B$2:$B$7)</f>
        <v>Digiboxit</v>
      </c>
      <c r="K757">
        <f>Table1[[#This Row],[Myyntihinta]]-Table1[[#This Row],[Ostohinta]]</f>
        <v>41.34</v>
      </c>
    </row>
    <row r="758" spans="1:11" x14ac:dyDescent="0.2">
      <c r="A758">
        <v>51256</v>
      </c>
      <c r="B758" s="21">
        <v>44120</v>
      </c>
      <c r="C758" s="26" t="s">
        <v>821</v>
      </c>
      <c r="D758">
        <v>1</v>
      </c>
      <c r="E758">
        <v>5</v>
      </c>
      <c r="F758">
        <v>114</v>
      </c>
      <c r="G758">
        <v>66.55</v>
      </c>
      <c r="H758" t="str">
        <f>_xlfn.XLOOKUP(Table1[[#This Row],[MyyjäID]],myyjat!$A$2:$A$16,myyjat!$B$2:$B$16)</f>
        <v>Liisa</v>
      </c>
      <c r="I758">
        <f>_xlfn.XLOOKUP(Table1[[#This Row],[Tuotenumero]],tuotteet!$A$2:$A$26,tuotteet!$C$2:$C$26)</f>
        <v>2</v>
      </c>
      <c r="J758" t="str">
        <f>_xlfn.XLOOKUP(Table1[[#This Row],[ryhmäID]],ryhmat!$A$2:$A$7,ryhmat!$B$2:$B$7)</f>
        <v>Kuvantoisto</v>
      </c>
      <c r="K758">
        <f>Table1[[#This Row],[Myyntihinta]]-Table1[[#This Row],[Ostohinta]]</f>
        <v>47.45</v>
      </c>
    </row>
    <row r="759" spans="1:11" x14ac:dyDescent="0.2">
      <c r="A759">
        <v>51257</v>
      </c>
      <c r="B759" s="21">
        <v>44120</v>
      </c>
      <c r="C759" s="26" t="s">
        <v>817</v>
      </c>
      <c r="D759">
        <v>1</v>
      </c>
      <c r="E759">
        <v>6</v>
      </c>
      <c r="F759">
        <v>20</v>
      </c>
      <c r="G759">
        <v>10.96</v>
      </c>
      <c r="H759" t="str">
        <f>_xlfn.XLOOKUP(Table1[[#This Row],[MyyjäID]],myyjat!$A$2:$A$16,myyjat!$B$2:$B$16)</f>
        <v>Hessu</v>
      </c>
      <c r="I759">
        <f>_xlfn.XLOOKUP(Table1[[#This Row],[Tuotenumero]],tuotteet!$A$2:$A$26,tuotteet!$C$2:$C$26)</f>
        <v>4</v>
      </c>
      <c r="J759" t="str">
        <f>_xlfn.XLOOKUP(Table1[[#This Row],[ryhmäID]],ryhmat!$A$2:$A$7,ryhmat!$B$2:$B$7)</f>
        <v>Tarvikkeet</v>
      </c>
      <c r="K759">
        <f>Table1[[#This Row],[Myyntihinta]]-Table1[[#This Row],[Ostohinta]]</f>
        <v>9.0399999999999991</v>
      </c>
    </row>
    <row r="760" spans="1:11" x14ac:dyDescent="0.2">
      <c r="A760">
        <v>51258</v>
      </c>
      <c r="B760" s="21">
        <v>44121</v>
      </c>
      <c r="C760" s="26" t="s">
        <v>822</v>
      </c>
      <c r="D760">
        <v>1</v>
      </c>
      <c r="E760">
        <v>1</v>
      </c>
      <c r="F760">
        <v>179</v>
      </c>
      <c r="G760">
        <v>117.74</v>
      </c>
      <c r="H760" t="str">
        <f>_xlfn.XLOOKUP(Table1[[#This Row],[MyyjäID]],myyjat!$A$2:$A$16,myyjat!$B$2:$B$16)</f>
        <v>Jani</v>
      </c>
      <c r="I760">
        <f>_xlfn.XLOOKUP(Table1[[#This Row],[Tuotenumero]],tuotteet!$A$2:$A$26,tuotteet!$C$2:$C$26)</f>
        <v>2</v>
      </c>
      <c r="J760" t="str">
        <f>_xlfn.XLOOKUP(Table1[[#This Row],[ryhmäID]],ryhmat!$A$2:$A$7,ryhmat!$B$2:$B$7)</f>
        <v>Kuvantoisto</v>
      </c>
      <c r="K760">
        <f>Table1[[#This Row],[Myyntihinta]]-Table1[[#This Row],[Ostohinta]]</f>
        <v>61.260000000000005</v>
      </c>
    </row>
    <row r="761" spans="1:11" x14ac:dyDescent="0.2">
      <c r="A761">
        <v>51259</v>
      </c>
      <c r="B761" s="21">
        <v>44121</v>
      </c>
      <c r="C761" s="26" t="s">
        <v>818</v>
      </c>
      <c r="D761">
        <v>1</v>
      </c>
      <c r="E761">
        <v>6</v>
      </c>
      <c r="F761">
        <v>83</v>
      </c>
      <c r="G761">
        <v>54.72</v>
      </c>
      <c r="H761" t="str">
        <f>_xlfn.XLOOKUP(Table1[[#This Row],[MyyjäID]],myyjat!$A$2:$A$16,myyjat!$B$2:$B$16)</f>
        <v>Hessu</v>
      </c>
      <c r="I761">
        <f>_xlfn.XLOOKUP(Table1[[#This Row],[Tuotenumero]],tuotteet!$A$2:$A$26,tuotteet!$C$2:$C$26)</f>
        <v>6</v>
      </c>
      <c r="J761" t="str">
        <f>_xlfn.XLOOKUP(Table1[[#This Row],[ryhmäID]],ryhmat!$A$2:$A$7,ryhmat!$B$2:$B$7)</f>
        <v>Digiboxit</v>
      </c>
      <c r="K761">
        <f>Table1[[#This Row],[Myyntihinta]]-Table1[[#This Row],[Ostohinta]]</f>
        <v>28.28</v>
      </c>
    </row>
    <row r="762" spans="1:11" x14ac:dyDescent="0.2">
      <c r="A762">
        <v>51260</v>
      </c>
      <c r="B762" s="21">
        <v>44121</v>
      </c>
      <c r="C762" s="26" t="s">
        <v>819</v>
      </c>
      <c r="D762">
        <v>1</v>
      </c>
      <c r="E762">
        <v>5</v>
      </c>
      <c r="F762">
        <v>232</v>
      </c>
      <c r="G762">
        <v>168.64</v>
      </c>
      <c r="H762" t="str">
        <f>_xlfn.XLOOKUP(Table1[[#This Row],[MyyjäID]],myyjat!$A$2:$A$16,myyjat!$B$2:$B$16)</f>
        <v>Liisa</v>
      </c>
      <c r="I762">
        <f>_xlfn.XLOOKUP(Table1[[#This Row],[Tuotenumero]],tuotteet!$A$2:$A$26,tuotteet!$C$2:$C$26)</f>
        <v>3</v>
      </c>
      <c r="J762" t="str">
        <f>_xlfn.XLOOKUP(Table1[[#This Row],[ryhmäID]],ryhmat!$A$2:$A$7,ryhmat!$B$2:$B$7)</f>
        <v>TV</v>
      </c>
      <c r="K762">
        <f>Table1[[#This Row],[Myyntihinta]]-Table1[[#This Row],[Ostohinta]]</f>
        <v>63.360000000000014</v>
      </c>
    </row>
    <row r="763" spans="1:11" x14ac:dyDescent="0.2">
      <c r="A763">
        <v>51261</v>
      </c>
      <c r="B763" s="21">
        <v>44123</v>
      </c>
      <c r="C763" s="26" t="s">
        <v>817</v>
      </c>
      <c r="D763">
        <v>1</v>
      </c>
      <c r="E763">
        <v>5</v>
      </c>
      <c r="F763">
        <v>20</v>
      </c>
      <c r="G763">
        <v>11.22</v>
      </c>
      <c r="H763" t="str">
        <f>_xlfn.XLOOKUP(Table1[[#This Row],[MyyjäID]],myyjat!$A$2:$A$16,myyjat!$B$2:$B$16)</f>
        <v>Liisa</v>
      </c>
      <c r="I763">
        <f>_xlfn.XLOOKUP(Table1[[#This Row],[Tuotenumero]],tuotteet!$A$2:$A$26,tuotteet!$C$2:$C$26)</f>
        <v>4</v>
      </c>
      <c r="J763" t="str">
        <f>_xlfn.XLOOKUP(Table1[[#This Row],[ryhmäID]],ryhmat!$A$2:$A$7,ryhmat!$B$2:$B$7)</f>
        <v>Tarvikkeet</v>
      </c>
      <c r="K763">
        <f>Table1[[#This Row],[Myyntihinta]]-Table1[[#This Row],[Ostohinta]]</f>
        <v>8.7799999999999994</v>
      </c>
    </row>
    <row r="764" spans="1:11" x14ac:dyDescent="0.2">
      <c r="A764">
        <v>51262</v>
      </c>
      <c r="B764" s="21">
        <v>44124</v>
      </c>
      <c r="C764" s="26" t="s">
        <v>825</v>
      </c>
      <c r="D764">
        <v>1</v>
      </c>
      <c r="E764">
        <v>3</v>
      </c>
      <c r="F764">
        <v>94</v>
      </c>
      <c r="G764">
        <v>52.85</v>
      </c>
      <c r="H764" t="str">
        <f>_xlfn.XLOOKUP(Table1[[#This Row],[MyyjäID]],myyjat!$A$2:$A$16,myyjat!$B$2:$B$16)</f>
        <v>Pekka</v>
      </c>
      <c r="I764">
        <f>_xlfn.XLOOKUP(Table1[[#This Row],[Tuotenumero]],tuotteet!$A$2:$A$26,tuotteet!$C$2:$C$26)</f>
        <v>5</v>
      </c>
      <c r="J764" t="str">
        <f>_xlfn.XLOOKUP(Table1[[#This Row],[ryhmäID]],ryhmat!$A$2:$A$7,ryhmat!$B$2:$B$7)</f>
        <v>Konsolit</v>
      </c>
      <c r="K764">
        <f>Table1[[#This Row],[Myyntihinta]]-Table1[[#This Row],[Ostohinta]]</f>
        <v>41.15</v>
      </c>
    </row>
    <row r="765" spans="1:11" x14ac:dyDescent="0.2">
      <c r="A765">
        <v>51263</v>
      </c>
      <c r="B765" s="21">
        <v>44125</v>
      </c>
      <c r="C765" s="26" t="s">
        <v>817</v>
      </c>
      <c r="D765">
        <v>1</v>
      </c>
      <c r="E765">
        <v>5</v>
      </c>
      <c r="F765">
        <v>21</v>
      </c>
      <c r="G765">
        <v>11.8</v>
      </c>
      <c r="H765" t="str">
        <f>_xlfn.XLOOKUP(Table1[[#This Row],[MyyjäID]],myyjat!$A$2:$A$16,myyjat!$B$2:$B$16)</f>
        <v>Liisa</v>
      </c>
      <c r="I765">
        <f>_xlfn.XLOOKUP(Table1[[#This Row],[Tuotenumero]],tuotteet!$A$2:$A$26,tuotteet!$C$2:$C$26)</f>
        <v>4</v>
      </c>
      <c r="J765" t="str">
        <f>_xlfn.XLOOKUP(Table1[[#This Row],[ryhmäID]],ryhmat!$A$2:$A$7,ryhmat!$B$2:$B$7)</f>
        <v>Tarvikkeet</v>
      </c>
      <c r="K765">
        <f>Table1[[#This Row],[Myyntihinta]]-Table1[[#This Row],[Ostohinta]]</f>
        <v>9.1999999999999993</v>
      </c>
    </row>
    <row r="766" spans="1:11" x14ac:dyDescent="0.2">
      <c r="A766">
        <v>51264</v>
      </c>
      <c r="B766" s="21">
        <v>44126</v>
      </c>
      <c r="C766" s="26" t="s">
        <v>821</v>
      </c>
      <c r="D766">
        <v>1</v>
      </c>
      <c r="E766">
        <v>2</v>
      </c>
      <c r="F766">
        <v>113</v>
      </c>
      <c r="G766">
        <v>66.010000000000005</v>
      </c>
      <c r="H766" t="str">
        <f>_xlfn.XLOOKUP(Table1[[#This Row],[MyyjäID]],myyjat!$A$2:$A$16,myyjat!$B$2:$B$16)</f>
        <v>Petteri</v>
      </c>
      <c r="I766">
        <f>_xlfn.XLOOKUP(Table1[[#This Row],[Tuotenumero]],tuotteet!$A$2:$A$26,tuotteet!$C$2:$C$26)</f>
        <v>2</v>
      </c>
      <c r="J766" t="str">
        <f>_xlfn.XLOOKUP(Table1[[#This Row],[ryhmäID]],ryhmat!$A$2:$A$7,ryhmat!$B$2:$B$7)</f>
        <v>Kuvantoisto</v>
      </c>
      <c r="K766">
        <f>Table1[[#This Row],[Myyntihinta]]-Table1[[#This Row],[Ostohinta]]</f>
        <v>46.989999999999995</v>
      </c>
    </row>
    <row r="767" spans="1:11" x14ac:dyDescent="0.2">
      <c r="A767">
        <v>51265</v>
      </c>
      <c r="B767" s="21">
        <v>44127</v>
      </c>
      <c r="C767" s="26" t="s">
        <v>818</v>
      </c>
      <c r="D767">
        <v>1</v>
      </c>
      <c r="E767">
        <v>1</v>
      </c>
      <c r="F767">
        <v>83</v>
      </c>
      <c r="G767">
        <v>53</v>
      </c>
      <c r="H767" t="str">
        <f>_xlfn.XLOOKUP(Table1[[#This Row],[MyyjäID]],myyjat!$A$2:$A$16,myyjat!$B$2:$B$16)</f>
        <v>Jani</v>
      </c>
      <c r="I767">
        <f>_xlfn.XLOOKUP(Table1[[#This Row],[Tuotenumero]],tuotteet!$A$2:$A$26,tuotteet!$C$2:$C$26)</f>
        <v>6</v>
      </c>
      <c r="J767" t="str">
        <f>_xlfn.XLOOKUP(Table1[[#This Row],[ryhmäID]],ryhmat!$A$2:$A$7,ryhmat!$B$2:$B$7)</f>
        <v>Digiboxit</v>
      </c>
      <c r="K767">
        <f>Table1[[#This Row],[Myyntihinta]]-Table1[[#This Row],[Ostohinta]]</f>
        <v>30</v>
      </c>
    </row>
    <row r="768" spans="1:11" x14ac:dyDescent="0.2">
      <c r="A768">
        <v>51266</v>
      </c>
      <c r="B768" s="21">
        <v>44127</v>
      </c>
      <c r="C768" s="26" t="s">
        <v>819</v>
      </c>
      <c r="D768">
        <v>1</v>
      </c>
      <c r="E768">
        <v>3</v>
      </c>
      <c r="F768">
        <v>228</v>
      </c>
      <c r="G768">
        <v>153.94</v>
      </c>
      <c r="H768" t="str">
        <f>_xlfn.XLOOKUP(Table1[[#This Row],[MyyjäID]],myyjat!$A$2:$A$16,myyjat!$B$2:$B$16)</f>
        <v>Pekka</v>
      </c>
      <c r="I768">
        <f>_xlfn.XLOOKUP(Table1[[#This Row],[Tuotenumero]],tuotteet!$A$2:$A$26,tuotteet!$C$2:$C$26)</f>
        <v>3</v>
      </c>
      <c r="J768" t="str">
        <f>_xlfn.XLOOKUP(Table1[[#This Row],[ryhmäID]],ryhmat!$A$2:$A$7,ryhmat!$B$2:$B$7)</f>
        <v>TV</v>
      </c>
      <c r="K768">
        <f>Table1[[#This Row],[Myyntihinta]]-Table1[[#This Row],[Ostohinta]]</f>
        <v>74.06</v>
      </c>
    </row>
    <row r="769" spans="1:11" x14ac:dyDescent="0.2">
      <c r="A769">
        <v>51267</v>
      </c>
      <c r="B769" s="21">
        <v>44128</v>
      </c>
      <c r="C769" s="26" t="s">
        <v>817</v>
      </c>
      <c r="D769">
        <v>1</v>
      </c>
      <c r="E769">
        <v>5</v>
      </c>
      <c r="F769">
        <v>20</v>
      </c>
      <c r="G769">
        <v>10.65</v>
      </c>
      <c r="H769" t="str">
        <f>_xlfn.XLOOKUP(Table1[[#This Row],[MyyjäID]],myyjat!$A$2:$A$16,myyjat!$B$2:$B$16)</f>
        <v>Liisa</v>
      </c>
      <c r="I769">
        <f>_xlfn.XLOOKUP(Table1[[#This Row],[Tuotenumero]],tuotteet!$A$2:$A$26,tuotteet!$C$2:$C$26)</f>
        <v>4</v>
      </c>
      <c r="J769" t="str">
        <f>_xlfn.XLOOKUP(Table1[[#This Row],[ryhmäID]],ryhmat!$A$2:$A$7,ryhmat!$B$2:$B$7)</f>
        <v>Tarvikkeet</v>
      </c>
      <c r="K769">
        <f>Table1[[#This Row],[Myyntihinta]]-Table1[[#This Row],[Ostohinta]]</f>
        <v>9.35</v>
      </c>
    </row>
    <row r="770" spans="1:11" x14ac:dyDescent="0.2">
      <c r="A770">
        <v>51268</v>
      </c>
      <c r="B770" s="21">
        <v>44129</v>
      </c>
      <c r="C770" s="26" t="s">
        <v>822</v>
      </c>
      <c r="D770">
        <v>1</v>
      </c>
      <c r="E770">
        <v>7</v>
      </c>
      <c r="F770">
        <v>189</v>
      </c>
      <c r="G770">
        <v>112.75</v>
      </c>
      <c r="H770" t="str">
        <f>_xlfn.XLOOKUP(Table1[[#This Row],[MyyjäID]],myyjat!$A$2:$A$16,myyjat!$B$2:$B$16)</f>
        <v>Rauno</v>
      </c>
      <c r="I770">
        <f>_xlfn.XLOOKUP(Table1[[#This Row],[Tuotenumero]],tuotteet!$A$2:$A$26,tuotteet!$C$2:$C$26)</f>
        <v>2</v>
      </c>
      <c r="J770" t="str">
        <f>_xlfn.XLOOKUP(Table1[[#This Row],[ryhmäID]],ryhmat!$A$2:$A$7,ryhmat!$B$2:$B$7)</f>
        <v>Kuvantoisto</v>
      </c>
      <c r="K770">
        <f>Table1[[#This Row],[Myyntihinta]]-Table1[[#This Row],[Ostohinta]]</f>
        <v>76.25</v>
      </c>
    </row>
    <row r="771" spans="1:11" x14ac:dyDescent="0.2">
      <c r="A771">
        <v>51269</v>
      </c>
      <c r="B771" s="21">
        <v>44130</v>
      </c>
      <c r="C771" s="26" t="s">
        <v>821</v>
      </c>
      <c r="D771">
        <v>1</v>
      </c>
      <c r="E771">
        <v>5</v>
      </c>
      <c r="F771">
        <v>124</v>
      </c>
      <c r="G771">
        <v>62.5</v>
      </c>
      <c r="H771" t="str">
        <f>_xlfn.XLOOKUP(Table1[[#This Row],[MyyjäID]],myyjat!$A$2:$A$16,myyjat!$B$2:$B$16)</f>
        <v>Liisa</v>
      </c>
      <c r="I771">
        <f>_xlfn.XLOOKUP(Table1[[#This Row],[Tuotenumero]],tuotteet!$A$2:$A$26,tuotteet!$C$2:$C$26)</f>
        <v>2</v>
      </c>
      <c r="J771" t="str">
        <f>_xlfn.XLOOKUP(Table1[[#This Row],[ryhmäID]],ryhmat!$A$2:$A$7,ryhmat!$B$2:$B$7)</f>
        <v>Kuvantoisto</v>
      </c>
      <c r="K771">
        <f>Table1[[#This Row],[Myyntihinta]]-Table1[[#This Row],[Ostohinta]]</f>
        <v>61.5</v>
      </c>
    </row>
    <row r="772" spans="1:11" x14ac:dyDescent="0.2">
      <c r="A772">
        <v>51270</v>
      </c>
      <c r="B772" s="21">
        <v>44130</v>
      </c>
      <c r="C772" s="26" t="s">
        <v>817</v>
      </c>
      <c r="D772">
        <v>1</v>
      </c>
      <c r="E772">
        <v>7</v>
      </c>
      <c r="F772">
        <v>21</v>
      </c>
      <c r="G772">
        <v>10.67</v>
      </c>
      <c r="H772" t="str">
        <f>_xlfn.XLOOKUP(Table1[[#This Row],[MyyjäID]],myyjat!$A$2:$A$16,myyjat!$B$2:$B$16)</f>
        <v>Rauno</v>
      </c>
      <c r="I772">
        <f>_xlfn.XLOOKUP(Table1[[#This Row],[Tuotenumero]],tuotteet!$A$2:$A$26,tuotteet!$C$2:$C$26)</f>
        <v>4</v>
      </c>
      <c r="J772" t="str">
        <f>_xlfn.XLOOKUP(Table1[[#This Row],[ryhmäID]],ryhmat!$A$2:$A$7,ryhmat!$B$2:$B$7)</f>
        <v>Tarvikkeet</v>
      </c>
      <c r="K772">
        <f>Table1[[#This Row],[Myyntihinta]]-Table1[[#This Row],[Ostohinta]]</f>
        <v>10.33</v>
      </c>
    </row>
    <row r="773" spans="1:11" x14ac:dyDescent="0.2">
      <c r="A773">
        <v>51271</v>
      </c>
      <c r="B773" s="21">
        <v>44131</v>
      </c>
      <c r="C773" s="26" t="s">
        <v>817</v>
      </c>
      <c r="D773">
        <v>1</v>
      </c>
      <c r="E773">
        <v>1</v>
      </c>
      <c r="F773">
        <v>21</v>
      </c>
      <c r="G773">
        <v>10.8</v>
      </c>
      <c r="H773" t="str">
        <f>_xlfn.XLOOKUP(Table1[[#This Row],[MyyjäID]],myyjat!$A$2:$A$16,myyjat!$B$2:$B$16)</f>
        <v>Jani</v>
      </c>
      <c r="I773">
        <f>_xlfn.XLOOKUP(Table1[[#This Row],[Tuotenumero]],tuotteet!$A$2:$A$26,tuotteet!$C$2:$C$26)</f>
        <v>4</v>
      </c>
      <c r="J773" t="str">
        <f>_xlfn.XLOOKUP(Table1[[#This Row],[ryhmäID]],ryhmat!$A$2:$A$7,ryhmat!$B$2:$B$7)</f>
        <v>Tarvikkeet</v>
      </c>
      <c r="K773">
        <f>Table1[[#This Row],[Myyntihinta]]-Table1[[#This Row],[Ostohinta]]</f>
        <v>10.199999999999999</v>
      </c>
    </row>
    <row r="774" spans="1:11" x14ac:dyDescent="0.2">
      <c r="A774">
        <v>51272</v>
      </c>
      <c r="B774" s="21">
        <v>44131</v>
      </c>
      <c r="C774" s="26" t="s">
        <v>825</v>
      </c>
      <c r="D774">
        <v>1</v>
      </c>
      <c r="E774">
        <v>6</v>
      </c>
      <c r="F774">
        <v>101</v>
      </c>
      <c r="G774">
        <v>55.01</v>
      </c>
      <c r="H774" t="str">
        <f>_xlfn.XLOOKUP(Table1[[#This Row],[MyyjäID]],myyjat!$A$2:$A$16,myyjat!$B$2:$B$16)</f>
        <v>Hessu</v>
      </c>
      <c r="I774">
        <f>_xlfn.XLOOKUP(Table1[[#This Row],[Tuotenumero]],tuotteet!$A$2:$A$26,tuotteet!$C$2:$C$26)</f>
        <v>5</v>
      </c>
      <c r="J774" t="str">
        <f>_xlfn.XLOOKUP(Table1[[#This Row],[ryhmäID]],ryhmat!$A$2:$A$7,ryhmat!$B$2:$B$7)</f>
        <v>Konsolit</v>
      </c>
      <c r="K774">
        <f>Table1[[#This Row],[Myyntihinta]]-Table1[[#This Row],[Ostohinta]]</f>
        <v>45.99</v>
      </c>
    </row>
    <row r="775" spans="1:11" x14ac:dyDescent="0.2">
      <c r="A775">
        <v>51273</v>
      </c>
      <c r="B775" s="21">
        <v>44132</v>
      </c>
      <c r="C775" s="26" t="s">
        <v>818</v>
      </c>
      <c r="D775">
        <v>1</v>
      </c>
      <c r="E775">
        <v>2</v>
      </c>
      <c r="F775">
        <v>88</v>
      </c>
      <c r="G775">
        <v>54.94</v>
      </c>
      <c r="H775" t="str">
        <f>_xlfn.XLOOKUP(Table1[[#This Row],[MyyjäID]],myyjat!$A$2:$A$16,myyjat!$B$2:$B$16)</f>
        <v>Petteri</v>
      </c>
      <c r="I775">
        <f>_xlfn.XLOOKUP(Table1[[#This Row],[Tuotenumero]],tuotteet!$A$2:$A$26,tuotteet!$C$2:$C$26)</f>
        <v>6</v>
      </c>
      <c r="J775" t="str">
        <f>_xlfn.XLOOKUP(Table1[[#This Row],[ryhmäID]],ryhmat!$A$2:$A$7,ryhmat!$B$2:$B$7)</f>
        <v>Digiboxit</v>
      </c>
      <c r="K775">
        <f>Table1[[#This Row],[Myyntihinta]]-Table1[[#This Row],[Ostohinta]]</f>
        <v>33.06</v>
      </c>
    </row>
    <row r="776" spans="1:11" x14ac:dyDescent="0.2">
      <c r="A776">
        <v>51274</v>
      </c>
      <c r="B776" s="21">
        <v>44133</v>
      </c>
      <c r="C776" s="26" t="s">
        <v>822</v>
      </c>
      <c r="D776">
        <v>1</v>
      </c>
      <c r="E776">
        <v>7</v>
      </c>
      <c r="F776">
        <v>179</v>
      </c>
      <c r="G776">
        <v>112.98</v>
      </c>
      <c r="H776" t="str">
        <f>_xlfn.XLOOKUP(Table1[[#This Row],[MyyjäID]],myyjat!$A$2:$A$16,myyjat!$B$2:$B$16)</f>
        <v>Rauno</v>
      </c>
      <c r="I776">
        <f>_xlfn.XLOOKUP(Table1[[#This Row],[Tuotenumero]],tuotteet!$A$2:$A$26,tuotteet!$C$2:$C$26)</f>
        <v>2</v>
      </c>
      <c r="J776" t="str">
        <f>_xlfn.XLOOKUP(Table1[[#This Row],[ryhmäID]],ryhmat!$A$2:$A$7,ryhmat!$B$2:$B$7)</f>
        <v>Kuvantoisto</v>
      </c>
      <c r="K776">
        <f>Table1[[#This Row],[Myyntihinta]]-Table1[[#This Row],[Ostohinta]]</f>
        <v>66.02</v>
      </c>
    </row>
    <row r="777" spans="1:11" x14ac:dyDescent="0.2">
      <c r="A777">
        <v>51275</v>
      </c>
      <c r="B777" s="21">
        <v>44134</v>
      </c>
      <c r="C777" s="26" t="s">
        <v>817</v>
      </c>
      <c r="D777">
        <v>1</v>
      </c>
      <c r="E777">
        <v>9</v>
      </c>
      <c r="F777">
        <v>20</v>
      </c>
      <c r="G777">
        <v>10.69</v>
      </c>
      <c r="H777" t="str">
        <f>_xlfn.XLOOKUP(Table1[[#This Row],[MyyjäID]],myyjat!$A$2:$A$16,myyjat!$B$2:$B$16)</f>
        <v>Maija</v>
      </c>
      <c r="I777">
        <f>_xlfn.XLOOKUP(Table1[[#This Row],[Tuotenumero]],tuotteet!$A$2:$A$26,tuotteet!$C$2:$C$26)</f>
        <v>4</v>
      </c>
      <c r="J777" t="str">
        <f>_xlfn.XLOOKUP(Table1[[#This Row],[ryhmäID]],ryhmat!$A$2:$A$7,ryhmat!$B$2:$B$7)</f>
        <v>Tarvikkeet</v>
      </c>
      <c r="K777">
        <f>Table1[[#This Row],[Myyntihinta]]-Table1[[#This Row],[Ostohinta]]</f>
        <v>9.31</v>
      </c>
    </row>
    <row r="778" spans="1:11" x14ac:dyDescent="0.2">
      <c r="A778">
        <v>51276</v>
      </c>
      <c r="B778" s="21">
        <v>44134</v>
      </c>
      <c r="C778" s="26" t="s">
        <v>819</v>
      </c>
      <c r="D778">
        <v>1</v>
      </c>
      <c r="E778">
        <v>3</v>
      </c>
      <c r="F778">
        <v>244</v>
      </c>
      <c r="G778">
        <v>162.72999999999999</v>
      </c>
      <c r="H778" t="str">
        <f>_xlfn.XLOOKUP(Table1[[#This Row],[MyyjäID]],myyjat!$A$2:$A$16,myyjat!$B$2:$B$16)</f>
        <v>Pekka</v>
      </c>
      <c r="I778">
        <f>_xlfn.XLOOKUP(Table1[[#This Row],[Tuotenumero]],tuotteet!$A$2:$A$26,tuotteet!$C$2:$C$26)</f>
        <v>3</v>
      </c>
      <c r="J778" t="str">
        <f>_xlfn.XLOOKUP(Table1[[#This Row],[ryhmäID]],ryhmat!$A$2:$A$7,ryhmat!$B$2:$B$7)</f>
        <v>TV</v>
      </c>
      <c r="K778">
        <f>Table1[[#This Row],[Myyntihinta]]-Table1[[#This Row],[Ostohinta]]</f>
        <v>81.27000000000001</v>
      </c>
    </row>
    <row r="779" spans="1:11" x14ac:dyDescent="0.2">
      <c r="A779">
        <v>51277</v>
      </c>
      <c r="B779" s="21">
        <v>44134</v>
      </c>
      <c r="C779" s="26" t="s">
        <v>820</v>
      </c>
      <c r="D779">
        <v>1</v>
      </c>
      <c r="E779">
        <v>1</v>
      </c>
      <c r="F779">
        <v>85</v>
      </c>
      <c r="G779">
        <v>48.77</v>
      </c>
      <c r="H779" t="str">
        <f>_xlfn.XLOOKUP(Table1[[#This Row],[MyyjäID]],myyjat!$A$2:$A$16,myyjat!$B$2:$B$16)</f>
        <v>Jani</v>
      </c>
      <c r="I779">
        <f>_xlfn.XLOOKUP(Table1[[#This Row],[Tuotenumero]],tuotteet!$A$2:$A$26,tuotteet!$C$2:$C$26)</f>
        <v>6</v>
      </c>
      <c r="J779" t="str">
        <f>_xlfn.XLOOKUP(Table1[[#This Row],[ryhmäID]],ryhmat!$A$2:$A$7,ryhmat!$B$2:$B$7)</f>
        <v>Digiboxit</v>
      </c>
      <c r="K779">
        <f>Table1[[#This Row],[Myyntihinta]]-Table1[[#This Row],[Ostohinta]]</f>
        <v>36.229999999999997</v>
      </c>
    </row>
    <row r="780" spans="1:11" x14ac:dyDescent="0.2">
      <c r="A780">
        <v>51278</v>
      </c>
      <c r="B780" s="21">
        <v>44135</v>
      </c>
      <c r="C780" s="26" t="s">
        <v>817</v>
      </c>
      <c r="D780">
        <v>1</v>
      </c>
      <c r="E780">
        <v>3</v>
      </c>
      <c r="F780">
        <v>20</v>
      </c>
      <c r="G780">
        <v>11.07</v>
      </c>
      <c r="H780" t="str">
        <f>_xlfn.XLOOKUP(Table1[[#This Row],[MyyjäID]],myyjat!$A$2:$A$16,myyjat!$B$2:$B$16)</f>
        <v>Pekka</v>
      </c>
      <c r="I780">
        <f>_xlfn.XLOOKUP(Table1[[#This Row],[Tuotenumero]],tuotteet!$A$2:$A$26,tuotteet!$C$2:$C$26)</f>
        <v>4</v>
      </c>
      <c r="J780" t="str">
        <f>_xlfn.XLOOKUP(Table1[[#This Row],[ryhmäID]],ryhmat!$A$2:$A$7,ryhmat!$B$2:$B$7)</f>
        <v>Tarvikkeet</v>
      </c>
      <c r="K780">
        <f>Table1[[#This Row],[Myyntihinta]]-Table1[[#This Row],[Ostohinta]]</f>
        <v>8.93</v>
      </c>
    </row>
    <row r="781" spans="1:11" x14ac:dyDescent="0.2">
      <c r="A781">
        <v>51279</v>
      </c>
      <c r="B781" s="21">
        <v>44135</v>
      </c>
      <c r="C781" s="26" t="s">
        <v>816</v>
      </c>
      <c r="D781">
        <v>1</v>
      </c>
      <c r="E781">
        <v>7</v>
      </c>
      <c r="F781">
        <v>77</v>
      </c>
      <c r="G781">
        <v>38.99</v>
      </c>
      <c r="H781" t="str">
        <f>_xlfn.XLOOKUP(Table1[[#This Row],[MyyjäID]],myyjat!$A$2:$A$16,myyjat!$B$2:$B$16)</f>
        <v>Rauno</v>
      </c>
      <c r="I781">
        <f>_xlfn.XLOOKUP(Table1[[#This Row],[Tuotenumero]],tuotteet!$A$2:$A$26,tuotteet!$C$2:$C$26)</f>
        <v>5</v>
      </c>
      <c r="J781" t="str">
        <f>_xlfn.XLOOKUP(Table1[[#This Row],[ryhmäID]],ryhmat!$A$2:$A$7,ryhmat!$B$2:$B$7)</f>
        <v>Konsolit</v>
      </c>
      <c r="K781">
        <f>Table1[[#This Row],[Myyntihinta]]-Table1[[#This Row],[Ostohinta]]</f>
        <v>38.01</v>
      </c>
    </row>
    <row r="782" spans="1:11" x14ac:dyDescent="0.2">
      <c r="A782">
        <v>51280</v>
      </c>
      <c r="B782" s="21">
        <v>44135</v>
      </c>
      <c r="C782" s="26" t="s">
        <v>821</v>
      </c>
      <c r="D782">
        <v>1</v>
      </c>
      <c r="E782">
        <v>5</v>
      </c>
      <c r="F782">
        <v>117</v>
      </c>
      <c r="G782">
        <v>64.62</v>
      </c>
      <c r="H782" t="str">
        <f>_xlfn.XLOOKUP(Table1[[#This Row],[MyyjäID]],myyjat!$A$2:$A$16,myyjat!$B$2:$B$16)</f>
        <v>Liisa</v>
      </c>
      <c r="I782">
        <f>_xlfn.XLOOKUP(Table1[[#This Row],[Tuotenumero]],tuotteet!$A$2:$A$26,tuotteet!$C$2:$C$26)</f>
        <v>2</v>
      </c>
      <c r="J782" t="str">
        <f>_xlfn.XLOOKUP(Table1[[#This Row],[ryhmäID]],ryhmat!$A$2:$A$7,ryhmat!$B$2:$B$7)</f>
        <v>Kuvantoisto</v>
      </c>
      <c r="K782">
        <f>Table1[[#This Row],[Myyntihinta]]-Table1[[#This Row],[Ostohinta]]</f>
        <v>52.379999999999995</v>
      </c>
    </row>
    <row r="783" spans="1:11" x14ac:dyDescent="0.2">
      <c r="A783">
        <v>51281</v>
      </c>
      <c r="B783" s="21">
        <v>44136</v>
      </c>
      <c r="C783" s="26" t="s">
        <v>825</v>
      </c>
      <c r="D783">
        <v>1</v>
      </c>
      <c r="E783">
        <v>3</v>
      </c>
      <c r="F783">
        <v>94</v>
      </c>
      <c r="G783">
        <v>54.3</v>
      </c>
      <c r="H783" t="str">
        <f>_xlfn.XLOOKUP(Table1[[#This Row],[MyyjäID]],myyjat!$A$2:$A$16,myyjat!$B$2:$B$16)</f>
        <v>Pekka</v>
      </c>
      <c r="I783">
        <f>_xlfn.XLOOKUP(Table1[[#This Row],[Tuotenumero]],tuotteet!$A$2:$A$26,tuotteet!$C$2:$C$26)</f>
        <v>5</v>
      </c>
      <c r="J783" t="str">
        <f>_xlfn.XLOOKUP(Table1[[#This Row],[ryhmäID]],ryhmat!$A$2:$A$7,ryhmat!$B$2:$B$7)</f>
        <v>Konsolit</v>
      </c>
      <c r="K783">
        <f>Table1[[#This Row],[Myyntihinta]]-Table1[[#This Row],[Ostohinta]]</f>
        <v>39.700000000000003</v>
      </c>
    </row>
    <row r="784" spans="1:11" x14ac:dyDescent="0.2">
      <c r="A784">
        <v>51282</v>
      </c>
      <c r="B784" s="21">
        <v>44136</v>
      </c>
      <c r="C784" s="26" t="s">
        <v>822</v>
      </c>
      <c r="D784">
        <v>1</v>
      </c>
      <c r="E784">
        <v>2</v>
      </c>
      <c r="F784">
        <v>188</v>
      </c>
      <c r="G784">
        <v>112.97</v>
      </c>
      <c r="H784" t="str">
        <f>_xlfn.XLOOKUP(Table1[[#This Row],[MyyjäID]],myyjat!$A$2:$A$16,myyjat!$B$2:$B$16)</f>
        <v>Petteri</v>
      </c>
      <c r="I784">
        <f>_xlfn.XLOOKUP(Table1[[#This Row],[Tuotenumero]],tuotteet!$A$2:$A$26,tuotteet!$C$2:$C$26)</f>
        <v>2</v>
      </c>
      <c r="J784" t="str">
        <f>_xlfn.XLOOKUP(Table1[[#This Row],[ryhmäID]],ryhmat!$A$2:$A$7,ryhmat!$B$2:$B$7)</f>
        <v>Kuvantoisto</v>
      </c>
      <c r="K784">
        <f>Table1[[#This Row],[Myyntihinta]]-Table1[[#This Row],[Ostohinta]]</f>
        <v>75.03</v>
      </c>
    </row>
    <row r="785" spans="1:11" x14ac:dyDescent="0.2">
      <c r="A785">
        <v>51283</v>
      </c>
      <c r="B785" s="21">
        <v>44138</v>
      </c>
      <c r="C785" s="26" t="s">
        <v>817</v>
      </c>
      <c r="D785">
        <v>1</v>
      </c>
      <c r="E785">
        <v>5</v>
      </c>
      <c r="F785">
        <v>20</v>
      </c>
      <c r="G785">
        <v>11.42</v>
      </c>
      <c r="H785" t="str">
        <f>_xlfn.XLOOKUP(Table1[[#This Row],[MyyjäID]],myyjat!$A$2:$A$16,myyjat!$B$2:$B$16)</f>
        <v>Liisa</v>
      </c>
      <c r="I785">
        <f>_xlfn.XLOOKUP(Table1[[#This Row],[Tuotenumero]],tuotteet!$A$2:$A$26,tuotteet!$C$2:$C$26)</f>
        <v>4</v>
      </c>
      <c r="J785" t="str">
        <f>_xlfn.XLOOKUP(Table1[[#This Row],[ryhmäID]],ryhmat!$A$2:$A$7,ryhmat!$B$2:$B$7)</f>
        <v>Tarvikkeet</v>
      </c>
      <c r="K785">
        <f>Table1[[#This Row],[Myyntihinta]]-Table1[[#This Row],[Ostohinta]]</f>
        <v>8.58</v>
      </c>
    </row>
    <row r="786" spans="1:11" x14ac:dyDescent="0.2">
      <c r="A786">
        <v>51284</v>
      </c>
      <c r="B786" s="21">
        <v>44139</v>
      </c>
      <c r="C786" s="26" t="s">
        <v>825</v>
      </c>
      <c r="D786">
        <v>1</v>
      </c>
      <c r="E786">
        <v>3</v>
      </c>
      <c r="F786">
        <v>104</v>
      </c>
      <c r="G786">
        <v>56.94</v>
      </c>
      <c r="H786" t="str">
        <f>_xlfn.XLOOKUP(Table1[[#This Row],[MyyjäID]],myyjat!$A$2:$A$16,myyjat!$B$2:$B$16)</f>
        <v>Pekka</v>
      </c>
      <c r="I786">
        <f>_xlfn.XLOOKUP(Table1[[#This Row],[Tuotenumero]],tuotteet!$A$2:$A$26,tuotteet!$C$2:$C$26)</f>
        <v>5</v>
      </c>
      <c r="J786" t="str">
        <f>_xlfn.XLOOKUP(Table1[[#This Row],[ryhmäID]],ryhmat!$A$2:$A$7,ryhmat!$B$2:$B$7)</f>
        <v>Konsolit</v>
      </c>
      <c r="K786">
        <f>Table1[[#This Row],[Myyntihinta]]-Table1[[#This Row],[Ostohinta]]</f>
        <v>47.06</v>
      </c>
    </row>
    <row r="787" spans="1:11" x14ac:dyDescent="0.2">
      <c r="A787">
        <v>51285</v>
      </c>
      <c r="B787" s="21">
        <v>44140</v>
      </c>
      <c r="C787" s="26" t="s">
        <v>819</v>
      </c>
      <c r="D787">
        <v>1</v>
      </c>
      <c r="E787">
        <v>3</v>
      </c>
      <c r="F787">
        <v>230</v>
      </c>
      <c r="G787">
        <v>168.04</v>
      </c>
      <c r="H787" t="str">
        <f>_xlfn.XLOOKUP(Table1[[#This Row],[MyyjäID]],myyjat!$A$2:$A$16,myyjat!$B$2:$B$16)</f>
        <v>Pekka</v>
      </c>
      <c r="I787">
        <f>_xlfn.XLOOKUP(Table1[[#This Row],[Tuotenumero]],tuotteet!$A$2:$A$26,tuotteet!$C$2:$C$26)</f>
        <v>3</v>
      </c>
      <c r="J787" t="str">
        <f>_xlfn.XLOOKUP(Table1[[#This Row],[ryhmäID]],ryhmat!$A$2:$A$7,ryhmat!$B$2:$B$7)</f>
        <v>TV</v>
      </c>
      <c r="K787">
        <f>Table1[[#This Row],[Myyntihinta]]-Table1[[#This Row],[Ostohinta]]</f>
        <v>61.960000000000008</v>
      </c>
    </row>
    <row r="788" spans="1:11" x14ac:dyDescent="0.2">
      <c r="A788">
        <v>51286</v>
      </c>
      <c r="B788" s="21">
        <v>44140</v>
      </c>
      <c r="C788" s="26" t="s">
        <v>820</v>
      </c>
      <c r="D788">
        <v>1</v>
      </c>
      <c r="E788">
        <v>2</v>
      </c>
      <c r="F788">
        <v>88</v>
      </c>
      <c r="G788">
        <v>47.25</v>
      </c>
      <c r="H788" t="str">
        <f>_xlfn.XLOOKUP(Table1[[#This Row],[MyyjäID]],myyjat!$A$2:$A$16,myyjat!$B$2:$B$16)</f>
        <v>Petteri</v>
      </c>
      <c r="I788">
        <f>_xlfn.XLOOKUP(Table1[[#This Row],[Tuotenumero]],tuotteet!$A$2:$A$26,tuotteet!$C$2:$C$26)</f>
        <v>6</v>
      </c>
      <c r="J788" t="str">
        <f>_xlfn.XLOOKUP(Table1[[#This Row],[ryhmäID]],ryhmat!$A$2:$A$7,ryhmat!$B$2:$B$7)</f>
        <v>Digiboxit</v>
      </c>
      <c r="K788">
        <f>Table1[[#This Row],[Myyntihinta]]-Table1[[#This Row],[Ostohinta]]</f>
        <v>40.75</v>
      </c>
    </row>
    <row r="789" spans="1:11" x14ac:dyDescent="0.2">
      <c r="A789">
        <v>51287</v>
      </c>
      <c r="B789" s="21">
        <v>44141</v>
      </c>
      <c r="C789" s="26" t="s">
        <v>817</v>
      </c>
      <c r="D789">
        <v>1</v>
      </c>
      <c r="E789">
        <v>3</v>
      </c>
      <c r="F789">
        <v>20</v>
      </c>
      <c r="G789">
        <v>11.14</v>
      </c>
      <c r="H789" t="str">
        <f>_xlfn.XLOOKUP(Table1[[#This Row],[MyyjäID]],myyjat!$A$2:$A$16,myyjat!$B$2:$B$16)</f>
        <v>Pekka</v>
      </c>
      <c r="I789">
        <f>_xlfn.XLOOKUP(Table1[[#This Row],[Tuotenumero]],tuotteet!$A$2:$A$26,tuotteet!$C$2:$C$26)</f>
        <v>4</v>
      </c>
      <c r="J789" t="str">
        <f>_xlfn.XLOOKUP(Table1[[#This Row],[ryhmäID]],ryhmat!$A$2:$A$7,ryhmat!$B$2:$B$7)</f>
        <v>Tarvikkeet</v>
      </c>
      <c r="K789">
        <f>Table1[[#This Row],[Myyntihinta]]-Table1[[#This Row],[Ostohinta]]</f>
        <v>8.86</v>
      </c>
    </row>
    <row r="790" spans="1:11" x14ac:dyDescent="0.2">
      <c r="A790">
        <v>51288</v>
      </c>
      <c r="B790" s="21">
        <v>44141</v>
      </c>
      <c r="C790" s="26" t="s">
        <v>821</v>
      </c>
      <c r="D790">
        <v>1</v>
      </c>
      <c r="E790">
        <v>1</v>
      </c>
      <c r="F790">
        <v>118</v>
      </c>
      <c r="G790">
        <v>63.41</v>
      </c>
      <c r="H790" t="str">
        <f>_xlfn.XLOOKUP(Table1[[#This Row],[MyyjäID]],myyjat!$A$2:$A$16,myyjat!$B$2:$B$16)</f>
        <v>Jani</v>
      </c>
      <c r="I790">
        <f>_xlfn.XLOOKUP(Table1[[#This Row],[Tuotenumero]],tuotteet!$A$2:$A$26,tuotteet!$C$2:$C$26)</f>
        <v>2</v>
      </c>
      <c r="J790" t="str">
        <f>_xlfn.XLOOKUP(Table1[[#This Row],[ryhmäID]],ryhmat!$A$2:$A$7,ryhmat!$B$2:$B$7)</f>
        <v>Kuvantoisto</v>
      </c>
      <c r="K790">
        <f>Table1[[#This Row],[Myyntihinta]]-Table1[[#This Row],[Ostohinta]]</f>
        <v>54.59</v>
      </c>
    </row>
    <row r="791" spans="1:11" x14ac:dyDescent="0.2">
      <c r="A791">
        <v>51289</v>
      </c>
      <c r="B791" s="21">
        <v>44141</v>
      </c>
      <c r="C791" s="26" t="s">
        <v>824</v>
      </c>
      <c r="D791">
        <v>1</v>
      </c>
      <c r="E791">
        <v>1</v>
      </c>
      <c r="F791">
        <v>127</v>
      </c>
      <c r="G791">
        <v>87.89</v>
      </c>
      <c r="H791" t="str">
        <f>_xlfn.XLOOKUP(Table1[[#This Row],[MyyjäID]],myyjat!$A$2:$A$16,myyjat!$B$2:$B$16)</f>
        <v>Jani</v>
      </c>
      <c r="I791">
        <f>_xlfn.XLOOKUP(Table1[[#This Row],[Tuotenumero]],tuotteet!$A$2:$A$26,tuotteet!$C$2:$C$26)</f>
        <v>2</v>
      </c>
      <c r="J791" t="str">
        <f>_xlfn.XLOOKUP(Table1[[#This Row],[ryhmäID]],ryhmat!$A$2:$A$7,ryhmat!$B$2:$B$7)</f>
        <v>Kuvantoisto</v>
      </c>
      <c r="K791">
        <f>Table1[[#This Row],[Myyntihinta]]-Table1[[#This Row],[Ostohinta]]</f>
        <v>39.11</v>
      </c>
    </row>
    <row r="792" spans="1:11" x14ac:dyDescent="0.2">
      <c r="A792">
        <v>51290</v>
      </c>
      <c r="B792" s="21">
        <v>44142</v>
      </c>
      <c r="C792" s="26" t="s">
        <v>822</v>
      </c>
      <c r="D792">
        <v>1</v>
      </c>
      <c r="E792">
        <v>1</v>
      </c>
      <c r="F792">
        <v>186</v>
      </c>
      <c r="G792">
        <v>110.32</v>
      </c>
      <c r="H792" t="str">
        <f>_xlfn.XLOOKUP(Table1[[#This Row],[MyyjäID]],myyjat!$A$2:$A$16,myyjat!$B$2:$B$16)</f>
        <v>Jani</v>
      </c>
      <c r="I792">
        <f>_xlfn.XLOOKUP(Table1[[#This Row],[Tuotenumero]],tuotteet!$A$2:$A$26,tuotteet!$C$2:$C$26)</f>
        <v>2</v>
      </c>
      <c r="J792" t="str">
        <f>_xlfn.XLOOKUP(Table1[[#This Row],[ryhmäID]],ryhmat!$A$2:$A$7,ryhmat!$B$2:$B$7)</f>
        <v>Kuvantoisto</v>
      </c>
      <c r="K792">
        <f>Table1[[#This Row],[Myyntihinta]]-Table1[[#This Row],[Ostohinta]]</f>
        <v>75.680000000000007</v>
      </c>
    </row>
    <row r="793" spans="1:11" x14ac:dyDescent="0.2">
      <c r="A793">
        <v>51291</v>
      </c>
      <c r="B793" s="21">
        <v>44142</v>
      </c>
      <c r="C793" s="26" t="s">
        <v>818</v>
      </c>
      <c r="D793">
        <v>1</v>
      </c>
      <c r="E793">
        <v>3</v>
      </c>
      <c r="F793">
        <v>82</v>
      </c>
      <c r="G793">
        <v>55.98</v>
      </c>
      <c r="H793" t="str">
        <f>_xlfn.XLOOKUP(Table1[[#This Row],[MyyjäID]],myyjat!$A$2:$A$16,myyjat!$B$2:$B$16)</f>
        <v>Pekka</v>
      </c>
      <c r="I793">
        <f>_xlfn.XLOOKUP(Table1[[#This Row],[Tuotenumero]],tuotteet!$A$2:$A$26,tuotteet!$C$2:$C$26)</f>
        <v>6</v>
      </c>
      <c r="J793" t="str">
        <f>_xlfn.XLOOKUP(Table1[[#This Row],[ryhmäID]],ryhmat!$A$2:$A$7,ryhmat!$B$2:$B$7)</f>
        <v>Digiboxit</v>
      </c>
      <c r="K793">
        <f>Table1[[#This Row],[Myyntihinta]]-Table1[[#This Row],[Ostohinta]]</f>
        <v>26.020000000000003</v>
      </c>
    </row>
    <row r="794" spans="1:11" x14ac:dyDescent="0.2">
      <c r="A794">
        <v>51292</v>
      </c>
      <c r="B794" s="21">
        <v>44143</v>
      </c>
      <c r="C794" s="26" t="s">
        <v>817</v>
      </c>
      <c r="D794">
        <v>1</v>
      </c>
      <c r="E794">
        <v>3</v>
      </c>
      <c r="F794">
        <v>20</v>
      </c>
      <c r="G794">
        <v>11.09</v>
      </c>
      <c r="H794" t="str">
        <f>_xlfn.XLOOKUP(Table1[[#This Row],[MyyjäID]],myyjat!$A$2:$A$16,myyjat!$B$2:$B$16)</f>
        <v>Pekka</v>
      </c>
      <c r="I794">
        <f>_xlfn.XLOOKUP(Table1[[#This Row],[Tuotenumero]],tuotteet!$A$2:$A$26,tuotteet!$C$2:$C$26)</f>
        <v>4</v>
      </c>
      <c r="J794" t="str">
        <f>_xlfn.XLOOKUP(Table1[[#This Row],[ryhmäID]],ryhmat!$A$2:$A$7,ryhmat!$B$2:$B$7)</f>
        <v>Tarvikkeet</v>
      </c>
      <c r="K794">
        <f>Table1[[#This Row],[Myyntihinta]]-Table1[[#This Row],[Ostohinta]]</f>
        <v>8.91</v>
      </c>
    </row>
    <row r="795" spans="1:11" x14ac:dyDescent="0.2">
      <c r="A795">
        <v>51293</v>
      </c>
      <c r="B795" s="21">
        <v>44143</v>
      </c>
      <c r="C795" s="26" t="s">
        <v>821</v>
      </c>
      <c r="D795">
        <v>1</v>
      </c>
      <c r="E795">
        <v>3</v>
      </c>
      <c r="F795">
        <v>124</v>
      </c>
      <c r="G795">
        <v>65.849999999999994</v>
      </c>
      <c r="H795" t="str">
        <f>_xlfn.XLOOKUP(Table1[[#This Row],[MyyjäID]],myyjat!$A$2:$A$16,myyjat!$B$2:$B$16)</f>
        <v>Pekka</v>
      </c>
      <c r="I795">
        <f>_xlfn.XLOOKUP(Table1[[#This Row],[Tuotenumero]],tuotteet!$A$2:$A$26,tuotteet!$C$2:$C$26)</f>
        <v>2</v>
      </c>
      <c r="J795" t="str">
        <f>_xlfn.XLOOKUP(Table1[[#This Row],[ryhmäID]],ryhmat!$A$2:$A$7,ryhmat!$B$2:$B$7)</f>
        <v>Kuvantoisto</v>
      </c>
      <c r="K795">
        <f>Table1[[#This Row],[Myyntihinta]]-Table1[[#This Row],[Ostohinta]]</f>
        <v>58.150000000000006</v>
      </c>
    </row>
    <row r="796" spans="1:11" x14ac:dyDescent="0.2">
      <c r="A796">
        <v>51294</v>
      </c>
      <c r="B796" s="21">
        <v>44145</v>
      </c>
      <c r="C796" s="26" t="s">
        <v>825</v>
      </c>
      <c r="D796">
        <v>1</v>
      </c>
      <c r="E796">
        <v>7</v>
      </c>
      <c r="F796">
        <v>101</v>
      </c>
      <c r="G796">
        <v>55.67</v>
      </c>
      <c r="H796" t="str">
        <f>_xlfn.XLOOKUP(Table1[[#This Row],[MyyjäID]],myyjat!$A$2:$A$16,myyjat!$B$2:$B$16)</f>
        <v>Rauno</v>
      </c>
      <c r="I796">
        <f>_xlfn.XLOOKUP(Table1[[#This Row],[Tuotenumero]],tuotteet!$A$2:$A$26,tuotteet!$C$2:$C$26)</f>
        <v>5</v>
      </c>
      <c r="J796" t="str">
        <f>_xlfn.XLOOKUP(Table1[[#This Row],[ryhmäID]],ryhmat!$A$2:$A$7,ryhmat!$B$2:$B$7)</f>
        <v>Konsolit</v>
      </c>
      <c r="K796">
        <f>Table1[[#This Row],[Myyntihinta]]-Table1[[#This Row],[Ostohinta]]</f>
        <v>45.33</v>
      </c>
    </row>
    <row r="797" spans="1:11" x14ac:dyDescent="0.2">
      <c r="A797">
        <v>51295</v>
      </c>
      <c r="B797" s="21">
        <v>44145</v>
      </c>
      <c r="C797" s="26" t="s">
        <v>817</v>
      </c>
      <c r="D797">
        <v>1</v>
      </c>
      <c r="E797">
        <v>2</v>
      </c>
      <c r="F797">
        <v>21</v>
      </c>
      <c r="G797">
        <v>11.6</v>
      </c>
      <c r="H797" t="str">
        <f>_xlfn.XLOOKUP(Table1[[#This Row],[MyyjäID]],myyjat!$A$2:$A$16,myyjat!$B$2:$B$16)</f>
        <v>Petteri</v>
      </c>
      <c r="I797">
        <f>_xlfn.XLOOKUP(Table1[[#This Row],[Tuotenumero]],tuotteet!$A$2:$A$26,tuotteet!$C$2:$C$26)</f>
        <v>4</v>
      </c>
      <c r="J797" t="str">
        <f>_xlfn.XLOOKUP(Table1[[#This Row],[ryhmäID]],ryhmat!$A$2:$A$7,ryhmat!$B$2:$B$7)</f>
        <v>Tarvikkeet</v>
      </c>
      <c r="K797">
        <f>Table1[[#This Row],[Myyntihinta]]-Table1[[#This Row],[Ostohinta]]</f>
        <v>9.4</v>
      </c>
    </row>
    <row r="798" spans="1:11" x14ac:dyDescent="0.2">
      <c r="A798">
        <v>51296</v>
      </c>
      <c r="B798" s="21">
        <v>44147</v>
      </c>
      <c r="C798" s="26" t="s">
        <v>825</v>
      </c>
      <c r="D798">
        <v>1</v>
      </c>
      <c r="E798">
        <v>1</v>
      </c>
      <c r="F798">
        <v>100</v>
      </c>
      <c r="G798">
        <v>51.6</v>
      </c>
      <c r="H798" t="str">
        <f>_xlfn.XLOOKUP(Table1[[#This Row],[MyyjäID]],myyjat!$A$2:$A$16,myyjat!$B$2:$B$16)</f>
        <v>Jani</v>
      </c>
      <c r="I798">
        <f>_xlfn.XLOOKUP(Table1[[#This Row],[Tuotenumero]],tuotteet!$A$2:$A$26,tuotteet!$C$2:$C$26)</f>
        <v>5</v>
      </c>
      <c r="J798" t="str">
        <f>_xlfn.XLOOKUP(Table1[[#This Row],[ryhmäID]],ryhmat!$A$2:$A$7,ryhmat!$B$2:$B$7)</f>
        <v>Konsolit</v>
      </c>
      <c r="K798">
        <f>Table1[[#This Row],[Myyntihinta]]-Table1[[#This Row],[Ostohinta]]</f>
        <v>48.4</v>
      </c>
    </row>
    <row r="799" spans="1:11" x14ac:dyDescent="0.2">
      <c r="A799">
        <v>51297</v>
      </c>
      <c r="B799" s="21">
        <v>44147</v>
      </c>
      <c r="C799" s="26" t="s">
        <v>817</v>
      </c>
      <c r="D799">
        <v>1</v>
      </c>
      <c r="E799">
        <v>1</v>
      </c>
      <c r="F799">
        <v>21</v>
      </c>
      <c r="G799">
        <v>11.6</v>
      </c>
      <c r="H799" t="str">
        <f>_xlfn.XLOOKUP(Table1[[#This Row],[MyyjäID]],myyjat!$A$2:$A$16,myyjat!$B$2:$B$16)</f>
        <v>Jani</v>
      </c>
      <c r="I799">
        <f>_xlfn.XLOOKUP(Table1[[#This Row],[Tuotenumero]],tuotteet!$A$2:$A$26,tuotteet!$C$2:$C$26)</f>
        <v>4</v>
      </c>
      <c r="J799" t="str">
        <f>_xlfn.XLOOKUP(Table1[[#This Row],[ryhmäID]],ryhmat!$A$2:$A$7,ryhmat!$B$2:$B$7)</f>
        <v>Tarvikkeet</v>
      </c>
      <c r="K799">
        <f>Table1[[#This Row],[Myyntihinta]]-Table1[[#This Row],[Ostohinta]]</f>
        <v>9.4</v>
      </c>
    </row>
    <row r="800" spans="1:11" x14ac:dyDescent="0.2">
      <c r="A800">
        <v>51298</v>
      </c>
      <c r="B800" s="21">
        <v>44148</v>
      </c>
      <c r="C800" s="26" t="s">
        <v>817</v>
      </c>
      <c r="D800">
        <v>1</v>
      </c>
      <c r="E800">
        <v>6</v>
      </c>
      <c r="F800">
        <v>20</v>
      </c>
      <c r="G800">
        <v>11.32</v>
      </c>
      <c r="H800" t="str">
        <f>_xlfn.XLOOKUP(Table1[[#This Row],[MyyjäID]],myyjat!$A$2:$A$16,myyjat!$B$2:$B$16)</f>
        <v>Hessu</v>
      </c>
      <c r="I800">
        <f>_xlfn.XLOOKUP(Table1[[#This Row],[Tuotenumero]],tuotteet!$A$2:$A$26,tuotteet!$C$2:$C$26)</f>
        <v>4</v>
      </c>
      <c r="J800" t="str">
        <f>_xlfn.XLOOKUP(Table1[[#This Row],[ryhmäID]],ryhmat!$A$2:$A$7,ryhmat!$B$2:$B$7)</f>
        <v>Tarvikkeet</v>
      </c>
      <c r="K800">
        <f>Table1[[#This Row],[Myyntihinta]]-Table1[[#This Row],[Ostohinta]]</f>
        <v>8.68</v>
      </c>
    </row>
    <row r="801" spans="1:11" x14ac:dyDescent="0.2">
      <c r="A801">
        <v>51299</v>
      </c>
      <c r="B801" s="21">
        <v>44149</v>
      </c>
      <c r="C801" s="26" t="s">
        <v>820</v>
      </c>
      <c r="D801">
        <v>1</v>
      </c>
      <c r="E801">
        <v>6</v>
      </c>
      <c r="F801">
        <v>82</v>
      </c>
      <c r="G801">
        <v>46.49</v>
      </c>
      <c r="H801" t="str">
        <f>_xlfn.XLOOKUP(Table1[[#This Row],[MyyjäID]],myyjat!$A$2:$A$16,myyjat!$B$2:$B$16)</f>
        <v>Hessu</v>
      </c>
      <c r="I801">
        <f>_xlfn.XLOOKUP(Table1[[#This Row],[Tuotenumero]],tuotteet!$A$2:$A$26,tuotteet!$C$2:$C$26)</f>
        <v>6</v>
      </c>
      <c r="J801" t="str">
        <f>_xlfn.XLOOKUP(Table1[[#This Row],[ryhmäID]],ryhmat!$A$2:$A$7,ryhmat!$B$2:$B$7)</f>
        <v>Digiboxit</v>
      </c>
      <c r="K801">
        <f>Table1[[#This Row],[Myyntihinta]]-Table1[[#This Row],[Ostohinta]]</f>
        <v>35.51</v>
      </c>
    </row>
    <row r="802" spans="1:11" x14ac:dyDescent="0.2">
      <c r="A802">
        <v>51300</v>
      </c>
      <c r="B802" s="21">
        <v>44149</v>
      </c>
      <c r="C802" s="26" t="s">
        <v>825</v>
      </c>
      <c r="D802">
        <v>1</v>
      </c>
      <c r="E802">
        <v>1</v>
      </c>
      <c r="F802">
        <v>99</v>
      </c>
      <c r="G802">
        <v>55.02</v>
      </c>
      <c r="H802" t="str">
        <f>_xlfn.XLOOKUP(Table1[[#This Row],[MyyjäID]],myyjat!$A$2:$A$16,myyjat!$B$2:$B$16)</f>
        <v>Jani</v>
      </c>
      <c r="I802">
        <f>_xlfn.XLOOKUP(Table1[[#This Row],[Tuotenumero]],tuotteet!$A$2:$A$26,tuotteet!$C$2:$C$26)</f>
        <v>5</v>
      </c>
      <c r="J802" t="str">
        <f>_xlfn.XLOOKUP(Table1[[#This Row],[ryhmäID]],ryhmat!$A$2:$A$7,ryhmat!$B$2:$B$7)</f>
        <v>Konsolit</v>
      </c>
      <c r="K802">
        <f>Table1[[#This Row],[Myyntihinta]]-Table1[[#This Row],[Ostohinta]]</f>
        <v>43.98</v>
      </c>
    </row>
    <row r="803" spans="1:11" x14ac:dyDescent="0.2">
      <c r="A803">
        <v>51301</v>
      </c>
      <c r="B803" s="21">
        <v>44149</v>
      </c>
      <c r="C803" s="26" t="s">
        <v>817</v>
      </c>
      <c r="D803">
        <v>1</v>
      </c>
      <c r="E803">
        <v>6</v>
      </c>
      <c r="F803">
        <v>21</v>
      </c>
      <c r="G803">
        <v>11.77</v>
      </c>
      <c r="H803" t="str">
        <f>_xlfn.XLOOKUP(Table1[[#This Row],[MyyjäID]],myyjat!$A$2:$A$16,myyjat!$B$2:$B$16)</f>
        <v>Hessu</v>
      </c>
      <c r="I803">
        <f>_xlfn.XLOOKUP(Table1[[#This Row],[Tuotenumero]],tuotteet!$A$2:$A$26,tuotteet!$C$2:$C$26)</f>
        <v>4</v>
      </c>
      <c r="J803" t="str">
        <f>_xlfn.XLOOKUP(Table1[[#This Row],[ryhmäID]],ryhmat!$A$2:$A$7,ryhmat!$B$2:$B$7)</f>
        <v>Tarvikkeet</v>
      </c>
      <c r="K803">
        <f>Table1[[#This Row],[Myyntihinta]]-Table1[[#This Row],[Ostohinta]]</f>
        <v>9.23</v>
      </c>
    </row>
    <row r="804" spans="1:11" x14ac:dyDescent="0.2">
      <c r="A804">
        <v>51302</v>
      </c>
      <c r="B804" s="21">
        <v>44149</v>
      </c>
      <c r="C804" s="26" t="s">
        <v>821</v>
      </c>
      <c r="D804">
        <v>1</v>
      </c>
      <c r="E804">
        <v>5</v>
      </c>
      <c r="F804">
        <v>124</v>
      </c>
      <c r="G804">
        <v>61.31</v>
      </c>
      <c r="H804" t="str">
        <f>_xlfn.XLOOKUP(Table1[[#This Row],[MyyjäID]],myyjat!$A$2:$A$16,myyjat!$B$2:$B$16)</f>
        <v>Liisa</v>
      </c>
      <c r="I804">
        <f>_xlfn.XLOOKUP(Table1[[#This Row],[Tuotenumero]],tuotteet!$A$2:$A$26,tuotteet!$C$2:$C$26)</f>
        <v>2</v>
      </c>
      <c r="J804" t="str">
        <f>_xlfn.XLOOKUP(Table1[[#This Row],[ryhmäID]],ryhmat!$A$2:$A$7,ryhmat!$B$2:$B$7)</f>
        <v>Kuvantoisto</v>
      </c>
      <c r="K804">
        <f>Table1[[#This Row],[Myyntihinta]]-Table1[[#This Row],[Ostohinta]]</f>
        <v>62.69</v>
      </c>
    </row>
    <row r="805" spans="1:11" x14ac:dyDescent="0.2">
      <c r="A805">
        <v>51303</v>
      </c>
      <c r="B805" s="21">
        <v>44150</v>
      </c>
      <c r="C805" s="26" t="s">
        <v>818</v>
      </c>
      <c r="D805">
        <v>1</v>
      </c>
      <c r="E805">
        <v>5</v>
      </c>
      <c r="F805">
        <v>88</v>
      </c>
      <c r="G805">
        <v>56.27</v>
      </c>
      <c r="H805" t="str">
        <f>_xlfn.XLOOKUP(Table1[[#This Row],[MyyjäID]],myyjat!$A$2:$A$16,myyjat!$B$2:$B$16)</f>
        <v>Liisa</v>
      </c>
      <c r="I805">
        <f>_xlfn.XLOOKUP(Table1[[#This Row],[Tuotenumero]],tuotteet!$A$2:$A$26,tuotteet!$C$2:$C$26)</f>
        <v>6</v>
      </c>
      <c r="J805" t="str">
        <f>_xlfn.XLOOKUP(Table1[[#This Row],[ryhmäID]],ryhmat!$A$2:$A$7,ryhmat!$B$2:$B$7)</f>
        <v>Digiboxit</v>
      </c>
      <c r="K805">
        <f>Table1[[#This Row],[Myyntihinta]]-Table1[[#This Row],[Ostohinta]]</f>
        <v>31.729999999999997</v>
      </c>
    </row>
    <row r="806" spans="1:11" x14ac:dyDescent="0.2">
      <c r="A806">
        <v>51304</v>
      </c>
      <c r="B806" s="21">
        <v>44150</v>
      </c>
      <c r="C806" s="26" t="s">
        <v>822</v>
      </c>
      <c r="D806">
        <v>1</v>
      </c>
      <c r="E806">
        <v>3</v>
      </c>
      <c r="F806">
        <v>183</v>
      </c>
      <c r="G806">
        <v>117.4</v>
      </c>
      <c r="H806" t="str">
        <f>_xlfn.XLOOKUP(Table1[[#This Row],[MyyjäID]],myyjat!$A$2:$A$16,myyjat!$B$2:$B$16)</f>
        <v>Pekka</v>
      </c>
      <c r="I806">
        <f>_xlfn.XLOOKUP(Table1[[#This Row],[Tuotenumero]],tuotteet!$A$2:$A$26,tuotteet!$C$2:$C$26)</f>
        <v>2</v>
      </c>
      <c r="J806" t="str">
        <f>_xlfn.XLOOKUP(Table1[[#This Row],[ryhmäID]],ryhmat!$A$2:$A$7,ryhmat!$B$2:$B$7)</f>
        <v>Kuvantoisto</v>
      </c>
      <c r="K806">
        <f>Table1[[#This Row],[Myyntihinta]]-Table1[[#This Row],[Ostohinta]]</f>
        <v>65.599999999999994</v>
      </c>
    </row>
    <row r="807" spans="1:11" x14ac:dyDescent="0.2">
      <c r="A807">
        <v>51305</v>
      </c>
      <c r="B807" s="21">
        <v>44151</v>
      </c>
      <c r="C807" s="26" t="s">
        <v>816</v>
      </c>
      <c r="D807">
        <v>1</v>
      </c>
      <c r="E807">
        <v>5</v>
      </c>
      <c r="F807">
        <v>74</v>
      </c>
      <c r="G807">
        <v>42.49</v>
      </c>
      <c r="H807" t="str">
        <f>_xlfn.XLOOKUP(Table1[[#This Row],[MyyjäID]],myyjat!$A$2:$A$16,myyjat!$B$2:$B$16)</f>
        <v>Liisa</v>
      </c>
      <c r="I807">
        <f>_xlfn.XLOOKUP(Table1[[#This Row],[Tuotenumero]],tuotteet!$A$2:$A$26,tuotteet!$C$2:$C$26)</f>
        <v>5</v>
      </c>
      <c r="J807" t="str">
        <f>_xlfn.XLOOKUP(Table1[[#This Row],[ryhmäID]],ryhmat!$A$2:$A$7,ryhmat!$B$2:$B$7)</f>
        <v>Konsolit</v>
      </c>
      <c r="K807">
        <f>Table1[[#This Row],[Myyntihinta]]-Table1[[#This Row],[Ostohinta]]</f>
        <v>31.509999999999998</v>
      </c>
    </row>
    <row r="808" spans="1:11" x14ac:dyDescent="0.2">
      <c r="A808">
        <v>51306</v>
      </c>
      <c r="B808" s="21">
        <v>44151</v>
      </c>
      <c r="C808" s="26" t="s">
        <v>817</v>
      </c>
      <c r="D808">
        <v>1</v>
      </c>
      <c r="E808">
        <v>7</v>
      </c>
      <c r="F808">
        <v>20</v>
      </c>
      <c r="G808">
        <v>10.94</v>
      </c>
      <c r="H808" t="str">
        <f>_xlfn.XLOOKUP(Table1[[#This Row],[MyyjäID]],myyjat!$A$2:$A$16,myyjat!$B$2:$B$16)</f>
        <v>Rauno</v>
      </c>
      <c r="I808">
        <f>_xlfn.XLOOKUP(Table1[[#This Row],[Tuotenumero]],tuotteet!$A$2:$A$26,tuotteet!$C$2:$C$26)</f>
        <v>4</v>
      </c>
      <c r="J808" t="str">
        <f>_xlfn.XLOOKUP(Table1[[#This Row],[ryhmäID]],ryhmat!$A$2:$A$7,ryhmat!$B$2:$B$7)</f>
        <v>Tarvikkeet</v>
      </c>
      <c r="K808">
        <f>Table1[[#This Row],[Myyntihinta]]-Table1[[#This Row],[Ostohinta]]</f>
        <v>9.06</v>
      </c>
    </row>
    <row r="809" spans="1:11" x14ac:dyDescent="0.2">
      <c r="A809">
        <v>51307</v>
      </c>
      <c r="B809" s="21">
        <v>44152</v>
      </c>
      <c r="C809" s="26" t="s">
        <v>819</v>
      </c>
      <c r="D809">
        <v>1</v>
      </c>
      <c r="E809">
        <v>5</v>
      </c>
      <c r="F809">
        <v>233</v>
      </c>
      <c r="G809">
        <v>158.38</v>
      </c>
      <c r="H809" t="str">
        <f>_xlfn.XLOOKUP(Table1[[#This Row],[MyyjäID]],myyjat!$A$2:$A$16,myyjat!$B$2:$B$16)</f>
        <v>Liisa</v>
      </c>
      <c r="I809">
        <f>_xlfn.XLOOKUP(Table1[[#This Row],[Tuotenumero]],tuotteet!$A$2:$A$26,tuotteet!$C$2:$C$26)</f>
        <v>3</v>
      </c>
      <c r="J809" t="str">
        <f>_xlfn.XLOOKUP(Table1[[#This Row],[ryhmäID]],ryhmat!$A$2:$A$7,ryhmat!$B$2:$B$7)</f>
        <v>TV</v>
      </c>
      <c r="K809">
        <f>Table1[[#This Row],[Myyntihinta]]-Table1[[#This Row],[Ostohinta]]</f>
        <v>74.62</v>
      </c>
    </row>
    <row r="810" spans="1:11" x14ac:dyDescent="0.2">
      <c r="A810">
        <v>51308</v>
      </c>
      <c r="B810" s="21">
        <v>44153</v>
      </c>
      <c r="C810" s="26" t="s">
        <v>821</v>
      </c>
      <c r="D810">
        <v>1</v>
      </c>
      <c r="E810">
        <v>6</v>
      </c>
      <c r="F810">
        <v>117</v>
      </c>
      <c r="G810">
        <v>65.61</v>
      </c>
      <c r="H810" t="str">
        <f>_xlfn.XLOOKUP(Table1[[#This Row],[MyyjäID]],myyjat!$A$2:$A$16,myyjat!$B$2:$B$16)</f>
        <v>Hessu</v>
      </c>
      <c r="I810">
        <f>_xlfn.XLOOKUP(Table1[[#This Row],[Tuotenumero]],tuotteet!$A$2:$A$26,tuotteet!$C$2:$C$26)</f>
        <v>2</v>
      </c>
      <c r="J810" t="str">
        <f>_xlfn.XLOOKUP(Table1[[#This Row],[ryhmäID]],ryhmat!$A$2:$A$7,ryhmat!$B$2:$B$7)</f>
        <v>Kuvantoisto</v>
      </c>
      <c r="K810">
        <f>Table1[[#This Row],[Myyntihinta]]-Table1[[#This Row],[Ostohinta]]</f>
        <v>51.39</v>
      </c>
    </row>
    <row r="811" spans="1:11" x14ac:dyDescent="0.2">
      <c r="A811">
        <v>51309</v>
      </c>
      <c r="B811" s="21">
        <v>44154</v>
      </c>
      <c r="C811" s="26" t="s">
        <v>817</v>
      </c>
      <c r="D811">
        <v>1</v>
      </c>
      <c r="E811">
        <v>7</v>
      </c>
      <c r="F811">
        <v>20</v>
      </c>
      <c r="G811">
        <v>10.74</v>
      </c>
      <c r="H811" t="str">
        <f>_xlfn.XLOOKUP(Table1[[#This Row],[MyyjäID]],myyjat!$A$2:$A$16,myyjat!$B$2:$B$16)</f>
        <v>Rauno</v>
      </c>
      <c r="I811">
        <f>_xlfn.XLOOKUP(Table1[[#This Row],[Tuotenumero]],tuotteet!$A$2:$A$26,tuotteet!$C$2:$C$26)</f>
        <v>4</v>
      </c>
      <c r="J811" t="str">
        <f>_xlfn.XLOOKUP(Table1[[#This Row],[ryhmäID]],ryhmat!$A$2:$A$7,ryhmat!$B$2:$B$7)</f>
        <v>Tarvikkeet</v>
      </c>
      <c r="K811">
        <f>Table1[[#This Row],[Myyntihinta]]-Table1[[#This Row],[Ostohinta]]</f>
        <v>9.26</v>
      </c>
    </row>
    <row r="812" spans="1:11" x14ac:dyDescent="0.2">
      <c r="A812">
        <v>51310</v>
      </c>
      <c r="B812" s="21">
        <v>44155</v>
      </c>
      <c r="C812" s="26" t="s">
        <v>825</v>
      </c>
      <c r="D812">
        <v>1</v>
      </c>
      <c r="E812">
        <v>2</v>
      </c>
      <c r="F812">
        <v>102</v>
      </c>
      <c r="G812">
        <v>52.81</v>
      </c>
      <c r="H812" t="str">
        <f>_xlfn.XLOOKUP(Table1[[#This Row],[MyyjäID]],myyjat!$A$2:$A$16,myyjat!$B$2:$B$16)</f>
        <v>Petteri</v>
      </c>
      <c r="I812">
        <f>_xlfn.XLOOKUP(Table1[[#This Row],[Tuotenumero]],tuotteet!$A$2:$A$26,tuotteet!$C$2:$C$26)</f>
        <v>5</v>
      </c>
      <c r="J812" t="str">
        <f>_xlfn.XLOOKUP(Table1[[#This Row],[ryhmäID]],ryhmat!$A$2:$A$7,ryhmat!$B$2:$B$7)</f>
        <v>Konsolit</v>
      </c>
      <c r="K812">
        <f>Table1[[#This Row],[Myyntihinta]]-Table1[[#This Row],[Ostohinta]]</f>
        <v>49.19</v>
      </c>
    </row>
    <row r="813" spans="1:11" x14ac:dyDescent="0.2">
      <c r="A813">
        <v>51311</v>
      </c>
      <c r="B813" s="21">
        <v>44156</v>
      </c>
      <c r="C813" s="26" t="s">
        <v>817</v>
      </c>
      <c r="D813">
        <v>1</v>
      </c>
      <c r="E813">
        <v>5</v>
      </c>
      <c r="F813">
        <v>19</v>
      </c>
      <c r="G813">
        <v>11.14</v>
      </c>
      <c r="H813" t="str">
        <f>_xlfn.XLOOKUP(Table1[[#This Row],[MyyjäID]],myyjat!$A$2:$A$16,myyjat!$B$2:$B$16)</f>
        <v>Liisa</v>
      </c>
      <c r="I813">
        <f>_xlfn.XLOOKUP(Table1[[#This Row],[Tuotenumero]],tuotteet!$A$2:$A$26,tuotteet!$C$2:$C$26)</f>
        <v>4</v>
      </c>
      <c r="J813" t="str">
        <f>_xlfn.XLOOKUP(Table1[[#This Row],[ryhmäID]],ryhmat!$A$2:$A$7,ryhmat!$B$2:$B$7)</f>
        <v>Tarvikkeet</v>
      </c>
      <c r="K813">
        <f>Table1[[#This Row],[Myyntihinta]]-Table1[[#This Row],[Ostohinta]]</f>
        <v>7.8599999999999994</v>
      </c>
    </row>
    <row r="814" spans="1:11" x14ac:dyDescent="0.2">
      <c r="A814">
        <v>51312</v>
      </c>
      <c r="B814" s="21">
        <v>44157</v>
      </c>
      <c r="C814" s="26" t="s">
        <v>822</v>
      </c>
      <c r="D814">
        <v>1</v>
      </c>
      <c r="E814">
        <v>2</v>
      </c>
      <c r="F814">
        <v>173</v>
      </c>
      <c r="G814">
        <v>120.47</v>
      </c>
      <c r="H814" t="str">
        <f>_xlfn.XLOOKUP(Table1[[#This Row],[MyyjäID]],myyjat!$A$2:$A$16,myyjat!$B$2:$B$16)</f>
        <v>Petteri</v>
      </c>
      <c r="I814">
        <f>_xlfn.XLOOKUP(Table1[[#This Row],[Tuotenumero]],tuotteet!$A$2:$A$26,tuotteet!$C$2:$C$26)</f>
        <v>2</v>
      </c>
      <c r="J814" t="str">
        <f>_xlfn.XLOOKUP(Table1[[#This Row],[ryhmäID]],ryhmat!$A$2:$A$7,ryhmat!$B$2:$B$7)</f>
        <v>Kuvantoisto</v>
      </c>
      <c r="K814">
        <f>Table1[[#This Row],[Myyntihinta]]-Table1[[#This Row],[Ostohinta]]</f>
        <v>52.53</v>
      </c>
    </row>
    <row r="815" spans="1:11" x14ac:dyDescent="0.2">
      <c r="A815">
        <v>51313</v>
      </c>
      <c r="B815" s="21">
        <v>44159</v>
      </c>
      <c r="C815" s="26" t="s">
        <v>818</v>
      </c>
      <c r="D815">
        <v>1</v>
      </c>
      <c r="E815">
        <v>3</v>
      </c>
      <c r="F815">
        <v>88</v>
      </c>
      <c r="G815">
        <v>53.8</v>
      </c>
      <c r="H815" t="str">
        <f>_xlfn.XLOOKUP(Table1[[#This Row],[MyyjäID]],myyjat!$A$2:$A$16,myyjat!$B$2:$B$16)</f>
        <v>Pekka</v>
      </c>
      <c r="I815">
        <f>_xlfn.XLOOKUP(Table1[[#This Row],[Tuotenumero]],tuotteet!$A$2:$A$26,tuotteet!$C$2:$C$26)</f>
        <v>6</v>
      </c>
      <c r="J815" t="str">
        <f>_xlfn.XLOOKUP(Table1[[#This Row],[ryhmäID]],ryhmat!$A$2:$A$7,ryhmat!$B$2:$B$7)</f>
        <v>Digiboxit</v>
      </c>
      <c r="K815">
        <f>Table1[[#This Row],[Myyntihinta]]-Table1[[#This Row],[Ostohinta]]</f>
        <v>34.200000000000003</v>
      </c>
    </row>
    <row r="816" spans="1:11" x14ac:dyDescent="0.2">
      <c r="A816">
        <v>51314</v>
      </c>
      <c r="B816" s="21">
        <v>44159</v>
      </c>
      <c r="C816" s="26" t="s">
        <v>825</v>
      </c>
      <c r="D816">
        <v>1</v>
      </c>
      <c r="E816">
        <v>5</v>
      </c>
      <c r="F816">
        <v>101</v>
      </c>
      <c r="G816">
        <v>51.69</v>
      </c>
      <c r="H816" t="str">
        <f>_xlfn.XLOOKUP(Table1[[#This Row],[MyyjäID]],myyjat!$A$2:$A$16,myyjat!$B$2:$B$16)</f>
        <v>Liisa</v>
      </c>
      <c r="I816">
        <f>_xlfn.XLOOKUP(Table1[[#This Row],[Tuotenumero]],tuotteet!$A$2:$A$26,tuotteet!$C$2:$C$26)</f>
        <v>5</v>
      </c>
      <c r="J816" t="str">
        <f>_xlfn.XLOOKUP(Table1[[#This Row],[ryhmäID]],ryhmat!$A$2:$A$7,ryhmat!$B$2:$B$7)</f>
        <v>Konsolit</v>
      </c>
      <c r="K816">
        <f>Table1[[#This Row],[Myyntihinta]]-Table1[[#This Row],[Ostohinta]]</f>
        <v>49.31</v>
      </c>
    </row>
    <row r="817" spans="1:11" x14ac:dyDescent="0.2">
      <c r="A817">
        <v>51315</v>
      </c>
      <c r="B817" s="21">
        <v>44159</v>
      </c>
      <c r="C817" s="26" t="s">
        <v>821</v>
      </c>
      <c r="D817">
        <v>1</v>
      </c>
      <c r="E817">
        <v>1</v>
      </c>
      <c r="F817">
        <v>116</v>
      </c>
      <c r="G817">
        <v>65.91</v>
      </c>
      <c r="H817" t="str">
        <f>_xlfn.XLOOKUP(Table1[[#This Row],[MyyjäID]],myyjat!$A$2:$A$16,myyjat!$B$2:$B$16)</f>
        <v>Jani</v>
      </c>
      <c r="I817">
        <f>_xlfn.XLOOKUP(Table1[[#This Row],[Tuotenumero]],tuotteet!$A$2:$A$26,tuotteet!$C$2:$C$26)</f>
        <v>2</v>
      </c>
      <c r="J817" t="str">
        <f>_xlfn.XLOOKUP(Table1[[#This Row],[ryhmäID]],ryhmat!$A$2:$A$7,ryhmat!$B$2:$B$7)</f>
        <v>Kuvantoisto</v>
      </c>
      <c r="K817">
        <f>Table1[[#This Row],[Myyntihinta]]-Table1[[#This Row],[Ostohinta]]</f>
        <v>50.09</v>
      </c>
    </row>
    <row r="818" spans="1:11" x14ac:dyDescent="0.2">
      <c r="A818">
        <v>51316</v>
      </c>
      <c r="B818" s="21">
        <v>44159</v>
      </c>
      <c r="C818" s="26" t="s">
        <v>817</v>
      </c>
      <c r="D818">
        <v>1</v>
      </c>
      <c r="E818">
        <v>7</v>
      </c>
      <c r="F818">
        <v>20</v>
      </c>
      <c r="G818">
        <v>11.57</v>
      </c>
      <c r="H818" t="str">
        <f>_xlfn.XLOOKUP(Table1[[#This Row],[MyyjäID]],myyjat!$A$2:$A$16,myyjat!$B$2:$B$16)</f>
        <v>Rauno</v>
      </c>
      <c r="I818">
        <f>_xlfn.XLOOKUP(Table1[[#This Row],[Tuotenumero]],tuotteet!$A$2:$A$26,tuotteet!$C$2:$C$26)</f>
        <v>4</v>
      </c>
      <c r="J818" t="str">
        <f>_xlfn.XLOOKUP(Table1[[#This Row],[ryhmäID]],ryhmat!$A$2:$A$7,ryhmat!$B$2:$B$7)</f>
        <v>Tarvikkeet</v>
      </c>
      <c r="K818">
        <f>Table1[[#This Row],[Myyntihinta]]-Table1[[#This Row],[Ostohinta]]</f>
        <v>8.43</v>
      </c>
    </row>
    <row r="819" spans="1:11" x14ac:dyDescent="0.2">
      <c r="A819">
        <v>51317</v>
      </c>
      <c r="B819" s="21">
        <v>44160</v>
      </c>
      <c r="C819" s="26" t="s">
        <v>822</v>
      </c>
      <c r="D819">
        <v>1</v>
      </c>
      <c r="E819">
        <v>6</v>
      </c>
      <c r="F819">
        <v>180</v>
      </c>
      <c r="G819">
        <v>120.13</v>
      </c>
      <c r="H819" t="str">
        <f>_xlfn.XLOOKUP(Table1[[#This Row],[MyyjäID]],myyjat!$A$2:$A$16,myyjat!$B$2:$B$16)</f>
        <v>Hessu</v>
      </c>
      <c r="I819">
        <f>_xlfn.XLOOKUP(Table1[[#This Row],[Tuotenumero]],tuotteet!$A$2:$A$26,tuotteet!$C$2:$C$26)</f>
        <v>2</v>
      </c>
      <c r="J819" t="str">
        <f>_xlfn.XLOOKUP(Table1[[#This Row],[ryhmäID]],ryhmat!$A$2:$A$7,ryhmat!$B$2:$B$7)</f>
        <v>Kuvantoisto</v>
      </c>
      <c r="K819">
        <f>Table1[[#This Row],[Myyntihinta]]-Table1[[#This Row],[Ostohinta]]</f>
        <v>59.870000000000005</v>
      </c>
    </row>
    <row r="820" spans="1:11" x14ac:dyDescent="0.2">
      <c r="A820">
        <v>51318</v>
      </c>
      <c r="B820" s="21">
        <v>44161</v>
      </c>
      <c r="C820" s="26" t="s">
        <v>821</v>
      </c>
      <c r="D820">
        <v>1</v>
      </c>
      <c r="E820">
        <v>6</v>
      </c>
      <c r="F820">
        <v>124</v>
      </c>
      <c r="G820">
        <v>62.79</v>
      </c>
      <c r="H820" t="str">
        <f>_xlfn.XLOOKUP(Table1[[#This Row],[MyyjäID]],myyjat!$A$2:$A$16,myyjat!$B$2:$B$16)</f>
        <v>Hessu</v>
      </c>
      <c r="I820">
        <f>_xlfn.XLOOKUP(Table1[[#This Row],[Tuotenumero]],tuotteet!$A$2:$A$26,tuotteet!$C$2:$C$26)</f>
        <v>2</v>
      </c>
      <c r="J820" t="str">
        <f>_xlfn.XLOOKUP(Table1[[#This Row],[ryhmäID]],ryhmat!$A$2:$A$7,ryhmat!$B$2:$B$7)</f>
        <v>Kuvantoisto</v>
      </c>
      <c r="K820">
        <f>Table1[[#This Row],[Myyntihinta]]-Table1[[#This Row],[Ostohinta]]</f>
        <v>61.21</v>
      </c>
    </row>
    <row r="821" spans="1:11" x14ac:dyDescent="0.2">
      <c r="A821">
        <v>51319</v>
      </c>
      <c r="B821" s="21">
        <v>44162</v>
      </c>
      <c r="C821" s="26" t="s">
        <v>817</v>
      </c>
      <c r="D821">
        <v>1</v>
      </c>
      <c r="E821">
        <v>1</v>
      </c>
      <c r="F821">
        <v>21</v>
      </c>
      <c r="G821">
        <v>11.42</v>
      </c>
      <c r="H821" t="str">
        <f>_xlfn.XLOOKUP(Table1[[#This Row],[MyyjäID]],myyjat!$A$2:$A$16,myyjat!$B$2:$B$16)</f>
        <v>Jani</v>
      </c>
      <c r="I821">
        <f>_xlfn.XLOOKUP(Table1[[#This Row],[Tuotenumero]],tuotteet!$A$2:$A$26,tuotteet!$C$2:$C$26)</f>
        <v>4</v>
      </c>
      <c r="J821" t="str">
        <f>_xlfn.XLOOKUP(Table1[[#This Row],[ryhmäID]],ryhmat!$A$2:$A$7,ryhmat!$B$2:$B$7)</f>
        <v>Tarvikkeet</v>
      </c>
      <c r="K821">
        <f>Table1[[#This Row],[Myyntihinta]]-Table1[[#This Row],[Ostohinta]]</f>
        <v>9.58</v>
      </c>
    </row>
    <row r="822" spans="1:11" x14ac:dyDescent="0.2">
      <c r="A822">
        <v>51320</v>
      </c>
      <c r="B822" s="21">
        <v>44162</v>
      </c>
      <c r="C822" s="26" t="s">
        <v>824</v>
      </c>
      <c r="D822">
        <v>1</v>
      </c>
      <c r="E822">
        <v>3</v>
      </c>
      <c r="F822">
        <v>137</v>
      </c>
      <c r="G822">
        <v>94.21</v>
      </c>
      <c r="H822" t="str">
        <f>_xlfn.XLOOKUP(Table1[[#This Row],[MyyjäID]],myyjat!$A$2:$A$16,myyjat!$B$2:$B$16)</f>
        <v>Pekka</v>
      </c>
      <c r="I822">
        <f>_xlfn.XLOOKUP(Table1[[#This Row],[Tuotenumero]],tuotteet!$A$2:$A$26,tuotteet!$C$2:$C$26)</f>
        <v>2</v>
      </c>
      <c r="J822" t="str">
        <f>_xlfn.XLOOKUP(Table1[[#This Row],[ryhmäID]],ryhmat!$A$2:$A$7,ryhmat!$B$2:$B$7)</f>
        <v>Kuvantoisto</v>
      </c>
      <c r="K822">
        <f>Table1[[#This Row],[Myyntihinta]]-Table1[[#This Row],[Ostohinta]]</f>
        <v>42.790000000000006</v>
      </c>
    </row>
    <row r="823" spans="1:11" x14ac:dyDescent="0.2">
      <c r="A823">
        <v>51321</v>
      </c>
      <c r="B823" s="21">
        <v>44162</v>
      </c>
      <c r="C823" s="26" t="s">
        <v>825</v>
      </c>
      <c r="D823">
        <v>1</v>
      </c>
      <c r="E823">
        <v>6</v>
      </c>
      <c r="F823">
        <v>94</v>
      </c>
      <c r="G823">
        <v>51.78</v>
      </c>
      <c r="H823" t="str">
        <f>_xlfn.XLOOKUP(Table1[[#This Row],[MyyjäID]],myyjat!$A$2:$A$16,myyjat!$B$2:$B$16)</f>
        <v>Hessu</v>
      </c>
      <c r="I823">
        <f>_xlfn.XLOOKUP(Table1[[#This Row],[Tuotenumero]],tuotteet!$A$2:$A$26,tuotteet!$C$2:$C$26)</f>
        <v>5</v>
      </c>
      <c r="J823" t="str">
        <f>_xlfn.XLOOKUP(Table1[[#This Row],[ryhmäID]],ryhmat!$A$2:$A$7,ryhmat!$B$2:$B$7)</f>
        <v>Konsolit</v>
      </c>
      <c r="K823">
        <f>Table1[[#This Row],[Myyntihinta]]-Table1[[#This Row],[Ostohinta]]</f>
        <v>42.22</v>
      </c>
    </row>
    <row r="824" spans="1:11" x14ac:dyDescent="0.2">
      <c r="A824">
        <v>51322</v>
      </c>
      <c r="B824" s="21">
        <v>44164</v>
      </c>
      <c r="C824" s="26" t="s">
        <v>825</v>
      </c>
      <c r="D824">
        <v>1</v>
      </c>
      <c r="E824">
        <v>1</v>
      </c>
      <c r="F824">
        <v>103</v>
      </c>
      <c r="G824">
        <v>51.56</v>
      </c>
      <c r="H824" t="str">
        <f>_xlfn.XLOOKUP(Table1[[#This Row],[MyyjäID]],myyjat!$A$2:$A$16,myyjat!$B$2:$B$16)</f>
        <v>Jani</v>
      </c>
      <c r="I824">
        <f>_xlfn.XLOOKUP(Table1[[#This Row],[Tuotenumero]],tuotteet!$A$2:$A$26,tuotteet!$C$2:$C$26)</f>
        <v>5</v>
      </c>
      <c r="J824" t="str">
        <f>_xlfn.XLOOKUP(Table1[[#This Row],[ryhmäID]],ryhmat!$A$2:$A$7,ryhmat!$B$2:$B$7)</f>
        <v>Konsolit</v>
      </c>
      <c r="K824">
        <f>Table1[[#This Row],[Myyntihinta]]-Table1[[#This Row],[Ostohinta]]</f>
        <v>51.44</v>
      </c>
    </row>
    <row r="825" spans="1:11" x14ac:dyDescent="0.2">
      <c r="A825">
        <v>51323</v>
      </c>
      <c r="B825" s="21">
        <v>44164</v>
      </c>
      <c r="C825" s="26" t="s">
        <v>819</v>
      </c>
      <c r="D825">
        <v>1</v>
      </c>
      <c r="E825">
        <v>5</v>
      </c>
      <c r="F825">
        <v>236</v>
      </c>
      <c r="G825">
        <v>157.19</v>
      </c>
      <c r="H825" t="str">
        <f>_xlfn.XLOOKUP(Table1[[#This Row],[MyyjäID]],myyjat!$A$2:$A$16,myyjat!$B$2:$B$16)</f>
        <v>Liisa</v>
      </c>
      <c r="I825">
        <f>_xlfn.XLOOKUP(Table1[[#This Row],[Tuotenumero]],tuotteet!$A$2:$A$26,tuotteet!$C$2:$C$26)</f>
        <v>3</v>
      </c>
      <c r="J825" t="str">
        <f>_xlfn.XLOOKUP(Table1[[#This Row],[ryhmäID]],ryhmat!$A$2:$A$7,ryhmat!$B$2:$B$7)</f>
        <v>TV</v>
      </c>
      <c r="K825">
        <f>Table1[[#This Row],[Myyntihinta]]-Table1[[#This Row],[Ostohinta]]</f>
        <v>78.81</v>
      </c>
    </row>
    <row r="826" spans="1:11" x14ac:dyDescent="0.2">
      <c r="A826">
        <v>51324</v>
      </c>
      <c r="B826" s="21">
        <v>44164</v>
      </c>
      <c r="C826" s="26" t="s">
        <v>822</v>
      </c>
      <c r="D826">
        <v>1</v>
      </c>
      <c r="E826">
        <v>3</v>
      </c>
      <c r="F826">
        <v>188</v>
      </c>
      <c r="G826">
        <v>110.08</v>
      </c>
      <c r="H826" t="str">
        <f>_xlfn.XLOOKUP(Table1[[#This Row],[MyyjäID]],myyjat!$A$2:$A$16,myyjat!$B$2:$B$16)</f>
        <v>Pekka</v>
      </c>
      <c r="I826">
        <f>_xlfn.XLOOKUP(Table1[[#This Row],[Tuotenumero]],tuotteet!$A$2:$A$26,tuotteet!$C$2:$C$26)</f>
        <v>2</v>
      </c>
      <c r="J826" t="str">
        <f>_xlfn.XLOOKUP(Table1[[#This Row],[ryhmäID]],ryhmat!$A$2:$A$7,ryhmat!$B$2:$B$7)</f>
        <v>Kuvantoisto</v>
      </c>
      <c r="K826">
        <f>Table1[[#This Row],[Myyntihinta]]-Table1[[#This Row],[Ostohinta]]</f>
        <v>77.92</v>
      </c>
    </row>
    <row r="827" spans="1:11" x14ac:dyDescent="0.2">
      <c r="A827">
        <v>51325</v>
      </c>
      <c r="B827" s="21">
        <v>44165</v>
      </c>
      <c r="C827" s="26" t="s">
        <v>817</v>
      </c>
      <c r="D827">
        <v>1</v>
      </c>
      <c r="E827">
        <v>6</v>
      </c>
      <c r="F827">
        <v>21</v>
      </c>
      <c r="G827">
        <v>11</v>
      </c>
      <c r="H827" t="str">
        <f>_xlfn.XLOOKUP(Table1[[#This Row],[MyyjäID]],myyjat!$A$2:$A$16,myyjat!$B$2:$B$16)</f>
        <v>Hessu</v>
      </c>
      <c r="I827">
        <f>_xlfn.XLOOKUP(Table1[[#This Row],[Tuotenumero]],tuotteet!$A$2:$A$26,tuotteet!$C$2:$C$26)</f>
        <v>4</v>
      </c>
      <c r="J827" t="str">
        <f>_xlfn.XLOOKUP(Table1[[#This Row],[ryhmäID]],ryhmat!$A$2:$A$7,ryhmat!$B$2:$B$7)</f>
        <v>Tarvikkeet</v>
      </c>
      <c r="K827">
        <f>Table1[[#This Row],[Myyntihinta]]-Table1[[#This Row],[Ostohinta]]</f>
        <v>10</v>
      </c>
    </row>
    <row r="828" spans="1:11" x14ac:dyDescent="0.2">
      <c r="A828">
        <v>51326</v>
      </c>
      <c r="B828" s="21">
        <v>44166</v>
      </c>
      <c r="C828" s="26" t="s">
        <v>821</v>
      </c>
      <c r="D828">
        <v>1</v>
      </c>
      <c r="E828">
        <v>6</v>
      </c>
      <c r="F828">
        <v>115</v>
      </c>
      <c r="G828">
        <v>61.6</v>
      </c>
      <c r="H828" t="str">
        <f>_xlfn.XLOOKUP(Table1[[#This Row],[MyyjäID]],myyjat!$A$2:$A$16,myyjat!$B$2:$B$16)</f>
        <v>Hessu</v>
      </c>
      <c r="I828">
        <f>_xlfn.XLOOKUP(Table1[[#This Row],[Tuotenumero]],tuotteet!$A$2:$A$26,tuotteet!$C$2:$C$26)</f>
        <v>2</v>
      </c>
      <c r="J828" t="str">
        <f>_xlfn.XLOOKUP(Table1[[#This Row],[ryhmäID]],ryhmat!$A$2:$A$7,ryhmat!$B$2:$B$7)</f>
        <v>Kuvantoisto</v>
      </c>
      <c r="K828">
        <f>Table1[[#This Row],[Myyntihinta]]-Table1[[#This Row],[Ostohinta]]</f>
        <v>53.4</v>
      </c>
    </row>
    <row r="829" spans="1:11" x14ac:dyDescent="0.2">
      <c r="A829">
        <v>51327</v>
      </c>
      <c r="B829" s="21">
        <v>44166</v>
      </c>
      <c r="C829" s="26" t="s">
        <v>820</v>
      </c>
      <c r="D829">
        <v>1</v>
      </c>
      <c r="E829">
        <v>3</v>
      </c>
      <c r="F829">
        <v>86</v>
      </c>
      <c r="G829">
        <v>47.38</v>
      </c>
      <c r="H829" t="str">
        <f>_xlfn.XLOOKUP(Table1[[#This Row],[MyyjäID]],myyjat!$A$2:$A$16,myyjat!$B$2:$B$16)</f>
        <v>Pekka</v>
      </c>
      <c r="I829">
        <f>_xlfn.XLOOKUP(Table1[[#This Row],[Tuotenumero]],tuotteet!$A$2:$A$26,tuotteet!$C$2:$C$26)</f>
        <v>6</v>
      </c>
      <c r="J829" t="str">
        <f>_xlfn.XLOOKUP(Table1[[#This Row],[ryhmäID]],ryhmat!$A$2:$A$7,ryhmat!$B$2:$B$7)</f>
        <v>Digiboxit</v>
      </c>
      <c r="K829">
        <f>Table1[[#This Row],[Myyntihinta]]-Table1[[#This Row],[Ostohinta]]</f>
        <v>38.619999999999997</v>
      </c>
    </row>
    <row r="830" spans="1:11" x14ac:dyDescent="0.2">
      <c r="A830">
        <v>51328</v>
      </c>
      <c r="B830" s="21">
        <v>44166</v>
      </c>
      <c r="C830" s="26" t="s">
        <v>818</v>
      </c>
      <c r="D830">
        <v>1</v>
      </c>
      <c r="E830">
        <v>1</v>
      </c>
      <c r="F830">
        <v>85</v>
      </c>
      <c r="G830">
        <v>54.84</v>
      </c>
      <c r="H830" t="str">
        <f>_xlfn.XLOOKUP(Table1[[#This Row],[MyyjäID]],myyjat!$A$2:$A$16,myyjat!$B$2:$B$16)</f>
        <v>Jani</v>
      </c>
      <c r="I830">
        <f>_xlfn.XLOOKUP(Table1[[#This Row],[Tuotenumero]],tuotteet!$A$2:$A$26,tuotteet!$C$2:$C$26)</f>
        <v>6</v>
      </c>
      <c r="J830" t="str">
        <f>_xlfn.XLOOKUP(Table1[[#This Row],[ryhmäID]],ryhmat!$A$2:$A$7,ryhmat!$B$2:$B$7)</f>
        <v>Digiboxit</v>
      </c>
      <c r="K830">
        <f>Table1[[#This Row],[Myyntihinta]]-Table1[[#This Row],[Ostohinta]]</f>
        <v>30.159999999999997</v>
      </c>
    </row>
    <row r="831" spans="1:11" x14ac:dyDescent="0.2">
      <c r="A831">
        <v>51329</v>
      </c>
      <c r="B831" s="21">
        <v>44166</v>
      </c>
      <c r="C831" s="26" t="s">
        <v>817</v>
      </c>
      <c r="D831">
        <v>1</v>
      </c>
      <c r="E831">
        <v>6</v>
      </c>
      <c r="F831">
        <v>19</v>
      </c>
      <c r="G831">
        <v>11.07</v>
      </c>
      <c r="H831" t="str">
        <f>_xlfn.XLOOKUP(Table1[[#This Row],[MyyjäID]],myyjat!$A$2:$A$16,myyjat!$B$2:$B$16)</f>
        <v>Hessu</v>
      </c>
      <c r="I831">
        <f>_xlfn.XLOOKUP(Table1[[#This Row],[Tuotenumero]],tuotteet!$A$2:$A$26,tuotteet!$C$2:$C$26)</f>
        <v>4</v>
      </c>
      <c r="J831" t="str">
        <f>_xlfn.XLOOKUP(Table1[[#This Row],[ryhmäID]],ryhmat!$A$2:$A$7,ryhmat!$B$2:$B$7)</f>
        <v>Tarvikkeet</v>
      </c>
      <c r="K831">
        <f>Table1[[#This Row],[Myyntihinta]]-Table1[[#This Row],[Ostohinta]]</f>
        <v>7.93</v>
      </c>
    </row>
    <row r="832" spans="1:11" x14ac:dyDescent="0.2">
      <c r="A832">
        <v>51330</v>
      </c>
      <c r="B832" s="21">
        <v>44167</v>
      </c>
      <c r="C832" s="26" t="s">
        <v>822</v>
      </c>
      <c r="D832">
        <v>1</v>
      </c>
      <c r="E832">
        <v>7</v>
      </c>
      <c r="F832">
        <v>173</v>
      </c>
      <c r="G832">
        <v>117.8</v>
      </c>
      <c r="H832" t="str">
        <f>_xlfn.XLOOKUP(Table1[[#This Row],[MyyjäID]],myyjat!$A$2:$A$16,myyjat!$B$2:$B$16)</f>
        <v>Rauno</v>
      </c>
      <c r="I832">
        <f>_xlfn.XLOOKUP(Table1[[#This Row],[Tuotenumero]],tuotteet!$A$2:$A$26,tuotteet!$C$2:$C$26)</f>
        <v>2</v>
      </c>
      <c r="J832" t="str">
        <f>_xlfn.XLOOKUP(Table1[[#This Row],[ryhmäID]],ryhmat!$A$2:$A$7,ryhmat!$B$2:$B$7)</f>
        <v>Kuvantoisto</v>
      </c>
      <c r="K832">
        <f>Table1[[#This Row],[Myyntihinta]]-Table1[[#This Row],[Ostohinta]]</f>
        <v>55.2</v>
      </c>
    </row>
    <row r="833" spans="1:11" x14ac:dyDescent="0.2">
      <c r="A833">
        <v>51331</v>
      </c>
      <c r="B833" s="21">
        <v>44168</v>
      </c>
      <c r="C833" s="26" t="s">
        <v>825</v>
      </c>
      <c r="D833">
        <v>1</v>
      </c>
      <c r="E833">
        <v>6</v>
      </c>
      <c r="F833">
        <v>102</v>
      </c>
      <c r="G833">
        <v>55.63</v>
      </c>
      <c r="H833" t="str">
        <f>_xlfn.XLOOKUP(Table1[[#This Row],[MyyjäID]],myyjat!$A$2:$A$16,myyjat!$B$2:$B$16)</f>
        <v>Hessu</v>
      </c>
      <c r="I833">
        <f>_xlfn.XLOOKUP(Table1[[#This Row],[Tuotenumero]],tuotteet!$A$2:$A$26,tuotteet!$C$2:$C$26)</f>
        <v>5</v>
      </c>
      <c r="J833" t="str">
        <f>_xlfn.XLOOKUP(Table1[[#This Row],[ryhmäID]],ryhmat!$A$2:$A$7,ryhmat!$B$2:$B$7)</f>
        <v>Konsolit</v>
      </c>
      <c r="K833">
        <f>Table1[[#This Row],[Myyntihinta]]-Table1[[#This Row],[Ostohinta]]</f>
        <v>46.37</v>
      </c>
    </row>
    <row r="834" spans="1:11" x14ac:dyDescent="0.2">
      <c r="A834">
        <v>51332</v>
      </c>
      <c r="B834" s="21">
        <v>44168</v>
      </c>
      <c r="C834" s="26" t="s">
        <v>817</v>
      </c>
      <c r="D834">
        <v>1</v>
      </c>
      <c r="E834">
        <v>3</v>
      </c>
      <c r="F834">
        <v>21</v>
      </c>
      <c r="G834">
        <v>11.08</v>
      </c>
      <c r="H834" t="str">
        <f>_xlfn.XLOOKUP(Table1[[#This Row],[MyyjäID]],myyjat!$A$2:$A$16,myyjat!$B$2:$B$16)</f>
        <v>Pekka</v>
      </c>
      <c r="I834">
        <f>_xlfn.XLOOKUP(Table1[[#This Row],[Tuotenumero]],tuotteet!$A$2:$A$26,tuotteet!$C$2:$C$26)</f>
        <v>4</v>
      </c>
      <c r="J834" t="str">
        <f>_xlfn.XLOOKUP(Table1[[#This Row],[ryhmäID]],ryhmat!$A$2:$A$7,ryhmat!$B$2:$B$7)</f>
        <v>Tarvikkeet</v>
      </c>
      <c r="K834">
        <f>Table1[[#This Row],[Myyntihinta]]-Table1[[#This Row],[Ostohinta]]</f>
        <v>9.92</v>
      </c>
    </row>
    <row r="835" spans="1:11" x14ac:dyDescent="0.2">
      <c r="A835">
        <v>51333</v>
      </c>
      <c r="B835" s="21">
        <v>44170</v>
      </c>
      <c r="C835" s="26" t="s">
        <v>821</v>
      </c>
      <c r="D835">
        <v>1</v>
      </c>
      <c r="E835">
        <v>5</v>
      </c>
      <c r="F835">
        <v>120</v>
      </c>
      <c r="G835">
        <v>61.51</v>
      </c>
      <c r="H835" t="str">
        <f>_xlfn.XLOOKUP(Table1[[#This Row],[MyyjäID]],myyjat!$A$2:$A$16,myyjat!$B$2:$B$16)</f>
        <v>Liisa</v>
      </c>
      <c r="I835">
        <f>_xlfn.XLOOKUP(Table1[[#This Row],[Tuotenumero]],tuotteet!$A$2:$A$26,tuotteet!$C$2:$C$26)</f>
        <v>2</v>
      </c>
      <c r="J835" t="str">
        <f>_xlfn.XLOOKUP(Table1[[#This Row],[ryhmäID]],ryhmat!$A$2:$A$7,ryhmat!$B$2:$B$7)</f>
        <v>Kuvantoisto</v>
      </c>
      <c r="K835">
        <f>Table1[[#This Row],[Myyntihinta]]-Table1[[#This Row],[Ostohinta]]</f>
        <v>58.49</v>
      </c>
    </row>
    <row r="836" spans="1:11" x14ac:dyDescent="0.2">
      <c r="A836">
        <v>51334</v>
      </c>
      <c r="B836" s="21">
        <v>44171</v>
      </c>
      <c r="C836" s="26" t="s">
        <v>819</v>
      </c>
      <c r="D836">
        <v>1</v>
      </c>
      <c r="E836">
        <v>2</v>
      </c>
      <c r="F836">
        <v>231</v>
      </c>
      <c r="G836">
        <v>166.15</v>
      </c>
      <c r="H836" t="str">
        <f>_xlfn.XLOOKUP(Table1[[#This Row],[MyyjäID]],myyjat!$A$2:$A$16,myyjat!$B$2:$B$16)</f>
        <v>Petteri</v>
      </c>
      <c r="I836">
        <f>_xlfn.XLOOKUP(Table1[[#This Row],[Tuotenumero]],tuotteet!$A$2:$A$26,tuotteet!$C$2:$C$26)</f>
        <v>3</v>
      </c>
      <c r="J836" t="str">
        <f>_xlfn.XLOOKUP(Table1[[#This Row],[ryhmäID]],ryhmat!$A$2:$A$7,ryhmat!$B$2:$B$7)</f>
        <v>TV</v>
      </c>
      <c r="K836">
        <f>Table1[[#This Row],[Myyntihinta]]-Table1[[#This Row],[Ostohinta]]</f>
        <v>64.849999999999994</v>
      </c>
    </row>
    <row r="837" spans="1:11" x14ac:dyDescent="0.2">
      <c r="A837">
        <v>51335</v>
      </c>
      <c r="B837" s="21">
        <v>44171</v>
      </c>
      <c r="C837" s="26" t="s">
        <v>817</v>
      </c>
      <c r="D837">
        <v>1</v>
      </c>
      <c r="E837">
        <v>2</v>
      </c>
      <c r="F837">
        <v>21</v>
      </c>
      <c r="G837">
        <v>11.07</v>
      </c>
      <c r="H837" t="str">
        <f>_xlfn.XLOOKUP(Table1[[#This Row],[MyyjäID]],myyjat!$A$2:$A$16,myyjat!$B$2:$B$16)</f>
        <v>Petteri</v>
      </c>
      <c r="I837">
        <f>_xlfn.XLOOKUP(Table1[[#This Row],[Tuotenumero]],tuotteet!$A$2:$A$26,tuotteet!$C$2:$C$26)</f>
        <v>4</v>
      </c>
      <c r="J837" t="str">
        <f>_xlfn.XLOOKUP(Table1[[#This Row],[ryhmäID]],ryhmat!$A$2:$A$7,ryhmat!$B$2:$B$7)</f>
        <v>Tarvikkeet</v>
      </c>
      <c r="K837">
        <f>Table1[[#This Row],[Myyntihinta]]-Table1[[#This Row],[Ostohinta]]</f>
        <v>9.93</v>
      </c>
    </row>
    <row r="838" spans="1:11" x14ac:dyDescent="0.2">
      <c r="A838">
        <v>51336</v>
      </c>
      <c r="B838" s="21">
        <v>44172</v>
      </c>
      <c r="C838" s="26" t="s">
        <v>825</v>
      </c>
      <c r="D838">
        <v>1</v>
      </c>
      <c r="E838">
        <v>7</v>
      </c>
      <c r="F838">
        <v>96</v>
      </c>
      <c r="G838">
        <v>52.01</v>
      </c>
      <c r="H838" t="str">
        <f>_xlfn.XLOOKUP(Table1[[#This Row],[MyyjäID]],myyjat!$A$2:$A$16,myyjat!$B$2:$B$16)</f>
        <v>Rauno</v>
      </c>
      <c r="I838">
        <f>_xlfn.XLOOKUP(Table1[[#This Row],[Tuotenumero]],tuotteet!$A$2:$A$26,tuotteet!$C$2:$C$26)</f>
        <v>5</v>
      </c>
      <c r="J838" t="str">
        <f>_xlfn.XLOOKUP(Table1[[#This Row],[ryhmäID]],ryhmat!$A$2:$A$7,ryhmat!$B$2:$B$7)</f>
        <v>Konsolit</v>
      </c>
      <c r="K838">
        <f>Table1[[#This Row],[Myyntihinta]]-Table1[[#This Row],[Ostohinta]]</f>
        <v>43.99</v>
      </c>
    </row>
    <row r="839" spans="1:11" x14ac:dyDescent="0.2">
      <c r="A839">
        <v>51337</v>
      </c>
      <c r="B839" s="21">
        <v>44172</v>
      </c>
      <c r="C839" s="26" t="s">
        <v>822</v>
      </c>
      <c r="D839">
        <v>1</v>
      </c>
      <c r="E839">
        <v>1</v>
      </c>
      <c r="F839">
        <v>178</v>
      </c>
      <c r="G839">
        <v>113.62</v>
      </c>
      <c r="H839" t="str">
        <f>_xlfn.XLOOKUP(Table1[[#This Row],[MyyjäID]],myyjat!$A$2:$A$16,myyjat!$B$2:$B$16)</f>
        <v>Jani</v>
      </c>
      <c r="I839">
        <f>_xlfn.XLOOKUP(Table1[[#This Row],[Tuotenumero]],tuotteet!$A$2:$A$26,tuotteet!$C$2:$C$26)</f>
        <v>2</v>
      </c>
      <c r="J839" t="str">
        <f>_xlfn.XLOOKUP(Table1[[#This Row],[ryhmäID]],ryhmat!$A$2:$A$7,ryhmat!$B$2:$B$7)</f>
        <v>Kuvantoisto</v>
      </c>
      <c r="K839">
        <f>Table1[[#This Row],[Myyntihinta]]-Table1[[#This Row],[Ostohinta]]</f>
        <v>64.38</v>
      </c>
    </row>
    <row r="840" spans="1:11" x14ac:dyDescent="0.2">
      <c r="A840">
        <v>51338</v>
      </c>
      <c r="B840" s="21">
        <v>44173</v>
      </c>
      <c r="C840" s="26" t="s">
        <v>820</v>
      </c>
      <c r="D840">
        <v>1</v>
      </c>
      <c r="E840">
        <v>7</v>
      </c>
      <c r="F840">
        <v>89</v>
      </c>
      <c r="G840">
        <v>49.16</v>
      </c>
      <c r="H840" t="str">
        <f>_xlfn.XLOOKUP(Table1[[#This Row],[MyyjäID]],myyjat!$A$2:$A$16,myyjat!$B$2:$B$16)</f>
        <v>Rauno</v>
      </c>
      <c r="I840">
        <f>_xlfn.XLOOKUP(Table1[[#This Row],[Tuotenumero]],tuotteet!$A$2:$A$26,tuotteet!$C$2:$C$26)</f>
        <v>6</v>
      </c>
      <c r="J840" t="str">
        <f>_xlfn.XLOOKUP(Table1[[#This Row],[ryhmäID]],ryhmat!$A$2:$A$7,ryhmat!$B$2:$B$7)</f>
        <v>Digiboxit</v>
      </c>
      <c r="K840">
        <f>Table1[[#This Row],[Myyntihinta]]-Table1[[#This Row],[Ostohinta]]</f>
        <v>39.840000000000003</v>
      </c>
    </row>
    <row r="841" spans="1:11" x14ac:dyDescent="0.2">
      <c r="A841">
        <v>51339</v>
      </c>
      <c r="B841" s="21">
        <v>44174</v>
      </c>
      <c r="C841" s="26" t="s">
        <v>817</v>
      </c>
      <c r="D841">
        <v>1</v>
      </c>
      <c r="E841">
        <v>7</v>
      </c>
      <c r="F841">
        <v>20</v>
      </c>
      <c r="G841">
        <v>10.87</v>
      </c>
      <c r="H841" t="str">
        <f>_xlfn.XLOOKUP(Table1[[#This Row],[MyyjäID]],myyjat!$A$2:$A$16,myyjat!$B$2:$B$16)</f>
        <v>Rauno</v>
      </c>
      <c r="I841">
        <f>_xlfn.XLOOKUP(Table1[[#This Row],[Tuotenumero]],tuotteet!$A$2:$A$26,tuotteet!$C$2:$C$26)</f>
        <v>4</v>
      </c>
      <c r="J841" t="str">
        <f>_xlfn.XLOOKUP(Table1[[#This Row],[ryhmäID]],ryhmat!$A$2:$A$7,ryhmat!$B$2:$B$7)</f>
        <v>Tarvikkeet</v>
      </c>
      <c r="K841">
        <f>Table1[[#This Row],[Myyntihinta]]-Table1[[#This Row],[Ostohinta]]</f>
        <v>9.1300000000000008</v>
      </c>
    </row>
    <row r="842" spans="1:11" x14ac:dyDescent="0.2">
      <c r="A842">
        <v>51340</v>
      </c>
      <c r="B842" s="21">
        <v>44176</v>
      </c>
      <c r="C842" s="26" t="s">
        <v>821</v>
      </c>
      <c r="D842">
        <v>1</v>
      </c>
      <c r="E842">
        <v>2</v>
      </c>
      <c r="F842">
        <v>122</v>
      </c>
      <c r="G842">
        <v>62.51</v>
      </c>
      <c r="H842" t="str">
        <f>_xlfn.XLOOKUP(Table1[[#This Row],[MyyjäID]],myyjat!$A$2:$A$16,myyjat!$B$2:$B$16)</f>
        <v>Petteri</v>
      </c>
      <c r="I842">
        <f>_xlfn.XLOOKUP(Table1[[#This Row],[Tuotenumero]],tuotteet!$A$2:$A$26,tuotteet!$C$2:$C$26)</f>
        <v>2</v>
      </c>
      <c r="J842" t="str">
        <f>_xlfn.XLOOKUP(Table1[[#This Row],[ryhmäID]],ryhmat!$A$2:$A$7,ryhmat!$B$2:$B$7)</f>
        <v>Kuvantoisto</v>
      </c>
      <c r="K842">
        <f>Table1[[#This Row],[Myyntihinta]]-Table1[[#This Row],[Ostohinta]]</f>
        <v>59.49</v>
      </c>
    </row>
    <row r="843" spans="1:11" x14ac:dyDescent="0.2">
      <c r="A843">
        <v>51341</v>
      </c>
      <c r="B843" s="21">
        <v>44177</v>
      </c>
      <c r="C843" s="26" t="s">
        <v>817</v>
      </c>
      <c r="D843">
        <v>1</v>
      </c>
      <c r="E843">
        <v>6</v>
      </c>
      <c r="F843">
        <v>20</v>
      </c>
      <c r="G843">
        <v>10.77</v>
      </c>
      <c r="H843" t="str">
        <f>_xlfn.XLOOKUP(Table1[[#This Row],[MyyjäID]],myyjat!$A$2:$A$16,myyjat!$B$2:$B$16)</f>
        <v>Hessu</v>
      </c>
      <c r="I843">
        <f>_xlfn.XLOOKUP(Table1[[#This Row],[Tuotenumero]],tuotteet!$A$2:$A$26,tuotteet!$C$2:$C$26)</f>
        <v>4</v>
      </c>
      <c r="J843" t="str">
        <f>_xlfn.XLOOKUP(Table1[[#This Row],[ryhmäID]],ryhmat!$A$2:$A$7,ryhmat!$B$2:$B$7)</f>
        <v>Tarvikkeet</v>
      </c>
      <c r="K843">
        <f>Table1[[#This Row],[Myyntihinta]]-Table1[[#This Row],[Ostohinta]]</f>
        <v>9.23</v>
      </c>
    </row>
    <row r="844" spans="1:11" x14ac:dyDescent="0.2">
      <c r="A844">
        <v>51342</v>
      </c>
      <c r="B844" s="21">
        <v>44177</v>
      </c>
      <c r="C844" s="26" t="s">
        <v>818</v>
      </c>
      <c r="D844">
        <v>1</v>
      </c>
      <c r="E844">
        <v>1</v>
      </c>
      <c r="F844">
        <v>85</v>
      </c>
      <c r="G844">
        <v>56.01</v>
      </c>
      <c r="H844" t="str">
        <f>_xlfn.XLOOKUP(Table1[[#This Row],[MyyjäID]],myyjat!$A$2:$A$16,myyjat!$B$2:$B$16)</f>
        <v>Jani</v>
      </c>
      <c r="I844">
        <f>_xlfn.XLOOKUP(Table1[[#This Row],[Tuotenumero]],tuotteet!$A$2:$A$26,tuotteet!$C$2:$C$26)</f>
        <v>6</v>
      </c>
      <c r="J844" t="str">
        <f>_xlfn.XLOOKUP(Table1[[#This Row],[ryhmäID]],ryhmat!$A$2:$A$7,ryhmat!$B$2:$B$7)</f>
        <v>Digiboxit</v>
      </c>
      <c r="K844">
        <f>Table1[[#This Row],[Myyntihinta]]-Table1[[#This Row],[Ostohinta]]</f>
        <v>28.990000000000002</v>
      </c>
    </row>
    <row r="845" spans="1:11" x14ac:dyDescent="0.2">
      <c r="A845">
        <v>51343</v>
      </c>
      <c r="B845" s="21">
        <v>44177</v>
      </c>
      <c r="C845" s="26" t="s">
        <v>825</v>
      </c>
      <c r="D845">
        <v>1</v>
      </c>
      <c r="E845">
        <v>3</v>
      </c>
      <c r="F845">
        <v>104</v>
      </c>
      <c r="G845">
        <v>55.53</v>
      </c>
      <c r="H845" t="str">
        <f>_xlfn.XLOOKUP(Table1[[#This Row],[MyyjäID]],myyjat!$A$2:$A$16,myyjat!$B$2:$B$16)</f>
        <v>Pekka</v>
      </c>
      <c r="I845">
        <f>_xlfn.XLOOKUP(Table1[[#This Row],[Tuotenumero]],tuotteet!$A$2:$A$26,tuotteet!$C$2:$C$26)</f>
        <v>5</v>
      </c>
      <c r="J845" t="str">
        <f>_xlfn.XLOOKUP(Table1[[#This Row],[ryhmäID]],ryhmat!$A$2:$A$7,ryhmat!$B$2:$B$7)</f>
        <v>Konsolit</v>
      </c>
      <c r="K845">
        <f>Table1[[#This Row],[Myyntihinta]]-Table1[[#This Row],[Ostohinta]]</f>
        <v>48.47</v>
      </c>
    </row>
    <row r="846" spans="1:11" x14ac:dyDescent="0.2">
      <c r="A846">
        <v>51344</v>
      </c>
      <c r="B846" s="21">
        <v>44178</v>
      </c>
      <c r="C846" s="26" t="s">
        <v>819</v>
      </c>
      <c r="D846">
        <v>1</v>
      </c>
      <c r="E846">
        <v>1</v>
      </c>
      <c r="F846">
        <v>229</v>
      </c>
      <c r="G846">
        <v>158.94999999999999</v>
      </c>
      <c r="H846" t="str">
        <f>_xlfn.XLOOKUP(Table1[[#This Row],[MyyjäID]],myyjat!$A$2:$A$16,myyjat!$B$2:$B$16)</f>
        <v>Jani</v>
      </c>
      <c r="I846">
        <f>_xlfn.XLOOKUP(Table1[[#This Row],[Tuotenumero]],tuotteet!$A$2:$A$26,tuotteet!$C$2:$C$26)</f>
        <v>3</v>
      </c>
      <c r="J846" t="str">
        <f>_xlfn.XLOOKUP(Table1[[#This Row],[ryhmäID]],ryhmat!$A$2:$A$7,ryhmat!$B$2:$B$7)</f>
        <v>TV</v>
      </c>
      <c r="K846">
        <f>Table1[[#This Row],[Myyntihinta]]-Table1[[#This Row],[Ostohinta]]</f>
        <v>70.050000000000011</v>
      </c>
    </row>
    <row r="847" spans="1:11" x14ac:dyDescent="0.2">
      <c r="A847">
        <v>51345</v>
      </c>
      <c r="B847" s="21">
        <v>44179</v>
      </c>
      <c r="C847" s="26" t="s">
        <v>817</v>
      </c>
      <c r="D847">
        <v>1</v>
      </c>
      <c r="E847">
        <v>1</v>
      </c>
      <c r="F847">
        <v>20</v>
      </c>
      <c r="G847">
        <v>10.8</v>
      </c>
      <c r="H847" t="str">
        <f>_xlfn.XLOOKUP(Table1[[#This Row],[MyyjäID]],myyjat!$A$2:$A$16,myyjat!$B$2:$B$16)</f>
        <v>Jani</v>
      </c>
      <c r="I847">
        <f>_xlfn.XLOOKUP(Table1[[#This Row],[Tuotenumero]],tuotteet!$A$2:$A$26,tuotteet!$C$2:$C$26)</f>
        <v>4</v>
      </c>
      <c r="J847" t="str">
        <f>_xlfn.XLOOKUP(Table1[[#This Row],[ryhmäID]],ryhmat!$A$2:$A$7,ryhmat!$B$2:$B$7)</f>
        <v>Tarvikkeet</v>
      </c>
      <c r="K847">
        <f>Table1[[#This Row],[Myyntihinta]]-Table1[[#This Row],[Ostohinta]]</f>
        <v>9.1999999999999993</v>
      </c>
    </row>
    <row r="848" spans="1:11" x14ac:dyDescent="0.2">
      <c r="A848">
        <v>51346</v>
      </c>
      <c r="B848" s="21">
        <v>44179</v>
      </c>
      <c r="C848" s="26" t="s">
        <v>821</v>
      </c>
      <c r="D848">
        <v>1</v>
      </c>
      <c r="E848">
        <v>6</v>
      </c>
      <c r="F848">
        <v>116</v>
      </c>
      <c r="G848">
        <v>63.69</v>
      </c>
      <c r="H848" t="str">
        <f>_xlfn.XLOOKUP(Table1[[#This Row],[MyyjäID]],myyjat!$A$2:$A$16,myyjat!$B$2:$B$16)</f>
        <v>Hessu</v>
      </c>
      <c r="I848">
        <f>_xlfn.XLOOKUP(Table1[[#This Row],[Tuotenumero]],tuotteet!$A$2:$A$26,tuotteet!$C$2:$C$26)</f>
        <v>2</v>
      </c>
      <c r="J848" t="str">
        <f>_xlfn.XLOOKUP(Table1[[#This Row],[ryhmäID]],ryhmat!$A$2:$A$7,ryhmat!$B$2:$B$7)</f>
        <v>Kuvantoisto</v>
      </c>
      <c r="K848">
        <f>Table1[[#This Row],[Myyntihinta]]-Table1[[#This Row],[Ostohinta]]</f>
        <v>52.31</v>
      </c>
    </row>
    <row r="849" spans="1:11" x14ac:dyDescent="0.2">
      <c r="A849">
        <v>51347</v>
      </c>
      <c r="B849" s="21">
        <v>44179</v>
      </c>
      <c r="C849" s="26" t="s">
        <v>822</v>
      </c>
      <c r="D849">
        <v>1</v>
      </c>
      <c r="E849">
        <v>3</v>
      </c>
      <c r="F849">
        <v>171</v>
      </c>
      <c r="G849">
        <v>117.24</v>
      </c>
      <c r="H849" t="str">
        <f>_xlfn.XLOOKUP(Table1[[#This Row],[MyyjäID]],myyjat!$A$2:$A$16,myyjat!$B$2:$B$16)</f>
        <v>Pekka</v>
      </c>
      <c r="I849">
        <f>_xlfn.XLOOKUP(Table1[[#This Row],[Tuotenumero]],tuotteet!$A$2:$A$26,tuotteet!$C$2:$C$26)</f>
        <v>2</v>
      </c>
      <c r="J849" t="str">
        <f>_xlfn.XLOOKUP(Table1[[#This Row],[ryhmäID]],ryhmat!$A$2:$A$7,ryhmat!$B$2:$B$7)</f>
        <v>Kuvantoisto</v>
      </c>
      <c r="K849">
        <f>Table1[[#This Row],[Myyntihinta]]-Table1[[#This Row],[Ostohinta]]</f>
        <v>53.760000000000005</v>
      </c>
    </row>
    <row r="850" spans="1:11" x14ac:dyDescent="0.2">
      <c r="A850">
        <v>51348</v>
      </c>
      <c r="B850" s="21">
        <v>44180</v>
      </c>
      <c r="C850" s="26" t="s">
        <v>825</v>
      </c>
      <c r="D850">
        <v>1</v>
      </c>
      <c r="E850">
        <v>3</v>
      </c>
      <c r="F850">
        <v>95</v>
      </c>
      <c r="G850">
        <v>56.33</v>
      </c>
      <c r="H850" t="str">
        <f>_xlfn.XLOOKUP(Table1[[#This Row],[MyyjäID]],myyjat!$A$2:$A$16,myyjat!$B$2:$B$16)</f>
        <v>Pekka</v>
      </c>
      <c r="I850">
        <f>_xlfn.XLOOKUP(Table1[[#This Row],[Tuotenumero]],tuotteet!$A$2:$A$26,tuotteet!$C$2:$C$26)</f>
        <v>5</v>
      </c>
      <c r="J850" t="str">
        <f>_xlfn.XLOOKUP(Table1[[#This Row],[ryhmäID]],ryhmat!$A$2:$A$7,ryhmat!$B$2:$B$7)</f>
        <v>Konsolit</v>
      </c>
      <c r="K850">
        <f>Table1[[#This Row],[Myyntihinta]]-Table1[[#This Row],[Ostohinta]]</f>
        <v>38.67</v>
      </c>
    </row>
    <row r="851" spans="1:11" x14ac:dyDescent="0.2">
      <c r="A851">
        <v>51349</v>
      </c>
      <c r="B851" s="21">
        <v>44181</v>
      </c>
      <c r="C851" s="26" t="s">
        <v>817</v>
      </c>
      <c r="D851">
        <v>1</v>
      </c>
      <c r="E851">
        <v>3</v>
      </c>
      <c r="F851">
        <v>20</v>
      </c>
      <c r="G851">
        <v>11.46</v>
      </c>
      <c r="H851" t="str">
        <f>_xlfn.XLOOKUP(Table1[[#This Row],[MyyjäID]],myyjat!$A$2:$A$16,myyjat!$B$2:$B$16)</f>
        <v>Pekka</v>
      </c>
      <c r="I851">
        <f>_xlfn.XLOOKUP(Table1[[#This Row],[Tuotenumero]],tuotteet!$A$2:$A$26,tuotteet!$C$2:$C$26)</f>
        <v>4</v>
      </c>
      <c r="J851" t="str">
        <f>_xlfn.XLOOKUP(Table1[[#This Row],[ryhmäID]],ryhmat!$A$2:$A$7,ryhmat!$B$2:$B$7)</f>
        <v>Tarvikkeet</v>
      </c>
      <c r="K851">
        <f>Table1[[#This Row],[Myyntihinta]]-Table1[[#This Row],[Ostohinta]]</f>
        <v>8.5399999999999991</v>
      </c>
    </row>
    <row r="852" spans="1:11" x14ac:dyDescent="0.2">
      <c r="A852">
        <v>51350</v>
      </c>
      <c r="B852" s="21">
        <v>44181</v>
      </c>
      <c r="C852" s="26" t="s">
        <v>818</v>
      </c>
      <c r="D852">
        <v>1</v>
      </c>
      <c r="E852">
        <v>3</v>
      </c>
      <c r="F852">
        <v>81</v>
      </c>
      <c r="G852">
        <v>53.1</v>
      </c>
      <c r="H852" t="str">
        <f>_xlfn.XLOOKUP(Table1[[#This Row],[MyyjäID]],myyjat!$A$2:$A$16,myyjat!$B$2:$B$16)</f>
        <v>Pekka</v>
      </c>
      <c r="I852">
        <f>_xlfn.XLOOKUP(Table1[[#This Row],[Tuotenumero]],tuotteet!$A$2:$A$26,tuotteet!$C$2:$C$26)</f>
        <v>6</v>
      </c>
      <c r="J852" t="str">
        <f>_xlfn.XLOOKUP(Table1[[#This Row],[ryhmäID]],ryhmat!$A$2:$A$7,ryhmat!$B$2:$B$7)</f>
        <v>Digiboxit</v>
      </c>
      <c r="K852">
        <f>Table1[[#This Row],[Myyntihinta]]-Table1[[#This Row],[Ostohinta]]</f>
        <v>27.9</v>
      </c>
    </row>
    <row r="853" spans="1:11" x14ac:dyDescent="0.2">
      <c r="A853">
        <v>51351</v>
      </c>
      <c r="B853" s="21">
        <v>44182</v>
      </c>
      <c r="C853" s="26" t="s">
        <v>817</v>
      </c>
      <c r="D853">
        <v>1</v>
      </c>
      <c r="E853">
        <v>7</v>
      </c>
      <c r="F853">
        <v>19</v>
      </c>
      <c r="G853">
        <v>11.8</v>
      </c>
      <c r="H853" t="str">
        <f>_xlfn.XLOOKUP(Table1[[#This Row],[MyyjäID]],myyjat!$A$2:$A$16,myyjat!$B$2:$B$16)</f>
        <v>Rauno</v>
      </c>
      <c r="I853">
        <f>_xlfn.XLOOKUP(Table1[[#This Row],[Tuotenumero]],tuotteet!$A$2:$A$26,tuotteet!$C$2:$C$26)</f>
        <v>4</v>
      </c>
      <c r="J853" t="str">
        <f>_xlfn.XLOOKUP(Table1[[#This Row],[ryhmäID]],ryhmat!$A$2:$A$7,ryhmat!$B$2:$B$7)</f>
        <v>Tarvikkeet</v>
      </c>
      <c r="K853">
        <f>Table1[[#This Row],[Myyntihinta]]-Table1[[#This Row],[Ostohinta]]</f>
        <v>7.1999999999999993</v>
      </c>
    </row>
    <row r="854" spans="1:11" x14ac:dyDescent="0.2">
      <c r="A854">
        <v>51352</v>
      </c>
      <c r="B854" s="21">
        <v>44183</v>
      </c>
      <c r="C854" s="26" t="s">
        <v>821</v>
      </c>
      <c r="D854">
        <v>1</v>
      </c>
      <c r="E854">
        <v>5</v>
      </c>
      <c r="F854">
        <v>119</v>
      </c>
      <c r="G854">
        <v>63.79</v>
      </c>
      <c r="H854" t="str">
        <f>_xlfn.XLOOKUP(Table1[[#This Row],[MyyjäID]],myyjat!$A$2:$A$16,myyjat!$B$2:$B$16)</f>
        <v>Liisa</v>
      </c>
      <c r="I854">
        <f>_xlfn.XLOOKUP(Table1[[#This Row],[Tuotenumero]],tuotteet!$A$2:$A$26,tuotteet!$C$2:$C$26)</f>
        <v>2</v>
      </c>
      <c r="J854" t="str">
        <f>_xlfn.XLOOKUP(Table1[[#This Row],[ryhmäID]],ryhmat!$A$2:$A$7,ryhmat!$B$2:$B$7)</f>
        <v>Kuvantoisto</v>
      </c>
      <c r="K854">
        <f>Table1[[#This Row],[Myyntihinta]]-Table1[[#This Row],[Ostohinta]]</f>
        <v>55.21</v>
      </c>
    </row>
    <row r="855" spans="1:11" x14ac:dyDescent="0.2">
      <c r="A855">
        <v>51353</v>
      </c>
      <c r="B855" s="21">
        <v>44184</v>
      </c>
      <c r="C855" s="26" t="s">
        <v>819</v>
      </c>
      <c r="D855">
        <v>1</v>
      </c>
      <c r="E855">
        <v>6</v>
      </c>
      <c r="F855">
        <v>244</v>
      </c>
      <c r="G855">
        <v>160.59</v>
      </c>
      <c r="H855" t="str">
        <f>_xlfn.XLOOKUP(Table1[[#This Row],[MyyjäID]],myyjat!$A$2:$A$16,myyjat!$B$2:$B$16)</f>
        <v>Hessu</v>
      </c>
      <c r="I855">
        <f>_xlfn.XLOOKUP(Table1[[#This Row],[Tuotenumero]],tuotteet!$A$2:$A$26,tuotteet!$C$2:$C$26)</f>
        <v>3</v>
      </c>
      <c r="J855" t="str">
        <f>_xlfn.XLOOKUP(Table1[[#This Row],[ryhmäID]],ryhmat!$A$2:$A$7,ryhmat!$B$2:$B$7)</f>
        <v>TV</v>
      </c>
      <c r="K855">
        <f>Table1[[#This Row],[Myyntihinta]]-Table1[[#This Row],[Ostohinta]]</f>
        <v>83.41</v>
      </c>
    </row>
    <row r="856" spans="1:11" x14ac:dyDescent="0.2">
      <c r="A856">
        <v>51354</v>
      </c>
      <c r="B856" s="21">
        <v>44185</v>
      </c>
      <c r="C856" s="26" t="s">
        <v>817</v>
      </c>
      <c r="D856">
        <v>1</v>
      </c>
      <c r="E856">
        <v>1</v>
      </c>
      <c r="F856">
        <v>20</v>
      </c>
      <c r="G856">
        <v>11.56</v>
      </c>
      <c r="H856" t="str">
        <f>_xlfn.XLOOKUP(Table1[[#This Row],[MyyjäID]],myyjat!$A$2:$A$16,myyjat!$B$2:$B$16)</f>
        <v>Jani</v>
      </c>
      <c r="I856">
        <f>_xlfn.XLOOKUP(Table1[[#This Row],[Tuotenumero]],tuotteet!$A$2:$A$26,tuotteet!$C$2:$C$26)</f>
        <v>4</v>
      </c>
      <c r="J856" t="str">
        <f>_xlfn.XLOOKUP(Table1[[#This Row],[ryhmäID]],ryhmat!$A$2:$A$7,ryhmat!$B$2:$B$7)</f>
        <v>Tarvikkeet</v>
      </c>
      <c r="K856">
        <f>Table1[[#This Row],[Myyntihinta]]-Table1[[#This Row],[Ostohinta]]</f>
        <v>8.44</v>
      </c>
    </row>
    <row r="857" spans="1:11" x14ac:dyDescent="0.2">
      <c r="A857">
        <v>51355</v>
      </c>
      <c r="B857" s="21">
        <v>44185</v>
      </c>
      <c r="C857" s="26" t="s">
        <v>822</v>
      </c>
      <c r="D857">
        <v>1</v>
      </c>
      <c r="E857">
        <v>5</v>
      </c>
      <c r="F857">
        <v>184</v>
      </c>
      <c r="G857">
        <v>115.47</v>
      </c>
      <c r="H857" t="str">
        <f>_xlfn.XLOOKUP(Table1[[#This Row],[MyyjäID]],myyjat!$A$2:$A$16,myyjat!$B$2:$B$16)</f>
        <v>Liisa</v>
      </c>
      <c r="I857">
        <f>_xlfn.XLOOKUP(Table1[[#This Row],[Tuotenumero]],tuotteet!$A$2:$A$26,tuotteet!$C$2:$C$26)</f>
        <v>2</v>
      </c>
      <c r="J857" t="str">
        <f>_xlfn.XLOOKUP(Table1[[#This Row],[ryhmäID]],ryhmat!$A$2:$A$7,ryhmat!$B$2:$B$7)</f>
        <v>Kuvantoisto</v>
      </c>
      <c r="K857">
        <f>Table1[[#This Row],[Myyntihinta]]-Table1[[#This Row],[Ostohinta]]</f>
        <v>68.53</v>
      </c>
    </row>
    <row r="858" spans="1:11" x14ac:dyDescent="0.2">
      <c r="A858">
        <v>51356</v>
      </c>
      <c r="B858" s="21">
        <v>44185</v>
      </c>
      <c r="C858" s="26" t="s">
        <v>825</v>
      </c>
      <c r="D858">
        <v>1</v>
      </c>
      <c r="E858">
        <v>7</v>
      </c>
      <c r="F858">
        <v>96</v>
      </c>
      <c r="G858">
        <v>53.49</v>
      </c>
      <c r="H858" t="str">
        <f>_xlfn.XLOOKUP(Table1[[#This Row],[MyyjäID]],myyjat!$A$2:$A$16,myyjat!$B$2:$B$16)</f>
        <v>Rauno</v>
      </c>
      <c r="I858">
        <f>_xlfn.XLOOKUP(Table1[[#This Row],[Tuotenumero]],tuotteet!$A$2:$A$26,tuotteet!$C$2:$C$26)</f>
        <v>5</v>
      </c>
      <c r="J858" t="str">
        <f>_xlfn.XLOOKUP(Table1[[#This Row],[ryhmäID]],ryhmat!$A$2:$A$7,ryhmat!$B$2:$B$7)</f>
        <v>Konsolit</v>
      </c>
      <c r="K858">
        <f>Table1[[#This Row],[Myyntihinta]]-Table1[[#This Row],[Ostohinta]]</f>
        <v>42.51</v>
      </c>
    </row>
    <row r="859" spans="1:11" x14ac:dyDescent="0.2">
      <c r="A859">
        <v>51357</v>
      </c>
      <c r="B859" s="21">
        <v>44187</v>
      </c>
      <c r="C859" s="26" t="s">
        <v>816</v>
      </c>
      <c r="D859">
        <v>1</v>
      </c>
      <c r="E859">
        <v>3</v>
      </c>
      <c r="F859">
        <v>72</v>
      </c>
      <c r="G859">
        <v>40.47</v>
      </c>
      <c r="H859" t="str">
        <f>_xlfn.XLOOKUP(Table1[[#This Row],[MyyjäID]],myyjat!$A$2:$A$16,myyjat!$B$2:$B$16)</f>
        <v>Pekka</v>
      </c>
      <c r="I859">
        <f>_xlfn.XLOOKUP(Table1[[#This Row],[Tuotenumero]],tuotteet!$A$2:$A$26,tuotteet!$C$2:$C$26)</f>
        <v>5</v>
      </c>
      <c r="J859" t="str">
        <f>_xlfn.XLOOKUP(Table1[[#This Row],[ryhmäID]],ryhmat!$A$2:$A$7,ryhmat!$B$2:$B$7)</f>
        <v>Konsolit</v>
      </c>
      <c r="K859">
        <f>Table1[[#This Row],[Myyntihinta]]-Table1[[#This Row],[Ostohinta]]</f>
        <v>31.53</v>
      </c>
    </row>
    <row r="860" spans="1:11" x14ac:dyDescent="0.2">
      <c r="A860">
        <v>51358</v>
      </c>
      <c r="B860" s="21">
        <v>44187</v>
      </c>
      <c r="C860" s="26" t="s">
        <v>820</v>
      </c>
      <c r="D860">
        <v>1</v>
      </c>
      <c r="E860">
        <v>7</v>
      </c>
      <c r="F860">
        <v>81</v>
      </c>
      <c r="G860">
        <v>47.27</v>
      </c>
      <c r="H860" t="str">
        <f>_xlfn.XLOOKUP(Table1[[#This Row],[MyyjäID]],myyjat!$A$2:$A$16,myyjat!$B$2:$B$16)</f>
        <v>Rauno</v>
      </c>
      <c r="I860">
        <f>_xlfn.XLOOKUP(Table1[[#This Row],[Tuotenumero]],tuotteet!$A$2:$A$26,tuotteet!$C$2:$C$26)</f>
        <v>6</v>
      </c>
      <c r="J860" t="str">
        <f>_xlfn.XLOOKUP(Table1[[#This Row],[ryhmäID]],ryhmat!$A$2:$A$7,ryhmat!$B$2:$B$7)</f>
        <v>Digiboxit</v>
      </c>
      <c r="K860">
        <f>Table1[[#This Row],[Myyntihinta]]-Table1[[#This Row],[Ostohinta]]</f>
        <v>33.729999999999997</v>
      </c>
    </row>
    <row r="861" spans="1:11" x14ac:dyDescent="0.2">
      <c r="A861">
        <v>51359</v>
      </c>
      <c r="B861" s="21">
        <v>44188</v>
      </c>
      <c r="C861" s="26" t="s">
        <v>825</v>
      </c>
      <c r="D861">
        <v>1</v>
      </c>
      <c r="E861">
        <v>6</v>
      </c>
      <c r="F861">
        <v>102</v>
      </c>
      <c r="G861">
        <v>54.42</v>
      </c>
      <c r="H861" t="str">
        <f>_xlfn.XLOOKUP(Table1[[#This Row],[MyyjäID]],myyjat!$A$2:$A$16,myyjat!$B$2:$B$16)</f>
        <v>Hessu</v>
      </c>
      <c r="I861">
        <f>_xlfn.XLOOKUP(Table1[[#This Row],[Tuotenumero]],tuotteet!$A$2:$A$26,tuotteet!$C$2:$C$26)</f>
        <v>5</v>
      </c>
      <c r="J861" t="str">
        <f>_xlfn.XLOOKUP(Table1[[#This Row],[ryhmäID]],ryhmat!$A$2:$A$7,ryhmat!$B$2:$B$7)</f>
        <v>Konsolit</v>
      </c>
      <c r="K861">
        <f>Table1[[#This Row],[Myyntihinta]]-Table1[[#This Row],[Ostohinta]]</f>
        <v>47.58</v>
      </c>
    </row>
    <row r="862" spans="1:11" x14ac:dyDescent="0.2">
      <c r="A862">
        <v>51360</v>
      </c>
      <c r="B862" s="21">
        <v>44188</v>
      </c>
      <c r="C862" s="26" t="s">
        <v>817</v>
      </c>
      <c r="D862">
        <v>1</v>
      </c>
      <c r="E862">
        <v>1</v>
      </c>
      <c r="F862">
        <v>21</v>
      </c>
      <c r="G862">
        <v>11.17</v>
      </c>
      <c r="H862" t="str">
        <f>_xlfn.XLOOKUP(Table1[[#This Row],[MyyjäID]],myyjat!$A$2:$A$16,myyjat!$B$2:$B$16)</f>
        <v>Jani</v>
      </c>
      <c r="I862">
        <f>_xlfn.XLOOKUP(Table1[[#This Row],[Tuotenumero]],tuotteet!$A$2:$A$26,tuotteet!$C$2:$C$26)</f>
        <v>4</v>
      </c>
      <c r="J862" t="str">
        <f>_xlfn.XLOOKUP(Table1[[#This Row],[ryhmäID]],ryhmat!$A$2:$A$7,ryhmat!$B$2:$B$7)</f>
        <v>Tarvikkeet</v>
      </c>
      <c r="K862">
        <f>Table1[[#This Row],[Myyntihinta]]-Table1[[#This Row],[Ostohinta]]</f>
        <v>9.83</v>
      </c>
    </row>
    <row r="863" spans="1:11" x14ac:dyDescent="0.2">
      <c r="A863">
        <v>51361</v>
      </c>
      <c r="B863" s="21">
        <v>44188</v>
      </c>
      <c r="C863" s="26" t="s">
        <v>821</v>
      </c>
      <c r="D863">
        <v>1</v>
      </c>
      <c r="E863">
        <v>7</v>
      </c>
      <c r="F863">
        <v>124</v>
      </c>
      <c r="G863">
        <v>64.319999999999993</v>
      </c>
      <c r="H863" t="str">
        <f>_xlfn.XLOOKUP(Table1[[#This Row],[MyyjäID]],myyjat!$A$2:$A$16,myyjat!$B$2:$B$16)</f>
        <v>Rauno</v>
      </c>
      <c r="I863">
        <f>_xlfn.XLOOKUP(Table1[[#This Row],[Tuotenumero]],tuotteet!$A$2:$A$26,tuotteet!$C$2:$C$26)</f>
        <v>2</v>
      </c>
      <c r="J863" t="str">
        <f>_xlfn.XLOOKUP(Table1[[#This Row],[ryhmäID]],ryhmat!$A$2:$A$7,ryhmat!$B$2:$B$7)</f>
        <v>Kuvantoisto</v>
      </c>
      <c r="K863">
        <f>Table1[[#This Row],[Myyntihinta]]-Table1[[#This Row],[Ostohinta]]</f>
        <v>59.680000000000007</v>
      </c>
    </row>
    <row r="864" spans="1:11" x14ac:dyDescent="0.2">
      <c r="A864">
        <v>51362</v>
      </c>
      <c r="B864" s="21">
        <v>44190</v>
      </c>
      <c r="C864" s="26" t="s">
        <v>817</v>
      </c>
      <c r="D864">
        <v>1</v>
      </c>
      <c r="E864">
        <v>5</v>
      </c>
      <c r="F864">
        <v>20</v>
      </c>
      <c r="G864">
        <v>10.87</v>
      </c>
      <c r="H864" t="str">
        <f>_xlfn.XLOOKUP(Table1[[#This Row],[MyyjäID]],myyjat!$A$2:$A$16,myyjat!$B$2:$B$16)</f>
        <v>Liisa</v>
      </c>
      <c r="I864">
        <f>_xlfn.XLOOKUP(Table1[[#This Row],[Tuotenumero]],tuotteet!$A$2:$A$26,tuotteet!$C$2:$C$26)</f>
        <v>4</v>
      </c>
      <c r="J864" t="str">
        <f>_xlfn.XLOOKUP(Table1[[#This Row],[ryhmäID]],ryhmat!$A$2:$A$7,ryhmat!$B$2:$B$7)</f>
        <v>Tarvikkeet</v>
      </c>
      <c r="K864">
        <f>Table1[[#This Row],[Myyntihinta]]-Table1[[#This Row],[Ostohinta]]</f>
        <v>9.1300000000000008</v>
      </c>
    </row>
    <row r="865" spans="1:11" x14ac:dyDescent="0.2">
      <c r="A865">
        <v>51363</v>
      </c>
      <c r="B865" s="21">
        <v>44190</v>
      </c>
      <c r="C865" s="26" t="s">
        <v>822</v>
      </c>
      <c r="D865">
        <v>1</v>
      </c>
      <c r="E865">
        <v>6</v>
      </c>
      <c r="F865">
        <v>184</v>
      </c>
      <c r="G865">
        <v>111.29</v>
      </c>
      <c r="H865" t="str">
        <f>_xlfn.XLOOKUP(Table1[[#This Row],[MyyjäID]],myyjat!$A$2:$A$16,myyjat!$B$2:$B$16)</f>
        <v>Hessu</v>
      </c>
      <c r="I865">
        <f>_xlfn.XLOOKUP(Table1[[#This Row],[Tuotenumero]],tuotteet!$A$2:$A$26,tuotteet!$C$2:$C$26)</f>
        <v>2</v>
      </c>
      <c r="J865" t="str">
        <f>_xlfn.XLOOKUP(Table1[[#This Row],[ryhmäID]],ryhmat!$A$2:$A$7,ryhmat!$B$2:$B$7)</f>
        <v>Kuvantoisto</v>
      </c>
      <c r="K865">
        <f>Table1[[#This Row],[Myyntihinta]]-Table1[[#This Row],[Ostohinta]]</f>
        <v>72.709999999999994</v>
      </c>
    </row>
    <row r="866" spans="1:11" x14ac:dyDescent="0.2">
      <c r="A866">
        <v>51364</v>
      </c>
      <c r="B866" s="21">
        <v>44191</v>
      </c>
      <c r="C866" s="26" t="s">
        <v>818</v>
      </c>
      <c r="D866">
        <v>1</v>
      </c>
      <c r="E866">
        <v>2</v>
      </c>
      <c r="F866">
        <v>86</v>
      </c>
      <c r="G866">
        <v>55.83</v>
      </c>
      <c r="H866" t="str">
        <f>_xlfn.XLOOKUP(Table1[[#This Row],[MyyjäID]],myyjat!$A$2:$A$16,myyjat!$B$2:$B$16)</f>
        <v>Petteri</v>
      </c>
      <c r="I866">
        <f>_xlfn.XLOOKUP(Table1[[#This Row],[Tuotenumero]],tuotteet!$A$2:$A$26,tuotteet!$C$2:$C$26)</f>
        <v>6</v>
      </c>
      <c r="J866" t="str">
        <f>_xlfn.XLOOKUP(Table1[[#This Row],[ryhmäID]],ryhmat!$A$2:$A$7,ryhmat!$B$2:$B$7)</f>
        <v>Digiboxit</v>
      </c>
      <c r="K866">
        <f>Table1[[#This Row],[Myyntihinta]]-Table1[[#This Row],[Ostohinta]]</f>
        <v>30.17</v>
      </c>
    </row>
    <row r="867" spans="1:11" x14ac:dyDescent="0.2">
      <c r="A867">
        <v>51365</v>
      </c>
      <c r="B867" s="21">
        <v>44192</v>
      </c>
      <c r="C867" s="26" t="s">
        <v>817</v>
      </c>
      <c r="D867">
        <v>1</v>
      </c>
      <c r="E867">
        <v>3</v>
      </c>
      <c r="F867">
        <v>21</v>
      </c>
      <c r="G867">
        <v>11.1</v>
      </c>
      <c r="H867" t="str">
        <f>_xlfn.XLOOKUP(Table1[[#This Row],[MyyjäID]],myyjat!$A$2:$A$16,myyjat!$B$2:$B$16)</f>
        <v>Pekka</v>
      </c>
      <c r="I867">
        <f>_xlfn.XLOOKUP(Table1[[#This Row],[Tuotenumero]],tuotteet!$A$2:$A$26,tuotteet!$C$2:$C$26)</f>
        <v>4</v>
      </c>
      <c r="J867" t="str">
        <f>_xlfn.XLOOKUP(Table1[[#This Row],[ryhmäID]],ryhmat!$A$2:$A$7,ryhmat!$B$2:$B$7)</f>
        <v>Tarvikkeet</v>
      </c>
      <c r="K867">
        <f>Table1[[#This Row],[Myyntihinta]]-Table1[[#This Row],[Ostohinta]]</f>
        <v>9.9</v>
      </c>
    </row>
    <row r="868" spans="1:11" x14ac:dyDescent="0.2">
      <c r="A868">
        <v>51366</v>
      </c>
      <c r="B868" s="21">
        <v>44193</v>
      </c>
      <c r="C868" s="26" t="s">
        <v>819</v>
      </c>
      <c r="D868">
        <v>1</v>
      </c>
      <c r="E868">
        <v>6</v>
      </c>
      <c r="F868">
        <v>225</v>
      </c>
      <c r="G868">
        <v>162.97999999999999</v>
      </c>
      <c r="H868" t="str">
        <f>_xlfn.XLOOKUP(Table1[[#This Row],[MyyjäID]],myyjat!$A$2:$A$16,myyjat!$B$2:$B$16)</f>
        <v>Hessu</v>
      </c>
      <c r="I868">
        <f>_xlfn.XLOOKUP(Table1[[#This Row],[Tuotenumero]],tuotteet!$A$2:$A$26,tuotteet!$C$2:$C$26)</f>
        <v>3</v>
      </c>
      <c r="J868" t="str">
        <f>_xlfn.XLOOKUP(Table1[[#This Row],[ryhmäID]],ryhmat!$A$2:$A$7,ryhmat!$B$2:$B$7)</f>
        <v>TV</v>
      </c>
      <c r="K868">
        <f>Table1[[#This Row],[Myyntihinta]]-Table1[[#This Row],[Ostohinta]]</f>
        <v>62.02000000000001</v>
      </c>
    </row>
    <row r="869" spans="1:11" x14ac:dyDescent="0.2">
      <c r="A869">
        <v>51367</v>
      </c>
      <c r="B869" s="21">
        <v>44194</v>
      </c>
      <c r="C869" s="26" t="s">
        <v>821</v>
      </c>
      <c r="D869">
        <v>1</v>
      </c>
      <c r="E869">
        <v>2</v>
      </c>
      <c r="F869">
        <v>115</v>
      </c>
      <c r="G869">
        <v>65.760000000000005</v>
      </c>
      <c r="H869" t="str">
        <f>_xlfn.XLOOKUP(Table1[[#This Row],[MyyjäID]],myyjat!$A$2:$A$16,myyjat!$B$2:$B$16)</f>
        <v>Petteri</v>
      </c>
      <c r="I869">
        <f>_xlfn.XLOOKUP(Table1[[#This Row],[Tuotenumero]],tuotteet!$A$2:$A$26,tuotteet!$C$2:$C$26)</f>
        <v>2</v>
      </c>
      <c r="J869" t="str">
        <f>_xlfn.XLOOKUP(Table1[[#This Row],[ryhmäID]],ryhmat!$A$2:$A$7,ryhmat!$B$2:$B$7)</f>
        <v>Kuvantoisto</v>
      </c>
      <c r="K869">
        <f>Table1[[#This Row],[Myyntihinta]]-Table1[[#This Row],[Ostohinta]]</f>
        <v>49.239999999999995</v>
      </c>
    </row>
    <row r="870" spans="1:11" x14ac:dyDescent="0.2">
      <c r="A870">
        <v>51368</v>
      </c>
      <c r="B870" s="21">
        <v>44194</v>
      </c>
      <c r="C870" s="26" t="s">
        <v>817</v>
      </c>
      <c r="D870">
        <v>1</v>
      </c>
      <c r="E870">
        <v>9</v>
      </c>
      <c r="F870">
        <v>20</v>
      </c>
      <c r="G870">
        <v>11.33</v>
      </c>
      <c r="H870" t="str">
        <f>_xlfn.XLOOKUP(Table1[[#This Row],[MyyjäID]],myyjat!$A$2:$A$16,myyjat!$B$2:$B$16)</f>
        <v>Maija</v>
      </c>
      <c r="I870">
        <f>_xlfn.XLOOKUP(Table1[[#This Row],[Tuotenumero]],tuotteet!$A$2:$A$26,tuotteet!$C$2:$C$26)</f>
        <v>4</v>
      </c>
      <c r="J870" t="str">
        <f>_xlfn.XLOOKUP(Table1[[#This Row],[ryhmäID]],ryhmat!$A$2:$A$7,ryhmat!$B$2:$B$7)</f>
        <v>Tarvikkeet</v>
      </c>
      <c r="K870">
        <f>Table1[[#This Row],[Myyntihinta]]-Table1[[#This Row],[Ostohinta]]</f>
        <v>8.67</v>
      </c>
    </row>
    <row r="871" spans="1:11" x14ac:dyDescent="0.2">
      <c r="A871">
        <v>51369</v>
      </c>
      <c r="B871" s="21">
        <v>44196</v>
      </c>
      <c r="C871" s="26" t="s">
        <v>822</v>
      </c>
      <c r="D871">
        <v>1</v>
      </c>
      <c r="E871">
        <v>9</v>
      </c>
      <c r="F871">
        <v>183</v>
      </c>
      <c r="G871">
        <v>115.16</v>
      </c>
      <c r="H871" t="str">
        <f>_xlfn.XLOOKUP(Table1[[#This Row],[MyyjäID]],myyjat!$A$2:$A$16,myyjat!$B$2:$B$16)</f>
        <v>Maija</v>
      </c>
      <c r="I871">
        <f>_xlfn.XLOOKUP(Table1[[#This Row],[Tuotenumero]],tuotteet!$A$2:$A$26,tuotteet!$C$2:$C$26)</f>
        <v>2</v>
      </c>
      <c r="J871" t="str">
        <f>_xlfn.XLOOKUP(Table1[[#This Row],[ryhmäID]],ryhmat!$A$2:$A$7,ryhmat!$B$2:$B$7)</f>
        <v>Kuvantoisto</v>
      </c>
      <c r="K871">
        <f>Table1[[#This Row],[Myyntihinta]]-Table1[[#This Row],[Ostohinta]]</f>
        <v>67.84</v>
      </c>
    </row>
    <row r="872" spans="1:11" x14ac:dyDescent="0.2">
      <c r="A872">
        <v>51370</v>
      </c>
      <c r="B872" s="21">
        <v>44197</v>
      </c>
      <c r="C872" s="26" t="s">
        <v>817</v>
      </c>
      <c r="D872">
        <v>1</v>
      </c>
      <c r="E872">
        <v>6</v>
      </c>
      <c r="F872">
        <v>20</v>
      </c>
      <c r="G872">
        <v>11.09</v>
      </c>
      <c r="H872" t="str">
        <f>_xlfn.XLOOKUP(Table1[[#This Row],[MyyjäID]],myyjat!$A$2:$A$16,myyjat!$B$2:$B$16)</f>
        <v>Hessu</v>
      </c>
      <c r="I872">
        <f>_xlfn.XLOOKUP(Table1[[#This Row],[Tuotenumero]],tuotteet!$A$2:$A$26,tuotteet!$C$2:$C$26)</f>
        <v>4</v>
      </c>
      <c r="J872" t="str">
        <f>_xlfn.XLOOKUP(Table1[[#This Row],[ryhmäID]],ryhmat!$A$2:$A$7,ryhmat!$B$2:$B$7)</f>
        <v>Tarvikkeet</v>
      </c>
      <c r="K872">
        <f>Table1[[#This Row],[Myyntihinta]]-Table1[[#This Row],[Ostohinta]]</f>
        <v>8.91</v>
      </c>
    </row>
    <row r="873" spans="1:11" x14ac:dyDescent="0.2">
      <c r="A873">
        <v>51371</v>
      </c>
      <c r="B873" s="21">
        <v>44198</v>
      </c>
      <c r="C873" s="26" t="s">
        <v>820</v>
      </c>
      <c r="D873">
        <v>1</v>
      </c>
      <c r="E873">
        <v>6</v>
      </c>
      <c r="F873">
        <v>89</v>
      </c>
      <c r="G873">
        <v>48.31</v>
      </c>
      <c r="H873" t="str">
        <f>_xlfn.XLOOKUP(Table1[[#This Row],[MyyjäID]],myyjat!$A$2:$A$16,myyjat!$B$2:$B$16)</f>
        <v>Hessu</v>
      </c>
      <c r="I873">
        <f>_xlfn.XLOOKUP(Table1[[#This Row],[Tuotenumero]],tuotteet!$A$2:$A$26,tuotteet!$C$2:$C$26)</f>
        <v>6</v>
      </c>
      <c r="J873" t="str">
        <f>_xlfn.XLOOKUP(Table1[[#This Row],[ryhmäID]],ryhmat!$A$2:$A$7,ryhmat!$B$2:$B$7)</f>
        <v>Digiboxit</v>
      </c>
      <c r="K873">
        <f>Table1[[#This Row],[Myyntihinta]]-Table1[[#This Row],[Ostohinta]]</f>
        <v>40.69</v>
      </c>
    </row>
    <row r="874" spans="1:11" x14ac:dyDescent="0.2">
      <c r="A874">
        <v>51372</v>
      </c>
      <c r="B874" s="21">
        <v>44198</v>
      </c>
      <c r="C874" s="26" t="s">
        <v>817</v>
      </c>
      <c r="D874">
        <v>1</v>
      </c>
      <c r="E874">
        <v>6</v>
      </c>
      <c r="F874">
        <v>21</v>
      </c>
      <c r="G874">
        <v>10.69</v>
      </c>
      <c r="H874" t="str">
        <f>_xlfn.XLOOKUP(Table1[[#This Row],[MyyjäID]],myyjat!$A$2:$A$16,myyjat!$B$2:$B$16)</f>
        <v>Hessu</v>
      </c>
      <c r="I874">
        <f>_xlfn.XLOOKUP(Table1[[#This Row],[Tuotenumero]],tuotteet!$A$2:$A$26,tuotteet!$C$2:$C$26)</f>
        <v>4</v>
      </c>
      <c r="J874" t="str">
        <f>_xlfn.XLOOKUP(Table1[[#This Row],[ryhmäID]],ryhmat!$A$2:$A$7,ryhmat!$B$2:$B$7)</f>
        <v>Tarvikkeet</v>
      </c>
      <c r="K874">
        <f>Table1[[#This Row],[Myyntihinta]]-Table1[[#This Row],[Ostohinta]]</f>
        <v>10.31</v>
      </c>
    </row>
    <row r="875" spans="1:11" x14ac:dyDescent="0.2">
      <c r="A875">
        <v>51373</v>
      </c>
      <c r="B875" s="21">
        <v>44199</v>
      </c>
      <c r="C875" s="26" t="s">
        <v>821</v>
      </c>
      <c r="D875">
        <v>1</v>
      </c>
      <c r="E875">
        <v>9</v>
      </c>
      <c r="F875">
        <v>117</v>
      </c>
      <c r="G875">
        <v>64.209999999999994</v>
      </c>
      <c r="H875" t="str">
        <f>_xlfn.XLOOKUP(Table1[[#This Row],[MyyjäID]],myyjat!$A$2:$A$16,myyjat!$B$2:$B$16)</f>
        <v>Maija</v>
      </c>
      <c r="I875">
        <f>_xlfn.XLOOKUP(Table1[[#This Row],[Tuotenumero]],tuotteet!$A$2:$A$26,tuotteet!$C$2:$C$26)</f>
        <v>2</v>
      </c>
      <c r="J875" t="str">
        <f>_xlfn.XLOOKUP(Table1[[#This Row],[ryhmäID]],ryhmat!$A$2:$A$7,ryhmat!$B$2:$B$7)</f>
        <v>Kuvantoisto</v>
      </c>
      <c r="K875">
        <f>Table1[[#This Row],[Myyntihinta]]-Table1[[#This Row],[Ostohinta]]</f>
        <v>52.790000000000006</v>
      </c>
    </row>
    <row r="876" spans="1:11" x14ac:dyDescent="0.2">
      <c r="A876">
        <v>51374</v>
      </c>
      <c r="B876" s="21">
        <v>44200</v>
      </c>
      <c r="C876" s="26" t="s">
        <v>824</v>
      </c>
      <c r="D876">
        <v>1</v>
      </c>
      <c r="E876">
        <v>3</v>
      </c>
      <c r="F876">
        <v>126</v>
      </c>
      <c r="G876">
        <v>91.91</v>
      </c>
      <c r="H876" t="str">
        <f>_xlfn.XLOOKUP(Table1[[#This Row],[MyyjäID]],myyjat!$A$2:$A$16,myyjat!$B$2:$B$16)</f>
        <v>Pekka</v>
      </c>
      <c r="I876">
        <f>_xlfn.XLOOKUP(Table1[[#This Row],[Tuotenumero]],tuotteet!$A$2:$A$26,tuotteet!$C$2:$C$26)</f>
        <v>2</v>
      </c>
      <c r="J876" t="str">
        <f>_xlfn.XLOOKUP(Table1[[#This Row],[ryhmäID]],ryhmat!$A$2:$A$7,ryhmat!$B$2:$B$7)</f>
        <v>Kuvantoisto</v>
      </c>
      <c r="K876">
        <f>Table1[[#This Row],[Myyntihinta]]-Table1[[#This Row],[Ostohinta]]</f>
        <v>34.090000000000003</v>
      </c>
    </row>
    <row r="877" spans="1:11" x14ac:dyDescent="0.2">
      <c r="A877">
        <v>51375</v>
      </c>
      <c r="B877" s="21">
        <v>44200</v>
      </c>
      <c r="C877" s="26" t="s">
        <v>817</v>
      </c>
      <c r="D877">
        <v>1</v>
      </c>
      <c r="E877">
        <v>3</v>
      </c>
      <c r="F877">
        <v>20</v>
      </c>
      <c r="G877">
        <v>10.93</v>
      </c>
      <c r="H877" t="str">
        <f>_xlfn.XLOOKUP(Table1[[#This Row],[MyyjäID]],myyjat!$A$2:$A$16,myyjat!$B$2:$B$16)</f>
        <v>Pekka</v>
      </c>
      <c r="I877">
        <f>_xlfn.XLOOKUP(Table1[[#This Row],[Tuotenumero]],tuotteet!$A$2:$A$26,tuotteet!$C$2:$C$26)</f>
        <v>4</v>
      </c>
      <c r="J877" t="str">
        <f>_xlfn.XLOOKUP(Table1[[#This Row],[ryhmäID]],ryhmat!$A$2:$A$7,ryhmat!$B$2:$B$7)</f>
        <v>Tarvikkeet</v>
      </c>
      <c r="K877">
        <f>Table1[[#This Row],[Myyntihinta]]-Table1[[#This Row],[Ostohinta]]</f>
        <v>9.07</v>
      </c>
    </row>
    <row r="878" spans="1:11" x14ac:dyDescent="0.2">
      <c r="A878">
        <v>51376</v>
      </c>
      <c r="B878" s="21">
        <v>44200</v>
      </c>
      <c r="C878" s="26" t="s">
        <v>822</v>
      </c>
      <c r="D878">
        <v>1</v>
      </c>
      <c r="E878">
        <v>5</v>
      </c>
      <c r="F878">
        <v>182</v>
      </c>
      <c r="G878">
        <v>113.92</v>
      </c>
      <c r="H878" t="str">
        <f>_xlfn.XLOOKUP(Table1[[#This Row],[MyyjäID]],myyjat!$A$2:$A$16,myyjat!$B$2:$B$16)</f>
        <v>Liisa</v>
      </c>
      <c r="I878">
        <f>_xlfn.XLOOKUP(Table1[[#This Row],[Tuotenumero]],tuotteet!$A$2:$A$26,tuotteet!$C$2:$C$26)</f>
        <v>2</v>
      </c>
      <c r="J878" t="str">
        <f>_xlfn.XLOOKUP(Table1[[#This Row],[ryhmäID]],ryhmat!$A$2:$A$7,ryhmat!$B$2:$B$7)</f>
        <v>Kuvantoisto</v>
      </c>
      <c r="K878">
        <f>Table1[[#This Row],[Myyntihinta]]-Table1[[#This Row],[Ostohinta]]</f>
        <v>68.08</v>
      </c>
    </row>
    <row r="879" spans="1:11" x14ac:dyDescent="0.2">
      <c r="A879">
        <v>51377</v>
      </c>
      <c r="B879" s="21">
        <v>44200</v>
      </c>
      <c r="C879" s="26" t="s">
        <v>818</v>
      </c>
      <c r="D879">
        <v>1</v>
      </c>
      <c r="E879">
        <v>7</v>
      </c>
      <c r="F879">
        <v>87</v>
      </c>
      <c r="G879">
        <v>53.8</v>
      </c>
      <c r="H879" t="str">
        <f>_xlfn.XLOOKUP(Table1[[#This Row],[MyyjäID]],myyjat!$A$2:$A$16,myyjat!$B$2:$B$16)</f>
        <v>Rauno</v>
      </c>
      <c r="I879">
        <f>_xlfn.XLOOKUP(Table1[[#This Row],[Tuotenumero]],tuotteet!$A$2:$A$26,tuotteet!$C$2:$C$26)</f>
        <v>6</v>
      </c>
      <c r="J879" t="str">
        <f>_xlfn.XLOOKUP(Table1[[#This Row],[ryhmäID]],ryhmat!$A$2:$A$7,ryhmat!$B$2:$B$7)</f>
        <v>Digiboxit</v>
      </c>
      <c r="K879">
        <f>Table1[[#This Row],[Myyntihinta]]-Table1[[#This Row],[Ostohinta]]</f>
        <v>33.200000000000003</v>
      </c>
    </row>
    <row r="880" spans="1:11" x14ac:dyDescent="0.2">
      <c r="A880">
        <v>51378</v>
      </c>
      <c r="B880" s="21">
        <v>44201</v>
      </c>
      <c r="C880" s="26" t="s">
        <v>817</v>
      </c>
      <c r="D880">
        <v>1</v>
      </c>
      <c r="E880">
        <v>1</v>
      </c>
      <c r="F880">
        <v>20</v>
      </c>
      <c r="G880">
        <v>11.1</v>
      </c>
      <c r="H880" t="str">
        <f>_xlfn.XLOOKUP(Table1[[#This Row],[MyyjäID]],myyjat!$A$2:$A$16,myyjat!$B$2:$B$16)</f>
        <v>Jani</v>
      </c>
      <c r="I880">
        <f>_xlfn.XLOOKUP(Table1[[#This Row],[Tuotenumero]],tuotteet!$A$2:$A$26,tuotteet!$C$2:$C$26)</f>
        <v>4</v>
      </c>
      <c r="J880" t="str">
        <f>_xlfn.XLOOKUP(Table1[[#This Row],[ryhmäID]],ryhmat!$A$2:$A$7,ryhmat!$B$2:$B$7)</f>
        <v>Tarvikkeet</v>
      </c>
      <c r="K880">
        <f>Table1[[#This Row],[Myyntihinta]]-Table1[[#This Row],[Ostohinta]]</f>
        <v>8.9</v>
      </c>
    </row>
    <row r="881" spans="1:11" x14ac:dyDescent="0.2">
      <c r="A881">
        <v>51379</v>
      </c>
      <c r="B881" s="21">
        <v>44201</v>
      </c>
      <c r="C881" s="26" t="s">
        <v>821</v>
      </c>
      <c r="D881">
        <v>1</v>
      </c>
      <c r="E881">
        <v>5</v>
      </c>
      <c r="F881">
        <v>122</v>
      </c>
      <c r="G881">
        <v>61.79</v>
      </c>
      <c r="H881" t="str">
        <f>_xlfn.XLOOKUP(Table1[[#This Row],[MyyjäID]],myyjat!$A$2:$A$16,myyjat!$B$2:$B$16)</f>
        <v>Liisa</v>
      </c>
      <c r="I881">
        <f>_xlfn.XLOOKUP(Table1[[#This Row],[Tuotenumero]],tuotteet!$A$2:$A$26,tuotteet!$C$2:$C$26)</f>
        <v>2</v>
      </c>
      <c r="J881" t="str">
        <f>_xlfn.XLOOKUP(Table1[[#This Row],[ryhmäID]],ryhmat!$A$2:$A$7,ryhmat!$B$2:$B$7)</f>
        <v>Kuvantoisto</v>
      </c>
      <c r="K881">
        <f>Table1[[#This Row],[Myyntihinta]]-Table1[[#This Row],[Ostohinta]]</f>
        <v>60.21</v>
      </c>
    </row>
    <row r="882" spans="1:11" x14ac:dyDescent="0.2">
      <c r="A882">
        <v>51380</v>
      </c>
      <c r="B882" s="21">
        <v>44202</v>
      </c>
      <c r="C882" s="26" t="s">
        <v>819</v>
      </c>
      <c r="D882">
        <v>1</v>
      </c>
      <c r="E882">
        <v>3</v>
      </c>
      <c r="F882">
        <v>232</v>
      </c>
      <c r="G882">
        <v>162.24</v>
      </c>
      <c r="H882" t="str">
        <f>_xlfn.XLOOKUP(Table1[[#This Row],[MyyjäID]],myyjat!$A$2:$A$16,myyjat!$B$2:$B$16)</f>
        <v>Pekka</v>
      </c>
      <c r="I882">
        <f>_xlfn.XLOOKUP(Table1[[#This Row],[Tuotenumero]],tuotteet!$A$2:$A$26,tuotteet!$C$2:$C$26)</f>
        <v>3</v>
      </c>
      <c r="J882" t="str">
        <f>_xlfn.XLOOKUP(Table1[[#This Row],[ryhmäID]],ryhmat!$A$2:$A$7,ryhmat!$B$2:$B$7)</f>
        <v>TV</v>
      </c>
      <c r="K882">
        <f>Table1[[#This Row],[Myyntihinta]]-Table1[[#This Row],[Ostohinta]]</f>
        <v>69.759999999999991</v>
      </c>
    </row>
    <row r="883" spans="1:11" x14ac:dyDescent="0.2">
      <c r="A883">
        <v>51381</v>
      </c>
      <c r="B883" s="21">
        <v>44203</v>
      </c>
      <c r="C883" s="26" t="s">
        <v>817</v>
      </c>
      <c r="D883">
        <v>1</v>
      </c>
      <c r="E883">
        <v>6</v>
      </c>
      <c r="F883">
        <v>20</v>
      </c>
      <c r="G883">
        <v>11.71</v>
      </c>
      <c r="H883" t="str">
        <f>_xlfn.XLOOKUP(Table1[[#This Row],[MyyjäID]],myyjat!$A$2:$A$16,myyjat!$B$2:$B$16)</f>
        <v>Hessu</v>
      </c>
      <c r="I883">
        <f>_xlfn.XLOOKUP(Table1[[#This Row],[Tuotenumero]],tuotteet!$A$2:$A$26,tuotteet!$C$2:$C$26)</f>
        <v>4</v>
      </c>
      <c r="J883" t="str">
        <f>_xlfn.XLOOKUP(Table1[[#This Row],[ryhmäID]],ryhmat!$A$2:$A$7,ryhmat!$B$2:$B$7)</f>
        <v>Tarvikkeet</v>
      </c>
      <c r="K883">
        <f>Table1[[#This Row],[Myyntihinta]]-Table1[[#This Row],[Ostohinta]]</f>
        <v>8.2899999999999991</v>
      </c>
    </row>
    <row r="884" spans="1:11" x14ac:dyDescent="0.2">
      <c r="A884">
        <v>51382</v>
      </c>
      <c r="B884" s="21">
        <v>44203</v>
      </c>
      <c r="C884" s="26" t="s">
        <v>822</v>
      </c>
      <c r="D884">
        <v>1</v>
      </c>
      <c r="E884">
        <v>5</v>
      </c>
      <c r="F884">
        <v>175</v>
      </c>
      <c r="G884">
        <v>114.81</v>
      </c>
      <c r="H884" t="str">
        <f>_xlfn.XLOOKUP(Table1[[#This Row],[MyyjäID]],myyjat!$A$2:$A$16,myyjat!$B$2:$B$16)</f>
        <v>Liisa</v>
      </c>
      <c r="I884">
        <f>_xlfn.XLOOKUP(Table1[[#This Row],[Tuotenumero]],tuotteet!$A$2:$A$26,tuotteet!$C$2:$C$26)</f>
        <v>2</v>
      </c>
      <c r="J884" t="str">
        <f>_xlfn.XLOOKUP(Table1[[#This Row],[ryhmäID]],ryhmat!$A$2:$A$7,ryhmat!$B$2:$B$7)</f>
        <v>Kuvantoisto</v>
      </c>
      <c r="K884">
        <f>Table1[[#This Row],[Myyntihinta]]-Table1[[#This Row],[Ostohinta]]</f>
        <v>60.19</v>
      </c>
    </row>
    <row r="885" spans="1:11" x14ac:dyDescent="0.2">
      <c r="A885">
        <v>51383</v>
      </c>
      <c r="B885" s="21">
        <v>44203</v>
      </c>
      <c r="C885" s="26" t="s">
        <v>825</v>
      </c>
      <c r="D885">
        <v>1</v>
      </c>
      <c r="E885">
        <v>3</v>
      </c>
      <c r="F885">
        <v>100</v>
      </c>
      <c r="G885">
        <v>55.01</v>
      </c>
      <c r="H885" t="str">
        <f>_xlfn.XLOOKUP(Table1[[#This Row],[MyyjäID]],myyjat!$A$2:$A$16,myyjat!$B$2:$B$16)</f>
        <v>Pekka</v>
      </c>
      <c r="I885">
        <f>_xlfn.XLOOKUP(Table1[[#This Row],[Tuotenumero]],tuotteet!$A$2:$A$26,tuotteet!$C$2:$C$26)</f>
        <v>5</v>
      </c>
      <c r="J885" t="str">
        <f>_xlfn.XLOOKUP(Table1[[#This Row],[ryhmäID]],ryhmat!$A$2:$A$7,ryhmat!$B$2:$B$7)</f>
        <v>Konsolit</v>
      </c>
      <c r="K885">
        <f>Table1[[#This Row],[Myyntihinta]]-Table1[[#This Row],[Ostohinta]]</f>
        <v>44.99</v>
      </c>
    </row>
    <row r="886" spans="1:11" x14ac:dyDescent="0.2">
      <c r="A886">
        <v>51384</v>
      </c>
      <c r="B886" s="21">
        <v>44204</v>
      </c>
      <c r="C886" s="26" t="s">
        <v>821</v>
      </c>
      <c r="D886">
        <v>1</v>
      </c>
      <c r="E886">
        <v>2</v>
      </c>
      <c r="F886">
        <v>121</v>
      </c>
      <c r="G886">
        <v>65.66</v>
      </c>
      <c r="H886" t="str">
        <f>_xlfn.XLOOKUP(Table1[[#This Row],[MyyjäID]],myyjat!$A$2:$A$16,myyjat!$B$2:$B$16)</f>
        <v>Petteri</v>
      </c>
      <c r="I886">
        <f>_xlfn.XLOOKUP(Table1[[#This Row],[Tuotenumero]],tuotteet!$A$2:$A$26,tuotteet!$C$2:$C$26)</f>
        <v>2</v>
      </c>
      <c r="J886" t="str">
        <f>_xlfn.XLOOKUP(Table1[[#This Row],[ryhmäID]],ryhmat!$A$2:$A$7,ryhmat!$B$2:$B$7)</f>
        <v>Kuvantoisto</v>
      </c>
      <c r="K886">
        <f>Table1[[#This Row],[Myyntihinta]]-Table1[[#This Row],[Ostohinta]]</f>
        <v>55.34</v>
      </c>
    </row>
    <row r="887" spans="1:11" x14ac:dyDescent="0.2">
      <c r="A887">
        <v>51385</v>
      </c>
      <c r="B887" s="21">
        <v>44206</v>
      </c>
      <c r="C887" s="26" t="s">
        <v>817</v>
      </c>
      <c r="D887">
        <v>1</v>
      </c>
      <c r="E887">
        <v>2</v>
      </c>
      <c r="F887">
        <v>21</v>
      </c>
      <c r="G887">
        <v>11.27</v>
      </c>
      <c r="H887" t="str">
        <f>_xlfn.XLOOKUP(Table1[[#This Row],[MyyjäID]],myyjat!$A$2:$A$16,myyjat!$B$2:$B$16)</f>
        <v>Petteri</v>
      </c>
      <c r="I887">
        <f>_xlfn.XLOOKUP(Table1[[#This Row],[Tuotenumero]],tuotteet!$A$2:$A$26,tuotteet!$C$2:$C$26)</f>
        <v>4</v>
      </c>
      <c r="J887" t="str">
        <f>_xlfn.XLOOKUP(Table1[[#This Row],[ryhmäID]],ryhmat!$A$2:$A$7,ryhmat!$B$2:$B$7)</f>
        <v>Tarvikkeet</v>
      </c>
      <c r="K887">
        <f>Table1[[#This Row],[Myyntihinta]]-Table1[[#This Row],[Ostohinta]]</f>
        <v>9.73</v>
      </c>
    </row>
    <row r="888" spans="1:11" x14ac:dyDescent="0.2">
      <c r="A888">
        <v>51386</v>
      </c>
      <c r="B888" s="21">
        <v>44206</v>
      </c>
      <c r="C888" s="26" t="s">
        <v>822</v>
      </c>
      <c r="D888">
        <v>1</v>
      </c>
      <c r="E888">
        <v>1</v>
      </c>
      <c r="F888">
        <v>172</v>
      </c>
      <c r="G888">
        <v>109.83</v>
      </c>
      <c r="H888" t="str">
        <f>_xlfn.XLOOKUP(Table1[[#This Row],[MyyjäID]],myyjat!$A$2:$A$16,myyjat!$B$2:$B$16)</f>
        <v>Jani</v>
      </c>
      <c r="I888">
        <f>_xlfn.XLOOKUP(Table1[[#This Row],[Tuotenumero]],tuotteet!$A$2:$A$26,tuotteet!$C$2:$C$26)</f>
        <v>2</v>
      </c>
      <c r="J888" t="str">
        <f>_xlfn.XLOOKUP(Table1[[#This Row],[ryhmäID]],ryhmat!$A$2:$A$7,ryhmat!$B$2:$B$7)</f>
        <v>Kuvantoisto</v>
      </c>
      <c r="K888">
        <f>Table1[[#This Row],[Myyntihinta]]-Table1[[#This Row],[Ostohinta]]</f>
        <v>62.17</v>
      </c>
    </row>
    <row r="889" spans="1:11" x14ac:dyDescent="0.2">
      <c r="A889">
        <v>51387</v>
      </c>
      <c r="B889" s="21">
        <v>44206</v>
      </c>
      <c r="C889" s="26" t="s">
        <v>821</v>
      </c>
      <c r="D889">
        <v>1</v>
      </c>
      <c r="E889">
        <v>6</v>
      </c>
      <c r="F889">
        <v>123</v>
      </c>
      <c r="G889">
        <v>67.459999999999994</v>
      </c>
      <c r="H889" t="str">
        <f>_xlfn.XLOOKUP(Table1[[#This Row],[MyyjäID]],myyjat!$A$2:$A$16,myyjat!$B$2:$B$16)</f>
        <v>Hessu</v>
      </c>
      <c r="I889">
        <f>_xlfn.XLOOKUP(Table1[[#This Row],[Tuotenumero]],tuotteet!$A$2:$A$26,tuotteet!$C$2:$C$26)</f>
        <v>2</v>
      </c>
      <c r="J889" t="str">
        <f>_xlfn.XLOOKUP(Table1[[#This Row],[ryhmäID]],ryhmat!$A$2:$A$7,ryhmat!$B$2:$B$7)</f>
        <v>Kuvantoisto</v>
      </c>
      <c r="K889">
        <f>Table1[[#This Row],[Myyntihinta]]-Table1[[#This Row],[Ostohinta]]</f>
        <v>55.540000000000006</v>
      </c>
    </row>
    <row r="890" spans="1:11" x14ac:dyDescent="0.2">
      <c r="A890">
        <v>51388</v>
      </c>
      <c r="B890" s="21">
        <v>44207</v>
      </c>
      <c r="C890" s="26" t="s">
        <v>817</v>
      </c>
      <c r="D890">
        <v>1</v>
      </c>
      <c r="E890">
        <v>5</v>
      </c>
      <c r="F890">
        <v>21</v>
      </c>
      <c r="G890">
        <v>10.89</v>
      </c>
      <c r="H890" t="str">
        <f>_xlfn.XLOOKUP(Table1[[#This Row],[MyyjäID]],myyjat!$A$2:$A$16,myyjat!$B$2:$B$16)</f>
        <v>Liisa</v>
      </c>
      <c r="I890">
        <f>_xlfn.XLOOKUP(Table1[[#This Row],[Tuotenumero]],tuotteet!$A$2:$A$26,tuotteet!$C$2:$C$26)</f>
        <v>4</v>
      </c>
      <c r="J890" t="str">
        <f>_xlfn.XLOOKUP(Table1[[#This Row],[ryhmäID]],ryhmat!$A$2:$A$7,ryhmat!$B$2:$B$7)</f>
        <v>Tarvikkeet</v>
      </c>
      <c r="K890">
        <f>Table1[[#This Row],[Myyntihinta]]-Table1[[#This Row],[Ostohinta]]</f>
        <v>10.11</v>
      </c>
    </row>
    <row r="891" spans="1:11" x14ac:dyDescent="0.2">
      <c r="A891">
        <v>51389</v>
      </c>
      <c r="B891" s="21">
        <v>44207</v>
      </c>
      <c r="C891" s="26" t="s">
        <v>819</v>
      </c>
      <c r="D891">
        <v>1</v>
      </c>
      <c r="E891">
        <v>2</v>
      </c>
      <c r="F891">
        <v>232</v>
      </c>
      <c r="G891">
        <v>163.31</v>
      </c>
      <c r="H891" t="str">
        <f>_xlfn.XLOOKUP(Table1[[#This Row],[MyyjäID]],myyjat!$A$2:$A$16,myyjat!$B$2:$B$16)</f>
        <v>Petteri</v>
      </c>
      <c r="I891">
        <f>_xlfn.XLOOKUP(Table1[[#This Row],[Tuotenumero]],tuotteet!$A$2:$A$26,tuotteet!$C$2:$C$26)</f>
        <v>3</v>
      </c>
      <c r="J891" t="str">
        <f>_xlfn.XLOOKUP(Table1[[#This Row],[ryhmäID]],ryhmat!$A$2:$A$7,ryhmat!$B$2:$B$7)</f>
        <v>TV</v>
      </c>
      <c r="K891">
        <f>Table1[[#This Row],[Myyntihinta]]-Table1[[#This Row],[Ostohinta]]</f>
        <v>68.69</v>
      </c>
    </row>
    <row r="892" spans="1:11" x14ac:dyDescent="0.2">
      <c r="A892">
        <v>51390</v>
      </c>
      <c r="B892" s="21">
        <v>44208</v>
      </c>
      <c r="C892" s="26" t="s">
        <v>818</v>
      </c>
      <c r="D892">
        <v>1</v>
      </c>
      <c r="E892">
        <v>7</v>
      </c>
      <c r="F892">
        <v>89</v>
      </c>
      <c r="G892">
        <v>57</v>
      </c>
      <c r="H892" t="str">
        <f>_xlfn.XLOOKUP(Table1[[#This Row],[MyyjäID]],myyjat!$A$2:$A$16,myyjat!$B$2:$B$16)</f>
        <v>Rauno</v>
      </c>
      <c r="I892">
        <f>_xlfn.XLOOKUP(Table1[[#This Row],[Tuotenumero]],tuotteet!$A$2:$A$26,tuotteet!$C$2:$C$26)</f>
        <v>6</v>
      </c>
      <c r="J892" t="str">
        <f>_xlfn.XLOOKUP(Table1[[#This Row],[ryhmäID]],ryhmat!$A$2:$A$7,ryhmat!$B$2:$B$7)</f>
        <v>Digiboxit</v>
      </c>
      <c r="K892">
        <f>Table1[[#This Row],[Myyntihinta]]-Table1[[#This Row],[Ostohinta]]</f>
        <v>32</v>
      </c>
    </row>
    <row r="893" spans="1:11" x14ac:dyDescent="0.2">
      <c r="A893">
        <v>51391</v>
      </c>
      <c r="B893" s="21">
        <v>44209</v>
      </c>
      <c r="C893" s="26" t="s">
        <v>817</v>
      </c>
      <c r="D893">
        <v>1</v>
      </c>
      <c r="E893">
        <v>1</v>
      </c>
      <c r="F893">
        <v>21</v>
      </c>
      <c r="G893">
        <v>10.78</v>
      </c>
      <c r="H893" t="str">
        <f>_xlfn.XLOOKUP(Table1[[#This Row],[MyyjäID]],myyjat!$A$2:$A$16,myyjat!$B$2:$B$16)</f>
        <v>Jani</v>
      </c>
      <c r="I893">
        <f>_xlfn.XLOOKUP(Table1[[#This Row],[Tuotenumero]],tuotteet!$A$2:$A$26,tuotteet!$C$2:$C$26)</f>
        <v>4</v>
      </c>
      <c r="J893" t="str">
        <f>_xlfn.XLOOKUP(Table1[[#This Row],[ryhmäID]],ryhmat!$A$2:$A$7,ryhmat!$B$2:$B$7)</f>
        <v>Tarvikkeet</v>
      </c>
      <c r="K893">
        <f>Table1[[#This Row],[Myyntihinta]]-Table1[[#This Row],[Ostohinta]]</f>
        <v>10.220000000000001</v>
      </c>
    </row>
    <row r="894" spans="1:11" x14ac:dyDescent="0.2">
      <c r="A894">
        <v>51392</v>
      </c>
      <c r="B894" s="21">
        <v>44209</v>
      </c>
      <c r="C894" s="26" t="s">
        <v>821</v>
      </c>
      <c r="D894">
        <v>1</v>
      </c>
      <c r="E894">
        <v>2</v>
      </c>
      <c r="F894">
        <v>115</v>
      </c>
      <c r="G894">
        <v>65.349999999999994</v>
      </c>
      <c r="H894" t="str">
        <f>_xlfn.XLOOKUP(Table1[[#This Row],[MyyjäID]],myyjat!$A$2:$A$16,myyjat!$B$2:$B$16)</f>
        <v>Petteri</v>
      </c>
      <c r="I894">
        <f>_xlfn.XLOOKUP(Table1[[#This Row],[Tuotenumero]],tuotteet!$A$2:$A$26,tuotteet!$C$2:$C$26)</f>
        <v>2</v>
      </c>
      <c r="J894" t="str">
        <f>_xlfn.XLOOKUP(Table1[[#This Row],[ryhmäID]],ryhmat!$A$2:$A$7,ryhmat!$B$2:$B$7)</f>
        <v>Kuvantoisto</v>
      </c>
      <c r="K894">
        <f>Table1[[#This Row],[Myyntihinta]]-Table1[[#This Row],[Ostohinta]]</f>
        <v>49.650000000000006</v>
      </c>
    </row>
    <row r="895" spans="1:11" x14ac:dyDescent="0.2">
      <c r="A895">
        <v>51393</v>
      </c>
      <c r="B895" s="21">
        <v>44210</v>
      </c>
      <c r="C895" s="26" t="s">
        <v>820</v>
      </c>
      <c r="D895">
        <v>1</v>
      </c>
      <c r="E895">
        <v>3</v>
      </c>
      <c r="F895">
        <v>83</v>
      </c>
      <c r="G895">
        <v>50.37</v>
      </c>
      <c r="H895" t="str">
        <f>_xlfn.XLOOKUP(Table1[[#This Row],[MyyjäID]],myyjat!$A$2:$A$16,myyjat!$B$2:$B$16)</f>
        <v>Pekka</v>
      </c>
      <c r="I895">
        <f>_xlfn.XLOOKUP(Table1[[#This Row],[Tuotenumero]],tuotteet!$A$2:$A$26,tuotteet!$C$2:$C$26)</f>
        <v>6</v>
      </c>
      <c r="J895" t="str">
        <f>_xlfn.XLOOKUP(Table1[[#This Row],[ryhmäID]],ryhmat!$A$2:$A$7,ryhmat!$B$2:$B$7)</f>
        <v>Digiboxit</v>
      </c>
      <c r="K895">
        <f>Table1[[#This Row],[Myyntihinta]]-Table1[[#This Row],[Ostohinta]]</f>
        <v>32.630000000000003</v>
      </c>
    </row>
    <row r="896" spans="1:11" x14ac:dyDescent="0.2">
      <c r="A896">
        <v>51394</v>
      </c>
      <c r="B896" s="21">
        <v>44210</v>
      </c>
      <c r="C896" s="26" t="s">
        <v>819</v>
      </c>
      <c r="D896">
        <v>1</v>
      </c>
      <c r="E896">
        <v>6</v>
      </c>
      <c r="F896">
        <v>247</v>
      </c>
      <c r="G896">
        <v>160.85</v>
      </c>
      <c r="H896" t="str">
        <f>_xlfn.XLOOKUP(Table1[[#This Row],[MyyjäID]],myyjat!$A$2:$A$16,myyjat!$B$2:$B$16)</f>
        <v>Hessu</v>
      </c>
      <c r="I896">
        <f>_xlfn.XLOOKUP(Table1[[#This Row],[Tuotenumero]],tuotteet!$A$2:$A$26,tuotteet!$C$2:$C$26)</f>
        <v>3</v>
      </c>
      <c r="J896" t="str">
        <f>_xlfn.XLOOKUP(Table1[[#This Row],[ryhmäID]],ryhmat!$A$2:$A$7,ryhmat!$B$2:$B$7)</f>
        <v>TV</v>
      </c>
      <c r="K896">
        <f>Table1[[#This Row],[Myyntihinta]]-Table1[[#This Row],[Ostohinta]]</f>
        <v>86.15</v>
      </c>
    </row>
    <row r="897" spans="1:11" x14ac:dyDescent="0.2">
      <c r="A897">
        <v>51395</v>
      </c>
      <c r="B897" s="21">
        <v>44211</v>
      </c>
      <c r="C897" s="26" t="s">
        <v>817</v>
      </c>
      <c r="D897">
        <v>1</v>
      </c>
      <c r="E897">
        <v>3</v>
      </c>
      <c r="F897">
        <v>21</v>
      </c>
      <c r="G897">
        <v>11.01</v>
      </c>
      <c r="H897" t="str">
        <f>_xlfn.XLOOKUP(Table1[[#This Row],[MyyjäID]],myyjat!$A$2:$A$16,myyjat!$B$2:$B$16)</f>
        <v>Pekka</v>
      </c>
      <c r="I897">
        <f>_xlfn.XLOOKUP(Table1[[#This Row],[Tuotenumero]],tuotteet!$A$2:$A$26,tuotteet!$C$2:$C$26)</f>
        <v>4</v>
      </c>
      <c r="J897" t="str">
        <f>_xlfn.XLOOKUP(Table1[[#This Row],[ryhmäID]],ryhmat!$A$2:$A$7,ryhmat!$B$2:$B$7)</f>
        <v>Tarvikkeet</v>
      </c>
      <c r="K897">
        <f>Table1[[#This Row],[Myyntihinta]]-Table1[[#This Row],[Ostohinta]]</f>
        <v>9.99</v>
      </c>
    </row>
    <row r="898" spans="1:11" x14ac:dyDescent="0.2">
      <c r="A898">
        <v>51396</v>
      </c>
      <c r="B898" s="21">
        <v>44212</v>
      </c>
      <c r="C898" s="26" t="s">
        <v>822</v>
      </c>
      <c r="D898">
        <v>1</v>
      </c>
      <c r="E898">
        <v>1</v>
      </c>
      <c r="F898">
        <v>188</v>
      </c>
      <c r="G898">
        <v>112.24</v>
      </c>
      <c r="H898" t="str">
        <f>_xlfn.XLOOKUP(Table1[[#This Row],[MyyjäID]],myyjat!$A$2:$A$16,myyjat!$B$2:$B$16)</f>
        <v>Jani</v>
      </c>
      <c r="I898">
        <f>_xlfn.XLOOKUP(Table1[[#This Row],[Tuotenumero]],tuotteet!$A$2:$A$26,tuotteet!$C$2:$C$26)</f>
        <v>2</v>
      </c>
      <c r="J898" t="str">
        <f>_xlfn.XLOOKUP(Table1[[#This Row],[ryhmäID]],ryhmat!$A$2:$A$7,ryhmat!$B$2:$B$7)</f>
        <v>Kuvantoisto</v>
      </c>
      <c r="K898">
        <f>Table1[[#This Row],[Myyntihinta]]-Table1[[#This Row],[Ostohinta]]</f>
        <v>75.760000000000005</v>
      </c>
    </row>
    <row r="899" spans="1:11" x14ac:dyDescent="0.2">
      <c r="A899">
        <v>51397</v>
      </c>
      <c r="B899" s="21">
        <v>44213</v>
      </c>
      <c r="C899" s="26" t="s">
        <v>817</v>
      </c>
      <c r="D899">
        <v>1</v>
      </c>
      <c r="E899">
        <v>3</v>
      </c>
      <c r="F899">
        <v>21</v>
      </c>
      <c r="G899">
        <v>11.72</v>
      </c>
      <c r="H899" t="str">
        <f>_xlfn.XLOOKUP(Table1[[#This Row],[MyyjäID]],myyjat!$A$2:$A$16,myyjat!$B$2:$B$16)</f>
        <v>Pekka</v>
      </c>
      <c r="I899">
        <f>_xlfn.XLOOKUP(Table1[[#This Row],[Tuotenumero]],tuotteet!$A$2:$A$26,tuotteet!$C$2:$C$26)</f>
        <v>4</v>
      </c>
      <c r="J899" t="str">
        <f>_xlfn.XLOOKUP(Table1[[#This Row],[ryhmäID]],ryhmat!$A$2:$A$7,ryhmat!$B$2:$B$7)</f>
        <v>Tarvikkeet</v>
      </c>
      <c r="K899">
        <f>Table1[[#This Row],[Myyntihinta]]-Table1[[#This Row],[Ostohinta]]</f>
        <v>9.2799999999999994</v>
      </c>
    </row>
    <row r="900" spans="1:11" x14ac:dyDescent="0.2">
      <c r="A900">
        <v>51398</v>
      </c>
      <c r="B900" s="21">
        <v>44214</v>
      </c>
      <c r="C900" s="26" t="s">
        <v>818</v>
      </c>
      <c r="D900">
        <v>1</v>
      </c>
      <c r="E900">
        <v>3</v>
      </c>
      <c r="F900">
        <v>82</v>
      </c>
      <c r="G900">
        <v>55.32</v>
      </c>
      <c r="H900" t="str">
        <f>_xlfn.XLOOKUP(Table1[[#This Row],[MyyjäID]],myyjat!$A$2:$A$16,myyjat!$B$2:$B$16)</f>
        <v>Pekka</v>
      </c>
      <c r="I900">
        <f>_xlfn.XLOOKUP(Table1[[#This Row],[Tuotenumero]],tuotteet!$A$2:$A$26,tuotteet!$C$2:$C$26)</f>
        <v>6</v>
      </c>
      <c r="J900" t="str">
        <f>_xlfn.XLOOKUP(Table1[[#This Row],[ryhmäID]],ryhmat!$A$2:$A$7,ryhmat!$B$2:$B$7)</f>
        <v>Digiboxit</v>
      </c>
      <c r="K900">
        <f>Table1[[#This Row],[Myyntihinta]]-Table1[[#This Row],[Ostohinta]]</f>
        <v>26.68</v>
      </c>
    </row>
    <row r="901" spans="1:11" x14ac:dyDescent="0.2">
      <c r="A901">
        <v>51399</v>
      </c>
      <c r="B901" s="21">
        <v>44214</v>
      </c>
      <c r="C901" s="26" t="s">
        <v>821</v>
      </c>
      <c r="D901">
        <v>1</v>
      </c>
      <c r="E901">
        <v>7</v>
      </c>
      <c r="F901">
        <v>116</v>
      </c>
      <c r="G901">
        <v>62.99</v>
      </c>
      <c r="H901" t="str">
        <f>_xlfn.XLOOKUP(Table1[[#This Row],[MyyjäID]],myyjat!$A$2:$A$16,myyjat!$B$2:$B$16)</f>
        <v>Rauno</v>
      </c>
      <c r="I901">
        <f>_xlfn.XLOOKUP(Table1[[#This Row],[Tuotenumero]],tuotteet!$A$2:$A$26,tuotteet!$C$2:$C$26)</f>
        <v>2</v>
      </c>
      <c r="J901" t="str">
        <f>_xlfn.XLOOKUP(Table1[[#This Row],[ryhmäID]],ryhmat!$A$2:$A$7,ryhmat!$B$2:$B$7)</f>
        <v>Kuvantoisto</v>
      </c>
      <c r="K901">
        <f>Table1[[#This Row],[Myyntihinta]]-Table1[[#This Row],[Ostohinta]]</f>
        <v>53.01</v>
      </c>
    </row>
    <row r="902" spans="1:11" x14ac:dyDescent="0.2">
      <c r="A902">
        <v>51400</v>
      </c>
      <c r="B902" s="21">
        <v>44215</v>
      </c>
      <c r="C902" s="26" t="s">
        <v>817</v>
      </c>
      <c r="D902">
        <v>2</v>
      </c>
      <c r="E902">
        <v>2</v>
      </c>
      <c r="F902">
        <v>20</v>
      </c>
      <c r="G902">
        <v>11.79</v>
      </c>
      <c r="H902" t="str">
        <f>_xlfn.XLOOKUP(Table1[[#This Row],[MyyjäID]],myyjat!$A$2:$A$16,myyjat!$B$2:$B$16)</f>
        <v>Petteri</v>
      </c>
      <c r="I902">
        <f>_xlfn.XLOOKUP(Table1[[#This Row],[Tuotenumero]],tuotteet!$A$2:$A$26,tuotteet!$C$2:$C$26)</f>
        <v>4</v>
      </c>
      <c r="J902" t="str">
        <f>_xlfn.XLOOKUP(Table1[[#This Row],[ryhmäID]],ryhmat!$A$2:$A$7,ryhmat!$B$2:$B$7)</f>
        <v>Tarvikkeet</v>
      </c>
      <c r="K902">
        <f>Table1[[#This Row],[Myyntihinta]]-Table1[[#This Row],[Ostohinta]]</f>
        <v>8.2100000000000009</v>
      </c>
    </row>
    <row r="903" spans="1:11" x14ac:dyDescent="0.2">
      <c r="A903">
        <v>51401</v>
      </c>
      <c r="B903" s="21">
        <v>44215</v>
      </c>
      <c r="C903" s="26" t="s">
        <v>819</v>
      </c>
      <c r="D903">
        <v>1</v>
      </c>
      <c r="E903">
        <v>1</v>
      </c>
      <c r="F903">
        <v>247</v>
      </c>
      <c r="G903">
        <v>162.6</v>
      </c>
      <c r="H903" t="str">
        <f>_xlfn.XLOOKUP(Table1[[#This Row],[MyyjäID]],myyjat!$A$2:$A$16,myyjat!$B$2:$B$16)</f>
        <v>Jani</v>
      </c>
      <c r="I903">
        <f>_xlfn.XLOOKUP(Table1[[#This Row],[Tuotenumero]],tuotteet!$A$2:$A$26,tuotteet!$C$2:$C$26)</f>
        <v>3</v>
      </c>
      <c r="J903" t="str">
        <f>_xlfn.XLOOKUP(Table1[[#This Row],[ryhmäID]],ryhmat!$A$2:$A$7,ryhmat!$B$2:$B$7)</f>
        <v>TV</v>
      </c>
      <c r="K903">
        <f>Table1[[#This Row],[Myyntihinta]]-Table1[[#This Row],[Ostohinta]]</f>
        <v>84.4</v>
      </c>
    </row>
    <row r="904" spans="1:11" x14ac:dyDescent="0.2">
      <c r="A904">
        <v>51402</v>
      </c>
      <c r="B904" s="21">
        <v>44216</v>
      </c>
      <c r="C904" s="26" t="s">
        <v>817</v>
      </c>
      <c r="D904">
        <v>1</v>
      </c>
      <c r="E904">
        <v>3</v>
      </c>
      <c r="F904">
        <v>21</v>
      </c>
      <c r="G904">
        <v>10.79</v>
      </c>
      <c r="H904" t="str">
        <f>_xlfn.XLOOKUP(Table1[[#This Row],[MyyjäID]],myyjat!$A$2:$A$16,myyjat!$B$2:$B$16)</f>
        <v>Pekka</v>
      </c>
      <c r="I904">
        <f>_xlfn.XLOOKUP(Table1[[#This Row],[Tuotenumero]],tuotteet!$A$2:$A$26,tuotteet!$C$2:$C$26)</f>
        <v>4</v>
      </c>
      <c r="J904" t="str">
        <f>_xlfn.XLOOKUP(Table1[[#This Row],[ryhmäID]],ryhmat!$A$2:$A$7,ryhmat!$B$2:$B$7)</f>
        <v>Tarvikkeet</v>
      </c>
      <c r="K904">
        <f>Table1[[#This Row],[Myyntihinta]]-Table1[[#This Row],[Ostohinta]]</f>
        <v>10.210000000000001</v>
      </c>
    </row>
    <row r="905" spans="1:11" x14ac:dyDescent="0.2">
      <c r="A905">
        <v>51403</v>
      </c>
      <c r="B905" s="21">
        <v>44216</v>
      </c>
      <c r="C905" s="26" t="s">
        <v>821</v>
      </c>
      <c r="D905">
        <v>1</v>
      </c>
      <c r="E905">
        <v>7</v>
      </c>
      <c r="F905">
        <v>123</v>
      </c>
      <c r="G905">
        <v>64.53</v>
      </c>
      <c r="H905" t="str">
        <f>_xlfn.XLOOKUP(Table1[[#This Row],[MyyjäID]],myyjat!$A$2:$A$16,myyjat!$B$2:$B$16)</f>
        <v>Rauno</v>
      </c>
      <c r="I905">
        <f>_xlfn.XLOOKUP(Table1[[#This Row],[Tuotenumero]],tuotteet!$A$2:$A$26,tuotteet!$C$2:$C$26)</f>
        <v>2</v>
      </c>
      <c r="J905" t="str">
        <f>_xlfn.XLOOKUP(Table1[[#This Row],[ryhmäID]],ryhmat!$A$2:$A$7,ryhmat!$B$2:$B$7)</f>
        <v>Kuvantoisto</v>
      </c>
      <c r="K905">
        <f>Table1[[#This Row],[Myyntihinta]]-Table1[[#This Row],[Ostohinta]]</f>
        <v>58.47</v>
      </c>
    </row>
    <row r="906" spans="1:11" x14ac:dyDescent="0.2">
      <c r="A906">
        <v>51404</v>
      </c>
      <c r="B906" s="21">
        <v>44218</v>
      </c>
      <c r="C906" s="26" t="s">
        <v>822</v>
      </c>
      <c r="D906">
        <v>1</v>
      </c>
      <c r="E906">
        <v>5</v>
      </c>
      <c r="F906">
        <v>183</v>
      </c>
      <c r="G906">
        <v>118.5</v>
      </c>
      <c r="H906" t="str">
        <f>_xlfn.XLOOKUP(Table1[[#This Row],[MyyjäID]],myyjat!$A$2:$A$16,myyjat!$B$2:$B$16)</f>
        <v>Liisa</v>
      </c>
      <c r="I906">
        <f>_xlfn.XLOOKUP(Table1[[#This Row],[Tuotenumero]],tuotteet!$A$2:$A$26,tuotteet!$C$2:$C$26)</f>
        <v>2</v>
      </c>
      <c r="J906" t="str">
        <f>_xlfn.XLOOKUP(Table1[[#This Row],[ryhmäID]],ryhmat!$A$2:$A$7,ryhmat!$B$2:$B$7)</f>
        <v>Kuvantoisto</v>
      </c>
      <c r="K906">
        <f>Table1[[#This Row],[Myyntihinta]]-Table1[[#This Row],[Ostohinta]]</f>
        <v>64.5</v>
      </c>
    </row>
    <row r="907" spans="1:11" x14ac:dyDescent="0.2">
      <c r="A907">
        <v>51405</v>
      </c>
      <c r="B907" s="21">
        <v>44219</v>
      </c>
      <c r="C907" s="26" t="s">
        <v>825</v>
      </c>
      <c r="D907">
        <v>1</v>
      </c>
      <c r="E907">
        <v>3</v>
      </c>
      <c r="F907">
        <v>96</v>
      </c>
      <c r="G907">
        <v>51.68</v>
      </c>
      <c r="H907" t="str">
        <f>_xlfn.XLOOKUP(Table1[[#This Row],[MyyjäID]],myyjat!$A$2:$A$16,myyjat!$B$2:$B$16)</f>
        <v>Pekka</v>
      </c>
      <c r="I907">
        <f>_xlfn.XLOOKUP(Table1[[#This Row],[Tuotenumero]],tuotteet!$A$2:$A$26,tuotteet!$C$2:$C$26)</f>
        <v>5</v>
      </c>
      <c r="J907" t="str">
        <f>_xlfn.XLOOKUP(Table1[[#This Row],[ryhmäID]],ryhmat!$A$2:$A$7,ryhmat!$B$2:$B$7)</f>
        <v>Konsolit</v>
      </c>
      <c r="K907">
        <f>Table1[[#This Row],[Myyntihinta]]-Table1[[#This Row],[Ostohinta]]</f>
        <v>44.32</v>
      </c>
    </row>
    <row r="908" spans="1:11" x14ac:dyDescent="0.2">
      <c r="A908">
        <v>51406</v>
      </c>
      <c r="B908" s="21">
        <v>44219</v>
      </c>
      <c r="C908" s="26" t="s">
        <v>817</v>
      </c>
      <c r="D908">
        <v>1</v>
      </c>
      <c r="E908">
        <v>2</v>
      </c>
      <c r="F908">
        <v>21</v>
      </c>
      <c r="G908">
        <v>11.42</v>
      </c>
      <c r="H908" t="str">
        <f>_xlfn.XLOOKUP(Table1[[#This Row],[MyyjäID]],myyjat!$A$2:$A$16,myyjat!$B$2:$B$16)</f>
        <v>Petteri</v>
      </c>
      <c r="I908">
        <f>_xlfn.XLOOKUP(Table1[[#This Row],[Tuotenumero]],tuotteet!$A$2:$A$26,tuotteet!$C$2:$C$26)</f>
        <v>4</v>
      </c>
      <c r="J908" t="str">
        <f>_xlfn.XLOOKUP(Table1[[#This Row],[ryhmäID]],ryhmat!$A$2:$A$7,ryhmat!$B$2:$B$7)</f>
        <v>Tarvikkeet</v>
      </c>
      <c r="K908">
        <f>Table1[[#This Row],[Myyntihinta]]-Table1[[#This Row],[Ostohinta]]</f>
        <v>9.58</v>
      </c>
    </row>
    <row r="909" spans="1:11" x14ac:dyDescent="0.2">
      <c r="A909">
        <v>51407</v>
      </c>
      <c r="B909" s="21">
        <v>44221</v>
      </c>
      <c r="C909" s="26" t="s">
        <v>819</v>
      </c>
      <c r="D909">
        <v>1</v>
      </c>
      <c r="E909">
        <v>6</v>
      </c>
      <c r="F909">
        <v>233</v>
      </c>
      <c r="G909">
        <v>160.33000000000001</v>
      </c>
      <c r="H909" t="str">
        <f>_xlfn.XLOOKUP(Table1[[#This Row],[MyyjäID]],myyjat!$A$2:$A$16,myyjat!$B$2:$B$16)</f>
        <v>Hessu</v>
      </c>
      <c r="I909">
        <f>_xlfn.XLOOKUP(Table1[[#This Row],[Tuotenumero]],tuotteet!$A$2:$A$26,tuotteet!$C$2:$C$26)</f>
        <v>3</v>
      </c>
      <c r="J909" t="str">
        <f>_xlfn.XLOOKUP(Table1[[#This Row],[ryhmäID]],ryhmat!$A$2:$A$7,ryhmat!$B$2:$B$7)</f>
        <v>TV</v>
      </c>
      <c r="K909">
        <f>Table1[[#This Row],[Myyntihinta]]-Table1[[#This Row],[Ostohinta]]</f>
        <v>72.669999999999987</v>
      </c>
    </row>
    <row r="910" spans="1:11" x14ac:dyDescent="0.2">
      <c r="A910">
        <v>51408</v>
      </c>
      <c r="B910" s="21">
        <v>44221</v>
      </c>
      <c r="C910" s="26" t="s">
        <v>817</v>
      </c>
      <c r="D910">
        <v>1</v>
      </c>
      <c r="E910">
        <v>3</v>
      </c>
      <c r="F910">
        <v>20</v>
      </c>
      <c r="G910">
        <v>10.73</v>
      </c>
      <c r="H910" t="str">
        <f>_xlfn.XLOOKUP(Table1[[#This Row],[MyyjäID]],myyjat!$A$2:$A$16,myyjat!$B$2:$B$16)</f>
        <v>Pekka</v>
      </c>
      <c r="I910">
        <f>_xlfn.XLOOKUP(Table1[[#This Row],[Tuotenumero]],tuotteet!$A$2:$A$26,tuotteet!$C$2:$C$26)</f>
        <v>4</v>
      </c>
      <c r="J910" t="str">
        <f>_xlfn.XLOOKUP(Table1[[#This Row],[ryhmäID]],ryhmat!$A$2:$A$7,ryhmat!$B$2:$B$7)</f>
        <v>Tarvikkeet</v>
      </c>
      <c r="K910">
        <f>Table1[[#This Row],[Myyntihinta]]-Table1[[#This Row],[Ostohinta]]</f>
        <v>9.27</v>
      </c>
    </row>
    <row r="911" spans="1:11" x14ac:dyDescent="0.2">
      <c r="A911">
        <v>51409</v>
      </c>
      <c r="B911" s="21">
        <v>44222</v>
      </c>
      <c r="C911" s="26" t="s">
        <v>822</v>
      </c>
      <c r="D911">
        <v>1</v>
      </c>
      <c r="E911">
        <v>2</v>
      </c>
      <c r="F911">
        <v>182</v>
      </c>
      <c r="G911">
        <v>112.86</v>
      </c>
      <c r="H911" t="str">
        <f>_xlfn.XLOOKUP(Table1[[#This Row],[MyyjäID]],myyjat!$A$2:$A$16,myyjat!$B$2:$B$16)</f>
        <v>Petteri</v>
      </c>
      <c r="I911">
        <f>_xlfn.XLOOKUP(Table1[[#This Row],[Tuotenumero]],tuotteet!$A$2:$A$26,tuotteet!$C$2:$C$26)</f>
        <v>2</v>
      </c>
      <c r="J911" t="str">
        <f>_xlfn.XLOOKUP(Table1[[#This Row],[ryhmäID]],ryhmat!$A$2:$A$7,ryhmat!$B$2:$B$7)</f>
        <v>Kuvantoisto</v>
      </c>
      <c r="K911">
        <f>Table1[[#This Row],[Myyntihinta]]-Table1[[#This Row],[Ostohinta]]</f>
        <v>69.14</v>
      </c>
    </row>
    <row r="912" spans="1:11" x14ac:dyDescent="0.2">
      <c r="A912">
        <v>51410</v>
      </c>
      <c r="B912" s="21">
        <v>44222</v>
      </c>
      <c r="C912" s="26" t="s">
        <v>821</v>
      </c>
      <c r="D912">
        <v>1</v>
      </c>
      <c r="E912">
        <v>1</v>
      </c>
      <c r="F912">
        <v>117</v>
      </c>
      <c r="G912">
        <v>64.89</v>
      </c>
      <c r="H912" t="str">
        <f>_xlfn.XLOOKUP(Table1[[#This Row],[MyyjäID]],myyjat!$A$2:$A$16,myyjat!$B$2:$B$16)</f>
        <v>Jani</v>
      </c>
      <c r="I912">
        <f>_xlfn.XLOOKUP(Table1[[#This Row],[Tuotenumero]],tuotteet!$A$2:$A$26,tuotteet!$C$2:$C$26)</f>
        <v>2</v>
      </c>
      <c r="J912" t="str">
        <f>_xlfn.XLOOKUP(Table1[[#This Row],[ryhmäID]],ryhmat!$A$2:$A$7,ryhmat!$B$2:$B$7)</f>
        <v>Kuvantoisto</v>
      </c>
      <c r="K912">
        <f>Table1[[#This Row],[Myyntihinta]]-Table1[[#This Row],[Ostohinta]]</f>
        <v>52.11</v>
      </c>
    </row>
    <row r="913" spans="1:11" x14ac:dyDescent="0.2">
      <c r="A913">
        <v>51411</v>
      </c>
      <c r="B913" s="21">
        <v>44222</v>
      </c>
      <c r="C913" s="26" t="s">
        <v>817</v>
      </c>
      <c r="D913">
        <v>1</v>
      </c>
      <c r="E913">
        <v>7</v>
      </c>
      <c r="F913">
        <v>19</v>
      </c>
      <c r="G913">
        <v>10.91</v>
      </c>
      <c r="H913" t="str">
        <f>_xlfn.XLOOKUP(Table1[[#This Row],[MyyjäID]],myyjat!$A$2:$A$16,myyjat!$B$2:$B$16)</f>
        <v>Rauno</v>
      </c>
      <c r="I913">
        <f>_xlfn.XLOOKUP(Table1[[#This Row],[Tuotenumero]],tuotteet!$A$2:$A$26,tuotteet!$C$2:$C$26)</f>
        <v>4</v>
      </c>
      <c r="J913" t="str">
        <f>_xlfn.XLOOKUP(Table1[[#This Row],[ryhmäID]],ryhmat!$A$2:$A$7,ryhmat!$B$2:$B$7)</f>
        <v>Tarvikkeet</v>
      </c>
      <c r="K913">
        <f>Table1[[#This Row],[Myyntihinta]]-Table1[[#This Row],[Ostohinta]]</f>
        <v>8.09</v>
      </c>
    </row>
    <row r="914" spans="1:11" x14ac:dyDescent="0.2">
      <c r="A914">
        <v>51412</v>
      </c>
      <c r="B914" s="21">
        <v>44222</v>
      </c>
      <c r="C914" s="26" t="s">
        <v>820</v>
      </c>
      <c r="D914">
        <v>1</v>
      </c>
      <c r="E914">
        <v>7</v>
      </c>
      <c r="F914">
        <v>89</v>
      </c>
      <c r="G914">
        <v>51.39</v>
      </c>
      <c r="H914" t="str">
        <f>_xlfn.XLOOKUP(Table1[[#This Row],[MyyjäID]],myyjat!$A$2:$A$16,myyjat!$B$2:$B$16)</f>
        <v>Rauno</v>
      </c>
      <c r="I914">
        <f>_xlfn.XLOOKUP(Table1[[#This Row],[Tuotenumero]],tuotteet!$A$2:$A$26,tuotteet!$C$2:$C$26)</f>
        <v>6</v>
      </c>
      <c r="J914" t="str">
        <f>_xlfn.XLOOKUP(Table1[[#This Row],[ryhmäID]],ryhmat!$A$2:$A$7,ryhmat!$B$2:$B$7)</f>
        <v>Digiboxit</v>
      </c>
      <c r="K914">
        <f>Table1[[#This Row],[Myyntihinta]]-Table1[[#This Row],[Ostohinta]]</f>
        <v>37.61</v>
      </c>
    </row>
    <row r="915" spans="1:11" x14ac:dyDescent="0.2">
      <c r="A915">
        <v>51413</v>
      </c>
      <c r="B915" s="21">
        <v>44224</v>
      </c>
      <c r="C915" s="26" t="s">
        <v>816</v>
      </c>
      <c r="D915">
        <v>1</v>
      </c>
      <c r="E915">
        <v>9</v>
      </c>
      <c r="F915">
        <v>74</v>
      </c>
      <c r="G915">
        <v>42.21</v>
      </c>
      <c r="H915" t="str">
        <f>_xlfn.XLOOKUP(Table1[[#This Row],[MyyjäID]],myyjat!$A$2:$A$16,myyjat!$B$2:$B$16)</f>
        <v>Maija</v>
      </c>
      <c r="I915">
        <f>_xlfn.XLOOKUP(Table1[[#This Row],[Tuotenumero]],tuotteet!$A$2:$A$26,tuotteet!$C$2:$C$26)</f>
        <v>5</v>
      </c>
      <c r="J915" t="str">
        <f>_xlfn.XLOOKUP(Table1[[#This Row],[ryhmäID]],ryhmat!$A$2:$A$7,ryhmat!$B$2:$B$7)</f>
        <v>Konsolit</v>
      </c>
      <c r="K915">
        <f>Table1[[#This Row],[Myyntihinta]]-Table1[[#This Row],[Ostohinta]]</f>
        <v>31.79</v>
      </c>
    </row>
    <row r="916" spans="1:11" x14ac:dyDescent="0.2">
      <c r="A916">
        <v>51414</v>
      </c>
      <c r="B916" s="21">
        <v>44225</v>
      </c>
      <c r="C916" s="26" t="s">
        <v>819</v>
      </c>
      <c r="D916">
        <v>1</v>
      </c>
      <c r="E916">
        <v>6</v>
      </c>
      <c r="F916">
        <v>237</v>
      </c>
      <c r="G916">
        <v>169.21</v>
      </c>
      <c r="H916" t="str">
        <f>_xlfn.XLOOKUP(Table1[[#This Row],[MyyjäID]],myyjat!$A$2:$A$16,myyjat!$B$2:$B$16)</f>
        <v>Hessu</v>
      </c>
      <c r="I916">
        <f>_xlfn.XLOOKUP(Table1[[#This Row],[Tuotenumero]],tuotteet!$A$2:$A$26,tuotteet!$C$2:$C$26)</f>
        <v>3</v>
      </c>
      <c r="J916" t="str">
        <f>_xlfn.XLOOKUP(Table1[[#This Row],[ryhmäID]],ryhmat!$A$2:$A$7,ryhmat!$B$2:$B$7)</f>
        <v>TV</v>
      </c>
      <c r="K916">
        <f>Table1[[#This Row],[Myyntihinta]]-Table1[[#This Row],[Ostohinta]]</f>
        <v>67.789999999999992</v>
      </c>
    </row>
    <row r="917" spans="1:11" x14ac:dyDescent="0.2">
      <c r="A917">
        <v>51415</v>
      </c>
      <c r="B917" s="21">
        <v>44225</v>
      </c>
      <c r="C917" s="26" t="s">
        <v>821</v>
      </c>
      <c r="D917">
        <v>1</v>
      </c>
      <c r="E917">
        <v>2</v>
      </c>
      <c r="F917">
        <v>124</v>
      </c>
      <c r="G917">
        <v>65.52</v>
      </c>
      <c r="H917" t="str">
        <f>_xlfn.XLOOKUP(Table1[[#This Row],[MyyjäID]],myyjat!$A$2:$A$16,myyjat!$B$2:$B$16)</f>
        <v>Petteri</v>
      </c>
      <c r="I917">
        <f>_xlfn.XLOOKUP(Table1[[#This Row],[Tuotenumero]],tuotteet!$A$2:$A$26,tuotteet!$C$2:$C$26)</f>
        <v>2</v>
      </c>
      <c r="J917" t="str">
        <f>_xlfn.XLOOKUP(Table1[[#This Row],[ryhmäID]],ryhmat!$A$2:$A$7,ryhmat!$B$2:$B$7)</f>
        <v>Kuvantoisto</v>
      </c>
      <c r="K917">
        <f>Table1[[#This Row],[Myyntihinta]]-Table1[[#This Row],[Ostohinta]]</f>
        <v>58.480000000000004</v>
      </c>
    </row>
    <row r="918" spans="1:11" x14ac:dyDescent="0.2">
      <c r="A918">
        <v>51416</v>
      </c>
      <c r="B918" s="21">
        <v>44225</v>
      </c>
      <c r="C918" s="26" t="s">
        <v>820</v>
      </c>
      <c r="D918">
        <v>1</v>
      </c>
      <c r="E918">
        <v>7</v>
      </c>
      <c r="F918">
        <v>82</v>
      </c>
      <c r="G918">
        <v>47.42</v>
      </c>
      <c r="H918" t="str">
        <f>_xlfn.XLOOKUP(Table1[[#This Row],[MyyjäID]],myyjat!$A$2:$A$16,myyjat!$B$2:$B$16)</f>
        <v>Rauno</v>
      </c>
      <c r="I918">
        <f>_xlfn.XLOOKUP(Table1[[#This Row],[Tuotenumero]],tuotteet!$A$2:$A$26,tuotteet!$C$2:$C$26)</f>
        <v>6</v>
      </c>
      <c r="J918" t="str">
        <f>_xlfn.XLOOKUP(Table1[[#This Row],[ryhmäID]],ryhmat!$A$2:$A$7,ryhmat!$B$2:$B$7)</f>
        <v>Digiboxit</v>
      </c>
      <c r="K918">
        <f>Table1[[#This Row],[Myyntihinta]]-Table1[[#This Row],[Ostohinta]]</f>
        <v>34.58</v>
      </c>
    </row>
    <row r="919" spans="1:11" x14ac:dyDescent="0.2">
      <c r="A919">
        <v>51417</v>
      </c>
      <c r="B919" s="21">
        <v>44225</v>
      </c>
      <c r="C919" s="26" t="s">
        <v>818</v>
      </c>
      <c r="D919">
        <v>1</v>
      </c>
      <c r="E919">
        <v>9</v>
      </c>
      <c r="F919">
        <v>85</v>
      </c>
      <c r="G919">
        <v>54.52</v>
      </c>
      <c r="H919" t="str">
        <f>_xlfn.XLOOKUP(Table1[[#This Row],[MyyjäID]],myyjat!$A$2:$A$16,myyjat!$B$2:$B$16)</f>
        <v>Maija</v>
      </c>
      <c r="I919">
        <f>_xlfn.XLOOKUP(Table1[[#This Row],[Tuotenumero]],tuotteet!$A$2:$A$26,tuotteet!$C$2:$C$26)</f>
        <v>6</v>
      </c>
      <c r="J919" t="str">
        <f>_xlfn.XLOOKUP(Table1[[#This Row],[ryhmäID]],ryhmat!$A$2:$A$7,ryhmat!$B$2:$B$7)</f>
        <v>Digiboxit</v>
      </c>
      <c r="K919">
        <f>Table1[[#This Row],[Myyntihinta]]-Table1[[#This Row],[Ostohinta]]</f>
        <v>30.479999999999997</v>
      </c>
    </row>
    <row r="920" spans="1:11" x14ac:dyDescent="0.2">
      <c r="A920">
        <v>51418</v>
      </c>
      <c r="B920" s="21">
        <v>44225</v>
      </c>
      <c r="C920" s="26" t="s">
        <v>817</v>
      </c>
      <c r="D920">
        <v>1</v>
      </c>
      <c r="E920">
        <v>6</v>
      </c>
      <c r="F920">
        <v>20</v>
      </c>
      <c r="G920">
        <v>10.8</v>
      </c>
      <c r="H920" t="str">
        <f>_xlfn.XLOOKUP(Table1[[#This Row],[MyyjäID]],myyjat!$A$2:$A$16,myyjat!$B$2:$B$16)</f>
        <v>Hessu</v>
      </c>
      <c r="I920">
        <f>_xlfn.XLOOKUP(Table1[[#This Row],[Tuotenumero]],tuotteet!$A$2:$A$26,tuotteet!$C$2:$C$26)</f>
        <v>4</v>
      </c>
      <c r="J920" t="str">
        <f>_xlfn.XLOOKUP(Table1[[#This Row],[ryhmäID]],ryhmat!$A$2:$A$7,ryhmat!$B$2:$B$7)</f>
        <v>Tarvikkeet</v>
      </c>
      <c r="K920">
        <f>Table1[[#This Row],[Myyntihinta]]-Table1[[#This Row],[Ostohinta]]</f>
        <v>9.1999999999999993</v>
      </c>
    </row>
    <row r="921" spans="1:11" x14ac:dyDescent="0.2">
      <c r="A921">
        <v>51419</v>
      </c>
      <c r="B921" s="21">
        <v>44226</v>
      </c>
      <c r="C921" s="26" t="s">
        <v>817</v>
      </c>
      <c r="D921">
        <v>1</v>
      </c>
      <c r="E921">
        <v>5</v>
      </c>
      <c r="F921">
        <v>21</v>
      </c>
      <c r="G921">
        <v>10.85</v>
      </c>
      <c r="H921" t="str">
        <f>_xlfn.XLOOKUP(Table1[[#This Row],[MyyjäID]],myyjat!$A$2:$A$16,myyjat!$B$2:$B$16)</f>
        <v>Liisa</v>
      </c>
      <c r="I921">
        <f>_xlfn.XLOOKUP(Table1[[#This Row],[Tuotenumero]],tuotteet!$A$2:$A$26,tuotteet!$C$2:$C$26)</f>
        <v>4</v>
      </c>
      <c r="J921" t="str">
        <f>_xlfn.XLOOKUP(Table1[[#This Row],[ryhmäID]],ryhmat!$A$2:$A$7,ryhmat!$B$2:$B$7)</f>
        <v>Tarvikkeet</v>
      </c>
      <c r="K921">
        <f>Table1[[#This Row],[Myyntihinta]]-Table1[[#This Row],[Ostohinta]]</f>
        <v>10.15</v>
      </c>
    </row>
    <row r="922" spans="1:11" x14ac:dyDescent="0.2">
      <c r="A922">
        <v>51420</v>
      </c>
      <c r="B922" s="21">
        <v>44227</v>
      </c>
      <c r="C922" s="26" t="s">
        <v>817</v>
      </c>
      <c r="D922">
        <v>1</v>
      </c>
      <c r="E922">
        <v>5</v>
      </c>
      <c r="F922">
        <v>21</v>
      </c>
      <c r="G922">
        <v>10.98</v>
      </c>
      <c r="H922" t="str">
        <f>_xlfn.XLOOKUP(Table1[[#This Row],[MyyjäID]],myyjat!$A$2:$A$16,myyjat!$B$2:$B$16)</f>
        <v>Liisa</v>
      </c>
      <c r="I922">
        <f>_xlfn.XLOOKUP(Table1[[#This Row],[Tuotenumero]],tuotteet!$A$2:$A$26,tuotteet!$C$2:$C$26)</f>
        <v>4</v>
      </c>
      <c r="J922" t="str">
        <f>_xlfn.XLOOKUP(Table1[[#This Row],[ryhmäID]],ryhmat!$A$2:$A$7,ryhmat!$B$2:$B$7)</f>
        <v>Tarvikkeet</v>
      </c>
      <c r="K922">
        <f>Table1[[#This Row],[Myyntihinta]]-Table1[[#This Row],[Ostohinta]]</f>
        <v>10.02</v>
      </c>
    </row>
    <row r="923" spans="1:11" x14ac:dyDescent="0.2">
      <c r="A923">
        <v>51421</v>
      </c>
      <c r="B923" s="21">
        <v>44228</v>
      </c>
      <c r="C923" s="26" t="s">
        <v>820</v>
      </c>
      <c r="D923">
        <v>1</v>
      </c>
      <c r="E923">
        <v>7</v>
      </c>
      <c r="F923">
        <v>83</v>
      </c>
      <c r="G923">
        <v>50.98</v>
      </c>
      <c r="H923" t="str">
        <f>_xlfn.XLOOKUP(Table1[[#This Row],[MyyjäID]],myyjat!$A$2:$A$16,myyjat!$B$2:$B$16)</f>
        <v>Rauno</v>
      </c>
      <c r="I923">
        <f>_xlfn.XLOOKUP(Table1[[#This Row],[Tuotenumero]],tuotteet!$A$2:$A$26,tuotteet!$C$2:$C$26)</f>
        <v>6</v>
      </c>
      <c r="J923" t="str">
        <f>_xlfn.XLOOKUP(Table1[[#This Row],[ryhmäID]],ryhmat!$A$2:$A$7,ryhmat!$B$2:$B$7)</f>
        <v>Digiboxit</v>
      </c>
      <c r="K923">
        <f>Table1[[#This Row],[Myyntihinta]]-Table1[[#This Row],[Ostohinta]]</f>
        <v>32.020000000000003</v>
      </c>
    </row>
    <row r="924" spans="1:11" x14ac:dyDescent="0.2">
      <c r="A924">
        <v>51422</v>
      </c>
      <c r="B924" s="21">
        <v>44229</v>
      </c>
      <c r="C924" s="26" t="s">
        <v>817</v>
      </c>
      <c r="D924">
        <v>1</v>
      </c>
      <c r="E924">
        <v>6</v>
      </c>
      <c r="F924">
        <v>21</v>
      </c>
      <c r="G924">
        <v>11.03</v>
      </c>
      <c r="H924" t="str">
        <f>_xlfn.XLOOKUP(Table1[[#This Row],[MyyjäID]],myyjat!$A$2:$A$16,myyjat!$B$2:$B$16)</f>
        <v>Hessu</v>
      </c>
      <c r="I924">
        <f>_xlfn.XLOOKUP(Table1[[#This Row],[Tuotenumero]],tuotteet!$A$2:$A$26,tuotteet!$C$2:$C$26)</f>
        <v>4</v>
      </c>
      <c r="J924" t="str">
        <f>_xlfn.XLOOKUP(Table1[[#This Row],[ryhmäID]],ryhmat!$A$2:$A$7,ryhmat!$B$2:$B$7)</f>
        <v>Tarvikkeet</v>
      </c>
      <c r="K924">
        <f>Table1[[#This Row],[Myyntihinta]]-Table1[[#This Row],[Ostohinta]]</f>
        <v>9.9700000000000006</v>
      </c>
    </row>
    <row r="925" spans="1:11" x14ac:dyDescent="0.2">
      <c r="A925">
        <v>51423</v>
      </c>
      <c r="B925" s="21">
        <v>44231</v>
      </c>
      <c r="C925" s="26" t="s">
        <v>821</v>
      </c>
      <c r="D925">
        <v>1</v>
      </c>
      <c r="E925">
        <v>1</v>
      </c>
      <c r="F925">
        <v>116</v>
      </c>
      <c r="G925">
        <v>66.73</v>
      </c>
      <c r="H925" t="str">
        <f>_xlfn.XLOOKUP(Table1[[#This Row],[MyyjäID]],myyjat!$A$2:$A$16,myyjat!$B$2:$B$16)</f>
        <v>Jani</v>
      </c>
      <c r="I925">
        <f>_xlfn.XLOOKUP(Table1[[#This Row],[Tuotenumero]],tuotteet!$A$2:$A$26,tuotteet!$C$2:$C$26)</f>
        <v>2</v>
      </c>
      <c r="J925" t="str">
        <f>_xlfn.XLOOKUP(Table1[[#This Row],[ryhmäID]],ryhmat!$A$2:$A$7,ryhmat!$B$2:$B$7)</f>
        <v>Kuvantoisto</v>
      </c>
      <c r="K925">
        <f>Table1[[#This Row],[Myyntihinta]]-Table1[[#This Row],[Ostohinta]]</f>
        <v>49.269999999999996</v>
      </c>
    </row>
    <row r="926" spans="1:11" x14ac:dyDescent="0.2">
      <c r="A926">
        <v>51424</v>
      </c>
      <c r="B926" s="21">
        <v>44231</v>
      </c>
      <c r="C926" s="26" t="s">
        <v>825</v>
      </c>
      <c r="D926">
        <v>1</v>
      </c>
      <c r="E926">
        <v>3</v>
      </c>
      <c r="F926">
        <v>94</v>
      </c>
      <c r="G926">
        <v>56.63</v>
      </c>
      <c r="H926" t="str">
        <f>_xlfn.XLOOKUP(Table1[[#This Row],[MyyjäID]],myyjat!$A$2:$A$16,myyjat!$B$2:$B$16)</f>
        <v>Pekka</v>
      </c>
      <c r="I926">
        <f>_xlfn.XLOOKUP(Table1[[#This Row],[Tuotenumero]],tuotteet!$A$2:$A$26,tuotteet!$C$2:$C$26)</f>
        <v>5</v>
      </c>
      <c r="J926" t="str">
        <f>_xlfn.XLOOKUP(Table1[[#This Row],[ryhmäID]],ryhmat!$A$2:$A$7,ryhmat!$B$2:$B$7)</f>
        <v>Konsolit</v>
      </c>
      <c r="K926">
        <f>Table1[[#This Row],[Myyntihinta]]-Table1[[#This Row],[Ostohinta]]</f>
        <v>37.369999999999997</v>
      </c>
    </row>
    <row r="927" spans="1:11" x14ac:dyDescent="0.2">
      <c r="A927">
        <v>51425</v>
      </c>
      <c r="B927" s="21">
        <v>44231</v>
      </c>
      <c r="C927" s="26" t="s">
        <v>822</v>
      </c>
      <c r="D927">
        <v>1</v>
      </c>
      <c r="E927">
        <v>3</v>
      </c>
      <c r="F927">
        <v>176</v>
      </c>
      <c r="G927">
        <v>114.03</v>
      </c>
      <c r="H927" t="str">
        <f>_xlfn.XLOOKUP(Table1[[#This Row],[MyyjäID]],myyjat!$A$2:$A$16,myyjat!$B$2:$B$16)</f>
        <v>Pekka</v>
      </c>
      <c r="I927">
        <f>_xlfn.XLOOKUP(Table1[[#This Row],[Tuotenumero]],tuotteet!$A$2:$A$26,tuotteet!$C$2:$C$26)</f>
        <v>2</v>
      </c>
      <c r="J927" t="str">
        <f>_xlfn.XLOOKUP(Table1[[#This Row],[ryhmäID]],ryhmat!$A$2:$A$7,ryhmat!$B$2:$B$7)</f>
        <v>Kuvantoisto</v>
      </c>
      <c r="K927">
        <f>Table1[[#This Row],[Myyntihinta]]-Table1[[#This Row],[Ostohinta]]</f>
        <v>61.97</v>
      </c>
    </row>
    <row r="928" spans="1:11" x14ac:dyDescent="0.2">
      <c r="A928">
        <v>51426</v>
      </c>
      <c r="B928" s="21">
        <v>44232</v>
      </c>
      <c r="C928" s="26" t="s">
        <v>818</v>
      </c>
      <c r="D928">
        <v>1</v>
      </c>
      <c r="E928">
        <v>2</v>
      </c>
      <c r="F928">
        <v>88</v>
      </c>
      <c r="G928">
        <v>55.7</v>
      </c>
      <c r="H928" t="str">
        <f>_xlfn.XLOOKUP(Table1[[#This Row],[MyyjäID]],myyjat!$A$2:$A$16,myyjat!$B$2:$B$16)</f>
        <v>Petteri</v>
      </c>
      <c r="I928">
        <f>_xlfn.XLOOKUP(Table1[[#This Row],[Tuotenumero]],tuotteet!$A$2:$A$26,tuotteet!$C$2:$C$26)</f>
        <v>6</v>
      </c>
      <c r="J928" t="str">
        <f>_xlfn.XLOOKUP(Table1[[#This Row],[ryhmäID]],ryhmat!$A$2:$A$7,ryhmat!$B$2:$B$7)</f>
        <v>Digiboxit</v>
      </c>
      <c r="K928">
        <f>Table1[[#This Row],[Myyntihinta]]-Table1[[#This Row],[Ostohinta]]</f>
        <v>32.299999999999997</v>
      </c>
    </row>
    <row r="929" spans="1:11" x14ac:dyDescent="0.2">
      <c r="A929">
        <v>51427</v>
      </c>
      <c r="B929" s="21">
        <v>44232</v>
      </c>
      <c r="C929" s="26" t="s">
        <v>817</v>
      </c>
      <c r="D929">
        <v>1</v>
      </c>
      <c r="E929">
        <v>3</v>
      </c>
      <c r="F929">
        <v>20</v>
      </c>
      <c r="G929">
        <v>11.32</v>
      </c>
      <c r="H929" t="str">
        <f>_xlfn.XLOOKUP(Table1[[#This Row],[MyyjäID]],myyjat!$A$2:$A$16,myyjat!$B$2:$B$16)</f>
        <v>Pekka</v>
      </c>
      <c r="I929">
        <f>_xlfn.XLOOKUP(Table1[[#This Row],[Tuotenumero]],tuotteet!$A$2:$A$26,tuotteet!$C$2:$C$26)</f>
        <v>4</v>
      </c>
      <c r="J929" t="str">
        <f>_xlfn.XLOOKUP(Table1[[#This Row],[ryhmäID]],ryhmat!$A$2:$A$7,ryhmat!$B$2:$B$7)</f>
        <v>Tarvikkeet</v>
      </c>
      <c r="K929">
        <f>Table1[[#This Row],[Myyntihinta]]-Table1[[#This Row],[Ostohinta]]</f>
        <v>8.68</v>
      </c>
    </row>
    <row r="930" spans="1:11" x14ac:dyDescent="0.2">
      <c r="A930">
        <v>51428</v>
      </c>
      <c r="B930" s="21">
        <v>44234</v>
      </c>
      <c r="C930" s="26" t="s">
        <v>817</v>
      </c>
      <c r="D930">
        <v>1</v>
      </c>
      <c r="E930">
        <v>6</v>
      </c>
      <c r="F930">
        <v>19</v>
      </c>
      <c r="G930">
        <v>11.33</v>
      </c>
      <c r="H930" t="str">
        <f>_xlfn.XLOOKUP(Table1[[#This Row],[MyyjäID]],myyjat!$A$2:$A$16,myyjat!$B$2:$B$16)</f>
        <v>Hessu</v>
      </c>
      <c r="I930">
        <f>_xlfn.XLOOKUP(Table1[[#This Row],[Tuotenumero]],tuotteet!$A$2:$A$26,tuotteet!$C$2:$C$26)</f>
        <v>4</v>
      </c>
      <c r="J930" t="str">
        <f>_xlfn.XLOOKUP(Table1[[#This Row],[ryhmäID]],ryhmat!$A$2:$A$7,ryhmat!$B$2:$B$7)</f>
        <v>Tarvikkeet</v>
      </c>
      <c r="K930">
        <f>Table1[[#This Row],[Myyntihinta]]-Table1[[#This Row],[Ostohinta]]</f>
        <v>7.67</v>
      </c>
    </row>
    <row r="931" spans="1:11" x14ac:dyDescent="0.2">
      <c r="A931">
        <v>51429</v>
      </c>
      <c r="B931" s="21">
        <v>44235</v>
      </c>
      <c r="C931" s="26" t="s">
        <v>820</v>
      </c>
      <c r="D931">
        <v>1</v>
      </c>
      <c r="E931">
        <v>3</v>
      </c>
      <c r="F931">
        <v>81</v>
      </c>
      <c r="G931">
        <v>46.53</v>
      </c>
      <c r="H931" t="str">
        <f>_xlfn.XLOOKUP(Table1[[#This Row],[MyyjäID]],myyjat!$A$2:$A$16,myyjat!$B$2:$B$16)</f>
        <v>Pekka</v>
      </c>
      <c r="I931">
        <f>_xlfn.XLOOKUP(Table1[[#This Row],[Tuotenumero]],tuotteet!$A$2:$A$26,tuotteet!$C$2:$C$26)</f>
        <v>6</v>
      </c>
      <c r="J931" t="str">
        <f>_xlfn.XLOOKUP(Table1[[#This Row],[ryhmäID]],ryhmat!$A$2:$A$7,ryhmat!$B$2:$B$7)</f>
        <v>Digiboxit</v>
      </c>
      <c r="K931">
        <f>Table1[[#This Row],[Myyntihinta]]-Table1[[#This Row],[Ostohinta]]</f>
        <v>34.47</v>
      </c>
    </row>
    <row r="932" spans="1:11" x14ac:dyDescent="0.2">
      <c r="A932">
        <v>51430</v>
      </c>
      <c r="B932" s="21">
        <v>44236</v>
      </c>
      <c r="C932" s="26" t="s">
        <v>817</v>
      </c>
      <c r="D932">
        <v>1</v>
      </c>
      <c r="E932">
        <v>7</v>
      </c>
      <c r="F932">
        <v>20</v>
      </c>
      <c r="G932">
        <v>11.67</v>
      </c>
      <c r="H932" t="str">
        <f>_xlfn.XLOOKUP(Table1[[#This Row],[MyyjäID]],myyjat!$A$2:$A$16,myyjat!$B$2:$B$16)</f>
        <v>Rauno</v>
      </c>
      <c r="I932">
        <f>_xlfn.XLOOKUP(Table1[[#This Row],[Tuotenumero]],tuotteet!$A$2:$A$26,tuotteet!$C$2:$C$26)</f>
        <v>4</v>
      </c>
      <c r="J932" t="str">
        <f>_xlfn.XLOOKUP(Table1[[#This Row],[ryhmäID]],ryhmat!$A$2:$A$7,ryhmat!$B$2:$B$7)</f>
        <v>Tarvikkeet</v>
      </c>
      <c r="K932">
        <f>Table1[[#This Row],[Myyntihinta]]-Table1[[#This Row],[Ostohinta]]</f>
        <v>8.33</v>
      </c>
    </row>
    <row r="933" spans="1:11" x14ac:dyDescent="0.2">
      <c r="A933">
        <v>51431</v>
      </c>
      <c r="B933" s="21">
        <v>44236</v>
      </c>
      <c r="C933" s="26" t="s">
        <v>821</v>
      </c>
      <c r="D933">
        <v>1</v>
      </c>
      <c r="E933">
        <v>3</v>
      </c>
      <c r="F933">
        <v>120</v>
      </c>
      <c r="G933">
        <v>62.41</v>
      </c>
      <c r="H933" t="str">
        <f>_xlfn.XLOOKUP(Table1[[#This Row],[MyyjäID]],myyjat!$A$2:$A$16,myyjat!$B$2:$B$16)</f>
        <v>Pekka</v>
      </c>
      <c r="I933">
        <f>_xlfn.XLOOKUP(Table1[[#This Row],[Tuotenumero]],tuotteet!$A$2:$A$26,tuotteet!$C$2:$C$26)</f>
        <v>2</v>
      </c>
      <c r="J933" t="str">
        <f>_xlfn.XLOOKUP(Table1[[#This Row],[ryhmäID]],ryhmat!$A$2:$A$7,ryhmat!$B$2:$B$7)</f>
        <v>Kuvantoisto</v>
      </c>
      <c r="K933">
        <f>Table1[[#This Row],[Myyntihinta]]-Table1[[#This Row],[Ostohinta]]</f>
        <v>57.59</v>
      </c>
    </row>
    <row r="934" spans="1:11" x14ac:dyDescent="0.2">
      <c r="A934">
        <v>51432</v>
      </c>
      <c r="B934" s="21">
        <v>44237</v>
      </c>
      <c r="C934" s="26" t="s">
        <v>819</v>
      </c>
      <c r="D934">
        <v>1</v>
      </c>
      <c r="E934">
        <v>5</v>
      </c>
      <c r="F934">
        <v>242</v>
      </c>
      <c r="G934">
        <v>154.66</v>
      </c>
      <c r="H934" t="str">
        <f>_xlfn.XLOOKUP(Table1[[#This Row],[MyyjäID]],myyjat!$A$2:$A$16,myyjat!$B$2:$B$16)</f>
        <v>Liisa</v>
      </c>
      <c r="I934">
        <f>_xlfn.XLOOKUP(Table1[[#This Row],[Tuotenumero]],tuotteet!$A$2:$A$26,tuotteet!$C$2:$C$26)</f>
        <v>3</v>
      </c>
      <c r="J934" t="str">
        <f>_xlfn.XLOOKUP(Table1[[#This Row],[ryhmäID]],ryhmat!$A$2:$A$7,ryhmat!$B$2:$B$7)</f>
        <v>TV</v>
      </c>
      <c r="K934">
        <f>Table1[[#This Row],[Myyntihinta]]-Table1[[#This Row],[Ostohinta]]</f>
        <v>87.34</v>
      </c>
    </row>
    <row r="935" spans="1:11" x14ac:dyDescent="0.2">
      <c r="A935">
        <v>51433</v>
      </c>
      <c r="B935" s="21">
        <v>44237</v>
      </c>
      <c r="C935" s="26" t="s">
        <v>818</v>
      </c>
      <c r="D935">
        <v>1</v>
      </c>
      <c r="E935">
        <v>1</v>
      </c>
      <c r="F935">
        <v>84</v>
      </c>
      <c r="G935">
        <v>57.13</v>
      </c>
      <c r="H935" t="str">
        <f>_xlfn.XLOOKUP(Table1[[#This Row],[MyyjäID]],myyjat!$A$2:$A$16,myyjat!$B$2:$B$16)</f>
        <v>Jani</v>
      </c>
      <c r="I935">
        <f>_xlfn.XLOOKUP(Table1[[#This Row],[Tuotenumero]],tuotteet!$A$2:$A$26,tuotteet!$C$2:$C$26)</f>
        <v>6</v>
      </c>
      <c r="J935" t="str">
        <f>_xlfn.XLOOKUP(Table1[[#This Row],[ryhmäID]],ryhmat!$A$2:$A$7,ryhmat!$B$2:$B$7)</f>
        <v>Digiboxit</v>
      </c>
      <c r="K935">
        <f>Table1[[#This Row],[Myyntihinta]]-Table1[[#This Row],[Ostohinta]]</f>
        <v>26.869999999999997</v>
      </c>
    </row>
    <row r="936" spans="1:11" x14ac:dyDescent="0.2">
      <c r="A936">
        <v>51434</v>
      </c>
      <c r="B936" s="21">
        <v>44238</v>
      </c>
      <c r="C936" s="26" t="s">
        <v>817</v>
      </c>
      <c r="D936">
        <v>1</v>
      </c>
      <c r="E936">
        <v>1</v>
      </c>
      <c r="F936">
        <v>21</v>
      </c>
      <c r="G936">
        <v>11.57</v>
      </c>
      <c r="H936" t="str">
        <f>_xlfn.XLOOKUP(Table1[[#This Row],[MyyjäID]],myyjat!$A$2:$A$16,myyjat!$B$2:$B$16)</f>
        <v>Jani</v>
      </c>
      <c r="I936">
        <f>_xlfn.XLOOKUP(Table1[[#This Row],[Tuotenumero]],tuotteet!$A$2:$A$26,tuotteet!$C$2:$C$26)</f>
        <v>4</v>
      </c>
      <c r="J936" t="str">
        <f>_xlfn.XLOOKUP(Table1[[#This Row],[ryhmäID]],ryhmat!$A$2:$A$7,ryhmat!$B$2:$B$7)</f>
        <v>Tarvikkeet</v>
      </c>
      <c r="K936">
        <f>Table1[[#This Row],[Myyntihinta]]-Table1[[#This Row],[Ostohinta]]</f>
        <v>9.43</v>
      </c>
    </row>
    <row r="937" spans="1:11" x14ac:dyDescent="0.2">
      <c r="A937">
        <v>51435</v>
      </c>
      <c r="B937" s="21">
        <v>44239</v>
      </c>
      <c r="C937" s="26" t="s">
        <v>824</v>
      </c>
      <c r="D937">
        <v>1</v>
      </c>
      <c r="E937">
        <v>6</v>
      </c>
      <c r="F937">
        <v>127</v>
      </c>
      <c r="G937">
        <v>86.76</v>
      </c>
      <c r="H937" t="str">
        <f>_xlfn.XLOOKUP(Table1[[#This Row],[MyyjäID]],myyjat!$A$2:$A$16,myyjat!$B$2:$B$16)</f>
        <v>Hessu</v>
      </c>
      <c r="I937">
        <f>_xlfn.XLOOKUP(Table1[[#This Row],[Tuotenumero]],tuotteet!$A$2:$A$26,tuotteet!$C$2:$C$26)</f>
        <v>2</v>
      </c>
      <c r="J937" t="str">
        <f>_xlfn.XLOOKUP(Table1[[#This Row],[ryhmäID]],ryhmat!$A$2:$A$7,ryhmat!$B$2:$B$7)</f>
        <v>Kuvantoisto</v>
      </c>
      <c r="K937">
        <f>Table1[[#This Row],[Myyntihinta]]-Table1[[#This Row],[Ostohinta]]</f>
        <v>40.239999999999995</v>
      </c>
    </row>
    <row r="938" spans="1:11" x14ac:dyDescent="0.2">
      <c r="A938">
        <v>51436</v>
      </c>
      <c r="B938" s="21">
        <v>44241</v>
      </c>
      <c r="C938" s="26" t="s">
        <v>818</v>
      </c>
      <c r="D938">
        <v>1</v>
      </c>
      <c r="E938">
        <v>3</v>
      </c>
      <c r="F938">
        <v>81</v>
      </c>
      <c r="G938">
        <v>52.97</v>
      </c>
      <c r="H938" t="str">
        <f>_xlfn.XLOOKUP(Table1[[#This Row],[MyyjäID]],myyjat!$A$2:$A$16,myyjat!$B$2:$B$16)</f>
        <v>Pekka</v>
      </c>
      <c r="I938">
        <f>_xlfn.XLOOKUP(Table1[[#This Row],[Tuotenumero]],tuotteet!$A$2:$A$26,tuotteet!$C$2:$C$26)</f>
        <v>6</v>
      </c>
      <c r="J938" t="str">
        <f>_xlfn.XLOOKUP(Table1[[#This Row],[ryhmäID]],ryhmat!$A$2:$A$7,ryhmat!$B$2:$B$7)</f>
        <v>Digiboxit</v>
      </c>
      <c r="K938">
        <f>Table1[[#This Row],[Myyntihinta]]-Table1[[#This Row],[Ostohinta]]</f>
        <v>28.03</v>
      </c>
    </row>
    <row r="939" spans="1:11" x14ac:dyDescent="0.2">
      <c r="A939">
        <v>51437</v>
      </c>
      <c r="B939" s="21">
        <v>44241</v>
      </c>
      <c r="C939" s="26" t="s">
        <v>821</v>
      </c>
      <c r="D939">
        <v>1</v>
      </c>
      <c r="E939">
        <v>7</v>
      </c>
      <c r="F939">
        <v>121</v>
      </c>
      <c r="G939">
        <v>66.010000000000005</v>
      </c>
      <c r="H939" t="str">
        <f>_xlfn.XLOOKUP(Table1[[#This Row],[MyyjäID]],myyjat!$A$2:$A$16,myyjat!$B$2:$B$16)</f>
        <v>Rauno</v>
      </c>
      <c r="I939">
        <f>_xlfn.XLOOKUP(Table1[[#This Row],[Tuotenumero]],tuotteet!$A$2:$A$26,tuotteet!$C$2:$C$26)</f>
        <v>2</v>
      </c>
      <c r="J939" t="str">
        <f>_xlfn.XLOOKUP(Table1[[#This Row],[ryhmäID]],ryhmat!$A$2:$A$7,ryhmat!$B$2:$B$7)</f>
        <v>Kuvantoisto</v>
      </c>
      <c r="K939">
        <f>Table1[[#This Row],[Myyntihinta]]-Table1[[#This Row],[Ostohinta]]</f>
        <v>54.989999999999995</v>
      </c>
    </row>
    <row r="940" spans="1:11" x14ac:dyDescent="0.2">
      <c r="A940">
        <v>51438</v>
      </c>
      <c r="B940" s="21">
        <v>44241</v>
      </c>
      <c r="C940" s="26" t="s">
        <v>817</v>
      </c>
      <c r="D940">
        <v>1</v>
      </c>
      <c r="E940">
        <v>1</v>
      </c>
      <c r="F940">
        <v>21</v>
      </c>
      <c r="G940">
        <v>11.44</v>
      </c>
      <c r="H940" t="str">
        <f>_xlfn.XLOOKUP(Table1[[#This Row],[MyyjäID]],myyjat!$A$2:$A$16,myyjat!$B$2:$B$16)</f>
        <v>Jani</v>
      </c>
      <c r="I940">
        <f>_xlfn.XLOOKUP(Table1[[#This Row],[Tuotenumero]],tuotteet!$A$2:$A$26,tuotteet!$C$2:$C$26)</f>
        <v>4</v>
      </c>
      <c r="J940" t="str">
        <f>_xlfn.XLOOKUP(Table1[[#This Row],[ryhmäID]],ryhmat!$A$2:$A$7,ryhmat!$B$2:$B$7)</f>
        <v>Tarvikkeet</v>
      </c>
      <c r="K940">
        <f>Table1[[#This Row],[Myyntihinta]]-Table1[[#This Row],[Ostohinta]]</f>
        <v>9.56</v>
      </c>
    </row>
    <row r="941" spans="1:11" x14ac:dyDescent="0.2">
      <c r="A941">
        <v>51439</v>
      </c>
      <c r="B941" s="21">
        <v>44243</v>
      </c>
      <c r="C941" s="26" t="s">
        <v>819</v>
      </c>
      <c r="D941">
        <v>1</v>
      </c>
      <c r="E941">
        <v>3</v>
      </c>
      <c r="F941">
        <v>235</v>
      </c>
      <c r="G941">
        <v>164.85</v>
      </c>
      <c r="H941" t="str">
        <f>_xlfn.XLOOKUP(Table1[[#This Row],[MyyjäID]],myyjat!$A$2:$A$16,myyjat!$B$2:$B$16)</f>
        <v>Pekka</v>
      </c>
      <c r="I941">
        <f>_xlfn.XLOOKUP(Table1[[#This Row],[Tuotenumero]],tuotteet!$A$2:$A$26,tuotteet!$C$2:$C$26)</f>
        <v>3</v>
      </c>
      <c r="J941" t="str">
        <f>_xlfn.XLOOKUP(Table1[[#This Row],[ryhmäID]],ryhmat!$A$2:$A$7,ryhmat!$B$2:$B$7)</f>
        <v>TV</v>
      </c>
      <c r="K941">
        <f>Table1[[#This Row],[Myyntihinta]]-Table1[[#This Row],[Ostohinta]]</f>
        <v>70.150000000000006</v>
      </c>
    </row>
    <row r="942" spans="1:11" x14ac:dyDescent="0.2">
      <c r="A942">
        <v>51440</v>
      </c>
      <c r="B942" s="21">
        <v>44243</v>
      </c>
      <c r="C942" s="26" t="s">
        <v>822</v>
      </c>
      <c r="D942">
        <v>1</v>
      </c>
      <c r="E942">
        <v>3</v>
      </c>
      <c r="F942">
        <v>181</v>
      </c>
      <c r="G942">
        <v>121.41</v>
      </c>
      <c r="H942" t="str">
        <f>_xlfn.XLOOKUP(Table1[[#This Row],[MyyjäID]],myyjat!$A$2:$A$16,myyjat!$B$2:$B$16)</f>
        <v>Pekka</v>
      </c>
      <c r="I942">
        <f>_xlfn.XLOOKUP(Table1[[#This Row],[Tuotenumero]],tuotteet!$A$2:$A$26,tuotteet!$C$2:$C$26)</f>
        <v>2</v>
      </c>
      <c r="J942" t="str">
        <f>_xlfn.XLOOKUP(Table1[[#This Row],[ryhmäID]],ryhmat!$A$2:$A$7,ryhmat!$B$2:$B$7)</f>
        <v>Kuvantoisto</v>
      </c>
      <c r="K942">
        <f>Table1[[#This Row],[Myyntihinta]]-Table1[[#This Row],[Ostohinta]]</f>
        <v>59.59</v>
      </c>
    </row>
    <row r="943" spans="1:11" x14ac:dyDescent="0.2">
      <c r="A943">
        <v>51441</v>
      </c>
      <c r="B943" s="21">
        <v>44243</v>
      </c>
      <c r="C943" s="26" t="s">
        <v>821</v>
      </c>
      <c r="D943">
        <v>1</v>
      </c>
      <c r="E943">
        <v>5</v>
      </c>
      <c r="F943">
        <v>117</v>
      </c>
      <c r="G943">
        <v>64.790000000000006</v>
      </c>
      <c r="H943" t="str">
        <f>_xlfn.XLOOKUP(Table1[[#This Row],[MyyjäID]],myyjat!$A$2:$A$16,myyjat!$B$2:$B$16)</f>
        <v>Liisa</v>
      </c>
      <c r="I943">
        <f>_xlfn.XLOOKUP(Table1[[#This Row],[Tuotenumero]],tuotteet!$A$2:$A$26,tuotteet!$C$2:$C$26)</f>
        <v>2</v>
      </c>
      <c r="J943" t="str">
        <f>_xlfn.XLOOKUP(Table1[[#This Row],[ryhmäID]],ryhmat!$A$2:$A$7,ryhmat!$B$2:$B$7)</f>
        <v>Kuvantoisto</v>
      </c>
      <c r="K943">
        <f>Table1[[#This Row],[Myyntihinta]]-Table1[[#This Row],[Ostohinta]]</f>
        <v>52.209999999999994</v>
      </c>
    </row>
    <row r="944" spans="1:11" x14ac:dyDescent="0.2">
      <c r="A944">
        <v>51442</v>
      </c>
      <c r="B944" s="21">
        <v>44244</v>
      </c>
      <c r="C944" s="26" t="s">
        <v>820</v>
      </c>
      <c r="D944">
        <v>1</v>
      </c>
      <c r="E944">
        <v>3</v>
      </c>
      <c r="F944">
        <v>83</v>
      </c>
      <c r="G944">
        <v>49.89</v>
      </c>
      <c r="H944" t="str">
        <f>_xlfn.XLOOKUP(Table1[[#This Row],[MyyjäID]],myyjat!$A$2:$A$16,myyjat!$B$2:$B$16)</f>
        <v>Pekka</v>
      </c>
      <c r="I944">
        <f>_xlfn.XLOOKUP(Table1[[#This Row],[Tuotenumero]],tuotteet!$A$2:$A$26,tuotteet!$C$2:$C$26)</f>
        <v>6</v>
      </c>
      <c r="J944" t="str">
        <f>_xlfn.XLOOKUP(Table1[[#This Row],[ryhmäID]],ryhmat!$A$2:$A$7,ryhmat!$B$2:$B$7)</f>
        <v>Digiboxit</v>
      </c>
      <c r="K944">
        <f>Table1[[#This Row],[Myyntihinta]]-Table1[[#This Row],[Ostohinta]]</f>
        <v>33.11</v>
      </c>
    </row>
    <row r="945" spans="1:11" x14ac:dyDescent="0.2">
      <c r="A945">
        <v>51443</v>
      </c>
      <c r="B945" s="21">
        <v>44244</v>
      </c>
      <c r="C945" s="26" t="s">
        <v>817</v>
      </c>
      <c r="D945">
        <v>1</v>
      </c>
      <c r="E945">
        <v>3</v>
      </c>
      <c r="F945">
        <v>21</v>
      </c>
      <c r="G945">
        <v>10.93</v>
      </c>
      <c r="H945" t="str">
        <f>_xlfn.XLOOKUP(Table1[[#This Row],[MyyjäID]],myyjat!$A$2:$A$16,myyjat!$B$2:$B$16)</f>
        <v>Pekka</v>
      </c>
      <c r="I945">
        <f>_xlfn.XLOOKUP(Table1[[#This Row],[Tuotenumero]],tuotteet!$A$2:$A$26,tuotteet!$C$2:$C$26)</f>
        <v>4</v>
      </c>
      <c r="J945" t="str">
        <f>_xlfn.XLOOKUP(Table1[[#This Row],[ryhmäID]],ryhmat!$A$2:$A$7,ryhmat!$B$2:$B$7)</f>
        <v>Tarvikkeet</v>
      </c>
      <c r="K945">
        <f>Table1[[#This Row],[Myyntihinta]]-Table1[[#This Row],[Ostohinta]]</f>
        <v>10.07</v>
      </c>
    </row>
    <row r="946" spans="1:11" x14ac:dyDescent="0.2">
      <c r="A946">
        <v>51444</v>
      </c>
      <c r="B946" s="21">
        <v>44246</v>
      </c>
      <c r="C946" s="26" t="s">
        <v>825</v>
      </c>
      <c r="D946">
        <v>1</v>
      </c>
      <c r="E946">
        <v>6</v>
      </c>
      <c r="F946">
        <v>96</v>
      </c>
      <c r="G946">
        <v>56.87</v>
      </c>
      <c r="H946" t="str">
        <f>_xlfn.XLOOKUP(Table1[[#This Row],[MyyjäID]],myyjat!$A$2:$A$16,myyjat!$B$2:$B$16)</f>
        <v>Hessu</v>
      </c>
      <c r="I946">
        <f>_xlfn.XLOOKUP(Table1[[#This Row],[Tuotenumero]],tuotteet!$A$2:$A$26,tuotteet!$C$2:$C$26)</f>
        <v>5</v>
      </c>
      <c r="J946" t="str">
        <f>_xlfn.XLOOKUP(Table1[[#This Row],[ryhmäID]],ryhmat!$A$2:$A$7,ryhmat!$B$2:$B$7)</f>
        <v>Konsolit</v>
      </c>
      <c r="K946">
        <f>Table1[[#This Row],[Myyntihinta]]-Table1[[#This Row],[Ostohinta]]</f>
        <v>39.130000000000003</v>
      </c>
    </row>
    <row r="947" spans="1:11" x14ac:dyDescent="0.2">
      <c r="A947">
        <v>51445</v>
      </c>
      <c r="B947" s="21">
        <v>44246</v>
      </c>
      <c r="C947" s="26" t="s">
        <v>817</v>
      </c>
      <c r="D947">
        <v>1</v>
      </c>
      <c r="E947">
        <v>1</v>
      </c>
      <c r="F947">
        <v>20</v>
      </c>
      <c r="G947">
        <v>11.11</v>
      </c>
      <c r="H947" t="str">
        <f>_xlfn.XLOOKUP(Table1[[#This Row],[MyyjäID]],myyjat!$A$2:$A$16,myyjat!$B$2:$B$16)</f>
        <v>Jani</v>
      </c>
      <c r="I947">
        <f>_xlfn.XLOOKUP(Table1[[#This Row],[Tuotenumero]],tuotteet!$A$2:$A$26,tuotteet!$C$2:$C$26)</f>
        <v>4</v>
      </c>
      <c r="J947" t="str">
        <f>_xlfn.XLOOKUP(Table1[[#This Row],[ryhmäID]],ryhmat!$A$2:$A$7,ryhmat!$B$2:$B$7)</f>
        <v>Tarvikkeet</v>
      </c>
      <c r="K947">
        <f>Table1[[#This Row],[Myyntihinta]]-Table1[[#This Row],[Ostohinta]]</f>
        <v>8.89</v>
      </c>
    </row>
    <row r="948" spans="1:11" x14ac:dyDescent="0.2">
      <c r="A948">
        <v>51446</v>
      </c>
      <c r="B948" s="21">
        <v>44247</v>
      </c>
      <c r="C948" s="26" t="s">
        <v>822</v>
      </c>
      <c r="D948">
        <v>1</v>
      </c>
      <c r="E948">
        <v>2</v>
      </c>
      <c r="F948">
        <v>186</v>
      </c>
      <c r="G948">
        <v>116.96</v>
      </c>
      <c r="H948" t="str">
        <f>_xlfn.XLOOKUP(Table1[[#This Row],[MyyjäID]],myyjat!$A$2:$A$16,myyjat!$B$2:$B$16)</f>
        <v>Petteri</v>
      </c>
      <c r="I948">
        <f>_xlfn.XLOOKUP(Table1[[#This Row],[Tuotenumero]],tuotteet!$A$2:$A$26,tuotteet!$C$2:$C$26)</f>
        <v>2</v>
      </c>
      <c r="J948" t="str">
        <f>_xlfn.XLOOKUP(Table1[[#This Row],[ryhmäID]],ryhmat!$A$2:$A$7,ryhmat!$B$2:$B$7)</f>
        <v>Kuvantoisto</v>
      </c>
      <c r="K948">
        <f>Table1[[#This Row],[Myyntihinta]]-Table1[[#This Row],[Ostohinta]]</f>
        <v>69.040000000000006</v>
      </c>
    </row>
    <row r="949" spans="1:11" x14ac:dyDescent="0.2">
      <c r="A949">
        <v>51447</v>
      </c>
      <c r="B949" s="21">
        <v>44247</v>
      </c>
      <c r="C949" s="26" t="s">
        <v>817</v>
      </c>
      <c r="D949">
        <v>1</v>
      </c>
      <c r="E949">
        <v>7</v>
      </c>
      <c r="F949">
        <v>21</v>
      </c>
      <c r="G949">
        <v>10.79</v>
      </c>
      <c r="H949" t="str">
        <f>_xlfn.XLOOKUP(Table1[[#This Row],[MyyjäID]],myyjat!$A$2:$A$16,myyjat!$B$2:$B$16)</f>
        <v>Rauno</v>
      </c>
      <c r="I949">
        <f>_xlfn.XLOOKUP(Table1[[#This Row],[Tuotenumero]],tuotteet!$A$2:$A$26,tuotteet!$C$2:$C$26)</f>
        <v>4</v>
      </c>
      <c r="J949" t="str">
        <f>_xlfn.XLOOKUP(Table1[[#This Row],[ryhmäID]],ryhmat!$A$2:$A$7,ryhmat!$B$2:$B$7)</f>
        <v>Tarvikkeet</v>
      </c>
      <c r="K949">
        <f>Table1[[#This Row],[Myyntihinta]]-Table1[[#This Row],[Ostohinta]]</f>
        <v>10.210000000000001</v>
      </c>
    </row>
    <row r="950" spans="1:11" x14ac:dyDescent="0.2">
      <c r="A950">
        <v>51448</v>
      </c>
      <c r="B950" s="21">
        <v>44248</v>
      </c>
      <c r="C950" s="26" t="s">
        <v>818</v>
      </c>
      <c r="D950">
        <v>1</v>
      </c>
      <c r="E950">
        <v>6</v>
      </c>
      <c r="F950">
        <v>85</v>
      </c>
      <c r="G950">
        <v>53.8</v>
      </c>
      <c r="H950" t="str">
        <f>_xlfn.XLOOKUP(Table1[[#This Row],[MyyjäID]],myyjat!$A$2:$A$16,myyjat!$B$2:$B$16)</f>
        <v>Hessu</v>
      </c>
      <c r="I950">
        <f>_xlfn.XLOOKUP(Table1[[#This Row],[Tuotenumero]],tuotteet!$A$2:$A$26,tuotteet!$C$2:$C$26)</f>
        <v>6</v>
      </c>
      <c r="J950" t="str">
        <f>_xlfn.XLOOKUP(Table1[[#This Row],[ryhmäID]],ryhmat!$A$2:$A$7,ryhmat!$B$2:$B$7)</f>
        <v>Digiboxit</v>
      </c>
      <c r="K950">
        <f>Table1[[#This Row],[Myyntihinta]]-Table1[[#This Row],[Ostohinta]]</f>
        <v>31.200000000000003</v>
      </c>
    </row>
    <row r="951" spans="1:11" x14ac:dyDescent="0.2">
      <c r="A951">
        <v>51449</v>
      </c>
      <c r="B951" s="21">
        <v>44249</v>
      </c>
      <c r="C951" s="26" t="s">
        <v>821</v>
      </c>
      <c r="D951">
        <v>1</v>
      </c>
      <c r="E951">
        <v>7</v>
      </c>
      <c r="F951">
        <v>116</v>
      </c>
      <c r="G951">
        <v>66.95</v>
      </c>
      <c r="H951" t="str">
        <f>_xlfn.XLOOKUP(Table1[[#This Row],[MyyjäID]],myyjat!$A$2:$A$16,myyjat!$B$2:$B$16)</f>
        <v>Rauno</v>
      </c>
      <c r="I951">
        <f>_xlfn.XLOOKUP(Table1[[#This Row],[Tuotenumero]],tuotteet!$A$2:$A$26,tuotteet!$C$2:$C$26)</f>
        <v>2</v>
      </c>
      <c r="J951" t="str">
        <f>_xlfn.XLOOKUP(Table1[[#This Row],[ryhmäID]],ryhmat!$A$2:$A$7,ryhmat!$B$2:$B$7)</f>
        <v>Kuvantoisto</v>
      </c>
      <c r="K951">
        <f>Table1[[#This Row],[Myyntihinta]]-Table1[[#This Row],[Ostohinta]]</f>
        <v>49.05</v>
      </c>
    </row>
    <row r="952" spans="1:11" x14ac:dyDescent="0.2">
      <c r="A952">
        <v>51450</v>
      </c>
      <c r="B952" s="21">
        <v>44249</v>
      </c>
      <c r="C952" s="26" t="s">
        <v>824</v>
      </c>
      <c r="D952">
        <v>1</v>
      </c>
      <c r="E952">
        <v>5</v>
      </c>
      <c r="F952">
        <v>128</v>
      </c>
      <c r="G952">
        <v>87.43</v>
      </c>
      <c r="H952" t="str">
        <f>_xlfn.XLOOKUP(Table1[[#This Row],[MyyjäID]],myyjat!$A$2:$A$16,myyjat!$B$2:$B$16)</f>
        <v>Liisa</v>
      </c>
      <c r="I952">
        <f>_xlfn.XLOOKUP(Table1[[#This Row],[Tuotenumero]],tuotteet!$A$2:$A$26,tuotteet!$C$2:$C$26)</f>
        <v>2</v>
      </c>
      <c r="J952" t="str">
        <f>_xlfn.XLOOKUP(Table1[[#This Row],[ryhmäID]],ryhmat!$A$2:$A$7,ryhmat!$B$2:$B$7)</f>
        <v>Kuvantoisto</v>
      </c>
      <c r="K952">
        <f>Table1[[#This Row],[Myyntihinta]]-Table1[[#This Row],[Ostohinta]]</f>
        <v>40.569999999999993</v>
      </c>
    </row>
    <row r="953" spans="1:11" x14ac:dyDescent="0.2">
      <c r="A953">
        <v>51451</v>
      </c>
      <c r="B953" s="21">
        <v>44250</v>
      </c>
      <c r="C953" s="26" t="s">
        <v>817</v>
      </c>
      <c r="D953">
        <v>1</v>
      </c>
      <c r="E953">
        <v>11</v>
      </c>
      <c r="F953">
        <v>19</v>
      </c>
      <c r="G953">
        <v>11.7</v>
      </c>
      <c r="H953" t="str">
        <f>_xlfn.XLOOKUP(Table1[[#This Row],[MyyjäID]],myyjat!$A$2:$A$16,myyjat!$B$2:$B$16)</f>
        <v>Lisbeth</v>
      </c>
      <c r="I953">
        <f>_xlfn.XLOOKUP(Table1[[#This Row],[Tuotenumero]],tuotteet!$A$2:$A$26,tuotteet!$C$2:$C$26)</f>
        <v>4</v>
      </c>
      <c r="J953" t="str">
        <f>_xlfn.XLOOKUP(Table1[[#This Row],[ryhmäID]],ryhmat!$A$2:$A$7,ryhmat!$B$2:$B$7)</f>
        <v>Tarvikkeet</v>
      </c>
      <c r="K953">
        <f>Table1[[#This Row],[Myyntihinta]]-Table1[[#This Row],[Ostohinta]]</f>
        <v>7.3000000000000007</v>
      </c>
    </row>
    <row r="954" spans="1:11" x14ac:dyDescent="0.2">
      <c r="A954">
        <v>51452</v>
      </c>
      <c r="B954" s="21">
        <v>44251</v>
      </c>
      <c r="C954" s="26" t="s">
        <v>819</v>
      </c>
      <c r="D954">
        <v>1</v>
      </c>
      <c r="E954">
        <v>3</v>
      </c>
      <c r="F954">
        <v>249</v>
      </c>
      <c r="G954">
        <v>168.89</v>
      </c>
      <c r="H954" t="str">
        <f>_xlfn.XLOOKUP(Table1[[#This Row],[MyyjäID]],myyjat!$A$2:$A$16,myyjat!$B$2:$B$16)</f>
        <v>Pekka</v>
      </c>
      <c r="I954">
        <f>_xlfn.XLOOKUP(Table1[[#This Row],[Tuotenumero]],tuotteet!$A$2:$A$26,tuotteet!$C$2:$C$26)</f>
        <v>3</v>
      </c>
      <c r="J954" t="str">
        <f>_xlfn.XLOOKUP(Table1[[#This Row],[ryhmäID]],ryhmat!$A$2:$A$7,ryhmat!$B$2:$B$7)</f>
        <v>TV</v>
      </c>
      <c r="K954">
        <f>Table1[[#This Row],[Myyntihinta]]-Table1[[#This Row],[Ostohinta]]</f>
        <v>80.110000000000014</v>
      </c>
    </row>
    <row r="955" spans="1:11" x14ac:dyDescent="0.2">
      <c r="A955">
        <v>51453</v>
      </c>
      <c r="B955" s="21">
        <v>44252</v>
      </c>
      <c r="C955" s="26" t="s">
        <v>817</v>
      </c>
      <c r="D955">
        <v>1</v>
      </c>
      <c r="E955">
        <v>1</v>
      </c>
      <c r="F955">
        <v>19</v>
      </c>
      <c r="G955">
        <v>11.68</v>
      </c>
      <c r="H955" t="str">
        <f>_xlfn.XLOOKUP(Table1[[#This Row],[MyyjäID]],myyjat!$A$2:$A$16,myyjat!$B$2:$B$16)</f>
        <v>Jani</v>
      </c>
      <c r="I955">
        <f>_xlfn.XLOOKUP(Table1[[#This Row],[Tuotenumero]],tuotteet!$A$2:$A$26,tuotteet!$C$2:$C$26)</f>
        <v>4</v>
      </c>
      <c r="J955" t="str">
        <f>_xlfn.XLOOKUP(Table1[[#This Row],[ryhmäID]],ryhmat!$A$2:$A$7,ryhmat!$B$2:$B$7)</f>
        <v>Tarvikkeet</v>
      </c>
      <c r="K955">
        <f>Table1[[#This Row],[Myyntihinta]]-Table1[[#This Row],[Ostohinta]]</f>
        <v>7.32</v>
      </c>
    </row>
    <row r="956" spans="1:11" x14ac:dyDescent="0.2">
      <c r="A956">
        <v>51454</v>
      </c>
      <c r="B956" s="21">
        <v>44254</v>
      </c>
      <c r="C956" s="26" t="s">
        <v>819</v>
      </c>
      <c r="D956">
        <v>1</v>
      </c>
      <c r="E956">
        <v>13</v>
      </c>
      <c r="F956">
        <v>227</v>
      </c>
      <c r="G956">
        <v>165.97</v>
      </c>
      <c r="H956" t="str">
        <f>_xlfn.XLOOKUP(Table1[[#This Row],[MyyjäID]],myyjat!$A$2:$A$16,myyjat!$B$2:$B$16)</f>
        <v>Mari</v>
      </c>
      <c r="I956">
        <f>_xlfn.XLOOKUP(Table1[[#This Row],[Tuotenumero]],tuotteet!$A$2:$A$26,tuotteet!$C$2:$C$26)</f>
        <v>3</v>
      </c>
      <c r="J956" t="str">
        <f>_xlfn.XLOOKUP(Table1[[#This Row],[ryhmäID]],ryhmat!$A$2:$A$7,ryhmat!$B$2:$B$7)</f>
        <v>TV</v>
      </c>
      <c r="K956">
        <f>Table1[[#This Row],[Myyntihinta]]-Table1[[#This Row],[Ostohinta]]</f>
        <v>61.03</v>
      </c>
    </row>
    <row r="957" spans="1:11" x14ac:dyDescent="0.2">
      <c r="A957">
        <v>51455</v>
      </c>
      <c r="B957" s="21">
        <v>44255</v>
      </c>
      <c r="C957" s="26" t="s">
        <v>817</v>
      </c>
      <c r="D957">
        <v>1</v>
      </c>
      <c r="E957">
        <v>5</v>
      </c>
      <c r="F957">
        <v>21</v>
      </c>
      <c r="G957">
        <v>11.62</v>
      </c>
      <c r="H957" t="str">
        <f>_xlfn.XLOOKUP(Table1[[#This Row],[MyyjäID]],myyjat!$A$2:$A$16,myyjat!$B$2:$B$16)</f>
        <v>Liisa</v>
      </c>
      <c r="I957">
        <f>_xlfn.XLOOKUP(Table1[[#This Row],[Tuotenumero]],tuotteet!$A$2:$A$26,tuotteet!$C$2:$C$26)</f>
        <v>4</v>
      </c>
      <c r="J957" t="str">
        <f>_xlfn.XLOOKUP(Table1[[#This Row],[ryhmäID]],ryhmat!$A$2:$A$7,ryhmat!$B$2:$B$7)</f>
        <v>Tarvikkeet</v>
      </c>
      <c r="K957">
        <f>Table1[[#This Row],[Myyntihinta]]-Table1[[#This Row],[Ostohinta]]</f>
        <v>9.3800000000000008</v>
      </c>
    </row>
    <row r="958" spans="1:11" x14ac:dyDescent="0.2">
      <c r="A958">
        <v>51456</v>
      </c>
      <c r="B958" s="21">
        <v>44255</v>
      </c>
      <c r="C958" s="26" t="s">
        <v>821</v>
      </c>
      <c r="D958">
        <v>1</v>
      </c>
      <c r="E958">
        <v>7</v>
      </c>
      <c r="F958">
        <v>121</v>
      </c>
      <c r="G958">
        <v>63.08</v>
      </c>
      <c r="H958" t="str">
        <f>_xlfn.XLOOKUP(Table1[[#This Row],[MyyjäID]],myyjat!$A$2:$A$16,myyjat!$B$2:$B$16)</f>
        <v>Rauno</v>
      </c>
      <c r="I958">
        <f>_xlfn.XLOOKUP(Table1[[#This Row],[Tuotenumero]],tuotteet!$A$2:$A$26,tuotteet!$C$2:$C$26)</f>
        <v>2</v>
      </c>
      <c r="J958" t="str">
        <f>_xlfn.XLOOKUP(Table1[[#This Row],[ryhmäID]],ryhmat!$A$2:$A$7,ryhmat!$B$2:$B$7)</f>
        <v>Kuvantoisto</v>
      </c>
      <c r="K958">
        <f>Table1[[#This Row],[Myyntihinta]]-Table1[[#This Row],[Ostohinta]]</f>
        <v>57.92</v>
      </c>
    </row>
    <row r="959" spans="1:11" x14ac:dyDescent="0.2">
      <c r="A959">
        <v>51457</v>
      </c>
      <c r="B959" s="21">
        <v>44256</v>
      </c>
      <c r="C959" s="26" t="s">
        <v>822</v>
      </c>
      <c r="D959">
        <v>1</v>
      </c>
      <c r="E959">
        <v>5</v>
      </c>
      <c r="F959">
        <v>172</v>
      </c>
      <c r="G959">
        <v>110.27</v>
      </c>
      <c r="H959" t="str">
        <f>_xlfn.XLOOKUP(Table1[[#This Row],[MyyjäID]],myyjat!$A$2:$A$16,myyjat!$B$2:$B$16)</f>
        <v>Liisa</v>
      </c>
      <c r="I959">
        <f>_xlfn.XLOOKUP(Table1[[#This Row],[Tuotenumero]],tuotteet!$A$2:$A$26,tuotteet!$C$2:$C$26)</f>
        <v>2</v>
      </c>
      <c r="J959" t="str">
        <f>_xlfn.XLOOKUP(Table1[[#This Row],[ryhmäID]],ryhmat!$A$2:$A$7,ryhmat!$B$2:$B$7)</f>
        <v>Kuvantoisto</v>
      </c>
      <c r="K959">
        <f>Table1[[#This Row],[Myyntihinta]]-Table1[[#This Row],[Ostohinta]]</f>
        <v>61.730000000000004</v>
      </c>
    </row>
    <row r="960" spans="1:11" x14ac:dyDescent="0.2">
      <c r="A960">
        <v>51458</v>
      </c>
      <c r="B960" s="21">
        <v>44256</v>
      </c>
      <c r="C960" s="26" t="s">
        <v>817</v>
      </c>
      <c r="D960">
        <v>1</v>
      </c>
      <c r="E960">
        <v>10</v>
      </c>
      <c r="F960">
        <v>21</v>
      </c>
      <c r="G960">
        <v>10.94</v>
      </c>
      <c r="H960" t="str">
        <f>_xlfn.XLOOKUP(Table1[[#This Row],[MyyjäID]],myyjat!$A$2:$A$16,myyjat!$B$2:$B$16)</f>
        <v>Jenni</v>
      </c>
      <c r="I960">
        <f>_xlfn.XLOOKUP(Table1[[#This Row],[Tuotenumero]],tuotteet!$A$2:$A$26,tuotteet!$C$2:$C$26)</f>
        <v>4</v>
      </c>
      <c r="J960" t="str">
        <f>_xlfn.XLOOKUP(Table1[[#This Row],[ryhmäID]],ryhmat!$A$2:$A$7,ryhmat!$B$2:$B$7)</f>
        <v>Tarvikkeet</v>
      </c>
      <c r="K960">
        <f>Table1[[#This Row],[Myyntihinta]]-Table1[[#This Row],[Ostohinta]]</f>
        <v>10.06</v>
      </c>
    </row>
    <row r="961" spans="1:11" x14ac:dyDescent="0.2">
      <c r="A961">
        <v>51459</v>
      </c>
      <c r="B961" s="21">
        <v>44258</v>
      </c>
      <c r="C961" s="26" t="s">
        <v>817</v>
      </c>
      <c r="D961">
        <v>1</v>
      </c>
      <c r="E961">
        <v>3</v>
      </c>
      <c r="F961">
        <v>21</v>
      </c>
      <c r="G961">
        <v>11.75</v>
      </c>
      <c r="H961" t="str">
        <f>_xlfn.XLOOKUP(Table1[[#This Row],[MyyjäID]],myyjat!$A$2:$A$16,myyjat!$B$2:$B$16)</f>
        <v>Pekka</v>
      </c>
      <c r="I961">
        <f>_xlfn.XLOOKUP(Table1[[#This Row],[Tuotenumero]],tuotteet!$A$2:$A$26,tuotteet!$C$2:$C$26)</f>
        <v>4</v>
      </c>
      <c r="J961" t="str">
        <f>_xlfn.XLOOKUP(Table1[[#This Row],[ryhmäID]],ryhmat!$A$2:$A$7,ryhmat!$B$2:$B$7)</f>
        <v>Tarvikkeet</v>
      </c>
      <c r="K961">
        <f>Table1[[#This Row],[Myyntihinta]]-Table1[[#This Row],[Ostohinta]]</f>
        <v>9.25</v>
      </c>
    </row>
    <row r="962" spans="1:11" x14ac:dyDescent="0.2">
      <c r="A962">
        <v>51460</v>
      </c>
      <c r="B962" s="21">
        <v>44259</v>
      </c>
      <c r="C962" s="26" t="s">
        <v>821</v>
      </c>
      <c r="D962">
        <v>1</v>
      </c>
      <c r="E962">
        <v>10</v>
      </c>
      <c r="F962">
        <v>116</v>
      </c>
      <c r="G962">
        <v>62.41</v>
      </c>
      <c r="H962" t="str">
        <f>_xlfn.XLOOKUP(Table1[[#This Row],[MyyjäID]],myyjat!$A$2:$A$16,myyjat!$B$2:$B$16)</f>
        <v>Jenni</v>
      </c>
      <c r="I962">
        <f>_xlfn.XLOOKUP(Table1[[#This Row],[Tuotenumero]],tuotteet!$A$2:$A$26,tuotteet!$C$2:$C$26)</f>
        <v>2</v>
      </c>
      <c r="J962" t="str">
        <f>_xlfn.XLOOKUP(Table1[[#This Row],[ryhmäID]],ryhmat!$A$2:$A$7,ryhmat!$B$2:$B$7)</f>
        <v>Kuvantoisto</v>
      </c>
      <c r="K962">
        <f>Table1[[#This Row],[Myyntihinta]]-Table1[[#This Row],[Ostohinta]]</f>
        <v>53.59</v>
      </c>
    </row>
    <row r="963" spans="1:11" x14ac:dyDescent="0.2">
      <c r="A963">
        <v>51461</v>
      </c>
      <c r="B963" s="21">
        <v>44259</v>
      </c>
      <c r="C963" s="26" t="s">
        <v>817</v>
      </c>
      <c r="D963">
        <v>1</v>
      </c>
      <c r="E963">
        <v>5</v>
      </c>
      <c r="F963">
        <v>20</v>
      </c>
      <c r="G963">
        <v>11.08</v>
      </c>
      <c r="H963" t="str">
        <f>_xlfn.XLOOKUP(Table1[[#This Row],[MyyjäID]],myyjat!$A$2:$A$16,myyjat!$B$2:$B$16)</f>
        <v>Liisa</v>
      </c>
      <c r="I963">
        <f>_xlfn.XLOOKUP(Table1[[#This Row],[Tuotenumero]],tuotteet!$A$2:$A$26,tuotteet!$C$2:$C$26)</f>
        <v>4</v>
      </c>
      <c r="J963" t="str">
        <f>_xlfn.XLOOKUP(Table1[[#This Row],[ryhmäID]],ryhmat!$A$2:$A$7,ryhmat!$B$2:$B$7)</f>
        <v>Tarvikkeet</v>
      </c>
      <c r="K963">
        <f>Table1[[#This Row],[Myyntihinta]]-Table1[[#This Row],[Ostohinta]]</f>
        <v>8.92</v>
      </c>
    </row>
    <row r="964" spans="1:11" x14ac:dyDescent="0.2">
      <c r="A964">
        <v>51462</v>
      </c>
      <c r="B964" s="21">
        <v>44260</v>
      </c>
      <c r="C964" s="26" t="s">
        <v>818</v>
      </c>
      <c r="D964">
        <v>1</v>
      </c>
      <c r="E964">
        <v>6</v>
      </c>
      <c r="F964">
        <v>88</v>
      </c>
      <c r="G964">
        <v>53.47</v>
      </c>
      <c r="H964" t="str">
        <f>_xlfn.XLOOKUP(Table1[[#This Row],[MyyjäID]],myyjat!$A$2:$A$16,myyjat!$B$2:$B$16)</f>
        <v>Hessu</v>
      </c>
      <c r="I964">
        <f>_xlfn.XLOOKUP(Table1[[#This Row],[Tuotenumero]],tuotteet!$A$2:$A$26,tuotteet!$C$2:$C$26)</f>
        <v>6</v>
      </c>
      <c r="J964" t="str">
        <f>_xlfn.XLOOKUP(Table1[[#This Row],[ryhmäID]],ryhmat!$A$2:$A$7,ryhmat!$B$2:$B$7)</f>
        <v>Digiboxit</v>
      </c>
      <c r="K964">
        <f>Table1[[#This Row],[Myyntihinta]]-Table1[[#This Row],[Ostohinta]]</f>
        <v>34.53</v>
      </c>
    </row>
    <row r="965" spans="1:11" x14ac:dyDescent="0.2">
      <c r="A965">
        <v>51463</v>
      </c>
      <c r="B965" s="21">
        <v>44261</v>
      </c>
      <c r="C965" s="26" t="s">
        <v>820</v>
      </c>
      <c r="D965">
        <v>1</v>
      </c>
      <c r="E965">
        <v>6</v>
      </c>
      <c r="F965">
        <v>89</v>
      </c>
      <c r="G965">
        <v>50.03</v>
      </c>
      <c r="H965" t="str">
        <f>_xlfn.XLOOKUP(Table1[[#This Row],[MyyjäID]],myyjat!$A$2:$A$16,myyjat!$B$2:$B$16)</f>
        <v>Hessu</v>
      </c>
      <c r="I965">
        <f>_xlfn.XLOOKUP(Table1[[#This Row],[Tuotenumero]],tuotteet!$A$2:$A$26,tuotteet!$C$2:$C$26)</f>
        <v>6</v>
      </c>
      <c r="J965" t="str">
        <f>_xlfn.XLOOKUP(Table1[[#This Row],[ryhmäID]],ryhmat!$A$2:$A$7,ryhmat!$B$2:$B$7)</f>
        <v>Digiboxit</v>
      </c>
      <c r="K965">
        <f>Table1[[#This Row],[Myyntihinta]]-Table1[[#This Row],[Ostohinta]]</f>
        <v>38.97</v>
      </c>
    </row>
    <row r="966" spans="1:11" x14ac:dyDescent="0.2">
      <c r="A966">
        <v>51464</v>
      </c>
      <c r="B966" s="21">
        <v>44261</v>
      </c>
      <c r="C966" s="26" t="s">
        <v>817</v>
      </c>
      <c r="D966">
        <v>1</v>
      </c>
      <c r="E966">
        <v>3</v>
      </c>
      <c r="F966">
        <v>21</v>
      </c>
      <c r="G966">
        <v>11.29</v>
      </c>
      <c r="H966" t="str">
        <f>_xlfn.XLOOKUP(Table1[[#This Row],[MyyjäID]],myyjat!$A$2:$A$16,myyjat!$B$2:$B$16)</f>
        <v>Pekka</v>
      </c>
      <c r="I966">
        <f>_xlfn.XLOOKUP(Table1[[#This Row],[Tuotenumero]],tuotteet!$A$2:$A$26,tuotteet!$C$2:$C$26)</f>
        <v>4</v>
      </c>
      <c r="J966" t="str">
        <f>_xlfn.XLOOKUP(Table1[[#This Row],[ryhmäID]],ryhmat!$A$2:$A$7,ryhmat!$B$2:$B$7)</f>
        <v>Tarvikkeet</v>
      </c>
      <c r="K966">
        <f>Table1[[#This Row],[Myyntihinta]]-Table1[[#This Row],[Ostohinta]]</f>
        <v>9.7100000000000009</v>
      </c>
    </row>
    <row r="967" spans="1:11" x14ac:dyDescent="0.2">
      <c r="A967">
        <v>51465</v>
      </c>
      <c r="B967" s="21">
        <v>44262</v>
      </c>
      <c r="C967" s="26" t="s">
        <v>817</v>
      </c>
      <c r="D967">
        <v>1</v>
      </c>
      <c r="E967">
        <v>6</v>
      </c>
      <c r="F967">
        <v>21</v>
      </c>
      <c r="G967">
        <v>11.46</v>
      </c>
      <c r="H967" t="str">
        <f>_xlfn.XLOOKUP(Table1[[#This Row],[MyyjäID]],myyjat!$A$2:$A$16,myyjat!$B$2:$B$16)</f>
        <v>Hessu</v>
      </c>
      <c r="I967">
        <f>_xlfn.XLOOKUP(Table1[[#This Row],[Tuotenumero]],tuotteet!$A$2:$A$26,tuotteet!$C$2:$C$26)</f>
        <v>4</v>
      </c>
      <c r="J967" t="str">
        <f>_xlfn.XLOOKUP(Table1[[#This Row],[ryhmäID]],ryhmat!$A$2:$A$7,ryhmat!$B$2:$B$7)</f>
        <v>Tarvikkeet</v>
      </c>
      <c r="K967">
        <f>Table1[[#This Row],[Myyntihinta]]-Table1[[#This Row],[Ostohinta]]</f>
        <v>9.5399999999999991</v>
      </c>
    </row>
    <row r="968" spans="1:11" x14ac:dyDescent="0.2">
      <c r="A968">
        <v>51466</v>
      </c>
      <c r="B968" s="21">
        <v>44264</v>
      </c>
      <c r="C968" s="26" t="s">
        <v>825</v>
      </c>
      <c r="D968">
        <v>1</v>
      </c>
      <c r="E968">
        <v>6</v>
      </c>
      <c r="F968">
        <v>97</v>
      </c>
      <c r="G968">
        <v>53.46</v>
      </c>
      <c r="H968" t="str">
        <f>_xlfn.XLOOKUP(Table1[[#This Row],[MyyjäID]],myyjat!$A$2:$A$16,myyjat!$B$2:$B$16)</f>
        <v>Hessu</v>
      </c>
      <c r="I968">
        <f>_xlfn.XLOOKUP(Table1[[#This Row],[Tuotenumero]],tuotteet!$A$2:$A$26,tuotteet!$C$2:$C$26)</f>
        <v>5</v>
      </c>
      <c r="J968" t="str">
        <f>_xlfn.XLOOKUP(Table1[[#This Row],[ryhmäID]],ryhmat!$A$2:$A$7,ryhmat!$B$2:$B$7)</f>
        <v>Konsolit</v>
      </c>
      <c r="K968">
        <f>Table1[[#This Row],[Myyntihinta]]-Table1[[#This Row],[Ostohinta]]</f>
        <v>43.54</v>
      </c>
    </row>
    <row r="969" spans="1:11" x14ac:dyDescent="0.2">
      <c r="A969">
        <v>51467</v>
      </c>
      <c r="B969" s="21">
        <v>44264</v>
      </c>
      <c r="C969" s="26" t="s">
        <v>822</v>
      </c>
      <c r="D969">
        <v>1</v>
      </c>
      <c r="E969">
        <v>7</v>
      </c>
      <c r="F969">
        <v>174</v>
      </c>
      <c r="G969">
        <v>119.3</v>
      </c>
      <c r="H969" t="str">
        <f>_xlfn.XLOOKUP(Table1[[#This Row],[MyyjäID]],myyjat!$A$2:$A$16,myyjat!$B$2:$B$16)</f>
        <v>Rauno</v>
      </c>
      <c r="I969">
        <f>_xlfn.XLOOKUP(Table1[[#This Row],[Tuotenumero]],tuotteet!$A$2:$A$26,tuotteet!$C$2:$C$26)</f>
        <v>2</v>
      </c>
      <c r="J969" t="str">
        <f>_xlfn.XLOOKUP(Table1[[#This Row],[ryhmäID]],ryhmat!$A$2:$A$7,ryhmat!$B$2:$B$7)</f>
        <v>Kuvantoisto</v>
      </c>
      <c r="K969">
        <f>Table1[[#This Row],[Myyntihinta]]-Table1[[#This Row],[Ostohinta]]</f>
        <v>54.7</v>
      </c>
    </row>
    <row r="970" spans="1:11" x14ac:dyDescent="0.2">
      <c r="A970">
        <v>51468</v>
      </c>
      <c r="B970" s="21">
        <v>44265</v>
      </c>
      <c r="C970" s="26" t="s">
        <v>821</v>
      </c>
      <c r="D970">
        <v>1</v>
      </c>
      <c r="E970">
        <v>7</v>
      </c>
      <c r="F970">
        <v>122</v>
      </c>
      <c r="G970">
        <v>66.28</v>
      </c>
      <c r="H970" t="str">
        <f>_xlfn.XLOOKUP(Table1[[#This Row],[MyyjäID]],myyjat!$A$2:$A$16,myyjat!$B$2:$B$16)</f>
        <v>Rauno</v>
      </c>
      <c r="I970">
        <f>_xlfn.XLOOKUP(Table1[[#This Row],[Tuotenumero]],tuotteet!$A$2:$A$26,tuotteet!$C$2:$C$26)</f>
        <v>2</v>
      </c>
      <c r="J970" t="str">
        <f>_xlfn.XLOOKUP(Table1[[#This Row],[ryhmäID]],ryhmat!$A$2:$A$7,ryhmat!$B$2:$B$7)</f>
        <v>Kuvantoisto</v>
      </c>
      <c r="K970">
        <f>Table1[[#This Row],[Myyntihinta]]-Table1[[#This Row],[Ostohinta]]</f>
        <v>55.72</v>
      </c>
    </row>
    <row r="971" spans="1:11" x14ac:dyDescent="0.2">
      <c r="A971">
        <v>51469</v>
      </c>
      <c r="B971" s="21">
        <v>44265</v>
      </c>
      <c r="C971" s="26" t="s">
        <v>817</v>
      </c>
      <c r="D971">
        <v>1</v>
      </c>
      <c r="E971">
        <v>5</v>
      </c>
      <c r="F971">
        <v>21</v>
      </c>
      <c r="G971">
        <v>11.07</v>
      </c>
      <c r="H971" t="str">
        <f>_xlfn.XLOOKUP(Table1[[#This Row],[MyyjäID]],myyjat!$A$2:$A$16,myyjat!$B$2:$B$16)</f>
        <v>Liisa</v>
      </c>
      <c r="I971">
        <f>_xlfn.XLOOKUP(Table1[[#This Row],[Tuotenumero]],tuotteet!$A$2:$A$26,tuotteet!$C$2:$C$26)</f>
        <v>4</v>
      </c>
      <c r="J971" t="str">
        <f>_xlfn.XLOOKUP(Table1[[#This Row],[ryhmäID]],ryhmat!$A$2:$A$7,ryhmat!$B$2:$B$7)</f>
        <v>Tarvikkeet</v>
      </c>
      <c r="K971">
        <f>Table1[[#This Row],[Myyntihinta]]-Table1[[#This Row],[Ostohinta]]</f>
        <v>9.93</v>
      </c>
    </row>
    <row r="972" spans="1:11" x14ac:dyDescent="0.2">
      <c r="A972">
        <v>51470</v>
      </c>
      <c r="B972" s="21">
        <v>44266</v>
      </c>
      <c r="C972" s="26" t="s">
        <v>819</v>
      </c>
      <c r="D972">
        <v>1</v>
      </c>
      <c r="E972">
        <v>14</v>
      </c>
      <c r="F972">
        <v>244</v>
      </c>
      <c r="G972">
        <v>166.63</v>
      </c>
      <c r="H972" t="str">
        <f>_xlfn.XLOOKUP(Table1[[#This Row],[MyyjäID]],myyjat!$A$2:$A$16,myyjat!$B$2:$B$16)</f>
        <v>Hillevi</v>
      </c>
      <c r="I972">
        <f>_xlfn.XLOOKUP(Table1[[#This Row],[Tuotenumero]],tuotteet!$A$2:$A$26,tuotteet!$C$2:$C$26)</f>
        <v>3</v>
      </c>
      <c r="J972" t="str">
        <f>_xlfn.XLOOKUP(Table1[[#This Row],[ryhmäID]],ryhmat!$A$2:$A$7,ryhmat!$B$2:$B$7)</f>
        <v>TV</v>
      </c>
      <c r="K972">
        <f>Table1[[#This Row],[Myyntihinta]]-Table1[[#This Row],[Ostohinta]]</f>
        <v>77.37</v>
      </c>
    </row>
    <row r="973" spans="1:11" x14ac:dyDescent="0.2">
      <c r="A973">
        <v>51471</v>
      </c>
      <c r="B973" s="21">
        <v>44266</v>
      </c>
      <c r="C973" s="26" t="s">
        <v>817</v>
      </c>
      <c r="D973">
        <v>1</v>
      </c>
      <c r="E973">
        <v>3</v>
      </c>
      <c r="F973">
        <v>21</v>
      </c>
      <c r="G973">
        <v>11.53</v>
      </c>
      <c r="H973" t="str">
        <f>_xlfn.XLOOKUP(Table1[[#This Row],[MyyjäID]],myyjat!$A$2:$A$16,myyjat!$B$2:$B$16)</f>
        <v>Pekka</v>
      </c>
      <c r="I973">
        <f>_xlfn.XLOOKUP(Table1[[#This Row],[Tuotenumero]],tuotteet!$A$2:$A$26,tuotteet!$C$2:$C$26)</f>
        <v>4</v>
      </c>
      <c r="J973" t="str">
        <f>_xlfn.XLOOKUP(Table1[[#This Row],[ryhmäID]],ryhmat!$A$2:$A$7,ryhmat!$B$2:$B$7)</f>
        <v>Tarvikkeet</v>
      </c>
      <c r="K973">
        <f>Table1[[#This Row],[Myyntihinta]]-Table1[[#This Row],[Ostohinta]]</f>
        <v>9.4700000000000006</v>
      </c>
    </row>
    <row r="974" spans="1:11" x14ac:dyDescent="0.2">
      <c r="A974">
        <v>51472</v>
      </c>
      <c r="B974" s="21">
        <v>44269</v>
      </c>
      <c r="C974" s="26" t="s">
        <v>821</v>
      </c>
      <c r="D974">
        <v>1</v>
      </c>
      <c r="E974">
        <v>7</v>
      </c>
      <c r="F974">
        <v>116</v>
      </c>
      <c r="G974">
        <v>65.05</v>
      </c>
      <c r="H974" t="str">
        <f>_xlfn.XLOOKUP(Table1[[#This Row],[MyyjäID]],myyjat!$A$2:$A$16,myyjat!$B$2:$B$16)</f>
        <v>Rauno</v>
      </c>
      <c r="I974">
        <f>_xlfn.XLOOKUP(Table1[[#This Row],[Tuotenumero]],tuotteet!$A$2:$A$26,tuotteet!$C$2:$C$26)</f>
        <v>2</v>
      </c>
      <c r="J974" t="str">
        <f>_xlfn.XLOOKUP(Table1[[#This Row],[ryhmäID]],ryhmat!$A$2:$A$7,ryhmat!$B$2:$B$7)</f>
        <v>Kuvantoisto</v>
      </c>
      <c r="K974">
        <f>Table1[[#This Row],[Myyntihinta]]-Table1[[#This Row],[Ostohinta]]</f>
        <v>50.95</v>
      </c>
    </row>
    <row r="975" spans="1:11" x14ac:dyDescent="0.2">
      <c r="A975">
        <v>51473</v>
      </c>
      <c r="B975" s="21">
        <v>44269</v>
      </c>
      <c r="C975" s="26" t="s">
        <v>817</v>
      </c>
      <c r="D975">
        <v>1</v>
      </c>
      <c r="E975">
        <v>7</v>
      </c>
      <c r="F975">
        <v>21</v>
      </c>
      <c r="G975">
        <v>10.9</v>
      </c>
      <c r="H975" t="str">
        <f>_xlfn.XLOOKUP(Table1[[#This Row],[MyyjäID]],myyjat!$A$2:$A$16,myyjat!$B$2:$B$16)</f>
        <v>Rauno</v>
      </c>
      <c r="I975">
        <f>_xlfn.XLOOKUP(Table1[[#This Row],[Tuotenumero]],tuotteet!$A$2:$A$26,tuotteet!$C$2:$C$26)</f>
        <v>4</v>
      </c>
      <c r="J975" t="str">
        <f>_xlfn.XLOOKUP(Table1[[#This Row],[ryhmäID]],ryhmat!$A$2:$A$7,ryhmat!$B$2:$B$7)</f>
        <v>Tarvikkeet</v>
      </c>
      <c r="K975">
        <f>Table1[[#This Row],[Myyntihinta]]-Table1[[#This Row],[Ostohinta]]</f>
        <v>10.1</v>
      </c>
    </row>
    <row r="976" spans="1:11" x14ac:dyDescent="0.2">
      <c r="A976">
        <v>51474</v>
      </c>
      <c r="B976" s="21">
        <v>44270</v>
      </c>
      <c r="C976" s="26" t="s">
        <v>816</v>
      </c>
      <c r="D976">
        <v>1</v>
      </c>
      <c r="E976">
        <v>2</v>
      </c>
      <c r="F976">
        <v>72</v>
      </c>
      <c r="G976">
        <v>42.76</v>
      </c>
      <c r="H976" t="str">
        <f>_xlfn.XLOOKUP(Table1[[#This Row],[MyyjäID]],myyjat!$A$2:$A$16,myyjat!$B$2:$B$16)</f>
        <v>Petteri</v>
      </c>
      <c r="I976">
        <f>_xlfn.XLOOKUP(Table1[[#This Row],[Tuotenumero]],tuotteet!$A$2:$A$26,tuotteet!$C$2:$C$26)</f>
        <v>5</v>
      </c>
      <c r="J976" t="str">
        <f>_xlfn.XLOOKUP(Table1[[#This Row],[ryhmäID]],ryhmat!$A$2:$A$7,ryhmat!$B$2:$B$7)</f>
        <v>Konsolit</v>
      </c>
      <c r="K976">
        <f>Table1[[#This Row],[Myyntihinta]]-Table1[[#This Row],[Ostohinta]]</f>
        <v>29.240000000000002</v>
      </c>
    </row>
    <row r="977" spans="1:11" x14ac:dyDescent="0.2">
      <c r="A977">
        <v>51475</v>
      </c>
      <c r="B977" s="21">
        <v>44271</v>
      </c>
      <c r="C977" s="26" t="s">
        <v>820</v>
      </c>
      <c r="D977">
        <v>1</v>
      </c>
      <c r="E977">
        <v>6</v>
      </c>
      <c r="F977">
        <v>81</v>
      </c>
      <c r="G977">
        <v>51.14</v>
      </c>
      <c r="H977" t="str">
        <f>_xlfn.XLOOKUP(Table1[[#This Row],[MyyjäID]],myyjat!$A$2:$A$16,myyjat!$B$2:$B$16)</f>
        <v>Hessu</v>
      </c>
      <c r="I977">
        <f>_xlfn.XLOOKUP(Table1[[#This Row],[Tuotenumero]],tuotteet!$A$2:$A$26,tuotteet!$C$2:$C$26)</f>
        <v>6</v>
      </c>
      <c r="J977" t="str">
        <f>_xlfn.XLOOKUP(Table1[[#This Row],[ryhmäID]],ryhmat!$A$2:$A$7,ryhmat!$B$2:$B$7)</f>
        <v>Digiboxit</v>
      </c>
      <c r="K977">
        <f>Table1[[#This Row],[Myyntihinta]]-Table1[[#This Row],[Ostohinta]]</f>
        <v>29.86</v>
      </c>
    </row>
    <row r="978" spans="1:11" x14ac:dyDescent="0.2">
      <c r="A978">
        <v>51476</v>
      </c>
      <c r="B978" s="21">
        <v>44271</v>
      </c>
      <c r="C978" s="26" t="s">
        <v>817</v>
      </c>
      <c r="D978">
        <v>1</v>
      </c>
      <c r="E978">
        <v>1</v>
      </c>
      <c r="F978">
        <v>21</v>
      </c>
      <c r="G978">
        <v>11.57</v>
      </c>
      <c r="H978" t="str">
        <f>_xlfn.XLOOKUP(Table1[[#This Row],[MyyjäID]],myyjat!$A$2:$A$16,myyjat!$B$2:$B$16)</f>
        <v>Jani</v>
      </c>
      <c r="I978">
        <f>_xlfn.XLOOKUP(Table1[[#This Row],[Tuotenumero]],tuotteet!$A$2:$A$26,tuotteet!$C$2:$C$26)</f>
        <v>4</v>
      </c>
      <c r="J978" t="str">
        <f>_xlfn.XLOOKUP(Table1[[#This Row],[ryhmäID]],ryhmat!$A$2:$A$7,ryhmat!$B$2:$B$7)</f>
        <v>Tarvikkeet</v>
      </c>
      <c r="K978">
        <f>Table1[[#This Row],[Myyntihinta]]-Table1[[#This Row],[Ostohinta]]</f>
        <v>9.43</v>
      </c>
    </row>
    <row r="979" spans="1:11" x14ac:dyDescent="0.2">
      <c r="A979">
        <v>51477</v>
      </c>
      <c r="B979" s="21">
        <v>44272</v>
      </c>
      <c r="C979" s="26" t="s">
        <v>817</v>
      </c>
      <c r="D979">
        <v>1</v>
      </c>
      <c r="E979">
        <v>6</v>
      </c>
      <c r="F979">
        <v>20</v>
      </c>
      <c r="G979">
        <v>11.64</v>
      </c>
      <c r="H979" t="str">
        <f>_xlfn.XLOOKUP(Table1[[#This Row],[MyyjäID]],myyjat!$A$2:$A$16,myyjat!$B$2:$B$16)</f>
        <v>Hessu</v>
      </c>
      <c r="I979">
        <f>_xlfn.XLOOKUP(Table1[[#This Row],[Tuotenumero]],tuotteet!$A$2:$A$26,tuotteet!$C$2:$C$26)</f>
        <v>4</v>
      </c>
      <c r="J979" t="str">
        <f>_xlfn.XLOOKUP(Table1[[#This Row],[ryhmäID]],ryhmat!$A$2:$A$7,ryhmat!$B$2:$B$7)</f>
        <v>Tarvikkeet</v>
      </c>
      <c r="K979">
        <f>Table1[[#This Row],[Myyntihinta]]-Table1[[#This Row],[Ostohinta]]</f>
        <v>8.36</v>
      </c>
    </row>
    <row r="980" spans="1:11" x14ac:dyDescent="0.2">
      <c r="A980">
        <v>51478</v>
      </c>
      <c r="B980" s="21">
        <v>44272</v>
      </c>
      <c r="C980" s="26" t="s">
        <v>818</v>
      </c>
      <c r="D980">
        <v>1</v>
      </c>
      <c r="E980">
        <v>6</v>
      </c>
      <c r="F980">
        <v>88</v>
      </c>
      <c r="G980">
        <v>52.48</v>
      </c>
      <c r="H980" t="str">
        <f>_xlfn.XLOOKUP(Table1[[#This Row],[MyyjäID]],myyjat!$A$2:$A$16,myyjat!$B$2:$B$16)</f>
        <v>Hessu</v>
      </c>
      <c r="I980">
        <f>_xlfn.XLOOKUP(Table1[[#This Row],[Tuotenumero]],tuotteet!$A$2:$A$26,tuotteet!$C$2:$C$26)</f>
        <v>6</v>
      </c>
      <c r="J980" t="str">
        <f>_xlfn.XLOOKUP(Table1[[#This Row],[ryhmäID]],ryhmat!$A$2:$A$7,ryhmat!$B$2:$B$7)</f>
        <v>Digiboxit</v>
      </c>
      <c r="K980">
        <f>Table1[[#This Row],[Myyntihinta]]-Table1[[#This Row],[Ostohinta]]</f>
        <v>35.520000000000003</v>
      </c>
    </row>
    <row r="981" spans="1:11" x14ac:dyDescent="0.2">
      <c r="A981">
        <v>51479</v>
      </c>
      <c r="B981" s="21">
        <v>44273</v>
      </c>
      <c r="C981" s="26" t="s">
        <v>821</v>
      </c>
      <c r="D981">
        <v>1</v>
      </c>
      <c r="E981">
        <v>14</v>
      </c>
      <c r="F981">
        <v>118</v>
      </c>
      <c r="G981">
        <v>67.099999999999994</v>
      </c>
      <c r="H981" t="str">
        <f>_xlfn.XLOOKUP(Table1[[#This Row],[MyyjäID]],myyjat!$A$2:$A$16,myyjat!$B$2:$B$16)</f>
        <v>Hillevi</v>
      </c>
      <c r="I981">
        <f>_xlfn.XLOOKUP(Table1[[#This Row],[Tuotenumero]],tuotteet!$A$2:$A$26,tuotteet!$C$2:$C$26)</f>
        <v>2</v>
      </c>
      <c r="J981" t="str">
        <f>_xlfn.XLOOKUP(Table1[[#This Row],[ryhmäID]],ryhmat!$A$2:$A$7,ryhmat!$B$2:$B$7)</f>
        <v>Kuvantoisto</v>
      </c>
      <c r="K981">
        <f>Table1[[#This Row],[Myyntihinta]]-Table1[[#This Row],[Ostohinta]]</f>
        <v>50.900000000000006</v>
      </c>
    </row>
    <row r="982" spans="1:11" x14ac:dyDescent="0.2">
      <c r="A982">
        <v>51480</v>
      </c>
      <c r="B982" s="21">
        <v>44274</v>
      </c>
      <c r="C982" s="26" t="s">
        <v>820</v>
      </c>
      <c r="D982">
        <v>1</v>
      </c>
      <c r="E982">
        <v>14</v>
      </c>
      <c r="F982">
        <v>81</v>
      </c>
      <c r="G982">
        <v>51.07</v>
      </c>
      <c r="H982" t="str">
        <f>_xlfn.XLOOKUP(Table1[[#This Row],[MyyjäID]],myyjat!$A$2:$A$16,myyjat!$B$2:$B$16)</f>
        <v>Hillevi</v>
      </c>
      <c r="I982">
        <f>_xlfn.XLOOKUP(Table1[[#This Row],[Tuotenumero]],tuotteet!$A$2:$A$26,tuotteet!$C$2:$C$26)</f>
        <v>6</v>
      </c>
      <c r="J982" t="str">
        <f>_xlfn.XLOOKUP(Table1[[#This Row],[ryhmäID]],ryhmat!$A$2:$A$7,ryhmat!$B$2:$B$7)</f>
        <v>Digiboxit</v>
      </c>
      <c r="K982">
        <f>Table1[[#This Row],[Myyntihinta]]-Table1[[#This Row],[Ostohinta]]</f>
        <v>29.93</v>
      </c>
    </row>
    <row r="983" spans="1:11" x14ac:dyDescent="0.2">
      <c r="A983">
        <v>51481</v>
      </c>
      <c r="B983" s="21">
        <v>44274</v>
      </c>
      <c r="C983" s="26" t="s">
        <v>822</v>
      </c>
      <c r="D983">
        <v>1</v>
      </c>
      <c r="E983">
        <v>3</v>
      </c>
      <c r="F983">
        <v>181</v>
      </c>
      <c r="G983">
        <v>114.22</v>
      </c>
      <c r="H983" t="str">
        <f>_xlfn.XLOOKUP(Table1[[#This Row],[MyyjäID]],myyjat!$A$2:$A$16,myyjat!$B$2:$B$16)</f>
        <v>Pekka</v>
      </c>
      <c r="I983">
        <f>_xlfn.XLOOKUP(Table1[[#This Row],[Tuotenumero]],tuotteet!$A$2:$A$26,tuotteet!$C$2:$C$26)</f>
        <v>2</v>
      </c>
      <c r="J983" t="str">
        <f>_xlfn.XLOOKUP(Table1[[#This Row],[ryhmäID]],ryhmat!$A$2:$A$7,ryhmat!$B$2:$B$7)</f>
        <v>Kuvantoisto</v>
      </c>
      <c r="K983">
        <f>Table1[[#This Row],[Myyntihinta]]-Table1[[#This Row],[Ostohinta]]</f>
        <v>66.78</v>
      </c>
    </row>
    <row r="984" spans="1:11" x14ac:dyDescent="0.2">
      <c r="A984">
        <v>51482</v>
      </c>
      <c r="B984" s="21">
        <v>44274</v>
      </c>
      <c r="C984" s="26" t="s">
        <v>817</v>
      </c>
      <c r="D984">
        <v>1</v>
      </c>
      <c r="E984">
        <v>9</v>
      </c>
      <c r="F984">
        <v>20</v>
      </c>
      <c r="G984">
        <v>11.35</v>
      </c>
      <c r="H984" t="str">
        <f>_xlfn.XLOOKUP(Table1[[#This Row],[MyyjäID]],myyjat!$A$2:$A$16,myyjat!$B$2:$B$16)</f>
        <v>Maija</v>
      </c>
      <c r="I984">
        <f>_xlfn.XLOOKUP(Table1[[#This Row],[Tuotenumero]],tuotteet!$A$2:$A$26,tuotteet!$C$2:$C$26)</f>
        <v>4</v>
      </c>
      <c r="J984" t="str">
        <f>_xlfn.XLOOKUP(Table1[[#This Row],[ryhmäID]],ryhmat!$A$2:$A$7,ryhmat!$B$2:$B$7)</f>
        <v>Tarvikkeet</v>
      </c>
      <c r="K984">
        <f>Table1[[#This Row],[Myyntihinta]]-Table1[[#This Row],[Ostohinta]]</f>
        <v>8.65</v>
      </c>
    </row>
    <row r="985" spans="1:11" x14ac:dyDescent="0.2">
      <c r="A985">
        <v>51483</v>
      </c>
      <c r="B985" s="21">
        <v>44274</v>
      </c>
      <c r="C985" s="26" t="s">
        <v>819</v>
      </c>
      <c r="D985">
        <v>1</v>
      </c>
      <c r="E985">
        <v>7</v>
      </c>
      <c r="F985">
        <v>234</v>
      </c>
      <c r="G985">
        <v>169.61</v>
      </c>
      <c r="H985" t="str">
        <f>_xlfn.XLOOKUP(Table1[[#This Row],[MyyjäID]],myyjat!$A$2:$A$16,myyjat!$B$2:$B$16)</f>
        <v>Rauno</v>
      </c>
      <c r="I985">
        <f>_xlfn.XLOOKUP(Table1[[#This Row],[Tuotenumero]],tuotteet!$A$2:$A$26,tuotteet!$C$2:$C$26)</f>
        <v>3</v>
      </c>
      <c r="J985" t="str">
        <f>_xlfn.XLOOKUP(Table1[[#This Row],[ryhmäID]],ryhmat!$A$2:$A$7,ryhmat!$B$2:$B$7)</f>
        <v>TV</v>
      </c>
      <c r="K985">
        <f>Table1[[#This Row],[Myyntihinta]]-Table1[[#This Row],[Ostohinta]]</f>
        <v>64.389999999999986</v>
      </c>
    </row>
    <row r="986" spans="1:11" x14ac:dyDescent="0.2">
      <c r="A986">
        <v>51484</v>
      </c>
      <c r="B986" s="21">
        <v>44275</v>
      </c>
      <c r="C986" s="26" t="s">
        <v>821</v>
      </c>
      <c r="D986">
        <v>1</v>
      </c>
      <c r="E986">
        <v>6</v>
      </c>
      <c r="F986">
        <v>113</v>
      </c>
      <c r="G986">
        <v>65.83</v>
      </c>
      <c r="H986" t="str">
        <f>_xlfn.XLOOKUP(Table1[[#This Row],[MyyjäID]],myyjat!$A$2:$A$16,myyjat!$B$2:$B$16)</f>
        <v>Hessu</v>
      </c>
      <c r="I986">
        <f>_xlfn.XLOOKUP(Table1[[#This Row],[Tuotenumero]],tuotteet!$A$2:$A$26,tuotteet!$C$2:$C$26)</f>
        <v>2</v>
      </c>
      <c r="J986" t="str">
        <f>_xlfn.XLOOKUP(Table1[[#This Row],[ryhmäID]],ryhmat!$A$2:$A$7,ryhmat!$B$2:$B$7)</f>
        <v>Kuvantoisto</v>
      </c>
      <c r="K986">
        <f>Table1[[#This Row],[Myyntihinta]]-Table1[[#This Row],[Ostohinta]]</f>
        <v>47.17</v>
      </c>
    </row>
    <row r="987" spans="1:11" x14ac:dyDescent="0.2">
      <c r="A987">
        <v>51485</v>
      </c>
      <c r="B987" s="21">
        <v>44277</v>
      </c>
      <c r="C987" s="26" t="s">
        <v>817</v>
      </c>
      <c r="D987">
        <v>1</v>
      </c>
      <c r="E987">
        <v>9</v>
      </c>
      <c r="F987">
        <v>20</v>
      </c>
      <c r="G987">
        <v>11.15</v>
      </c>
      <c r="H987" t="str">
        <f>_xlfn.XLOOKUP(Table1[[#This Row],[MyyjäID]],myyjat!$A$2:$A$16,myyjat!$B$2:$B$16)</f>
        <v>Maija</v>
      </c>
      <c r="I987">
        <f>_xlfn.XLOOKUP(Table1[[#This Row],[Tuotenumero]],tuotteet!$A$2:$A$26,tuotteet!$C$2:$C$26)</f>
        <v>4</v>
      </c>
      <c r="J987" t="str">
        <f>_xlfn.XLOOKUP(Table1[[#This Row],[ryhmäID]],ryhmat!$A$2:$A$7,ryhmat!$B$2:$B$7)</f>
        <v>Tarvikkeet</v>
      </c>
      <c r="K987">
        <f>Table1[[#This Row],[Myyntihinta]]-Table1[[#This Row],[Ostohinta]]</f>
        <v>8.85</v>
      </c>
    </row>
    <row r="988" spans="1:11" x14ac:dyDescent="0.2">
      <c r="A988">
        <v>51486</v>
      </c>
      <c r="B988" s="21">
        <v>44278</v>
      </c>
      <c r="C988" s="26" t="s">
        <v>817</v>
      </c>
      <c r="D988">
        <v>1</v>
      </c>
      <c r="E988">
        <v>6</v>
      </c>
      <c r="F988">
        <v>21</v>
      </c>
      <c r="G988">
        <v>11.39</v>
      </c>
      <c r="H988" t="str">
        <f>_xlfn.XLOOKUP(Table1[[#This Row],[MyyjäID]],myyjat!$A$2:$A$16,myyjat!$B$2:$B$16)</f>
        <v>Hessu</v>
      </c>
      <c r="I988">
        <f>_xlfn.XLOOKUP(Table1[[#This Row],[Tuotenumero]],tuotteet!$A$2:$A$26,tuotteet!$C$2:$C$26)</f>
        <v>4</v>
      </c>
      <c r="J988" t="str">
        <f>_xlfn.XLOOKUP(Table1[[#This Row],[ryhmäID]],ryhmat!$A$2:$A$7,ryhmat!$B$2:$B$7)</f>
        <v>Tarvikkeet</v>
      </c>
      <c r="K988">
        <f>Table1[[#This Row],[Myyntihinta]]-Table1[[#This Row],[Ostohinta]]</f>
        <v>9.61</v>
      </c>
    </row>
    <row r="989" spans="1:11" x14ac:dyDescent="0.2">
      <c r="A989">
        <v>51487</v>
      </c>
      <c r="B989" s="21">
        <v>44278</v>
      </c>
      <c r="C989" s="26" t="s">
        <v>824</v>
      </c>
      <c r="D989">
        <v>1</v>
      </c>
      <c r="E989">
        <v>11</v>
      </c>
      <c r="F989">
        <v>130</v>
      </c>
      <c r="G989">
        <v>94.96</v>
      </c>
      <c r="H989" t="str">
        <f>_xlfn.XLOOKUP(Table1[[#This Row],[MyyjäID]],myyjat!$A$2:$A$16,myyjat!$B$2:$B$16)</f>
        <v>Lisbeth</v>
      </c>
      <c r="I989">
        <f>_xlfn.XLOOKUP(Table1[[#This Row],[Tuotenumero]],tuotteet!$A$2:$A$26,tuotteet!$C$2:$C$26)</f>
        <v>2</v>
      </c>
      <c r="J989" t="str">
        <f>_xlfn.XLOOKUP(Table1[[#This Row],[ryhmäID]],ryhmat!$A$2:$A$7,ryhmat!$B$2:$B$7)</f>
        <v>Kuvantoisto</v>
      </c>
      <c r="K989">
        <f>Table1[[#This Row],[Myyntihinta]]-Table1[[#This Row],[Ostohinta]]</f>
        <v>35.040000000000006</v>
      </c>
    </row>
    <row r="990" spans="1:11" x14ac:dyDescent="0.2">
      <c r="A990">
        <v>51488</v>
      </c>
      <c r="B990" s="21">
        <v>44279</v>
      </c>
      <c r="C990" s="26" t="s">
        <v>818</v>
      </c>
      <c r="D990">
        <v>1</v>
      </c>
      <c r="E990">
        <v>2</v>
      </c>
      <c r="F990">
        <v>86</v>
      </c>
      <c r="G990">
        <v>54.99</v>
      </c>
      <c r="H990" t="str">
        <f>_xlfn.XLOOKUP(Table1[[#This Row],[MyyjäID]],myyjat!$A$2:$A$16,myyjat!$B$2:$B$16)</f>
        <v>Petteri</v>
      </c>
      <c r="I990">
        <f>_xlfn.XLOOKUP(Table1[[#This Row],[Tuotenumero]],tuotteet!$A$2:$A$26,tuotteet!$C$2:$C$26)</f>
        <v>6</v>
      </c>
      <c r="J990" t="str">
        <f>_xlfn.XLOOKUP(Table1[[#This Row],[ryhmäID]],ryhmat!$A$2:$A$7,ryhmat!$B$2:$B$7)</f>
        <v>Digiboxit</v>
      </c>
      <c r="K990">
        <f>Table1[[#This Row],[Myyntihinta]]-Table1[[#This Row],[Ostohinta]]</f>
        <v>31.009999999999998</v>
      </c>
    </row>
    <row r="991" spans="1:11" x14ac:dyDescent="0.2">
      <c r="A991">
        <v>51489</v>
      </c>
      <c r="B991" s="21">
        <v>44279</v>
      </c>
      <c r="C991" s="26" t="s">
        <v>819</v>
      </c>
      <c r="D991">
        <v>1</v>
      </c>
      <c r="E991">
        <v>11</v>
      </c>
      <c r="F991">
        <v>247</v>
      </c>
      <c r="G991">
        <v>159.4</v>
      </c>
      <c r="H991" t="str">
        <f>_xlfn.XLOOKUP(Table1[[#This Row],[MyyjäID]],myyjat!$A$2:$A$16,myyjat!$B$2:$B$16)</f>
        <v>Lisbeth</v>
      </c>
      <c r="I991">
        <f>_xlfn.XLOOKUP(Table1[[#This Row],[Tuotenumero]],tuotteet!$A$2:$A$26,tuotteet!$C$2:$C$26)</f>
        <v>3</v>
      </c>
      <c r="J991" t="str">
        <f>_xlfn.XLOOKUP(Table1[[#This Row],[ryhmäID]],ryhmat!$A$2:$A$7,ryhmat!$B$2:$B$7)</f>
        <v>TV</v>
      </c>
      <c r="K991">
        <f>Table1[[#This Row],[Myyntihinta]]-Table1[[#This Row],[Ostohinta]]</f>
        <v>87.6</v>
      </c>
    </row>
    <row r="992" spans="1:11" x14ac:dyDescent="0.2">
      <c r="A992">
        <v>51490</v>
      </c>
      <c r="B992" s="21">
        <v>44280</v>
      </c>
      <c r="C992" s="26" t="s">
        <v>817</v>
      </c>
      <c r="D992">
        <v>1</v>
      </c>
      <c r="E992">
        <v>14</v>
      </c>
      <c r="F992">
        <v>21</v>
      </c>
      <c r="G992">
        <v>11.43</v>
      </c>
      <c r="H992" t="str">
        <f>_xlfn.XLOOKUP(Table1[[#This Row],[MyyjäID]],myyjat!$A$2:$A$16,myyjat!$B$2:$B$16)</f>
        <v>Hillevi</v>
      </c>
      <c r="I992">
        <f>_xlfn.XLOOKUP(Table1[[#This Row],[Tuotenumero]],tuotteet!$A$2:$A$26,tuotteet!$C$2:$C$26)</f>
        <v>4</v>
      </c>
      <c r="J992" t="str">
        <f>_xlfn.XLOOKUP(Table1[[#This Row],[ryhmäID]],ryhmat!$A$2:$A$7,ryhmat!$B$2:$B$7)</f>
        <v>Tarvikkeet</v>
      </c>
      <c r="K992">
        <f>Table1[[#This Row],[Myyntihinta]]-Table1[[#This Row],[Ostohinta]]</f>
        <v>9.57</v>
      </c>
    </row>
    <row r="993" spans="1:11" x14ac:dyDescent="0.2">
      <c r="A993">
        <v>51491</v>
      </c>
      <c r="B993" s="21">
        <v>44281</v>
      </c>
      <c r="C993" s="26" t="s">
        <v>821</v>
      </c>
      <c r="D993">
        <v>1</v>
      </c>
      <c r="E993">
        <v>6</v>
      </c>
      <c r="F993">
        <v>123</v>
      </c>
      <c r="G993">
        <v>61.53</v>
      </c>
      <c r="H993" t="str">
        <f>_xlfn.XLOOKUP(Table1[[#This Row],[MyyjäID]],myyjat!$A$2:$A$16,myyjat!$B$2:$B$16)</f>
        <v>Hessu</v>
      </c>
      <c r="I993">
        <f>_xlfn.XLOOKUP(Table1[[#This Row],[Tuotenumero]],tuotteet!$A$2:$A$26,tuotteet!$C$2:$C$26)</f>
        <v>2</v>
      </c>
      <c r="J993" t="str">
        <f>_xlfn.XLOOKUP(Table1[[#This Row],[ryhmäID]],ryhmat!$A$2:$A$7,ryhmat!$B$2:$B$7)</f>
        <v>Kuvantoisto</v>
      </c>
      <c r="K993">
        <f>Table1[[#This Row],[Myyntihinta]]-Table1[[#This Row],[Ostohinta]]</f>
        <v>61.47</v>
      </c>
    </row>
    <row r="994" spans="1:11" x14ac:dyDescent="0.2">
      <c r="A994">
        <v>51492</v>
      </c>
      <c r="B994" s="21">
        <v>44282</v>
      </c>
      <c r="C994" s="26" t="s">
        <v>817</v>
      </c>
      <c r="D994">
        <v>1</v>
      </c>
      <c r="E994">
        <v>5</v>
      </c>
      <c r="F994">
        <v>21</v>
      </c>
      <c r="G994">
        <v>11.22</v>
      </c>
      <c r="H994" t="str">
        <f>_xlfn.XLOOKUP(Table1[[#This Row],[MyyjäID]],myyjat!$A$2:$A$16,myyjat!$B$2:$B$16)</f>
        <v>Liisa</v>
      </c>
      <c r="I994">
        <f>_xlfn.XLOOKUP(Table1[[#This Row],[Tuotenumero]],tuotteet!$A$2:$A$26,tuotteet!$C$2:$C$26)</f>
        <v>4</v>
      </c>
      <c r="J994" t="str">
        <f>_xlfn.XLOOKUP(Table1[[#This Row],[ryhmäID]],ryhmat!$A$2:$A$7,ryhmat!$B$2:$B$7)</f>
        <v>Tarvikkeet</v>
      </c>
      <c r="K994">
        <f>Table1[[#This Row],[Myyntihinta]]-Table1[[#This Row],[Ostohinta]]</f>
        <v>9.7799999999999994</v>
      </c>
    </row>
    <row r="995" spans="1:11" x14ac:dyDescent="0.2">
      <c r="A995">
        <v>51493</v>
      </c>
      <c r="B995" s="21">
        <v>44283</v>
      </c>
      <c r="C995" s="26" t="s">
        <v>825</v>
      </c>
      <c r="D995">
        <v>1</v>
      </c>
      <c r="E995">
        <v>11</v>
      </c>
      <c r="F995">
        <v>95</v>
      </c>
      <c r="G995">
        <v>52.52</v>
      </c>
      <c r="H995" t="str">
        <f>_xlfn.XLOOKUP(Table1[[#This Row],[MyyjäID]],myyjat!$A$2:$A$16,myyjat!$B$2:$B$16)</f>
        <v>Lisbeth</v>
      </c>
      <c r="I995">
        <f>_xlfn.XLOOKUP(Table1[[#This Row],[Tuotenumero]],tuotteet!$A$2:$A$26,tuotteet!$C$2:$C$26)</f>
        <v>5</v>
      </c>
      <c r="J995" t="str">
        <f>_xlfn.XLOOKUP(Table1[[#This Row],[ryhmäID]],ryhmat!$A$2:$A$7,ryhmat!$B$2:$B$7)</f>
        <v>Konsolit</v>
      </c>
      <c r="K995">
        <f>Table1[[#This Row],[Myyntihinta]]-Table1[[#This Row],[Ostohinta]]</f>
        <v>42.48</v>
      </c>
    </row>
    <row r="996" spans="1:11" x14ac:dyDescent="0.2">
      <c r="A996">
        <v>51494</v>
      </c>
      <c r="B996" s="21">
        <v>44283</v>
      </c>
      <c r="C996" s="26" t="s">
        <v>817</v>
      </c>
      <c r="D996">
        <v>1</v>
      </c>
      <c r="E996">
        <v>2</v>
      </c>
      <c r="F996">
        <v>21</v>
      </c>
      <c r="G996">
        <v>10.69</v>
      </c>
      <c r="H996" t="str">
        <f>_xlfn.XLOOKUP(Table1[[#This Row],[MyyjäID]],myyjat!$A$2:$A$16,myyjat!$B$2:$B$16)</f>
        <v>Petteri</v>
      </c>
      <c r="I996">
        <f>_xlfn.XLOOKUP(Table1[[#This Row],[Tuotenumero]],tuotteet!$A$2:$A$26,tuotteet!$C$2:$C$26)</f>
        <v>4</v>
      </c>
      <c r="J996" t="str">
        <f>_xlfn.XLOOKUP(Table1[[#This Row],[ryhmäID]],ryhmat!$A$2:$A$7,ryhmat!$B$2:$B$7)</f>
        <v>Tarvikkeet</v>
      </c>
      <c r="K996">
        <f>Table1[[#This Row],[Myyntihinta]]-Table1[[#This Row],[Ostohinta]]</f>
        <v>10.31</v>
      </c>
    </row>
    <row r="997" spans="1:11" x14ac:dyDescent="0.2">
      <c r="A997">
        <v>51495</v>
      </c>
      <c r="B997" s="21">
        <v>44284</v>
      </c>
      <c r="C997" s="26" t="s">
        <v>818</v>
      </c>
      <c r="D997">
        <v>1</v>
      </c>
      <c r="E997">
        <v>11</v>
      </c>
      <c r="F997">
        <v>89</v>
      </c>
      <c r="G997">
        <v>55.14</v>
      </c>
      <c r="H997" t="str">
        <f>_xlfn.XLOOKUP(Table1[[#This Row],[MyyjäID]],myyjat!$A$2:$A$16,myyjat!$B$2:$B$16)</f>
        <v>Lisbeth</v>
      </c>
      <c r="I997">
        <f>_xlfn.XLOOKUP(Table1[[#This Row],[Tuotenumero]],tuotteet!$A$2:$A$26,tuotteet!$C$2:$C$26)</f>
        <v>6</v>
      </c>
      <c r="J997" t="str">
        <f>_xlfn.XLOOKUP(Table1[[#This Row],[ryhmäID]],ryhmat!$A$2:$A$7,ryhmat!$B$2:$B$7)</f>
        <v>Digiboxit</v>
      </c>
      <c r="K997">
        <f>Table1[[#This Row],[Myyntihinta]]-Table1[[#This Row],[Ostohinta]]</f>
        <v>33.86</v>
      </c>
    </row>
    <row r="998" spans="1:11" x14ac:dyDescent="0.2">
      <c r="A998">
        <v>51496</v>
      </c>
      <c r="B998" s="21">
        <v>44285</v>
      </c>
      <c r="C998" s="26" t="s">
        <v>821</v>
      </c>
      <c r="D998">
        <v>1</v>
      </c>
      <c r="E998">
        <v>14</v>
      </c>
      <c r="F998">
        <v>113</v>
      </c>
      <c r="G998">
        <v>64.36</v>
      </c>
      <c r="H998" t="str">
        <f>_xlfn.XLOOKUP(Table1[[#This Row],[MyyjäID]],myyjat!$A$2:$A$16,myyjat!$B$2:$B$16)</f>
        <v>Hillevi</v>
      </c>
      <c r="I998">
        <f>_xlfn.XLOOKUP(Table1[[#This Row],[Tuotenumero]],tuotteet!$A$2:$A$26,tuotteet!$C$2:$C$26)</f>
        <v>2</v>
      </c>
      <c r="J998" t="str">
        <f>_xlfn.XLOOKUP(Table1[[#This Row],[ryhmäID]],ryhmat!$A$2:$A$7,ryhmat!$B$2:$B$7)</f>
        <v>Kuvantoisto</v>
      </c>
      <c r="K998">
        <f>Table1[[#This Row],[Myyntihinta]]-Table1[[#This Row],[Ostohinta]]</f>
        <v>48.64</v>
      </c>
    </row>
    <row r="999" spans="1:11" x14ac:dyDescent="0.2">
      <c r="A999">
        <v>51497</v>
      </c>
      <c r="B999" s="21">
        <v>44285</v>
      </c>
      <c r="C999" s="26" t="s">
        <v>819</v>
      </c>
      <c r="D999">
        <v>1</v>
      </c>
      <c r="E999">
        <v>6</v>
      </c>
      <c r="F999">
        <v>245</v>
      </c>
      <c r="G999">
        <v>160.35</v>
      </c>
      <c r="H999" t="str">
        <f>_xlfn.XLOOKUP(Table1[[#This Row],[MyyjäID]],myyjat!$A$2:$A$16,myyjat!$B$2:$B$16)</f>
        <v>Hessu</v>
      </c>
      <c r="I999">
        <f>_xlfn.XLOOKUP(Table1[[#This Row],[Tuotenumero]],tuotteet!$A$2:$A$26,tuotteet!$C$2:$C$26)</f>
        <v>3</v>
      </c>
      <c r="J999" t="str">
        <f>_xlfn.XLOOKUP(Table1[[#This Row],[ryhmäID]],ryhmat!$A$2:$A$7,ryhmat!$B$2:$B$7)</f>
        <v>TV</v>
      </c>
      <c r="K999">
        <f>Table1[[#This Row],[Myyntihinta]]-Table1[[#This Row],[Ostohinta]]</f>
        <v>84.65</v>
      </c>
    </row>
    <row r="1000" spans="1:11" x14ac:dyDescent="0.2">
      <c r="A1000">
        <v>51498</v>
      </c>
      <c r="B1000" s="21">
        <v>44286</v>
      </c>
      <c r="C1000" s="26" t="s">
        <v>817</v>
      </c>
      <c r="D1000">
        <v>1</v>
      </c>
      <c r="E1000">
        <v>6</v>
      </c>
      <c r="F1000">
        <v>21</v>
      </c>
      <c r="G1000">
        <v>11.52</v>
      </c>
      <c r="H1000" t="str">
        <f>_xlfn.XLOOKUP(Table1[[#This Row],[MyyjäID]],myyjat!$A$2:$A$16,myyjat!$B$2:$B$16)</f>
        <v>Hessu</v>
      </c>
      <c r="I1000">
        <f>_xlfn.XLOOKUP(Table1[[#This Row],[Tuotenumero]],tuotteet!$A$2:$A$26,tuotteet!$C$2:$C$26)</f>
        <v>4</v>
      </c>
      <c r="J1000" t="str">
        <f>_xlfn.XLOOKUP(Table1[[#This Row],[ryhmäID]],ryhmat!$A$2:$A$7,ryhmat!$B$2:$B$7)</f>
        <v>Tarvikkeet</v>
      </c>
      <c r="K1000">
        <f>Table1[[#This Row],[Myyntihinta]]-Table1[[#This Row],[Ostohinta]]</f>
        <v>9.48</v>
      </c>
    </row>
    <row r="1001" spans="1:11" x14ac:dyDescent="0.2">
      <c r="A1001">
        <v>51499</v>
      </c>
      <c r="B1001" s="21">
        <v>44286</v>
      </c>
      <c r="C1001" s="26" t="s">
        <v>822</v>
      </c>
      <c r="D1001">
        <v>1</v>
      </c>
      <c r="E1001">
        <v>2</v>
      </c>
      <c r="F1001">
        <v>172</v>
      </c>
      <c r="G1001">
        <v>114.89</v>
      </c>
      <c r="H1001" t="str">
        <f>_xlfn.XLOOKUP(Table1[[#This Row],[MyyjäID]],myyjat!$A$2:$A$16,myyjat!$B$2:$B$16)</f>
        <v>Petteri</v>
      </c>
      <c r="I1001">
        <f>_xlfn.XLOOKUP(Table1[[#This Row],[Tuotenumero]],tuotteet!$A$2:$A$26,tuotteet!$C$2:$C$26)</f>
        <v>2</v>
      </c>
      <c r="J1001" t="str">
        <f>_xlfn.XLOOKUP(Table1[[#This Row],[ryhmäID]],ryhmat!$A$2:$A$7,ryhmat!$B$2:$B$7)</f>
        <v>Kuvantoisto</v>
      </c>
      <c r="K1001">
        <f>Table1[[#This Row],[Myyntihinta]]-Table1[[#This Row],[Ostohinta]]</f>
        <v>57.11</v>
      </c>
    </row>
    <row r="1002" spans="1:11" x14ac:dyDescent="0.2">
      <c r="A1002">
        <v>51500</v>
      </c>
      <c r="B1002" s="21">
        <v>44288</v>
      </c>
      <c r="C1002" s="26" t="s">
        <v>820</v>
      </c>
      <c r="D1002">
        <v>1</v>
      </c>
      <c r="E1002">
        <v>6</v>
      </c>
      <c r="F1002">
        <v>83</v>
      </c>
      <c r="G1002">
        <v>46.52</v>
      </c>
      <c r="H1002" t="str">
        <f>_xlfn.XLOOKUP(Table1[[#This Row],[MyyjäID]],myyjat!$A$2:$A$16,myyjat!$B$2:$B$16)</f>
        <v>Hessu</v>
      </c>
      <c r="I1002">
        <f>_xlfn.XLOOKUP(Table1[[#This Row],[Tuotenumero]],tuotteet!$A$2:$A$26,tuotteet!$C$2:$C$26)</f>
        <v>6</v>
      </c>
      <c r="J1002" t="str">
        <f>_xlfn.XLOOKUP(Table1[[#This Row],[ryhmäID]],ryhmat!$A$2:$A$7,ryhmat!$B$2:$B$7)</f>
        <v>Digiboxit</v>
      </c>
      <c r="K1002">
        <f>Table1[[#This Row],[Myyntihinta]]-Table1[[#This Row],[Ostohinta]]</f>
        <v>36.479999999999997</v>
      </c>
    </row>
    <row r="1003" spans="1:11" x14ac:dyDescent="0.2">
      <c r="A1003">
        <v>51501</v>
      </c>
      <c r="B1003" s="21">
        <v>44288</v>
      </c>
      <c r="C1003" s="26" t="s">
        <v>817</v>
      </c>
      <c r="D1003">
        <v>1</v>
      </c>
      <c r="E1003">
        <v>14</v>
      </c>
      <c r="F1003">
        <v>21</v>
      </c>
      <c r="G1003">
        <v>10.69</v>
      </c>
      <c r="H1003" t="str">
        <f>_xlfn.XLOOKUP(Table1[[#This Row],[MyyjäID]],myyjat!$A$2:$A$16,myyjat!$B$2:$B$16)</f>
        <v>Hillevi</v>
      </c>
      <c r="I1003">
        <f>_xlfn.XLOOKUP(Table1[[#This Row],[Tuotenumero]],tuotteet!$A$2:$A$26,tuotteet!$C$2:$C$26)</f>
        <v>4</v>
      </c>
      <c r="J1003" t="str">
        <f>_xlfn.XLOOKUP(Table1[[#This Row],[ryhmäID]],ryhmat!$A$2:$A$7,ryhmat!$B$2:$B$7)</f>
        <v>Tarvikkeet</v>
      </c>
      <c r="K1003">
        <f>Table1[[#This Row],[Myyntihinta]]-Table1[[#This Row],[Ostohinta]]</f>
        <v>10.31</v>
      </c>
    </row>
    <row r="1004" spans="1:11" x14ac:dyDescent="0.2">
      <c r="A1004">
        <v>51502</v>
      </c>
      <c r="B1004" s="21">
        <v>44289</v>
      </c>
      <c r="C1004" s="26" t="s">
        <v>817</v>
      </c>
      <c r="D1004">
        <v>1</v>
      </c>
      <c r="E1004">
        <v>14</v>
      </c>
      <c r="F1004">
        <v>21</v>
      </c>
      <c r="G1004">
        <v>10.73</v>
      </c>
      <c r="H1004" t="str">
        <f>_xlfn.XLOOKUP(Table1[[#This Row],[MyyjäID]],myyjat!$A$2:$A$16,myyjat!$B$2:$B$16)</f>
        <v>Hillevi</v>
      </c>
      <c r="I1004">
        <f>_xlfn.XLOOKUP(Table1[[#This Row],[Tuotenumero]],tuotteet!$A$2:$A$26,tuotteet!$C$2:$C$26)</f>
        <v>4</v>
      </c>
      <c r="J1004" t="str">
        <f>_xlfn.XLOOKUP(Table1[[#This Row],[ryhmäID]],ryhmat!$A$2:$A$7,ryhmat!$B$2:$B$7)</f>
        <v>Tarvikkeet</v>
      </c>
      <c r="K1004">
        <f>Table1[[#This Row],[Myyntihinta]]-Table1[[#This Row],[Ostohinta]]</f>
        <v>10.27</v>
      </c>
    </row>
    <row r="1005" spans="1:11" x14ac:dyDescent="0.2">
      <c r="A1005">
        <v>51503</v>
      </c>
      <c r="B1005" s="21">
        <v>44289</v>
      </c>
      <c r="C1005" s="26" t="s">
        <v>821</v>
      </c>
      <c r="D1005">
        <v>1</v>
      </c>
      <c r="E1005">
        <v>11</v>
      </c>
      <c r="F1005">
        <v>124</v>
      </c>
      <c r="G1005">
        <v>61.55</v>
      </c>
      <c r="H1005" t="str">
        <f>_xlfn.XLOOKUP(Table1[[#This Row],[MyyjäID]],myyjat!$A$2:$A$16,myyjat!$B$2:$B$16)</f>
        <v>Lisbeth</v>
      </c>
      <c r="I1005">
        <f>_xlfn.XLOOKUP(Table1[[#This Row],[Tuotenumero]],tuotteet!$A$2:$A$26,tuotteet!$C$2:$C$26)</f>
        <v>2</v>
      </c>
      <c r="J1005" t="str">
        <f>_xlfn.XLOOKUP(Table1[[#This Row],[ryhmäID]],ryhmat!$A$2:$A$7,ryhmat!$B$2:$B$7)</f>
        <v>Kuvantoisto</v>
      </c>
      <c r="K1005">
        <f>Table1[[#This Row],[Myyntihinta]]-Table1[[#This Row],[Ostohinta]]</f>
        <v>62.45</v>
      </c>
    </row>
    <row r="1006" spans="1:11" x14ac:dyDescent="0.2">
      <c r="A1006">
        <v>51504</v>
      </c>
      <c r="B1006" s="21">
        <v>44290</v>
      </c>
      <c r="C1006" s="26" t="s">
        <v>817</v>
      </c>
      <c r="D1006">
        <v>1</v>
      </c>
      <c r="E1006">
        <v>5</v>
      </c>
      <c r="F1006">
        <v>21</v>
      </c>
      <c r="G1006">
        <v>10.8</v>
      </c>
      <c r="H1006" t="str">
        <f>_xlfn.XLOOKUP(Table1[[#This Row],[MyyjäID]],myyjat!$A$2:$A$16,myyjat!$B$2:$B$16)</f>
        <v>Liisa</v>
      </c>
      <c r="I1006">
        <f>_xlfn.XLOOKUP(Table1[[#This Row],[Tuotenumero]],tuotteet!$A$2:$A$26,tuotteet!$C$2:$C$26)</f>
        <v>4</v>
      </c>
      <c r="J1006" t="str">
        <f>_xlfn.XLOOKUP(Table1[[#This Row],[ryhmäID]],ryhmat!$A$2:$A$7,ryhmat!$B$2:$B$7)</f>
        <v>Tarvikkeet</v>
      </c>
      <c r="K1006">
        <f>Table1[[#This Row],[Myyntihinta]]-Table1[[#This Row],[Ostohinta]]</f>
        <v>10.199999999999999</v>
      </c>
    </row>
    <row r="1007" spans="1:11" x14ac:dyDescent="0.2">
      <c r="A1007">
        <v>51505</v>
      </c>
      <c r="B1007" s="21">
        <v>44291</v>
      </c>
      <c r="C1007" s="26" t="s">
        <v>822</v>
      </c>
      <c r="D1007">
        <v>1</v>
      </c>
      <c r="E1007">
        <v>9</v>
      </c>
      <c r="F1007">
        <v>178</v>
      </c>
      <c r="G1007">
        <v>115.69</v>
      </c>
      <c r="H1007" t="str">
        <f>_xlfn.XLOOKUP(Table1[[#This Row],[MyyjäID]],myyjat!$A$2:$A$16,myyjat!$B$2:$B$16)</f>
        <v>Maija</v>
      </c>
      <c r="I1007">
        <f>_xlfn.XLOOKUP(Table1[[#This Row],[Tuotenumero]],tuotteet!$A$2:$A$26,tuotteet!$C$2:$C$26)</f>
        <v>2</v>
      </c>
      <c r="J1007" t="str">
        <f>_xlfn.XLOOKUP(Table1[[#This Row],[ryhmäID]],ryhmat!$A$2:$A$7,ryhmat!$B$2:$B$7)</f>
        <v>Kuvantoisto</v>
      </c>
      <c r="K1007">
        <f>Table1[[#This Row],[Myyntihinta]]-Table1[[#This Row],[Ostohinta]]</f>
        <v>62.31</v>
      </c>
    </row>
    <row r="1008" spans="1:11" x14ac:dyDescent="0.2">
      <c r="A1008">
        <v>51506</v>
      </c>
      <c r="B1008" s="21">
        <v>44291</v>
      </c>
      <c r="C1008" s="26" t="s">
        <v>817</v>
      </c>
      <c r="D1008">
        <v>1</v>
      </c>
      <c r="E1008">
        <v>11</v>
      </c>
      <c r="F1008">
        <v>21</v>
      </c>
      <c r="G1008">
        <v>11.21</v>
      </c>
      <c r="H1008" t="str">
        <f>_xlfn.XLOOKUP(Table1[[#This Row],[MyyjäID]],myyjat!$A$2:$A$16,myyjat!$B$2:$B$16)</f>
        <v>Lisbeth</v>
      </c>
      <c r="I1008">
        <f>_xlfn.XLOOKUP(Table1[[#This Row],[Tuotenumero]],tuotteet!$A$2:$A$26,tuotteet!$C$2:$C$26)</f>
        <v>4</v>
      </c>
      <c r="J1008" t="str">
        <f>_xlfn.XLOOKUP(Table1[[#This Row],[ryhmäID]],ryhmat!$A$2:$A$7,ryhmat!$B$2:$B$7)</f>
        <v>Tarvikkeet</v>
      </c>
      <c r="K1008">
        <f>Table1[[#This Row],[Myyntihinta]]-Table1[[#This Row],[Ostohinta]]</f>
        <v>9.7899999999999991</v>
      </c>
    </row>
    <row r="1009" spans="1:11" x14ac:dyDescent="0.2">
      <c r="A1009">
        <v>51507</v>
      </c>
      <c r="B1009" s="21">
        <v>44292</v>
      </c>
      <c r="C1009" s="26" t="s">
        <v>818</v>
      </c>
      <c r="D1009">
        <v>1</v>
      </c>
      <c r="E1009">
        <v>1</v>
      </c>
      <c r="F1009">
        <v>89</v>
      </c>
      <c r="G1009">
        <v>54.82</v>
      </c>
      <c r="H1009" t="str">
        <f>_xlfn.XLOOKUP(Table1[[#This Row],[MyyjäID]],myyjat!$A$2:$A$16,myyjat!$B$2:$B$16)</f>
        <v>Jani</v>
      </c>
      <c r="I1009">
        <f>_xlfn.XLOOKUP(Table1[[#This Row],[Tuotenumero]],tuotteet!$A$2:$A$26,tuotteet!$C$2:$C$26)</f>
        <v>6</v>
      </c>
      <c r="J1009" t="str">
        <f>_xlfn.XLOOKUP(Table1[[#This Row],[ryhmäID]],ryhmat!$A$2:$A$7,ryhmat!$B$2:$B$7)</f>
        <v>Digiboxit</v>
      </c>
      <c r="K1009">
        <f>Table1[[#This Row],[Myyntihinta]]-Table1[[#This Row],[Ostohinta]]</f>
        <v>34.18</v>
      </c>
    </row>
    <row r="1010" spans="1:11" x14ac:dyDescent="0.2">
      <c r="A1010">
        <v>51508</v>
      </c>
      <c r="B1010" s="21">
        <v>44292</v>
      </c>
      <c r="C1010" s="26" t="s">
        <v>817</v>
      </c>
      <c r="D1010">
        <v>1</v>
      </c>
      <c r="E1010">
        <v>5</v>
      </c>
      <c r="F1010">
        <v>20</v>
      </c>
      <c r="G1010">
        <v>11.26</v>
      </c>
      <c r="H1010" t="str">
        <f>_xlfn.XLOOKUP(Table1[[#This Row],[MyyjäID]],myyjat!$A$2:$A$16,myyjat!$B$2:$B$16)</f>
        <v>Liisa</v>
      </c>
      <c r="I1010">
        <f>_xlfn.XLOOKUP(Table1[[#This Row],[Tuotenumero]],tuotteet!$A$2:$A$26,tuotteet!$C$2:$C$26)</f>
        <v>4</v>
      </c>
      <c r="J1010" t="str">
        <f>_xlfn.XLOOKUP(Table1[[#This Row],[ryhmäID]],ryhmat!$A$2:$A$7,ryhmat!$B$2:$B$7)</f>
        <v>Tarvikkeet</v>
      </c>
      <c r="K1010">
        <f>Table1[[#This Row],[Myyntihinta]]-Table1[[#This Row],[Ostohinta]]</f>
        <v>8.74</v>
      </c>
    </row>
    <row r="1011" spans="1:11" x14ac:dyDescent="0.2">
      <c r="A1011">
        <v>51509</v>
      </c>
      <c r="B1011" s="21">
        <v>44293</v>
      </c>
      <c r="C1011" s="26" t="s">
        <v>821</v>
      </c>
      <c r="D1011">
        <v>1</v>
      </c>
      <c r="E1011">
        <v>3</v>
      </c>
      <c r="F1011">
        <v>123</v>
      </c>
      <c r="G1011">
        <v>62.95</v>
      </c>
      <c r="H1011" t="str">
        <f>_xlfn.XLOOKUP(Table1[[#This Row],[MyyjäID]],myyjat!$A$2:$A$16,myyjat!$B$2:$B$16)</f>
        <v>Pekka</v>
      </c>
      <c r="I1011">
        <f>_xlfn.XLOOKUP(Table1[[#This Row],[Tuotenumero]],tuotteet!$A$2:$A$26,tuotteet!$C$2:$C$26)</f>
        <v>2</v>
      </c>
      <c r="J1011" t="str">
        <f>_xlfn.XLOOKUP(Table1[[#This Row],[ryhmäID]],ryhmat!$A$2:$A$7,ryhmat!$B$2:$B$7)</f>
        <v>Kuvantoisto</v>
      </c>
      <c r="K1011">
        <f>Table1[[#This Row],[Myyntihinta]]-Table1[[#This Row],[Ostohinta]]</f>
        <v>60.05</v>
      </c>
    </row>
    <row r="1012" spans="1:11" x14ac:dyDescent="0.2">
      <c r="A1012">
        <v>51510</v>
      </c>
      <c r="B1012" s="21">
        <v>44294</v>
      </c>
      <c r="C1012" s="26" t="s">
        <v>817</v>
      </c>
      <c r="D1012">
        <v>1</v>
      </c>
      <c r="E1012">
        <v>7</v>
      </c>
      <c r="F1012">
        <v>20</v>
      </c>
      <c r="G1012">
        <v>11.15</v>
      </c>
      <c r="H1012" t="str">
        <f>_xlfn.XLOOKUP(Table1[[#This Row],[MyyjäID]],myyjat!$A$2:$A$16,myyjat!$B$2:$B$16)</f>
        <v>Rauno</v>
      </c>
      <c r="I1012">
        <f>_xlfn.XLOOKUP(Table1[[#This Row],[Tuotenumero]],tuotteet!$A$2:$A$26,tuotteet!$C$2:$C$26)</f>
        <v>4</v>
      </c>
      <c r="J1012" t="str">
        <f>_xlfn.XLOOKUP(Table1[[#This Row],[ryhmäID]],ryhmat!$A$2:$A$7,ryhmat!$B$2:$B$7)</f>
        <v>Tarvikkeet</v>
      </c>
      <c r="K1012">
        <f>Table1[[#This Row],[Myyntihinta]]-Table1[[#This Row],[Ostohinta]]</f>
        <v>8.85</v>
      </c>
    </row>
    <row r="1013" spans="1:11" x14ac:dyDescent="0.2">
      <c r="A1013">
        <v>51511</v>
      </c>
      <c r="B1013" s="21">
        <v>44295</v>
      </c>
      <c r="C1013" s="26" t="s">
        <v>822</v>
      </c>
      <c r="D1013">
        <v>1</v>
      </c>
      <c r="E1013">
        <v>2</v>
      </c>
      <c r="F1013">
        <v>176</v>
      </c>
      <c r="G1013">
        <v>115.51</v>
      </c>
      <c r="H1013" t="str">
        <f>_xlfn.XLOOKUP(Table1[[#This Row],[MyyjäID]],myyjat!$A$2:$A$16,myyjat!$B$2:$B$16)</f>
        <v>Petteri</v>
      </c>
      <c r="I1013">
        <f>_xlfn.XLOOKUP(Table1[[#This Row],[Tuotenumero]],tuotteet!$A$2:$A$26,tuotteet!$C$2:$C$26)</f>
        <v>2</v>
      </c>
      <c r="J1013" t="str">
        <f>_xlfn.XLOOKUP(Table1[[#This Row],[ryhmäID]],ryhmat!$A$2:$A$7,ryhmat!$B$2:$B$7)</f>
        <v>Kuvantoisto</v>
      </c>
      <c r="K1013">
        <f>Table1[[#This Row],[Myyntihinta]]-Table1[[#This Row],[Ostohinta]]</f>
        <v>60.489999999999995</v>
      </c>
    </row>
    <row r="1014" spans="1:11" x14ac:dyDescent="0.2">
      <c r="A1014">
        <v>51512</v>
      </c>
      <c r="B1014" s="21">
        <v>44297</v>
      </c>
      <c r="C1014" s="26" t="s">
        <v>819</v>
      </c>
      <c r="D1014">
        <v>1</v>
      </c>
      <c r="E1014">
        <v>7</v>
      </c>
      <c r="F1014">
        <v>232</v>
      </c>
      <c r="G1014">
        <v>154.16999999999999</v>
      </c>
      <c r="H1014" t="str">
        <f>_xlfn.XLOOKUP(Table1[[#This Row],[MyyjäID]],myyjat!$A$2:$A$16,myyjat!$B$2:$B$16)</f>
        <v>Rauno</v>
      </c>
      <c r="I1014">
        <f>_xlfn.XLOOKUP(Table1[[#This Row],[Tuotenumero]],tuotteet!$A$2:$A$26,tuotteet!$C$2:$C$26)</f>
        <v>3</v>
      </c>
      <c r="J1014" t="str">
        <f>_xlfn.XLOOKUP(Table1[[#This Row],[ryhmäID]],ryhmat!$A$2:$A$7,ryhmat!$B$2:$B$7)</f>
        <v>TV</v>
      </c>
      <c r="K1014">
        <f>Table1[[#This Row],[Myyntihinta]]-Table1[[#This Row],[Ostohinta]]</f>
        <v>77.830000000000013</v>
      </c>
    </row>
    <row r="1015" spans="1:11" x14ac:dyDescent="0.2">
      <c r="A1015">
        <v>51513</v>
      </c>
      <c r="B1015" s="21">
        <v>44297</v>
      </c>
      <c r="C1015" s="26" t="s">
        <v>817</v>
      </c>
      <c r="D1015">
        <v>1</v>
      </c>
      <c r="E1015">
        <v>1</v>
      </c>
      <c r="F1015">
        <v>19</v>
      </c>
      <c r="G1015">
        <v>11.77</v>
      </c>
      <c r="H1015" t="str">
        <f>_xlfn.XLOOKUP(Table1[[#This Row],[MyyjäID]],myyjat!$A$2:$A$16,myyjat!$B$2:$B$16)</f>
        <v>Jani</v>
      </c>
      <c r="I1015">
        <f>_xlfn.XLOOKUP(Table1[[#This Row],[Tuotenumero]],tuotteet!$A$2:$A$26,tuotteet!$C$2:$C$26)</f>
        <v>4</v>
      </c>
      <c r="J1015" t="str">
        <f>_xlfn.XLOOKUP(Table1[[#This Row],[ryhmäID]],ryhmat!$A$2:$A$7,ryhmat!$B$2:$B$7)</f>
        <v>Tarvikkeet</v>
      </c>
      <c r="K1015">
        <f>Table1[[#This Row],[Myyntihinta]]-Table1[[#This Row],[Ostohinta]]</f>
        <v>7.23</v>
      </c>
    </row>
    <row r="1016" spans="1:11" x14ac:dyDescent="0.2">
      <c r="A1016">
        <v>51514</v>
      </c>
      <c r="B1016" s="21">
        <v>44297</v>
      </c>
      <c r="C1016" s="26" t="s">
        <v>821</v>
      </c>
      <c r="D1016">
        <v>1</v>
      </c>
      <c r="E1016">
        <v>14</v>
      </c>
      <c r="F1016">
        <v>114</v>
      </c>
      <c r="G1016">
        <v>63.49</v>
      </c>
      <c r="H1016" t="str">
        <f>_xlfn.XLOOKUP(Table1[[#This Row],[MyyjäID]],myyjat!$A$2:$A$16,myyjat!$B$2:$B$16)</f>
        <v>Hillevi</v>
      </c>
      <c r="I1016">
        <f>_xlfn.XLOOKUP(Table1[[#This Row],[Tuotenumero]],tuotteet!$A$2:$A$26,tuotteet!$C$2:$C$26)</f>
        <v>2</v>
      </c>
      <c r="J1016" t="str">
        <f>_xlfn.XLOOKUP(Table1[[#This Row],[ryhmäID]],ryhmat!$A$2:$A$7,ryhmat!$B$2:$B$7)</f>
        <v>Kuvantoisto</v>
      </c>
      <c r="K1016">
        <f>Table1[[#This Row],[Myyntihinta]]-Table1[[#This Row],[Ostohinta]]</f>
        <v>50.51</v>
      </c>
    </row>
    <row r="1017" spans="1:11" x14ac:dyDescent="0.2">
      <c r="A1017">
        <v>51515</v>
      </c>
      <c r="B1017" s="21">
        <v>44299</v>
      </c>
      <c r="C1017" s="26" t="s">
        <v>821</v>
      </c>
      <c r="D1017">
        <v>1</v>
      </c>
      <c r="E1017">
        <v>7</v>
      </c>
      <c r="F1017">
        <v>112</v>
      </c>
      <c r="G1017">
        <v>64.489999999999995</v>
      </c>
      <c r="H1017" t="str">
        <f>_xlfn.XLOOKUP(Table1[[#This Row],[MyyjäID]],myyjat!$A$2:$A$16,myyjat!$B$2:$B$16)</f>
        <v>Rauno</v>
      </c>
      <c r="I1017">
        <f>_xlfn.XLOOKUP(Table1[[#This Row],[Tuotenumero]],tuotteet!$A$2:$A$26,tuotteet!$C$2:$C$26)</f>
        <v>2</v>
      </c>
      <c r="J1017" t="str">
        <f>_xlfn.XLOOKUP(Table1[[#This Row],[ryhmäID]],ryhmat!$A$2:$A$7,ryhmat!$B$2:$B$7)</f>
        <v>Kuvantoisto</v>
      </c>
      <c r="K1017">
        <f>Table1[[#This Row],[Myyntihinta]]-Table1[[#This Row],[Ostohinta]]</f>
        <v>47.510000000000005</v>
      </c>
    </row>
    <row r="1018" spans="1:11" x14ac:dyDescent="0.2">
      <c r="A1018">
        <v>51516</v>
      </c>
      <c r="B1018" s="21">
        <v>44300</v>
      </c>
      <c r="C1018" s="26" t="s">
        <v>817</v>
      </c>
      <c r="D1018">
        <v>1</v>
      </c>
      <c r="E1018">
        <v>1</v>
      </c>
      <c r="F1018">
        <v>21</v>
      </c>
      <c r="G1018">
        <v>11.26</v>
      </c>
      <c r="H1018" t="str">
        <f>_xlfn.XLOOKUP(Table1[[#This Row],[MyyjäID]],myyjat!$A$2:$A$16,myyjat!$B$2:$B$16)</f>
        <v>Jani</v>
      </c>
      <c r="I1018">
        <f>_xlfn.XLOOKUP(Table1[[#This Row],[Tuotenumero]],tuotteet!$A$2:$A$26,tuotteet!$C$2:$C$26)</f>
        <v>4</v>
      </c>
      <c r="J1018" t="str">
        <f>_xlfn.XLOOKUP(Table1[[#This Row],[ryhmäID]],ryhmat!$A$2:$A$7,ryhmat!$B$2:$B$7)</f>
        <v>Tarvikkeet</v>
      </c>
      <c r="K1018">
        <f>Table1[[#This Row],[Myyntihinta]]-Table1[[#This Row],[Ostohinta]]</f>
        <v>9.74</v>
      </c>
    </row>
    <row r="1019" spans="1:11" x14ac:dyDescent="0.2">
      <c r="A1019">
        <v>51517</v>
      </c>
      <c r="B1019" s="21">
        <v>44302</v>
      </c>
      <c r="C1019" s="26" t="s">
        <v>818</v>
      </c>
      <c r="D1019">
        <v>1</v>
      </c>
      <c r="E1019">
        <v>6</v>
      </c>
      <c r="F1019">
        <v>89</v>
      </c>
      <c r="G1019">
        <v>53.33</v>
      </c>
      <c r="H1019" t="str">
        <f>_xlfn.XLOOKUP(Table1[[#This Row],[MyyjäID]],myyjat!$A$2:$A$16,myyjat!$B$2:$B$16)</f>
        <v>Hessu</v>
      </c>
      <c r="I1019">
        <f>_xlfn.XLOOKUP(Table1[[#This Row],[Tuotenumero]],tuotteet!$A$2:$A$26,tuotteet!$C$2:$C$26)</f>
        <v>6</v>
      </c>
      <c r="J1019" t="str">
        <f>_xlfn.XLOOKUP(Table1[[#This Row],[ryhmäID]],ryhmat!$A$2:$A$7,ryhmat!$B$2:$B$7)</f>
        <v>Digiboxit</v>
      </c>
      <c r="K1019">
        <f>Table1[[#This Row],[Myyntihinta]]-Table1[[#This Row],[Ostohinta]]</f>
        <v>35.67</v>
      </c>
    </row>
    <row r="1020" spans="1:11" x14ac:dyDescent="0.2">
      <c r="A1020">
        <v>51518</v>
      </c>
      <c r="B1020" s="21">
        <v>44303</v>
      </c>
      <c r="C1020" s="26" t="s">
        <v>819</v>
      </c>
      <c r="D1020">
        <v>1</v>
      </c>
      <c r="E1020">
        <v>14</v>
      </c>
      <c r="F1020">
        <v>240</v>
      </c>
      <c r="G1020">
        <v>159.26</v>
      </c>
      <c r="H1020" t="str">
        <f>_xlfn.XLOOKUP(Table1[[#This Row],[MyyjäID]],myyjat!$A$2:$A$16,myyjat!$B$2:$B$16)</f>
        <v>Hillevi</v>
      </c>
      <c r="I1020">
        <f>_xlfn.XLOOKUP(Table1[[#This Row],[Tuotenumero]],tuotteet!$A$2:$A$26,tuotteet!$C$2:$C$26)</f>
        <v>3</v>
      </c>
      <c r="J1020" t="str">
        <f>_xlfn.XLOOKUP(Table1[[#This Row],[ryhmäID]],ryhmat!$A$2:$A$7,ryhmat!$B$2:$B$7)</f>
        <v>TV</v>
      </c>
      <c r="K1020">
        <f>Table1[[#This Row],[Myyntihinta]]-Table1[[#This Row],[Ostohinta]]</f>
        <v>80.740000000000009</v>
      </c>
    </row>
    <row r="1021" spans="1:11" x14ac:dyDescent="0.2">
      <c r="A1021">
        <v>51519</v>
      </c>
      <c r="B1021" s="21">
        <v>44303</v>
      </c>
      <c r="C1021" s="26" t="s">
        <v>820</v>
      </c>
      <c r="D1021">
        <v>1</v>
      </c>
      <c r="E1021">
        <v>11</v>
      </c>
      <c r="F1021">
        <v>84</v>
      </c>
      <c r="G1021">
        <v>46.7</v>
      </c>
      <c r="H1021" t="str">
        <f>_xlfn.XLOOKUP(Table1[[#This Row],[MyyjäID]],myyjat!$A$2:$A$16,myyjat!$B$2:$B$16)</f>
        <v>Lisbeth</v>
      </c>
      <c r="I1021">
        <f>_xlfn.XLOOKUP(Table1[[#This Row],[Tuotenumero]],tuotteet!$A$2:$A$26,tuotteet!$C$2:$C$26)</f>
        <v>6</v>
      </c>
      <c r="J1021" t="str">
        <f>_xlfn.XLOOKUP(Table1[[#This Row],[ryhmäID]],ryhmat!$A$2:$A$7,ryhmat!$B$2:$B$7)</f>
        <v>Digiboxit</v>
      </c>
      <c r="K1021">
        <f>Table1[[#This Row],[Myyntihinta]]-Table1[[#This Row],[Ostohinta]]</f>
        <v>37.299999999999997</v>
      </c>
    </row>
    <row r="1022" spans="1:11" x14ac:dyDescent="0.2">
      <c r="A1022">
        <v>51520</v>
      </c>
      <c r="B1022" s="21">
        <v>44303</v>
      </c>
      <c r="C1022" s="26" t="s">
        <v>817</v>
      </c>
      <c r="D1022">
        <v>1</v>
      </c>
      <c r="E1022">
        <v>7</v>
      </c>
      <c r="F1022">
        <v>20</v>
      </c>
      <c r="G1022">
        <v>10.94</v>
      </c>
      <c r="H1022" t="str">
        <f>_xlfn.XLOOKUP(Table1[[#This Row],[MyyjäID]],myyjat!$A$2:$A$16,myyjat!$B$2:$B$16)</f>
        <v>Rauno</v>
      </c>
      <c r="I1022">
        <f>_xlfn.XLOOKUP(Table1[[#This Row],[Tuotenumero]],tuotteet!$A$2:$A$26,tuotteet!$C$2:$C$26)</f>
        <v>4</v>
      </c>
      <c r="J1022" t="str">
        <f>_xlfn.XLOOKUP(Table1[[#This Row],[ryhmäID]],ryhmat!$A$2:$A$7,ryhmat!$B$2:$B$7)</f>
        <v>Tarvikkeet</v>
      </c>
      <c r="K1022">
        <f>Table1[[#This Row],[Myyntihinta]]-Table1[[#This Row],[Ostohinta]]</f>
        <v>9.06</v>
      </c>
    </row>
    <row r="1023" spans="1:11" x14ac:dyDescent="0.2">
      <c r="A1023">
        <v>51521</v>
      </c>
      <c r="B1023" s="21">
        <v>44305</v>
      </c>
      <c r="C1023" s="26" t="s">
        <v>821</v>
      </c>
      <c r="D1023">
        <v>1</v>
      </c>
      <c r="E1023">
        <v>6</v>
      </c>
      <c r="F1023">
        <v>114</v>
      </c>
      <c r="G1023">
        <v>61.58</v>
      </c>
      <c r="H1023" t="str">
        <f>_xlfn.XLOOKUP(Table1[[#This Row],[MyyjäID]],myyjat!$A$2:$A$16,myyjat!$B$2:$B$16)</f>
        <v>Hessu</v>
      </c>
      <c r="I1023">
        <f>_xlfn.XLOOKUP(Table1[[#This Row],[Tuotenumero]],tuotteet!$A$2:$A$26,tuotteet!$C$2:$C$26)</f>
        <v>2</v>
      </c>
      <c r="J1023" t="str">
        <f>_xlfn.XLOOKUP(Table1[[#This Row],[ryhmäID]],ryhmat!$A$2:$A$7,ryhmat!$B$2:$B$7)</f>
        <v>Kuvantoisto</v>
      </c>
      <c r="K1023">
        <f>Table1[[#This Row],[Myyntihinta]]-Table1[[#This Row],[Ostohinta]]</f>
        <v>52.42</v>
      </c>
    </row>
    <row r="1024" spans="1:11" x14ac:dyDescent="0.2">
      <c r="A1024">
        <v>51522</v>
      </c>
      <c r="B1024" s="21">
        <v>44306</v>
      </c>
      <c r="C1024" s="26" t="s">
        <v>817</v>
      </c>
      <c r="D1024">
        <v>1</v>
      </c>
      <c r="E1024">
        <v>3</v>
      </c>
      <c r="F1024">
        <v>19</v>
      </c>
      <c r="G1024">
        <v>11.42</v>
      </c>
      <c r="H1024" t="str">
        <f>_xlfn.XLOOKUP(Table1[[#This Row],[MyyjäID]],myyjat!$A$2:$A$16,myyjat!$B$2:$B$16)</f>
        <v>Pekka</v>
      </c>
      <c r="I1024">
        <f>_xlfn.XLOOKUP(Table1[[#This Row],[Tuotenumero]],tuotteet!$A$2:$A$26,tuotteet!$C$2:$C$26)</f>
        <v>4</v>
      </c>
      <c r="J1024" t="str">
        <f>_xlfn.XLOOKUP(Table1[[#This Row],[ryhmäID]],ryhmat!$A$2:$A$7,ryhmat!$B$2:$B$7)</f>
        <v>Tarvikkeet</v>
      </c>
      <c r="K1024">
        <f>Table1[[#This Row],[Myyntihinta]]-Table1[[#This Row],[Ostohinta]]</f>
        <v>7.58</v>
      </c>
    </row>
    <row r="1025" spans="1:11" x14ac:dyDescent="0.2">
      <c r="A1025">
        <v>51523</v>
      </c>
      <c r="B1025" s="21">
        <v>44307</v>
      </c>
      <c r="C1025" s="26" t="s">
        <v>825</v>
      </c>
      <c r="D1025">
        <v>1</v>
      </c>
      <c r="E1025">
        <v>9</v>
      </c>
      <c r="F1025">
        <v>94</v>
      </c>
      <c r="G1025">
        <v>52.61</v>
      </c>
      <c r="H1025" t="str">
        <f>_xlfn.XLOOKUP(Table1[[#This Row],[MyyjäID]],myyjat!$A$2:$A$16,myyjat!$B$2:$B$16)</f>
        <v>Maija</v>
      </c>
      <c r="I1025">
        <f>_xlfn.XLOOKUP(Table1[[#This Row],[Tuotenumero]],tuotteet!$A$2:$A$26,tuotteet!$C$2:$C$26)</f>
        <v>5</v>
      </c>
      <c r="J1025" t="str">
        <f>_xlfn.XLOOKUP(Table1[[#This Row],[ryhmäID]],ryhmat!$A$2:$A$7,ryhmat!$B$2:$B$7)</f>
        <v>Konsolit</v>
      </c>
      <c r="K1025">
        <f>Table1[[#This Row],[Myyntihinta]]-Table1[[#This Row],[Ostohinta]]</f>
        <v>41.39</v>
      </c>
    </row>
    <row r="1026" spans="1:11" x14ac:dyDescent="0.2">
      <c r="A1026">
        <v>51524</v>
      </c>
      <c r="B1026" s="21">
        <v>44307</v>
      </c>
      <c r="C1026" s="26" t="s">
        <v>821</v>
      </c>
      <c r="D1026">
        <v>1</v>
      </c>
      <c r="E1026">
        <v>7</v>
      </c>
      <c r="F1026">
        <v>115</v>
      </c>
      <c r="G1026">
        <v>63.16</v>
      </c>
      <c r="H1026" t="str">
        <f>_xlfn.XLOOKUP(Table1[[#This Row],[MyyjäID]],myyjat!$A$2:$A$16,myyjat!$B$2:$B$16)</f>
        <v>Rauno</v>
      </c>
      <c r="I1026">
        <f>_xlfn.XLOOKUP(Table1[[#This Row],[Tuotenumero]],tuotteet!$A$2:$A$26,tuotteet!$C$2:$C$26)</f>
        <v>2</v>
      </c>
      <c r="J1026" t="str">
        <f>_xlfn.XLOOKUP(Table1[[#This Row],[ryhmäID]],ryhmat!$A$2:$A$7,ryhmat!$B$2:$B$7)</f>
        <v>Kuvantoisto</v>
      </c>
      <c r="K1026">
        <f>Table1[[#This Row],[Myyntihinta]]-Table1[[#This Row],[Ostohinta]]</f>
        <v>51.84</v>
      </c>
    </row>
    <row r="1027" spans="1:11" x14ac:dyDescent="0.2">
      <c r="A1027">
        <v>51525</v>
      </c>
      <c r="B1027" s="21">
        <v>44308</v>
      </c>
      <c r="C1027" s="26" t="s">
        <v>822</v>
      </c>
      <c r="D1027">
        <v>1</v>
      </c>
      <c r="E1027">
        <v>11</v>
      </c>
      <c r="F1027">
        <v>186</v>
      </c>
      <c r="G1027">
        <v>121.67</v>
      </c>
      <c r="H1027" t="str">
        <f>_xlfn.XLOOKUP(Table1[[#This Row],[MyyjäID]],myyjat!$A$2:$A$16,myyjat!$B$2:$B$16)</f>
        <v>Lisbeth</v>
      </c>
      <c r="I1027">
        <f>_xlfn.XLOOKUP(Table1[[#This Row],[Tuotenumero]],tuotteet!$A$2:$A$26,tuotteet!$C$2:$C$26)</f>
        <v>2</v>
      </c>
      <c r="J1027" t="str">
        <f>_xlfn.XLOOKUP(Table1[[#This Row],[ryhmäID]],ryhmat!$A$2:$A$7,ryhmat!$B$2:$B$7)</f>
        <v>Kuvantoisto</v>
      </c>
      <c r="K1027">
        <f>Table1[[#This Row],[Myyntihinta]]-Table1[[#This Row],[Ostohinta]]</f>
        <v>64.33</v>
      </c>
    </row>
    <row r="1028" spans="1:11" x14ac:dyDescent="0.2">
      <c r="A1028">
        <v>51526</v>
      </c>
      <c r="B1028" s="21">
        <v>44308</v>
      </c>
      <c r="C1028" s="26" t="s">
        <v>817</v>
      </c>
      <c r="D1028">
        <v>1</v>
      </c>
      <c r="E1028">
        <v>3</v>
      </c>
      <c r="F1028">
        <v>20</v>
      </c>
      <c r="G1028">
        <v>11.72</v>
      </c>
      <c r="H1028" t="str">
        <f>_xlfn.XLOOKUP(Table1[[#This Row],[MyyjäID]],myyjat!$A$2:$A$16,myyjat!$B$2:$B$16)</f>
        <v>Pekka</v>
      </c>
      <c r="I1028">
        <f>_xlfn.XLOOKUP(Table1[[#This Row],[Tuotenumero]],tuotteet!$A$2:$A$26,tuotteet!$C$2:$C$26)</f>
        <v>4</v>
      </c>
      <c r="J1028" t="str">
        <f>_xlfn.XLOOKUP(Table1[[#This Row],[ryhmäID]],ryhmat!$A$2:$A$7,ryhmat!$B$2:$B$7)</f>
        <v>Tarvikkeet</v>
      </c>
      <c r="K1028">
        <f>Table1[[#This Row],[Myyntihinta]]-Table1[[#This Row],[Ostohinta]]</f>
        <v>8.2799999999999994</v>
      </c>
    </row>
    <row r="1029" spans="1:11" x14ac:dyDescent="0.2">
      <c r="A1029">
        <v>51527</v>
      </c>
      <c r="B1029" s="21">
        <v>44309</v>
      </c>
      <c r="C1029" s="26" t="s">
        <v>821</v>
      </c>
      <c r="D1029">
        <v>1</v>
      </c>
      <c r="E1029">
        <v>6</v>
      </c>
      <c r="F1029">
        <v>115</v>
      </c>
      <c r="G1029">
        <v>65.47</v>
      </c>
      <c r="H1029" t="str">
        <f>_xlfn.XLOOKUP(Table1[[#This Row],[MyyjäID]],myyjat!$A$2:$A$16,myyjat!$B$2:$B$16)</f>
        <v>Hessu</v>
      </c>
      <c r="I1029">
        <f>_xlfn.XLOOKUP(Table1[[#This Row],[Tuotenumero]],tuotteet!$A$2:$A$26,tuotteet!$C$2:$C$26)</f>
        <v>2</v>
      </c>
      <c r="J1029" t="str">
        <f>_xlfn.XLOOKUP(Table1[[#This Row],[ryhmäID]],ryhmat!$A$2:$A$7,ryhmat!$B$2:$B$7)</f>
        <v>Kuvantoisto</v>
      </c>
      <c r="K1029">
        <f>Table1[[#This Row],[Myyntihinta]]-Table1[[#This Row],[Ostohinta]]</f>
        <v>49.53</v>
      </c>
    </row>
    <row r="1030" spans="1:11" x14ac:dyDescent="0.2">
      <c r="A1030">
        <v>51528</v>
      </c>
      <c r="B1030" s="21">
        <v>44311</v>
      </c>
      <c r="C1030" s="26" t="s">
        <v>817</v>
      </c>
      <c r="D1030">
        <v>1</v>
      </c>
      <c r="E1030">
        <v>9</v>
      </c>
      <c r="F1030">
        <v>20</v>
      </c>
      <c r="G1030">
        <v>11.53</v>
      </c>
      <c r="H1030" t="str">
        <f>_xlfn.XLOOKUP(Table1[[#This Row],[MyyjäID]],myyjat!$A$2:$A$16,myyjat!$B$2:$B$16)</f>
        <v>Maija</v>
      </c>
      <c r="I1030">
        <f>_xlfn.XLOOKUP(Table1[[#This Row],[Tuotenumero]],tuotteet!$A$2:$A$26,tuotteet!$C$2:$C$26)</f>
        <v>4</v>
      </c>
      <c r="J1030" t="str">
        <f>_xlfn.XLOOKUP(Table1[[#This Row],[ryhmäID]],ryhmat!$A$2:$A$7,ryhmat!$B$2:$B$7)</f>
        <v>Tarvikkeet</v>
      </c>
      <c r="K1030">
        <f>Table1[[#This Row],[Myyntihinta]]-Table1[[#This Row],[Ostohinta]]</f>
        <v>8.4700000000000006</v>
      </c>
    </row>
    <row r="1031" spans="1:11" x14ac:dyDescent="0.2">
      <c r="A1031">
        <v>51529</v>
      </c>
      <c r="B1031" s="21">
        <v>44311</v>
      </c>
      <c r="C1031" s="26" t="s">
        <v>824</v>
      </c>
      <c r="D1031">
        <v>1</v>
      </c>
      <c r="E1031">
        <v>7</v>
      </c>
      <c r="F1031">
        <v>132</v>
      </c>
      <c r="G1031">
        <v>91.08</v>
      </c>
      <c r="H1031" t="str">
        <f>_xlfn.XLOOKUP(Table1[[#This Row],[MyyjäID]],myyjat!$A$2:$A$16,myyjat!$B$2:$B$16)</f>
        <v>Rauno</v>
      </c>
      <c r="I1031">
        <f>_xlfn.XLOOKUP(Table1[[#This Row],[Tuotenumero]],tuotteet!$A$2:$A$26,tuotteet!$C$2:$C$26)</f>
        <v>2</v>
      </c>
      <c r="J1031" t="str">
        <f>_xlfn.XLOOKUP(Table1[[#This Row],[ryhmäID]],ryhmat!$A$2:$A$7,ryhmat!$B$2:$B$7)</f>
        <v>Kuvantoisto</v>
      </c>
      <c r="K1031">
        <f>Table1[[#This Row],[Myyntihinta]]-Table1[[#This Row],[Ostohinta]]</f>
        <v>40.92</v>
      </c>
    </row>
    <row r="1032" spans="1:11" x14ac:dyDescent="0.2">
      <c r="A1032">
        <v>51530</v>
      </c>
      <c r="B1032" s="21">
        <v>44312</v>
      </c>
      <c r="C1032" s="26" t="s">
        <v>817</v>
      </c>
      <c r="D1032">
        <v>1</v>
      </c>
      <c r="E1032">
        <v>7</v>
      </c>
      <c r="F1032">
        <v>19</v>
      </c>
      <c r="G1032">
        <v>11.62</v>
      </c>
      <c r="H1032" t="str">
        <f>_xlfn.XLOOKUP(Table1[[#This Row],[MyyjäID]],myyjat!$A$2:$A$16,myyjat!$B$2:$B$16)</f>
        <v>Rauno</v>
      </c>
      <c r="I1032">
        <f>_xlfn.XLOOKUP(Table1[[#This Row],[Tuotenumero]],tuotteet!$A$2:$A$26,tuotteet!$C$2:$C$26)</f>
        <v>4</v>
      </c>
      <c r="J1032" t="str">
        <f>_xlfn.XLOOKUP(Table1[[#This Row],[ryhmäID]],ryhmat!$A$2:$A$7,ryhmat!$B$2:$B$7)</f>
        <v>Tarvikkeet</v>
      </c>
      <c r="K1032">
        <f>Table1[[#This Row],[Myyntihinta]]-Table1[[#This Row],[Ostohinta]]</f>
        <v>7.3800000000000008</v>
      </c>
    </row>
    <row r="1033" spans="1:11" x14ac:dyDescent="0.2">
      <c r="A1033">
        <v>51531</v>
      </c>
      <c r="B1033" s="21">
        <v>44313</v>
      </c>
      <c r="C1033" s="26" t="s">
        <v>817</v>
      </c>
      <c r="D1033">
        <v>1</v>
      </c>
      <c r="E1033">
        <v>7</v>
      </c>
      <c r="F1033">
        <v>20</v>
      </c>
      <c r="G1033">
        <v>11.08</v>
      </c>
      <c r="H1033" t="str">
        <f>_xlfn.XLOOKUP(Table1[[#This Row],[MyyjäID]],myyjat!$A$2:$A$16,myyjat!$B$2:$B$16)</f>
        <v>Rauno</v>
      </c>
      <c r="I1033">
        <f>_xlfn.XLOOKUP(Table1[[#This Row],[Tuotenumero]],tuotteet!$A$2:$A$26,tuotteet!$C$2:$C$26)</f>
        <v>4</v>
      </c>
      <c r="J1033" t="str">
        <f>_xlfn.XLOOKUP(Table1[[#This Row],[ryhmäID]],ryhmat!$A$2:$A$7,ryhmat!$B$2:$B$7)</f>
        <v>Tarvikkeet</v>
      </c>
      <c r="K1033">
        <f>Table1[[#This Row],[Myyntihinta]]-Table1[[#This Row],[Ostohinta]]</f>
        <v>8.92</v>
      </c>
    </row>
    <row r="1034" spans="1:11" x14ac:dyDescent="0.2">
      <c r="A1034">
        <v>51532</v>
      </c>
      <c r="B1034" s="21">
        <v>44313</v>
      </c>
      <c r="C1034" s="26" t="s">
        <v>818</v>
      </c>
      <c r="D1034">
        <v>1</v>
      </c>
      <c r="E1034">
        <v>7</v>
      </c>
      <c r="F1034">
        <v>81</v>
      </c>
      <c r="G1034">
        <v>56.6</v>
      </c>
      <c r="H1034" t="str">
        <f>_xlfn.XLOOKUP(Table1[[#This Row],[MyyjäID]],myyjat!$A$2:$A$16,myyjat!$B$2:$B$16)</f>
        <v>Rauno</v>
      </c>
      <c r="I1034">
        <f>_xlfn.XLOOKUP(Table1[[#This Row],[Tuotenumero]],tuotteet!$A$2:$A$26,tuotteet!$C$2:$C$26)</f>
        <v>6</v>
      </c>
      <c r="J1034" t="str">
        <f>_xlfn.XLOOKUP(Table1[[#This Row],[ryhmäID]],ryhmat!$A$2:$A$7,ryhmat!$B$2:$B$7)</f>
        <v>Digiboxit</v>
      </c>
      <c r="K1034">
        <f>Table1[[#This Row],[Myyntihinta]]-Table1[[#This Row],[Ostohinta]]</f>
        <v>24.4</v>
      </c>
    </row>
    <row r="1035" spans="1:11" x14ac:dyDescent="0.2">
      <c r="A1035">
        <v>51533</v>
      </c>
      <c r="B1035" s="21">
        <v>44313</v>
      </c>
      <c r="C1035" s="26" t="s">
        <v>819</v>
      </c>
      <c r="D1035">
        <v>1</v>
      </c>
      <c r="E1035">
        <v>13</v>
      </c>
      <c r="F1035">
        <v>245</v>
      </c>
      <c r="G1035">
        <v>162.81</v>
      </c>
      <c r="H1035" t="str">
        <f>_xlfn.XLOOKUP(Table1[[#This Row],[MyyjäID]],myyjat!$A$2:$A$16,myyjat!$B$2:$B$16)</f>
        <v>Mari</v>
      </c>
      <c r="I1035">
        <f>_xlfn.XLOOKUP(Table1[[#This Row],[Tuotenumero]],tuotteet!$A$2:$A$26,tuotteet!$C$2:$C$26)</f>
        <v>3</v>
      </c>
      <c r="J1035" t="str">
        <f>_xlfn.XLOOKUP(Table1[[#This Row],[ryhmäID]],ryhmat!$A$2:$A$7,ryhmat!$B$2:$B$7)</f>
        <v>TV</v>
      </c>
      <c r="K1035">
        <f>Table1[[#This Row],[Myyntihinta]]-Table1[[#This Row],[Ostohinta]]</f>
        <v>82.19</v>
      </c>
    </row>
    <row r="1036" spans="1:11" x14ac:dyDescent="0.2">
      <c r="A1036">
        <v>51534</v>
      </c>
      <c r="B1036" s="21">
        <v>44314</v>
      </c>
      <c r="C1036" s="26" t="s">
        <v>821</v>
      </c>
      <c r="D1036">
        <v>1</v>
      </c>
      <c r="E1036">
        <v>11</v>
      </c>
      <c r="F1036">
        <v>118</v>
      </c>
      <c r="G1036">
        <v>63.34</v>
      </c>
      <c r="H1036" t="str">
        <f>_xlfn.XLOOKUP(Table1[[#This Row],[MyyjäID]],myyjat!$A$2:$A$16,myyjat!$B$2:$B$16)</f>
        <v>Lisbeth</v>
      </c>
      <c r="I1036">
        <f>_xlfn.XLOOKUP(Table1[[#This Row],[Tuotenumero]],tuotteet!$A$2:$A$26,tuotteet!$C$2:$C$26)</f>
        <v>2</v>
      </c>
      <c r="J1036" t="str">
        <f>_xlfn.XLOOKUP(Table1[[#This Row],[ryhmäID]],ryhmat!$A$2:$A$7,ryhmat!$B$2:$B$7)</f>
        <v>Kuvantoisto</v>
      </c>
      <c r="K1036">
        <f>Table1[[#This Row],[Myyntihinta]]-Table1[[#This Row],[Ostohinta]]</f>
        <v>54.66</v>
      </c>
    </row>
    <row r="1037" spans="1:11" x14ac:dyDescent="0.2">
      <c r="A1037">
        <v>51535</v>
      </c>
      <c r="B1037" s="21">
        <v>44316</v>
      </c>
      <c r="C1037" s="26" t="s">
        <v>817</v>
      </c>
      <c r="D1037">
        <v>1</v>
      </c>
      <c r="E1037">
        <v>10</v>
      </c>
      <c r="F1037">
        <v>21</v>
      </c>
      <c r="G1037">
        <v>11.44</v>
      </c>
      <c r="H1037" t="str">
        <f>_xlfn.XLOOKUP(Table1[[#This Row],[MyyjäID]],myyjat!$A$2:$A$16,myyjat!$B$2:$B$16)</f>
        <v>Jenni</v>
      </c>
      <c r="I1037">
        <f>_xlfn.XLOOKUP(Table1[[#This Row],[Tuotenumero]],tuotteet!$A$2:$A$26,tuotteet!$C$2:$C$26)</f>
        <v>4</v>
      </c>
      <c r="J1037" t="str">
        <f>_xlfn.XLOOKUP(Table1[[#This Row],[ryhmäID]],ryhmat!$A$2:$A$7,ryhmat!$B$2:$B$7)</f>
        <v>Tarvikkeet</v>
      </c>
      <c r="K1037">
        <f>Table1[[#This Row],[Myyntihinta]]-Table1[[#This Row],[Ostohinta]]</f>
        <v>9.56</v>
      </c>
    </row>
    <row r="1038" spans="1:11" x14ac:dyDescent="0.2">
      <c r="A1038">
        <v>51536</v>
      </c>
      <c r="B1038" s="21">
        <v>44317</v>
      </c>
      <c r="C1038" s="26" t="s">
        <v>817</v>
      </c>
      <c r="D1038">
        <v>1</v>
      </c>
      <c r="E1038">
        <v>7</v>
      </c>
      <c r="F1038">
        <v>20</v>
      </c>
      <c r="G1038">
        <v>11.48</v>
      </c>
      <c r="H1038" t="str">
        <f>_xlfn.XLOOKUP(Table1[[#This Row],[MyyjäID]],myyjat!$A$2:$A$16,myyjat!$B$2:$B$16)</f>
        <v>Rauno</v>
      </c>
      <c r="I1038">
        <f>_xlfn.XLOOKUP(Table1[[#This Row],[Tuotenumero]],tuotteet!$A$2:$A$26,tuotteet!$C$2:$C$26)</f>
        <v>4</v>
      </c>
      <c r="J1038" t="str">
        <f>_xlfn.XLOOKUP(Table1[[#This Row],[ryhmäID]],ryhmat!$A$2:$A$7,ryhmat!$B$2:$B$7)</f>
        <v>Tarvikkeet</v>
      </c>
      <c r="K1038">
        <f>Table1[[#This Row],[Myyntihinta]]-Table1[[#This Row],[Ostohinta]]</f>
        <v>8.52</v>
      </c>
    </row>
    <row r="1039" spans="1:11" x14ac:dyDescent="0.2">
      <c r="A1039">
        <v>51537</v>
      </c>
      <c r="B1039" s="21">
        <v>44318</v>
      </c>
      <c r="C1039" s="26" t="s">
        <v>821</v>
      </c>
      <c r="D1039">
        <v>1</v>
      </c>
      <c r="E1039">
        <v>1</v>
      </c>
      <c r="F1039">
        <v>115</v>
      </c>
      <c r="G1039">
        <v>65.36</v>
      </c>
      <c r="H1039" t="str">
        <f>_xlfn.XLOOKUP(Table1[[#This Row],[MyyjäID]],myyjat!$A$2:$A$16,myyjat!$B$2:$B$16)</f>
        <v>Jani</v>
      </c>
      <c r="I1039">
        <f>_xlfn.XLOOKUP(Table1[[#This Row],[Tuotenumero]],tuotteet!$A$2:$A$26,tuotteet!$C$2:$C$26)</f>
        <v>2</v>
      </c>
      <c r="J1039" t="str">
        <f>_xlfn.XLOOKUP(Table1[[#This Row],[ryhmäID]],ryhmat!$A$2:$A$7,ryhmat!$B$2:$B$7)</f>
        <v>Kuvantoisto</v>
      </c>
      <c r="K1039">
        <f>Table1[[#This Row],[Myyntihinta]]-Table1[[#This Row],[Ostohinta]]</f>
        <v>49.64</v>
      </c>
    </row>
    <row r="1040" spans="1:11" x14ac:dyDescent="0.2">
      <c r="A1040">
        <v>51538</v>
      </c>
      <c r="B1040" s="21">
        <v>44318</v>
      </c>
      <c r="C1040" s="26" t="s">
        <v>822</v>
      </c>
      <c r="D1040">
        <v>1</v>
      </c>
      <c r="E1040">
        <v>7</v>
      </c>
      <c r="F1040">
        <v>174</v>
      </c>
      <c r="G1040">
        <v>112.67</v>
      </c>
      <c r="H1040" t="str">
        <f>_xlfn.XLOOKUP(Table1[[#This Row],[MyyjäID]],myyjat!$A$2:$A$16,myyjat!$B$2:$B$16)</f>
        <v>Rauno</v>
      </c>
      <c r="I1040">
        <f>_xlfn.XLOOKUP(Table1[[#This Row],[Tuotenumero]],tuotteet!$A$2:$A$26,tuotteet!$C$2:$C$26)</f>
        <v>2</v>
      </c>
      <c r="J1040" t="str">
        <f>_xlfn.XLOOKUP(Table1[[#This Row],[ryhmäID]],ryhmat!$A$2:$A$7,ryhmat!$B$2:$B$7)</f>
        <v>Kuvantoisto</v>
      </c>
      <c r="K1040">
        <f>Table1[[#This Row],[Myyntihinta]]-Table1[[#This Row],[Ostohinta]]</f>
        <v>61.33</v>
      </c>
    </row>
    <row r="1041" spans="1:11" x14ac:dyDescent="0.2">
      <c r="A1041">
        <v>51539</v>
      </c>
      <c r="B1041" s="21">
        <v>44318</v>
      </c>
      <c r="C1041" s="26" t="s">
        <v>819</v>
      </c>
      <c r="D1041">
        <v>1</v>
      </c>
      <c r="E1041">
        <v>14</v>
      </c>
      <c r="F1041">
        <v>233</v>
      </c>
      <c r="G1041">
        <v>156.11000000000001</v>
      </c>
      <c r="H1041" t="str">
        <f>_xlfn.XLOOKUP(Table1[[#This Row],[MyyjäID]],myyjat!$A$2:$A$16,myyjat!$B$2:$B$16)</f>
        <v>Hillevi</v>
      </c>
      <c r="I1041">
        <f>_xlfn.XLOOKUP(Table1[[#This Row],[Tuotenumero]],tuotteet!$A$2:$A$26,tuotteet!$C$2:$C$26)</f>
        <v>3</v>
      </c>
      <c r="J1041" t="str">
        <f>_xlfn.XLOOKUP(Table1[[#This Row],[ryhmäID]],ryhmat!$A$2:$A$7,ryhmat!$B$2:$B$7)</f>
        <v>TV</v>
      </c>
      <c r="K1041">
        <f>Table1[[#This Row],[Myyntihinta]]-Table1[[#This Row],[Ostohinta]]</f>
        <v>76.889999999999986</v>
      </c>
    </row>
    <row r="1042" spans="1:11" x14ac:dyDescent="0.2">
      <c r="A1042">
        <v>51540</v>
      </c>
      <c r="B1042" s="21">
        <v>44319</v>
      </c>
      <c r="C1042" s="26" t="s">
        <v>817</v>
      </c>
      <c r="D1042">
        <v>1</v>
      </c>
      <c r="E1042">
        <v>14</v>
      </c>
      <c r="F1042">
        <v>21</v>
      </c>
      <c r="G1042">
        <v>11.04</v>
      </c>
      <c r="H1042" t="str">
        <f>_xlfn.XLOOKUP(Table1[[#This Row],[MyyjäID]],myyjat!$A$2:$A$16,myyjat!$B$2:$B$16)</f>
        <v>Hillevi</v>
      </c>
      <c r="I1042">
        <f>_xlfn.XLOOKUP(Table1[[#This Row],[Tuotenumero]],tuotteet!$A$2:$A$26,tuotteet!$C$2:$C$26)</f>
        <v>4</v>
      </c>
      <c r="J1042" t="str">
        <f>_xlfn.XLOOKUP(Table1[[#This Row],[ryhmäID]],ryhmat!$A$2:$A$7,ryhmat!$B$2:$B$7)</f>
        <v>Tarvikkeet</v>
      </c>
      <c r="K1042">
        <f>Table1[[#This Row],[Myyntihinta]]-Table1[[#This Row],[Ostohinta]]</f>
        <v>9.9600000000000009</v>
      </c>
    </row>
    <row r="1043" spans="1:11" x14ac:dyDescent="0.2">
      <c r="A1043">
        <v>51541</v>
      </c>
      <c r="B1043" s="21">
        <v>44319</v>
      </c>
      <c r="C1043" s="26" t="s">
        <v>820</v>
      </c>
      <c r="D1043">
        <v>1</v>
      </c>
      <c r="E1043">
        <v>13</v>
      </c>
      <c r="F1043">
        <v>86</v>
      </c>
      <c r="G1043">
        <v>48.28</v>
      </c>
      <c r="H1043" t="str">
        <f>_xlfn.XLOOKUP(Table1[[#This Row],[MyyjäID]],myyjat!$A$2:$A$16,myyjat!$B$2:$B$16)</f>
        <v>Mari</v>
      </c>
      <c r="I1043">
        <f>_xlfn.XLOOKUP(Table1[[#This Row],[Tuotenumero]],tuotteet!$A$2:$A$26,tuotteet!$C$2:$C$26)</f>
        <v>6</v>
      </c>
      <c r="J1043" t="str">
        <f>_xlfn.XLOOKUP(Table1[[#This Row],[ryhmäID]],ryhmat!$A$2:$A$7,ryhmat!$B$2:$B$7)</f>
        <v>Digiboxit</v>
      </c>
      <c r="K1043">
        <f>Table1[[#This Row],[Myyntihinta]]-Table1[[#This Row],[Ostohinta]]</f>
        <v>37.72</v>
      </c>
    </row>
    <row r="1044" spans="1:11" x14ac:dyDescent="0.2">
      <c r="A1044">
        <v>51542</v>
      </c>
      <c r="B1044" s="21">
        <v>44320</v>
      </c>
      <c r="C1044" s="26" t="s">
        <v>825</v>
      </c>
      <c r="D1044">
        <v>1</v>
      </c>
      <c r="E1044">
        <v>6</v>
      </c>
      <c r="F1044">
        <v>102</v>
      </c>
      <c r="G1044">
        <v>52.54</v>
      </c>
      <c r="H1044" t="str">
        <f>_xlfn.XLOOKUP(Table1[[#This Row],[MyyjäID]],myyjat!$A$2:$A$16,myyjat!$B$2:$B$16)</f>
        <v>Hessu</v>
      </c>
      <c r="I1044">
        <f>_xlfn.XLOOKUP(Table1[[#This Row],[Tuotenumero]],tuotteet!$A$2:$A$26,tuotteet!$C$2:$C$26)</f>
        <v>5</v>
      </c>
      <c r="J1044" t="str">
        <f>_xlfn.XLOOKUP(Table1[[#This Row],[ryhmäID]],ryhmat!$A$2:$A$7,ryhmat!$B$2:$B$7)</f>
        <v>Konsolit</v>
      </c>
      <c r="K1044">
        <f>Table1[[#This Row],[Myyntihinta]]-Table1[[#This Row],[Ostohinta]]</f>
        <v>49.46</v>
      </c>
    </row>
    <row r="1045" spans="1:11" x14ac:dyDescent="0.2">
      <c r="A1045">
        <v>51543</v>
      </c>
      <c r="B1045" s="21">
        <v>44322</v>
      </c>
      <c r="C1045" s="26" t="s">
        <v>821</v>
      </c>
      <c r="D1045">
        <v>1</v>
      </c>
      <c r="E1045">
        <v>2</v>
      </c>
      <c r="F1045">
        <v>116</v>
      </c>
      <c r="G1045">
        <v>66.62</v>
      </c>
      <c r="H1045" t="str">
        <f>_xlfn.XLOOKUP(Table1[[#This Row],[MyyjäID]],myyjat!$A$2:$A$16,myyjat!$B$2:$B$16)</f>
        <v>Petteri</v>
      </c>
      <c r="I1045">
        <f>_xlfn.XLOOKUP(Table1[[#This Row],[Tuotenumero]],tuotteet!$A$2:$A$26,tuotteet!$C$2:$C$26)</f>
        <v>2</v>
      </c>
      <c r="J1045" t="str">
        <f>_xlfn.XLOOKUP(Table1[[#This Row],[ryhmäID]],ryhmat!$A$2:$A$7,ryhmat!$B$2:$B$7)</f>
        <v>Kuvantoisto</v>
      </c>
      <c r="K1045">
        <f>Table1[[#This Row],[Myyntihinta]]-Table1[[#This Row],[Ostohinta]]</f>
        <v>49.379999999999995</v>
      </c>
    </row>
    <row r="1046" spans="1:11" x14ac:dyDescent="0.2">
      <c r="A1046">
        <v>51544</v>
      </c>
      <c r="B1046" s="21">
        <v>44322</v>
      </c>
      <c r="C1046" s="26" t="s">
        <v>817</v>
      </c>
      <c r="D1046">
        <v>1</v>
      </c>
      <c r="E1046">
        <v>11</v>
      </c>
      <c r="F1046">
        <v>20</v>
      </c>
      <c r="G1046">
        <v>10.64</v>
      </c>
      <c r="H1046" t="str">
        <f>_xlfn.XLOOKUP(Table1[[#This Row],[MyyjäID]],myyjat!$A$2:$A$16,myyjat!$B$2:$B$16)</f>
        <v>Lisbeth</v>
      </c>
      <c r="I1046">
        <f>_xlfn.XLOOKUP(Table1[[#This Row],[Tuotenumero]],tuotteet!$A$2:$A$26,tuotteet!$C$2:$C$26)</f>
        <v>4</v>
      </c>
      <c r="J1046" t="str">
        <f>_xlfn.XLOOKUP(Table1[[#This Row],[ryhmäID]],ryhmat!$A$2:$A$7,ryhmat!$B$2:$B$7)</f>
        <v>Tarvikkeet</v>
      </c>
      <c r="K1046">
        <f>Table1[[#This Row],[Myyntihinta]]-Table1[[#This Row],[Ostohinta]]</f>
        <v>9.36</v>
      </c>
    </row>
    <row r="1047" spans="1:11" x14ac:dyDescent="0.2">
      <c r="A1047">
        <v>51545</v>
      </c>
      <c r="B1047" s="21">
        <v>44323</v>
      </c>
      <c r="C1047" s="26" t="s">
        <v>817</v>
      </c>
      <c r="D1047">
        <v>1</v>
      </c>
      <c r="E1047">
        <v>13</v>
      </c>
      <c r="F1047">
        <v>20</v>
      </c>
      <c r="G1047">
        <v>10.68</v>
      </c>
      <c r="H1047" t="str">
        <f>_xlfn.XLOOKUP(Table1[[#This Row],[MyyjäID]],myyjat!$A$2:$A$16,myyjat!$B$2:$B$16)</f>
        <v>Mari</v>
      </c>
      <c r="I1047">
        <f>_xlfn.XLOOKUP(Table1[[#This Row],[Tuotenumero]],tuotteet!$A$2:$A$26,tuotteet!$C$2:$C$26)</f>
        <v>4</v>
      </c>
      <c r="J1047" t="str">
        <f>_xlfn.XLOOKUP(Table1[[#This Row],[ryhmäID]],ryhmat!$A$2:$A$7,ryhmat!$B$2:$B$7)</f>
        <v>Tarvikkeet</v>
      </c>
      <c r="K1047">
        <f>Table1[[#This Row],[Myyntihinta]]-Table1[[#This Row],[Ostohinta]]</f>
        <v>9.32</v>
      </c>
    </row>
    <row r="1048" spans="1:11" x14ac:dyDescent="0.2">
      <c r="A1048">
        <v>51546</v>
      </c>
      <c r="B1048" s="21">
        <v>44323</v>
      </c>
      <c r="C1048" s="26" t="s">
        <v>818</v>
      </c>
      <c r="D1048">
        <v>1</v>
      </c>
      <c r="E1048">
        <v>7</v>
      </c>
      <c r="F1048">
        <v>82</v>
      </c>
      <c r="G1048">
        <v>53.3</v>
      </c>
      <c r="H1048" t="str">
        <f>_xlfn.XLOOKUP(Table1[[#This Row],[MyyjäID]],myyjat!$A$2:$A$16,myyjat!$B$2:$B$16)</f>
        <v>Rauno</v>
      </c>
      <c r="I1048">
        <f>_xlfn.XLOOKUP(Table1[[#This Row],[Tuotenumero]],tuotteet!$A$2:$A$26,tuotteet!$C$2:$C$26)</f>
        <v>6</v>
      </c>
      <c r="J1048" t="str">
        <f>_xlfn.XLOOKUP(Table1[[#This Row],[ryhmäID]],ryhmat!$A$2:$A$7,ryhmat!$B$2:$B$7)</f>
        <v>Digiboxit</v>
      </c>
      <c r="K1048">
        <f>Table1[[#This Row],[Myyntihinta]]-Table1[[#This Row],[Ostohinta]]</f>
        <v>28.700000000000003</v>
      </c>
    </row>
    <row r="1049" spans="1:11" x14ac:dyDescent="0.2">
      <c r="A1049">
        <v>51547</v>
      </c>
      <c r="B1049" s="21">
        <v>44325</v>
      </c>
      <c r="C1049" s="26" t="s">
        <v>819</v>
      </c>
      <c r="D1049">
        <v>1</v>
      </c>
      <c r="E1049">
        <v>6</v>
      </c>
      <c r="F1049">
        <v>237</v>
      </c>
      <c r="G1049">
        <v>157.59</v>
      </c>
      <c r="H1049" t="str">
        <f>_xlfn.XLOOKUP(Table1[[#This Row],[MyyjäID]],myyjat!$A$2:$A$16,myyjat!$B$2:$B$16)</f>
        <v>Hessu</v>
      </c>
      <c r="I1049">
        <f>_xlfn.XLOOKUP(Table1[[#This Row],[Tuotenumero]],tuotteet!$A$2:$A$26,tuotteet!$C$2:$C$26)</f>
        <v>3</v>
      </c>
      <c r="J1049" t="str">
        <f>_xlfn.XLOOKUP(Table1[[#This Row],[ryhmäID]],ryhmat!$A$2:$A$7,ryhmat!$B$2:$B$7)</f>
        <v>TV</v>
      </c>
      <c r="K1049">
        <f>Table1[[#This Row],[Myyntihinta]]-Table1[[#This Row],[Ostohinta]]</f>
        <v>79.41</v>
      </c>
    </row>
    <row r="1050" spans="1:11" x14ac:dyDescent="0.2">
      <c r="A1050">
        <v>51548</v>
      </c>
      <c r="B1050" s="21">
        <v>44326</v>
      </c>
      <c r="C1050" s="26" t="s">
        <v>817</v>
      </c>
      <c r="D1050">
        <v>1</v>
      </c>
      <c r="E1050">
        <v>11</v>
      </c>
      <c r="F1050">
        <v>20</v>
      </c>
      <c r="G1050">
        <v>11.22</v>
      </c>
      <c r="H1050" t="str">
        <f>_xlfn.XLOOKUP(Table1[[#This Row],[MyyjäID]],myyjat!$A$2:$A$16,myyjat!$B$2:$B$16)</f>
        <v>Lisbeth</v>
      </c>
      <c r="I1050">
        <f>_xlfn.XLOOKUP(Table1[[#This Row],[Tuotenumero]],tuotteet!$A$2:$A$26,tuotteet!$C$2:$C$26)</f>
        <v>4</v>
      </c>
      <c r="J1050" t="str">
        <f>_xlfn.XLOOKUP(Table1[[#This Row],[ryhmäID]],ryhmat!$A$2:$A$7,ryhmat!$B$2:$B$7)</f>
        <v>Tarvikkeet</v>
      </c>
      <c r="K1050">
        <f>Table1[[#This Row],[Myyntihinta]]-Table1[[#This Row],[Ostohinta]]</f>
        <v>8.7799999999999994</v>
      </c>
    </row>
    <row r="1051" spans="1:11" x14ac:dyDescent="0.2">
      <c r="A1051">
        <v>51549</v>
      </c>
      <c r="B1051" s="21">
        <v>44327</v>
      </c>
      <c r="C1051" s="26" t="s">
        <v>820</v>
      </c>
      <c r="D1051">
        <v>1</v>
      </c>
      <c r="E1051">
        <v>1</v>
      </c>
      <c r="F1051">
        <v>88</v>
      </c>
      <c r="G1051">
        <v>51.14</v>
      </c>
      <c r="H1051" t="str">
        <f>_xlfn.XLOOKUP(Table1[[#This Row],[MyyjäID]],myyjat!$A$2:$A$16,myyjat!$B$2:$B$16)</f>
        <v>Jani</v>
      </c>
      <c r="I1051">
        <f>_xlfn.XLOOKUP(Table1[[#This Row],[Tuotenumero]],tuotteet!$A$2:$A$26,tuotteet!$C$2:$C$26)</f>
        <v>6</v>
      </c>
      <c r="J1051" t="str">
        <f>_xlfn.XLOOKUP(Table1[[#This Row],[ryhmäID]],ryhmat!$A$2:$A$7,ryhmat!$B$2:$B$7)</f>
        <v>Digiboxit</v>
      </c>
      <c r="K1051">
        <f>Table1[[#This Row],[Myyntihinta]]-Table1[[#This Row],[Ostohinta]]</f>
        <v>36.86</v>
      </c>
    </row>
    <row r="1052" spans="1:11" x14ac:dyDescent="0.2">
      <c r="A1052">
        <v>51550</v>
      </c>
      <c r="B1052" s="21">
        <v>44327</v>
      </c>
      <c r="C1052" s="26" t="s">
        <v>817</v>
      </c>
      <c r="D1052">
        <v>1</v>
      </c>
      <c r="E1052">
        <v>11</v>
      </c>
      <c r="F1052">
        <v>20</v>
      </c>
      <c r="G1052">
        <v>11.5</v>
      </c>
      <c r="H1052" t="str">
        <f>_xlfn.XLOOKUP(Table1[[#This Row],[MyyjäID]],myyjat!$A$2:$A$16,myyjat!$B$2:$B$16)</f>
        <v>Lisbeth</v>
      </c>
      <c r="I1052">
        <f>_xlfn.XLOOKUP(Table1[[#This Row],[Tuotenumero]],tuotteet!$A$2:$A$26,tuotteet!$C$2:$C$26)</f>
        <v>4</v>
      </c>
      <c r="J1052" t="str">
        <f>_xlfn.XLOOKUP(Table1[[#This Row],[ryhmäID]],ryhmat!$A$2:$A$7,ryhmat!$B$2:$B$7)</f>
        <v>Tarvikkeet</v>
      </c>
      <c r="K1052">
        <f>Table1[[#This Row],[Myyntihinta]]-Table1[[#This Row],[Ostohinta]]</f>
        <v>8.5</v>
      </c>
    </row>
    <row r="1053" spans="1:11" x14ac:dyDescent="0.2">
      <c r="A1053">
        <v>51551</v>
      </c>
      <c r="B1053" s="21">
        <v>44328</v>
      </c>
      <c r="C1053" s="26" t="s">
        <v>821</v>
      </c>
      <c r="D1053">
        <v>1</v>
      </c>
      <c r="E1053">
        <v>3</v>
      </c>
      <c r="F1053">
        <v>124</v>
      </c>
      <c r="G1053">
        <v>64.22</v>
      </c>
      <c r="H1053" t="str">
        <f>_xlfn.XLOOKUP(Table1[[#This Row],[MyyjäID]],myyjat!$A$2:$A$16,myyjat!$B$2:$B$16)</f>
        <v>Pekka</v>
      </c>
      <c r="I1053">
        <f>_xlfn.XLOOKUP(Table1[[#This Row],[Tuotenumero]],tuotteet!$A$2:$A$26,tuotteet!$C$2:$C$26)</f>
        <v>2</v>
      </c>
      <c r="J1053" t="str">
        <f>_xlfn.XLOOKUP(Table1[[#This Row],[ryhmäID]],ryhmat!$A$2:$A$7,ryhmat!$B$2:$B$7)</f>
        <v>Kuvantoisto</v>
      </c>
      <c r="K1053">
        <f>Table1[[#This Row],[Myyntihinta]]-Table1[[#This Row],[Ostohinta]]</f>
        <v>59.78</v>
      </c>
    </row>
    <row r="1054" spans="1:11" x14ac:dyDescent="0.2">
      <c r="A1054">
        <v>51552</v>
      </c>
      <c r="B1054" s="21">
        <v>44330</v>
      </c>
      <c r="C1054" s="26" t="s">
        <v>817</v>
      </c>
      <c r="D1054">
        <v>1</v>
      </c>
      <c r="E1054">
        <v>6</v>
      </c>
      <c r="F1054">
        <v>20</v>
      </c>
      <c r="G1054">
        <v>11.66</v>
      </c>
      <c r="H1054" t="str">
        <f>_xlfn.XLOOKUP(Table1[[#This Row],[MyyjäID]],myyjat!$A$2:$A$16,myyjat!$B$2:$B$16)</f>
        <v>Hessu</v>
      </c>
      <c r="I1054">
        <f>_xlfn.XLOOKUP(Table1[[#This Row],[Tuotenumero]],tuotteet!$A$2:$A$26,tuotteet!$C$2:$C$26)</f>
        <v>4</v>
      </c>
      <c r="J1054" t="str">
        <f>_xlfn.XLOOKUP(Table1[[#This Row],[ryhmäID]],ryhmat!$A$2:$A$7,ryhmat!$B$2:$B$7)</f>
        <v>Tarvikkeet</v>
      </c>
      <c r="K1054">
        <f>Table1[[#This Row],[Myyntihinta]]-Table1[[#This Row],[Ostohinta]]</f>
        <v>8.34</v>
      </c>
    </row>
    <row r="1055" spans="1:11" x14ac:dyDescent="0.2">
      <c r="A1055">
        <v>51553</v>
      </c>
      <c r="B1055" s="21">
        <v>44331</v>
      </c>
      <c r="C1055" s="26" t="s">
        <v>821</v>
      </c>
      <c r="D1055">
        <v>1</v>
      </c>
      <c r="E1055">
        <v>6</v>
      </c>
      <c r="F1055">
        <v>123</v>
      </c>
      <c r="G1055">
        <v>65.92</v>
      </c>
      <c r="H1055" t="str">
        <f>_xlfn.XLOOKUP(Table1[[#This Row],[MyyjäID]],myyjat!$A$2:$A$16,myyjat!$B$2:$B$16)</f>
        <v>Hessu</v>
      </c>
      <c r="I1055">
        <f>_xlfn.XLOOKUP(Table1[[#This Row],[Tuotenumero]],tuotteet!$A$2:$A$26,tuotteet!$C$2:$C$26)</f>
        <v>2</v>
      </c>
      <c r="J1055" t="str">
        <f>_xlfn.XLOOKUP(Table1[[#This Row],[ryhmäID]],ryhmat!$A$2:$A$7,ryhmat!$B$2:$B$7)</f>
        <v>Kuvantoisto</v>
      </c>
      <c r="K1055">
        <f>Table1[[#This Row],[Myyntihinta]]-Table1[[#This Row],[Ostohinta]]</f>
        <v>57.08</v>
      </c>
    </row>
    <row r="1056" spans="1:11" x14ac:dyDescent="0.2">
      <c r="A1056">
        <v>51554</v>
      </c>
      <c r="B1056" s="21">
        <v>44332</v>
      </c>
      <c r="C1056" s="26" t="s">
        <v>822</v>
      </c>
      <c r="D1056">
        <v>1</v>
      </c>
      <c r="E1056">
        <v>6</v>
      </c>
      <c r="F1056">
        <v>176</v>
      </c>
      <c r="G1056">
        <v>117.26</v>
      </c>
      <c r="H1056" t="str">
        <f>_xlfn.XLOOKUP(Table1[[#This Row],[MyyjäID]],myyjat!$A$2:$A$16,myyjat!$B$2:$B$16)</f>
        <v>Hessu</v>
      </c>
      <c r="I1056">
        <f>_xlfn.XLOOKUP(Table1[[#This Row],[Tuotenumero]],tuotteet!$A$2:$A$26,tuotteet!$C$2:$C$26)</f>
        <v>2</v>
      </c>
      <c r="J1056" t="str">
        <f>_xlfn.XLOOKUP(Table1[[#This Row],[ryhmäID]],ryhmat!$A$2:$A$7,ryhmat!$B$2:$B$7)</f>
        <v>Kuvantoisto</v>
      </c>
      <c r="K1056">
        <f>Table1[[#This Row],[Myyntihinta]]-Table1[[#This Row],[Ostohinta]]</f>
        <v>58.739999999999995</v>
      </c>
    </row>
    <row r="1057" spans="1:11" x14ac:dyDescent="0.2">
      <c r="A1057">
        <v>51555</v>
      </c>
      <c r="B1057" s="21">
        <v>44332</v>
      </c>
      <c r="C1057" s="26" t="s">
        <v>818</v>
      </c>
      <c r="D1057">
        <v>1</v>
      </c>
      <c r="E1057">
        <v>1</v>
      </c>
      <c r="F1057">
        <v>83</v>
      </c>
      <c r="G1057">
        <v>52.39</v>
      </c>
      <c r="H1057" t="str">
        <f>_xlfn.XLOOKUP(Table1[[#This Row],[MyyjäID]],myyjat!$A$2:$A$16,myyjat!$B$2:$B$16)</f>
        <v>Jani</v>
      </c>
      <c r="I1057">
        <f>_xlfn.XLOOKUP(Table1[[#This Row],[Tuotenumero]],tuotteet!$A$2:$A$26,tuotteet!$C$2:$C$26)</f>
        <v>6</v>
      </c>
      <c r="J1057" t="str">
        <f>_xlfn.XLOOKUP(Table1[[#This Row],[ryhmäID]],ryhmat!$A$2:$A$7,ryhmat!$B$2:$B$7)</f>
        <v>Digiboxit</v>
      </c>
      <c r="K1057">
        <f>Table1[[#This Row],[Myyntihinta]]-Table1[[#This Row],[Ostohinta]]</f>
        <v>30.61</v>
      </c>
    </row>
    <row r="1058" spans="1:11" x14ac:dyDescent="0.2">
      <c r="A1058">
        <v>51556</v>
      </c>
      <c r="B1058" s="21">
        <v>44333</v>
      </c>
      <c r="C1058" s="26" t="s">
        <v>820</v>
      </c>
      <c r="D1058">
        <v>1</v>
      </c>
      <c r="E1058">
        <v>6</v>
      </c>
      <c r="F1058">
        <v>89</v>
      </c>
      <c r="G1058">
        <v>50.23</v>
      </c>
      <c r="H1058" t="str">
        <f>_xlfn.XLOOKUP(Table1[[#This Row],[MyyjäID]],myyjat!$A$2:$A$16,myyjat!$B$2:$B$16)</f>
        <v>Hessu</v>
      </c>
      <c r="I1058">
        <f>_xlfn.XLOOKUP(Table1[[#This Row],[Tuotenumero]],tuotteet!$A$2:$A$26,tuotteet!$C$2:$C$26)</f>
        <v>6</v>
      </c>
      <c r="J1058" t="str">
        <f>_xlfn.XLOOKUP(Table1[[#This Row],[ryhmäID]],ryhmat!$A$2:$A$7,ryhmat!$B$2:$B$7)</f>
        <v>Digiboxit</v>
      </c>
      <c r="K1058">
        <f>Table1[[#This Row],[Myyntihinta]]-Table1[[#This Row],[Ostohinta]]</f>
        <v>38.770000000000003</v>
      </c>
    </row>
    <row r="1059" spans="1:11" x14ac:dyDescent="0.2">
      <c r="A1059">
        <v>51557</v>
      </c>
      <c r="B1059" s="21">
        <v>44333</v>
      </c>
      <c r="C1059" s="26" t="s">
        <v>817</v>
      </c>
      <c r="D1059">
        <v>1</v>
      </c>
      <c r="E1059">
        <v>5</v>
      </c>
      <c r="F1059">
        <v>20</v>
      </c>
      <c r="G1059">
        <v>11.1</v>
      </c>
      <c r="H1059" t="str">
        <f>_xlfn.XLOOKUP(Table1[[#This Row],[MyyjäID]],myyjat!$A$2:$A$16,myyjat!$B$2:$B$16)</f>
        <v>Liisa</v>
      </c>
      <c r="I1059">
        <f>_xlfn.XLOOKUP(Table1[[#This Row],[Tuotenumero]],tuotteet!$A$2:$A$26,tuotteet!$C$2:$C$26)</f>
        <v>4</v>
      </c>
      <c r="J1059" t="str">
        <f>_xlfn.XLOOKUP(Table1[[#This Row],[ryhmäID]],ryhmat!$A$2:$A$7,ryhmat!$B$2:$B$7)</f>
        <v>Tarvikkeet</v>
      </c>
      <c r="K1059">
        <f>Table1[[#This Row],[Myyntihinta]]-Table1[[#This Row],[Ostohinta]]</f>
        <v>8.9</v>
      </c>
    </row>
    <row r="1060" spans="1:11" x14ac:dyDescent="0.2">
      <c r="A1060">
        <v>51558</v>
      </c>
      <c r="B1060" s="21">
        <v>44334</v>
      </c>
      <c r="C1060" s="26" t="s">
        <v>817</v>
      </c>
      <c r="D1060">
        <v>1</v>
      </c>
      <c r="E1060">
        <v>7</v>
      </c>
      <c r="F1060">
        <v>21</v>
      </c>
      <c r="G1060">
        <v>11.82</v>
      </c>
      <c r="H1060" t="str">
        <f>_xlfn.XLOOKUP(Table1[[#This Row],[MyyjäID]],myyjat!$A$2:$A$16,myyjat!$B$2:$B$16)</f>
        <v>Rauno</v>
      </c>
      <c r="I1060">
        <f>_xlfn.XLOOKUP(Table1[[#This Row],[Tuotenumero]],tuotteet!$A$2:$A$26,tuotteet!$C$2:$C$26)</f>
        <v>4</v>
      </c>
      <c r="J1060" t="str">
        <f>_xlfn.XLOOKUP(Table1[[#This Row],[ryhmäID]],ryhmat!$A$2:$A$7,ryhmat!$B$2:$B$7)</f>
        <v>Tarvikkeet</v>
      </c>
      <c r="K1060">
        <f>Table1[[#This Row],[Myyntihinta]]-Table1[[#This Row],[Ostohinta]]</f>
        <v>9.18</v>
      </c>
    </row>
    <row r="1061" spans="1:11" x14ac:dyDescent="0.2">
      <c r="A1061">
        <v>51559</v>
      </c>
      <c r="B1061" s="21">
        <v>44335</v>
      </c>
      <c r="C1061" s="26" t="s">
        <v>824</v>
      </c>
      <c r="D1061">
        <v>1</v>
      </c>
      <c r="E1061">
        <v>7</v>
      </c>
      <c r="F1061">
        <v>129</v>
      </c>
      <c r="G1061">
        <v>95.58</v>
      </c>
      <c r="H1061" t="str">
        <f>_xlfn.XLOOKUP(Table1[[#This Row],[MyyjäID]],myyjat!$A$2:$A$16,myyjat!$B$2:$B$16)</f>
        <v>Rauno</v>
      </c>
      <c r="I1061">
        <f>_xlfn.XLOOKUP(Table1[[#This Row],[Tuotenumero]],tuotteet!$A$2:$A$26,tuotteet!$C$2:$C$26)</f>
        <v>2</v>
      </c>
      <c r="J1061" t="str">
        <f>_xlfn.XLOOKUP(Table1[[#This Row],[ryhmäID]],ryhmat!$A$2:$A$7,ryhmat!$B$2:$B$7)</f>
        <v>Kuvantoisto</v>
      </c>
      <c r="K1061">
        <f>Table1[[#This Row],[Myyntihinta]]-Table1[[#This Row],[Ostohinta]]</f>
        <v>33.42</v>
      </c>
    </row>
    <row r="1062" spans="1:11" x14ac:dyDescent="0.2">
      <c r="A1062">
        <v>51560</v>
      </c>
      <c r="B1062" s="21">
        <v>44335</v>
      </c>
      <c r="C1062" s="26" t="s">
        <v>819</v>
      </c>
      <c r="D1062">
        <v>1</v>
      </c>
      <c r="E1062">
        <v>1</v>
      </c>
      <c r="F1062">
        <v>227</v>
      </c>
      <c r="G1062">
        <v>165.73</v>
      </c>
      <c r="H1062" t="str">
        <f>_xlfn.XLOOKUP(Table1[[#This Row],[MyyjäID]],myyjat!$A$2:$A$16,myyjat!$B$2:$B$16)</f>
        <v>Jani</v>
      </c>
      <c r="I1062">
        <f>_xlfn.XLOOKUP(Table1[[#This Row],[Tuotenumero]],tuotteet!$A$2:$A$26,tuotteet!$C$2:$C$26)</f>
        <v>3</v>
      </c>
      <c r="J1062" t="str">
        <f>_xlfn.XLOOKUP(Table1[[#This Row],[ryhmäID]],ryhmat!$A$2:$A$7,ryhmat!$B$2:$B$7)</f>
        <v>TV</v>
      </c>
      <c r="K1062">
        <f>Table1[[#This Row],[Myyntihinta]]-Table1[[#This Row],[Ostohinta]]</f>
        <v>61.27000000000001</v>
      </c>
    </row>
    <row r="1063" spans="1:11" x14ac:dyDescent="0.2">
      <c r="A1063">
        <v>51561</v>
      </c>
      <c r="B1063" s="21">
        <v>44337</v>
      </c>
      <c r="C1063" s="26" t="s">
        <v>817</v>
      </c>
      <c r="D1063">
        <v>1</v>
      </c>
      <c r="E1063">
        <v>14</v>
      </c>
      <c r="F1063">
        <v>20</v>
      </c>
      <c r="G1063">
        <v>10.78</v>
      </c>
      <c r="H1063" t="str">
        <f>_xlfn.XLOOKUP(Table1[[#This Row],[MyyjäID]],myyjat!$A$2:$A$16,myyjat!$B$2:$B$16)</f>
        <v>Hillevi</v>
      </c>
      <c r="I1063">
        <f>_xlfn.XLOOKUP(Table1[[#This Row],[Tuotenumero]],tuotteet!$A$2:$A$26,tuotteet!$C$2:$C$26)</f>
        <v>4</v>
      </c>
      <c r="J1063" t="str">
        <f>_xlfn.XLOOKUP(Table1[[#This Row],[ryhmäID]],ryhmat!$A$2:$A$7,ryhmat!$B$2:$B$7)</f>
        <v>Tarvikkeet</v>
      </c>
      <c r="K1063">
        <f>Table1[[#This Row],[Myyntihinta]]-Table1[[#This Row],[Ostohinta]]</f>
        <v>9.2200000000000006</v>
      </c>
    </row>
    <row r="1064" spans="1:11" x14ac:dyDescent="0.2">
      <c r="A1064">
        <v>51562</v>
      </c>
      <c r="B1064" s="21">
        <v>44337</v>
      </c>
      <c r="C1064" s="26" t="s">
        <v>821</v>
      </c>
      <c r="D1064">
        <v>1</v>
      </c>
      <c r="E1064">
        <v>11</v>
      </c>
      <c r="F1064">
        <v>120</v>
      </c>
      <c r="G1064">
        <v>64.28</v>
      </c>
      <c r="H1064" t="str">
        <f>_xlfn.XLOOKUP(Table1[[#This Row],[MyyjäID]],myyjat!$A$2:$A$16,myyjat!$B$2:$B$16)</f>
        <v>Lisbeth</v>
      </c>
      <c r="I1064">
        <f>_xlfn.XLOOKUP(Table1[[#This Row],[Tuotenumero]],tuotteet!$A$2:$A$26,tuotteet!$C$2:$C$26)</f>
        <v>2</v>
      </c>
      <c r="J1064" t="str">
        <f>_xlfn.XLOOKUP(Table1[[#This Row],[ryhmäID]],ryhmat!$A$2:$A$7,ryhmat!$B$2:$B$7)</f>
        <v>Kuvantoisto</v>
      </c>
      <c r="K1064">
        <f>Table1[[#This Row],[Myyntihinta]]-Table1[[#This Row],[Ostohinta]]</f>
        <v>55.72</v>
      </c>
    </row>
    <row r="1065" spans="1:11" x14ac:dyDescent="0.2">
      <c r="A1065">
        <v>51563</v>
      </c>
      <c r="B1065" s="21">
        <v>44340</v>
      </c>
      <c r="C1065" s="26" t="s">
        <v>817</v>
      </c>
      <c r="D1065">
        <v>1</v>
      </c>
      <c r="E1065">
        <v>6</v>
      </c>
      <c r="F1065">
        <v>19</v>
      </c>
      <c r="G1065">
        <v>11.23</v>
      </c>
      <c r="H1065" t="str">
        <f>_xlfn.XLOOKUP(Table1[[#This Row],[MyyjäID]],myyjat!$A$2:$A$16,myyjat!$B$2:$B$16)</f>
        <v>Hessu</v>
      </c>
      <c r="I1065">
        <f>_xlfn.XLOOKUP(Table1[[#This Row],[Tuotenumero]],tuotteet!$A$2:$A$26,tuotteet!$C$2:$C$26)</f>
        <v>4</v>
      </c>
      <c r="J1065" t="str">
        <f>_xlfn.XLOOKUP(Table1[[#This Row],[ryhmäID]],ryhmat!$A$2:$A$7,ryhmat!$B$2:$B$7)</f>
        <v>Tarvikkeet</v>
      </c>
      <c r="K1065">
        <f>Table1[[#This Row],[Myyntihinta]]-Table1[[#This Row],[Ostohinta]]</f>
        <v>7.77</v>
      </c>
    </row>
    <row r="1066" spans="1:11" x14ac:dyDescent="0.2">
      <c r="A1066">
        <v>51564</v>
      </c>
      <c r="B1066" s="21">
        <v>44342</v>
      </c>
      <c r="C1066" s="26" t="s">
        <v>819</v>
      </c>
      <c r="D1066">
        <v>1</v>
      </c>
      <c r="E1066">
        <v>10</v>
      </c>
      <c r="F1066">
        <v>247</v>
      </c>
      <c r="G1066">
        <v>165.19</v>
      </c>
      <c r="H1066" t="str">
        <f>_xlfn.XLOOKUP(Table1[[#This Row],[MyyjäID]],myyjat!$A$2:$A$16,myyjat!$B$2:$B$16)</f>
        <v>Jenni</v>
      </c>
      <c r="I1066">
        <f>_xlfn.XLOOKUP(Table1[[#This Row],[Tuotenumero]],tuotteet!$A$2:$A$26,tuotteet!$C$2:$C$26)</f>
        <v>3</v>
      </c>
      <c r="J1066" t="str">
        <f>_xlfn.XLOOKUP(Table1[[#This Row],[ryhmäID]],ryhmat!$A$2:$A$7,ryhmat!$B$2:$B$7)</f>
        <v>TV</v>
      </c>
      <c r="K1066">
        <f>Table1[[#This Row],[Myyntihinta]]-Table1[[#This Row],[Ostohinta]]</f>
        <v>81.81</v>
      </c>
    </row>
    <row r="1067" spans="1:11" x14ac:dyDescent="0.2">
      <c r="A1067">
        <v>51565</v>
      </c>
      <c r="B1067" s="21">
        <v>44342</v>
      </c>
      <c r="C1067" s="26" t="s">
        <v>817</v>
      </c>
      <c r="D1067">
        <v>1</v>
      </c>
      <c r="E1067">
        <v>11</v>
      </c>
      <c r="F1067">
        <v>21</v>
      </c>
      <c r="G1067">
        <v>10.74</v>
      </c>
      <c r="H1067" t="str">
        <f>_xlfn.XLOOKUP(Table1[[#This Row],[MyyjäID]],myyjat!$A$2:$A$16,myyjat!$B$2:$B$16)</f>
        <v>Lisbeth</v>
      </c>
      <c r="I1067">
        <f>_xlfn.XLOOKUP(Table1[[#This Row],[Tuotenumero]],tuotteet!$A$2:$A$26,tuotteet!$C$2:$C$26)</f>
        <v>4</v>
      </c>
      <c r="J1067" t="str">
        <f>_xlfn.XLOOKUP(Table1[[#This Row],[ryhmäID]],ryhmat!$A$2:$A$7,ryhmat!$B$2:$B$7)</f>
        <v>Tarvikkeet</v>
      </c>
      <c r="K1067">
        <f>Table1[[#This Row],[Myyntihinta]]-Table1[[#This Row],[Ostohinta]]</f>
        <v>10.26</v>
      </c>
    </row>
    <row r="1068" spans="1:11" x14ac:dyDescent="0.2">
      <c r="A1068">
        <v>51566</v>
      </c>
      <c r="B1068" s="21">
        <v>44343</v>
      </c>
      <c r="C1068" s="26" t="s">
        <v>817</v>
      </c>
      <c r="D1068">
        <v>1</v>
      </c>
      <c r="E1068">
        <v>11</v>
      </c>
      <c r="F1068">
        <v>20</v>
      </c>
      <c r="G1068">
        <v>10.67</v>
      </c>
      <c r="H1068" t="str">
        <f>_xlfn.XLOOKUP(Table1[[#This Row],[MyyjäID]],myyjat!$A$2:$A$16,myyjat!$B$2:$B$16)</f>
        <v>Lisbeth</v>
      </c>
      <c r="I1068">
        <f>_xlfn.XLOOKUP(Table1[[#This Row],[Tuotenumero]],tuotteet!$A$2:$A$26,tuotteet!$C$2:$C$26)</f>
        <v>4</v>
      </c>
      <c r="J1068" t="str">
        <f>_xlfn.XLOOKUP(Table1[[#This Row],[ryhmäID]],ryhmat!$A$2:$A$7,ryhmat!$B$2:$B$7)</f>
        <v>Tarvikkeet</v>
      </c>
      <c r="K1068">
        <f>Table1[[#This Row],[Myyntihinta]]-Table1[[#This Row],[Ostohinta]]</f>
        <v>9.33</v>
      </c>
    </row>
    <row r="1069" spans="1:11" x14ac:dyDescent="0.2">
      <c r="A1069">
        <v>51567</v>
      </c>
      <c r="B1069" s="21">
        <v>44343</v>
      </c>
      <c r="C1069" s="26" t="s">
        <v>821</v>
      </c>
      <c r="D1069">
        <v>1</v>
      </c>
      <c r="E1069">
        <v>11</v>
      </c>
      <c r="F1069">
        <v>121</v>
      </c>
      <c r="G1069">
        <v>61.88</v>
      </c>
      <c r="H1069" t="str">
        <f>_xlfn.XLOOKUP(Table1[[#This Row],[MyyjäID]],myyjat!$A$2:$A$16,myyjat!$B$2:$B$16)</f>
        <v>Lisbeth</v>
      </c>
      <c r="I1069">
        <f>_xlfn.XLOOKUP(Table1[[#This Row],[Tuotenumero]],tuotteet!$A$2:$A$26,tuotteet!$C$2:$C$26)</f>
        <v>2</v>
      </c>
      <c r="J1069" t="str">
        <f>_xlfn.XLOOKUP(Table1[[#This Row],[ryhmäID]],ryhmat!$A$2:$A$7,ryhmat!$B$2:$B$7)</f>
        <v>Kuvantoisto</v>
      </c>
      <c r="K1069">
        <f>Table1[[#This Row],[Myyntihinta]]-Table1[[#This Row],[Ostohinta]]</f>
        <v>59.12</v>
      </c>
    </row>
    <row r="1070" spans="1:11" x14ac:dyDescent="0.2">
      <c r="A1070">
        <v>51568</v>
      </c>
      <c r="B1070" s="21">
        <v>44344</v>
      </c>
      <c r="C1070" s="26" t="s">
        <v>818</v>
      </c>
      <c r="D1070">
        <v>1</v>
      </c>
      <c r="E1070">
        <v>7</v>
      </c>
      <c r="F1070">
        <v>86</v>
      </c>
      <c r="G1070">
        <v>56.03</v>
      </c>
      <c r="H1070" t="str">
        <f>_xlfn.XLOOKUP(Table1[[#This Row],[MyyjäID]],myyjat!$A$2:$A$16,myyjat!$B$2:$B$16)</f>
        <v>Rauno</v>
      </c>
      <c r="I1070">
        <f>_xlfn.XLOOKUP(Table1[[#This Row],[Tuotenumero]],tuotteet!$A$2:$A$26,tuotteet!$C$2:$C$26)</f>
        <v>6</v>
      </c>
      <c r="J1070" t="str">
        <f>_xlfn.XLOOKUP(Table1[[#This Row],[ryhmäID]],ryhmat!$A$2:$A$7,ryhmat!$B$2:$B$7)</f>
        <v>Digiboxit</v>
      </c>
      <c r="K1070">
        <f>Table1[[#This Row],[Myyntihinta]]-Table1[[#This Row],[Ostohinta]]</f>
        <v>29.97</v>
      </c>
    </row>
    <row r="1071" spans="1:11" x14ac:dyDescent="0.2">
      <c r="A1071">
        <v>51569</v>
      </c>
      <c r="B1071" s="21">
        <v>44344</v>
      </c>
      <c r="C1071" s="26" t="s">
        <v>816</v>
      </c>
      <c r="D1071">
        <v>1</v>
      </c>
      <c r="E1071">
        <v>5</v>
      </c>
      <c r="F1071">
        <v>76</v>
      </c>
      <c r="G1071">
        <v>39.479999999999997</v>
      </c>
      <c r="H1071" t="str">
        <f>_xlfn.XLOOKUP(Table1[[#This Row],[MyyjäID]],myyjat!$A$2:$A$16,myyjat!$B$2:$B$16)</f>
        <v>Liisa</v>
      </c>
      <c r="I1071">
        <f>_xlfn.XLOOKUP(Table1[[#This Row],[Tuotenumero]],tuotteet!$A$2:$A$26,tuotteet!$C$2:$C$26)</f>
        <v>5</v>
      </c>
      <c r="J1071" t="str">
        <f>_xlfn.XLOOKUP(Table1[[#This Row],[ryhmäID]],ryhmat!$A$2:$A$7,ryhmat!$B$2:$B$7)</f>
        <v>Konsolit</v>
      </c>
      <c r="K1071">
        <f>Table1[[#This Row],[Myyntihinta]]-Table1[[#This Row],[Ostohinta]]</f>
        <v>36.520000000000003</v>
      </c>
    </row>
    <row r="1072" spans="1:11" x14ac:dyDescent="0.2">
      <c r="A1072">
        <v>51570</v>
      </c>
      <c r="B1072" s="21">
        <v>44344</v>
      </c>
      <c r="C1072" s="26" t="s">
        <v>822</v>
      </c>
      <c r="D1072">
        <v>1</v>
      </c>
      <c r="E1072">
        <v>3</v>
      </c>
      <c r="F1072">
        <v>172</v>
      </c>
      <c r="G1072">
        <v>120.03</v>
      </c>
      <c r="H1072" t="str">
        <f>_xlfn.XLOOKUP(Table1[[#This Row],[MyyjäID]],myyjat!$A$2:$A$16,myyjat!$B$2:$B$16)</f>
        <v>Pekka</v>
      </c>
      <c r="I1072">
        <f>_xlfn.XLOOKUP(Table1[[#This Row],[Tuotenumero]],tuotteet!$A$2:$A$26,tuotteet!$C$2:$C$26)</f>
        <v>2</v>
      </c>
      <c r="J1072" t="str">
        <f>_xlfn.XLOOKUP(Table1[[#This Row],[ryhmäID]],ryhmat!$A$2:$A$7,ryhmat!$B$2:$B$7)</f>
        <v>Kuvantoisto</v>
      </c>
      <c r="K1072">
        <f>Table1[[#This Row],[Myyntihinta]]-Table1[[#This Row],[Ostohinta]]</f>
        <v>51.97</v>
      </c>
    </row>
    <row r="1073" spans="1:11" x14ac:dyDescent="0.2">
      <c r="A1073">
        <v>51571</v>
      </c>
      <c r="B1073" s="21">
        <v>44345</v>
      </c>
      <c r="C1073" s="26" t="s">
        <v>821</v>
      </c>
      <c r="D1073">
        <v>1</v>
      </c>
      <c r="E1073">
        <v>5</v>
      </c>
      <c r="F1073">
        <v>124</v>
      </c>
      <c r="G1073">
        <v>64.09</v>
      </c>
      <c r="H1073" t="str">
        <f>_xlfn.XLOOKUP(Table1[[#This Row],[MyyjäID]],myyjat!$A$2:$A$16,myyjat!$B$2:$B$16)</f>
        <v>Liisa</v>
      </c>
      <c r="I1073">
        <f>_xlfn.XLOOKUP(Table1[[#This Row],[Tuotenumero]],tuotteet!$A$2:$A$26,tuotteet!$C$2:$C$26)</f>
        <v>2</v>
      </c>
      <c r="J1073" t="str">
        <f>_xlfn.XLOOKUP(Table1[[#This Row],[ryhmäID]],ryhmat!$A$2:$A$7,ryhmat!$B$2:$B$7)</f>
        <v>Kuvantoisto</v>
      </c>
      <c r="K1073">
        <f>Table1[[#This Row],[Myyntihinta]]-Table1[[#This Row],[Ostohinta]]</f>
        <v>59.91</v>
      </c>
    </row>
    <row r="1074" spans="1:11" x14ac:dyDescent="0.2">
      <c r="A1074">
        <v>51572</v>
      </c>
      <c r="B1074" s="21">
        <v>44346</v>
      </c>
      <c r="C1074" s="26" t="s">
        <v>817</v>
      </c>
      <c r="D1074">
        <v>1</v>
      </c>
      <c r="E1074">
        <v>6</v>
      </c>
      <c r="F1074">
        <v>21</v>
      </c>
      <c r="G1074">
        <v>11.36</v>
      </c>
      <c r="H1074" t="str">
        <f>_xlfn.XLOOKUP(Table1[[#This Row],[MyyjäID]],myyjat!$A$2:$A$16,myyjat!$B$2:$B$16)</f>
        <v>Hessu</v>
      </c>
      <c r="I1074">
        <f>_xlfn.XLOOKUP(Table1[[#This Row],[Tuotenumero]],tuotteet!$A$2:$A$26,tuotteet!$C$2:$C$26)</f>
        <v>4</v>
      </c>
      <c r="J1074" t="str">
        <f>_xlfn.XLOOKUP(Table1[[#This Row],[ryhmäID]],ryhmat!$A$2:$A$7,ryhmat!$B$2:$B$7)</f>
        <v>Tarvikkeet</v>
      </c>
      <c r="K1074">
        <f>Table1[[#This Row],[Myyntihinta]]-Table1[[#This Row],[Ostohinta]]</f>
        <v>9.64</v>
      </c>
    </row>
    <row r="1075" spans="1:11" x14ac:dyDescent="0.2">
      <c r="A1075">
        <v>51573</v>
      </c>
      <c r="B1075" s="21">
        <v>44346</v>
      </c>
      <c r="C1075" s="26" t="s">
        <v>820</v>
      </c>
      <c r="D1075">
        <v>1</v>
      </c>
      <c r="E1075">
        <v>6</v>
      </c>
      <c r="F1075">
        <v>85</v>
      </c>
      <c r="G1075">
        <v>51.32</v>
      </c>
      <c r="H1075" t="str">
        <f>_xlfn.XLOOKUP(Table1[[#This Row],[MyyjäID]],myyjat!$A$2:$A$16,myyjat!$B$2:$B$16)</f>
        <v>Hessu</v>
      </c>
      <c r="I1075">
        <f>_xlfn.XLOOKUP(Table1[[#This Row],[Tuotenumero]],tuotteet!$A$2:$A$26,tuotteet!$C$2:$C$26)</f>
        <v>6</v>
      </c>
      <c r="J1075" t="str">
        <f>_xlfn.XLOOKUP(Table1[[#This Row],[ryhmäID]],ryhmat!$A$2:$A$7,ryhmat!$B$2:$B$7)</f>
        <v>Digiboxit</v>
      </c>
      <c r="K1075">
        <f>Table1[[#This Row],[Myyntihinta]]-Table1[[#This Row],[Ostohinta]]</f>
        <v>33.68</v>
      </c>
    </row>
    <row r="1076" spans="1:11" x14ac:dyDescent="0.2">
      <c r="A1076">
        <v>51574</v>
      </c>
      <c r="B1076" s="21">
        <v>44347</v>
      </c>
      <c r="C1076" s="26" t="s">
        <v>821</v>
      </c>
      <c r="D1076">
        <v>1</v>
      </c>
      <c r="E1076">
        <v>5</v>
      </c>
      <c r="F1076">
        <v>124</v>
      </c>
      <c r="G1076">
        <v>63.72</v>
      </c>
      <c r="H1076" t="str">
        <f>_xlfn.XLOOKUP(Table1[[#This Row],[MyyjäID]],myyjat!$A$2:$A$16,myyjat!$B$2:$B$16)</f>
        <v>Liisa</v>
      </c>
      <c r="I1076">
        <f>_xlfn.XLOOKUP(Table1[[#This Row],[Tuotenumero]],tuotteet!$A$2:$A$26,tuotteet!$C$2:$C$26)</f>
        <v>2</v>
      </c>
      <c r="J1076" t="str">
        <f>_xlfn.XLOOKUP(Table1[[#This Row],[ryhmäID]],ryhmat!$A$2:$A$7,ryhmat!$B$2:$B$7)</f>
        <v>Kuvantoisto</v>
      </c>
      <c r="K1076">
        <f>Table1[[#This Row],[Myyntihinta]]-Table1[[#This Row],[Ostohinta]]</f>
        <v>60.28</v>
      </c>
    </row>
    <row r="1077" spans="1:11" x14ac:dyDescent="0.2">
      <c r="A1077">
        <v>51575</v>
      </c>
      <c r="B1077" s="21">
        <v>44348</v>
      </c>
      <c r="C1077" s="26" t="s">
        <v>817</v>
      </c>
      <c r="D1077">
        <v>1</v>
      </c>
      <c r="E1077">
        <v>1</v>
      </c>
      <c r="F1077">
        <v>21</v>
      </c>
      <c r="G1077">
        <v>11.07</v>
      </c>
      <c r="H1077" t="str">
        <f>_xlfn.XLOOKUP(Table1[[#This Row],[MyyjäID]],myyjat!$A$2:$A$16,myyjat!$B$2:$B$16)</f>
        <v>Jani</v>
      </c>
      <c r="I1077">
        <f>_xlfn.XLOOKUP(Table1[[#This Row],[Tuotenumero]],tuotteet!$A$2:$A$26,tuotteet!$C$2:$C$26)</f>
        <v>4</v>
      </c>
      <c r="J1077" t="str">
        <f>_xlfn.XLOOKUP(Table1[[#This Row],[ryhmäID]],ryhmat!$A$2:$A$7,ryhmat!$B$2:$B$7)</f>
        <v>Tarvikkeet</v>
      </c>
      <c r="K1077">
        <f>Table1[[#This Row],[Myyntihinta]]-Table1[[#This Row],[Ostohinta]]</f>
        <v>9.93</v>
      </c>
    </row>
    <row r="1078" spans="1:11" x14ac:dyDescent="0.2">
      <c r="A1078">
        <v>51576</v>
      </c>
      <c r="B1078" s="21">
        <v>44349</v>
      </c>
      <c r="C1078" s="26" t="s">
        <v>817</v>
      </c>
      <c r="D1078">
        <v>1</v>
      </c>
      <c r="E1078">
        <v>6</v>
      </c>
      <c r="F1078">
        <v>21</v>
      </c>
      <c r="G1078">
        <v>11.29</v>
      </c>
      <c r="H1078" t="str">
        <f>_xlfn.XLOOKUP(Table1[[#This Row],[MyyjäID]],myyjat!$A$2:$A$16,myyjat!$B$2:$B$16)</f>
        <v>Hessu</v>
      </c>
      <c r="I1078">
        <f>_xlfn.XLOOKUP(Table1[[#This Row],[Tuotenumero]],tuotteet!$A$2:$A$26,tuotteet!$C$2:$C$26)</f>
        <v>4</v>
      </c>
      <c r="J1078" t="str">
        <f>_xlfn.XLOOKUP(Table1[[#This Row],[ryhmäID]],ryhmat!$A$2:$A$7,ryhmat!$B$2:$B$7)</f>
        <v>Tarvikkeet</v>
      </c>
      <c r="K1078">
        <f>Table1[[#This Row],[Myyntihinta]]-Table1[[#This Row],[Ostohinta]]</f>
        <v>9.7100000000000009</v>
      </c>
    </row>
    <row r="1079" spans="1:11" x14ac:dyDescent="0.2">
      <c r="A1079">
        <v>51577</v>
      </c>
      <c r="B1079" s="21">
        <v>44349</v>
      </c>
      <c r="C1079" s="26" t="s">
        <v>825</v>
      </c>
      <c r="D1079">
        <v>1</v>
      </c>
      <c r="E1079">
        <v>11</v>
      </c>
      <c r="F1079">
        <v>97</v>
      </c>
      <c r="G1079">
        <v>51.88</v>
      </c>
      <c r="H1079" t="str">
        <f>_xlfn.XLOOKUP(Table1[[#This Row],[MyyjäID]],myyjat!$A$2:$A$16,myyjat!$B$2:$B$16)</f>
        <v>Lisbeth</v>
      </c>
      <c r="I1079">
        <f>_xlfn.XLOOKUP(Table1[[#This Row],[Tuotenumero]],tuotteet!$A$2:$A$26,tuotteet!$C$2:$C$26)</f>
        <v>5</v>
      </c>
      <c r="J1079" t="str">
        <f>_xlfn.XLOOKUP(Table1[[#This Row],[ryhmäID]],ryhmat!$A$2:$A$7,ryhmat!$B$2:$B$7)</f>
        <v>Konsolit</v>
      </c>
      <c r="K1079">
        <f>Table1[[#This Row],[Myyntihinta]]-Table1[[#This Row],[Ostohinta]]</f>
        <v>45.12</v>
      </c>
    </row>
    <row r="1080" spans="1:11" x14ac:dyDescent="0.2">
      <c r="A1080">
        <v>51578</v>
      </c>
      <c r="B1080" s="21">
        <v>44350</v>
      </c>
      <c r="C1080" s="26" t="s">
        <v>822</v>
      </c>
      <c r="D1080">
        <v>1</v>
      </c>
      <c r="E1080">
        <v>3</v>
      </c>
      <c r="F1080">
        <v>184</v>
      </c>
      <c r="G1080">
        <v>119.92</v>
      </c>
      <c r="H1080" t="str">
        <f>_xlfn.XLOOKUP(Table1[[#This Row],[MyyjäID]],myyjat!$A$2:$A$16,myyjat!$B$2:$B$16)</f>
        <v>Pekka</v>
      </c>
      <c r="I1080">
        <f>_xlfn.XLOOKUP(Table1[[#This Row],[Tuotenumero]],tuotteet!$A$2:$A$26,tuotteet!$C$2:$C$26)</f>
        <v>2</v>
      </c>
      <c r="J1080" t="str">
        <f>_xlfn.XLOOKUP(Table1[[#This Row],[ryhmäID]],ryhmat!$A$2:$A$7,ryhmat!$B$2:$B$7)</f>
        <v>Kuvantoisto</v>
      </c>
      <c r="K1080">
        <f>Table1[[#This Row],[Myyntihinta]]-Table1[[#This Row],[Ostohinta]]</f>
        <v>64.08</v>
      </c>
    </row>
    <row r="1081" spans="1:11" x14ac:dyDescent="0.2">
      <c r="A1081">
        <v>51579</v>
      </c>
      <c r="B1081" s="21">
        <v>44350</v>
      </c>
      <c r="C1081" s="26" t="s">
        <v>817</v>
      </c>
      <c r="D1081">
        <v>1</v>
      </c>
      <c r="E1081">
        <v>7</v>
      </c>
      <c r="F1081">
        <v>20</v>
      </c>
      <c r="G1081">
        <v>11.35</v>
      </c>
      <c r="H1081" t="str">
        <f>_xlfn.XLOOKUP(Table1[[#This Row],[MyyjäID]],myyjat!$A$2:$A$16,myyjat!$B$2:$B$16)</f>
        <v>Rauno</v>
      </c>
      <c r="I1081">
        <f>_xlfn.XLOOKUP(Table1[[#This Row],[Tuotenumero]],tuotteet!$A$2:$A$26,tuotteet!$C$2:$C$26)</f>
        <v>4</v>
      </c>
      <c r="J1081" t="str">
        <f>_xlfn.XLOOKUP(Table1[[#This Row],[ryhmäID]],ryhmat!$A$2:$A$7,ryhmat!$B$2:$B$7)</f>
        <v>Tarvikkeet</v>
      </c>
      <c r="K1081">
        <f>Table1[[#This Row],[Myyntihinta]]-Table1[[#This Row],[Ostohinta]]</f>
        <v>8.65</v>
      </c>
    </row>
    <row r="1082" spans="1:11" x14ac:dyDescent="0.2">
      <c r="A1082">
        <v>51580</v>
      </c>
      <c r="B1082" s="21">
        <v>44351</v>
      </c>
      <c r="C1082" s="26" t="s">
        <v>818</v>
      </c>
      <c r="D1082">
        <v>1</v>
      </c>
      <c r="E1082">
        <v>3</v>
      </c>
      <c r="F1082">
        <v>83</v>
      </c>
      <c r="G1082">
        <v>55.2</v>
      </c>
      <c r="H1082" t="str">
        <f>_xlfn.XLOOKUP(Table1[[#This Row],[MyyjäID]],myyjat!$A$2:$A$16,myyjat!$B$2:$B$16)</f>
        <v>Pekka</v>
      </c>
      <c r="I1082">
        <f>_xlfn.XLOOKUP(Table1[[#This Row],[Tuotenumero]],tuotteet!$A$2:$A$26,tuotteet!$C$2:$C$26)</f>
        <v>6</v>
      </c>
      <c r="J1082" t="str">
        <f>_xlfn.XLOOKUP(Table1[[#This Row],[ryhmäID]],ryhmat!$A$2:$A$7,ryhmat!$B$2:$B$7)</f>
        <v>Digiboxit</v>
      </c>
      <c r="K1082">
        <f>Table1[[#This Row],[Myyntihinta]]-Table1[[#This Row],[Ostohinta]]</f>
        <v>27.799999999999997</v>
      </c>
    </row>
    <row r="1083" spans="1:11" x14ac:dyDescent="0.2">
      <c r="A1083">
        <v>51581</v>
      </c>
      <c r="B1083" s="21">
        <v>44352</v>
      </c>
      <c r="C1083" s="26" t="s">
        <v>821</v>
      </c>
      <c r="D1083">
        <v>1</v>
      </c>
      <c r="E1083">
        <v>11</v>
      </c>
      <c r="F1083">
        <v>120</v>
      </c>
      <c r="G1083">
        <v>61.14</v>
      </c>
      <c r="H1083" t="str">
        <f>_xlfn.XLOOKUP(Table1[[#This Row],[MyyjäID]],myyjat!$A$2:$A$16,myyjat!$B$2:$B$16)</f>
        <v>Lisbeth</v>
      </c>
      <c r="I1083">
        <f>_xlfn.XLOOKUP(Table1[[#This Row],[Tuotenumero]],tuotteet!$A$2:$A$26,tuotteet!$C$2:$C$26)</f>
        <v>2</v>
      </c>
      <c r="J1083" t="str">
        <f>_xlfn.XLOOKUP(Table1[[#This Row],[ryhmäID]],ryhmat!$A$2:$A$7,ryhmat!$B$2:$B$7)</f>
        <v>Kuvantoisto</v>
      </c>
      <c r="K1083">
        <f>Table1[[#This Row],[Myyntihinta]]-Table1[[#This Row],[Ostohinta]]</f>
        <v>58.86</v>
      </c>
    </row>
    <row r="1084" spans="1:11" x14ac:dyDescent="0.2">
      <c r="A1084">
        <v>51582</v>
      </c>
      <c r="B1084" s="21">
        <v>44353</v>
      </c>
      <c r="C1084" s="26" t="s">
        <v>817</v>
      </c>
      <c r="D1084">
        <v>1</v>
      </c>
      <c r="E1084">
        <v>6</v>
      </c>
      <c r="F1084">
        <v>20</v>
      </c>
      <c r="G1084">
        <v>11.69</v>
      </c>
      <c r="H1084" t="str">
        <f>_xlfn.XLOOKUP(Table1[[#This Row],[MyyjäID]],myyjat!$A$2:$A$16,myyjat!$B$2:$B$16)</f>
        <v>Hessu</v>
      </c>
      <c r="I1084">
        <f>_xlfn.XLOOKUP(Table1[[#This Row],[Tuotenumero]],tuotteet!$A$2:$A$26,tuotteet!$C$2:$C$26)</f>
        <v>4</v>
      </c>
      <c r="J1084" t="str">
        <f>_xlfn.XLOOKUP(Table1[[#This Row],[ryhmäID]],ryhmat!$A$2:$A$7,ryhmat!$B$2:$B$7)</f>
        <v>Tarvikkeet</v>
      </c>
      <c r="K1084">
        <f>Table1[[#This Row],[Myyntihinta]]-Table1[[#This Row],[Ostohinta]]</f>
        <v>8.31</v>
      </c>
    </row>
    <row r="1085" spans="1:11" x14ac:dyDescent="0.2">
      <c r="A1085">
        <v>51583</v>
      </c>
      <c r="B1085" s="21">
        <v>44353</v>
      </c>
      <c r="C1085" s="26" t="s">
        <v>824</v>
      </c>
      <c r="D1085">
        <v>1</v>
      </c>
      <c r="E1085">
        <v>9</v>
      </c>
      <c r="F1085">
        <v>131</v>
      </c>
      <c r="G1085">
        <v>89.32</v>
      </c>
      <c r="H1085" t="str">
        <f>_xlfn.XLOOKUP(Table1[[#This Row],[MyyjäID]],myyjat!$A$2:$A$16,myyjat!$B$2:$B$16)</f>
        <v>Maija</v>
      </c>
      <c r="I1085">
        <f>_xlfn.XLOOKUP(Table1[[#This Row],[Tuotenumero]],tuotteet!$A$2:$A$26,tuotteet!$C$2:$C$26)</f>
        <v>2</v>
      </c>
      <c r="J1085" t="str">
        <f>_xlfn.XLOOKUP(Table1[[#This Row],[ryhmäID]],ryhmat!$A$2:$A$7,ryhmat!$B$2:$B$7)</f>
        <v>Kuvantoisto</v>
      </c>
      <c r="K1085">
        <f>Table1[[#This Row],[Myyntihinta]]-Table1[[#This Row],[Ostohinta]]</f>
        <v>41.680000000000007</v>
      </c>
    </row>
    <row r="1086" spans="1:11" x14ac:dyDescent="0.2">
      <c r="A1086">
        <v>51584</v>
      </c>
      <c r="B1086" s="21">
        <v>44354</v>
      </c>
      <c r="C1086" s="26" t="s">
        <v>819</v>
      </c>
      <c r="D1086">
        <v>1</v>
      </c>
      <c r="E1086">
        <v>5</v>
      </c>
      <c r="F1086">
        <v>234</v>
      </c>
      <c r="G1086">
        <v>159.36000000000001</v>
      </c>
      <c r="H1086" t="str">
        <f>_xlfn.XLOOKUP(Table1[[#This Row],[MyyjäID]],myyjat!$A$2:$A$16,myyjat!$B$2:$B$16)</f>
        <v>Liisa</v>
      </c>
      <c r="I1086">
        <f>_xlfn.XLOOKUP(Table1[[#This Row],[Tuotenumero]],tuotteet!$A$2:$A$26,tuotteet!$C$2:$C$26)</f>
        <v>3</v>
      </c>
      <c r="J1086" t="str">
        <f>_xlfn.XLOOKUP(Table1[[#This Row],[ryhmäID]],ryhmat!$A$2:$A$7,ryhmat!$B$2:$B$7)</f>
        <v>TV</v>
      </c>
      <c r="K1086">
        <f>Table1[[#This Row],[Myyntihinta]]-Table1[[#This Row],[Ostohinta]]</f>
        <v>74.639999999999986</v>
      </c>
    </row>
    <row r="1087" spans="1:11" x14ac:dyDescent="0.2">
      <c r="A1087">
        <v>51585</v>
      </c>
      <c r="B1087" s="21">
        <v>44355</v>
      </c>
      <c r="C1087" s="26" t="s">
        <v>820</v>
      </c>
      <c r="D1087">
        <v>1</v>
      </c>
      <c r="E1087">
        <v>2</v>
      </c>
      <c r="F1087">
        <v>88</v>
      </c>
      <c r="G1087">
        <v>47.58</v>
      </c>
      <c r="H1087" t="str">
        <f>_xlfn.XLOOKUP(Table1[[#This Row],[MyyjäID]],myyjat!$A$2:$A$16,myyjat!$B$2:$B$16)</f>
        <v>Petteri</v>
      </c>
      <c r="I1087">
        <f>_xlfn.XLOOKUP(Table1[[#This Row],[Tuotenumero]],tuotteet!$A$2:$A$26,tuotteet!$C$2:$C$26)</f>
        <v>6</v>
      </c>
      <c r="J1087" t="str">
        <f>_xlfn.XLOOKUP(Table1[[#This Row],[ryhmäID]],ryhmat!$A$2:$A$7,ryhmat!$B$2:$B$7)</f>
        <v>Digiboxit</v>
      </c>
      <c r="K1087">
        <f>Table1[[#This Row],[Myyntihinta]]-Table1[[#This Row],[Ostohinta]]</f>
        <v>40.42</v>
      </c>
    </row>
    <row r="1088" spans="1:11" x14ac:dyDescent="0.2">
      <c r="A1088">
        <v>51586</v>
      </c>
      <c r="B1088" s="21">
        <v>44355</v>
      </c>
      <c r="C1088" s="26" t="s">
        <v>817</v>
      </c>
      <c r="D1088">
        <v>1</v>
      </c>
      <c r="E1088">
        <v>7</v>
      </c>
      <c r="F1088">
        <v>21</v>
      </c>
      <c r="G1088">
        <v>11.2</v>
      </c>
      <c r="H1088" t="str">
        <f>_xlfn.XLOOKUP(Table1[[#This Row],[MyyjäID]],myyjat!$A$2:$A$16,myyjat!$B$2:$B$16)</f>
        <v>Rauno</v>
      </c>
      <c r="I1088">
        <f>_xlfn.XLOOKUP(Table1[[#This Row],[Tuotenumero]],tuotteet!$A$2:$A$26,tuotteet!$C$2:$C$26)</f>
        <v>4</v>
      </c>
      <c r="J1088" t="str">
        <f>_xlfn.XLOOKUP(Table1[[#This Row],[ryhmäID]],ryhmat!$A$2:$A$7,ryhmat!$B$2:$B$7)</f>
        <v>Tarvikkeet</v>
      </c>
      <c r="K1088">
        <f>Table1[[#This Row],[Myyntihinta]]-Table1[[#This Row],[Ostohinta]]</f>
        <v>9.8000000000000007</v>
      </c>
    </row>
    <row r="1089" spans="1:11" x14ac:dyDescent="0.2">
      <c r="A1089">
        <v>51587</v>
      </c>
      <c r="B1089" s="21">
        <v>44357</v>
      </c>
      <c r="C1089" s="26" t="s">
        <v>817</v>
      </c>
      <c r="D1089">
        <v>1</v>
      </c>
      <c r="E1089">
        <v>13</v>
      </c>
      <c r="F1089">
        <v>21</v>
      </c>
      <c r="G1089">
        <v>10.93</v>
      </c>
      <c r="H1089" t="str">
        <f>_xlfn.XLOOKUP(Table1[[#This Row],[MyyjäID]],myyjat!$A$2:$A$16,myyjat!$B$2:$B$16)</f>
        <v>Mari</v>
      </c>
      <c r="I1089">
        <f>_xlfn.XLOOKUP(Table1[[#This Row],[Tuotenumero]],tuotteet!$A$2:$A$26,tuotteet!$C$2:$C$26)</f>
        <v>4</v>
      </c>
      <c r="J1089" t="str">
        <f>_xlfn.XLOOKUP(Table1[[#This Row],[ryhmäID]],ryhmat!$A$2:$A$7,ryhmat!$B$2:$B$7)</f>
        <v>Tarvikkeet</v>
      </c>
      <c r="K1089">
        <f>Table1[[#This Row],[Myyntihinta]]-Table1[[#This Row],[Ostohinta]]</f>
        <v>10.07</v>
      </c>
    </row>
    <row r="1090" spans="1:11" x14ac:dyDescent="0.2">
      <c r="A1090">
        <v>51588</v>
      </c>
      <c r="B1090" s="21">
        <v>44358</v>
      </c>
      <c r="C1090" s="26" t="s">
        <v>821</v>
      </c>
      <c r="D1090">
        <v>1</v>
      </c>
      <c r="E1090">
        <v>5</v>
      </c>
      <c r="F1090">
        <v>120</v>
      </c>
      <c r="G1090">
        <v>66.2</v>
      </c>
      <c r="H1090" t="str">
        <f>_xlfn.XLOOKUP(Table1[[#This Row],[MyyjäID]],myyjat!$A$2:$A$16,myyjat!$B$2:$B$16)</f>
        <v>Liisa</v>
      </c>
      <c r="I1090">
        <f>_xlfn.XLOOKUP(Table1[[#This Row],[Tuotenumero]],tuotteet!$A$2:$A$26,tuotteet!$C$2:$C$26)</f>
        <v>2</v>
      </c>
      <c r="J1090" t="str">
        <f>_xlfn.XLOOKUP(Table1[[#This Row],[ryhmäID]],ryhmat!$A$2:$A$7,ryhmat!$B$2:$B$7)</f>
        <v>Kuvantoisto</v>
      </c>
      <c r="K1090">
        <f>Table1[[#This Row],[Myyntihinta]]-Table1[[#This Row],[Ostohinta]]</f>
        <v>53.8</v>
      </c>
    </row>
    <row r="1091" spans="1:11" x14ac:dyDescent="0.2">
      <c r="A1091">
        <v>51589</v>
      </c>
      <c r="B1091" s="21">
        <v>44360</v>
      </c>
      <c r="C1091" s="26" t="s">
        <v>821</v>
      </c>
      <c r="D1091">
        <v>1</v>
      </c>
      <c r="E1091">
        <v>11</v>
      </c>
      <c r="F1091">
        <v>121</v>
      </c>
      <c r="G1091">
        <v>64.069999999999993</v>
      </c>
      <c r="H1091" t="str">
        <f>_xlfn.XLOOKUP(Table1[[#This Row],[MyyjäID]],myyjat!$A$2:$A$16,myyjat!$B$2:$B$16)</f>
        <v>Lisbeth</v>
      </c>
      <c r="I1091">
        <f>_xlfn.XLOOKUP(Table1[[#This Row],[Tuotenumero]],tuotteet!$A$2:$A$26,tuotteet!$C$2:$C$26)</f>
        <v>2</v>
      </c>
      <c r="J1091" t="str">
        <f>_xlfn.XLOOKUP(Table1[[#This Row],[ryhmäID]],ryhmat!$A$2:$A$7,ryhmat!$B$2:$B$7)</f>
        <v>Kuvantoisto</v>
      </c>
      <c r="K1091">
        <f>Table1[[#This Row],[Myyntihinta]]-Table1[[#This Row],[Ostohinta]]</f>
        <v>56.930000000000007</v>
      </c>
    </row>
    <row r="1092" spans="1:11" x14ac:dyDescent="0.2">
      <c r="A1092">
        <v>51590</v>
      </c>
      <c r="B1092" s="21">
        <v>44360</v>
      </c>
      <c r="C1092" s="26" t="s">
        <v>817</v>
      </c>
      <c r="D1092">
        <v>1</v>
      </c>
      <c r="E1092">
        <v>6</v>
      </c>
      <c r="F1092">
        <v>21</v>
      </c>
      <c r="G1092">
        <v>11.48</v>
      </c>
      <c r="H1092" t="str">
        <f>_xlfn.XLOOKUP(Table1[[#This Row],[MyyjäID]],myyjat!$A$2:$A$16,myyjat!$B$2:$B$16)</f>
        <v>Hessu</v>
      </c>
      <c r="I1092">
        <f>_xlfn.XLOOKUP(Table1[[#This Row],[Tuotenumero]],tuotteet!$A$2:$A$26,tuotteet!$C$2:$C$26)</f>
        <v>4</v>
      </c>
      <c r="J1092" t="str">
        <f>_xlfn.XLOOKUP(Table1[[#This Row],[ryhmäID]],ryhmat!$A$2:$A$7,ryhmat!$B$2:$B$7)</f>
        <v>Tarvikkeet</v>
      </c>
      <c r="K1092">
        <f>Table1[[#This Row],[Myyntihinta]]-Table1[[#This Row],[Ostohinta]]</f>
        <v>9.52</v>
      </c>
    </row>
    <row r="1093" spans="1:11" x14ac:dyDescent="0.2">
      <c r="A1093">
        <v>51591</v>
      </c>
      <c r="B1093" s="21">
        <v>44361</v>
      </c>
      <c r="C1093" s="26" t="s">
        <v>822</v>
      </c>
      <c r="D1093">
        <v>1</v>
      </c>
      <c r="E1093">
        <v>9</v>
      </c>
      <c r="F1093">
        <v>174</v>
      </c>
      <c r="G1093">
        <v>121.46</v>
      </c>
      <c r="H1093" t="str">
        <f>_xlfn.XLOOKUP(Table1[[#This Row],[MyyjäID]],myyjat!$A$2:$A$16,myyjat!$B$2:$B$16)</f>
        <v>Maija</v>
      </c>
      <c r="I1093">
        <f>_xlfn.XLOOKUP(Table1[[#This Row],[Tuotenumero]],tuotteet!$A$2:$A$26,tuotteet!$C$2:$C$26)</f>
        <v>2</v>
      </c>
      <c r="J1093" t="str">
        <f>_xlfn.XLOOKUP(Table1[[#This Row],[ryhmäID]],ryhmat!$A$2:$A$7,ryhmat!$B$2:$B$7)</f>
        <v>Kuvantoisto</v>
      </c>
      <c r="K1093">
        <f>Table1[[#This Row],[Myyntihinta]]-Table1[[#This Row],[Ostohinta]]</f>
        <v>52.540000000000006</v>
      </c>
    </row>
    <row r="1094" spans="1:11" x14ac:dyDescent="0.2">
      <c r="A1094">
        <v>51592</v>
      </c>
      <c r="B1094" s="21">
        <v>44362</v>
      </c>
      <c r="C1094" s="26" t="s">
        <v>818</v>
      </c>
      <c r="D1094">
        <v>1</v>
      </c>
      <c r="E1094">
        <v>1</v>
      </c>
      <c r="F1094">
        <v>89</v>
      </c>
      <c r="G1094">
        <v>54.67</v>
      </c>
      <c r="H1094" t="str">
        <f>_xlfn.XLOOKUP(Table1[[#This Row],[MyyjäID]],myyjat!$A$2:$A$16,myyjat!$B$2:$B$16)</f>
        <v>Jani</v>
      </c>
      <c r="I1094">
        <f>_xlfn.XLOOKUP(Table1[[#This Row],[Tuotenumero]],tuotteet!$A$2:$A$26,tuotteet!$C$2:$C$26)</f>
        <v>6</v>
      </c>
      <c r="J1094" t="str">
        <f>_xlfn.XLOOKUP(Table1[[#This Row],[ryhmäID]],ryhmat!$A$2:$A$7,ryhmat!$B$2:$B$7)</f>
        <v>Digiboxit</v>
      </c>
      <c r="K1094">
        <f>Table1[[#This Row],[Myyntihinta]]-Table1[[#This Row],[Ostohinta]]</f>
        <v>34.33</v>
      </c>
    </row>
    <row r="1095" spans="1:11" x14ac:dyDescent="0.2">
      <c r="A1095">
        <v>51593</v>
      </c>
      <c r="B1095" s="21">
        <v>44362</v>
      </c>
      <c r="C1095" s="26" t="s">
        <v>821</v>
      </c>
      <c r="D1095">
        <v>1</v>
      </c>
      <c r="E1095">
        <v>6</v>
      </c>
      <c r="F1095">
        <v>113</v>
      </c>
      <c r="G1095">
        <v>62.34</v>
      </c>
      <c r="H1095" t="str">
        <f>_xlfn.XLOOKUP(Table1[[#This Row],[MyyjäID]],myyjat!$A$2:$A$16,myyjat!$B$2:$B$16)</f>
        <v>Hessu</v>
      </c>
      <c r="I1095">
        <f>_xlfn.XLOOKUP(Table1[[#This Row],[Tuotenumero]],tuotteet!$A$2:$A$26,tuotteet!$C$2:$C$26)</f>
        <v>2</v>
      </c>
      <c r="J1095" t="str">
        <f>_xlfn.XLOOKUP(Table1[[#This Row],[ryhmäID]],ryhmat!$A$2:$A$7,ryhmat!$B$2:$B$7)</f>
        <v>Kuvantoisto</v>
      </c>
      <c r="K1095">
        <f>Table1[[#This Row],[Myyntihinta]]-Table1[[#This Row],[Ostohinta]]</f>
        <v>50.66</v>
      </c>
    </row>
    <row r="1096" spans="1:11" x14ac:dyDescent="0.2">
      <c r="A1096">
        <v>51594</v>
      </c>
      <c r="B1096" s="21">
        <v>44363</v>
      </c>
      <c r="C1096" s="26" t="s">
        <v>817</v>
      </c>
      <c r="D1096">
        <v>1</v>
      </c>
      <c r="E1096">
        <v>11</v>
      </c>
      <c r="F1096">
        <v>20</v>
      </c>
      <c r="G1096">
        <v>11.38</v>
      </c>
      <c r="H1096" t="str">
        <f>_xlfn.XLOOKUP(Table1[[#This Row],[MyyjäID]],myyjat!$A$2:$A$16,myyjat!$B$2:$B$16)</f>
        <v>Lisbeth</v>
      </c>
      <c r="I1096">
        <f>_xlfn.XLOOKUP(Table1[[#This Row],[Tuotenumero]],tuotteet!$A$2:$A$26,tuotteet!$C$2:$C$26)</f>
        <v>4</v>
      </c>
      <c r="J1096" t="str">
        <f>_xlfn.XLOOKUP(Table1[[#This Row],[ryhmäID]],ryhmat!$A$2:$A$7,ryhmat!$B$2:$B$7)</f>
        <v>Tarvikkeet</v>
      </c>
      <c r="K1096">
        <f>Table1[[#This Row],[Myyntihinta]]-Table1[[#This Row],[Ostohinta]]</f>
        <v>8.6199999999999992</v>
      </c>
    </row>
    <row r="1097" spans="1:11" x14ac:dyDescent="0.2">
      <c r="A1097">
        <v>51595</v>
      </c>
      <c r="B1097" s="21">
        <v>44364</v>
      </c>
      <c r="C1097" s="26" t="s">
        <v>819</v>
      </c>
      <c r="D1097">
        <v>1</v>
      </c>
      <c r="E1097">
        <v>1</v>
      </c>
      <c r="F1097">
        <v>242</v>
      </c>
      <c r="G1097">
        <v>159.02000000000001</v>
      </c>
      <c r="H1097" t="str">
        <f>_xlfn.XLOOKUP(Table1[[#This Row],[MyyjäID]],myyjat!$A$2:$A$16,myyjat!$B$2:$B$16)</f>
        <v>Jani</v>
      </c>
      <c r="I1097">
        <f>_xlfn.XLOOKUP(Table1[[#This Row],[Tuotenumero]],tuotteet!$A$2:$A$26,tuotteet!$C$2:$C$26)</f>
        <v>3</v>
      </c>
      <c r="J1097" t="str">
        <f>_xlfn.XLOOKUP(Table1[[#This Row],[ryhmäID]],ryhmat!$A$2:$A$7,ryhmat!$B$2:$B$7)</f>
        <v>TV</v>
      </c>
      <c r="K1097">
        <f>Table1[[#This Row],[Myyntihinta]]-Table1[[#This Row],[Ostohinta]]</f>
        <v>82.97999999999999</v>
      </c>
    </row>
    <row r="1098" spans="1:11" x14ac:dyDescent="0.2">
      <c r="A1098">
        <v>51596</v>
      </c>
      <c r="B1098" s="21">
        <v>44364</v>
      </c>
      <c r="C1098" s="26" t="s">
        <v>817</v>
      </c>
      <c r="D1098">
        <v>1</v>
      </c>
      <c r="E1098">
        <v>14</v>
      </c>
      <c r="F1098">
        <v>20</v>
      </c>
      <c r="G1098">
        <v>11.79</v>
      </c>
      <c r="H1098" t="str">
        <f>_xlfn.XLOOKUP(Table1[[#This Row],[MyyjäID]],myyjat!$A$2:$A$16,myyjat!$B$2:$B$16)</f>
        <v>Hillevi</v>
      </c>
      <c r="I1098">
        <f>_xlfn.XLOOKUP(Table1[[#This Row],[Tuotenumero]],tuotteet!$A$2:$A$26,tuotteet!$C$2:$C$26)</f>
        <v>4</v>
      </c>
      <c r="J1098" t="str">
        <f>_xlfn.XLOOKUP(Table1[[#This Row],[ryhmäID]],ryhmat!$A$2:$A$7,ryhmat!$B$2:$B$7)</f>
        <v>Tarvikkeet</v>
      </c>
      <c r="K1098">
        <f>Table1[[#This Row],[Myyntihinta]]-Table1[[#This Row],[Ostohinta]]</f>
        <v>8.2100000000000009</v>
      </c>
    </row>
    <row r="1099" spans="1:11" x14ac:dyDescent="0.2">
      <c r="A1099">
        <v>51597</v>
      </c>
      <c r="B1099" s="21">
        <v>44365</v>
      </c>
      <c r="C1099" s="26" t="s">
        <v>820</v>
      </c>
      <c r="D1099">
        <v>1</v>
      </c>
      <c r="E1099">
        <v>5</v>
      </c>
      <c r="F1099">
        <v>81</v>
      </c>
      <c r="G1099">
        <v>49.75</v>
      </c>
      <c r="H1099" t="str">
        <f>_xlfn.XLOOKUP(Table1[[#This Row],[MyyjäID]],myyjat!$A$2:$A$16,myyjat!$B$2:$B$16)</f>
        <v>Liisa</v>
      </c>
      <c r="I1099">
        <f>_xlfn.XLOOKUP(Table1[[#This Row],[Tuotenumero]],tuotteet!$A$2:$A$26,tuotteet!$C$2:$C$26)</f>
        <v>6</v>
      </c>
      <c r="J1099" t="str">
        <f>_xlfn.XLOOKUP(Table1[[#This Row],[ryhmäID]],ryhmat!$A$2:$A$7,ryhmat!$B$2:$B$7)</f>
        <v>Digiboxit</v>
      </c>
      <c r="K1099">
        <f>Table1[[#This Row],[Myyntihinta]]-Table1[[#This Row],[Ostohinta]]</f>
        <v>31.25</v>
      </c>
    </row>
    <row r="1100" spans="1:11" x14ac:dyDescent="0.2">
      <c r="A1100">
        <v>51598</v>
      </c>
      <c r="B1100" s="21">
        <v>44365</v>
      </c>
      <c r="C1100" s="26" t="s">
        <v>817</v>
      </c>
      <c r="D1100">
        <v>1</v>
      </c>
      <c r="E1100">
        <v>11</v>
      </c>
      <c r="F1100">
        <v>21</v>
      </c>
      <c r="G1100">
        <v>11.78</v>
      </c>
      <c r="H1100" t="str">
        <f>_xlfn.XLOOKUP(Table1[[#This Row],[MyyjäID]],myyjat!$A$2:$A$16,myyjat!$B$2:$B$16)</f>
        <v>Lisbeth</v>
      </c>
      <c r="I1100">
        <f>_xlfn.XLOOKUP(Table1[[#This Row],[Tuotenumero]],tuotteet!$A$2:$A$26,tuotteet!$C$2:$C$26)</f>
        <v>4</v>
      </c>
      <c r="J1100" t="str">
        <f>_xlfn.XLOOKUP(Table1[[#This Row],[ryhmäID]],ryhmat!$A$2:$A$7,ryhmat!$B$2:$B$7)</f>
        <v>Tarvikkeet</v>
      </c>
      <c r="K1100">
        <f>Table1[[#This Row],[Myyntihinta]]-Table1[[#This Row],[Ostohinta]]</f>
        <v>9.2200000000000006</v>
      </c>
    </row>
    <row r="1101" spans="1:11" x14ac:dyDescent="0.2">
      <c r="A1101">
        <v>51599</v>
      </c>
      <c r="B1101" s="21">
        <v>44367</v>
      </c>
      <c r="C1101" s="26" t="s">
        <v>821</v>
      </c>
      <c r="D1101">
        <v>1</v>
      </c>
      <c r="E1101">
        <v>14</v>
      </c>
      <c r="F1101">
        <v>124</v>
      </c>
      <c r="G1101">
        <v>63.78</v>
      </c>
      <c r="H1101" t="str">
        <f>_xlfn.XLOOKUP(Table1[[#This Row],[MyyjäID]],myyjat!$A$2:$A$16,myyjat!$B$2:$B$16)</f>
        <v>Hillevi</v>
      </c>
      <c r="I1101">
        <f>_xlfn.XLOOKUP(Table1[[#This Row],[Tuotenumero]],tuotteet!$A$2:$A$26,tuotteet!$C$2:$C$26)</f>
        <v>2</v>
      </c>
      <c r="J1101" t="str">
        <f>_xlfn.XLOOKUP(Table1[[#This Row],[ryhmäID]],ryhmat!$A$2:$A$7,ryhmat!$B$2:$B$7)</f>
        <v>Kuvantoisto</v>
      </c>
      <c r="K1101">
        <f>Table1[[#This Row],[Myyntihinta]]-Table1[[#This Row],[Ostohinta]]</f>
        <v>60.22</v>
      </c>
    </row>
    <row r="1102" spans="1:11" x14ac:dyDescent="0.2">
      <c r="A1102">
        <v>51600</v>
      </c>
      <c r="B1102" s="21">
        <v>44368</v>
      </c>
      <c r="C1102" s="26" t="s">
        <v>818</v>
      </c>
      <c r="D1102">
        <v>1</v>
      </c>
      <c r="E1102">
        <v>1</v>
      </c>
      <c r="F1102">
        <v>87</v>
      </c>
      <c r="G1102">
        <v>56.19</v>
      </c>
      <c r="H1102" t="str">
        <f>_xlfn.XLOOKUP(Table1[[#This Row],[MyyjäID]],myyjat!$A$2:$A$16,myyjat!$B$2:$B$16)</f>
        <v>Jani</v>
      </c>
      <c r="I1102">
        <f>_xlfn.XLOOKUP(Table1[[#This Row],[Tuotenumero]],tuotteet!$A$2:$A$26,tuotteet!$C$2:$C$26)</f>
        <v>6</v>
      </c>
      <c r="J1102" t="str">
        <f>_xlfn.XLOOKUP(Table1[[#This Row],[ryhmäID]],ryhmat!$A$2:$A$7,ryhmat!$B$2:$B$7)</f>
        <v>Digiboxit</v>
      </c>
      <c r="K1102">
        <f>Table1[[#This Row],[Myyntihinta]]-Table1[[#This Row],[Ostohinta]]</f>
        <v>30.810000000000002</v>
      </c>
    </row>
    <row r="1103" spans="1:11" x14ac:dyDescent="0.2">
      <c r="A1103">
        <v>51601</v>
      </c>
      <c r="B1103" s="21">
        <v>44368</v>
      </c>
      <c r="C1103" s="26" t="s">
        <v>817</v>
      </c>
      <c r="D1103">
        <v>1</v>
      </c>
      <c r="E1103">
        <v>14</v>
      </c>
      <c r="F1103">
        <v>21</v>
      </c>
      <c r="G1103">
        <v>11.24</v>
      </c>
      <c r="H1103" t="str">
        <f>_xlfn.XLOOKUP(Table1[[#This Row],[MyyjäID]],myyjat!$A$2:$A$16,myyjat!$B$2:$B$16)</f>
        <v>Hillevi</v>
      </c>
      <c r="I1103">
        <f>_xlfn.XLOOKUP(Table1[[#This Row],[Tuotenumero]],tuotteet!$A$2:$A$26,tuotteet!$C$2:$C$26)</f>
        <v>4</v>
      </c>
      <c r="J1103" t="str">
        <f>_xlfn.XLOOKUP(Table1[[#This Row],[ryhmäID]],ryhmat!$A$2:$A$7,ryhmat!$B$2:$B$7)</f>
        <v>Tarvikkeet</v>
      </c>
      <c r="K1103">
        <f>Table1[[#This Row],[Myyntihinta]]-Table1[[#This Row],[Ostohinta]]</f>
        <v>9.76</v>
      </c>
    </row>
    <row r="1104" spans="1:11" x14ac:dyDescent="0.2">
      <c r="A1104">
        <v>51602</v>
      </c>
      <c r="B1104" s="21">
        <v>44369</v>
      </c>
      <c r="C1104" s="26" t="s">
        <v>819</v>
      </c>
      <c r="D1104">
        <v>1</v>
      </c>
      <c r="E1104">
        <v>7</v>
      </c>
      <c r="F1104">
        <v>231</v>
      </c>
      <c r="G1104">
        <v>159.82</v>
      </c>
      <c r="H1104" t="str">
        <f>_xlfn.XLOOKUP(Table1[[#This Row],[MyyjäID]],myyjat!$A$2:$A$16,myyjat!$B$2:$B$16)</f>
        <v>Rauno</v>
      </c>
      <c r="I1104">
        <f>_xlfn.XLOOKUP(Table1[[#This Row],[Tuotenumero]],tuotteet!$A$2:$A$26,tuotteet!$C$2:$C$26)</f>
        <v>3</v>
      </c>
      <c r="J1104" t="str">
        <f>_xlfn.XLOOKUP(Table1[[#This Row],[ryhmäID]],ryhmat!$A$2:$A$7,ryhmat!$B$2:$B$7)</f>
        <v>TV</v>
      </c>
      <c r="K1104">
        <f>Table1[[#This Row],[Myyntihinta]]-Table1[[#This Row],[Ostohinta]]</f>
        <v>71.180000000000007</v>
      </c>
    </row>
    <row r="1105" spans="1:11" x14ac:dyDescent="0.2">
      <c r="A1105">
        <v>51603</v>
      </c>
      <c r="B1105" s="21">
        <v>44370</v>
      </c>
      <c r="C1105" s="26" t="s">
        <v>817</v>
      </c>
      <c r="D1105">
        <v>1</v>
      </c>
      <c r="E1105">
        <v>2</v>
      </c>
      <c r="F1105">
        <v>20</v>
      </c>
      <c r="G1105">
        <v>11.5</v>
      </c>
      <c r="H1105" t="str">
        <f>_xlfn.XLOOKUP(Table1[[#This Row],[MyyjäID]],myyjat!$A$2:$A$16,myyjat!$B$2:$B$16)</f>
        <v>Petteri</v>
      </c>
      <c r="I1105">
        <f>_xlfn.XLOOKUP(Table1[[#This Row],[Tuotenumero]],tuotteet!$A$2:$A$26,tuotteet!$C$2:$C$26)</f>
        <v>4</v>
      </c>
      <c r="J1105" t="str">
        <f>_xlfn.XLOOKUP(Table1[[#This Row],[ryhmäID]],ryhmat!$A$2:$A$7,ryhmat!$B$2:$B$7)</f>
        <v>Tarvikkeet</v>
      </c>
      <c r="K1105">
        <f>Table1[[#This Row],[Myyntihinta]]-Table1[[#This Row],[Ostohinta]]</f>
        <v>8.5</v>
      </c>
    </row>
    <row r="1106" spans="1:11" x14ac:dyDescent="0.2">
      <c r="A1106">
        <v>51604</v>
      </c>
      <c r="B1106" s="21">
        <v>44370</v>
      </c>
      <c r="C1106" s="26" t="s">
        <v>821</v>
      </c>
      <c r="D1106">
        <v>1</v>
      </c>
      <c r="E1106">
        <v>5</v>
      </c>
      <c r="F1106">
        <v>122</v>
      </c>
      <c r="G1106">
        <v>66.84</v>
      </c>
      <c r="H1106" t="str">
        <f>_xlfn.XLOOKUP(Table1[[#This Row],[MyyjäID]],myyjat!$A$2:$A$16,myyjat!$B$2:$B$16)</f>
        <v>Liisa</v>
      </c>
      <c r="I1106">
        <f>_xlfn.XLOOKUP(Table1[[#This Row],[Tuotenumero]],tuotteet!$A$2:$A$26,tuotteet!$C$2:$C$26)</f>
        <v>2</v>
      </c>
      <c r="J1106" t="str">
        <f>_xlfn.XLOOKUP(Table1[[#This Row],[ryhmäID]],ryhmat!$A$2:$A$7,ryhmat!$B$2:$B$7)</f>
        <v>Kuvantoisto</v>
      </c>
      <c r="K1106">
        <f>Table1[[#This Row],[Myyntihinta]]-Table1[[#This Row],[Ostohinta]]</f>
        <v>55.16</v>
      </c>
    </row>
    <row r="1107" spans="1:11" x14ac:dyDescent="0.2">
      <c r="A1107">
        <v>51605</v>
      </c>
      <c r="B1107" s="21">
        <v>44372</v>
      </c>
      <c r="C1107" s="26" t="s">
        <v>817</v>
      </c>
      <c r="D1107">
        <v>1</v>
      </c>
      <c r="E1107">
        <v>7</v>
      </c>
      <c r="F1107">
        <v>21</v>
      </c>
      <c r="G1107">
        <v>11.34</v>
      </c>
      <c r="H1107" t="str">
        <f>_xlfn.XLOOKUP(Table1[[#This Row],[MyyjäID]],myyjat!$A$2:$A$16,myyjat!$B$2:$B$16)</f>
        <v>Rauno</v>
      </c>
      <c r="I1107">
        <f>_xlfn.XLOOKUP(Table1[[#This Row],[Tuotenumero]],tuotteet!$A$2:$A$26,tuotteet!$C$2:$C$26)</f>
        <v>4</v>
      </c>
      <c r="J1107" t="str">
        <f>_xlfn.XLOOKUP(Table1[[#This Row],[ryhmäID]],ryhmat!$A$2:$A$7,ryhmat!$B$2:$B$7)</f>
        <v>Tarvikkeet</v>
      </c>
      <c r="K1107">
        <f>Table1[[#This Row],[Myyntihinta]]-Table1[[#This Row],[Ostohinta]]</f>
        <v>9.66</v>
      </c>
    </row>
    <row r="1108" spans="1:11" x14ac:dyDescent="0.2">
      <c r="A1108">
        <v>51606</v>
      </c>
      <c r="B1108" s="21">
        <v>44373</v>
      </c>
      <c r="C1108" s="26" t="s">
        <v>821</v>
      </c>
      <c r="D1108">
        <v>1</v>
      </c>
      <c r="E1108">
        <v>5</v>
      </c>
      <c r="F1108">
        <v>121</v>
      </c>
      <c r="G1108">
        <v>65.98</v>
      </c>
      <c r="H1108" t="str">
        <f>_xlfn.XLOOKUP(Table1[[#This Row],[MyyjäID]],myyjat!$A$2:$A$16,myyjat!$B$2:$B$16)</f>
        <v>Liisa</v>
      </c>
      <c r="I1108">
        <f>_xlfn.XLOOKUP(Table1[[#This Row],[Tuotenumero]],tuotteet!$A$2:$A$26,tuotteet!$C$2:$C$26)</f>
        <v>2</v>
      </c>
      <c r="J1108" t="str">
        <f>_xlfn.XLOOKUP(Table1[[#This Row],[ryhmäID]],ryhmat!$A$2:$A$7,ryhmat!$B$2:$B$7)</f>
        <v>Kuvantoisto</v>
      </c>
      <c r="K1108">
        <f>Table1[[#This Row],[Myyntihinta]]-Table1[[#This Row],[Ostohinta]]</f>
        <v>55.019999999999996</v>
      </c>
    </row>
    <row r="1109" spans="1:11" x14ac:dyDescent="0.2">
      <c r="A1109">
        <v>51607</v>
      </c>
      <c r="B1109" s="21">
        <v>44373</v>
      </c>
      <c r="C1109" s="26" t="s">
        <v>818</v>
      </c>
      <c r="D1109">
        <v>1</v>
      </c>
      <c r="E1109">
        <v>7</v>
      </c>
      <c r="F1109">
        <v>82</v>
      </c>
      <c r="G1109">
        <v>55.88</v>
      </c>
      <c r="H1109" t="str">
        <f>_xlfn.XLOOKUP(Table1[[#This Row],[MyyjäID]],myyjat!$A$2:$A$16,myyjat!$B$2:$B$16)</f>
        <v>Rauno</v>
      </c>
      <c r="I1109">
        <f>_xlfn.XLOOKUP(Table1[[#This Row],[Tuotenumero]],tuotteet!$A$2:$A$26,tuotteet!$C$2:$C$26)</f>
        <v>6</v>
      </c>
      <c r="J1109" t="str">
        <f>_xlfn.XLOOKUP(Table1[[#This Row],[ryhmäID]],ryhmat!$A$2:$A$7,ryhmat!$B$2:$B$7)</f>
        <v>Digiboxit</v>
      </c>
      <c r="K1109">
        <f>Table1[[#This Row],[Myyntihinta]]-Table1[[#This Row],[Ostohinta]]</f>
        <v>26.119999999999997</v>
      </c>
    </row>
    <row r="1110" spans="1:11" x14ac:dyDescent="0.2">
      <c r="A1110">
        <v>51608</v>
      </c>
      <c r="B1110" s="21">
        <v>44373</v>
      </c>
      <c r="C1110" s="26" t="s">
        <v>822</v>
      </c>
      <c r="D1110">
        <v>1</v>
      </c>
      <c r="E1110">
        <v>6</v>
      </c>
      <c r="F1110">
        <v>189</v>
      </c>
      <c r="G1110">
        <v>116.57</v>
      </c>
      <c r="H1110" t="str">
        <f>_xlfn.XLOOKUP(Table1[[#This Row],[MyyjäID]],myyjat!$A$2:$A$16,myyjat!$B$2:$B$16)</f>
        <v>Hessu</v>
      </c>
      <c r="I1110">
        <f>_xlfn.XLOOKUP(Table1[[#This Row],[Tuotenumero]],tuotteet!$A$2:$A$26,tuotteet!$C$2:$C$26)</f>
        <v>2</v>
      </c>
      <c r="J1110" t="str">
        <f>_xlfn.XLOOKUP(Table1[[#This Row],[ryhmäID]],ryhmat!$A$2:$A$7,ryhmat!$B$2:$B$7)</f>
        <v>Kuvantoisto</v>
      </c>
      <c r="K1110">
        <f>Table1[[#This Row],[Myyntihinta]]-Table1[[#This Row],[Ostohinta]]</f>
        <v>72.430000000000007</v>
      </c>
    </row>
    <row r="1111" spans="1:11" x14ac:dyDescent="0.2">
      <c r="A1111">
        <v>51609</v>
      </c>
      <c r="B1111" s="21">
        <v>44374</v>
      </c>
      <c r="C1111" s="26" t="s">
        <v>817</v>
      </c>
      <c r="D1111">
        <v>1</v>
      </c>
      <c r="E1111">
        <v>2</v>
      </c>
      <c r="F1111">
        <v>19</v>
      </c>
      <c r="G1111">
        <v>11.37</v>
      </c>
      <c r="H1111" t="str">
        <f>_xlfn.XLOOKUP(Table1[[#This Row],[MyyjäID]],myyjat!$A$2:$A$16,myyjat!$B$2:$B$16)</f>
        <v>Petteri</v>
      </c>
      <c r="I1111">
        <f>_xlfn.XLOOKUP(Table1[[#This Row],[Tuotenumero]],tuotteet!$A$2:$A$26,tuotteet!$C$2:$C$26)</f>
        <v>4</v>
      </c>
      <c r="J1111" t="str">
        <f>_xlfn.XLOOKUP(Table1[[#This Row],[ryhmäID]],ryhmat!$A$2:$A$7,ryhmat!$B$2:$B$7)</f>
        <v>Tarvikkeet</v>
      </c>
      <c r="K1111">
        <f>Table1[[#This Row],[Myyntihinta]]-Table1[[#This Row],[Ostohinta]]</f>
        <v>7.6300000000000008</v>
      </c>
    </row>
    <row r="1112" spans="1:11" x14ac:dyDescent="0.2">
      <c r="A1112">
        <v>51610</v>
      </c>
      <c r="B1112" s="21">
        <v>44375</v>
      </c>
      <c r="C1112" s="26" t="s">
        <v>825</v>
      </c>
      <c r="D1112">
        <v>1</v>
      </c>
      <c r="E1112">
        <v>11</v>
      </c>
      <c r="F1112">
        <v>99</v>
      </c>
      <c r="G1112">
        <v>53.97</v>
      </c>
      <c r="H1112" t="str">
        <f>_xlfn.XLOOKUP(Table1[[#This Row],[MyyjäID]],myyjat!$A$2:$A$16,myyjat!$B$2:$B$16)</f>
        <v>Lisbeth</v>
      </c>
      <c r="I1112">
        <f>_xlfn.XLOOKUP(Table1[[#This Row],[Tuotenumero]],tuotteet!$A$2:$A$26,tuotteet!$C$2:$C$26)</f>
        <v>5</v>
      </c>
      <c r="J1112" t="str">
        <f>_xlfn.XLOOKUP(Table1[[#This Row],[ryhmäID]],ryhmat!$A$2:$A$7,ryhmat!$B$2:$B$7)</f>
        <v>Konsolit</v>
      </c>
      <c r="K1112">
        <f>Table1[[#This Row],[Myyntihinta]]-Table1[[#This Row],[Ostohinta]]</f>
        <v>45.03</v>
      </c>
    </row>
    <row r="1113" spans="1:11" x14ac:dyDescent="0.2">
      <c r="A1113">
        <v>51611</v>
      </c>
      <c r="B1113" s="21">
        <v>44377</v>
      </c>
      <c r="C1113" s="26" t="s">
        <v>820</v>
      </c>
      <c r="D1113">
        <v>1</v>
      </c>
      <c r="E1113">
        <v>11</v>
      </c>
      <c r="F1113">
        <v>85</v>
      </c>
      <c r="G1113">
        <v>51.03</v>
      </c>
      <c r="H1113" t="str">
        <f>_xlfn.XLOOKUP(Table1[[#This Row],[MyyjäID]],myyjat!$A$2:$A$16,myyjat!$B$2:$B$16)</f>
        <v>Lisbeth</v>
      </c>
      <c r="I1113">
        <f>_xlfn.XLOOKUP(Table1[[#This Row],[Tuotenumero]],tuotteet!$A$2:$A$26,tuotteet!$C$2:$C$26)</f>
        <v>6</v>
      </c>
      <c r="J1113" t="str">
        <f>_xlfn.XLOOKUP(Table1[[#This Row],[ryhmäID]],ryhmat!$A$2:$A$7,ryhmat!$B$2:$B$7)</f>
        <v>Digiboxit</v>
      </c>
      <c r="K1113">
        <f>Table1[[#This Row],[Myyntihinta]]-Table1[[#This Row],[Ostohinta]]</f>
        <v>33.97</v>
      </c>
    </row>
    <row r="1114" spans="1:11" x14ac:dyDescent="0.2">
      <c r="A1114">
        <v>51612</v>
      </c>
      <c r="B1114" s="21">
        <v>44377</v>
      </c>
      <c r="C1114" s="26" t="s">
        <v>821</v>
      </c>
      <c r="D1114">
        <v>1</v>
      </c>
      <c r="E1114">
        <v>6</v>
      </c>
      <c r="F1114">
        <v>115</v>
      </c>
      <c r="G1114">
        <v>67.48</v>
      </c>
      <c r="H1114" t="str">
        <f>_xlfn.XLOOKUP(Table1[[#This Row],[MyyjäID]],myyjat!$A$2:$A$16,myyjat!$B$2:$B$16)</f>
        <v>Hessu</v>
      </c>
      <c r="I1114">
        <f>_xlfn.XLOOKUP(Table1[[#This Row],[Tuotenumero]],tuotteet!$A$2:$A$26,tuotteet!$C$2:$C$26)</f>
        <v>2</v>
      </c>
      <c r="J1114" t="str">
        <f>_xlfn.XLOOKUP(Table1[[#This Row],[ryhmäID]],ryhmat!$A$2:$A$7,ryhmat!$B$2:$B$7)</f>
        <v>Kuvantoisto</v>
      </c>
      <c r="K1114">
        <f>Table1[[#This Row],[Myyntihinta]]-Table1[[#This Row],[Ostohinta]]</f>
        <v>47.519999999999996</v>
      </c>
    </row>
    <row r="1115" spans="1:11" x14ac:dyDescent="0.2">
      <c r="A1115">
        <v>51613</v>
      </c>
      <c r="B1115" s="21">
        <v>44377</v>
      </c>
      <c r="C1115" s="26" t="s">
        <v>817</v>
      </c>
      <c r="D1115">
        <v>1</v>
      </c>
      <c r="E1115">
        <v>11</v>
      </c>
      <c r="F1115">
        <v>21</v>
      </c>
      <c r="G1115">
        <v>11.15</v>
      </c>
      <c r="H1115" t="str">
        <f>_xlfn.XLOOKUP(Table1[[#This Row],[MyyjäID]],myyjat!$A$2:$A$16,myyjat!$B$2:$B$16)</f>
        <v>Lisbeth</v>
      </c>
      <c r="I1115">
        <f>_xlfn.XLOOKUP(Table1[[#This Row],[Tuotenumero]],tuotteet!$A$2:$A$26,tuotteet!$C$2:$C$26)</f>
        <v>4</v>
      </c>
      <c r="J1115" t="str">
        <f>_xlfn.XLOOKUP(Table1[[#This Row],[ryhmäID]],ryhmat!$A$2:$A$7,ryhmat!$B$2:$B$7)</f>
        <v>Tarvikkeet</v>
      </c>
      <c r="K1115">
        <f>Table1[[#This Row],[Myyntihinta]]-Table1[[#This Row],[Ostohinta]]</f>
        <v>9.85</v>
      </c>
    </row>
    <row r="1116" spans="1:11" x14ac:dyDescent="0.2">
      <c r="A1116">
        <v>51614</v>
      </c>
      <c r="B1116" s="21">
        <v>44379</v>
      </c>
      <c r="C1116" s="26" t="s">
        <v>822</v>
      </c>
      <c r="D1116">
        <v>1</v>
      </c>
      <c r="E1116">
        <v>1</v>
      </c>
      <c r="F1116">
        <v>187</v>
      </c>
      <c r="G1116">
        <v>117.66</v>
      </c>
      <c r="H1116" t="str">
        <f>_xlfn.XLOOKUP(Table1[[#This Row],[MyyjäID]],myyjat!$A$2:$A$16,myyjat!$B$2:$B$16)</f>
        <v>Jani</v>
      </c>
      <c r="I1116">
        <f>_xlfn.XLOOKUP(Table1[[#This Row],[Tuotenumero]],tuotteet!$A$2:$A$26,tuotteet!$C$2:$C$26)</f>
        <v>2</v>
      </c>
      <c r="J1116" t="str">
        <f>_xlfn.XLOOKUP(Table1[[#This Row],[ryhmäID]],ryhmat!$A$2:$A$7,ryhmat!$B$2:$B$7)</f>
        <v>Kuvantoisto</v>
      </c>
      <c r="K1116">
        <f>Table1[[#This Row],[Myyntihinta]]-Table1[[#This Row],[Ostohinta]]</f>
        <v>69.34</v>
      </c>
    </row>
    <row r="1117" spans="1:11" x14ac:dyDescent="0.2">
      <c r="A1117">
        <v>51615</v>
      </c>
      <c r="B1117" s="21">
        <v>44380</v>
      </c>
      <c r="C1117" s="26" t="s">
        <v>817</v>
      </c>
      <c r="D1117">
        <v>1</v>
      </c>
      <c r="E1117">
        <v>1</v>
      </c>
      <c r="F1117">
        <v>21</v>
      </c>
      <c r="G1117">
        <v>10.74</v>
      </c>
      <c r="H1117" t="str">
        <f>_xlfn.XLOOKUP(Table1[[#This Row],[MyyjäID]],myyjat!$A$2:$A$16,myyjat!$B$2:$B$16)</f>
        <v>Jani</v>
      </c>
      <c r="I1117">
        <f>_xlfn.XLOOKUP(Table1[[#This Row],[Tuotenumero]],tuotteet!$A$2:$A$26,tuotteet!$C$2:$C$26)</f>
        <v>4</v>
      </c>
      <c r="J1117" t="str">
        <f>_xlfn.XLOOKUP(Table1[[#This Row],[ryhmäID]],ryhmat!$A$2:$A$7,ryhmat!$B$2:$B$7)</f>
        <v>Tarvikkeet</v>
      </c>
      <c r="K1117">
        <f>Table1[[#This Row],[Myyntihinta]]-Table1[[#This Row],[Ostohinta]]</f>
        <v>10.26</v>
      </c>
    </row>
    <row r="1118" spans="1:11" x14ac:dyDescent="0.2">
      <c r="A1118">
        <v>51616</v>
      </c>
      <c r="B1118" s="21">
        <v>44381</v>
      </c>
      <c r="C1118" s="26" t="s">
        <v>819</v>
      </c>
      <c r="D1118">
        <v>1</v>
      </c>
      <c r="E1118">
        <v>3</v>
      </c>
      <c r="F1118">
        <v>236</v>
      </c>
      <c r="G1118">
        <v>154.44</v>
      </c>
      <c r="H1118" t="str">
        <f>_xlfn.XLOOKUP(Table1[[#This Row],[MyyjäID]],myyjat!$A$2:$A$16,myyjat!$B$2:$B$16)</f>
        <v>Pekka</v>
      </c>
      <c r="I1118">
        <f>_xlfn.XLOOKUP(Table1[[#This Row],[Tuotenumero]],tuotteet!$A$2:$A$26,tuotteet!$C$2:$C$26)</f>
        <v>3</v>
      </c>
      <c r="J1118" t="str">
        <f>_xlfn.XLOOKUP(Table1[[#This Row],[ryhmäID]],ryhmat!$A$2:$A$7,ryhmat!$B$2:$B$7)</f>
        <v>TV</v>
      </c>
      <c r="K1118">
        <f>Table1[[#This Row],[Myyntihinta]]-Table1[[#This Row],[Ostohinta]]</f>
        <v>81.56</v>
      </c>
    </row>
    <row r="1119" spans="1:11" x14ac:dyDescent="0.2">
      <c r="A1119">
        <v>51617</v>
      </c>
      <c r="B1119" s="21">
        <v>44382</v>
      </c>
      <c r="C1119" s="26" t="s">
        <v>817</v>
      </c>
      <c r="D1119">
        <v>1</v>
      </c>
      <c r="E1119">
        <v>6</v>
      </c>
      <c r="F1119">
        <v>21</v>
      </c>
      <c r="G1119">
        <v>10.78</v>
      </c>
      <c r="H1119" t="str">
        <f>_xlfn.XLOOKUP(Table1[[#This Row],[MyyjäID]],myyjat!$A$2:$A$16,myyjat!$B$2:$B$16)</f>
        <v>Hessu</v>
      </c>
      <c r="I1119">
        <f>_xlfn.XLOOKUP(Table1[[#This Row],[Tuotenumero]],tuotteet!$A$2:$A$26,tuotteet!$C$2:$C$26)</f>
        <v>4</v>
      </c>
      <c r="J1119" t="str">
        <f>_xlfn.XLOOKUP(Table1[[#This Row],[ryhmäID]],ryhmat!$A$2:$A$7,ryhmat!$B$2:$B$7)</f>
        <v>Tarvikkeet</v>
      </c>
      <c r="K1119">
        <f>Table1[[#This Row],[Myyntihinta]]-Table1[[#This Row],[Ostohinta]]</f>
        <v>10.220000000000001</v>
      </c>
    </row>
    <row r="1120" spans="1:11" x14ac:dyDescent="0.2">
      <c r="A1120">
        <v>51618</v>
      </c>
      <c r="B1120" s="21">
        <v>44382</v>
      </c>
      <c r="C1120" s="26" t="s">
        <v>821</v>
      </c>
      <c r="D1120">
        <v>1</v>
      </c>
      <c r="E1120">
        <v>5</v>
      </c>
      <c r="F1120">
        <v>119</v>
      </c>
      <c r="G1120">
        <v>65.11</v>
      </c>
      <c r="H1120" t="str">
        <f>_xlfn.XLOOKUP(Table1[[#This Row],[MyyjäID]],myyjat!$A$2:$A$16,myyjat!$B$2:$B$16)</f>
        <v>Liisa</v>
      </c>
      <c r="I1120">
        <f>_xlfn.XLOOKUP(Table1[[#This Row],[Tuotenumero]],tuotteet!$A$2:$A$26,tuotteet!$C$2:$C$26)</f>
        <v>2</v>
      </c>
      <c r="J1120" t="str">
        <f>_xlfn.XLOOKUP(Table1[[#This Row],[ryhmäID]],ryhmat!$A$2:$A$7,ryhmat!$B$2:$B$7)</f>
        <v>Kuvantoisto</v>
      </c>
      <c r="K1120">
        <f>Table1[[#This Row],[Myyntihinta]]-Table1[[#This Row],[Ostohinta]]</f>
        <v>53.89</v>
      </c>
    </row>
    <row r="1121" spans="1:11" x14ac:dyDescent="0.2">
      <c r="A1121">
        <v>51619</v>
      </c>
      <c r="B1121" s="21">
        <v>44382</v>
      </c>
      <c r="C1121" s="26" t="s">
        <v>824</v>
      </c>
      <c r="D1121">
        <v>1</v>
      </c>
      <c r="E1121">
        <v>6</v>
      </c>
      <c r="F1121">
        <v>137</v>
      </c>
      <c r="G1121">
        <v>87.3</v>
      </c>
      <c r="H1121" t="str">
        <f>_xlfn.XLOOKUP(Table1[[#This Row],[MyyjäID]],myyjat!$A$2:$A$16,myyjat!$B$2:$B$16)</f>
        <v>Hessu</v>
      </c>
      <c r="I1121">
        <f>_xlfn.XLOOKUP(Table1[[#This Row],[Tuotenumero]],tuotteet!$A$2:$A$26,tuotteet!$C$2:$C$26)</f>
        <v>2</v>
      </c>
      <c r="J1121" t="str">
        <f>_xlfn.XLOOKUP(Table1[[#This Row],[ryhmäID]],ryhmat!$A$2:$A$7,ryhmat!$B$2:$B$7)</f>
        <v>Kuvantoisto</v>
      </c>
      <c r="K1121">
        <f>Table1[[#This Row],[Myyntihinta]]-Table1[[#This Row],[Ostohinta]]</f>
        <v>49.7</v>
      </c>
    </row>
    <row r="1122" spans="1:11" x14ac:dyDescent="0.2">
      <c r="A1122">
        <v>51620</v>
      </c>
      <c r="B1122" s="21">
        <v>44384</v>
      </c>
      <c r="C1122" s="26" t="s">
        <v>818</v>
      </c>
      <c r="D1122">
        <v>1</v>
      </c>
      <c r="E1122">
        <v>1</v>
      </c>
      <c r="F1122">
        <v>85</v>
      </c>
      <c r="G1122">
        <v>55.75</v>
      </c>
      <c r="H1122" t="str">
        <f>_xlfn.XLOOKUP(Table1[[#This Row],[MyyjäID]],myyjat!$A$2:$A$16,myyjat!$B$2:$B$16)</f>
        <v>Jani</v>
      </c>
      <c r="I1122">
        <f>_xlfn.XLOOKUP(Table1[[#This Row],[Tuotenumero]],tuotteet!$A$2:$A$26,tuotteet!$C$2:$C$26)</f>
        <v>6</v>
      </c>
      <c r="J1122" t="str">
        <f>_xlfn.XLOOKUP(Table1[[#This Row],[ryhmäID]],ryhmat!$A$2:$A$7,ryhmat!$B$2:$B$7)</f>
        <v>Digiboxit</v>
      </c>
      <c r="K1122">
        <f>Table1[[#This Row],[Myyntihinta]]-Table1[[#This Row],[Ostohinta]]</f>
        <v>29.25</v>
      </c>
    </row>
    <row r="1123" spans="1:11" x14ac:dyDescent="0.2">
      <c r="A1123">
        <v>51621</v>
      </c>
      <c r="B1123" s="21">
        <v>44384</v>
      </c>
      <c r="C1123" s="26" t="s">
        <v>821</v>
      </c>
      <c r="D1123">
        <v>1</v>
      </c>
      <c r="E1123">
        <v>1</v>
      </c>
      <c r="F1123">
        <v>122</v>
      </c>
      <c r="G1123">
        <v>62.38</v>
      </c>
      <c r="H1123" t="str">
        <f>_xlfn.XLOOKUP(Table1[[#This Row],[MyyjäID]],myyjat!$A$2:$A$16,myyjat!$B$2:$B$16)</f>
        <v>Jani</v>
      </c>
      <c r="I1123">
        <f>_xlfn.XLOOKUP(Table1[[#This Row],[Tuotenumero]],tuotteet!$A$2:$A$26,tuotteet!$C$2:$C$26)</f>
        <v>2</v>
      </c>
      <c r="J1123" t="str">
        <f>_xlfn.XLOOKUP(Table1[[#This Row],[ryhmäID]],ryhmat!$A$2:$A$7,ryhmat!$B$2:$B$7)</f>
        <v>Kuvantoisto</v>
      </c>
      <c r="K1123">
        <f>Table1[[#This Row],[Myyntihinta]]-Table1[[#This Row],[Ostohinta]]</f>
        <v>59.62</v>
      </c>
    </row>
    <row r="1124" spans="1:11" x14ac:dyDescent="0.2">
      <c r="A1124">
        <v>51622</v>
      </c>
      <c r="B1124" s="21">
        <v>44387</v>
      </c>
      <c r="C1124" s="26" t="s">
        <v>820</v>
      </c>
      <c r="D1124">
        <v>1</v>
      </c>
      <c r="E1124">
        <v>10</v>
      </c>
      <c r="F1124">
        <v>83</v>
      </c>
      <c r="G1124">
        <v>48.22</v>
      </c>
      <c r="H1124" t="str">
        <f>_xlfn.XLOOKUP(Table1[[#This Row],[MyyjäID]],myyjat!$A$2:$A$16,myyjat!$B$2:$B$16)</f>
        <v>Jenni</v>
      </c>
      <c r="I1124">
        <f>_xlfn.XLOOKUP(Table1[[#This Row],[Tuotenumero]],tuotteet!$A$2:$A$26,tuotteet!$C$2:$C$26)</f>
        <v>6</v>
      </c>
      <c r="J1124" t="str">
        <f>_xlfn.XLOOKUP(Table1[[#This Row],[ryhmäID]],ryhmat!$A$2:$A$7,ryhmat!$B$2:$B$7)</f>
        <v>Digiboxit</v>
      </c>
      <c r="K1124">
        <f>Table1[[#This Row],[Myyntihinta]]-Table1[[#This Row],[Ostohinta]]</f>
        <v>34.78</v>
      </c>
    </row>
    <row r="1125" spans="1:11" x14ac:dyDescent="0.2">
      <c r="A1125">
        <v>51623</v>
      </c>
      <c r="B1125" s="21">
        <v>44387</v>
      </c>
      <c r="C1125" s="26" t="s">
        <v>817</v>
      </c>
      <c r="D1125">
        <v>1</v>
      </c>
      <c r="E1125">
        <v>1</v>
      </c>
      <c r="F1125">
        <v>21</v>
      </c>
      <c r="G1125">
        <v>11.37</v>
      </c>
      <c r="H1125" t="str">
        <f>_xlfn.XLOOKUP(Table1[[#This Row],[MyyjäID]],myyjat!$A$2:$A$16,myyjat!$B$2:$B$16)</f>
        <v>Jani</v>
      </c>
      <c r="I1125">
        <f>_xlfn.XLOOKUP(Table1[[#This Row],[Tuotenumero]],tuotteet!$A$2:$A$26,tuotteet!$C$2:$C$26)</f>
        <v>4</v>
      </c>
      <c r="J1125" t="str">
        <f>_xlfn.XLOOKUP(Table1[[#This Row],[ryhmäID]],ryhmat!$A$2:$A$7,ryhmat!$B$2:$B$7)</f>
        <v>Tarvikkeet</v>
      </c>
      <c r="K1125">
        <f>Table1[[#This Row],[Myyntihinta]]-Table1[[#This Row],[Ostohinta]]</f>
        <v>9.6300000000000008</v>
      </c>
    </row>
    <row r="1126" spans="1:11" x14ac:dyDescent="0.2">
      <c r="A1126">
        <v>51624</v>
      </c>
      <c r="B1126" s="21">
        <v>44390</v>
      </c>
      <c r="C1126" s="26" t="s">
        <v>819</v>
      </c>
      <c r="D1126">
        <v>1</v>
      </c>
      <c r="E1126">
        <v>14</v>
      </c>
      <c r="F1126">
        <v>226</v>
      </c>
      <c r="G1126">
        <v>156.83000000000001</v>
      </c>
      <c r="H1126" t="str">
        <f>_xlfn.XLOOKUP(Table1[[#This Row],[MyyjäID]],myyjat!$A$2:$A$16,myyjat!$B$2:$B$16)</f>
        <v>Hillevi</v>
      </c>
      <c r="I1126">
        <f>_xlfn.XLOOKUP(Table1[[#This Row],[Tuotenumero]],tuotteet!$A$2:$A$26,tuotteet!$C$2:$C$26)</f>
        <v>3</v>
      </c>
      <c r="J1126" t="str">
        <f>_xlfn.XLOOKUP(Table1[[#This Row],[ryhmäID]],ryhmat!$A$2:$A$7,ryhmat!$B$2:$B$7)</f>
        <v>TV</v>
      </c>
      <c r="K1126">
        <f>Table1[[#This Row],[Myyntihinta]]-Table1[[#This Row],[Ostohinta]]</f>
        <v>69.169999999999987</v>
      </c>
    </row>
    <row r="1127" spans="1:11" x14ac:dyDescent="0.2">
      <c r="A1127">
        <v>51625</v>
      </c>
      <c r="B1127" s="21">
        <v>44390</v>
      </c>
      <c r="C1127" s="26" t="s">
        <v>821</v>
      </c>
      <c r="D1127">
        <v>1</v>
      </c>
      <c r="E1127">
        <v>2</v>
      </c>
      <c r="F1127">
        <v>124</v>
      </c>
      <c r="G1127">
        <v>67.31</v>
      </c>
      <c r="H1127" t="str">
        <f>_xlfn.XLOOKUP(Table1[[#This Row],[MyyjäID]],myyjat!$A$2:$A$16,myyjat!$B$2:$B$16)</f>
        <v>Petteri</v>
      </c>
      <c r="I1127">
        <f>_xlfn.XLOOKUP(Table1[[#This Row],[Tuotenumero]],tuotteet!$A$2:$A$26,tuotteet!$C$2:$C$26)</f>
        <v>2</v>
      </c>
      <c r="J1127" t="str">
        <f>_xlfn.XLOOKUP(Table1[[#This Row],[ryhmäID]],ryhmat!$A$2:$A$7,ryhmat!$B$2:$B$7)</f>
        <v>Kuvantoisto</v>
      </c>
      <c r="K1127">
        <f>Table1[[#This Row],[Myyntihinta]]-Table1[[#This Row],[Ostohinta]]</f>
        <v>56.69</v>
      </c>
    </row>
    <row r="1128" spans="1:11" x14ac:dyDescent="0.2">
      <c r="A1128">
        <v>51626</v>
      </c>
      <c r="B1128" s="21">
        <v>44392</v>
      </c>
      <c r="C1128" s="26" t="s">
        <v>817</v>
      </c>
      <c r="D1128">
        <v>1</v>
      </c>
      <c r="E1128">
        <v>10</v>
      </c>
      <c r="F1128">
        <v>21</v>
      </c>
      <c r="G1128">
        <v>11.23</v>
      </c>
      <c r="H1128" t="str">
        <f>_xlfn.XLOOKUP(Table1[[#This Row],[MyyjäID]],myyjat!$A$2:$A$16,myyjat!$B$2:$B$16)</f>
        <v>Jenni</v>
      </c>
      <c r="I1128">
        <f>_xlfn.XLOOKUP(Table1[[#This Row],[Tuotenumero]],tuotteet!$A$2:$A$26,tuotteet!$C$2:$C$26)</f>
        <v>4</v>
      </c>
      <c r="J1128" t="str">
        <f>_xlfn.XLOOKUP(Table1[[#This Row],[ryhmäID]],ryhmat!$A$2:$A$7,ryhmat!$B$2:$B$7)</f>
        <v>Tarvikkeet</v>
      </c>
      <c r="K1128">
        <f>Table1[[#This Row],[Myyntihinta]]-Table1[[#This Row],[Ostohinta]]</f>
        <v>9.77</v>
      </c>
    </row>
    <row r="1129" spans="1:11" x14ac:dyDescent="0.2">
      <c r="A1129">
        <v>51627</v>
      </c>
      <c r="B1129" s="21">
        <v>44393</v>
      </c>
      <c r="C1129" s="26" t="s">
        <v>822</v>
      </c>
      <c r="D1129">
        <v>1</v>
      </c>
      <c r="E1129">
        <v>10</v>
      </c>
      <c r="F1129">
        <v>189</v>
      </c>
      <c r="G1129">
        <v>118.93</v>
      </c>
      <c r="H1129" t="str">
        <f>_xlfn.XLOOKUP(Table1[[#This Row],[MyyjäID]],myyjat!$A$2:$A$16,myyjat!$B$2:$B$16)</f>
        <v>Jenni</v>
      </c>
      <c r="I1129">
        <f>_xlfn.XLOOKUP(Table1[[#This Row],[Tuotenumero]],tuotteet!$A$2:$A$26,tuotteet!$C$2:$C$26)</f>
        <v>2</v>
      </c>
      <c r="J1129" t="str">
        <f>_xlfn.XLOOKUP(Table1[[#This Row],[ryhmäID]],ryhmat!$A$2:$A$7,ryhmat!$B$2:$B$7)</f>
        <v>Kuvantoisto</v>
      </c>
      <c r="K1129">
        <f>Table1[[#This Row],[Myyntihinta]]-Table1[[#This Row],[Ostohinta]]</f>
        <v>70.069999999999993</v>
      </c>
    </row>
    <row r="1130" spans="1:11" x14ac:dyDescent="0.2">
      <c r="A1130">
        <v>51628</v>
      </c>
      <c r="B1130" s="21">
        <v>44394</v>
      </c>
      <c r="C1130" s="26" t="s">
        <v>818</v>
      </c>
      <c r="D1130">
        <v>1</v>
      </c>
      <c r="E1130">
        <v>10</v>
      </c>
      <c r="F1130">
        <v>87</v>
      </c>
      <c r="G1130">
        <v>55.16</v>
      </c>
      <c r="H1130" t="str">
        <f>_xlfn.XLOOKUP(Table1[[#This Row],[MyyjäID]],myyjat!$A$2:$A$16,myyjat!$B$2:$B$16)</f>
        <v>Jenni</v>
      </c>
      <c r="I1130">
        <f>_xlfn.XLOOKUP(Table1[[#This Row],[Tuotenumero]],tuotteet!$A$2:$A$26,tuotteet!$C$2:$C$26)</f>
        <v>6</v>
      </c>
      <c r="J1130" t="str">
        <f>_xlfn.XLOOKUP(Table1[[#This Row],[ryhmäID]],ryhmat!$A$2:$A$7,ryhmat!$B$2:$B$7)</f>
        <v>Digiboxit</v>
      </c>
      <c r="K1130">
        <f>Table1[[#This Row],[Myyntihinta]]-Table1[[#This Row],[Ostohinta]]</f>
        <v>31.840000000000003</v>
      </c>
    </row>
    <row r="1131" spans="1:11" x14ac:dyDescent="0.2">
      <c r="A1131">
        <v>51629</v>
      </c>
      <c r="B1131" s="21">
        <v>44395</v>
      </c>
      <c r="C1131" s="26" t="s">
        <v>817</v>
      </c>
      <c r="D1131">
        <v>1</v>
      </c>
      <c r="E1131">
        <v>7</v>
      </c>
      <c r="F1131">
        <v>21</v>
      </c>
      <c r="G1131">
        <v>10.91</v>
      </c>
      <c r="H1131" t="str">
        <f>_xlfn.XLOOKUP(Table1[[#This Row],[MyyjäID]],myyjat!$A$2:$A$16,myyjat!$B$2:$B$16)</f>
        <v>Rauno</v>
      </c>
      <c r="I1131">
        <f>_xlfn.XLOOKUP(Table1[[#This Row],[Tuotenumero]],tuotteet!$A$2:$A$26,tuotteet!$C$2:$C$26)</f>
        <v>4</v>
      </c>
      <c r="J1131" t="str">
        <f>_xlfn.XLOOKUP(Table1[[#This Row],[ryhmäID]],ryhmat!$A$2:$A$7,ryhmat!$B$2:$B$7)</f>
        <v>Tarvikkeet</v>
      </c>
      <c r="K1131">
        <f>Table1[[#This Row],[Myyntihinta]]-Table1[[#This Row],[Ostohinta]]</f>
        <v>10.09</v>
      </c>
    </row>
    <row r="1132" spans="1:11" x14ac:dyDescent="0.2">
      <c r="A1132">
        <v>51630</v>
      </c>
      <c r="B1132" s="21">
        <v>44396</v>
      </c>
      <c r="C1132" s="26" t="s">
        <v>821</v>
      </c>
      <c r="D1132">
        <v>1</v>
      </c>
      <c r="E1132">
        <v>6</v>
      </c>
      <c r="F1132">
        <v>118</v>
      </c>
      <c r="G1132">
        <v>67.69</v>
      </c>
      <c r="H1132" t="str">
        <f>_xlfn.XLOOKUP(Table1[[#This Row],[MyyjäID]],myyjat!$A$2:$A$16,myyjat!$B$2:$B$16)</f>
        <v>Hessu</v>
      </c>
      <c r="I1132">
        <f>_xlfn.XLOOKUP(Table1[[#This Row],[Tuotenumero]],tuotteet!$A$2:$A$26,tuotteet!$C$2:$C$26)</f>
        <v>2</v>
      </c>
      <c r="J1132" t="str">
        <f>_xlfn.XLOOKUP(Table1[[#This Row],[ryhmäID]],ryhmat!$A$2:$A$7,ryhmat!$B$2:$B$7)</f>
        <v>Kuvantoisto</v>
      </c>
      <c r="K1132">
        <f>Table1[[#This Row],[Myyntihinta]]-Table1[[#This Row],[Ostohinta]]</f>
        <v>50.31</v>
      </c>
    </row>
    <row r="1133" spans="1:11" x14ac:dyDescent="0.2">
      <c r="A1133">
        <v>51631</v>
      </c>
      <c r="B1133" s="21">
        <v>44397</v>
      </c>
      <c r="C1133" s="26" t="s">
        <v>824</v>
      </c>
      <c r="D1133">
        <v>1</v>
      </c>
      <c r="E1133">
        <v>3</v>
      </c>
      <c r="F1133">
        <v>129</v>
      </c>
      <c r="G1133">
        <v>90.72</v>
      </c>
      <c r="H1133" t="str">
        <f>_xlfn.XLOOKUP(Table1[[#This Row],[MyyjäID]],myyjat!$A$2:$A$16,myyjat!$B$2:$B$16)</f>
        <v>Pekka</v>
      </c>
      <c r="I1133">
        <f>_xlfn.XLOOKUP(Table1[[#This Row],[Tuotenumero]],tuotteet!$A$2:$A$26,tuotteet!$C$2:$C$26)</f>
        <v>2</v>
      </c>
      <c r="J1133" t="str">
        <f>_xlfn.XLOOKUP(Table1[[#This Row],[ryhmäID]],ryhmat!$A$2:$A$7,ryhmat!$B$2:$B$7)</f>
        <v>Kuvantoisto</v>
      </c>
      <c r="K1133">
        <f>Table1[[#This Row],[Myyntihinta]]-Table1[[#This Row],[Ostohinta]]</f>
        <v>38.28</v>
      </c>
    </row>
    <row r="1134" spans="1:11" x14ac:dyDescent="0.2">
      <c r="A1134">
        <v>51632</v>
      </c>
      <c r="B1134" s="21">
        <v>44399</v>
      </c>
      <c r="C1134" s="26" t="s">
        <v>817</v>
      </c>
      <c r="D1134">
        <v>1</v>
      </c>
      <c r="E1134">
        <v>9</v>
      </c>
      <c r="F1134">
        <v>19</v>
      </c>
      <c r="G1134">
        <v>11.47</v>
      </c>
      <c r="H1134" t="str">
        <f>_xlfn.XLOOKUP(Table1[[#This Row],[MyyjäID]],myyjat!$A$2:$A$16,myyjat!$B$2:$B$16)</f>
        <v>Maija</v>
      </c>
      <c r="I1134">
        <f>_xlfn.XLOOKUP(Table1[[#This Row],[Tuotenumero]],tuotteet!$A$2:$A$26,tuotteet!$C$2:$C$26)</f>
        <v>4</v>
      </c>
      <c r="J1134" t="str">
        <f>_xlfn.XLOOKUP(Table1[[#This Row],[ryhmäID]],ryhmat!$A$2:$A$7,ryhmat!$B$2:$B$7)</f>
        <v>Tarvikkeet</v>
      </c>
      <c r="K1134">
        <f>Table1[[#This Row],[Myyntihinta]]-Table1[[#This Row],[Ostohinta]]</f>
        <v>7.5299999999999994</v>
      </c>
    </row>
    <row r="1135" spans="1:11" x14ac:dyDescent="0.2">
      <c r="A1135">
        <v>51633</v>
      </c>
      <c r="B1135" s="21">
        <v>44399</v>
      </c>
      <c r="C1135" s="26" t="s">
        <v>819</v>
      </c>
      <c r="D1135">
        <v>1</v>
      </c>
      <c r="E1135">
        <v>2</v>
      </c>
      <c r="F1135">
        <v>230</v>
      </c>
      <c r="G1135">
        <v>165.07</v>
      </c>
      <c r="H1135" t="str">
        <f>_xlfn.XLOOKUP(Table1[[#This Row],[MyyjäID]],myyjat!$A$2:$A$16,myyjat!$B$2:$B$16)</f>
        <v>Petteri</v>
      </c>
      <c r="I1135">
        <f>_xlfn.XLOOKUP(Table1[[#This Row],[Tuotenumero]],tuotteet!$A$2:$A$26,tuotteet!$C$2:$C$26)</f>
        <v>3</v>
      </c>
      <c r="J1135" t="str">
        <f>_xlfn.XLOOKUP(Table1[[#This Row],[ryhmäID]],ryhmat!$A$2:$A$7,ryhmat!$B$2:$B$7)</f>
        <v>TV</v>
      </c>
      <c r="K1135">
        <f>Table1[[#This Row],[Myyntihinta]]-Table1[[#This Row],[Ostohinta]]</f>
        <v>64.930000000000007</v>
      </c>
    </row>
    <row r="1136" spans="1:11" x14ac:dyDescent="0.2">
      <c r="A1136">
        <v>51634</v>
      </c>
      <c r="B1136" s="21">
        <v>44400</v>
      </c>
      <c r="C1136" s="26" t="s">
        <v>820</v>
      </c>
      <c r="D1136">
        <v>1</v>
      </c>
      <c r="E1136">
        <v>7</v>
      </c>
      <c r="F1136">
        <v>83</v>
      </c>
      <c r="G1136">
        <v>46.61</v>
      </c>
      <c r="H1136" t="str">
        <f>_xlfn.XLOOKUP(Table1[[#This Row],[MyyjäID]],myyjat!$A$2:$A$16,myyjat!$B$2:$B$16)</f>
        <v>Rauno</v>
      </c>
      <c r="I1136">
        <f>_xlfn.XLOOKUP(Table1[[#This Row],[Tuotenumero]],tuotteet!$A$2:$A$26,tuotteet!$C$2:$C$26)</f>
        <v>6</v>
      </c>
      <c r="J1136" t="str">
        <f>_xlfn.XLOOKUP(Table1[[#This Row],[ryhmäID]],ryhmat!$A$2:$A$7,ryhmat!$B$2:$B$7)</f>
        <v>Digiboxit</v>
      </c>
      <c r="K1136">
        <f>Table1[[#This Row],[Myyntihinta]]-Table1[[#This Row],[Ostohinta]]</f>
        <v>36.39</v>
      </c>
    </row>
    <row r="1137" spans="1:11" x14ac:dyDescent="0.2">
      <c r="A1137">
        <v>51635</v>
      </c>
      <c r="B1137" s="21">
        <v>44400</v>
      </c>
      <c r="C1137" s="26" t="s">
        <v>822</v>
      </c>
      <c r="D1137">
        <v>1</v>
      </c>
      <c r="E1137">
        <v>14</v>
      </c>
      <c r="F1137">
        <v>171</v>
      </c>
      <c r="G1137">
        <v>114.97</v>
      </c>
      <c r="H1137" t="str">
        <f>_xlfn.XLOOKUP(Table1[[#This Row],[MyyjäID]],myyjat!$A$2:$A$16,myyjat!$B$2:$B$16)</f>
        <v>Hillevi</v>
      </c>
      <c r="I1137">
        <f>_xlfn.XLOOKUP(Table1[[#This Row],[Tuotenumero]],tuotteet!$A$2:$A$26,tuotteet!$C$2:$C$26)</f>
        <v>2</v>
      </c>
      <c r="J1137" t="str">
        <f>_xlfn.XLOOKUP(Table1[[#This Row],[ryhmäID]],ryhmat!$A$2:$A$7,ryhmat!$B$2:$B$7)</f>
        <v>Kuvantoisto</v>
      </c>
      <c r="K1137">
        <f>Table1[[#This Row],[Myyntihinta]]-Table1[[#This Row],[Ostohinta]]</f>
        <v>56.03</v>
      </c>
    </row>
    <row r="1138" spans="1:11" x14ac:dyDescent="0.2">
      <c r="A1138">
        <v>51636</v>
      </c>
      <c r="B1138" s="21">
        <v>44401</v>
      </c>
      <c r="C1138" s="26" t="s">
        <v>816</v>
      </c>
      <c r="D1138">
        <v>1</v>
      </c>
      <c r="E1138">
        <v>7</v>
      </c>
      <c r="F1138">
        <v>72</v>
      </c>
      <c r="G1138">
        <v>41.2</v>
      </c>
      <c r="H1138" t="str">
        <f>_xlfn.XLOOKUP(Table1[[#This Row],[MyyjäID]],myyjat!$A$2:$A$16,myyjat!$B$2:$B$16)</f>
        <v>Rauno</v>
      </c>
      <c r="I1138">
        <f>_xlfn.XLOOKUP(Table1[[#This Row],[Tuotenumero]],tuotteet!$A$2:$A$26,tuotteet!$C$2:$C$26)</f>
        <v>5</v>
      </c>
      <c r="J1138" t="str">
        <f>_xlfn.XLOOKUP(Table1[[#This Row],[ryhmäID]],ryhmat!$A$2:$A$7,ryhmat!$B$2:$B$7)</f>
        <v>Konsolit</v>
      </c>
      <c r="K1138">
        <f>Table1[[#This Row],[Myyntihinta]]-Table1[[#This Row],[Ostohinta]]</f>
        <v>30.799999999999997</v>
      </c>
    </row>
    <row r="1139" spans="1:11" x14ac:dyDescent="0.2">
      <c r="A1139">
        <v>51637</v>
      </c>
      <c r="B1139" s="21">
        <v>44401</v>
      </c>
      <c r="C1139" s="26" t="s">
        <v>817</v>
      </c>
      <c r="D1139">
        <v>1</v>
      </c>
      <c r="E1139">
        <v>1</v>
      </c>
      <c r="F1139">
        <v>21</v>
      </c>
      <c r="G1139">
        <v>10.69</v>
      </c>
      <c r="H1139" t="str">
        <f>_xlfn.XLOOKUP(Table1[[#This Row],[MyyjäID]],myyjat!$A$2:$A$16,myyjat!$B$2:$B$16)</f>
        <v>Jani</v>
      </c>
      <c r="I1139">
        <f>_xlfn.XLOOKUP(Table1[[#This Row],[Tuotenumero]],tuotteet!$A$2:$A$26,tuotteet!$C$2:$C$26)</f>
        <v>4</v>
      </c>
      <c r="J1139" t="str">
        <f>_xlfn.XLOOKUP(Table1[[#This Row],[ryhmäID]],ryhmat!$A$2:$A$7,ryhmat!$B$2:$B$7)</f>
        <v>Tarvikkeet</v>
      </c>
      <c r="K1139">
        <f>Table1[[#This Row],[Myyntihinta]]-Table1[[#This Row],[Ostohinta]]</f>
        <v>10.31</v>
      </c>
    </row>
    <row r="1140" spans="1:11" x14ac:dyDescent="0.2">
      <c r="A1140">
        <v>51638</v>
      </c>
      <c r="B1140" s="21">
        <v>44402</v>
      </c>
      <c r="C1140" s="26" t="s">
        <v>821</v>
      </c>
      <c r="D1140">
        <v>1</v>
      </c>
      <c r="E1140">
        <v>3</v>
      </c>
      <c r="F1140">
        <v>121</v>
      </c>
      <c r="G1140">
        <v>62.5</v>
      </c>
      <c r="H1140" t="str">
        <f>_xlfn.XLOOKUP(Table1[[#This Row],[MyyjäID]],myyjat!$A$2:$A$16,myyjat!$B$2:$B$16)</f>
        <v>Pekka</v>
      </c>
      <c r="I1140">
        <f>_xlfn.XLOOKUP(Table1[[#This Row],[Tuotenumero]],tuotteet!$A$2:$A$26,tuotteet!$C$2:$C$26)</f>
        <v>2</v>
      </c>
      <c r="J1140" t="str">
        <f>_xlfn.XLOOKUP(Table1[[#This Row],[ryhmäID]],ryhmat!$A$2:$A$7,ryhmat!$B$2:$B$7)</f>
        <v>Kuvantoisto</v>
      </c>
      <c r="K1140">
        <f>Table1[[#This Row],[Myyntihinta]]-Table1[[#This Row],[Ostohinta]]</f>
        <v>58.5</v>
      </c>
    </row>
    <row r="1141" spans="1:11" x14ac:dyDescent="0.2">
      <c r="A1141">
        <v>51639</v>
      </c>
      <c r="B1141" s="21">
        <v>44403</v>
      </c>
      <c r="C1141" s="26" t="s">
        <v>825</v>
      </c>
      <c r="D1141">
        <v>1</v>
      </c>
      <c r="E1141">
        <v>11</v>
      </c>
      <c r="F1141">
        <v>102</v>
      </c>
      <c r="G1141">
        <v>55.12</v>
      </c>
      <c r="H1141" t="str">
        <f>_xlfn.XLOOKUP(Table1[[#This Row],[MyyjäID]],myyjat!$A$2:$A$16,myyjat!$B$2:$B$16)</f>
        <v>Lisbeth</v>
      </c>
      <c r="I1141">
        <f>_xlfn.XLOOKUP(Table1[[#This Row],[Tuotenumero]],tuotteet!$A$2:$A$26,tuotteet!$C$2:$C$26)</f>
        <v>5</v>
      </c>
      <c r="J1141" t="str">
        <f>_xlfn.XLOOKUP(Table1[[#This Row],[ryhmäID]],ryhmat!$A$2:$A$7,ryhmat!$B$2:$B$7)</f>
        <v>Konsolit</v>
      </c>
      <c r="K1141">
        <f>Table1[[#This Row],[Myyntihinta]]-Table1[[#This Row],[Ostohinta]]</f>
        <v>46.88</v>
      </c>
    </row>
    <row r="1142" spans="1:11" x14ac:dyDescent="0.2">
      <c r="A1142">
        <v>51640</v>
      </c>
      <c r="B1142" s="21">
        <v>44404</v>
      </c>
      <c r="C1142" s="26" t="s">
        <v>819</v>
      </c>
      <c r="D1142">
        <v>1</v>
      </c>
      <c r="E1142">
        <v>7</v>
      </c>
      <c r="F1142">
        <v>241</v>
      </c>
      <c r="G1142">
        <v>157.52000000000001</v>
      </c>
      <c r="H1142" t="str">
        <f>_xlfn.XLOOKUP(Table1[[#This Row],[MyyjäID]],myyjat!$A$2:$A$16,myyjat!$B$2:$B$16)</f>
        <v>Rauno</v>
      </c>
      <c r="I1142">
        <f>_xlfn.XLOOKUP(Table1[[#This Row],[Tuotenumero]],tuotteet!$A$2:$A$26,tuotteet!$C$2:$C$26)</f>
        <v>3</v>
      </c>
      <c r="J1142" t="str">
        <f>_xlfn.XLOOKUP(Table1[[#This Row],[ryhmäID]],ryhmat!$A$2:$A$7,ryhmat!$B$2:$B$7)</f>
        <v>TV</v>
      </c>
      <c r="K1142">
        <f>Table1[[#This Row],[Myyntihinta]]-Table1[[#This Row],[Ostohinta]]</f>
        <v>83.47999999999999</v>
      </c>
    </row>
    <row r="1143" spans="1:11" x14ac:dyDescent="0.2">
      <c r="A1143">
        <v>51641</v>
      </c>
      <c r="B1143" s="21">
        <v>44405</v>
      </c>
      <c r="C1143" s="26" t="s">
        <v>820</v>
      </c>
      <c r="D1143">
        <v>1</v>
      </c>
      <c r="E1143">
        <v>10</v>
      </c>
      <c r="F1143">
        <v>83</v>
      </c>
      <c r="G1143">
        <v>51.03</v>
      </c>
      <c r="H1143" t="str">
        <f>_xlfn.XLOOKUP(Table1[[#This Row],[MyyjäID]],myyjat!$A$2:$A$16,myyjat!$B$2:$B$16)</f>
        <v>Jenni</v>
      </c>
      <c r="I1143">
        <f>_xlfn.XLOOKUP(Table1[[#This Row],[Tuotenumero]],tuotteet!$A$2:$A$26,tuotteet!$C$2:$C$26)</f>
        <v>6</v>
      </c>
      <c r="J1143" t="str">
        <f>_xlfn.XLOOKUP(Table1[[#This Row],[ryhmäID]],ryhmat!$A$2:$A$7,ryhmat!$B$2:$B$7)</f>
        <v>Digiboxit</v>
      </c>
      <c r="K1143">
        <f>Table1[[#This Row],[Myyntihinta]]-Table1[[#This Row],[Ostohinta]]</f>
        <v>31.97</v>
      </c>
    </row>
    <row r="1144" spans="1:11" x14ac:dyDescent="0.2">
      <c r="A1144">
        <v>51642</v>
      </c>
      <c r="B1144" s="21">
        <v>44405</v>
      </c>
      <c r="C1144" s="26" t="s">
        <v>817</v>
      </c>
      <c r="D1144">
        <v>1</v>
      </c>
      <c r="E1144">
        <v>6</v>
      </c>
      <c r="F1144">
        <v>21</v>
      </c>
      <c r="G1144">
        <v>11.32</v>
      </c>
      <c r="H1144" t="str">
        <f>_xlfn.XLOOKUP(Table1[[#This Row],[MyyjäID]],myyjat!$A$2:$A$16,myyjat!$B$2:$B$16)</f>
        <v>Hessu</v>
      </c>
      <c r="I1144">
        <f>_xlfn.XLOOKUP(Table1[[#This Row],[Tuotenumero]],tuotteet!$A$2:$A$26,tuotteet!$C$2:$C$26)</f>
        <v>4</v>
      </c>
      <c r="J1144" t="str">
        <f>_xlfn.XLOOKUP(Table1[[#This Row],[ryhmäID]],ryhmat!$A$2:$A$7,ryhmat!$B$2:$B$7)</f>
        <v>Tarvikkeet</v>
      </c>
      <c r="K1144">
        <f>Table1[[#This Row],[Myyntihinta]]-Table1[[#This Row],[Ostohinta]]</f>
        <v>9.68</v>
      </c>
    </row>
    <row r="1145" spans="1:11" x14ac:dyDescent="0.2">
      <c r="A1145">
        <v>51643</v>
      </c>
      <c r="B1145" s="21">
        <v>44406</v>
      </c>
      <c r="C1145" s="26" t="s">
        <v>818</v>
      </c>
      <c r="D1145">
        <v>1</v>
      </c>
      <c r="E1145">
        <v>9</v>
      </c>
      <c r="F1145">
        <v>82</v>
      </c>
      <c r="G1145">
        <v>52.23</v>
      </c>
      <c r="H1145" t="str">
        <f>_xlfn.XLOOKUP(Table1[[#This Row],[MyyjäID]],myyjat!$A$2:$A$16,myyjat!$B$2:$B$16)</f>
        <v>Maija</v>
      </c>
      <c r="I1145">
        <f>_xlfn.XLOOKUP(Table1[[#This Row],[Tuotenumero]],tuotteet!$A$2:$A$26,tuotteet!$C$2:$C$26)</f>
        <v>6</v>
      </c>
      <c r="J1145" t="str">
        <f>_xlfn.XLOOKUP(Table1[[#This Row],[ryhmäID]],ryhmat!$A$2:$A$7,ryhmat!$B$2:$B$7)</f>
        <v>Digiboxit</v>
      </c>
      <c r="K1145">
        <f>Table1[[#This Row],[Myyntihinta]]-Table1[[#This Row],[Ostohinta]]</f>
        <v>29.770000000000003</v>
      </c>
    </row>
    <row r="1146" spans="1:11" x14ac:dyDescent="0.2">
      <c r="A1146">
        <v>51644</v>
      </c>
      <c r="B1146" s="21">
        <v>44407</v>
      </c>
      <c r="C1146" s="26" t="s">
        <v>821</v>
      </c>
      <c r="D1146">
        <v>1</v>
      </c>
      <c r="E1146">
        <v>14</v>
      </c>
      <c r="F1146">
        <v>122</v>
      </c>
      <c r="G1146">
        <v>63.93</v>
      </c>
      <c r="H1146" t="str">
        <f>_xlfn.XLOOKUP(Table1[[#This Row],[MyyjäID]],myyjat!$A$2:$A$16,myyjat!$B$2:$B$16)</f>
        <v>Hillevi</v>
      </c>
      <c r="I1146">
        <f>_xlfn.XLOOKUP(Table1[[#This Row],[Tuotenumero]],tuotteet!$A$2:$A$26,tuotteet!$C$2:$C$26)</f>
        <v>2</v>
      </c>
      <c r="J1146" t="str">
        <f>_xlfn.XLOOKUP(Table1[[#This Row],[ryhmäID]],ryhmat!$A$2:$A$7,ryhmat!$B$2:$B$7)</f>
        <v>Kuvantoisto</v>
      </c>
      <c r="K1146">
        <f>Table1[[#This Row],[Myyntihinta]]-Table1[[#This Row],[Ostohinta]]</f>
        <v>58.07</v>
      </c>
    </row>
    <row r="1147" spans="1:11" x14ac:dyDescent="0.2">
      <c r="A1147">
        <v>51645</v>
      </c>
      <c r="B1147" s="21">
        <v>44407</v>
      </c>
      <c r="C1147" s="26" t="s">
        <v>817</v>
      </c>
      <c r="D1147">
        <v>1</v>
      </c>
      <c r="E1147">
        <v>14</v>
      </c>
      <c r="F1147">
        <v>20</v>
      </c>
      <c r="G1147">
        <v>11.18</v>
      </c>
      <c r="H1147" t="str">
        <f>_xlfn.XLOOKUP(Table1[[#This Row],[MyyjäID]],myyjat!$A$2:$A$16,myyjat!$B$2:$B$16)</f>
        <v>Hillevi</v>
      </c>
      <c r="I1147">
        <f>_xlfn.XLOOKUP(Table1[[#This Row],[Tuotenumero]],tuotteet!$A$2:$A$26,tuotteet!$C$2:$C$26)</f>
        <v>4</v>
      </c>
      <c r="J1147" t="str">
        <f>_xlfn.XLOOKUP(Table1[[#This Row],[ryhmäID]],ryhmat!$A$2:$A$7,ryhmat!$B$2:$B$7)</f>
        <v>Tarvikkeet</v>
      </c>
      <c r="K1147">
        <f>Table1[[#This Row],[Myyntihinta]]-Table1[[#This Row],[Ostohinta]]</f>
        <v>8.82</v>
      </c>
    </row>
    <row r="1148" spans="1:11" x14ac:dyDescent="0.2">
      <c r="A1148">
        <v>51646</v>
      </c>
      <c r="B1148" s="21">
        <v>44410</v>
      </c>
      <c r="C1148" s="26" t="s">
        <v>822</v>
      </c>
      <c r="D1148">
        <v>1</v>
      </c>
      <c r="E1148">
        <v>3</v>
      </c>
      <c r="F1148">
        <v>189</v>
      </c>
      <c r="G1148">
        <v>113.12</v>
      </c>
      <c r="H1148" t="str">
        <f>_xlfn.XLOOKUP(Table1[[#This Row],[MyyjäID]],myyjat!$A$2:$A$16,myyjat!$B$2:$B$16)</f>
        <v>Pekka</v>
      </c>
      <c r="I1148">
        <f>_xlfn.XLOOKUP(Table1[[#This Row],[Tuotenumero]],tuotteet!$A$2:$A$26,tuotteet!$C$2:$C$26)</f>
        <v>2</v>
      </c>
      <c r="J1148" t="str">
        <f>_xlfn.XLOOKUP(Table1[[#This Row],[ryhmäID]],ryhmat!$A$2:$A$7,ryhmat!$B$2:$B$7)</f>
        <v>Kuvantoisto</v>
      </c>
      <c r="K1148">
        <f>Table1[[#This Row],[Myyntihinta]]-Table1[[#This Row],[Ostohinta]]</f>
        <v>75.88</v>
      </c>
    </row>
    <row r="1149" spans="1:11" x14ac:dyDescent="0.2">
      <c r="A1149">
        <v>51647</v>
      </c>
      <c r="B1149" s="21">
        <v>44411</v>
      </c>
      <c r="C1149" s="26" t="s">
        <v>819</v>
      </c>
      <c r="D1149">
        <v>1</v>
      </c>
      <c r="E1149">
        <v>7</v>
      </c>
      <c r="F1149">
        <v>229</v>
      </c>
      <c r="G1149">
        <v>165.27</v>
      </c>
      <c r="H1149" t="str">
        <f>_xlfn.XLOOKUP(Table1[[#This Row],[MyyjäID]],myyjat!$A$2:$A$16,myyjat!$B$2:$B$16)</f>
        <v>Rauno</v>
      </c>
      <c r="I1149">
        <f>_xlfn.XLOOKUP(Table1[[#This Row],[Tuotenumero]],tuotteet!$A$2:$A$26,tuotteet!$C$2:$C$26)</f>
        <v>3</v>
      </c>
      <c r="J1149" t="str">
        <f>_xlfn.XLOOKUP(Table1[[#This Row],[ryhmäID]],ryhmat!$A$2:$A$7,ryhmat!$B$2:$B$7)</f>
        <v>TV</v>
      </c>
      <c r="K1149">
        <f>Table1[[#This Row],[Myyntihinta]]-Table1[[#This Row],[Ostohinta]]</f>
        <v>63.72999999999999</v>
      </c>
    </row>
    <row r="1150" spans="1:11" x14ac:dyDescent="0.2">
      <c r="A1150">
        <v>51648</v>
      </c>
      <c r="B1150" s="21">
        <v>44411</v>
      </c>
      <c r="C1150" s="26" t="s">
        <v>818</v>
      </c>
      <c r="D1150">
        <v>1</v>
      </c>
      <c r="E1150">
        <v>13</v>
      </c>
      <c r="F1150">
        <v>89</v>
      </c>
      <c r="G1150">
        <v>56.8</v>
      </c>
      <c r="H1150" t="str">
        <f>_xlfn.XLOOKUP(Table1[[#This Row],[MyyjäID]],myyjat!$A$2:$A$16,myyjat!$B$2:$B$16)</f>
        <v>Mari</v>
      </c>
      <c r="I1150">
        <f>_xlfn.XLOOKUP(Table1[[#This Row],[Tuotenumero]],tuotteet!$A$2:$A$26,tuotteet!$C$2:$C$26)</f>
        <v>6</v>
      </c>
      <c r="J1150" t="str">
        <f>_xlfn.XLOOKUP(Table1[[#This Row],[ryhmäID]],ryhmat!$A$2:$A$7,ryhmat!$B$2:$B$7)</f>
        <v>Digiboxit</v>
      </c>
      <c r="K1150">
        <f>Table1[[#This Row],[Myyntihinta]]-Table1[[#This Row],[Ostohinta]]</f>
        <v>32.200000000000003</v>
      </c>
    </row>
    <row r="1151" spans="1:11" x14ac:dyDescent="0.2">
      <c r="A1151">
        <v>51649</v>
      </c>
      <c r="B1151" s="21">
        <v>44412</v>
      </c>
      <c r="C1151" s="26" t="s">
        <v>817</v>
      </c>
      <c r="D1151">
        <v>1</v>
      </c>
      <c r="E1151">
        <v>7</v>
      </c>
      <c r="F1151">
        <v>21</v>
      </c>
      <c r="G1151">
        <v>11.13</v>
      </c>
      <c r="H1151" t="str">
        <f>_xlfn.XLOOKUP(Table1[[#This Row],[MyyjäID]],myyjat!$A$2:$A$16,myyjat!$B$2:$B$16)</f>
        <v>Rauno</v>
      </c>
      <c r="I1151">
        <f>_xlfn.XLOOKUP(Table1[[#This Row],[Tuotenumero]],tuotteet!$A$2:$A$26,tuotteet!$C$2:$C$26)</f>
        <v>4</v>
      </c>
      <c r="J1151" t="str">
        <f>_xlfn.XLOOKUP(Table1[[#This Row],[ryhmäID]],ryhmat!$A$2:$A$7,ryhmat!$B$2:$B$7)</f>
        <v>Tarvikkeet</v>
      </c>
      <c r="K1151">
        <f>Table1[[#This Row],[Myyntihinta]]-Table1[[#This Row],[Ostohinta]]</f>
        <v>9.8699999999999992</v>
      </c>
    </row>
    <row r="1152" spans="1:11" x14ac:dyDescent="0.2">
      <c r="A1152">
        <v>51650</v>
      </c>
      <c r="B1152" s="21">
        <v>44412</v>
      </c>
      <c r="C1152" s="26" t="s">
        <v>821</v>
      </c>
      <c r="D1152">
        <v>1</v>
      </c>
      <c r="E1152">
        <v>7</v>
      </c>
      <c r="F1152">
        <v>122</v>
      </c>
      <c r="G1152">
        <v>65.73</v>
      </c>
      <c r="H1152" t="str">
        <f>_xlfn.XLOOKUP(Table1[[#This Row],[MyyjäID]],myyjat!$A$2:$A$16,myyjat!$B$2:$B$16)</f>
        <v>Rauno</v>
      </c>
      <c r="I1152">
        <f>_xlfn.XLOOKUP(Table1[[#This Row],[Tuotenumero]],tuotteet!$A$2:$A$26,tuotteet!$C$2:$C$26)</f>
        <v>2</v>
      </c>
      <c r="J1152" t="str">
        <f>_xlfn.XLOOKUP(Table1[[#This Row],[ryhmäID]],ryhmat!$A$2:$A$7,ryhmat!$B$2:$B$7)</f>
        <v>Kuvantoisto</v>
      </c>
      <c r="K1152">
        <f>Table1[[#This Row],[Myyntihinta]]-Table1[[#This Row],[Ostohinta]]</f>
        <v>56.269999999999996</v>
      </c>
    </row>
    <row r="1153" spans="1:11" x14ac:dyDescent="0.2">
      <c r="A1153">
        <v>51651</v>
      </c>
      <c r="B1153" s="21">
        <v>44414</v>
      </c>
      <c r="C1153" s="26" t="s">
        <v>817</v>
      </c>
      <c r="D1153">
        <v>1</v>
      </c>
      <c r="E1153">
        <v>7</v>
      </c>
      <c r="F1153">
        <v>20</v>
      </c>
      <c r="G1153">
        <v>10.78</v>
      </c>
      <c r="H1153" t="str">
        <f>_xlfn.XLOOKUP(Table1[[#This Row],[MyyjäID]],myyjat!$A$2:$A$16,myyjat!$B$2:$B$16)</f>
        <v>Rauno</v>
      </c>
      <c r="I1153">
        <f>_xlfn.XLOOKUP(Table1[[#This Row],[Tuotenumero]],tuotteet!$A$2:$A$26,tuotteet!$C$2:$C$26)</f>
        <v>4</v>
      </c>
      <c r="J1153" t="str">
        <f>_xlfn.XLOOKUP(Table1[[#This Row],[ryhmäID]],ryhmat!$A$2:$A$7,ryhmat!$B$2:$B$7)</f>
        <v>Tarvikkeet</v>
      </c>
      <c r="K1153">
        <f>Table1[[#This Row],[Myyntihinta]]-Table1[[#This Row],[Ostohinta]]</f>
        <v>9.2200000000000006</v>
      </c>
    </row>
    <row r="1154" spans="1:11" x14ac:dyDescent="0.2">
      <c r="A1154">
        <v>51652</v>
      </c>
      <c r="B1154" s="21">
        <v>44415</v>
      </c>
      <c r="C1154" s="26" t="s">
        <v>824</v>
      </c>
      <c r="D1154">
        <v>1</v>
      </c>
      <c r="E1154">
        <v>6</v>
      </c>
      <c r="F1154">
        <v>132</v>
      </c>
      <c r="G1154">
        <v>89.77</v>
      </c>
      <c r="H1154" t="str">
        <f>_xlfn.XLOOKUP(Table1[[#This Row],[MyyjäID]],myyjat!$A$2:$A$16,myyjat!$B$2:$B$16)</f>
        <v>Hessu</v>
      </c>
      <c r="I1154">
        <f>_xlfn.XLOOKUP(Table1[[#This Row],[Tuotenumero]],tuotteet!$A$2:$A$26,tuotteet!$C$2:$C$26)</f>
        <v>2</v>
      </c>
      <c r="J1154" t="str">
        <f>_xlfn.XLOOKUP(Table1[[#This Row],[ryhmäID]],ryhmat!$A$2:$A$7,ryhmat!$B$2:$B$7)</f>
        <v>Kuvantoisto</v>
      </c>
      <c r="K1154">
        <f>Table1[[#This Row],[Myyntihinta]]-Table1[[#This Row],[Ostohinta]]</f>
        <v>42.230000000000004</v>
      </c>
    </row>
    <row r="1155" spans="1:11" x14ac:dyDescent="0.2">
      <c r="A1155">
        <v>51653</v>
      </c>
      <c r="B1155" s="21">
        <v>44418</v>
      </c>
      <c r="C1155" s="26" t="s">
        <v>821</v>
      </c>
      <c r="D1155">
        <v>1</v>
      </c>
      <c r="E1155">
        <v>5</v>
      </c>
      <c r="F1155">
        <v>112</v>
      </c>
      <c r="G1155">
        <v>61.34</v>
      </c>
      <c r="H1155" t="str">
        <f>_xlfn.XLOOKUP(Table1[[#This Row],[MyyjäID]],myyjat!$A$2:$A$16,myyjat!$B$2:$B$16)</f>
        <v>Liisa</v>
      </c>
      <c r="I1155">
        <f>_xlfn.XLOOKUP(Table1[[#This Row],[Tuotenumero]],tuotteet!$A$2:$A$26,tuotteet!$C$2:$C$26)</f>
        <v>2</v>
      </c>
      <c r="J1155" t="str">
        <f>_xlfn.XLOOKUP(Table1[[#This Row],[ryhmäID]],ryhmat!$A$2:$A$7,ryhmat!$B$2:$B$7)</f>
        <v>Kuvantoisto</v>
      </c>
      <c r="K1155">
        <f>Table1[[#This Row],[Myyntihinta]]-Table1[[#This Row],[Ostohinta]]</f>
        <v>50.66</v>
      </c>
    </row>
    <row r="1156" spans="1:11" x14ac:dyDescent="0.2">
      <c r="A1156">
        <v>51654</v>
      </c>
      <c r="B1156" s="21">
        <v>44419</v>
      </c>
      <c r="C1156" s="26" t="s">
        <v>819</v>
      </c>
      <c r="D1156">
        <v>1</v>
      </c>
      <c r="E1156">
        <v>9</v>
      </c>
      <c r="F1156">
        <v>229</v>
      </c>
      <c r="G1156">
        <v>165.25</v>
      </c>
      <c r="H1156" t="str">
        <f>_xlfn.XLOOKUP(Table1[[#This Row],[MyyjäID]],myyjat!$A$2:$A$16,myyjat!$B$2:$B$16)</f>
        <v>Maija</v>
      </c>
      <c r="I1156">
        <f>_xlfn.XLOOKUP(Table1[[#This Row],[Tuotenumero]],tuotteet!$A$2:$A$26,tuotteet!$C$2:$C$26)</f>
        <v>3</v>
      </c>
      <c r="J1156" t="str">
        <f>_xlfn.XLOOKUP(Table1[[#This Row],[ryhmäID]],ryhmat!$A$2:$A$7,ryhmat!$B$2:$B$7)</f>
        <v>TV</v>
      </c>
      <c r="K1156">
        <f>Table1[[#This Row],[Myyntihinta]]-Table1[[#This Row],[Ostohinta]]</f>
        <v>63.75</v>
      </c>
    </row>
    <row r="1157" spans="1:11" x14ac:dyDescent="0.2">
      <c r="A1157">
        <v>51655</v>
      </c>
      <c r="B1157" s="21">
        <v>44419</v>
      </c>
      <c r="C1157" s="26" t="s">
        <v>817</v>
      </c>
      <c r="D1157">
        <v>1</v>
      </c>
      <c r="E1157">
        <v>7</v>
      </c>
      <c r="F1157">
        <v>20</v>
      </c>
      <c r="G1157">
        <v>11.35</v>
      </c>
      <c r="H1157" t="str">
        <f>_xlfn.XLOOKUP(Table1[[#This Row],[MyyjäID]],myyjat!$A$2:$A$16,myyjat!$B$2:$B$16)</f>
        <v>Rauno</v>
      </c>
      <c r="I1157">
        <f>_xlfn.XLOOKUP(Table1[[#This Row],[Tuotenumero]],tuotteet!$A$2:$A$26,tuotteet!$C$2:$C$26)</f>
        <v>4</v>
      </c>
      <c r="J1157" t="str">
        <f>_xlfn.XLOOKUP(Table1[[#This Row],[ryhmäID]],ryhmat!$A$2:$A$7,ryhmat!$B$2:$B$7)</f>
        <v>Tarvikkeet</v>
      </c>
      <c r="K1157">
        <f>Table1[[#This Row],[Myyntihinta]]-Table1[[#This Row],[Ostohinta]]</f>
        <v>8.65</v>
      </c>
    </row>
    <row r="1158" spans="1:11" x14ac:dyDescent="0.2">
      <c r="A1158">
        <v>51656</v>
      </c>
      <c r="B1158" s="21">
        <v>44419</v>
      </c>
      <c r="C1158" s="26" t="s">
        <v>820</v>
      </c>
      <c r="D1158">
        <v>1</v>
      </c>
      <c r="E1158">
        <v>6</v>
      </c>
      <c r="F1158">
        <v>81</v>
      </c>
      <c r="G1158">
        <v>47.38</v>
      </c>
      <c r="H1158" t="str">
        <f>_xlfn.XLOOKUP(Table1[[#This Row],[MyyjäID]],myyjat!$A$2:$A$16,myyjat!$B$2:$B$16)</f>
        <v>Hessu</v>
      </c>
      <c r="I1158">
        <f>_xlfn.XLOOKUP(Table1[[#This Row],[Tuotenumero]],tuotteet!$A$2:$A$26,tuotteet!$C$2:$C$26)</f>
        <v>6</v>
      </c>
      <c r="J1158" t="str">
        <f>_xlfn.XLOOKUP(Table1[[#This Row],[ryhmäID]],ryhmat!$A$2:$A$7,ryhmat!$B$2:$B$7)</f>
        <v>Digiboxit</v>
      </c>
      <c r="K1158">
        <f>Table1[[#This Row],[Myyntihinta]]-Table1[[#This Row],[Ostohinta]]</f>
        <v>33.619999999999997</v>
      </c>
    </row>
    <row r="1159" spans="1:11" x14ac:dyDescent="0.2">
      <c r="A1159">
        <v>51657</v>
      </c>
      <c r="B1159" s="21">
        <v>44419</v>
      </c>
      <c r="C1159" s="26" t="s">
        <v>822</v>
      </c>
      <c r="D1159">
        <v>1</v>
      </c>
      <c r="E1159">
        <v>6</v>
      </c>
      <c r="F1159">
        <v>175</v>
      </c>
      <c r="G1159">
        <v>121.72</v>
      </c>
      <c r="H1159" t="str">
        <f>_xlfn.XLOOKUP(Table1[[#This Row],[MyyjäID]],myyjat!$A$2:$A$16,myyjat!$B$2:$B$16)</f>
        <v>Hessu</v>
      </c>
      <c r="I1159">
        <f>_xlfn.XLOOKUP(Table1[[#This Row],[Tuotenumero]],tuotteet!$A$2:$A$26,tuotteet!$C$2:$C$26)</f>
        <v>2</v>
      </c>
      <c r="J1159" t="str">
        <f>_xlfn.XLOOKUP(Table1[[#This Row],[ryhmäID]],ryhmat!$A$2:$A$7,ryhmat!$B$2:$B$7)</f>
        <v>Kuvantoisto</v>
      </c>
      <c r="K1159">
        <f>Table1[[#This Row],[Myyntihinta]]-Table1[[#This Row],[Ostohinta]]</f>
        <v>53.28</v>
      </c>
    </row>
    <row r="1160" spans="1:11" x14ac:dyDescent="0.2">
      <c r="A1160">
        <v>51658</v>
      </c>
      <c r="B1160" s="21">
        <v>44420</v>
      </c>
      <c r="C1160" s="26" t="s">
        <v>818</v>
      </c>
      <c r="D1160">
        <v>1</v>
      </c>
      <c r="E1160">
        <v>9</v>
      </c>
      <c r="F1160">
        <v>81</v>
      </c>
      <c r="G1160">
        <v>55.57</v>
      </c>
      <c r="H1160" t="str">
        <f>_xlfn.XLOOKUP(Table1[[#This Row],[MyyjäID]],myyjat!$A$2:$A$16,myyjat!$B$2:$B$16)</f>
        <v>Maija</v>
      </c>
      <c r="I1160">
        <f>_xlfn.XLOOKUP(Table1[[#This Row],[Tuotenumero]],tuotteet!$A$2:$A$26,tuotteet!$C$2:$C$26)</f>
        <v>6</v>
      </c>
      <c r="J1160" t="str">
        <f>_xlfn.XLOOKUP(Table1[[#This Row],[ryhmäID]],ryhmat!$A$2:$A$7,ryhmat!$B$2:$B$7)</f>
        <v>Digiboxit</v>
      </c>
      <c r="K1160">
        <f>Table1[[#This Row],[Myyntihinta]]-Table1[[#This Row],[Ostohinta]]</f>
        <v>25.43</v>
      </c>
    </row>
    <row r="1161" spans="1:11" x14ac:dyDescent="0.2">
      <c r="A1161">
        <v>51659</v>
      </c>
      <c r="B1161" s="21">
        <v>44421</v>
      </c>
      <c r="C1161" s="26" t="s">
        <v>821</v>
      </c>
      <c r="D1161">
        <v>1</v>
      </c>
      <c r="E1161">
        <v>14</v>
      </c>
      <c r="F1161">
        <v>124</v>
      </c>
      <c r="G1161">
        <v>62.85</v>
      </c>
      <c r="H1161" t="str">
        <f>_xlfn.XLOOKUP(Table1[[#This Row],[MyyjäID]],myyjat!$A$2:$A$16,myyjat!$B$2:$B$16)</f>
        <v>Hillevi</v>
      </c>
      <c r="I1161">
        <f>_xlfn.XLOOKUP(Table1[[#This Row],[Tuotenumero]],tuotteet!$A$2:$A$26,tuotteet!$C$2:$C$26)</f>
        <v>2</v>
      </c>
      <c r="J1161" t="str">
        <f>_xlfn.XLOOKUP(Table1[[#This Row],[ryhmäID]],ryhmat!$A$2:$A$7,ryhmat!$B$2:$B$7)</f>
        <v>Kuvantoisto</v>
      </c>
      <c r="K1161">
        <f>Table1[[#This Row],[Myyntihinta]]-Table1[[#This Row],[Ostohinta]]</f>
        <v>61.15</v>
      </c>
    </row>
    <row r="1162" spans="1:11" x14ac:dyDescent="0.2">
      <c r="A1162">
        <v>51660</v>
      </c>
      <c r="B1162" s="21">
        <v>44423</v>
      </c>
      <c r="C1162" s="26" t="s">
        <v>817</v>
      </c>
      <c r="D1162">
        <v>1</v>
      </c>
      <c r="E1162">
        <v>14</v>
      </c>
      <c r="F1162">
        <v>21</v>
      </c>
      <c r="G1162">
        <v>10.8</v>
      </c>
      <c r="H1162" t="str">
        <f>_xlfn.XLOOKUP(Table1[[#This Row],[MyyjäID]],myyjat!$A$2:$A$16,myyjat!$B$2:$B$16)</f>
        <v>Hillevi</v>
      </c>
      <c r="I1162">
        <f>_xlfn.XLOOKUP(Table1[[#This Row],[Tuotenumero]],tuotteet!$A$2:$A$26,tuotteet!$C$2:$C$26)</f>
        <v>4</v>
      </c>
      <c r="J1162" t="str">
        <f>_xlfn.XLOOKUP(Table1[[#This Row],[ryhmäID]],ryhmat!$A$2:$A$7,ryhmat!$B$2:$B$7)</f>
        <v>Tarvikkeet</v>
      </c>
      <c r="K1162">
        <f>Table1[[#This Row],[Myyntihinta]]-Table1[[#This Row],[Ostohinta]]</f>
        <v>10.199999999999999</v>
      </c>
    </row>
    <row r="1163" spans="1:11" x14ac:dyDescent="0.2">
      <c r="A1163">
        <v>51661</v>
      </c>
      <c r="B1163" s="21">
        <v>44423</v>
      </c>
      <c r="C1163" s="26" t="s">
        <v>821</v>
      </c>
      <c r="D1163">
        <v>1</v>
      </c>
      <c r="E1163">
        <v>3</v>
      </c>
      <c r="F1163">
        <v>119</v>
      </c>
      <c r="G1163">
        <v>65</v>
      </c>
      <c r="H1163" t="str">
        <f>_xlfn.XLOOKUP(Table1[[#This Row],[MyyjäID]],myyjat!$A$2:$A$16,myyjat!$B$2:$B$16)</f>
        <v>Pekka</v>
      </c>
      <c r="I1163">
        <f>_xlfn.XLOOKUP(Table1[[#This Row],[Tuotenumero]],tuotteet!$A$2:$A$26,tuotteet!$C$2:$C$26)</f>
        <v>2</v>
      </c>
      <c r="J1163" t="str">
        <f>_xlfn.XLOOKUP(Table1[[#This Row],[ryhmäID]],ryhmat!$A$2:$A$7,ryhmat!$B$2:$B$7)</f>
        <v>Kuvantoisto</v>
      </c>
      <c r="K1163">
        <f>Table1[[#This Row],[Myyntihinta]]-Table1[[#This Row],[Ostohinta]]</f>
        <v>54</v>
      </c>
    </row>
    <row r="1164" spans="1:11" x14ac:dyDescent="0.2">
      <c r="A1164">
        <v>51662</v>
      </c>
      <c r="B1164" s="21">
        <v>44424</v>
      </c>
      <c r="C1164" s="26" t="s">
        <v>822</v>
      </c>
      <c r="D1164">
        <v>1</v>
      </c>
      <c r="E1164">
        <v>5</v>
      </c>
      <c r="F1164">
        <v>176</v>
      </c>
      <c r="G1164">
        <v>116.26</v>
      </c>
      <c r="H1164" t="str">
        <f>_xlfn.XLOOKUP(Table1[[#This Row],[MyyjäID]],myyjat!$A$2:$A$16,myyjat!$B$2:$B$16)</f>
        <v>Liisa</v>
      </c>
      <c r="I1164">
        <f>_xlfn.XLOOKUP(Table1[[#This Row],[Tuotenumero]],tuotteet!$A$2:$A$26,tuotteet!$C$2:$C$26)</f>
        <v>2</v>
      </c>
      <c r="J1164" t="str">
        <f>_xlfn.XLOOKUP(Table1[[#This Row],[ryhmäID]],ryhmat!$A$2:$A$7,ryhmat!$B$2:$B$7)</f>
        <v>Kuvantoisto</v>
      </c>
      <c r="K1164">
        <f>Table1[[#This Row],[Myyntihinta]]-Table1[[#This Row],[Ostohinta]]</f>
        <v>59.739999999999995</v>
      </c>
    </row>
    <row r="1165" spans="1:11" x14ac:dyDescent="0.2">
      <c r="A1165">
        <v>51663</v>
      </c>
      <c r="B1165" s="21">
        <v>44425</v>
      </c>
      <c r="C1165" s="26" t="s">
        <v>820</v>
      </c>
      <c r="D1165">
        <v>1</v>
      </c>
      <c r="E1165">
        <v>1</v>
      </c>
      <c r="F1165">
        <v>82</v>
      </c>
      <c r="G1165">
        <v>48.8</v>
      </c>
      <c r="H1165" t="str">
        <f>_xlfn.XLOOKUP(Table1[[#This Row],[MyyjäID]],myyjat!$A$2:$A$16,myyjat!$B$2:$B$16)</f>
        <v>Jani</v>
      </c>
      <c r="I1165">
        <f>_xlfn.XLOOKUP(Table1[[#This Row],[Tuotenumero]],tuotteet!$A$2:$A$26,tuotteet!$C$2:$C$26)</f>
        <v>6</v>
      </c>
      <c r="J1165" t="str">
        <f>_xlfn.XLOOKUP(Table1[[#This Row],[ryhmäID]],ryhmat!$A$2:$A$7,ryhmat!$B$2:$B$7)</f>
        <v>Digiboxit</v>
      </c>
      <c r="K1165">
        <f>Table1[[#This Row],[Myyntihinta]]-Table1[[#This Row],[Ostohinta]]</f>
        <v>33.200000000000003</v>
      </c>
    </row>
    <row r="1166" spans="1:11" x14ac:dyDescent="0.2">
      <c r="A1166">
        <v>51664</v>
      </c>
      <c r="B1166" s="21">
        <v>44425</v>
      </c>
      <c r="C1166" s="26" t="s">
        <v>824</v>
      </c>
      <c r="D1166">
        <v>1</v>
      </c>
      <c r="E1166">
        <v>11</v>
      </c>
      <c r="F1166">
        <v>136</v>
      </c>
      <c r="G1166">
        <v>92.82</v>
      </c>
      <c r="H1166" t="str">
        <f>_xlfn.XLOOKUP(Table1[[#This Row],[MyyjäID]],myyjat!$A$2:$A$16,myyjat!$B$2:$B$16)</f>
        <v>Lisbeth</v>
      </c>
      <c r="I1166">
        <f>_xlfn.XLOOKUP(Table1[[#This Row],[Tuotenumero]],tuotteet!$A$2:$A$26,tuotteet!$C$2:$C$26)</f>
        <v>2</v>
      </c>
      <c r="J1166" t="str">
        <f>_xlfn.XLOOKUP(Table1[[#This Row],[ryhmäID]],ryhmat!$A$2:$A$7,ryhmat!$B$2:$B$7)</f>
        <v>Kuvantoisto</v>
      </c>
      <c r="K1166">
        <f>Table1[[#This Row],[Myyntihinta]]-Table1[[#This Row],[Ostohinta]]</f>
        <v>43.180000000000007</v>
      </c>
    </row>
    <row r="1167" spans="1:11" x14ac:dyDescent="0.2">
      <c r="A1167">
        <v>51665</v>
      </c>
      <c r="B1167" s="21">
        <v>44426</v>
      </c>
      <c r="C1167" s="26" t="s">
        <v>819</v>
      </c>
      <c r="D1167">
        <v>1</v>
      </c>
      <c r="E1167">
        <v>13</v>
      </c>
      <c r="F1167">
        <v>241</v>
      </c>
      <c r="G1167">
        <v>165.88</v>
      </c>
      <c r="H1167" t="str">
        <f>_xlfn.XLOOKUP(Table1[[#This Row],[MyyjäID]],myyjat!$A$2:$A$16,myyjat!$B$2:$B$16)</f>
        <v>Mari</v>
      </c>
      <c r="I1167">
        <f>_xlfn.XLOOKUP(Table1[[#This Row],[Tuotenumero]],tuotteet!$A$2:$A$26,tuotteet!$C$2:$C$26)</f>
        <v>3</v>
      </c>
      <c r="J1167" t="str">
        <f>_xlfn.XLOOKUP(Table1[[#This Row],[ryhmäID]],ryhmat!$A$2:$A$7,ryhmat!$B$2:$B$7)</f>
        <v>TV</v>
      </c>
      <c r="K1167">
        <f>Table1[[#This Row],[Myyntihinta]]-Table1[[#This Row],[Ostohinta]]</f>
        <v>75.12</v>
      </c>
    </row>
    <row r="1168" spans="1:11" x14ac:dyDescent="0.2">
      <c r="A1168">
        <v>51666</v>
      </c>
      <c r="B1168" s="21">
        <v>44426</v>
      </c>
      <c r="C1168" s="26" t="s">
        <v>817</v>
      </c>
      <c r="D1168">
        <v>1</v>
      </c>
      <c r="E1168">
        <v>1</v>
      </c>
      <c r="F1168">
        <v>19</v>
      </c>
      <c r="G1168">
        <v>11.42</v>
      </c>
      <c r="H1168" t="str">
        <f>_xlfn.XLOOKUP(Table1[[#This Row],[MyyjäID]],myyjat!$A$2:$A$16,myyjat!$B$2:$B$16)</f>
        <v>Jani</v>
      </c>
      <c r="I1168">
        <f>_xlfn.XLOOKUP(Table1[[#This Row],[Tuotenumero]],tuotteet!$A$2:$A$26,tuotteet!$C$2:$C$26)</f>
        <v>4</v>
      </c>
      <c r="J1168" t="str">
        <f>_xlfn.XLOOKUP(Table1[[#This Row],[ryhmäID]],ryhmat!$A$2:$A$7,ryhmat!$B$2:$B$7)</f>
        <v>Tarvikkeet</v>
      </c>
      <c r="K1168">
        <f>Table1[[#This Row],[Myyntihinta]]-Table1[[#This Row],[Ostohinta]]</f>
        <v>7.58</v>
      </c>
    </row>
    <row r="1169" spans="1:11" x14ac:dyDescent="0.2">
      <c r="A1169">
        <v>51667</v>
      </c>
      <c r="B1169" s="21">
        <v>44426</v>
      </c>
      <c r="C1169" s="26" t="s">
        <v>821</v>
      </c>
      <c r="D1169">
        <v>1</v>
      </c>
      <c r="E1169">
        <v>5</v>
      </c>
      <c r="F1169">
        <v>113</v>
      </c>
      <c r="G1169">
        <v>62.36</v>
      </c>
      <c r="H1169" t="str">
        <f>_xlfn.XLOOKUP(Table1[[#This Row],[MyyjäID]],myyjat!$A$2:$A$16,myyjat!$B$2:$B$16)</f>
        <v>Liisa</v>
      </c>
      <c r="I1169">
        <f>_xlfn.XLOOKUP(Table1[[#This Row],[Tuotenumero]],tuotteet!$A$2:$A$26,tuotteet!$C$2:$C$26)</f>
        <v>2</v>
      </c>
      <c r="J1169" t="str">
        <f>_xlfn.XLOOKUP(Table1[[#This Row],[ryhmäID]],ryhmat!$A$2:$A$7,ryhmat!$B$2:$B$7)</f>
        <v>Kuvantoisto</v>
      </c>
      <c r="K1169">
        <f>Table1[[#This Row],[Myyntihinta]]-Table1[[#This Row],[Ostohinta]]</f>
        <v>50.64</v>
      </c>
    </row>
    <row r="1170" spans="1:11" x14ac:dyDescent="0.2">
      <c r="A1170">
        <v>51668</v>
      </c>
      <c r="B1170" s="21">
        <v>44427</v>
      </c>
      <c r="C1170" s="26" t="s">
        <v>825</v>
      </c>
      <c r="D1170">
        <v>1</v>
      </c>
      <c r="E1170">
        <v>2</v>
      </c>
      <c r="F1170">
        <v>101</v>
      </c>
      <c r="G1170">
        <v>55.82</v>
      </c>
      <c r="H1170" t="str">
        <f>_xlfn.XLOOKUP(Table1[[#This Row],[MyyjäID]],myyjat!$A$2:$A$16,myyjat!$B$2:$B$16)</f>
        <v>Petteri</v>
      </c>
      <c r="I1170">
        <f>_xlfn.XLOOKUP(Table1[[#This Row],[Tuotenumero]],tuotteet!$A$2:$A$26,tuotteet!$C$2:$C$26)</f>
        <v>5</v>
      </c>
      <c r="J1170" t="str">
        <f>_xlfn.XLOOKUP(Table1[[#This Row],[ryhmäID]],ryhmat!$A$2:$A$7,ryhmat!$B$2:$B$7)</f>
        <v>Konsolit</v>
      </c>
      <c r="K1170">
        <f>Table1[[#This Row],[Myyntihinta]]-Table1[[#This Row],[Ostohinta]]</f>
        <v>45.18</v>
      </c>
    </row>
    <row r="1171" spans="1:11" x14ac:dyDescent="0.2">
      <c r="A1171">
        <v>51669</v>
      </c>
      <c r="B1171" s="21">
        <v>44427</v>
      </c>
      <c r="C1171" s="26" t="s">
        <v>818</v>
      </c>
      <c r="D1171">
        <v>1</v>
      </c>
      <c r="E1171">
        <v>7</v>
      </c>
      <c r="F1171">
        <v>82</v>
      </c>
      <c r="G1171">
        <v>55.34</v>
      </c>
      <c r="H1171" t="str">
        <f>_xlfn.XLOOKUP(Table1[[#This Row],[MyyjäID]],myyjat!$A$2:$A$16,myyjat!$B$2:$B$16)</f>
        <v>Rauno</v>
      </c>
      <c r="I1171">
        <f>_xlfn.XLOOKUP(Table1[[#This Row],[Tuotenumero]],tuotteet!$A$2:$A$26,tuotteet!$C$2:$C$26)</f>
        <v>6</v>
      </c>
      <c r="J1171" t="str">
        <f>_xlfn.XLOOKUP(Table1[[#This Row],[ryhmäID]],ryhmat!$A$2:$A$7,ryhmat!$B$2:$B$7)</f>
        <v>Digiboxit</v>
      </c>
      <c r="K1171">
        <f>Table1[[#This Row],[Myyntihinta]]-Table1[[#This Row],[Ostohinta]]</f>
        <v>26.659999999999997</v>
      </c>
    </row>
    <row r="1172" spans="1:11" x14ac:dyDescent="0.2">
      <c r="A1172">
        <v>51670</v>
      </c>
      <c r="B1172" s="21">
        <v>44428</v>
      </c>
      <c r="C1172" s="26" t="s">
        <v>817</v>
      </c>
      <c r="D1172">
        <v>1</v>
      </c>
      <c r="E1172">
        <v>2</v>
      </c>
      <c r="F1172">
        <v>21</v>
      </c>
      <c r="G1172">
        <v>11.27</v>
      </c>
      <c r="H1172" t="str">
        <f>_xlfn.XLOOKUP(Table1[[#This Row],[MyyjäID]],myyjat!$A$2:$A$16,myyjat!$B$2:$B$16)</f>
        <v>Petteri</v>
      </c>
      <c r="I1172">
        <f>_xlfn.XLOOKUP(Table1[[#This Row],[Tuotenumero]],tuotteet!$A$2:$A$26,tuotteet!$C$2:$C$26)</f>
        <v>4</v>
      </c>
      <c r="J1172" t="str">
        <f>_xlfn.XLOOKUP(Table1[[#This Row],[ryhmäID]],ryhmat!$A$2:$A$7,ryhmat!$B$2:$B$7)</f>
        <v>Tarvikkeet</v>
      </c>
      <c r="K1172">
        <f>Table1[[#This Row],[Myyntihinta]]-Table1[[#This Row],[Ostohinta]]</f>
        <v>9.73</v>
      </c>
    </row>
    <row r="1173" spans="1:11" x14ac:dyDescent="0.2">
      <c r="A1173">
        <v>51671</v>
      </c>
      <c r="B1173" s="21">
        <v>44428</v>
      </c>
      <c r="C1173" s="26" t="s">
        <v>820</v>
      </c>
      <c r="D1173">
        <v>1</v>
      </c>
      <c r="E1173">
        <v>5</v>
      </c>
      <c r="F1173">
        <v>83</v>
      </c>
      <c r="G1173">
        <v>51.1</v>
      </c>
      <c r="H1173" t="str">
        <f>_xlfn.XLOOKUP(Table1[[#This Row],[MyyjäID]],myyjat!$A$2:$A$16,myyjat!$B$2:$B$16)</f>
        <v>Liisa</v>
      </c>
      <c r="I1173">
        <f>_xlfn.XLOOKUP(Table1[[#This Row],[Tuotenumero]],tuotteet!$A$2:$A$26,tuotteet!$C$2:$C$26)</f>
        <v>6</v>
      </c>
      <c r="J1173" t="str">
        <f>_xlfn.XLOOKUP(Table1[[#This Row],[ryhmäID]],ryhmat!$A$2:$A$7,ryhmat!$B$2:$B$7)</f>
        <v>Digiboxit</v>
      </c>
      <c r="K1173">
        <f>Table1[[#This Row],[Myyntihinta]]-Table1[[#This Row],[Ostohinta]]</f>
        <v>31.9</v>
      </c>
    </row>
    <row r="1174" spans="1:11" x14ac:dyDescent="0.2">
      <c r="A1174">
        <v>51672</v>
      </c>
      <c r="B1174" s="21">
        <v>44429</v>
      </c>
      <c r="C1174" s="26" t="s">
        <v>821</v>
      </c>
      <c r="D1174">
        <v>1</v>
      </c>
      <c r="E1174">
        <v>11</v>
      </c>
      <c r="F1174">
        <v>115</v>
      </c>
      <c r="G1174">
        <v>64.69</v>
      </c>
      <c r="H1174" t="str">
        <f>_xlfn.XLOOKUP(Table1[[#This Row],[MyyjäID]],myyjat!$A$2:$A$16,myyjat!$B$2:$B$16)</f>
        <v>Lisbeth</v>
      </c>
      <c r="I1174">
        <f>_xlfn.XLOOKUP(Table1[[#This Row],[Tuotenumero]],tuotteet!$A$2:$A$26,tuotteet!$C$2:$C$26)</f>
        <v>2</v>
      </c>
      <c r="J1174" t="str">
        <f>_xlfn.XLOOKUP(Table1[[#This Row],[ryhmäID]],ryhmat!$A$2:$A$7,ryhmat!$B$2:$B$7)</f>
        <v>Kuvantoisto</v>
      </c>
      <c r="K1174">
        <f>Table1[[#This Row],[Myyntihinta]]-Table1[[#This Row],[Ostohinta]]</f>
        <v>50.31</v>
      </c>
    </row>
    <row r="1175" spans="1:11" x14ac:dyDescent="0.2">
      <c r="A1175">
        <v>51673</v>
      </c>
      <c r="B1175" s="21">
        <v>44430</v>
      </c>
      <c r="C1175" s="26" t="s">
        <v>817</v>
      </c>
      <c r="D1175">
        <v>1</v>
      </c>
      <c r="E1175">
        <v>2</v>
      </c>
      <c r="F1175">
        <v>20</v>
      </c>
      <c r="G1175">
        <v>11.79</v>
      </c>
      <c r="H1175" t="str">
        <f>_xlfn.XLOOKUP(Table1[[#This Row],[MyyjäID]],myyjat!$A$2:$A$16,myyjat!$B$2:$B$16)</f>
        <v>Petteri</v>
      </c>
      <c r="I1175">
        <f>_xlfn.XLOOKUP(Table1[[#This Row],[Tuotenumero]],tuotteet!$A$2:$A$26,tuotteet!$C$2:$C$26)</f>
        <v>4</v>
      </c>
      <c r="J1175" t="str">
        <f>_xlfn.XLOOKUP(Table1[[#This Row],[ryhmäID]],ryhmat!$A$2:$A$7,ryhmat!$B$2:$B$7)</f>
        <v>Tarvikkeet</v>
      </c>
      <c r="K1175">
        <f>Table1[[#This Row],[Myyntihinta]]-Table1[[#This Row],[Ostohinta]]</f>
        <v>8.2100000000000009</v>
      </c>
    </row>
    <row r="1176" spans="1:11" x14ac:dyDescent="0.2">
      <c r="A1176">
        <v>51674</v>
      </c>
      <c r="B1176" s="21">
        <v>44430</v>
      </c>
      <c r="C1176" s="26" t="s">
        <v>822</v>
      </c>
      <c r="D1176">
        <v>1</v>
      </c>
      <c r="E1176">
        <v>5</v>
      </c>
      <c r="F1176">
        <v>178</v>
      </c>
      <c r="G1176">
        <v>111.71</v>
      </c>
      <c r="H1176" t="str">
        <f>_xlfn.XLOOKUP(Table1[[#This Row],[MyyjäID]],myyjat!$A$2:$A$16,myyjat!$B$2:$B$16)</f>
        <v>Liisa</v>
      </c>
      <c r="I1176">
        <f>_xlfn.XLOOKUP(Table1[[#This Row],[Tuotenumero]],tuotteet!$A$2:$A$26,tuotteet!$C$2:$C$26)</f>
        <v>2</v>
      </c>
      <c r="J1176" t="str">
        <f>_xlfn.XLOOKUP(Table1[[#This Row],[ryhmäID]],ryhmat!$A$2:$A$7,ryhmat!$B$2:$B$7)</f>
        <v>Kuvantoisto</v>
      </c>
      <c r="K1176">
        <f>Table1[[#This Row],[Myyntihinta]]-Table1[[#This Row],[Ostohinta]]</f>
        <v>66.290000000000006</v>
      </c>
    </row>
    <row r="1177" spans="1:11" x14ac:dyDescent="0.2">
      <c r="A1177">
        <v>51675</v>
      </c>
      <c r="B1177" s="21">
        <v>44431</v>
      </c>
      <c r="C1177" s="26" t="s">
        <v>821</v>
      </c>
      <c r="D1177">
        <v>1</v>
      </c>
      <c r="E1177">
        <v>2</v>
      </c>
      <c r="F1177">
        <v>123</v>
      </c>
      <c r="G1177">
        <v>62.51</v>
      </c>
      <c r="H1177" t="str">
        <f>_xlfn.XLOOKUP(Table1[[#This Row],[MyyjäID]],myyjat!$A$2:$A$16,myyjat!$B$2:$B$16)</f>
        <v>Petteri</v>
      </c>
      <c r="I1177">
        <f>_xlfn.XLOOKUP(Table1[[#This Row],[Tuotenumero]],tuotteet!$A$2:$A$26,tuotteet!$C$2:$C$26)</f>
        <v>2</v>
      </c>
      <c r="J1177" t="str">
        <f>_xlfn.XLOOKUP(Table1[[#This Row],[ryhmäID]],ryhmat!$A$2:$A$7,ryhmat!$B$2:$B$7)</f>
        <v>Kuvantoisto</v>
      </c>
      <c r="K1177">
        <f>Table1[[#This Row],[Myyntihinta]]-Table1[[#This Row],[Ostohinta]]</f>
        <v>60.49</v>
      </c>
    </row>
    <row r="1178" spans="1:11" x14ac:dyDescent="0.2">
      <c r="A1178">
        <v>51676</v>
      </c>
      <c r="B1178" s="21">
        <v>44432</v>
      </c>
      <c r="C1178" s="26" t="s">
        <v>817</v>
      </c>
      <c r="D1178">
        <v>1</v>
      </c>
      <c r="E1178">
        <v>6</v>
      </c>
      <c r="F1178">
        <v>21</v>
      </c>
      <c r="G1178">
        <v>11.15</v>
      </c>
      <c r="H1178" t="str">
        <f>_xlfn.XLOOKUP(Table1[[#This Row],[MyyjäID]],myyjat!$A$2:$A$16,myyjat!$B$2:$B$16)</f>
        <v>Hessu</v>
      </c>
      <c r="I1178">
        <f>_xlfn.XLOOKUP(Table1[[#This Row],[Tuotenumero]],tuotteet!$A$2:$A$26,tuotteet!$C$2:$C$26)</f>
        <v>4</v>
      </c>
      <c r="J1178" t="str">
        <f>_xlfn.XLOOKUP(Table1[[#This Row],[ryhmäID]],ryhmat!$A$2:$A$7,ryhmat!$B$2:$B$7)</f>
        <v>Tarvikkeet</v>
      </c>
      <c r="K1178">
        <f>Table1[[#This Row],[Myyntihinta]]-Table1[[#This Row],[Ostohinta]]</f>
        <v>9.85</v>
      </c>
    </row>
    <row r="1179" spans="1:11" x14ac:dyDescent="0.2">
      <c r="A1179">
        <v>51677</v>
      </c>
      <c r="B1179" s="21">
        <v>44435</v>
      </c>
      <c r="C1179" s="26" t="s">
        <v>819</v>
      </c>
      <c r="D1179">
        <v>1</v>
      </c>
      <c r="E1179">
        <v>5</v>
      </c>
      <c r="F1179">
        <v>231</v>
      </c>
      <c r="G1179">
        <v>166.91</v>
      </c>
      <c r="H1179" t="str">
        <f>_xlfn.XLOOKUP(Table1[[#This Row],[MyyjäID]],myyjat!$A$2:$A$16,myyjat!$B$2:$B$16)</f>
        <v>Liisa</v>
      </c>
      <c r="I1179">
        <f>_xlfn.XLOOKUP(Table1[[#This Row],[Tuotenumero]],tuotteet!$A$2:$A$26,tuotteet!$C$2:$C$26)</f>
        <v>3</v>
      </c>
      <c r="J1179" t="str">
        <f>_xlfn.XLOOKUP(Table1[[#This Row],[ryhmäID]],ryhmat!$A$2:$A$7,ryhmat!$B$2:$B$7)</f>
        <v>TV</v>
      </c>
      <c r="K1179">
        <f>Table1[[#This Row],[Myyntihinta]]-Table1[[#This Row],[Ostohinta]]</f>
        <v>64.09</v>
      </c>
    </row>
    <row r="1180" spans="1:11" x14ac:dyDescent="0.2">
      <c r="A1180">
        <v>51678</v>
      </c>
      <c r="B1180" s="21">
        <v>44435</v>
      </c>
      <c r="C1180" s="26" t="s">
        <v>817</v>
      </c>
      <c r="D1180">
        <v>1</v>
      </c>
      <c r="E1180">
        <v>9</v>
      </c>
      <c r="F1180">
        <v>21</v>
      </c>
      <c r="G1180">
        <v>11.26</v>
      </c>
      <c r="H1180" t="str">
        <f>_xlfn.XLOOKUP(Table1[[#This Row],[MyyjäID]],myyjat!$A$2:$A$16,myyjat!$B$2:$B$16)</f>
        <v>Maija</v>
      </c>
      <c r="I1180">
        <f>_xlfn.XLOOKUP(Table1[[#This Row],[Tuotenumero]],tuotteet!$A$2:$A$26,tuotteet!$C$2:$C$26)</f>
        <v>4</v>
      </c>
      <c r="J1180" t="str">
        <f>_xlfn.XLOOKUP(Table1[[#This Row],[ryhmäID]],ryhmat!$A$2:$A$7,ryhmat!$B$2:$B$7)</f>
        <v>Tarvikkeet</v>
      </c>
      <c r="K1180">
        <f>Table1[[#This Row],[Myyntihinta]]-Table1[[#This Row],[Ostohinta]]</f>
        <v>9.74</v>
      </c>
    </row>
    <row r="1181" spans="1:11" x14ac:dyDescent="0.2">
      <c r="A1181">
        <v>51679</v>
      </c>
      <c r="B1181" s="21">
        <v>44437</v>
      </c>
      <c r="C1181" s="26" t="s">
        <v>821</v>
      </c>
      <c r="D1181">
        <v>1</v>
      </c>
      <c r="E1181">
        <v>1</v>
      </c>
      <c r="F1181">
        <v>112</v>
      </c>
      <c r="G1181">
        <v>63.86</v>
      </c>
      <c r="H1181" t="str">
        <f>_xlfn.XLOOKUP(Table1[[#This Row],[MyyjäID]],myyjat!$A$2:$A$16,myyjat!$B$2:$B$16)</f>
        <v>Jani</v>
      </c>
      <c r="I1181">
        <f>_xlfn.XLOOKUP(Table1[[#This Row],[Tuotenumero]],tuotteet!$A$2:$A$26,tuotteet!$C$2:$C$26)</f>
        <v>2</v>
      </c>
      <c r="J1181" t="str">
        <f>_xlfn.XLOOKUP(Table1[[#This Row],[ryhmäID]],ryhmat!$A$2:$A$7,ryhmat!$B$2:$B$7)</f>
        <v>Kuvantoisto</v>
      </c>
      <c r="K1181">
        <f>Table1[[#This Row],[Myyntihinta]]-Table1[[#This Row],[Ostohinta]]</f>
        <v>48.14</v>
      </c>
    </row>
    <row r="1182" spans="1:11" x14ac:dyDescent="0.2">
      <c r="A1182">
        <v>51680</v>
      </c>
      <c r="B1182" s="21">
        <v>44437</v>
      </c>
      <c r="C1182" s="26" t="s">
        <v>817</v>
      </c>
      <c r="D1182">
        <v>1</v>
      </c>
      <c r="E1182">
        <v>3</v>
      </c>
      <c r="F1182">
        <v>21</v>
      </c>
      <c r="G1182">
        <v>11.66</v>
      </c>
      <c r="H1182" t="str">
        <f>_xlfn.XLOOKUP(Table1[[#This Row],[MyyjäID]],myyjat!$A$2:$A$16,myyjat!$B$2:$B$16)</f>
        <v>Pekka</v>
      </c>
      <c r="I1182">
        <f>_xlfn.XLOOKUP(Table1[[#This Row],[Tuotenumero]],tuotteet!$A$2:$A$26,tuotteet!$C$2:$C$26)</f>
        <v>4</v>
      </c>
      <c r="J1182" t="str">
        <f>_xlfn.XLOOKUP(Table1[[#This Row],[ryhmäID]],ryhmat!$A$2:$A$7,ryhmat!$B$2:$B$7)</f>
        <v>Tarvikkeet</v>
      </c>
      <c r="K1182">
        <f>Table1[[#This Row],[Myyntihinta]]-Table1[[#This Row],[Ostohinta]]</f>
        <v>9.34</v>
      </c>
    </row>
    <row r="1183" spans="1:11" x14ac:dyDescent="0.2">
      <c r="A1183">
        <v>51681</v>
      </c>
      <c r="B1183" s="21">
        <v>44438</v>
      </c>
      <c r="C1183" s="26" t="s">
        <v>818</v>
      </c>
      <c r="D1183">
        <v>1</v>
      </c>
      <c r="E1183">
        <v>2</v>
      </c>
      <c r="F1183">
        <v>82</v>
      </c>
      <c r="G1183">
        <v>56.57</v>
      </c>
      <c r="H1183" t="str">
        <f>_xlfn.XLOOKUP(Table1[[#This Row],[MyyjäID]],myyjat!$A$2:$A$16,myyjat!$B$2:$B$16)</f>
        <v>Petteri</v>
      </c>
      <c r="I1183">
        <f>_xlfn.XLOOKUP(Table1[[#This Row],[Tuotenumero]],tuotteet!$A$2:$A$26,tuotteet!$C$2:$C$26)</f>
        <v>6</v>
      </c>
      <c r="J1183" t="str">
        <f>_xlfn.XLOOKUP(Table1[[#This Row],[ryhmäID]],ryhmat!$A$2:$A$7,ryhmat!$B$2:$B$7)</f>
        <v>Digiboxit</v>
      </c>
      <c r="K1183">
        <f>Table1[[#This Row],[Myyntihinta]]-Table1[[#This Row],[Ostohinta]]</f>
        <v>25.43</v>
      </c>
    </row>
    <row r="1184" spans="1:11" x14ac:dyDescent="0.2">
      <c r="A1184">
        <v>51682</v>
      </c>
      <c r="B1184" s="21">
        <v>44439</v>
      </c>
      <c r="C1184" s="26" t="s">
        <v>821</v>
      </c>
      <c r="D1184">
        <v>1</v>
      </c>
      <c r="E1184">
        <v>14</v>
      </c>
      <c r="F1184">
        <v>113</v>
      </c>
      <c r="G1184">
        <v>67.540000000000006</v>
      </c>
      <c r="H1184" t="str">
        <f>_xlfn.XLOOKUP(Table1[[#This Row],[MyyjäID]],myyjat!$A$2:$A$16,myyjat!$B$2:$B$16)</f>
        <v>Hillevi</v>
      </c>
      <c r="I1184">
        <f>_xlfn.XLOOKUP(Table1[[#This Row],[Tuotenumero]],tuotteet!$A$2:$A$26,tuotteet!$C$2:$C$26)</f>
        <v>2</v>
      </c>
      <c r="J1184" t="str">
        <f>_xlfn.XLOOKUP(Table1[[#This Row],[ryhmäID]],ryhmat!$A$2:$A$7,ryhmat!$B$2:$B$7)</f>
        <v>Kuvantoisto</v>
      </c>
      <c r="K1184">
        <f>Table1[[#This Row],[Myyntihinta]]-Table1[[#This Row],[Ostohinta]]</f>
        <v>45.459999999999994</v>
      </c>
    </row>
    <row r="1185" spans="1:11" x14ac:dyDescent="0.2">
      <c r="A1185">
        <v>51683</v>
      </c>
      <c r="B1185" s="21">
        <v>44439</v>
      </c>
      <c r="C1185" s="26" t="s">
        <v>820</v>
      </c>
      <c r="D1185">
        <v>1</v>
      </c>
      <c r="E1185">
        <v>6</v>
      </c>
      <c r="F1185">
        <v>82</v>
      </c>
      <c r="G1185">
        <v>49.72</v>
      </c>
      <c r="H1185" t="str">
        <f>_xlfn.XLOOKUP(Table1[[#This Row],[MyyjäID]],myyjat!$A$2:$A$16,myyjat!$B$2:$B$16)</f>
        <v>Hessu</v>
      </c>
      <c r="I1185">
        <f>_xlfn.XLOOKUP(Table1[[#This Row],[Tuotenumero]],tuotteet!$A$2:$A$26,tuotteet!$C$2:$C$26)</f>
        <v>6</v>
      </c>
      <c r="J1185" t="str">
        <f>_xlfn.XLOOKUP(Table1[[#This Row],[ryhmäID]],ryhmat!$A$2:$A$7,ryhmat!$B$2:$B$7)</f>
        <v>Digiboxit</v>
      </c>
      <c r="K1185">
        <f>Table1[[#This Row],[Myyntihinta]]-Table1[[#This Row],[Ostohinta]]</f>
        <v>32.28</v>
      </c>
    </row>
    <row r="1186" spans="1:11" x14ac:dyDescent="0.2">
      <c r="A1186">
        <v>51684</v>
      </c>
      <c r="B1186" s="21">
        <v>44441</v>
      </c>
      <c r="C1186" s="26" t="s">
        <v>817</v>
      </c>
      <c r="D1186">
        <v>2</v>
      </c>
      <c r="E1186">
        <v>3</v>
      </c>
      <c r="F1186">
        <v>20</v>
      </c>
      <c r="G1186">
        <v>11.5</v>
      </c>
      <c r="H1186" t="str">
        <f>_xlfn.XLOOKUP(Table1[[#This Row],[MyyjäID]],myyjat!$A$2:$A$16,myyjat!$B$2:$B$16)</f>
        <v>Pekka</v>
      </c>
      <c r="I1186">
        <f>_xlfn.XLOOKUP(Table1[[#This Row],[Tuotenumero]],tuotteet!$A$2:$A$26,tuotteet!$C$2:$C$26)</f>
        <v>4</v>
      </c>
      <c r="J1186" t="str">
        <f>_xlfn.XLOOKUP(Table1[[#This Row],[ryhmäID]],ryhmat!$A$2:$A$7,ryhmat!$B$2:$B$7)</f>
        <v>Tarvikkeet</v>
      </c>
      <c r="K1186">
        <f>Table1[[#This Row],[Myyntihinta]]-Table1[[#This Row],[Ostohinta]]</f>
        <v>8.5</v>
      </c>
    </row>
    <row r="1187" spans="1:11" x14ac:dyDescent="0.2">
      <c r="A1187">
        <v>51685</v>
      </c>
      <c r="B1187" s="21">
        <v>44443</v>
      </c>
      <c r="C1187" s="26" t="s">
        <v>822</v>
      </c>
      <c r="D1187">
        <v>1</v>
      </c>
      <c r="E1187">
        <v>2</v>
      </c>
      <c r="F1187">
        <v>181</v>
      </c>
      <c r="G1187">
        <v>121.86</v>
      </c>
      <c r="H1187" t="str">
        <f>_xlfn.XLOOKUP(Table1[[#This Row],[MyyjäID]],myyjat!$A$2:$A$16,myyjat!$B$2:$B$16)</f>
        <v>Petteri</v>
      </c>
      <c r="I1187">
        <f>_xlfn.XLOOKUP(Table1[[#This Row],[Tuotenumero]],tuotteet!$A$2:$A$26,tuotteet!$C$2:$C$26)</f>
        <v>2</v>
      </c>
      <c r="J1187" t="str">
        <f>_xlfn.XLOOKUP(Table1[[#This Row],[ryhmäID]],ryhmat!$A$2:$A$7,ryhmat!$B$2:$B$7)</f>
        <v>Kuvantoisto</v>
      </c>
      <c r="K1187">
        <f>Table1[[#This Row],[Myyntihinta]]-Table1[[#This Row],[Ostohinta]]</f>
        <v>59.14</v>
      </c>
    </row>
    <row r="1188" spans="1:11" x14ac:dyDescent="0.2">
      <c r="A1188">
        <v>51686</v>
      </c>
      <c r="B1188" s="21">
        <v>44443</v>
      </c>
      <c r="C1188" s="26" t="s">
        <v>817</v>
      </c>
      <c r="D1188">
        <v>1</v>
      </c>
      <c r="E1188">
        <v>9</v>
      </c>
      <c r="F1188">
        <v>19</v>
      </c>
      <c r="G1188">
        <v>11.55</v>
      </c>
      <c r="H1188" t="str">
        <f>_xlfn.XLOOKUP(Table1[[#This Row],[MyyjäID]],myyjat!$A$2:$A$16,myyjat!$B$2:$B$16)</f>
        <v>Maija</v>
      </c>
      <c r="I1188">
        <f>_xlfn.XLOOKUP(Table1[[#This Row],[Tuotenumero]],tuotteet!$A$2:$A$26,tuotteet!$C$2:$C$26)</f>
        <v>4</v>
      </c>
      <c r="J1188" t="str">
        <f>_xlfn.XLOOKUP(Table1[[#This Row],[ryhmäID]],ryhmat!$A$2:$A$7,ryhmat!$B$2:$B$7)</f>
        <v>Tarvikkeet</v>
      </c>
      <c r="K1188">
        <f>Table1[[#This Row],[Myyntihinta]]-Table1[[#This Row],[Ostohinta]]</f>
        <v>7.4499999999999993</v>
      </c>
    </row>
    <row r="1189" spans="1:11" x14ac:dyDescent="0.2">
      <c r="A1189">
        <v>51687</v>
      </c>
      <c r="B1189" s="21">
        <v>44444</v>
      </c>
      <c r="C1189" s="26" t="s">
        <v>818</v>
      </c>
      <c r="D1189">
        <v>1</v>
      </c>
      <c r="E1189">
        <v>7</v>
      </c>
      <c r="F1189">
        <v>81</v>
      </c>
      <c r="G1189">
        <v>52.63</v>
      </c>
      <c r="H1189" t="str">
        <f>_xlfn.XLOOKUP(Table1[[#This Row],[MyyjäID]],myyjat!$A$2:$A$16,myyjat!$B$2:$B$16)</f>
        <v>Rauno</v>
      </c>
      <c r="I1189">
        <f>_xlfn.XLOOKUP(Table1[[#This Row],[Tuotenumero]],tuotteet!$A$2:$A$26,tuotteet!$C$2:$C$26)</f>
        <v>6</v>
      </c>
      <c r="J1189" t="str">
        <f>_xlfn.XLOOKUP(Table1[[#This Row],[ryhmäID]],ryhmat!$A$2:$A$7,ryhmat!$B$2:$B$7)</f>
        <v>Digiboxit</v>
      </c>
      <c r="K1189">
        <f>Table1[[#This Row],[Myyntihinta]]-Table1[[#This Row],[Ostohinta]]</f>
        <v>28.369999999999997</v>
      </c>
    </row>
    <row r="1190" spans="1:11" x14ac:dyDescent="0.2">
      <c r="A1190">
        <v>51688</v>
      </c>
      <c r="B1190" s="21">
        <v>44445</v>
      </c>
      <c r="C1190" s="26" t="s">
        <v>821</v>
      </c>
      <c r="D1190">
        <v>1</v>
      </c>
      <c r="E1190">
        <v>7</v>
      </c>
      <c r="F1190">
        <v>119</v>
      </c>
      <c r="G1190">
        <v>66.27</v>
      </c>
      <c r="H1190" t="str">
        <f>_xlfn.XLOOKUP(Table1[[#This Row],[MyyjäID]],myyjat!$A$2:$A$16,myyjat!$B$2:$B$16)</f>
        <v>Rauno</v>
      </c>
      <c r="I1190">
        <f>_xlfn.XLOOKUP(Table1[[#This Row],[Tuotenumero]],tuotteet!$A$2:$A$26,tuotteet!$C$2:$C$26)</f>
        <v>2</v>
      </c>
      <c r="J1190" t="str">
        <f>_xlfn.XLOOKUP(Table1[[#This Row],[ryhmäID]],ryhmat!$A$2:$A$7,ryhmat!$B$2:$B$7)</f>
        <v>Kuvantoisto</v>
      </c>
      <c r="K1190">
        <f>Table1[[#This Row],[Myyntihinta]]-Table1[[#This Row],[Ostohinta]]</f>
        <v>52.730000000000004</v>
      </c>
    </row>
    <row r="1191" spans="1:11" x14ac:dyDescent="0.2">
      <c r="A1191">
        <v>51689</v>
      </c>
      <c r="B1191" s="21">
        <v>44446</v>
      </c>
      <c r="C1191" s="26" t="s">
        <v>817</v>
      </c>
      <c r="D1191">
        <v>1</v>
      </c>
      <c r="E1191">
        <v>1</v>
      </c>
      <c r="F1191">
        <v>21</v>
      </c>
      <c r="G1191">
        <v>11.14</v>
      </c>
      <c r="H1191" t="str">
        <f>_xlfn.XLOOKUP(Table1[[#This Row],[MyyjäID]],myyjat!$A$2:$A$16,myyjat!$B$2:$B$16)</f>
        <v>Jani</v>
      </c>
      <c r="I1191">
        <f>_xlfn.XLOOKUP(Table1[[#This Row],[Tuotenumero]],tuotteet!$A$2:$A$26,tuotteet!$C$2:$C$26)</f>
        <v>4</v>
      </c>
      <c r="J1191" t="str">
        <f>_xlfn.XLOOKUP(Table1[[#This Row],[ryhmäID]],ryhmat!$A$2:$A$7,ryhmat!$B$2:$B$7)</f>
        <v>Tarvikkeet</v>
      </c>
      <c r="K1191">
        <f>Table1[[#This Row],[Myyntihinta]]-Table1[[#This Row],[Ostohinta]]</f>
        <v>9.86</v>
      </c>
    </row>
    <row r="1192" spans="1:11" x14ac:dyDescent="0.2">
      <c r="A1192">
        <v>51690</v>
      </c>
      <c r="B1192" s="21">
        <v>44447</v>
      </c>
      <c r="C1192" s="26" t="s">
        <v>819</v>
      </c>
      <c r="D1192">
        <v>1</v>
      </c>
      <c r="E1192">
        <v>7</v>
      </c>
      <c r="F1192">
        <v>241</v>
      </c>
      <c r="G1192">
        <v>157.29</v>
      </c>
      <c r="H1192" t="str">
        <f>_xlfn.XLOOKUP(Table1[[#This Row],[MyyjäID]],myyjat!$A$2:$A$16,myyjat!$B$2:$B$16)</f>
        <v>Rauno</v>
      </c>
      <c r="I1192">
        <f>_xlfn.XLOOKUP(Table1[[#This Row],[Tuotenumero]],tuotteet!$A$2:$A$26,tuotteet!$C$2:$C$26)</f>
        <v>3</v>
      </c>
      <c r="J1192" t="str">
        <f>_xlfn.XLOOKUP(Table1[[#This Row],[ryhmäID]],ryhmat!$A$2:$A$7,ryhmat!$B$2:$B$7)</f>
        <v>TV</v>
      </c>
      <c r="K1192">
        <f>Table1[[#This Row],[Myyntihinta]]-Table1[[#This Row],[Ostohinta]]</f>
        <v>83.710000000000008</v>
      </c>
    </row>
    <row r="1193" spans="1:11" x14ac:dyDescent="0.2">
      <c r="A1193">
        <v>51691</v>
      </c>
      <c r="B1193" s="21">
        <v>44449</v>
      </c>
      <c r="C1193" s="26" t="s">
        <v>820</v>
      </c>
      <c r="D1193">
        <v>1</v>
      </c>
      <c r="E1193">
        <v>7</v>
      </c>
      <c r="F1193">
        <v>81</v>
      </c>
      <c r="G1193">
        <v>48.13</v>
      </c>
      <c r="H1193" t="str">
        <f>_xlfn.XLOOKUP(Table1[[#This Row],[MyyjäID]],myyjat!$A$2:$A$16,myyjat!$B$2:$B$16)</f>
        <v>Rauno</v>
      </c>
      <c r="I1193">
        <f>_xlfn.XLOOKUP(Table1[[#This Row],[Tuotenumero]],tuotteet!$A$2:$A$26,tuotteet!$C$2:$C$26)</f>
        <v>6</v>
      </c>
      <c r="J1193" t="str">
        <f>_xlfn.XLOOKUP(Table1[[#This Row],[ryhmäID]],ryhmat!$A$2:$A$7,ryhmat!$B$2:$B$7)</f>
        <v>Digiboxit</v>
      </c>
      <c r="K1193">
        <f>Table1[[#This Row],[Myyntihinta]]-Table1[[#This Row],[Ostohinta]]</f>
        <v>32.869999999999997</v>
      </c>
    </row>
    <row r="1194" spans="1:11" x14ac:dyDescent="0.2">
      <c r="A1194">
        <v>51692</v>
      </c>
      <c r="B1194" s="21">
        <v>44449</v>
      </c>
      <c r="C1194" s="26" t="s">
        <v>817</v>
      </c>
      <c r="D1194">
        <v>1</v>
      </c>
      <c r="E1194">
        <v>7</v>
      </c>
      <c r="F1194">
        <v>19</v>
      </c>
      <c r="G1194">
        <v>11.51</v>
      </c>
      <c r="H1194" t="str">
        <f>_xlfn.XLOOKUP(Table1[[#This Row],[MyyjäID]],myyjat!$A$2:$A$16,myyjat!$B$2:$B$16)</f>
        <v>Rauno</v>
      </c>
      <c r="I1194">
        <f>_xlfn.XLOOKUP(Table1[[#This Row],[Tuotenumero]],tuotteet!$A$2:$A$26,tuotteet!$C$2:$C$26)</f>
        <v>4</v>
      </c>
      <c r="J1194" t="str">
        <f>_xlfn.XLOOKUP(Table1[[#This Row],[ryhmäID]],ryhmat!$A$2:$A$7,ryhmat!$B$2:$B$7)</f>
        <v>Tarvikkeet</v>
      </c>
      <c r="K1194">
        <f>Table1[[#This Row],[Myyntihinta]]-Table1[[#This Row],[Ostohinta]]</f>
        <v>7.49</v>
      </c>
    </row>
    <row r="1195" spans="1:11" x14ac:dyDescent="0.2">
      <c r="A1195">
        <v>51693</v>
      </c>
      <c r="B1195" s="21">
        <v>44449</v>
      </c>
      <c r="C1195" s="26" t="s">
        <v>824</v>
      </c>
      <c r="D1195">
        <v>1</v>
      </c>
      <c r="E1195">
        <v>7</v>
      </c>
      <c r="F1195">
        <v>132</v>
      </c>
      <c r="G1195">
        <v>88.55</v>
      </c>
      <c r="H1195" t="str">
        <f>_xlfn.XLOOKUP(Table1[[#This Row],[MyyjäID]],myyjat!$A$2:$A$16,myyjat!$B$2:$B$16)</f>
        <v>Rauno</v>
      </c>
      <c r="I1195">
        <f>_xlfn.XLOOKUP(Table1[[#This Row],[Tuotenumero]],tuotteet!$A$2:$A$26,tuotteet!$C$2:$C$26)</f>
        <v>2</v>
      </c>
      <c r="J1195" t="str">
        <f>_xlfn.XLOOKUP(Table1[[#This Row],[ryhmäID]],ryhmat!$A$2:$A$7,ryhmat!$B$2:$B$7)</f>
        <v>Kuvantoisto</v>
      </c>
      <c r="K1195">
        <f>Table1[[#This Row],[Myyntihinta]]-Table1[[#This Row],[Ostohinta]]</f>
        <v>43.45</v>
      </c>
    </row>
    <row r="1196" spans="1:11" x14ac:dyDescent="0.2">
      <c r="A1196">
        <v>51694</v>
      </c>
      <c r="B1196" s="21">
        <v>44449</v>
      </c>
      <c r="C1196" s="26" t="s">
        <v>821</v>
      </c>
      <c r="D1196">
        <v>1</v>
      </c>
      <c r="E1196">
        <v>2</v>
      </c>
      <c r="F1196">
        <v>122</v>
      </c>
      <c r="G1196">
        <v>61.47</v>
      </c>
      <c r="H1196" t="str">
        <f>_xlfn.XLOOKUP(Table1[[#This Row],[MyyjäID]],myyjat!$A$2:$A$16,myyjat!$B$2:$B$16)</f>
        <v>Petteri</v>
      </c>
      <c r="I1196">
        <f>_xlfn.XLOOKUP(Table1[[#This Row],[Tuotenumero]],tuotteet!$A$2:$A$26,tuotteet!$C$2:$C$26)</f>
        <v>2</v>
      </c>
      <c r="J1196" t="str">
        <f>_xlfn.XLOOKUP(Table1[[#This Row],[ryhmäID]],ryhmat!$A$2:$A$7,ryhmat!$B$2:$B$7)</f>
        <v>Kuvantoisto</v>
      </c>
      <c r="K1196">
        <f>Table1[[#This Row],[Myyntihinta]]-Table1[[#This Row],[Ostohinta]]</f>
        <v>60.53</v>
      </c>
    </row>
    <row r="1197" spans="1:11" x14ac:dyDescent="0.2">
      <c r="A1197">
        <v>51695</v>
      </c>
      <c r="B1197" s="21">
        <v>44450</v>
      </c>
      <c r="C1197" s="26" t="s">
        <v>819</v>
      </c>
      <c r="D1197">
        <v>1</v>
      </c>
      <c r="E1197">
        <v>3</v>
      </c>
      <c r="F1197">
        <v>236</v>
      </c>
      <c r="G1197">
        <v>167.33</v>
      </c>
      <c r="H1197" t="str">
        <f>_xlfn.XLOOKUP(Table1[[#This Row],[MyyjäID]],myyjat!$A$2:$A$16,myyjat!$B$2:$B$16)</f>
        <v>Pekka</v>
      </c>
      <c r="I1197">
        <f>_xlfn.XLOOKUP(Table1[[#This Row],[Tuotenumero]],tuotteet!$A$2:$A$26,tuotteet!$C$2:$C$26)</f>
        <v>3</v>
      </c>
      <c r="J1197" t="str">
        <f>_xlfn.XLOOKUP(Table1[[#This Row],[ryhmäID]],ryhmat!$A$2:$A$7,ryhmat!$B$2:$B$7)</f>
        <v>TV</v>
      </c>
      <c r="K1197">
        <f>Table1[[#This Row],[Myyntihinta]]-Table1[[#This Row],[Ostohinta]]</f>
        <v>68.669999999999987</v>
      </c>
    </row>
    <row r="1198" spans="1:11" x14ac:dyDescent="0.2">
      <c r="A1198">
        <v>51696</v>
      </c>
      <c r="B1198" s="21">
        <v>44452</v>
      </c>
      <c r="C1198" s="26" t="s">
        <v>825</v>
      </c>
      <c r="D1198">
        <v>1</v>
      </c>
      <c r="E1198">
        <v>2</v>
      </c>
      <c r="F1198">
        <v>96</v>
      </c>
      <c r="G1198">
        <v>53.92</v>
      </c>
      <c r="H1198" t="str">
        <f>_xlfn.XLOOKUP(Table1[[#This Row],[MyyjäID]],myyjat!$A$2:$A$16,myyjat!$B$2:$B$16)</f>
        <v>Petteri</v>
      </c>
      <c r="I1198">
        <f>_xlfn.XLOOKUP(Table1[[#This Row],[Tuotenumero]],tuotteet!$A$2:$A$26,tuotteet!$C$2:$C$26)</f>
        <v>5</v>
      </c>
      <c r="J1198" t="str">
        <f>_xlfn.XLOOKUP(Table1[[#This Row],[ryhmäID]],ryhmat!$A$2:$A$7,ryhmat!$B$2:$B$7)</f>
        <v>Konsolit</v>
      </c>
      <c r="K1198">
        <f>Table1[[#This Row],[Myyntihinta]]-Table1[[#This Row],[Ostohinta]]</f>
        <v>42.08</v>
      </c>
    </row>
    <row r="1199" spans="1:11" x14ac:dyDescent="0.2">
      <c r="A1199">
        <v>51697</v>
      </c>
      <c r="B1199" s="21">
        <v>44454</v>
      </c>
      <c r="C1199" s="26" t="s">
        <v>822</v>
      </c>
      <c r="D1199">
        <v>1</v>
      </c>
      <c r="E1199">
        <v>10</v>
      </c>
      <c r="F1199">
        <v>183</v>
      </c>
      <c r="G1199">
        <v>112.09</v>
      </c>
      <c r="H1199" t="str">
        <f>_xlfn.XLOOKUP(Table1[[#This Row],[MyyjäID]],myyjat!$A$2:$A$16,myyjat!$B$2:$B$16)</f>
        <v>Jenni</v>
      </c>
      <c r="I1199">
        <f>_xlfn.XLOOKUP(Table1[[#This Row],[Tuotenumero]],tuotteet!$A$2:$A$26,tuotteet!$C$2:$C$26)</f>
        <v>2</v>
      </c>
      <c r="J1199" t="str">
        <f>_xlfn.XLOOKUP(Table1[[#This Row],[ryhmäID]],ryhmat!$A$2:$A$7,ryhmat!$B$2:$B$7)</f>
        <v>Kuvantoisto</v>
      </c>
      <c r="K1199">
        <f>Table1[[#This Row],[Myyntihinta]]-Table1[[#This Row],[Ostohinta]]</f>
        <v>70.91</v>
      </c>
    </row>
    <row r="1200" spans="1:11" x14ac:dyDescent="0.2">
      <c r="A1200">
        <v>51698</v>
      </c>
      <c r="B1200" s="21">
        <v>44454</v>
      </c>
      <c r="C1200" s="26" t="s">
        <v>821</v>
      </c>
      <c r="D1200">
        <v>1</v>
      </c>
      <c r="E1200">
        <v>1</v>
      </c>
      <c r="F1200">
        <v>120</v>
      </c>
      <c r="G1200">
        <v>61.21</v>
      </c>
      <c r="H1200" t="str">
        <f>_xlfn.XLOOKUP(Table1[[#This Row],[MyyjäID]],myyjat!$A$2:$A$16,myyjat!$B$2:$B$16)</f>
        <v>Jani</v>
      </c>
      <c r="I1200">
        <f>_xlfn.XLOOKUP(Table1[[#This Row],[Tuotenumero]],tuotteet!$A$2:$A$26,tuotteet!$C$2:$C$26)</f>
        <v>2</v>
      </c>
      <c r="J1200" t="str">
        <f>_xlfn.XLOOKUP(Table1[[#This Row],[ryhmäID]],ryhmat!$A$2:$A$7,ryhmat!$B$2:$B$7)</f>
        <v>Kuvantoisto</v>
      </c>
      <c r="K1200">
        <f>Table1[[#This Row],[Myyntihinta]]-Table1[[#This Row],[Ostohinta]]</f>
        <v>58.79</v>
      </c>
    </row>
    <row r="1201" spans="1:11" x14ac:dyDescent="0.2">
      <c r="A1201">
        <v>51699</v>
      </c>
      <c r="B1201" s="21">
        <v>44454</v>
      </c>
      <c r="C1201" s="26" t="s">
        <v>817</v>
      </c>
      <c r="D1201">
        <v>1</v>
      </c>
      <c r="E1201">
        <v>13</v>
      </c>
      <c r="F1201">
        <v>20</v>
      </c>
      <c r="G1201">
        <v>11.18</v>
      </c>
      <c r="H1201" t="str">
        <f>_xlfn.XLOOKUP(Table1[[#This Row],[MyyjäID]],myyjat!$A$2:$A$16,myyjat!$B$2:$B$16)</f>
        <v>Mari</v>
      </c>
      <c r="I1201">
        <f>_xlfn.XLOOKUP(Table1[[#This Row],[Tuotenumero]],tuotteet!$A$2:$A$26,tuotteet!$C$2:$C$26)</f>
        <v>4</v>
      </c>
      <c r="J1201" t="str">
        <f>_xlfn.XLOOKUP(Table1[[#This Row],[ryhmäID]],ryhmat!$A$2:$A$7,ryhmat!$B$2:$B$7)</f>
        <v>Tarvikkeet</v>
      </c>
      <c r="K1201">
        <f>Table1[[#This Row],[Myyntihinta]]-Table1[[#This Row],[Ostohinta]]</f>
        <v>8.82</v>
      </c>
    </row>
    <row r="1202" spans="1:11" x14ac:dyDescent="0.2">
      <c r="A1202">
        <v>51700</v>
      </c>
      <c r="B1202" s="21">
        <v>44455</v>
      </c>
      <c r="C1202" s="26" t="s">
        <v>819</v>
      </c>
      <c r="D1202">
        <v>1</v>
      </c>
      <c r="E1202">
        <v>3</v>
      </c>
      <c r="F1202">
        <v>248</v>
      </c>
      <c r="G1202">
        <v>157.86000000000001</v>
      </c>
      <c r="H1202" t="str">
        <f>_xlfn.XLOOKUP(Table1[[#This Row],[MyyjäID]],myyjat!$A$2:$A$16,myyjat!$B$2:$B$16)</f>
        <v>Pekka</v>
      </c>
      <c r="I1202">
        <f>_xlfn.XLOOKUP(Table1[[#This Row],[Tuotenumero]],tuotteet!$A$2:$A$26,tuotteet!$C$2:$C$26)</f>
        <v>3</v>
      </c>
      <c r="J1202" t="str">
        <f>_xlfn.XLOOKUP(Table1[[#This Row],[ryhmäID]],ryhmat!$A$2:$A$7,ryhmat!$B$2:$B$7)</f>
        <v>TV</v>
      </c>
      <c r="K1202">
        <f>Table1[[#This Row],[Myyntihinta]]-Table1[[#This Row],[Ostohinta]]</f>
        <v>90.139999999999986</v>
      </c>
    </row>
    <row r="1203" spans="1:11" x14ac:dyDescent="0.2">
      <c r="A1203">
        <v>51701</v>
      </c>
      <c r="B1203" s="21">
        <v>44456</v>
      </c>
      <c r="C1203" s="26" t="s">
        <v>818</v>
      </c>
      <c r="D1203">
        <v>1</v>
      </c>
      <c r="E1203">
        <v>14</v>
      </c>
      <c r="F1203">
        <v>83</v>
      </c>
      <c r="G1203">
        <v>54.5</v>
      </c>
      <c r="H1203" t="str">
        <f>_xlfn.XLOOKUP(Table1[[#This Row],[MyyjäID]],myyjat!$A$2:$A$16,myyjat!$B$2:$B$16)</f>
        <v>Hillevi</v>
      </c>
      <c r="I1203">
        <f>_xlfn.XLOOKUP(Table1[[#This Row],[Tuotenumero]],tuotteet!$A$2:$A$26,tuotteet!$C$2:$C$26)</f>
        <v>6</v>
      </c>
      <c r="J1203" t="str">
        <f>_xlfn.XLOOKUP(Table1[[#This Row],[ryhmäID]],ryhmat!$A$2:$A$7,ryhmat!$B$2:$B$7)</f>
        <v>Digiboxit</v>
      </c>
      <c r="K1203">
        <f>Table1[[#This Row],[Myyntihinta]]-Table1[[#This Row],[Ostohinta]]</f>
        <v>28.5</v>
      </c>
    </row>
    <row r="1204" spans="1:11" x14ac:dyDescent="0.2">
      <c r="A1204">
        <v>51702</v>
      </c>
      <c r="B1204" s="21">
        <v>44458</v>
      </c>
      <c r="C1204" s="26" t="s">
        <v>819</v>
      </c>
      <c r="D1204">
        <v>1</v>
      </c>
      <c r="E1204">
        <v>7</v>
      </c>
      <c r="F1204">
        <v>241</v>
      </c>
      <c r="G1204">
        <v>164.24</v>
      </c>
      <c r="H1204" t="str">
        <f>_xlfn.XLOOKUP(Table1[[#This Row],[MyyjäID]],myyjat!$A$2:$A$16,myyjat!$B$2:$B$16)</f>
        <v>Rauno</v>
      </c>
      <c r="I1204">
        <f>_xlfn.XLOOKUP(Table1[[#This Row],[Tuotenumero]],tuotteet!$A$2:$A$26,tuotteet!$C$2:$C$26)</f>
        <v>3</v>
      </c>
      <c r="J1204" t="str">
        <f>_xlfn.XLOOKUP(Table1[[#This Row],[ryhmäID]],ryhmat!$A$2:$A$7,ryhmat!$B$2:$B$7)</f>
        <v>TV</v>
      </c>
      <c r="K1204">
        <f>Table1[[#This Row],[Myyntihinta]]-Table1[[#This Row],[Ostohinta]]</f>
        <v>76.759999999999991</v>
      </c>
    </row>
    <row r="1205" spans="1:11" x14ac:dyDescent="0.2">
      <c r="A1205">
        <v>51703</v>
      </c>
      <c r="B1205" s="21">
        <v>44459</v>
      </c>
      <c r="C1205" s="26" t="s">
        <v>817</v>
      </c>
      <c r="D1205">
        <v>1</v>
      </c>
      <c r="E1205">
        <v>13</v>
      </c>
      <c r="F1205">
        <v>19</v>
      </c>
      <c r="G1205">
        <v>11.29</v>
      </c>
      <c r="H1205" t="str">
        <f>_xlfn.XLOOKUP(Table1[[#This Row],[MyyjäID]],myyjat!$A$2:$A$16,myyjat!$B$2:$B$16)</f>
        <v>Mari</v>
      </c>
      <c r="I1205">
        <f>_xlfn.XLOOKUP(Table1[[#This Row],[Tuotenumero]],tuotteet!$A$2:$A$26,tuotteet!$C$2:$C$26)</f>
        <v>4</v>
      </c>
      <c r="J1205" t="str">
        <f>_xlfn.XLOOKUP(Table1[[#This Row],[ryhmäID]],ryhmat!$A$2:$A$7,ryhmat!$B$2:$B$7)</f>
        <v>Tarvikkeet</v>
      </c>
      <c r="K1205">
        <f>Table1[[#This Row],[Myyntihinta]]-Table1[[#This Row],[Ostohinta]]</f>
        <v>7.7100000000000009</v>
      </c>
    </row>
    <row r="1206" spans="1:11" x14ac:dyDescent="0.2">
      <c r="A1206">
        <v>51704</v>
      </c>
      <c r="B1206" s="21">
        <v>44459</v>
      </c>
      <c r="C1206" s="26" t="s">
        <v>821</v>
      </c>
      <c r="D1206">
        <v>1</v>
      </c>
      <c r="E1206">
        <v>2</v>
      </c>
      <c r="F1206">
        <v>117</v>
      </c>
      <c r="G1206">
        <v>61.67</v>
      </c>
      <c r="H1206" t="str">
        <f>_xlfn.XLOOKUP(Table1[[#This Row],[MyyjäID]],myyjat!$A$2:$A$16,myyjat!$B$2:$B$16)</f>
        <v>Petteri</v>
      </c>
      <c r="I1206">
        <f>_xlfn.XLOOKUP(Table1[[#This Row],[Tuotenumero]],tuotteet!$A$2:$A$26,tuotteet!$C$2:$C$26)</f>
        <v>2</v>
      </c>
      <c r="J1206" t="str">
        <f>_xlfn.XLOOKUP(Table1[[#This Row],[ryhmäID]],ryhmat!$A$2:$A$7,ryhmat!$B$2:$B$7)</f>
        <v>Kuvantoisto</v>
      </c>
      <c r="K1206">
        <f>Table1[[#This Row],[Myyntihinta]]-Table1[[#This Row],[Ostohinta]]</f>
        <v>55.33</v>
      </c>
    </row>
    <row r="1207" spans="1:11" x14ac:dyDescent="0.2">
      <c r="A1207">
        <v>51705</v>
      </c>
      <c r="B1207" s="21">
        <v>44462</v>
      </c>
      <c r="C1207" s="26" t="s">
        <v>817</v>
      </c>
      <c r="D1207">
        <v>1</v>
      </c>
      <c r="E1207">
        <v>1</v>
      </c>
      <c r="F1207">
        <v>21</v>
      </c>
      <c r="G1207">
        <v>11.22</v>
      </c>
      <c r="H1207" t="str">
        <f>_xlfn.XLOOKUP(Table1[[#This Row],[MyyjäID]],myyjat!$A$2:$A$16,myyjat!$B$2:$B$16)</f>
        <v>Jani</v>
      </c>
      <c r="I1207">
        <f>_xlfn.XLOOKUP(Table1[[#This Row],[Tuotenumero]],tuotteet!$A$2:$A$26,tuotteet!$C$2:$C$26)</f>
        <v>4</v>
      </c>
      <c r="J1207" t="str">
        <f>_xlfn.XLOOKUP(Table1[[#This Row],[ryhmäID]],ryhmat!$A$2:$A$7,ryhmat!$B$2:$B$7)</f>
        <v>Tarvikkeet</v>
      </c>
      <c r="K1207">
        <f>Table1[[#This Row],[Myyntihinta]]-Table1[[#This Row],[Ostohinta]]</f>
        <v>9.7799999999999994</v>
      </c>
    </row>
    <row r="1208" spans="1:11" x14ac:dyDescent="0.2">
      <c r="A1208">
        <v>51706</v>
      </c>
      <c r="B1208" s="21">
        <v>44462</v>
      </c>
      <c r="C1208" s="26" t="s">
        <v>820</v>
      </c>
      <c r="D1208">
        <v>1</v>
      </c>
      <c r="E1208">
        <v>5</v>
      </c>
      <c r="F1208">
        <v>82</v>
      </c>
      <c r="G1208">
        <v>49.63</v>
      </c>
      <c r="H1208" t="str">
        <f>_xlfn.XLOOKUP(Table1[[#This Row],[MyyjäID]],myyjat!$A$2:$A$16,myyjat!$B$2:$B$16)</f>
        <v>Liisa</v>
      </c>
      <c r="I1208">
        <f>_xlfn.XLOOKUP(Table1[[#This Row],[Tuotenumero]],tuotteet!$A$2:$A$26,tuotteet!$C$2:$C$26)</f>
        <v>6</v>
      </c>
      <c r="J1208" t="str">
        <f>_xlfn.XLOOKUP(Table1[[#This Row],[ryhmäID]],ryhmat!$A$2:$A$7,ryhmat!$B$2:$B$7)</f>
        <v>Digiboxit</v>
      </c>
      <c r="K1208">
        <f>Table1[[#This Row],[Myyntihinta]]-Table1[[#This Row],[Ostohinta]]</f>
        <v>32.369999999999997</v>
      </c>
    </row>
    <row r="1209" spans="1:11" x14ac:dyDescent="0.2">
      <c r="A1209">
        <v>51707</v>
      </c>
      <c r="B1209" s="21">
        <v>44464</v>
      </c>
      <c r="C1209" s="26" t="s">
        <v>822</v>
      </c>
      <c r="D1209">
        <v>1</v>
      </c>
      <c r="E1209">
        <v>7</v>
      </c>
      <c r="F1209">
        <v>177</v>
      </c>
      <c r="G1209">
        <v>120.72</v>
      </c>
      <c r="H1209" t="str">
        <f>_xlfn.XLOOKUP(Table1[[#This Row],[MyyjäID]],myyjat!$A$2:$A$16,myyjat!$B$2:$B$16)</f>
        <v>Rauno</v>
      </c>
      <c r="I1209">
        <f>_xlfn.XLOOKUP(Table1[[#This Row],[Tuotenumero]],tuotteet!$A$2:$A$26,tuotteet!$C$2:$C$26)</f>
        <v>2</v>
      </c>
      <c r="J1209" t="str">
        <f>_xlfn.XLOOKUP(Table1[[#This Row],[ryhmäID]],ryhmat!$A$2:$A$7,ryhmat!$B$2:$B$7)</f>
        <v>Kuvantoisto</v>
      </c>
      <c r="K1209">
        <f>Table1[[#This Row],[Myyntihinta]]-Table1[[#This Row],[Ostohinta]]</f>
        <v>56.28</v>
      </c>
    </row>
    <row r="1210" spans="1:11" x14ac:dyDescent="0.2">
      <c r="A1210">
        <v>51708</v>
      </c>
      <c r="B1210" s="21">
        <v>44465</v>
      </c>
      <c r="C1210" s="26" t="s">
        <v>821</v>
      </c>
      <c r="D1210">
        <v>1</v>
      </c>
      <c r="E1210">
        <v>7</v>
      </c>
      <c r="F1210">
        <v>115</v>
      </c>
      <c r="G1210">
        <v>63.38</v>
      </c>
      <c r="H1210" t="str">
        <f>_xlfn.XLOOKUP(Table1[[#This Row],[MyyjäID]],myyjat!$A$2:$A$16,myyjat!$B$2:$B$16)</f>
        <v>Rauno</v>
      </c>
      <c r="I1210">
        <f>_xlfn.XLOOKUP(Table1[[#This Row],[Tuotenumero]],tuotteet!$A$2:$A$26,tuotteet!$C$2:$C$26)</f>
        <v>2</v>
      </c>
      <c r="J1210" t="str">
        <f>_xlfn.XLOOKUP(Table1[[#This Row],[ryhmäID]],ryhmat!$A$2:$A$7,ryhmat!$B$2:$B$7)</f>
        <v>Kuvantoisto</v>
      </c>
      <c r="K1210">
        <f>Table1[[#This Row],[Myyntihinta]]-Table1[[#This Row],[Ostohinta]]</f>
        <v>51.62</v>
      </c>
    </row>
    <row r="1211" spans="1:11" x14ac:dyDescent="0.2">
      <c r="A1211">
        <v>51709</v>
      </c>
      <c r="B1211" s="21">
        <v>44465</v>
      </c>
      <c r="C1211" s="26" t="s">
        <v>817</v>
      </c>
      <c r="D1211">
        <v>1</v>
      </c>
      <c r="E1211">
        <v>6</v>
      </c>
      <c r="F1211">
        <v>20</v>
      </c>
      <c r="G1211">
        <v>10.75</v>
      </c>
      <c r="H1211" t="str">
        <f>_xlfn.XLOOKUP(Table1[[#This Row],[MyyjäID]],myyjat!$A$2:$A$16,myyjat!$B$2:$B$16)</f>
        <v>Hessu</v>
      </c>
      <c r="I1211">
        <f>_xlfn.XLOOKUP(Table1[[#This Row],[Tuotenumero]],tuotteet!$A$2:$A$26,tuotteet!$C$2:$C$26)</f>
        <v>4</v>
      </c>
      <c r="J1211" t="str">
        <f>_xlfn.XLOOKUP(Table1[[#This Row],[ryhmäID]],ryhmat!$A$2:$A$7,ryhmat!$B$2:$B$7)</f>
        <v>Tarvikkeet</v>
      </c>
      <c r="K1211">
        <f>Table1[[#This Row],[Myyntihinta]]-Table1[[#This Row],[Ostohinta]]</f>
        <v>9.25</v>
      </c>
    </row>
    <row r="1212" spans="1:11" x14ac:dyDescent="0.2">
      <c r="A1212">
        <v>51710</v>
      </c>
      <c r="B1212" s="21">
        <v>44466</v>
      </c>
      <c r="C1212" s="26" t="s">
        <v>819</v>
      </c>
      <c r="D1212">
        <v>1</v>
      </c>
      <c r="E1212">
        <v>2</v>
      </c>
      <c r="F1212">
        <v>243</v>
      </c>
      <c r="G1212">
        <v>161.51</v>
      </c>
      <c r="H1212" t="str">
        <f>_xlfn.XLOOKUP(Table1[[#This Row],[MyyjäID]],myyjat!$A$2:$A$16,myyjat!$B$2:$B$16)</f>
        <v>Petteri</v>
      </c>
      <c r="I1212">
        <f>_xlfn.XLOOKUP(Table1[[#This Row],[Tuotenumero]],tuotteet!$A$2:$A$26,tuotteet!$C$2:$C$26)</f>
        <v>3</v>
      </c>
      <c r="J1212" t="str">
        <f>_xlfn.XLOOKUP(Table1[[#This Row],[ryhmäID]],ryhmat!$A$2:$A$7,ryhmat!$B$2:$B$7)</f>
        <v>TV</v>
      </c>
      <c r="K1212">
        <f>Table1[[#This Row],[Myyntihinta]]-Table1[[#This Row],[Ostohinta]]</f>
        <v>81.490000000000009</v>
      </c>
    </row>
    <row r="1213" spans="1:11" x14ac:dyDescent="0.2">
      <c r="A1213">
        <v>51711</v>
      </c>
      <c r="B1213" s="21">
        <v>44467</v>
      </c>
      <c r="C1213" s="26" t="s">
        <v>818</v>
      </c>
      <c r="D1213">
        <v>1</v>
      </c>
      <c r="E1213">
        <v>14</v>
      </c>
      <c r="F1213">
        <v>84</v>
      </c>
      <c r="G1213">
        <v>52.82</v>
      </c>
      <c r="H1213" t="str">
        <f>_xlfn.XLOOKUP(Table1[[#This Row],[MyyjäID]],myyjat!$A$2:$A$16,myyjat!$B$2:$B$16)</f>
        <v>Hillevi</v>
      </c>
      <c r="I1213">
        <f>_xlfn.XLOOKUP(Table1[[#This Row],[Tuotenumero]],tuotteet!$A$2:$A$26,tuotteet!$C$2:$C$26)</f>
        <v>6</v>
      </c>
      <c r="J1213" t="str">
        <f>_xlfn.XLOOKUP(Table1[[#This Row],[ryhmäID]],ryhmat!$A$2:$A$7,ryhmat!$B$2:$B$7)</f>
        <v>Digiboxit</v>
      </c>
      <c r="K1213">
        <f>Table1[[#This Row],[Myyntihinta]]-Table1[[#This Row],[Ostohinta]]</f>
        <v>31.18</v>
      </c>
    </row>
    <row r="1214" spans="1:11" x14ac:dyDescent="0.2">
      <c r="A1214">
        <v>51712</v>
      </c>
      <c r="B1214" s="21">
        <v>44469</v>
      </c>
      <c r="C1214" s="26" t="s">
        <v>817</v>
      </c>
      <c r="D1214">
        <v>1</v>
      </c>
      <c r="E1214">
        <v>2</v>
      </c>
      <c r="F1214">
        <v>20</v>
      </c>
      <c r="G1214">
        <v>11.8</v>
      </c>
      <c r="H1214" t="str">
        <f>_xlfn.XLOOKUP(Table1[[#This Row],[MyyjäID]],myyjat!$A$2:$A$16,myyjat!$B$2:$B$16)</f>
        <v>Petteri</v>
      </c>
      <c r="I1214">
        <f>_xlfn.XLOOKUP(Table1[[#This Row],[Tuotenumero]],tuotteet!$A$2:$A$26,tuotteet!$C$2:$C$26)</f>
        <v>4</v>
      </c>
      <c r="J1214" t="str">
        <f>_xlfn.XLOOKUP(Table1[[#This Row],[ryhmäID]],ryhmat!$A$2:$A$7,ryhmat!$B$2:$B$7)</f>
        <v>Tarvikkeet</v>
      </c>
      <c r="K1214">
        <f>Table1[[#This Row],[Myyntihinta]]-Table1[[#This Row],[Ostohinta]]</f>
        <v>8.1999999999999993</v>
      </c>
    </row>
    <row r="1215" spans="1:11" x14ac:dyDescent="0.2">
      <c r="A1215">
        <v>51713</v>
      </c>
      <c r="B1215" s="21">
        <v>44470</v>
      </c>
      <c r="C1215" s="26" t="s">
        <v>820</v>
      </c>
      <c r="D1215">
        <v>1</v>
      </c>
      <c r="E1215">
        <v>6</v>
      </c>
      <c r="F1215">
        <v>84</v>
      </c>
      <c r="G1215">
        <v>51.3</v>
      </c>
      <c r="H1215" t="str">
        <f>_xlfn.XLOOKUP(Table1[[#This Row],[MyyjäID]],myyjat!$A$2:$A$16,myyjat!$B$2:$B$16)</f>
        <v>Hessu</v>
      </c>
      <c r="I1215">
        <f>_xlfn.XLOOKUP(Table1[[#This Row],[Tuotenumero]],tuotteet!$A$2:$A$26,tuotteet!$C$2:$C$26)</f>
        <v>6</v>
      </c>
      <c r="J1215" t="str">
        <f>_xlfn.XLOOKUP(Table1[[#This Row],[ryhmäID]],ryhmat!$A$2:$A$7,ryhmat!$B$2:$B$7)</f>
        <v>Digiboxit</v>
      </c>
      <c r="K1215">
        <f>Table1[[#This Row],[Myyntihinta]]-Table1[[#This Row],[Ostohinta]]</f>
        <v>32.700000000000003</v>
      </c>
    </row>
    <row r="1216" spans="1:11" x14ac:dyDescent="0.2">
      <c r="A1216">
        <v>51714</v>
      </c>
      <c r="B1216" s="21">
        <v>44470</v>
      </c>
      <c r="C1216" s="26" t="s">
        <v>822</v>
      </c>
      <c r="D1216">
        <v>1</v>
      </c>
      <c r="E1216">
        <v>6</v>
      </c>
      <c r="F1216">
        <v>176</v>
      </c>
      <c r="G1216">
        <v>111.16</v>
      </c>
      <c r="H1216" t="str">
        <f>_xlfn.XLOOKUP(Table1[[#This Row],[MyyjäID]],myyjat!$A$2:$A$16,myyjat!$B$2:$B$16)</f>
        <v>Hessu</v>
      </c>
      <c r="I1216">
        <f>_xlfn.XLOOKUP(Table1[[#This Row],[Tuotenumero]],tuotteet!$A$2:$A$26,tuotteet!$C$2:$C$26)</f>
        <v>2</v>
      </c>
      <c r="J1216" t="str">
        <f>_xlfn.XLOOKUP(Table1[[#This Row],[ryhmäID]],ryhmat!$A$2:$A$7,ryhmat!$B$2:$B$7)</f>
        <v>Kuvantoisto</v>
      </c>
      <c r="K1216">
        <f>Table1[[#This Row],[Myyntihinta]]-Table1[[#This Row],[Ostohinta]]</f>
        <v>64.84</v>
      </c>
    </row>
    <row r="1217" spans="1:11" x14ac:dyDescent="0.2">
      <c r="A1217">
        <v>51715</v>
      </c>
      <c r="B1217" s="21">
        <v>44471</v>
      </c>
      <c r="C1217" s="26" t="s">
        <v>821</v>
      </c>
      <c r="D1217">
        <v>1</v>
      </c>
      <c r="E1217">
        <v>11</v>
      </c>
      <c r="F1217">
        <v>118</v>
      </c>
      <c r="G1217">
        <v>64.95</v>
      </c>
      <c r="H1217" t="str">
        <f>_xlfn.XLOOKUP(Table1[[#This Row],[MyyjäID]],myyjat!$A$2:$A$16,myyjat!$B$2:$B$16)</f>
        <v>Lisbeth</v>
      </c>
      <c r="I1217">
        <f>_xlfn.XLOOKUP(Table1[[#This Row],[Tuotenumero]],tuotteet!$A$2:$A$26,tuotteet!$C$2:$C$26)</f>
        <v>2</v>
      </c>
      <c r="J1217" t="str">
        <f>_xlfn.XLOOKUP(Table1[[#This Row],[ryhmäID]],ryhmat!$A$2:$A$7,ryhmat!$B$2:$B$7)</f>
        <v>Kuvantoisto</v>
      </c>
      <c r="K1217">
        <f>Table1[[#This Row],[Myyntihinta]]-Table1[[#This Row],[Ostohinta]]</f>
        <v>53.05</v>
      </c>
    </row>
    <row r="1218" spans="1:11" x14ac:dyDescent="0.2">
      <c r="A1218">
        <v>51716</v>
      </c>
      <c r="B1218" s="21">
        <v>44472</v>
      </c>
      <c r="C1218" s="26" t="s">
        <v>817</v>
      </c>
      <c r="D1218">
        <v>1</v>
      </c>
      <c r="E1218">
        <v>1</v>
      </c>
      <c r="F1218">
        <v>19</v>
      </c>
      <c r="G1218">
        <v>11.53</v>
      </c>
      <c r="H1218" t="str">
        <f>_xlfn.XLOOKUP(Table1[[#This Row],[MyyjäID]],myyjat!$A$2:$A$16,myyjat!$B$2:$B$16)</f>
        <v>Jani</v>
      </c>
      <c r="I1218">
        <f>_xlfn.XLOOKUP(Table1[[#This Row],[Tuotenumero]],tuotteet!$A$2:$A$26,tuotteet!$C$2:$C$26)</f>
        <v>4</v>
      </c>
      <c r="J1218" t="str">
        <f>_xlfn.XLOOKUP(Table1[[#This Row],[ryhmäID]],ryhmat!$A$2:$A$7,ryhmat!$B$2:$B$7)</f>
        <v>Tarvikkeet</v>
      </c>
      <c r="K1218">
        <f>Table1[[#This Row],[Myyntihinta]]-Table1[[#This Row],[Ostohinta]]</f>
        <v>7.4700000000000006</v>
      </c>
    </row>
    <row r="1219" spans="1:11" x14ac:dyDescent="0.2">
      <c r="A1219">
        <v>51717</v>
      </c>
      <c r="B1219" s="21">
        <v>44473</v>
      </c>
      <c r="C1219" s="26" t="s">
        <v>821</v>
      </c>
      <c r="D1219">
        <v>1</v>
      </c>
      <c r="E1219">
        <v>6</v>
      </c>
      <c r="F1219">
        <v>120</v>
      </c>
      <c r="G1219">
        <v>63.68</v>
      </c>
      <c r="H1219" t="str">
        <f>_xlfn.XLOOKUP(Table1[[#This Row],[MyyjäID]],myyjat!$A$2:$A$16,myyjat!$B$2:$B$16)</f>
        <v>Hessu</v>
      </c>
      <c r="I1219">
        <f>_xlfn.XLOOKUP(Table1[[#This Row],[Tuotenumero]],tuotteet!$A$2:$A$26,tuotteet!$C$2:$C$26)</f>
        <v>2</v>
      </c>
      <c r="J1219" t="str">
        <f>_xlfn.XLOOKUP(Table1[[#This Row],[ryhmäID]],ryhmat!$A$2:$A$7,ryhmat!$B$2:$B$7)</f>
        <v>Kuvantoisto</v>
      </c>
      <c r="K1219">
        <f>Table1[[#This Row],[Myyntihinta]]-Table1[[#This Row],[Ostohinta]]</f>
        <v>56.32</v>
      </c>
    </row>
    <row r="1220" spans="1:11" x14ac:dyDescent="0.2">
      <c r="A1220">
        <v>51718</v>
      </c>
      <c r="B1220" s="21">
        <v>44474</v>
      </c>
      <c r="C1220" s="26" t="s">
        <v>816</v>
      </c>
      <c r="D1220">
        <v>1</v>
      </c>
      <c r="E1220">
        <v>5</v>
      </c>
      <c r="F1220">
        <v>73</v>
      </c>
      <c r="G1220">
        <v>38.83</v>
      </c>
      <c r="H1220" t="str">
        <f>_xlfn.XLOOKUP(Table1[[#This Row],[MyyjäID]],myyjat!$A$2:$A$16,myyjat!$B$2:$B$16)</f>
        <v>Liisa</v>
      </c>
      <c r="I1220">
        <f>_xlfn.XLOOKUP(Table1[[#This Row],[Tuotenumero]],tuotteet!$A$2:$A$26,tuotteet!$C$2:$C$26)</f>
        <v>5</v>
      </c>
      <c r="J1220" t="str">
        <f>_xlfn.XLOOKUP(Table1[[#This Row],[ryhmäID]],ryhmat!$A$2:$A$7,ryhmat!$B$2:$B$7)</f>
        <v>Konsolit</v>
      </c>
      <c r="K1220">
        <f>Table1[[#This Row],[Myyntihinta]]-Table1[[#This Row],[Ostohinta]]</f>
        <v>34.17</v>
      </c>
    </row>
    <row r="1221" spans="1:11" x14ac:dyDescent="0.2">
      <c r="A1221">
        <v>51719</v>
      </c>
      <c r="B1221" s="21">
        <v>44474</v>
      </c>
      <c r="C1221" s="26" t="s">
        <v>822</v>
      </c>
      <c r="D1221">
        <v>1</v>
      </c>
      <c r="E1221">
        <v>7</v>
      </c>
      <c r="F1221">
        <v>187</v>
      </c>
      <c r="G1221">
        <v>114.34</v>
      </c>
      <c r="H1221" t="str">
        <f>_xlfn.XLOOKUP(Table1[[#This Row],[MyyjäID]],myyjat!$A$2:$A$16,myyjat!$B$2:$B$16)</f>
        <v>Rauno</v>
      </c>
      <c r="I1221">
        <f>_xlfn.XLOOKUP(Table1[[#This Row],[Tuotenumero]],tuotteet!$A$2:$A$26,tuotteet!$C$2:$C$26)</f>
        <v>2</v>
      </c>
      <c r="J1221" t="str">
        <f>_xlfn.XLOOKUP(Table1[[#This Row],[ryhmäID]],ryhmat!$A$2:$A$7,ryhmat!$B$2:$B$7)</f>
        <v>Kuvantoisto</v>
      </c>
      <c r="K1221">
        <f>Table1[[#This Row],[Myyntihinta]]-Table1[[#This Row],[Ostohinta]]</f>
        <v>72.66</v>
      </c>
    </row>
    <row r="1222" spans="1:11" x14ac:dyDescent="0.2">
      <c r="A1222">
        <v>51720</v>
      </c>
      <c r="B1222" s="21">
        <v>44475</v>
      </c>
      <c r="C1222" s="26" t="s">
        <v>819</v>
      </c>
      <c r="D1222">
        <v>1</v>
      </c>
      <c r="E1222">
        <v>1</v>
      </c>
      <c r="F1222">
        <v>226</v>
      </c>
      <c r="G1222">
        <v>166.29</v>
      </c>
      <c r="H1222" t="str">
        <f>_xlfn.XLOOKUP(Table1[[#This Row],[MyyjäID]],myyjat!$A$2:$A$16,myyjat!$B$2:$B$16)</f>
        <v>Jani</v>
      </c>
      <c r="I1222">
        <f>_xlfn.XLOOKUP(Table1[[#This Row],[Tuotenumero]],tuotteet!$A$2:$A$26,tuotteet!$C$2:$C$26)</f>
        <v>3</v>
      </c>
      <c r="J1222" t="str">
        <f>_xlfn.XLOOKUP(Table1[[#This Row],[ryhmäID]],ryhmat!$A$2:$A$7,ryhmat!$B$2:$B$7)</f>
        <v>TV</v>
      </c>
      <c r="K1222">
        <f>Table1[[#This Row],[Myyntihinta]]-Table1[[#This Row],[Ostohinta]]</f>
        <v>59.710000000000008</v>
      </c>
    </row>
    <row r="1223" spans="1:11" x14ac:dyDescent="0.2">
      <c r="A1223">
        <v>51721</v>
      </c>
      <c r="B1223" s="21">
        <v>44476</v>
      </c>
      <c r="C1223" s="26" t="s">
        <v>817</v>
      </c>
      <c r="D1223">
        <v>1</v>
      </c>
      <c r="E1223">
        <v>9</v>
      </c>
      <c r="F1223">
        <v>20</v>
      </c>
      <c r="G1223">
        <v>10.64</v>
      </c>
      <c r="H1223" t="str">
        <f>_xlfn.XLOOKUP(Table1[[#This Row],[MyyjäID]],myyjat!$A$2:$A$16,myyjat!$B$2:$B$16)</f>
        <v>Maija</v>
      </c>
      <c r="I1223">
        <f>_xlfn.XLOOKUP(Table1[[#This Row],[Tuotenumero]],tuotteet!$A$2:$A$26,tuotteet!$C$2:$C$26)</f>
        <v>4</v>
      </c>
      <c r="J1223" t="str">
        <f>_xlfn.XLOOKUP(Table1[[#This Row],[ryhmäID]],ryhmat!$A$2:$A$7,ryhmat!$B$2:$B$7)</f>
        <v>Tarvikkeet</v>
      </c>
      <c r="K1223">
        <f>Table1[[#This Row],[Myyntihinta]]-Table1[[#This Row],[Ostohinta]]</f>
        <v>9.36</v>
      </c>
    </row>
    <row r="1224" spans="1:11" x14ac:dyDescent="0.2">
      <c r="A1224">
        <v>51722</v>
      </c>
      <c r="B1224" s="21">
        <v>44478</v>
      </c>
      <c r="C1224" s="26" t="s">
        <v>817</v>
      </c>
      <c r="D1224">
        <v>1</v>
      </c>
      <c r="E1224">
        <v>11</v>
      </c>
      <c r="F1224">
        <v>20</v>
      </c>
      <c r="G1224">
        <v>10.99</v>
      </c>
      <c r="H1224" t="str">
        <f>_xlfn.XLOOKUP(Table1[[#This Row],[MyyjäID]],myyjat!$A$2:$A$16,myyjat!$B$2:$B$16)</f>
        <v>Lisbeth</v>
      </c>
      <c r="I1224">
        <f>_xlfn.XLOOKUP(Table1[[#This Row],[Tuotenumero]],tuotteet!$A$2:$A$26,tuotteet!$C$2:$C$26)</f>
        <v>4</v>
      </c>
      <c r="J1224" t="str">
        <f>_xlfn.XLOOKUP(Table1[[#This Row],[ryhmäID]],ryhmat!$A$2:$A$7,ryhmat!$B$2:$B$7)</f>
        <v>Tarvikkeet</v>
      </c>
      <c r="K1224">
        <f>Table1[[#This Row],[Myyntihinta]]-Table1[[#This Row],[Ostohinta]]</f>
        <v>9.01</v>
      </c>
    </row>
    <row r="1225" spans="1:11" x14ac:dyDescent="0.2">
      <c r="A1225">
        <v>51723</v>
      </c>
      <c r="B1225" s="21">
        <v>44478</v>
      </c>
      <c r="C1225" s="26" t="s">
        <v>818</v>
      </c>
      <c r="D1225">
        <v>1</v>
      </c>
      <c r="E1225">
        <v>6</v>
      </c>
      <c r="F1225">
        <v>85</v>
      </c>
      <c r="G1225">
        <v>54.05</v>
      </c>
      <c r="H1225" t="str">
        <f>_xlfn.XLOOKUP(Table1[[#This Row],[MyyjäID]],myyjat!$A$2:$A$16,myyjat!$B$2:$B$16)</f>
        <v>Hessu</v>
      </c>
      <c r="I1225">
        <f>_xlfn.XLOOKUP(Table1[[#This Row],[Tuotenumero]],tuotteet!$A$2:$A$26,tuotteet!$C$2:$C$26)</f>
        <v>6</v>
      </c>
      <c r="J1225" t="str">
        <f>_xlfn.XLOOKUP(Table1[[#This Row],[ryhmäID]],ryhmat!$A$2:$A$7,ryhmat!$B$2:$B$7)</f>
        <v>Digiboxit</v>
      </c>
      <c r="K1225">
        <f>Table1[[#This Row],[Myyntihinta]]-Table1[[#This Row],[Ostohinta]]</f>
        <v>30.950000000000003</v>
      </c>
    </row>
    <row r="1226" spans="1:11" x14ac:dyDescent="0.2">
      <c r="A1226">
        <v>51724</v>
      </c>
      <c r="B1226" s="21">
        <v>44478</v>
      </c>
      <c r="C1226" s="26" t="s">
        <v>824</v>
      </c>
      <c r="D1226">
        <v>1</v>
      </c>
      <c r="E1226">
        <v>7</v>
      </c>
      <c r="F1226">
        <v>138</v>
      </c>
      <c r="G1226">
        <v>90.23</v>
      </c>
      <c r="H1226" t="str">
        <f>_xlfn.XLOOKUP(Table1[[#This Row],[MyyjäID]],myyjat!$A$2:$A$16,myyjat!$B$2:$B$16)</f>
        <v>Rauno</v>
      </c>
      <c r="I1226">
        <f>_xlfn.XLOOKUP(Table1[[#This Row],[Tuotenumero]],tuotteet!$A$2:$A$26,tuotteet!$C$2:$C$26)</f>
        <v>2</v>
      </c>
      <c r="J1226" t="str">
        <f>_xlfn.XLOOKUP(Table1[[#This Row],[ryhmäID]],ryhmat!$A$2:$A$7,ryhmat!$B$2:$B$7)</f>
        <v>Kuvantoisto</v>
      </c>
      <c r="K1226">
        <f>Table1[[#This Row],[Myyntihinta]]-Table1[[#This Row],[Ostohinta]]</f>
        <v>47.769999999999996</v>
      </c>
    </row>
    <row r="1227" spans="1:11" x14ac:dyDescent="0.2">
      <c r="A1227">
        <v>51725</v>
      </c>
      <c r="B1227" s="21">
        <v>44478</v>
      </c>
      <c r="C1227" s="26" t="s">
        <v>819</v>
      </c>
      <c r="D1227">
        <v>1</v>
      </c>
      <c r="E1227">
        <v>7</v>
      </c>
      <c r="F1227">
        <v>226</v>
      </c>
      <c r="G1227">
        <v>166.31</v>
      </c>
      <c r="H1227" t="str">
        <f>_xlfn.XLOOKUP(Table1[[#This Row],[MyyjäID]],myyjat!$A$2:$A$16,myyjat!$B$2:$B$16)</f>
        <v>Rauno</v>
      </c>
      <c r="I1227">
        <f>_xlfn.XLOOKUP(Table1[[#This Row],[Tuotenumero]],tuotteet!$A$2:$A$26,tuotteet!$C$2:$C$26)</f>
        <v>3</v>
      </c>
      <c r="J1227" t="str">
        <f>_xlfn.XLOOKUP(Table1[[#This Row],[ryhmäID]],ryhmat!$A$2:$A$7,ryhmat!$B$2:$B$7)</f>
        <v>TV</v>
      </c>
      <c r="K1227">
        <f>Table1[[#This Row],[Myyntihinta]]-Table1[[#This Row],[Ostohinta]]</f>
        <v>59.69</v>
      </c>
    </row>
    <row r="1228" spans="1:11" x14ac:dyDescent="0.2">
      <c r="A1228">
        <v>51726</v>
      </c>
      <c r="B1228" s="21">
        <v>44479</v>
      </c>
      <c r="C1228" s="26" t="s">
        <v>821</v>
      </c>
      <c r="D1228">
        <v>1</v>
      </c>
      <c r="E1228">
        <v>13</v>
      </c>
      <c r="F1228">
        <v>117</v>
      </c>
      <c r="G1228">
        <v>65.069999999999993</v>
      </c>
      <c r="H1228" t="str">
        <f>_xlfn.XLOOKUP(Table1[[#This Row],[MyyjäID]],myyjat!$A$2:$A$16,myyjat!$B$2:$B$16)</f>
        <v>Mari</v>
      </c>
      <c r="I1228">
        <f>_xlfn.XLOOKUP(Table1[[#This Row],[Tuotenumero]],tuotteet!$A$2:$A$26,tuotteet!$C$2:$C$26)</f>
        <v>2</v>
      </c>
      <c r="J1228" t="str">
        <f>_xlfn.XLOOKUP(Table1[[#This Row],[ryhmäID]],ryhmat!$A$2:$A$7,ryhmat!$B$2:$B$7)</f>
        <v>Kuvantoisto</v>
      </c>
      <c r="K1228">
        <f>Table1[[#This Row],[Myyntihinta]]-Table1[[#This Row],[Ostohinta]]</f>
        <v>51.930000000000007</v>
      </c>
    </row>
    <row r="1229" spans="1:11" x14ac:dyDescent="0.2">
      <c r="A1229">
        <v>51727</v>
      </c>
      <c r="B1229" s="21">
        <v>44480</v>
      </c>
      <c r="C1229" s="26" t="s">
        <v>825</v>
      </c>
      <c r="D1229">
        <v>1</v>
      </c>
      <c r="E1229">
        <v>7</v>
      </c>
      <c r="F1229">
        <v>95</v>
      </c>
      <c r="G1229">
        <v>56.69</v>
      </c>
      <c r="H1229" t="str">
        <f>_xlfn.XLOOKUP(Table1[[#This Row],[MyyjäID]],myyjat!$A$2:$A$16,myyjat!$B$2:$B$16)</f>
        <v>Rauno</v>
      </c>
      <c r="I1229">
        <f>_xlfn.XLOOKUP(Table1[[#This Row],[Tuotenumero]],tuotteet!$A$2:$A$26,tuotteet!$C$2:$C$26)</f>
        <v>5</v>
      </c>
      <c r="J1229" t="str">
        <f>_xlfn.XLOOKUP(Table1[[#This Row],[ryhmäID]],ryhmat!$A$2:$A$7,ryhmat!$B$2:$B$7)</f>
        <v>Konsolit</v>
      </c>
      <c r="K1229">
        <f>Table1[[#This Row],[Myyntihinta]]-Table1[[#This Row],[Ostohinta]]</f>
        <v>38.31</v>
      </c>
    </row>
    <row r="1230" spans="1:11" x14ac:dyDescent="0.2">
      <c r="A1230">
        <v>51728</v>
      </c>
      <c r="B1230" s="21">
        <v>44480</v>
      </c>
      <c r="C1230" s="26" t="s">
        <v>822</v>
      </c>
      <c r="D1230">
        <v>1</v>
      </c>
      <c r="E1230">
        <v>5</v>
      </c>
      <c r="F1230">
        <v>180</v>
      </c>
      <c r="G1230">
        <v>121.02</v>
      </c>
      <c r="H1230" t="str">
        <f>_xlfn.XLOOKUP(Table1[[#This Row],[MyyjäID]],myyjat!$A$2:$A$16,myyjat!$B$2:$B$16)</f>
        <v>Liisa</v>
      </c>
      <c r="I1230">
        <f>_xlfn.XLOOKUP(Table1[[#This Row],[Tuotenumero]],tuotteet!$A$2:$A$26,tuotteet!$C$2:$C$26)</f>
        <v>2</v>
      </c>
      <c r="J1230" t="str">
        <f>_xlfn.XLOOKUP(Table1[[#This Row],[ryhmäID]],ryhmat!$A$2:$A$7,ryhmat!$B$2:$B$7)</f>
        <v>Kuvantoisto</v>
      </c>
      <c r="K1230">
        <f>Table1[[#This Row],[Myyntihinta]]-Table1[[#This Row],[Ostohinta]]</f>
        <v>58.980000000000004</v>
      </c>
    </row>
    <row r="1231" spans="1:11" x14ac:dyDescent="0.2">
      <c r="A1231">
        <v>51729</v>
      </c>
      <c r="B1231" s="21">
        <v>44481</v>
      </c>
      <c r="C1231" s="26" t="s">
        <v>817</v>
      </c>
      <c r="D1231">
        <v>1</v>
      </c>
      <c r="E1231">
        <v>13</v>
      </c>
      <c r="F1231">
        <v>20</v>
      </c>
      <c r="G1231">
        <v>11.67</v>
      </c>
      <c r="H1231" t="str">
        <f>_xlfn.XLOOKUP(Table1[[#This Row],[MyyjäID]],myyjat!$A$2:$A$16,myyjat!$B$2:$B$16)</f>
        <v>Mari</v>
      </c>
      <c r="I1231">
        <f>_xlfn.XLOOKUP(Table1[[#This Row],[Tuotenumero]],tuotteet!$A$2:$A$26,tuotteet!$C$2:$C$26)</f>
        <v>4</v>
      </c>
      <c r="J1231" t="str">
        <f>_xlfn.XLOOKUP(Table1[[#This Row],[ryhmäID]],ryhmat!$A$2:$A$7,ryhmat!$B$2:$B$7)</f>
        <v>Tarvikkeet</v>
      </c>
      <c r="K1231">
        <f>Table1[[#This Row],[Myyntihinta]]-Table1[[#This Row],[Ostohinta]]</f>
        <v>8.33</v>
      </c>
    </row>
    <row r="1232" spans="1:11" x14ac:dyDescent="0.2">
      <c r="A1232">
        <v>51730</v>
      </c>
      <c r="B1232" s="21">
        <v>44482</v>
      </c>
      <c r="C1232" s="26" t="s">
        <v>819</v>
      </c>
      <c r="D1232">
        <v>1</v>
      </c>
      <c r="E1232">
        <v>14</v>
      </c>
      <c r="F1232">
        <v>232</v>
      </c>
      <c r="G1232">
        <v>153.05000000000001</v>
      </c>
      <c r="H1232" t="str">
        <f>_xlfn.XLOOKUP(Table1[[#This Row],[MyyjäID]],myyjat!$A$2:$A$16,myyjat!$B$2:$B$16)</f>
        <v>Hillevi</v>
      </c>
      <c r="I1232">
        <f>_xlfn.XLOOKUP(Table1[[#This Row],[Tuotenumero]],tuotteet!$A$2:$A$26,tuotteet!$C$2:$C$26)</f>
        <v>3</v>
      </c>
      <c r="J1232" t="str">
        <f>_xlfn.XLOOKUP(Table1[[#This Row],[ryhmäID]],ryhmat!$A$2:$A$7,ryhmat!$B$2:$B$7)</f>
        <v>TV</v>
      </c>
      <c r="K1232">
        <f>Table1[[#This Row],[Myyntihinta]]-Table1[[#This Row],[Ostohinta]]</f>
        <v>78.949999999999989</v>
      </c>
    </row>
    <row r="1233" spans="1:11" x14ac:dyDescent="0.2">
      <c r="A1233">
        <v>51731</v>
      </c>
      <c r="B1233" s="21">
        <v>44483</v>
      </c>
      <c r="C1233" s="26" t="s">
        <v>820</v>
      </c>
      <c r="D1233">
        <v>1</v>
      </c>
      <c r="E1233">
        <v>9</v>
      </c>
      <c r="F1233">
        <v>86</v>
      </c>
      <c r="G1233">
        <v>51.01</v>
      </c>
      <c r="H1233" t="str">
        <f>_xlfn.XLOOKUP(Table1[[#This Row],[MyyjäID]],myyjat!$A$2:$A$16,myyjat!$B$2:$B$16)</f>
        <v>Maija</v>
      </c>
      <c r="I1233">
        <f>_xlfn.XLOOKUP(Table1[[#This Row],[Tuotenumero]],tuotteet!$A$2:$A$26,tuotteet!$C$2:$C$26)</f>
        <v>6</v>
      </c>
      <c r="J1233" t="str">
        <f>_xlfn.XLOOKUP(Table1[[#This Row],[ryhmäID]],ryhmat!$A$2:$A$7,ryhmat!$B$2:$B$7)</f>
        <v>Digiboxit</v>
      </c>
      <c r="K1233">
        <f>Table1[[#This Row],[Myyntihinta]]-Table1[[#This Row],[Ostohinta]]</f>
        <v>34.99</v>
      </c>
    </row>
    <row r="1234" spans="1:11" x14ac:dyDescent="0.2">
      <c r="A1234">
        <v>51732</v>
      </c>
      <c r="B1234" s="21">
        <v>44484</v>
      </c>
      <c r="C1234" s="26" t="s">
        <v>822</v>
      </c>
      <c r="D1234">
        <v>1</v>
      </c>
      <c r="E1234">
        <v>7</v>
      </c>
      <c r="F1234">
        <v>175</v>
      </c>
      <c r="G1234">
        <v>113.07</v>
      </c>
      <c r="H1234" t="str">
        <f>_xlfn.XLOOKUP(Table1[[#This Row],[MyyjäID]],myyjat!$A$2:$A$16,myyjat!$B$2:$B$16)</f>
        <v>Rauno</v>
      </c>
      <c r="I1234">
        <f>_xlfn.XLOOKUP(Table1[[#This Row],[Tuotenumero]],tuotteet!$A$2:$A$26,tuotteet!$C$2:$C$26)</f>
        <v>2</v>
      </c>
      <c r="J1234" t="str">
        <f>_xlfn.XLOOKUP(Table1[[#This Row],[ryhmäID]],ryhmat!$A$2:$A$7,ryhmat!$B$2:$B$7)</f>
        <v>Kuvantoisto</v>
      </c>
      <c r="K1234">
        <f>Table1[[#This Row],[Myyntihinta]]-Table1[[#This Row],[Ostohinta]]</f>
        <v>61.930000000000007</v>
      </c>
    </row>
    <row r="1235" spans="1:11" x14ac:dyDescent="0.2">
      <c r="A1235">
        <v>51733</v>
      </c>
      <c r="B1235" s="21">
        <v>44485</v>
      </c>
      <c r="C1235" s="26" t="s">
        <v>821</v>
      </c>
      <c r="D1235">
        <v>1</v>
      </c>
      <c r="E1235">
        <v>2</v>
      </c>
      <c r="F1235">
        <v>124</v>
      </c>
      <c r="G1235">
        <v>62.58</v>
      </c>
      <c r="H1235" t="str">
        <f>_xlfn.XLOOKUP(Table1[[#This Row],[MyyjäID]],myyjat!$A$2:$A$16,myyjat!$B$2:$B$16)</f>
        <v>Petteri</v>
      </c>
      <c r="I1235">
        <f>_xlfn.XLOOKUP(Table1[[#This Row],[Tuotenumero]],tuotteet!$A$2:$A$26,tuotteet!$C$2:$C$26)</f>
        <v>2</v>
      </c>
      <c r="J1235" t="str">
        <f>_xlfn.XLOOKUP(Table1[[#This Row],[ryhmäID]],ryhmat!$A$2:$A$7,ryhmat!$B$2:$B$7)</f>
        <v>Kuvantoisto</v>
      </c>
      <c r="K1235">
        <f>Table1[[#This Row],[Myyntihinta]]-Table1[[#This Row],[Ostohinta]]</f>
        <v>61.42</v>
      </c>
    </row>
    <row r="1236" spans="1:11" x14ac:dyDescent="0.2">
      <c r="A1236">
        <v>51734</v>
      </c>
      <c r="B1236" s="21">
        <v>44486</v>
      </c>
      <c r="C1236" s="26" t="s">
        <v>817</v>
      </c>
      <c r="D1236">
        <v>1</v>
      </c>
      <c r="E1236">
        <v>1</v>
      </c>
      <c r="F1236">
        <v>20</v>
      </c>
      <c r="G1236">
        <v>10.97</v>
      </c>
      <c r="H1236" t="str">
        <f>_xlfn.XLOOKUP(Table1[[#This Row],[MyyjäID]],myyjat!$A$2:$A$16,myyjat!$B$2:$B$16)</f>
        <v>Jani</v>
      </c>
      <c r="I1236">
        <f>_xlfn.XLOOKUP(Table1[[#This Row],[Tuotenumero]],tuotteet!$A$2:$A$26,tuotteet!$C$2:$C$26)</f>
        <v>4</v>
      </c>
      <c r="J1236" t="str">
        <f>_xlfn.XLOOKUP(Table1[[#This Row],[ryhmäID]],ryhmat!$A$2:$A$7,ryhmat!$B$2:$B$7)</f>
        <v>Tarvikkeet</v>
      </c>
      <c r="K1236">
        <f>Table1[[#This Row],[Myyntihinta]]-Table1[[#This Row],[Ostohinta]]</f>
        <v>9.0299999999999994</v>
      </c>
    </row>
    <row r="1237" spans="1:11" x14ac:dyDescent="0.2">
      <c r="A1237">
        <v>51735</v>
      </c>
      <c r="B1237" s="21">
        <v>44486</v>
      </c>
      <c r="C1237" s="26" t="s">
        <v>818</v>
      </c>
      <c r="D1237">
        <v>1</v>
      </c>
      <c r="E1237">
        <v>7</v>
      </c>
      <c r="F1237">
        <v>85</v>
      </c>
      <c r="G1237">
        <v>56.63</v>
      </c>
      <c r="H1237" t="str">
        <f>_xlfn.XLOOKUP(Table1[[#This Row],[MyyjäID]],myyjat!$A$2:$A$16,myyjat!$B$2:$B$16)</f>
        <v>Rauno</v>
      </c>
      <c r="I1237">
        <f>_xlfn.XLOOKUP(Table1[[#This Row],[Tuotenumero]],tuotteet!$A$2:$A$26,tuotteet!$C$2:$C$26)</f>
        <v>6</v>
      </c>
      <c r="J1237" t="str">
        <f>_xlfn.XLOOKUP(Table1[[#This Row],[ryhmäID]],ryhmat!$A$2:$A$7,ryhmat!$B$2:$B$7)</f>
        <v>Digiboxit</v>
      </c>
      <c r="K1237">
        <f>Table1[[#This Row],[Myyntihinta]]-Table1[[#This Row],[Ostohinta]]</f>
        <v>28.369999999999997</v>
      </c>
    </row>
    <row r="1238" spans="1:11" x14ac:dyDescent="0.2">
      <c r="A1238">
        <v>51736</v>
      </c>
      <c r="B1238" s="21">
        <v>44489</v>
      </c>
      <c r="C1238" s="26" t="s">
        <v>817</v>
      </c>
      <c r="D1238">
        <v>1</v>
      </c>
      <c r="E1238">
        <v>7</v>
      </c>
      <c r="F1238">
        <v>21</v>
      </c>
      <c r="G1238">
        <v>10.85</v>
      </c>
      <c r="H1238" t="str">
        <f>_xlfn.XLOOKUP(Table1[[#This Row],[MyyjäID]],myyjat!$A$2:$A$16,myyjat!$B$2:$B$16)</f>
        <v>Rauno</v>
      </c>
      <c r="I1238">
        <f>_xlfn.XLOOKUP(Table1[[#This Row],[Tuotenumero]],tuotteet!$A$2:$A$26,tuotteet!$C$2:$C$26)</f>
        <v>4</v>
      </c>
      <c r="J1238" t="str">
        <f>_xlfn.XLOOKUP(Table1[[#This Row],[ryhmäID]],ryhmat!$A$2:$A$7,ryhmat!$B$2:$B$7)</f>
        <v>Tarvikkeet</v>
      </c>
      <c r="K1238">
        <f>Table1[[#This Row],[Myyntihinta]]-Table1[[#This Row],[Ostohinta]]</f>
        <v>10.15</v>
      </c>
    </row>
    <row r="1239" spans="1:11" x14ac:dyDescent="0.2">
      <c r="A1239">
        <v>51737</v>
      </c>
      <c r="B1239" s="21">
        <v>44490</v>
      </c>
      <c r="C1239" s="26" t="s">
        <v>818</v>
      </c>
      <c r="D1239">
        <v>1</v>
      </c>
      <c r="E1239">
        <v>16</v>
      </c>
      <c r="F1239">
        <v>87</v>
      </c>
      <c r="G1239">
        <v>55.8</v>
      </c>
      <c r="H1239" t="str">
        <f>_xlfn.XLOOKUP(Table1[[#This Row],[MyyjäID]],myyjat!$A$2:$A$16,myyjat!$B$2:$B$16)</f>
        <v>Sanni</v>
      </c>
      <c r="I1239">
        <f>_xlfn.XLOOKUP(Table1[[#This Row],[Tuotenumero]],tuotteet!$A$2:$A$26,tuotteet!$C$2:$C$26)</f>
        <v>6</v>
      </c>
      <c r="J1239" t="str">
        <f>_xlfn.XLOOKUP(Table1[[#This Row],[ryhmäID]],ryhmat!$A$2:$A$7,ryhmat!$B$2:$B$7)</f>
        <v>Digiboxit</v>
      </c>
      <c r="K1239">
        <f>Table1[[#This Row],[Myyntihinta]]-Table1[[#This Row],[Ostohinta]]</f>
        <v>31.200000000000003</v>
      </c>
    </row>
    <row r="1240" spans="1:11" x14ac:dyDescent="0.2">
      <c r="A1240">
        <v>51738</v>
      </c>
      <c r="B1240" s="21">
        <v>44490</v>
      </c>
      <c r="C1240" s="26" t="s">
        <v>821</v>
      </c>
      <c r="D1240">
        <v>1</v>
      </c>
      <c r="E1240">
        <v>5</v>
      </c>
      <c r="F1240">
        <v>122</v>
      </c>
      <c r="G1240">
        <v>61.19</v>
      </c>
      <c r="H1240" t="str">
        <f>_xlfn.XLOOKUP(Table1[[#This Row],[MyyjäID]],myyjat!$A$2:$A$16,myyjat!$B$2:$B$16)</f>
        <v>Liisa</v>
      </c>
      <c r="I1240">
        <f>_xlfn.XLOOKUP(Table1[[#This Row],[Tuotenumero]],tuotteet!$A$2:$A$26,tuotteet!$C$2:$C$26)</f>
        <v>2</v>
      </c>
      <c r="J1240" t="str">
        <f>_xlfn.XLOOKUP(Table1[[#This Row],[ryhmäID]],ryhmat!$A$2:$A$7,ryhmat!$B$2:$B$7)</f>
        <v>Kuvantoisto</v>
      </c>
      <c r="K1240">
        <f>Table1[[#This Row],[Myyntihinta]]-Table1[[#This Row],[Ostohinta]]</f>
        <v>60.81</v>
      </c>
    </row>
    <row r="1241" spans="1:11" x14ac:dyDescent="0.2">
      <c r="A1241">
        <v>51739</v>
      </c>
      <c r="B1241" s="21">
        <v>44490</v>
      </c>
      <c r="C1241" s="26" t="s">
        <v>820</v>
      </c>
      <c r="D1241">
        <v>1</v>
      </c>
      <c r="E1241">
        <v>1</v>
      </c>
      <c r="F1241">
        <v>83</v>
      </c>
      <c r="G1241">
        <v>51.37</v>
      </c>
      <c r="H1241" t="str">
        <f>_xlfn.XLOOKUP(Table1[[#This Row],[MyyjäID]],myyjat!$A$2:$A$16,myyjat!$B$2:$B$16)</f>
        <v>Jani</v>
      </c>
      <c r="I1241">
        <f>_xlfn.XLOOKUP(Table1[[#This Row],[Tuotenumero]],tuotteet!$A$2:$A$26,tuotteet!$C$2:$C$26)</f>
        <v>6</v>
      </c>
      <c r="J1241" t="str">
        <f>_xlfn.XLOOKUP(Table1[[#This Row],[ryhmäID]],ryhmat!$A$2:$A$7,ryhmat!$B$2:$B$7)</f>
        <v>Digiboxit</v>
      </c>
      <c r="K1241">
        <f>Table1[[#This Row],[Myyntihinta]]-Table1[[#This Row],[Ostohinta]]</f>
        <v>31.630000000000003</v>
      </c>
    </row>
    <row r="1242" spans="1:11" x14ac:dyDescent="0.2">
      <c r="A1242">
        <v>51740</v>
      </c>
      <c r="B1242" s="21">
        <v>44492</v>
      </c>
      <c r="C1242" s="26" t="s">
        <v>817</v>
      </c>
      <c r="D1242">
        <v>1</v>
      </c>
      <c r="E1242">
        <v>15</v>
      </c>
      <c r="F1242">
        <v>20</v>
      </c>
      <c r="G1242">
        <v>11.07</v>
      </c>
      <c r="H1242" t="str">
        <f>_xlfn.XLOOKUP(Table1[[#This Row],[MyyjäID]],myyjat!$A$2:$A$16,myyjat!$B$2:$B$16)</f>
        <v>Sohvi</v>
      </c>
      <c r="I1242">
        <f>_xlfn.XLOOKUP(Table1[[#This Row],[Tuotenumero]],tuotteet!$A$2:$A$26,tuotteet!$C$2:$C$26)</f>
        <v>4</v>
      </c>
      <c r="J1242" t="str">
        <f>_xlfn.XLOOKUP(Table1[[#This Row],[ryhmäID]],ryhmat!$A$2:$A$7,ryhmat!$B$2:$B$7)</f>
        <v>Tarvikkeet</v>
      </c>
      <c r="K1242">
        <f>Table1[[#This Row],[Myyntihinta]]-Table1[[#This Row],[Ostohinta]]</f>
        <v>8.93</v>
      </c>
    </row>
    <row r="1243" spans="1:11" x14ac:dyDescent="0.2">
      <c r="A1243">
        <v>51741</v>
      </c>
      <c r="B1243" s="21">
        <v>44492</v>
      </c>
      <c r="C1243" s="26" t="s">
        <v>821</v>
      </c>
      <c r="D1243">
        <v>1</v>
      </c>
      <c r="E1243">
        <v>11</v>
      </c>
      <c r="F1243">
        <v>117</v>
      </c>
      <c r="G1243">
        <v>63.64</v>
      </c>
      <c r="H1243" t="str">
        <f>_xlfn.XLOOKUP(Table1[[#This Row],[MyyjäID]],myyjat!$A$2:$A$16,myyjat!$B$2:$B$16)</f>
        <v>Lisbeth</v>
      </c>
      <c r="I1243">
        <f>_xlfn.XLOOKUP(Table1[[#This Row],[Tuotenumero]],tuotteet!$A$2:$A$26,tuotteet!$C$2:$C$26)</f>
        <v>2</v>
      </c>
      <c r="J1243" t="str">
        <f>_xlfn.XLOOKUP(Table1[[#This Row],[ryhmäID]],ryhmat!$A$2:$A$7,ryhmat!$B$2:$B$7)</f>
        <v>Kuvantoisto</v>
      </c>
      <c r="K1243">
        <f>Table1[[#This Row],[Myyntihinta]]-Table1[[#This Row],[Ostohinta]]</f>
        <v>53.36</v>
      </c>
    </row>
    <row r="1244" spans="1:11" x14ac:dyDescent="0.2">
      <c r="A1244">
        <v>51742</v>
      </c>
      <c r="B1244" s="21">
        <v>44493</v>
      </c>
      <c r="C1244" s="26" t="s">
        <v>822</v>
      </c>
      <c r="D1244">
        <v>1</v>
      </c>
      <c r="E1244">
        <v>15</v>
      </c>
      <c r="F1244">
        <v>175</v>
      </c>
      <c r="G1244">
        <v>119.99</v>
      </c>
      <c r="H1244" t="str">
        <f>_xlfn.XLOOKUP(Table1[[#This Row],[MyyjäID]],myyjat!$A$2:$A$16,myyjat!$B$2:$B$16)</f>
        <v>Sohvi</v>
      </c>
      <c r="I1244">
        <f>_xlfn.XLOOKUP(Table1[[#This Row],[Tuotenumero]],tuotteet!$A$2:$A$26,tuotteet!$C$2:$C$26)</f>
        <v>2</v>
      </c>
      <c r="J1244" t="str">
        <f>_xlfn.XLOOKUP(Table1[[#This Row],[ryhmäID]],ryhmat!$A$2:$A$7,ryhmat!$B$2:$B$7)</f>
        <v>Kuvantoisto</v>
      </c>
      <c r="K1244">
        <f>Table1[[#This Row],[Myyntihinta]]-Table1[[#This Row],[Ostohinta]]</f>
        <v>55.010000000000005</v>
      </c>
    </row>
    <row r="1245" spans="1:11" x14ac:dyDescent="0.2">
      <c r="A1245">
        <v>51743</v>
      </c>
      <c r="B1245" s="21">
        <v>44493</v>
      </c>
      <c r="C1245" s="26" t="s">
        <v>820</v>
      </c>
      <c r="D1245">
        <v>1</v>
      </c>
      <c r="E1245">
        <v>2</v>
      </c>
      <c r="F1245">
        <v>87</v>
      </c>
      <c r="G1245">
        <v>47.66</v>
      </c>
      <c r="H1245" t="str">
        <f>_xlfn.XLOOKUP(Table1[[#This Row],[MyyjäID]],myyjat!$A$2:$A$16,myyjat!$B$2:$B$16)</f>
        <v>Petteri</v>
      </c>
      <c r="I1245">
        <f>_xlfn.XLOOKUP(Table1[[#This Row],[Tuotenumero]],tuotteet!$A$2:$A$26,tuotteet!$C$2:$C$26)</f>
        <v>6</v>
      </c>
      <c r="J1245" t="str">
        <f>_xlfn.XLOOKUP(Table1[[#This Row],[ryhmäID]],ryhmat!$A$2:$A$7,ryhmat!$B$2:$B$7)</f>
        <v>Digiboxit</v>
      </c>
      <c r="K1245">
        <f>Table1[[#This Row],[Myyntihinta]]-Table1[[#This Row],[Ostohinta]]</f>
        <v>39.340000000000003</v>
      </c>
    </row>
    <row r="1246" spans="1:11" x14ac:dyDescent="0.2">
      <c r="A1246">
        <v>51744</v>
      </c>
      <c r="B1246" s="21">
        <v>44494</v>
      </c>
      <c r="C1246" s="26" t="s">
        <v>819</v>
      </c>
      <c r="D1246">
        <v>1</v>
      </c>
      <c r="E1246">
        <v>9</v>
      </c>
      <c r="F1246">
        <v>237</v>
      </c>
      <c r="G1246">
        <v>157.84</v>
      </c>
      <c r="H1246" t="str">
        <f>_xlfn.XLOOKUP(Table1[[#This Row],[MyyjäID]],myyjat!$A$2:$A$16,myyjat!$B$2:$B$16)</f>
        <v>Maija</v>
      </c>
      <c r="I1246">
        <f>_xlfn.XLOOKUP(Table1[[#This Row],[Tuotenumero]],tuotteet!$A$2:$A$26,tuotteet!$C$2:$C$26)</f>
        <v>3</v>
      </c>
      <c r="J1246" t="str">
        <f>_xlfn.XLOOKUP(Table1[[#This Row],[ryhmäID]],ryhmat!$A$2:$A$7,ryhmat!$B$2:$B$7)</f>
        <v>TV</v>
      </c>
      <c r="K1246">
        <f>Table1[[#This Row],[Myyntihinta]]-Table1[[#This Row],[Ostohinta]]</f>
        <v>79.16</v>
      </c>
    </row>
    <row r="1247" spans="1:11" x14ac:dyDescent="0.2">
      <c r="A1247">
        <v>51745</v>
      </c>
      <c r="B1247" s="21">
        <v>44495</v>
      </c>
      <c r="C1247" s="26" t="s">
        <v>824</v>
      </c>
      <c r="D1247">
        <v>1</v>
      </c>
      <c r="E1247">
        <v>1</v>
      </c>
      <c r="F1247">
        <v>135</v>
      </c>
      <c r="G1247">
        <v>87.91</v>
      </c>
      <c r="H1247" t="str">
        <f>_xlfn.XLOOKUP(Table1[[#This Row],[MyyjäID]],myyjat!$A$2:$A$16,myyjat!$B$2:$B$16)</f>
        <v>Jani</v>
      </c>
      <c r="I1247">
        <f>_xlfn.XLOOKUP(Table1[[#This Row],[Tuotenumero]],tuotteet!$A$2:$A$26,tuotteet!$C$2:$C$26)</f>
        <v>2</v>
      </c>
      <c r="J1247" t="str">
        <f>_xlfn.XLOOKUP(Table1[[#This Row],[ryhmäID]],ryhmat!$A$2:$A$7,ryhmat!$B$2:$B$7)</f>
        <v>Kuvantoisto</v>
      </c>
      <c r="K1247">
        <f>Table1[[#This Row],[Myyntihinta]]-Table1[[#This Row],[Ostohinta]]</f>
        <v>47.09</v>
      </c>
    </row>
    <row r="1248" spans="1:11" x14ac:dyDescent="0.2">
      <c r="A1248">
        <v>51746</v>
      </c>
      <c r="B1248" s="21">
        <v>44496</v>
      </c>
      <c r="C1248" s="26" t="s">
        <v>818</v>
      </c>
      <c r="D1248">
        <v>1</v>
      </c>
      <c r="E1248">
        <v>2</v>
      </c>
      <c r="F1248">
        <v>86</v>
      </c>
      <c r="G1248">
        <v>54.02</v>
      </c>
      <c r="H1248" t="str">
        <f>_xlfn.XLOOKUP(Table1[[#This Row],[MyyjäID]],myyjat!$A$2:$A$16,myyjat!$B$2:$B$16)</f>
        <v>Petteri</v>
      </c>
      <c r="I1248">
        <f>_xlfn.XLOOKUP(Table1[[#This Row],[Tuotenumero]],tuotteet!$A$2:$A$26,tuotteet!$C$2:$C$26)</f>
        <v>6</v>
      </c>
      <c r="J1248" t="str">
        <f>_xlfn.XLOOKUP(Table1[[#This Row],[ryhmäID]],ryhmat!$A$2:$A$7,ryhmat!$B$2:$B$7)</f>
        <v>Digiboxit</v>
      </c>
      <c r="K1248">
        <f>Table1[[#This Row],[Myyntihinta]]-Table1[[#This Row],[Ostohinta]]</f>
        <v>31.979999999999997</v>
      </c>
    </row>
    <row r="1249" spans="1:11" x14ac:dyDescent="0.2">
      <c r="A1249">
        <v>51747</v>
      </c>
      <c r="B1249" s="21">
        <v>44497</v>
      </c>
      <c r="C1249" s="26" t="s">
        <v>821</v>
      </c>
      <c r="D1249">
        <v>1</v>
      </c>
      <c r="E1249">
        <v>10</v>
      </c>
      <c r="F1249">
        <v>124</v>
      </c>
      <c r="G1249">
        <v>65.349999999999994</v>
      </c>
      <c r="H1249" t="str">
        <f>_xlfn.XLOOKUP(Table1[[#This Row],[MyyjäID]],myyjat!$A$2:$A$16,myyjat!$B$2:$B$16)</f>
        <v>Jenni</v>
      </c>
      <c r="I1249">
        <f>_xlfn.XLOOKUP(Table1[[#This Row],[Tuotenumero]],tuotteet!$A$2:$A$26,tuotteet!$C$2:$C$26)</f>
        <v>2</v>
      </c>
      <c r="J1249" t="str">
        <f>_xlfn.XLOOKUP(Table1[[#This Row],[ryhmäID]],ryhmat!$A$2:$A$7,ryhmat!$B$2:$B$7)</f>
        <v>Kuvantoisto</v>
      </c>
      <c r="K1249">
        <f>Table1[[#This Row],[Myyntihinta]]-Table1[[#This Row],[Ostohinta]]</f>
        <v>58.650000000000006</v>
      </c>
    </row>
    <row r="1250" spans="1:11" x14ac:dyDescent="0.2">
      <c r="A1250">
        <v>51748</v>
      </c>
      <c r="B1250" s="21">
        <v>44497</v>
      </c>
      <c r="C1250" s="26" t="s">
        <v>817</v>
      </c>
      <c r="D1250">
        <v>1</v>
      </c>
      <c r="E1250">
        <v>1</v>
      </c>
      <c r="F1250">
        <v>21</v>
      </c>
      <c r="G1250">
        <v>11.63</v>
      </c>
      <c r="H1250" t="str">
        <f>_xlfn.XLOOKUP(Table1[[#This Row],[MyyjäID]],myyjat!$A$2:$A$16,myyjat!$B$2:$B$16)</f>
        <v>Jani</v>
      </c>
      <c r="I1250">
        <f>_xlfn.XLOOKUP(Table1[[#This Row],[Tuotenumero]],tuotteet!$A$2:$A$26,tuotteet!$C$2:$C$26)</f>
        <v>4</v>
      </c>
      <c r="J1250" t="str">
        <f>_xlfn.XLOOKUP(Table1[[#This Row],[ryhmäID]],ryhmat!$A$2:$A$7,ryhmat!$B$2:$B$7)</f>
        <v>Tarvikkeet</v>
      </c>
      <c r="K1250">
        <f>Table1[[#This Row],[Myyntihinta]]-Table1[[#This Row],[Ostohinta]]</f>
        <v>9.3699999999999992</v>
      </c>
    </row>
    <row r="1251" spans="1:11" x14ac:dyDescent="0.2">
      <c r="A1251">
        <v>51749</v>
      </c>
      <c r="B1251" s="21">
        <v>44499</v>
      </c>
      <c r="C1251" s="26" t="s">
        <v>817</v>
      </c>
      <c r="D1251">
        <v>1</v>
      </c>
      <c r="E1251">
        <v>6</v>
      </c>
      <c r="F1251">
        <v>21</v>
      </c>
      <c r="G1251">
        <v>11.44</v>
      </c>
      <c r="H1251" t="str">
        <f>_xlfn.XLOOKUP(Table1[[#This Row],[MyyjäID]],myyjat!$A$2:$A$16,myyjat!$B$2:$B$16)</f>
        <v>Hessu</v>
      </c>
      <c r="I1251">
        <f>_xlfn.XLOOKUP(Table1[[#This Row],[Tuotenumero]],tuotteet!$A$2:$A$26,tuotteet!$C$2:$C$26)</f>
        <v>4</v>
      </c>
      <c r="J1251" t="str">
        <f>_xlfn.XLOOKUP(Table1[[#This Row],[ryhmäID]],ryhmat!$A$2:$A$7,ryhmat!$B$2:$B$7)</f>
        <v>Tarvikkeet</v>
      </c>
      <c r="K1251">
        <f>Table1[[#This Row],[Myyntihinta]]-Table1[[#This Row],[Ostohinta]]</f>
        <v>9.56</v>
      </c>
    </row>
    <row r="1252" spans="1:11" x14ac:dyDescent="0.2">
      <c r="A1252">
        <v>51750</v>
      </c>
      <c r="B1252" s="21">
        <v>44499</v>
      </c>
      <c r="C1252" s="26" t="s">
        <v>818</v>
      </c>
      <c r="D1252">
        <v>1</v>
      </c>
      <c r="E1252">
        <v>2</v>
      </c>
      <c r="F1252">
        <v>81</v>
      </c>
      <c r="G1252">
        <v>55.61</v>
      </c>
      <c r="H1252" t="str">
        <f>_xlfn.XLOOKUP(Table1[[#This Row],[MyyjäID]],myyjat!$A$2:$A$16,myyjat!$B$2:$B$16)</f>
        <v>Petteri</v>
      </c>
      <c r="I1252">
        <f>_xlfn.XLOOKUP(Table1[[#This Row],[Tuotenumero]],tuotteet!$A$2:$A$26,tuotteet!$C$2:$C$26)</f>
        <v>6</v>
      </c>
      <c r="J1252" t="str">
        <f>_xlfn.XLOOKUP(Table1[[#This Row],[ryhmäID]],ryhmat!$A$2:$A$7,ryhmat!$B$2:$B$7)</f>
        <v>Digiboxit</v>
      </c>
      <c r="K1252">
        <f>Table1[[#This Row],[Myyntihinta]]-Table1[[#This Row],[Ostohinta]]</f>
        <v>25.39</v>
      </c>
    </row>
    <row r="1253" spans="1:11" x14ac:dyDescent="0.2">
      <c r="A1253">
        <v>51751</v>
      </c>
      <c r="B1253" s="21">
        <v>44501</v>
      </c>
      <c r="C1253" s="26" t="s">
        <v>825</v>
      </c>
      <c r="D1253">
        <v>1</v>
      </c>
      <c r="E1253">
        <v>6</v>
      </c>
      <c r="F1253">
        <v>96</v>
      </c>
      <c r="G1253">
        <v>54.53</v>
      </c>
      <c r="H1253" t="str">
        <f>_xlfn.XLOOKUP(Table1[[#This Row],[MyyjäID]],myyjat!$A$2:$A$16,myyjat!$B$2:$B$16)</f>
        <v>Hessu</v>
      </c>
      <c r="I1253">
        <f>_xlfn.XLOOKUP(Table1[[#This Row],[Tuotenumero]],tuotteet!$A$2:$A$26,tuotteet!$C$2:$C$26)</f>
        <v>5</v>
      </c>
      <c r="J1253" t="str">
        <f>_xlfn.XLOOKUP(Table1[[#This Row],[ryhmäID]],ryhmat!$A$2:$A$7,ryhmat!$B$2:$B$7)</f>
        <v>Konsolit</v>
      </c>
      <c r="K1253">
        <f>Table1[[#This Row],[Myyntihinta]]-Table1[[#This Row],[Ostohinta]]</f>
        <v>41.47</v>
      </c>
    </row>
    <row r="1254" spans="1:11" x14ac:dyDescent="0.2">
      <c r="A1254">
        <v>51752</v>
      </c>
      <c r="B1254" s="21">
        <v>44501</v>
      </c>
      <c r="C1254" s="26" t="s">
        <v>817</v>
      </c>
      <c r="D1254">
        <v>1</v>
      </c>
      <c r="E1254">
        <v>16</v>
      </c>
      <c r="F1254">
        <v>21</v>
      </c>
      <c r="G1254">
        <v>11.38</v>
      </c>
      <c r="H1254" t="str">
        <f>_xlfn.XLOOKUP(Table1[[#This Row],[MyyjäID]],myyjat!$A$2:$A$16,myyjat!$B$2:$B$16)</f>
        <v>Sanni</v>
      </c>
      <c r="I1254">
        <f>_xlfn.XLOOKUP(Table1[[#This Row],[Tuotenumero]],tuotteet!$A$2:$A$26,tuotteet!$C$2:$C$26)</f>
        <v>4</v>
      </c>
      <c r="J1254" t="str">
        <f>_xlfn.XLOOKUP(Table1[[#This Row],[ryhmäID]],ryhmat!$A$2:$A$7,ryhmat!$B$2:$B$7)</f>
        <v>Tarvikkeet</v>
      </c>
      <c r="K1254">
        <f>Table1[[#This Row],[Myyntihinta]]-Table1[[#This Row],[Ostohinta]]</f>
        <v>9.6199999999999992</v>
      </c>
    </row>
    <row r="1255" spans="1:11" x14ac:dyDescent="0.2">
      <c r="A1255">
        <v>51753</v>
      </c>
      <c r="B1255" s="21">
        <v>44502</v>
      </c>
      <c r="C1255" s="26" t="s">
        <v>821</v>
      </c>
      <c r="D1255">
        <v>1</v>
      </c>
      <c r="E1255">
        <v>16</v>
      </c>
      <c r="F1255">
        <v>124</v>
      </c>
      <c r="G1255">
        <v>67.28</v>
      </c>
      <c r="H1255" t="str">
        <f>_xlfn.XLOOKUP(Table1[[#This Row],[MyyjäID]],myyjat!$A$2:$A$16,myyjat!$B$2:$B$16)</f>
        <v>Sanni</v>
      </c>
      <c r="I1255">
        <f>_xlfn.XLOOKUP(Table1[[#This Row],[Tuotenumero]],tuotteet!$A$2:$A$26,tuotteet!$C$2:$C$26)</f>
        <v>2</v>
      </c>
      <c r="J1255" t="str">
        <f>_xlfn.XLOOKUP(Table1[[#This Row],[ryhmäID]],ryhmat!$A$2:$A$7,ryhmat!$B$2:$B$7)</f>
        <v>Kuvantoisto</v>
      </c>
      <c r="K1255">
        <f>Table1[[#This Row],[Myyntihinta]]-Table1[[#This Row],[Ostohinta]]</f>
        <v>56.72</v>
      </c>
    </row>
    <row r="1256" spans="1:11" x14ac:dyDescent="0.2">
      <c r="A1256">
        <v>51754</v>
      </c>
      <c r="B1256" s="21">
        <v>44504</v>
      </c>
      <c r="C1256" s="26" t="s">
        <v>817</v>
      </c>
      <c r="D1256">
        <v>1</v>
      </c>
      <c r="E1256">
        <v>11</v>
      </c>
      <c r="F1256">
        <v>20</v>
      </c>
      <c r="G1256">
        <v>11.78</v>
      </c>
      <c r="H1256" t="str">
        <f>_xlfn.XLOOKUP(Table1[[#This Row],[MyyjäID]],myyjat!$A$2:$A$16,myyjat!$B$2:$B$16)</f>
        <v>Lisbeth</v>
      </c>
      <c r="I1256">
        <f>_xlfn.XLOOKUP(Table1[[#This Row],[Tuotenumero]],tuotteet!$A$2:$A$26,tuotteet!$C$2:$C$26)</f>
        <v>4</v>
      </c>
      <c r="J1256" t="str">
        <f>_xlfn.XLOOKUP(Table1[[#This Row],[ryhmäID]],ryhmat!$A$2:$A$7,ryhmat!$B$2:$B$7)</f>
        <v>Tarvikkeet</v>
      </c>
      <c r="K1256">
        <f>Table1[[#This Row],[Myyntihinta]]-Table1[[#This Row],[Ostohinta]]</f>
        <v>8.2200000000000006</v>
      </c>
    </row>
    <row r="1257" spans="1:11" x14ac:dyDescent="0.2">
      <c r="A1257">
        <v>51755</v>
      </c>
      <c r="B1257" s="21">
        <v>44504</v>
      </c>
      <c r="C1257" s="26" t="s">
        <v>819</v>
      </c>
      <c r="D1257">
        <v>1</v>
      </c>
      <c r="E1257">
        <v>6</v>
      </c>
      <c r="F1257">
        <v>240</v>
      </c>
      <c r="G1257">
        <v>155.47</v>
      </c>
      <c r="H1257" t="str">
        <f>_xlfn.XLOOKUP(Table1[[#This Row],[MyyjäID]],myyjat!$A$2:$A$16,myyjat!$B$2:$B$16)</f>
        <v>Hessu</v>
      </c>
      <c r="I1257">
        <f>_xlfn.XLOOKUP(Table1[[#This Row],[Tuotenumero]],tuotteet!$A$2:$A$26,tuotteet!$C$2:$C$26)</f>
        <v>3</v>
      </c>
      <c r="J1257" t="str">
        <f>_xlfn.XLOOKUP(Table1[[#This Row],[ryhmäID]],ryhmat!$A$2:$A$7,ryhmat!$B$2:$B$7)</f>
        <v>TV</v>
      </c>
      <c r="K1257">
        <f>Table1[[#This Row],[Myyntihinta]]-Table1[[#This Row],[Ostohinta]]</f>
        <v>84.53</v>
      </c>
    </row>
    <row r="1258" spans="1:11" x14ac:dyDescent="0.2">
      <c r="A1258">
        <v>51756</v>
      </c>
      <c r="B1258" s="21">
        <v>44504</v>
      </c>
      <c r="C1258" s="26" t="s">
        <v>820</v>
      </c>
      <c r="D1258">
        <v>1</v>
      </c>
      <c r="E1258">
        <v>7</v>
      </c>
      <c r="F1258">
        <v>83</v>
      </c>
      <c r="G1258">
        <v>47.27</v>
      </c>
      <c r="H1258" t="str">
        <f>_xlfn.XLOOKUP(Table1[[#This Row],[MyyjäID]],myyjat!$A$2:$A$16,myyjat!$B$2:$B$16)</f>
        <v>Rauno</v>
      </c>
      <c r="I1258">
        <f>_xlfn.XLOOKUP(Table1[[#This Row],[Tuotenumero]],tuotteet!$A$2:$A$26,tuotteet!$C$2:$C$26)</f>
        <v>6</v>
      </c>
      <c r="J1258" t="str">
        <f>_xlfn.XLOOKUP(Table1[[#This Row],[ryhmäID]],ryhmat!$A$2:$A$7,ryhmat!$B$2:$B$7)</f>
        <v>Digiboxit</v>
      </c>
      <c r="K1258">
        <f>Table1[[#This Row],[Myyntihinta]]-Table1[[#This Row],[Ostohinta]]</f>
        <v>35.729999999999997</v>
      </c>
    </row>
    <row r="1259" spans="1:11" x14ac:dyDescent="0.2">
      <c r="A1259">
        <v>51757</v>
      </c>
      <c r="B1259" s="21">
        <v>44505</v>
      </c>
      <c r="C1259" s="26" t="s">
        <v>822</v>
      </c>
      <c r="D1259">
        <v>1</v>
      </c>
      <c r="E1259">
        <v>1</v>
      </c>
      <c r="F1259">
        <v>184</v>
      </c>
      <c r="G1259">
        <v>118.15</v>
      </c>
      <c r="H1259" t="str">
        <f>_xlfn.XLOOKUP(Table1[[#This Row],[MyyjäID]],myyjat!$A$2:$A$16,myyjat!$B$2:$B$16)</f>
        <v>Jani</v>
      </c>
      <c r="I1259">
        <f>_xlfn.XLOOKUP(Table1[[#This Row],[Tuotenumero]],tuotteet!$A$2:$A$26,tuotteet!$C$2:$C$26)</f>
        <v>2</v>
      </c>
      <c r="J1259" t="str">
        <f>_xlfn.XLOOKUP(Table1[[#This Row],[ryhmäID]],ryhmat!$A$2:$A$7,ryhmat!$B$2:$B$7)</f>
        <v>Kuvantoisto</v>
      </c>
      <c r="K1259">
        <f>Table1[[#This Row],[Myyntihinta]]-Table1[[#This Row],[Ostohinta]]</f>
        <v>65.849999999999994</v>
      </c>
    </row>
    <row r="1260" spans="1:11" x14ac:dyDescent="0.2">
      <c r="A1260">
        <v>51758</v>
      </c>
      <c r="B1260" s="21">
        <v>44505</v>
      </c>
      <c r="C1260" s="26" t="s">
        <v>818</v>
      </c>
      <c r="D1260">
        <v>1</v>
      </c>
      <c r="E1260">
        <v>1</v>
      </c>
      <c r="F1260">
        <v>84</v>
      </c>
      <c r="G1260">
        <v>54.7</v>
      </c>
      <c r="H1260" t="str">
        <f>_xlfn.XLOOKUP(Table1[[#This Row],[MyyjäID]],myyjat!$A$2:$A$16,myyjat!$B$2:$B$16)</f>
        <v>Jani</v>
      </c>
      <c r="I1260">
        <f>_xlfn.XLOOKUP(Table1[[#This Row],[Tuotenumero]],tuotteet!$A$2:$A$26,tuotteet!$C$2:$C$26)</f>
        <v>6</v>
      </c>
      <c r="J1260" t="str">
        <f>_xlfn.XLOOKUP(Table1[[#This Row],[ryhmäID]],ryhmat!$A$2:$A$7,ryhmat!$B$2:$B$7)</f>
        <v>Digiboxit</v>
      </c>
      <c r="K1260">
        <f>Table1[[#This Row],[Myyntihinta]]-Table1[[#This Row],[Ostohinta]]</f>
        <v>29.299999999999997</v>
      </c>
    </row>
    <row r="1261" spans="1:11" x14ac:dyDescent="0.2">
      <c r="A1261">
        <v>51759</v>
      </c>
      <c r="B1261" s="21">
        <v>44506</v>
      </c>
      <c r="C1261" s="26" t="s">
        <v>817</v>
      </c>
      <c r="D1261">
        <v>1</v>
      </c>
      <c r="E1261">
        <v>7</v>
      </c>
      <c r="F1261">
        <v>20</v>
      </c>
      <c r="G1261">
        <v>11.59</v>
      </c>
      <c r="H1261" t="str">
        <f>_xlfn.XLOOKUP(Table1[[#This Row],[MyyjäID]],myyjat!$A$2:$A$16,myyjat!$B$2:$B$16)</f>
        <v>Rauno</v>
      </c>
      <c r="I1261">
        <f>_xlfn.XLOOKUP(Table1[[#This Row],[Tuotenumero]],tuotteet!$A$2:$A$26,tuotteet!$C$2:$C$26)</f>
        <v>4</v>
      </c>
      <c r="J1261" t="str">
        <f>_xlfn.XLOOKUP(Table1[[#This Row],[ryhmäID]],ryhmat!$A$2:$A$7,ryhmat!$B$2:$B$7)</f>
        <v>Tarvikkeet</v>
      </c>
      <c r="K1261">
        <f>Table1[[#This Row],[Myyntihinta]]-Table1[[#This Row],[Ostohinta]]</f>
        <v>8.41</v>
      </c>
    </row>
    <row r="1262" spans="1:11" x14ac:dyDescent="0.2">
      <c r="A1262">
        <v>51760</v>
      </c>
      <c r="B1262" s="21">
        <v>44507</v>
      </c>
      <c r="C1262" s="26" t="s">
        <v>821</v>
      </c>
      <c r="D1262">
        <v>1</v>
      </c>
      <c r="E1262">
        <v>2</v>
      </c>
      <c r="F1262">
        <v>114</v>
      </c>
      <c r="G1262">
        <v>61.77</v>
      </c>
      <c r="H1262" t="str">
        <f>_xlfn.XLOOKUP(Table1[[#This Row],[MyyjäID]],myyjat!$A$2:$A$16,myyjat!$B$2:$B$16)</f>
        <v>Petteri</v>
      </c>
      <c r="I1262">
        <f>_xlfn.XLOOKUP(Table1[[#This Row],[Tuotenumero]],tuotteet!$A$2:$A$26,tuotteet!$C$2:$C$26)</f>
        <v>2</v>
      </c>
      <c r="J1262" t="str">
        <f>_xlfn.XLOOKUP(Table1[[#This Row],[ryhmäID]],ryhmat!$A$2:$A$7,ryhmat!$B$2:$B$7)</f>
        <v>Kuvantoisto</v>
      </c>
      <c r="K1262">
        <f>Table1[[#This Row],[Myyntihinta]]-Table1[[#This Row],[Ostohinta]]</f>
        <v>52.23</v>
      </c>
    </row>
    <row r="1263" spans="1:11" x14ac:dyDescent="0.2">
      <c r="A1263">
        <v>51761</v>
      </c>
      <c r="B1263" s="21">
        <v>44508</v>
      </c>
      <c r="C1263" s="26" t="s">
        <v>818</v>
      </c>
      <c r="D1263">
        <v>1</v>
      </c>
      <c r="E1263">
        <v>1</v>
      </c>
      <c r="F1263">
        <v>85</v>
      </c>
      <c r="G1263">
        <v>53.55</v>
      </c>
      <c r="H1263" t="str">
        <f>_xlfn.XLOOKUP(Table1[[#This Row],[MyyjäID]],myyjat!$A$2:$A$16,myyjat!$B$2:$B$16)</f>
        <v>Jani</v>
      </c>
      <c r="I1263">
        <f>_xlfn.XLOOKUP(Table1[[#This Row],[Tuotenumero]],tuotteet!$A$2:$A$26,tuotteet!$C$2:$C$26)</f>
        <v>6</v>
      </c>
      <c r="J1263" t="str">
        <f>_xlfn.XLOOKUP(Table1[[#This Row],[ryhmäID]],ryhmat!$A$2:$A$7,ryhmat!$B$2:$B$7)</f>
        <v>Digiboxit</v>
      </c>
      <c r="K1263">
        <f>Table1[[#This Row],[Myyntihinta]]-Table1[[#This Row],[Ostohinta]]</f>
        <v>31.450000000000003</v>
      </c>
    </row>
    <row r="1264" spans="1:11" x14ac:dyDescent="0.2">
      <c r="A1264">
        <v>51762</v>
      </c>
      <c r="B1264" s="21">
        <v>44511</v>
      </c>
      <c r="C1264" s="26" t="s">
        <v>822</v>
      </c>
      <c r="D1264">
        <v>1</v>
      </c>
      <c r="E1264">
        <v>9</v>
      </c>
      <c r="F1264">
        <v>185</v>
      </c>
      <c r="G1264">
        <v>114.87</v>
      </c>
      <c r="H1264" t="str">
        <f>_xlfn.XLOOKUP(Table1[[#This Row],[MyyjäID]],myyjat!$A$2:$A$16,myyjat!$B$2:$B$16)</f>
        <v>Maija</v>
      </c>
      <c r="I1264">
        <f>_xlfn.XLOOKUP(Table1[[#This Row],[Tuotenumero]],tuotteet!$A$2:$A$26,tuotteet!$C$2:$C$26)</f>
        <v>2</v>
      </c>
      <c r="J1264" t="str">
        <f>_xlfn.XLOOKUP(Table1[[#This Row],[ryhmäID]],ryhmat!$A$2:$A$7,ryhmat!$B$2:$B$7)</f>
        <v>Kuvantoisto</v>
      </c>
      <c r="K1264">
        <f>Table1[[#This Row],[Myyntihinta]]-Table1[[#This Row],[Ostohinta]]</f>
        <v>70.13</v>
      </c>
    </row>
    <row r="1265" spans="1:11" x14ac:dyDescent="0.2">
      <c r="A1265">
        <v>51763</v>
      </c>
      <c r="B1265" s="21">
        <v>44511</v>
      </c>
      <c r="C1265" s="26" t="s">
        <v>819</v>
      </c>
      <c r="D1265">
        <v>1</v>
      </c>
      <c r="E1265">
        <v>1</v>
      </c>
      <c r="F1265">
        <v>234</v>
      </c>
      <c r="G1265">
        <v>160.13</v>
      </c>
      <c r="H1265" t="str">
        <f>_xlfn.XLOOKUP(Table1[[#This Row],[MyyjäID]],myyjat!$A$2:$A$16,myyjat!$B$2:$B$16)</f>
        <v>Jani</v>
      </c>
      <c r="I1265">
        <f>_xlfn.XLOOKUP(Table1[[#This Row],[Tuotenumero]],tuotteet!$A$2:$A$26,tuotteet!$C$2:$C$26)</f>
        <v>3</v>
      </c>
      <c r="J1265" t="str">
        <f>_xlfn.XLOOKUP(Table1[[#This Row],[ryhmäID]],ryhmat!$A$2:$A$7,ryhmat!$B$2:$B$7)</f>
        <v>TV</v>
      </c>
      <c r="K1265">
        <f>Table1[[#This Row],[Myyntihinta]]-Table1[[#This Row],[Ostohinta]]</f>
        <v>73.87</v>
      </c>
    </row>
    <row r="1266" spans="1:11" x14ac:dyDescent="0.2">
      <c r="A1266">
        <v>51764</v>
      </c>
      <c r="B1266" s="21">
        <v>44511</v>
      </c>
      <c r="C1266" s="26" t="s">
        <v>817</v>
      </c>
      <c r="D1266">
        <v>1</v>
      </c>
      <c r="E1266">
        <v>1</v>
      </c>
      <c r="F1266">
        <v>21</v>
      </c>
      <c r="G1266">
        <v>10.76</v>
      </c>
      <c r="H1266" t="str">
        <f>_xlfn.XLOOKUP(Table1[[#This Row],[MyyjäID]],myyjat!$A$2:$A$16,myyjat!$B$2:$B$16)</f>
        <v>Jani</v>
      </c>
      <c r="I1266">
        <f>_xlfn.XLOOKUP(Table1[[#This Row],[Tuotenumero]],tuotteet!$A$2:$A$26,tuotteet!$C$2:$C$26)</f>
        <v>4</v>
      </c>
      <c r="J1266" t="str">
        <f>_xlfn.XLOOKUP(Table1[[#This Row],[ryhmäID]],ryhmat!$A$2:$A$7,ryhmat!$B$2:$B$7)</f>
        <v>Tarvikkeet</v>
      </c>
      <c r="K1266">
        <f>Table1[[#This Row],[Myyntihinta]]-Table1[[#This Row],[Ostohinta]]</f>
        <v>10.24</v>
      </c>
    </row>
    <row r="1267" spans="1:11" x14ac:dyDescent="0.2">
      <c r="A1267">
        <v>51765</v>
      </c>
      <c r="B1267" s="21">
        <v>44512</v>
      </c>
      <c r="C1267" s="26" t="s">
        <v>821</v>
      </c>
      <c r="D1267">
        <v>1</v>
      </c>
      <c r="E1267">
        <v>6</v>
      </c>
      <c r="F1267">
        <v>113</v>
      </c>
      <c r="G1267">
        <v>66.930000000000007</v>
      </c>
      <c r="H1267" t="str">
        <f>_xlfn.XLOOKUP(Table1[[#This Row],[MyyjäID]],myyjat!$A$2:$A$16,myyjat!$B$2:$B$16)</f>
        <v>Hessu</v>
      </c>
      <c r="I1267">
        <f>_xlfn.XLOOKUP(Table1[[#This Row],[Tuotenumero]],tuotteet!$A$2:$A$26,tuotteet!$C$2:$C$26)</f>
        <v>2</v>
      </c>
      <c r="J1267" t="str">
        <f>_xlfn.XLOOKUP(Table1[[#This Row],[ryhmäID]],ryhmat!$A$2:$A$7,ryhmat!$B$2:$B$7)</f>
        <v>Kuvantoisto</v>
      </c>
      <c r="K1267">
        <f>Table1[[#This Row],[Myyntihinta]]-Table1[[#This Row],[Ostohinta]]</f>
        <v>46.069999999999993</v>
      </c>
    </row>
    <row r="1268" spans="1:11" x14ac:dyDescent="0.2">
      <c r="A1268">
        <v>51766</v>
      </c>
      <c r="B1268" s="21">
        <v>44512</v>
      </c>
      <c r="C1268" s="26" t="s">
        <v>820</v>
      </c>
      <c r="D1268">
        <v>1</v>
      </c>
      <c r="E1268">
        <v>16</v>
      </c>
      <c r="F1268">
        <v>82</v>
      </c>
      <c r="G1268">
        <v>51.41</v>
      </c>
      <c r="H1268" t="str">
        <f>_xlfn.XLOOKUP(Table1[[#This Row],[MyyjäID]],myyjat!$A$2:$A$16,myyjat!$B$2:$B$16)</f>
        <v>Sanni</v>
      </c>
      <c r="I1268">
        <f>_xlfn.XLOOKUP(Table1[[#This Row],[Tuotenumero]],tuotteet!$A$2:$A$26,tuotteet!$C$2:$C$26)</f>
        <v>6</v>
      </c>
      <c r="J1268" t="str">
        <f>_xlfn.XLOOKUP(Table1[[#This Row],[ryhmäID]],ryhmat!$A$2:$A$7,ryhmat!$B$2:$B$7)</f>
        <v>Digiboxit</v>
      </c>
      <c r="K1268">
        <f>Table1[[#This Row],[Myyntihinta]]-Table1[[#This Row],[Ostohinta]]</f>
        <v>30.590000000000003</v>
      </c>
    </row>
    <row r="1269" spans="1:11" x14ac:dyDescent="0.2">
      <c r="A1269">
        <v>51767</v>
      </c>
      <c r="B1269" s="21">
        <v>44515</v>
      </c>
      <c r="C1269" s="26" t="s">
        <v>817</v>
      </c>
      <c r="D1269">
        <v>1</v>
      </c>
      <c r="E1269">
        <v>3</v>
      </c>
      <c r="F1269">
        <v>19</v>
      </c>
      <c r="G1269">
        <v>10.71</v>
      </c>
      <c r="H1269" t="str">
        <f>_xlfn.XLOOKUP(Table1[[#This Row],[MyyjäID]],myyjat!$A$2:$A$16,myyjat!$B$2:$B$16)</f>
        <v>Pekka</v>
      </c>
      <c r="I1269">
        <f>_xlfn.XLOOKUP(Table1[[#This Row],[Tuotenumero]],tuotteet!$A$2:$A$26,tuotteet!$C$2:$C$26)</f>
        <v>4</v>
      </c>
      <c r="J1269" t="str">
        <f>_xlfn.XLOOKUP(Table1[[#This Row],[ryhmäID]],ryhmat!$A$2:$A$7,ryhmat!$B$2:$B$7)</f>
        <v>Tarvikkeet</v>
      </c>
      <c r="K1269">
        <f>Table1[[#This Row],[Myyntihinta]]-Table1[[#This Row],[Ostohinta]]</f>
        <v>8.2899999999999991</v>
      </c>
    </row>
    <row r="1270" spans="1:11" x14ac:dyDescent="0.2">
      <c r="A1270">
        <v>51768</v>
      </c>
      <c r="B1270" s="21">
        <v>44515</v>
      </c>
      <c r="C1270" s="26" t="s">
        <v>825</v>
      </c>
      <c r="D1270">
        <v>1</v>
      </c>
      <c r="E1270">
        <v>7</v>
      </c>
      <c r="F1270">
        <v>103</v>
      </c>
      <c r="G1270">
        <v>53.35</v>
      </c>
      <c r="H1270" t="str">
        <f>_xlfn.XLOOKUP(Table1[[#This Row],[MyyjäID]],myyjat!$A$2:$A$16,myyjat!$B$2:$B$16)</f>
        <v>Rauno</v>
      </c>
      <c r="I1270">
        <f>_xlfn.XLOOKUP(Table1[[#This Row],[Tuotenumero]],tuotteet!$A$2:$A$26,tuotteet!$C$2:$C$26)</f>
        <v>5</v>
      </c>
      <c r="J1270" t="str">
        <f>_xlfn.XLOOKUP(Table1[[#This Row],[ryhmäID]],ryhmat!$A$2:$A$7,ryhmat!$B$2:$B$7)</f>
        <v>Konsolit</v>
      </c>
      <c r="K1270">
        <f>Table1[[#This Row],[Myyntihinta]]-Table1[[#This Row],[Ostohinta]]</f>
        <v>49.65</v>
      </c>
    </row>
    <row r="1271" spans="1:11" x14ac:dyDescent="0.2">
      <c r="A1271">
        <v>51769</v>
      </c>
      <c r="B1271" s="21">
        <v>44516</v>
      </c>
      <c r="C1271" s="26" t="s">
        <v>819</v>
      </c>
      <c r="D1271">
        <v>1</v>
      </c>
      <c r="E1271">
        <v>14</v>
      </c>
      <c r="F1271">
        <v>240</v>
      </c>
      <c r="G1271">
        <v>167.37</v>
      </c>
      <c r="H1271" t="str">
        <f>_xlfn.XLOOKUP(Table1[[#This Row],[MyyjäID]],myyjat!$A$2:$A$16,myyjat!$B$2:$B$16)</f>
        <v>Hillevi</v>
      </c>
      <c r="I1271">
        <f>_xlfn.XLOOKUP(Table1[[#This Row],[Tuotenumero]],tuotteet!$A$2:$A$26,tuotteet!$C$2:$C$26)</f>
        <v>3</v>
      </c>
      <c r="J1271" t="str">
        <f>_xlfn.XLOOKUP(Table1[[#This Row],[ryhmäID]],ryhmat!$A$2:$A$7,ryhmat!$B$2:$B$7)</f>
        <v>TV</v>
      </c>
      <c r="K1271">
        <f>Table1[[#This Row],[Myyntihinta]]-Table1[[#This Row],[Ostohinta]]</f>
        <v>72.63</v>
      </c>
    </row>
    <row r="1272" spans="1:11" x14ac:dyDescent="0.2">
      <c r="A1272">
        <v>51770</v>
      </c>
      <c r="B1272" s="21">
        <v>44517</v>
      </c>
      <c r="C1272" s="26" t="s">
        <v>818</v>
      </c>
      <c r="D1272">
        <v>1</v>
      </c>
      <c r="E1272">
        <v>13</v>
      </c>
      <c r="F1272">
        <v>87</v>
      </c>
      <c r="G1272">
        <v>51.69</v>
      </c>
      <c r="H1272" t="str">
        <f>_xlfn.XLOOKUP(Table1[[#This Row],[MyyjäID]],myyjat!$A$2:$A$16,myyjat!$B$2:$B$16)</f>
        <v>Mari</v>
      </c>
      <c r="I1272">
        <f>_xlfn.XLOOKUP(Table1[[#This Row],[Tuotenumero]],tuotteet!$A$2:$A$26,tuotteet!$C$2:$C$26)</f>
        <v>6</v>
      </c>
      <c r="J1272" t="str">
        <f>_xlfn.XLOOKUP(Table1[[#This Row],[ryhmäID]],ryhmat!$A$2:$A$7,ryhmat!$B$2:$B$7)</f>
        <v>Digiboxit</v>
      </c>
      <c r="K1272">
        <f>Table1[[#This Row],[Myyntihinta]]-Table1[[#This Row],[Ostohinta]]</f>
        <v>35.31</v>
      </c>
    </row>
    <row r="1273" spans="1:11" x14ac:dyDescent="0.2">
      <c r="A1273">
        <v>51771</v>
      </c>
      <c r="B1273" s="21">
        <v>44517</v>
      </c>
      <c r="C1273" s="26" t="s">
        <v>821</v>
      </c>
      <c r="D1273">
        <v>1</v>
      </c>
      <c r="E1273">
        <v>6</v>
      </c>
      <c r="F1273">
        <v>114</v>
      </c>
      <c r="G1273">
        <v>66.849999999999994</v>
      </c>
      <c r="H1273" t="str">
        <f>_xlfn.XLOOKUP(Table1[[#This Row],[MyyjäID]],myyjat!$A$2:$A$16,myyjat!$B$2:$B$16)</f>
        <v>Hessu</v>
      </c>
      <c r="I1273">
        <f>_xlfn.XLOOKUP(Table1[[#This Row],[Tuotenumero]],tuotteet!$A$2:$A$26,tuotteet!$C$2:$C$26)</f>
        <v>2</v>
      </c>
      <c r="J1273" t="str">
        <f>_xlfn.XLOOKUP(Table1[[#This Row],[ryhmäID]],ryhmat!$A$2:$A$7,ryhmat!$B$2:$B$7)</f>
        <v>Kuvantoisto</v>
      </c>
      <c r="K1273">
        <f>Table1[[#This Row],[Myyntihinta]]-Table1[[#This Row],[Ostohinta]]</f>
        <v>47.150000000000006</v>
      </c>
    </row>
    <row r="1274" spans="1:11" x14ac:dyDescent="0.2">
      <c r="A1274">
        <v>51772</v>
      </c>
      <c r="B1274" s="21">
        <v>44520</v>
      </c>
      <c r="C1274" s="26" t="s">
        <v>817</v>
      </c>
      <c r="D1274">
        <v>1</v>
      </c>
      <c r="E1274">
        <v>7</v>
      </c>
      <c r="F1274">
        <v>21</v>
      </c>
      <c r="G1274">
        <v>10.86</v>
      </c>
      <c r="H1274" t="str">
        <f>_xlfn.XLOOKUP(Table1[[#This Row],[MyyjäID]],myyjat!$A$2:$A$16,myyjat!$B$2:$B$16)</f>
        <v>Rauno</v>
      </c>
      <c r="I1274">
        <f>_xlfn.XLOOKUP(Table1[[#This Row],[Tuotenumero]],tuotteet!$A$2:$A$26,tuotteet!$C$2:$C$26)</f>
        <v>4</v>
      </c>
      <c r="J1274" t="str">
        <f>_xlfn.XLOOKUP(Table1[[#This Row],[ryhmäID]],ryhmat!$A$2:$A$7,ryhmat!$B$2:$B$7)</f>
        <v>Tarvikkeet</v>
      </c>
      <c r="K1274">
        <f>Table1[[#This Row],[Myyntihinta]]-Table1[[#This Row],[Ostohinta]]</f>
        <v>10.14</v>
      </c>
    </row>
    <row r="1275" spans="1:11" x14ac:dyDescent="0.2">
      <c r="A1275">
        <v>51773</v>
      </c>
      <c r="B1275" s="21">
        <v>44521</v>
      </c>
      <c r="C1275" s="26" t="s">
        <v>821</v>
      </c>
      <c r="D1275">
        <v>1</v>
      </c>
      <c r="E1275">
        <v>6</v>
      </c>
      <c r="F1275">
        <v>117</v>
      </c>
      <c r="G1275">
        <v>63.96</v>
      </c>
      <c r="H1275" t="str">
        <f>_xlfn.XLOOKUP(Table1[[#This Row],[MyyjäID]],myyjat!$A$2:$A$16,myyjat!$B$2:$B$16)</f>
        <v>Hessu</v>
      </c>
      <c r="I1275">
        <f>_xlfn.XLOOKUP(Table1[[#This Row],[Tuotenumero]],tuotteet!$A$2:$A$26,tuotteet!$C$2:$C$26)</f>
        <v>2</v>
      </c>
      <c r="J1275" t="str">
        <f>_xlfn.XLOOKUP(Table1[[#This Row],[ryhmäID]],ryhmat!$A$2:$A$7,ryhmat!$B$2:$B$7)</f>
        <v>Kuvantoisto</v>
      </c>
      <c r="K1275">
        <f>Table1[[#This Row],[Myyntihinta]]-Table1[[#This Row],[Ostohinta]]</f>
        <v>53.04</v>
      </c>
    </row>
    <row r="1276" spans="1:11" x14ac:dyDescent="0.2">
      <c r="A1276">
        <v>51774</v>
      </c>
      <c r="B1276" s="21">
        <v>44522</v>
      </c>
      <c r="C1276" s="26" t="s">
        <v>819</v>
      </c>
      <c r="D1276">
        <v>1</v>
      </c>
      <c r="E1276">
        <v>9</v>
      </c>
      <c r="F1276">
        <v>244</v>
      </c>
      <c r="G1276">
        <v>158.97999999999999</v>
      </c>
      <c r="H1276" t="str">
        <f>_xlfn.XLOOKUP(Table1[[#This Row],[MyyjäID]],myyjat!$A$2:$A$16,myyjat!$B$2:$B$16)</f>
        <v>Maija</v>
      </c>
      <c r="I1276">
        <f>_xlfn.XLOOKUP(Table1[[#This Row],[Tuotenumero]],tuotteet!$A$2:$A$26,tuotteet!$C$2:$C$26)</f>
        <v>3</v>
      </c>
      <c r="J1276" t="str">
        <f>_xlfn.XLOOKUP(Table1[[#This Row],[ryhmäID]],ryhmat!$A$2:$A$7,ryhmat!$B$2:$B$7)</f>
        <v>TV</v>
      </c>
      <c r="K1276">
        <f>Table1[[#This Row],[Myyntihinta]]-Table1[[#This Row],[Ostohinta]]</f>
        <v>85.02000000000001</v>
      </c>
    </row>
    <row r="1277" spans="1:11" x14ac:dyDescent="0.2">
      <c r="A1277">
        <v>51775</v>
      </c>
      <c r="B1277" s="21">
        <v>44524</v>
      </c>
      <c r="C1277" s="26" t="s">
        <v>822</v>
      </c>
      <c r="D1277">
        <v>1</v>
      </c>
      <c r="E1277">
        <v>6</v>
      </c>
      <c r="F1277">
        <v>185</v>
      </c>
      <c r="G1277">
        <v>112.56</v>
      </c>
      <c r="H1277" t="str">
        <f>_xlfn.XLOOKUP(Table1[[#This Row],[MyyjäID]],myyjat!$A$2:$A$16,myyjat!$B$2:$B$16)</f>
        <v>Hessu</v>
      </c>
      <c r="I1277">
        <f>_xlfn.XLOOKUP(Table1[[#This Row],[Tuotenumero]],tuotteet!$A$2:$A$26,tuotteet!$C$2:$C$26)</f>
        <v>2</v>
      </c>
      <c r="J1277" t="str">
        <f>_xlfn.XLOOKUP(Table1[[#This Row],[ryhmäID]],ryhmat!$A$2:$A$7,ryhmat!$B$2:$B$7)</f>
        <v>Kuvantoisto</v>
      </c>
      <c r="K1277">
        <f>Table1[[#This Row],[Myyntihinta]]-Table1[[#This Row],[Ostohinta]]</f>
        <v>72.44</v>
      </c>
    </row>
    <row r="1278" spans="1:11" x14ac:dyDescent="0.2">
      <c r="A1278">
        <v>51776</v>
      </c>
      <c r="B1278" s="21">
        <v>44524</v>
      </c>
      <c r="C1278" s="26" t="s">
        <v>821</v>
      </c>
      <c r="D1278">
        <v>1</v>
      </c>
      <c r="E1278">
        <v>7</v>
      </c>
      <c r="F1278">
        <v>119</v>
      </c>
      <c r="G1278">
        <v>63.87</v>
      </c>
      <c r="H1278" t="str">
        <f>_xlfn.XLOOKUP(Table1[[#This Row],[MyyjäID]],myyjat!$A$2:$A$16,myyjat!$B$2:$B$16)</f>
        <v>Rauno</v>
      </c>
      <c r="I1278">
        <f>_xlfn.XLOOKUP(Table1[[#This Row],[Tuotenumero]],tuotteet!$A$2:$A$26,tuotteet!$C$2:$C$26)</f>
        <v>2</v>
      </c>
      <c r="J1278" t="str">
        <f>_xlfn.XLOOKUP(Table1[[#This Row],[ryhmäID]],ryhmat!$A$2:$A$7,ryhmat!$B$2:$B$7)</f>
        <v>Kuvantoisto</v>
      </c>
      <c r="K1278">
        <f>Table1[[#This Row],[Myyntihinta]]-Table1[[#This Row],[Ostohinta]]</f>
        <v>55.13</v>
      </c>
    </row>
    <row r="1279" spans="1:11" x14ac:dyDescent="0.2">
      <c r="A1279">
        <v>51777</v>
      </c>
      <c r="B1279" s="21">
        <v>44525</v>
      </c>
      <c r="C1279" s="26" t="s">
        <v>824</v>
      </c>
      <c r="D1279">
        <v>1</v>
      </c>
      <c r="E1279">
        <v>10</v>
      </c>
      <c r="F1279">
        <v>133</v>
      </c>
      <c r="G1279">
        <v>91.75</v>
      </c>
      <c r="H1279" t="str">
        <f>_xlfn.XLOOKUP(Table1[[#This Row],[MyyjäID]],myyjat!$A$2:$A$16,myyjat!$B$2:$B$16)</f>
        <v>Jenni</v>
      </c>
      <c r="I1279">
        <f>_xlfn.XLOOKUP(Table1[[#This Row],[Tuotenumero]],tuotteet!$A$2:$A$26,tuotteet!$C$2:$C$26)</f>
        <v>2</v>
      </c>
      <c r="J1279" t="str">
        <f>_xlfn.XLOOKUP(Table1[[#This Row],[ryhmäID]],ryhmat!$A$2:$A$7,ryhmat!$B$2:$B$7)</f>
        <v>Kuvantoisto</v>
      </c>
      <c r="K1279">
        <f>Table1[[#This Row],[Myyntihinta]]-Table1[[#This Row],[Ostohinta]]</f>
        <v>41.25</v>
      </c>
    </row>
    <row r="1280" spans="1:11" x14ac:dyDescent="0.2">
      <c r="A1280">
        <v>51778</v>
      </c>
      <c r="B1280" s="21">
        <v>44525</v>
      </c>
      <c r="C1280" s="26" t="s">
        <v>818</v>
      </c>
      <c r="D1280">
        <v>1</v>
      </c>
      <c r="E1280">
        <v>6</v>
      </c>
      <c r="F1280">
        <v>85</v>
      </c>
      <c r="G1280">
        <v>53.51</v>
      </c>
      <c r="H1280" t="str">
        <f>_xlfn.XLOOKUP(Table1[[#This Row],[MyyjäID]],myyjat!$A$2:$A$16,myyjat!$B$2:$B$16)</f>
        <v>Hessu</v>
      </c>
      <c r="I1280">
        <f>_xlfn.XLOOKUP(Table1[[#This Row],[Tuotenumero]],tuotteet!$A$2:$A$26,tuotteet!$C$2:$C$26)</f>
        <v>6</v>
      </c>
      <c r="J1280" t="str">
        <f>_xlfn.XLOOKUP(Table1[[#This Row],[ryhmäID]],ryhmat!$A$2:$A$7,ryhmat!$B$2:$B$7)</f>
        <v>Digiboxit</v>
      </c>
      <c r="K1280">
        <f>Table1[[#This Row],[Myyntihinta]]-Table1[[#This Row],[Ostohinta]]</f>
        <v>31.490000000000002</v>
      </c>
    </row>
    <row r="1281" spans="1:11" x14ac:dyDescent="0.2">
      <c r="A1281">
        <v>51779</v>
      </c>
      <c r="B1281" s="21">
        <v>44525</v>
      </c>
      <c r="C1281" s="26" t="s">
        <v>817</v>
      </c>
      <c r="D1281">
        <v>1</v>
      </c>
      <c r="E1281">
        <v>7</v>
      </c>
      <c r="F1281">
        <v>20</v>
      </c>
      <c r="G1281">
        <v>11.78</v>
      </c>
      <c r="H1281" t="str">
        <f>_xlfn.XLOOKUP(Table1[[#This Row],[MyyjäID]],myyjat!$A$2:$A$16,myyjat!$B$2:$B$16)</f>
        <v>Rauno</v>
      </c>
      <c r="I1281">
        <f>_xlfn.XLOOKUP(Table1[[#This Row],[Tuotenumero]],tuotteet!$A$2:$A$26,tuotteet!$C$2:$C$26)</f>
        <v>4</v>
      </c>
      <c r="J1281" t="str">
        <f>_xlfn.XLOOKUP(Table1[[#This Row],[ryhmäID]],ryhmat!$A$2:$A$7,ryhmat!$B$2:$B$7)</f>
        <v>Tarvikkeet</v>
      </c>
      <c r="K1281">
        <f>Table1[[#This Row],[Myyntihinta]]-Table1[[#This Row],[Ostohinta]]</f>
        <v>8.2200000000000006</v>
      </c>
    </row>
    <row r="1282" spans="1:11" x14ac:dyDescent="0.2">
      <c r="A1282">
        <v>51780</v>
      </c>
      <c r="B1282" s="21">
        <v>44526</v>
      </c>
      <c r="C1282" s="26" t="s">
        <v>825</v>
      </c>
      <c r="D1282">
        <v>1</v>
      </c>
      <c r="E1282">
        <v>2</v>
      </c>
      <c r="F1282">
        <v>101</v>
      </c>
      <c r="G1282">
        <v>52.71</v>
      </c>
      <c r="H1282" t="str">
        <f>_xlfn.XLOOKUP(Table1[[#This Row],[MyyjäID]],myyjat!$A$2:$A$16,myyjat!$B$2:$B$16)</f>
        <v>Petteri</v>
      </c>
      <c r="I1282">
        <f>_xlfn.XLOOKUP(Table1[[#This Row],[Tuotenumero]],tuotteet!$A$2:$A$26,tuotteet!$C$2:$C$26)</f>
        <v>5</v>
      </c>
      <c r="J1282" t="str">
        <f>_xlfn.XLOOKUP(Table1[[#This Row],[ryhmäID]],ryhmat!$A$2:$A$7,ryhmat!$B$2:$B$7)</f>
        <v>Konsolit</v>
      </c>
      <c r="K1282">
        <f>Table1[[#This Row],[Myyntihinta]]-Table1[[#This Row],[Ostohinta]]</f>
        <v>48.29</v>
      </c>
    </row>
    <row r="1283" spans="1:11" x14ac:dyDescent="0.2">
      <c r="A1283">
        <v>51781</v>
      </c>
      <c r="B1283" s="21">
        <v>44527</v>
      </c>
      <c r="C1283" s="26" t="s">
        <v>820</v>
      </c>
      <c r="D1283">
        <v>1</v>
      </c>
      <c r="E1283">
        <v>10</v>
      </c>
      <c r="F1283">
        <v>88</v>
      </c>
      <c r="G1283">
        <v>47.77</v>
      </c>
      <c r="H1283" t="str">
        <f>_xlfn.XLOOKUP(Table1[[#This Row],[MyyjäID]],myyjat!$A$2:$A$16,myyjat!$B$2:$B$16)</f>
        <v>Jenni</v>
      </c>
      <c r="I1283">
        <f>_xlfn.XLOOKUP(Table1[[#This Row],[Tuotenumero]],tuotteet!$A$2:$A$26,tuotteet!$C$2:$C$26)</f>
        <v>6</v>
      </c>
      <c r="J1283" t="str">
        <f>_xlfn.XLOOKUP(Table1[[#This Row],[ryhmäID]],ryhmat!$A$2:$A$7,ryhmat!$B$2:$B$7)</f>
        <v>Digiboxit</v>
      </c>
      <c r="K1283">
        <f>Table1[[#This Row],[Myyntihinta]]-Table1[[#This Row],[Ostohinta]]</f>
        <v>40.229999999999997</v>
      </c>
    </row>
    <row r="1284" spans="1:11" x14ac:dyDescent="0.2">
      <c r="A1284">
        <v>51782</v>
      </c>
      <c r="B1284" s="21">
        <v>44527</v>
      </c>
      <c r="C1284" s="26" t="s">
        <v>817</v>
      </c>
      <c r="D1284">
        <v>1</v>
      </c>
      <c r="E1284">
        <v>3</v>
      </c>
      <c r="F1284">
        <v>21</v>
      </c>
      <c r="G1284">
        <v>10.68</v>
      </c>
      <c r="H1284" t="str">
        <f>_xlfn.XLOOKUP(Table1[[#This Row],[MyyjäID]],myyjat!$A$2:$A$16,myyjat!$B$2:$B$16)</f>
        <v>Pekka</v>
      </c>
      <c r="I1284">
        <f>_xlfn.XLOOKUP(Table1[[#This Row],[Tuotenumero]],tuotteet!$A$2:$A$26,tuotteet!$C$2:$C$26)</f>
        <v>4</v>
      </c>
      <c r="J1284" t="str">
        <f>_xlfn.XLOOKUP(Table1[[#This Row],[ryhmäID]],ryhmat!$A$2:$A$7,ryhmat!$B$2:$B$7)</f>
        <v>Tarvikkeet</v>
      </c>
      <c r="K1284">
        <f>Table1[[#This Row],[Myyntihinta]]-Table1[[#This Row],[Ostohinta]]</f>
        <v>10.32</v>
      </c>
    </row>
    <row r="1285" spans="1:11" x14ac:dyDescent="0.2">
      <c r="A1285">
        <v>51783</v>
      </c>
      <c r="B1285" s="21">
        <v>44528</v>
      </c>
      <c r="C1285" s="26" t="s">
        <v>821</v>
      </c>
      <c r="D1285">
        <v>1</v>
      </c>
      <c r="E1285">
        <v>6</v>
      </c>
      <c r="F1285">
        <v>118</v>
      </c>
      <c r="G1285">
        <v>65.28</v>
      </c>
      <c r="H1285" t="str">
        <f>_xlfn.XLOOKUP(Table1[[#This Row],[MyyjäID]],myyjat!$A$2:$A$16,myyjat!$B$2:$B$16)</f>
        <v>Hessu</v>
      </c>
      <c r="I1285">
        <f>_xlfn.XLOOKUP(Table1[[#This Row],[Tuotenumero]],tuotteet!$A$2:$A$26,tuotteet!$C$2:$C$26)</f>
        <v>2</v>
      </c>
      <c r="J1285" t="str">
        <f>_xlfn.XLOOKUP(Table1[[#This Row],[ryhmäID]],ryhmat!$A$2:$A$7,ryhmat!$B$2:$B$7)</f>
        <v>Kuvantoisto</v>
      </c>
      <c r="K1285">
        <f>Table1[[#This Row],[Myyntihinta]]-Table1[[#This Row],[Ostohinta]]</f>
        <v>52.72</v>
      </c>
    </row>
    <row r="1286" spans="1:11" x14ac:dyDescent="0.2">
      <c r="A1286">
        <v>51784</v>
      </c>
      <c r="B1286" s="21">
        <v>44530</v>
      </c>
      <c r="C1286" s="26" t="s">
        <v>817</v>
      </c>
      <c r="D1286">
        <v>1</v>
      </c>
      <c r="E1286">
        <v>13</v>
      </c>
      <c r="F1286">
        <v>20</v>
      </c>
      <c r="G1286">
        <v>10.65</v>
      </c>
      <c r="H1286" t="str">
        <f>_xlfn.XLOOKUP(Table1[[#This Row],[MyyjäID]],myyjat!$A$2:$A$16,myyjat!$B$2:$B$16)</f>
        <v>Mari</v>
      </c>
      <c r="I1286">
        <f>_xlfn.XLOOKUP(Table1[[#This Row],[Tuotenumero]],tuotteet!$A$2:$A$26,tuotteet!$C$2:$C$26)</f>
        <v>4</v>
      </c>
      <c r="J1286" t="str">
        <f>_xlfn.XLOOKUP(Table1[[#This Row],[ryhmäID]],ryhmat!$A$2:$A$7,ryhmat!$B$2:$B$7)</f>
        <v>Tarvikkeet</v>
      </c>
      <c r="K1286">
        <f>Table1[[#This Row],[Myyntihinta]]-Table1[[#This Row],[Ostohinta]]</f>
        <v>9.35</v>
      </c>
    </row>
    <row r="1287" spans="1:11" x14ac:dyDescent="0.2">
      <c r="A1287">
        <v>51785</v>
      </c>
      <c r="B1287" s="21">
        <v>44531</v>
      </c>
      <c r="C1287" s="26" t="s">
        <v>819</v>
      </c>
      <c r="D1287">
        <v>1</v>
      </c>
      <c r="E1287">
        <v>3</v>
      </c>
      <c r="F1287">
        <v>249</v>
      </c>
      <c r="G1287">
        <v>165.16</v>
      </c>
      <c r="H1287" t="str">
        <f>_xlfn.XLOOKUP(Table1[[#This Row],[MyyjäID]],myyjat!$A$2:$A$16,myyjat!$B$2:$B$16)</f>
        <v>Pekka</v>
      </c>
      <c r="I1287">
        <f>_xlfn.XLOOKUP(Table1[[#This Row],[Tuotenumero]],tuotteet!$A$2:$A$26,tuotteet!$C$2:$C$26)</f>
        <v>3</v>
      </c>
      <c r="J1287" t="str">
        <f>_xlfn.XLOOKUP(Table1[[#This Row],[ryhmäID]],ryhmat!$A$2:$A$7,ryhmat!$B$2:$B$7)</f>
        <v>TV</v>
      </c>
      <c r="K1287">
        <f>Table1[[#This Row],[Myyntihinta]]-Table1[[#This Row],[Ostohinta]]</f>
        <v>83.84</v>
      </c>
    </row>
    <row r="1288" spans="1:11" x14ac:dyDescent="0.2">
      <c r="A1288">
        <v>51786</v>
      </c>
      <c r="B1288" s="21">
        <v>44533</v>
      </c>
      <c r="C1288" s="26" t="s">
        <v>821</v>
      </c>
      <c r="D1288">
        <v>1</v>
      </c>
      <c r="E1288">
        <v>10</v>
      </c>
      <c r="F1288">
        <v>123</v>
      </c>
      <c r="G1288">
        <v>65.17</v>
      </c>
      <c r="H1288" t="str">
        <f>_xlfn.XLOOKUP(Table1[[#This Row],[MyyjäID]],myyjat!$A$2:$A$16,myyjat!$B$2:$B$16)</f>
        <v>Jenni</v>
      </c>
      <c r="I1288">
        <f>_xlfn.XLOOKUP(Table1[[#This Row],[Tuotenumero]],tuotteet!$A$2:$A$26,tuotteet!$C$2:$C$26)</f>
        <v>2</v>
      </c>
      <c r="J1288" t="str">
        <f>_xlfn.XLOOKUP(Table1[[#This Row],[ryhmäID]],ryhmat!$A$2:$A$7,ryhmat!$B$2:$B$7)</f>
        <v>Kuvantoisto</v>
      </c>
      <c r="K1288">
        <f>Table1[[#This Row],[Myyntihinta]]-Table1[[#This Row],[Ostohinta]]</f>
        <v>57.83</v>
      </c>
    </row>
    <row r="1289" spans="1:11" x14ac:dyDescent="0.2">
      <c r="A1289">
        <v>51787</v>
      </c>
      <c r="B1289" s="21">
        <v>44534</v>
      </c>
      <c r="C1289" s="26" t="s">
        <v>820</v>
      </c>
      <c r="D1289">
        <v>1</v>
      </c>
      <c r="E1289">
        <v>5</v>
      </c>
      <c r="F1289">
        <v>87</v>
      </c>
      <c r="G1289">
        <v>51.31</v>
      </c>
      <c r="H1289" t="str">
        <f>_xlfn.XLOOKUP(Table1[[#This Row],[MyyjäID]],myyjat!$A$2:$A$16,myyjat!$B$2:$B$16)</f>
        <v>Liisa</v>
      </c>
      <c r="I1289">
        <f>_xlfn.XLOOKUP(Table1[[#This Row],[Tuotenumero]],tuotteet!$A$2:$A$26,tuotteet!$C$2:$C$26)</f>
        <v>6</v>
      </c>
      <c r="J1289" t="str">
        <f>_xlfn.XLOOKUP(Table1[[#This Row],[ryhmäID]],ryhmat!$A$2:$A$7,ryhmat!$B$2:$B$7)</f>
        <v>Digiboxit</v>
      </c>
      <c r="K1289">
        <f>Table1[[#This Row],[Myyntihinta]]-Table1[[#This Row],[Ostohinta]]</f>
        <v>35.69</v>
      </c>
    </row>
    <row r="1290" spans="1:11" x14ac:dyDescent="0.2">
      <c r="A1290">
        <v>51788</v>
      </c>
      <c r="B1290" s="21">
        <v>44534</v>
      </c>
      <c r="C1290" s="26" t="s">
        <v>818</v>
      </c>
      <c r="D1290">
        <v>1</v>
      </c>
      <c r="E1290">
        <v>11</v>
      </c>
      <c r="F1290">
        <v>82</v>
      </c>
      <c r="G1290">
        <v>53.87</v>
      </c>
      <c r="H1290" t="str">
        <f>_xlfn.XLOOKUP(Table1[[#This Row],[MyyjäID]],myyjat!$A$2:$A$16,myyjat!$B$2:$B$16)</f>
        <v>Lisbeth</v>
      </c>
      <c r="I1290">
        <f>_xlfn.XLOOKUP(Table1[[#This Row],[Tuotenumero]],tuotteet!$A$2:$A$26,tuotteet!$C$2:$C$26)</f>
        <v>6</v>
      </c>
      <c r="J1290" t="str">
        <f>_xlfn.XLOOKUP(Table1[[#This Row],[ryhmäID]],ryhmat!$A$2:$A$7,ryhmat!$B$2:$B$7)</f>
        <v>Digiboxit</v>
      </c>
      <c r="K1290">
        <f>Table1[[#This Row],[Myyntihinta]]-Table1[[#This Row],[Ostohinta]]</f>
        <v>28.130000000000003</v>
      </c>
    </row>
    <row r="1291" spans="1:11" x14ac:dyDescent="0.2">
      <c r="A1291">
        <v>51789</v>
      </c>
      <c r="B1291" s="21">
        <v>44534</v>
      </c>
      <c r="C1291" s="26" t="s">
        <v>817</v>
      </c>
      <c r="D1291">
        <v>1</v>
      </c>
      <c r="E1291">
        <v>6</v>
      </c>
      <c r="F1291">
        <v>20</v>
      </c>
      <c r="G1291">
        <v>11.27</v>
      </c>
      <c r="H1291" t="str">
        <f>_xlfn.XLOOKUP(Table1[[#This Row],[MyyjäID]],myyjat!$A$2:$A$16,myyjat!$B$2:$B$16)</f>
        <v>Hessu</v>
      </c>
      <c r="I1291">
        <f>_xlfn.XLOOKUP(Table1[[#This Row],[Tuotenumero]],tuotteet!$A$2:$A$26,tuotteet!$C$2:$C$26)</f>
        <v>4</v>
      </c>
      <c r="J1291" t="str">
        <f>_xlfn.XLOOKUP(Table1[[#This Row],[ryhmäID]],ryhmat!$A$2:$A$7,ryhmat!$B$2:$B$7)</f>
        <v>Tarvikkeet</v>
      </c>
      <c r="K1291">
        <f>Table1[[#This Row],[Myyntihinta]]-Table1[[#This Row],[Ostohinta]]</f>
        <v>8.73</v>
      </c>
    </row>
    <row r="1292" spans="1:11" x14ac:dyDescent="0.2">
      <c r="A1292">
        <v>51790</v>
      </c>
      <c r="B1292" s="21">
        <v>44535</v>
      </c>
      <c r="C1292" s="26" t="s">
        <v>819</v>
      </c>
      <c r="D1292">
        <v>1</v>
      </c>
      <c r="E1292">
        <v>6</v>
      </c>
      <c r="F1292">
        <v>233</v>
      </c>
      <c r="G1292">
        <v>155.27000000000001</v>
      </c>
      <c r="H1292" t="str">
        <f>_xlfn.XLOOKUP(Table1[[#This Row],[MyyjäID]],myyjat!$A$2:$A$16,myyjat!$B$2:$B$16)</f>
        <v>Hessu</v>
      </c>
      <c r="I1292">
        <f>_xlfn.XLOOKUP(Table1[[#This Row],[Tuotenumero]],tuotteet!$A$2:$A$26,tuotteet!$C$2:$C$26)</f>
        <v>3</v>
      </c>
      <c r="J1292" t="str">
        <f>_xlfn.XLOOKUP(Table1[[#This Row],[ryhmäID]],ryhmat!$A$2:$A$7,ryhmat!$B$2:$B$7)</f>
        <v>TV</v>
      </c>
      <c r="K1292">
        <f>Table1[[#This Row],[Myyntihinta]]-Table1[[#This Row],[Ostohinta]]</f>
        <v>77.72999999999999</v>
      </c>
    </row>
    <row r="1293" spans="1:11" x14ac:dyDescent="0.2">
      <c r="A1293">
        <v>51791</v>
      </c>
      <c r="B1293" s="21">
        <v>44537</v>
      </c>
      <c r="C1293" s="26" t="s">
        <v>821</v>
      </c>
      <c r="D1293">
        <v>1</v>
      </c>
      <c r="E1293">
        <v>5</v>
      </c>
      <c r="F1293">
        <v>118</v>
      </c>
      <c r="G1293">
        <v>64.55</v>
      </c>
      <c r="H1293" t="str">
        <f>_xlfn.XLOOKUP(Table1[[#This Row],[MyyjäID]],myyjat!$A$2:$A$16,myyjat!$B$2:$B$16)</f>
        <v>Liisa</v>
      </c>
      <c r="I1293">
        <f>_xlfn.XLOOKUP(Table1[[#This Row],[Tuotenumero]],tuotteet!$A$2:$A$26,tuotteet!$C$2:$C$26)</f>
        <v>2</v>
      </c>
      <c r="J1293" t="str">
        <f>_xlfn.XLOOKUP(Table1[[#This Row],[ryhmäID]],ryhmat!$A$2:$A$7,ryhmat!$B$2:$B$7)</f>
        <v>Kuvantoisto</v>
      </c>
      <c r="K1293">
        <f>Table1[[#This Row],[Myyntihinta]]-Table1[[#This Row],[Ostohinta]]</f>
        <v>53.45</v>
      </c>
    </row>
    <row r="1294" spans="1:11" x14ac:dyDescent="0.2">
      <c r="A1294">
        <v>51792</v>
      </c>
      <c r="B1294" s="21">
        <v>44537</v>
      </c>
      <c r="C1294" s="26" t="s">
        <v>822</v>
      </c>
      <c r="D1294">
        <v>1</v>
      </c>
      <c r="E1294">
        <v>6</v>
      </c>
      <c r="F1294">
        <v>189</v>
      </c>
      <c r="G1294">
        <v>115.08</v>
      </c>
      <c r="H1294" t="str">
        <f>_xlfn.XLOOKUP(Table1[[#This Row],[MyyjäID]],myyjat!$A$2:$A$16,myyjat!$B$2:$B$16)</f>
        <v>Hessu</v>
      </c>
      <c r="I1294">
        <f>_xlfn.XLOOKUP(Table1[[#This Row],[Tuotenumero]],tuotteet!$A$2:$A$26,tuotteet!$C$2:$C$26)</f>
        <v>2</v>
      </c>
      <c r="J1294" t="str">
        <f>_xlfn.XLOOKUP(Table1[[#This Row],[ryhmäID]],ryhmat!$A$2:$A$7,ryhmat!$B$2:$B$7)</f>
        <v>Kuvantoisto</v>
      </c>
      <c r="K1294">
        <f>Table1[[#This Row],[Myyntihinta]]-Table1[[#This Row],[Ostohinta]]</f>
        <v>73.92</v>
      </c>
    </row>
    <row r="1295" spans="1:11" x14ac:dyDescent="0.2">
      <c r="A1295">
        <v>51793</v>
      </c>
      <c r="B1295" s="21">
        <v>44539</v>
      </c>
      <c r="C1295" s="26" t="s">
        <v>818</v>
      </c>
      <c r="D1295">
        <v>1</v>
      </c>
      <c r="E1295">
        <v>9</v>
      </c>
      <c r="F1295">
        <v>84</v>
      </c>
      <c r="G1295">
        <v>57.29</v>
      </c>
      <c r="H1295" t="str">
        <f>_xlfn.XLOOKUP(Table1[[#This Row],[MyyjäID]],myyjat!$A$2:$A$16,myyjat!$B$2:$B$16)</f>
        <v>Maija</v>
      </c>
      <c r="I1295">
        <f>_xlfn.XLOOKUP(Table1[[#This Row],[Tuotenumero]],tuotteet!$A$2:$A$26,tuotteet!$C$2:$C$26)</f>
        <v>6</v>
      </c>
      <c r="J1295" t="str">
        <f>_xlfn.XLOOKUP(Table1[[#This Row],[ryhmäID]],ryhmat!$A$2:$A$7,ryhmat!$B$2:$B$7)</f>
        <v>Digiboxit</v>
      </c>
      <c r="K1295">
        <f>Table1[[#This Row],[Myyntihinta]]-Table1[[#This Row],[Ostohinta]]</f>
        <v>26.71</v>
      </c>
    </row>
    <row r="1296" spans="1:11" x14ac:dyDescent="0.2">
      <c r="A1296">
        <v>51794</v>
      </c>
      <c r="B1296" s="21">
        <v>44539</v>
      </c>
      <c r="C1296" s="26" t="s">
        <v>817</v>
      </c>
      <c r="D1296">
        <v>1</v>
      </c>
      <c r="E1296">
        <v>7</v>
      </c>
      <c r="F1296">
        <v>20</v>
      </c>
      <c r="G1296">
        <v>10.65</v>
      </c>
      <c r="H1296" t="str">
        <f>_xlfn.XLOOKUP(Table1[[#This Row],[MyyjäID]],myyjat!$A$2:$A$16,myyjat!$B$2:$B$16)</f>
        <v>Rauno</v>
      </c>
      <c r="I1296">
        <f>_xlfn.XLOOKUP(Table1[[#This Row],[Tuotenumero]],tuotteet!$A$2:$A$26,tuotteet!$C$2:$C$26)</f>
        <v>4</v>
      </c>
      <c r="J1296" t="str">
        <f>_xlfn.XLOOKUP(Table1[[#This Row],[ryhmäID]],ryhmat!$A$2:$A$7,ryhmat!$B$2:$B$7)</f>
        <v>Tarvikkeet</v>
      </c>
      <c r="K1296">
        <f>Table1[[#This Row],[Myyntihinta]]-Table1[[#This Row],[Ostohinta]]</f>
        <v>9.35</v>
      </c>
    </row>
    <row r="1297" spans="1:11" x14ac:dyDescent="0.2">
      <c r="A1297">
        <v>51795</v>
      </c>
      <c r="B1297" s="21">
        <v>44539</v>
      </c>
      <c r="C1297" s="26" t="s">
        <v>816</v>
      </c>
      <c r="D1297">
        <v>1</v>
      </c>
      <c r="E1297">
        <v>7</v>
      </c>
      <c r="F1297">
        <v>75</v>
      </c>
      <c r="G1297">
        <v>39.049999999999997</v>
      </c>
      <c r="H1297" t="str">
        <f>_xlfn.XLOOKUP(Table1[[#This Row],[MyyjäID]],myyjat!$A$2:$A$16,myyjat!$B$2:$B$16)</f>
        <v>Rauno</v>
      </c>
      <c r="I1297">
        <f>_xlfn.XLOOKUP(Table1[[#This Row],[Tuotenumero]],tuotteet!$A$2:$A$26,tuotteet!$C$2:$C$26)</f>
        <v>5</v>
      </c>
      <c r="J1297" t="str">
        <f>_xlfn.XLOOKUP(Table1[[#This Row],[ryhmäID]],ryhmat!$A$2:$A$7,ryhmat!$B$2:$B$7)</f>
        <v>Konsolit</v>
      </c>
      <c r="K1297">
        <f>Table1[[#This Row],[Myyntihinta]]-Table1[[#This Row],[Ostohinta]]</f>
        <v>35.950000000000003</v>
      </c>
    </row>
    <row r="1298" spans="1:11" x14ac:dyDescent="0.2">
      <c r="A1298">
        <v>51796</v>
      </c>
      <c r="B1298" s="21">
        <v>44541</v>
      </c>
      <c r="C1298" s="26" t="s">
        <v>821</v>
      </c>
      <c r="D1298">
        <v>1</v>
      </c>
      <c r="E1298">
        <v>14</v>
      </c>
      <c r="F1298">
        <v>116</v>
      </c>
      <c r="G1298">
        <v>64.22</v>
      </c>
      <c r="H1298" t="str">
        <f>_xlfn.XLOOKUP(Table1[[#This Row],[MyyjäID]],myyjat!$A$2:$A$16,myyjat!$B$2:$B$16)</f>
        <v>Hillevi</v>
      </c>
      <c r="I1298">
        <f>_xlfn.XLOOKUP(Table1[[#This Row],[Tuotenumero]],tuotteet!$A$2:$A$26,tuotteet!$C$2:$C$26)</f>
        <v>2</v>
      </c>
      <c r="J1298" t="str">
        <f>_xlfn.XLOOKUP(Table1[[#This Row],[ryhmäID]],ryhmat!$A$2:$A$7,ryhmat!$B$2:$B$7)</f>
        <v>Kuvantoisto</v>
      </c>
      <c r="K1298">
        <f>Table1[[#This Row],[Myyntihinta]]-Table1[[#This Row],[Ostohinta]]</f>
        <v>51.78</v>
      </c>
    </row>
    <row r="1299" spans="1:11" x14ac:dyDescent="0.2">
      <c r="A1299">
        <v>51797</v>
      </c>
      <c r="B1299" s="21">
        <v>44541</v>
      </c>
      <c r="C1299" s="26" t="s">
        <v>819</v>
      </c>
      <c r="D1299">
        <v>1</v>
      </c>
      <c r="E1299">
        <v>1</v>
      </c>
      <c r="F1299">
        <v>232</v>
      </c>
      <c r="G1299">
        <v>167</v>
      </c>
      <c r="H1299" t="str">
        <f>_xlfn.XLOOKUP(Table1[[#This Row],[MyyjäID]],myyjat!$A$2:$A$16,myyjat!$B$2:$B$16)</f>
        <v>Jani</v>
      </c>
      <c r="I1299">
        <f>_xlfn.XLOOKUP(Table1[[#This Row],[Tuotenumero]],tuotteet!$A$2:$A$26,tuotteet!$C$2:$C$26)</f>
        <v>3</v>
      </c>
      <c r="J1299" t="str">
        <f>_xlfn.XLOOKUP(Table1[[#This Row],[ryhmäID]],ryhmat!$A$2:$A$7,ryhmat!$B$2:$B$7)</f>
        <v>TV</v>
      </c>
      <c r="K1299">
        <f>Table1[[#This Row],[Myyntihinta]]-Table1[[#This Row],[Ostohinta]]</f>
        <v>65</v>
      </c>
    </row>
    <row r="1300" spans="1:11" x14ac:dyDescent="0.2">
      <c r="A1300">
        <v>51798</v>
      </c>
      <c r="B1300" s="21">
        <v>44542</v>
      </c>
      <c r="C1300" s="26" t="s">
        <v>817</v>
      </c>
      <c r="D1300">
        <v>1</v>
      </c>
      <c r="E1300">
        <v>11</v>
      </c>
      <c r="F1300">
        <v>21</v>
      </c>
      <c r="G1300">
        <v>11.17</v>
      </c>
      <c r="H1300" t="str">
        <f>_xlfn.XLOOKUP(Table1[[#This Row],[MyyjäID]],myyjat!$A$2:$A$16,myyjat!$B$2:$B$16)</f>
        <v>Lisbeth</v>
      </c>
      <c r="I1300">
        <f>_xlfn.XLOOKUP(Table1[[#This Row],[Tuotenumero]],tuotteet!$A$2:$A$26,tuotteet!$C$2:$C$26)</f>
        <v>4</v>
      </c>
      <c r="J1300" t="str">
        <f>_xlfn.XLOOKUP(Table1[[#This Row],[ryhmäID]],ryhmat!$A$2:$A$7,ryhmat!$B$2:$B$7)</f>
        <v>Tarvikkeet</v>
      </c>
      <c r="K1300">
        <f>Table1[[#This Row],[Myyntihinta]]-Table1[[#This Row],[Ostohinta]]</f>
        <v>9.83</v>
      </c>
    </row>
    <row r="1301" spans="1:11" x14ac:dyDescent="0.2">
      <c r="A1301">
        <v>51799</v>
      </c>
      <c r="B1301" s="21">
        <v>44544</v>
      </c>
      <c r="C1301" s="26" t="s">
        <v>822</v>
      </c>
      <c r="D1301">
        <v>1</v>
      </c>
      <c r="E1301">
        <v>7</v>
      </c>
      <c r="F1301">
        <v>188</v>
      </c>
      <c r="G1301">
        <v>110.26</v>
      </c>
      <c r="H1301" t="str">
        <f>_xlfn.XLOOKUP(Table1[[#This Row],[MyyjäID]],myyjat!$A$2:$A$16,myyjat!$B$2:$B$16)</f>
        <v>Rauno</v>
      </c>
      <c r="I1301">
        <f>_xlfn.XLOOKUP(Table1[[#This Row],[Tuotenumero]],tuotteet!$A$2:$A$26,tuotteet!$C$2:$C$26)</f>
        <v>2</v>
      </c>
      <c r="J1301" t="str">
        <f>_xlfn.XLOOKUP(Table1[[#This Row],[ryhmäID]],ryhmat!$A$2:$A$7,ryhmat!$B$2:$B$7)</f>
        <v>Kuvantoisto</v>
      </c>
      <c r="K1301">
        <f>Table1[[#This Row],[Myyntihinta]]-Table1[[#This Row],[Ostohinta]]</f>
        <v>77.739999999999995</v>
      </c>
    </row>
    <row r="1302" spans="1:11" x14ac:dyDescent="0.2">
      <c r="A1302">
        <v>51800</v>
      </c>
      <c r="B1302" s="21">
        <v>44545</v>
      </c>
      <c r="C1302" s="26" t="s">
        <v>817</v>
      </c>
      <c r="D1302">
        <v>1</v>
      </c>
      <c r="E1302">
        <v>7</v>
      </c>
      <c r="F1302">
        <v>20</v>
      </c>
      <c r="G1302">
        <v>11.77</v>
      </c>
      <c r="H1302" t="str">
        <f>_xlfn.XLOOKUP(Table1[[#This Row],[MyyjäID]],myyjat!$A$2:$A$16,myyjat!$B$2:$B$16)</f>
        <v>Rauno</v>
      </c>
      <c r="I1302">
        <f>_xlfn.XLOOKUP(Table1[[#This Row],[Tuotenumero]],tuotteet!$A$2:$A$26,tuotteet!$C$2:$C$26)</f>
        <v>4</v>
      </c>
      <c r="J1302" t="str">
        <f>_xlfn.XLOOKUP(Table1[[#This Row],[ryhmäID]],ryhmat!$A$2:$A$7,ryhmat!$B$2:$B$7)</f>
        <v>Tarvikkeet</v>
      </c>
      <c r="K1302">
        <f>Table1[[#This Row],[Myyntihinta]]-Table1[[#This Row],[Ostohinta]]</f>
        <v>8.23</v>
      </c>
    </row>
    <row r="1303" spans="1:11" x14ac:dyDescent="0.2">
      <c r="A1303">
        <v>51801</v>
      </c>
      <c r="B1303" s="21">
        <v>44547</v>
      </c>
      <c r="C1303" s="26" t="s">
        <v>825</v>
      </c>
      <c r="D1303">
        <v>1</v>
      </c>
      <c r="E1303">
        <v>7</v>
      </c>
      <c r="F1303">
        <v>96</v>
      </c>
      <c r="G1303">
        <v>56.81</v>
      </c>
      <c r="H1303" t="str">
        <f>_xlfn.XLOOKUP(Table1[[#This Row],[MyyjäID]],myyjat!$A$2:$A$16,myyjat!$B$2:$B$16)</f>
        <v>Rauno</v>
      </c>
      <c r="I1303">
        <f>_xlfn.XLOOKUP(Table1[[#This Row],[Tuotenumero]],tuotteet!$A$2:$A$26,tuotteet!$C$2:$C$26)</f>
        <v>5</v>
      </c>
      <c r="J1303" t="str">
        <f>_xlfn.XLOOKUP(Table1[[#This Row],[ryhmäID]],ryhmat!$A$2:$A$7,ryhmat!$B$2:$B$7)</f>
        <v>Konsolit</v>
      </c>
      <c r="K1303">
        <f>Table1[[#This Row],[Myyntihinta]]-Table1[[#This Row],[Ostohinta]]</f>
        <v>39.19</v>
      </c>
    </row>
    <row r="1304" spans="1:11" x14ac:dyDescent="0.2">
      <c r="A1304">
        <v>51802</v>
      </c>
      <c r="B1304" s="21">
        <v>44547</v>
      </c>
      <c r="C1304" s="26" t="s">
        <v>821</v>
      </c>
      <c r="D1304">
        <v>1</v>
      </c>
      <c r="E1304">
        <v>7</v>
      </c>
      <c r="F1304">
        <v>117</v>
      </c>
      <c r="G1304">
        <v>66.34</v>
      </c>
      <c r="H1304" t="str">
        <f>_xlfn.XLOOKUP(Table1[[#This Row],[MyyjäID]],myyjat!$A$2:$A$16,myyjat!$B$2:$B$16)</f>
        <v>Rauno</v>
      </c>
      <c r="I1304">
        <f>_xlfn.XLOOKUP(Table1[[#This Row],[Tuotenumero]],tuotteet!$A$2:$A$26,tuotteet!$C$2:$C$26)</f>
        <v>2</v>
      </c>
      <c r="J1304" t="str">
        <f>_xlfn.XLOOKUP(Table1[[#This Row],[ryhmäID]],ryhmat!$A$2:$A$7,ryhmat!$B$2:$B$7)</f>
        <v>Kuvantoisto</v>
      </c>
      <c r="K1304">
        <f>Table1[[#This Row],[Myyntihinta]]-Table1[[#This Row],[Ostohinta]]</f>
        <v>50.66</v>
      </c>
    </row>
    <row r="1305" spans="1:11" x14ac:dyDescent="0.2">
      <c r="A1305">
        <v>51803</v>
      </c>
      <c r="B1305" s="21">
        <v>44548</v>
      </c>
      <c r="C1305" s="26" t="s">
        <v>817</v>
      </c>
      <c r="D1305">
        <v>1</v>
      </c>
      <c r="E1305">
        <v>1</v>
      </c>
      <c r="F1305">
        <v>20</v>
      </c>
      <c r="G1305">
        <v>11.19</v>
      </c>
      <c r="H1305" t="str">
        <f>_xlfn.XLOOKUP(Table1[[#This Row],[MyyjäID]],myyjat!$A$2:$A$16,myyjat!$B$2:$B$16)</f>
        <v>Jani</v>
      </c>
      <c r="I1305">
        <f>_xlfn.XLOOKUP(Table1[[#This Row],[Tuotenumero]],tuotteet!$A$2:$A$26,tuotteet!$C$2:$C$26)</f>
        <v>4</v>
      </c>
      <c r="J1305" t="str">
        <f>_xlfn.XLOOKUP(Table1[[#This Row],[ryhmäID]],ryhmat!$A$2:$A$7,ryhmat!$B$2:$B$7)</f>
        <v>Tarvikkeet</v>
      </c>
      <c r="K1305">
        <f>Table1[[#This Row],[Myyntihinta]]-Table1[[#This Row],[Ostohinta]]</f>
        <v>8.81</v>
      </c>
    </row>
    <row r="1306" spans="1:11" x14ac:dyDescent="0.2">
      <c r="A1306">
        <v>51804</v>
      </c>
      <c r="B1306" s="21">
        <v>44549</v>
      </c>
      <c r="C1306" s="26" t="s">
        <v>820</v>
      </c>
      <c r="D1306">
        <v>1</v>
      </c>
      <c r="E1306">
        <v>13</v>
      </c>
      <c r="F1306">
        <v>81</v>
      </c>
      <c r="G1306">
        <v>49.22</v>
      </c>
      <c r="H1306" t="str">
        <f>_xlfn.XLOOKUP(Table1[[#This Row],[MyyjäID]],myyjat!$A$2:$A$16,myyjat!$B$2:$B$16)</f>
        <v>Mari</v>
      </c>
      <c r="I1306">
        <f>_xlfn.XLOOKUP(Table1[[#This Row],[Tuotenumero]],tuotteet!$A$2:$A$26,tuotteet!$C$2:$C$26)</f>
        <v>6</v>
      </c>
      <c r="J1306" t="str">
        <f>_xlfn.XLOOKUP(Table1[[#This Row],[ryhmäID]],ryhmat!$A$2:$A$7,ryhmat!$B$2:$B$7)</f>
        <v>Digiboxit</v>
      </c>
      <c r="K1306">
        <f>Table1[[#This Row],[Myyntihinta]]-Table1[[#This Row],[Ostohinta]]</f>
        <v>31.78</v>
      </c>
    </row>
    <row r="1307" spans="1:11" x14ac:dyDescent="0.2">
      <c r="A1307">
        <v>51805</v>
      </c>
      <c r="B1307" s="21">
        <v>44549</v>
      </c>
      <c r="C1307" s="26" t="s">
        <v>818</v>
      </c>
      <c r="D1307">
        <v>1</v>
      </c>
      <c r="E1307">
        <v>5</v>
      </c>
      <c r="F1307">
        <v>87</v>
      </c>
      <c r="G1307">
        <v>57.12</v>
      </c>
      <c r="H1307" t="str">
        <f>_xlfn.XLOOKUP(Table1[[#This Row],[MyyjäID]],myyjat!$A$2:$A$16,myyjat!$B$2:$B$16)</f>
        <v>Liisa</v>
      </c>
      <c r="I1307">
        <f>_xlfn.XLOOKUP(Table1[[#This Row],[Tuotenumero]],tuotteet!$A$2:$A$26,tuotteet!$C$2:$C$26)</f>
        <v>6</v>
      </c>
      <c r="J1307" t="str">
        <f>_xlfn.XLOOKUP(Table1[[#This Row],[ryhmäID]],ryhmat!$A$2:$A$7,ryhmat!$B$2:$B$7)</f>
        <v>Digiboxit</v>
      </c>
      <c r="K1307">
        <f>Table1[[#This Row],[Myyntihinta]]-Table1[[#This Row],[Ostohinta]]</f>
        <v>29.880000000000003</v>
      </c>
    </row>
    <row r="1308" spans="1:11" x14ac:dyDescent="0.2">
      <c r="A1308">
        <v>51806</v>
      </c>
      <c r="B1308" s="21">
        <v>44550</v>
      </c>
      <c r="C1308" s="26" t="s">
        <v>817</v>
      </c>
      <c r="D1308">
        <v>1</v>
      </c>
      <c r="E1308">
        <v>2</v>
      </c>
      <c r="F1308">
        <v>20</v>
      </c>
      <c r="G1308">
        <v>11.22</v>
      </c>
      <c r="H1308" t="str">
        <f>_xlfn.XLOOKUP(Table1[[#This Row],[MyyjäID]],myyjat!$A$2:$A$16,myyjat!$B$2:$B$16)</f>
        <v>Petteri</v>
      </c>
      <c r="I1308">
        <f>_xlfn.XLOOKUP(Table1[[#This Row],[Tuotenumero]],tuotteet!$A$2:$A$26,tuotteet!$C$2:$C$26)</f>
        <v>4</v>
      </c>
      <c r="J1308" t="str">
        <f>_xlfn.XLOOKUP(Table1[[#This Row],[ryhmäID]],ryhmat!$A$2:$A$7,ryhmat!$B$2:$B$7)</f>
        <v>Tarvikkeet</v>
      </c>
      <c r="K1308">
        <f>Table1[[#This Row],[Myyntihinta]]-Table1[[#This Row],[Ostohinta]]</f>
        <v>8.7799999999999994</v>
      </c>
    </row>
    <row r="1309" spans="1:11" x14ac:dyDescent="0.2">
      <c r="A1309">
        <v>51807</v>
      </c>
      <c r="B1309" s="21">
        <v>44550</v>
      </c>
      <c r="C1309" s="26" t="s">
        <v>819</v>
      </c>
      <c r="D1309">
        <v>1</v>
      </c>
      <c r="E1309">
        <v>2</v>
      </c>
      <c r="F1309">
        <v>235</v>
      </c>
      <c r="G1309">
        <v>160.43</v>
      </c>
      <c r="H1309" t="str">
        <f>_xlfn.XLOOKUP(Table1[[#This Row],[MyyjäID]],myyjat!$A$2:$A$16,myyjat!$B$2:$B$16)</f>
        <v>Petteri</v>
      </c>
      <c r="I1309">
        <f>_xlfn.XLOOKUP(Table1[[#This Row],[Tuotenumero]],tuotteet!$A$2:$A$26,tuotteet!$C$2:$C$26)</f>
        <v>3</v>
      </c>
      <c r="J1309" t="str">
        <f>_xlfn.XLOOKUP(Table1[[#This Row],[ryhmäID]],ryhmat!$A$2:$A$7,ryhmat!$B$2:$B$7)</f>
        <v>TV</v>
      </c>
      <c r="K1309">
        <f>Table1[[#This Row],[Myyntihinta]]-Table1[[#This Row],[Ostohinta]]</f>
        <v>74.569999999999993</v>
      </c>
    </row>
    <row r="1310" spans="1:11" x14ac:dyDescent="0.2">
      <c r="A1310">
        <v>51808</v>
      </c>
      <c r="B1310" s="21">
        <v>44552</v>
      </c>
      <c r="C1310" s="26" t="s">
        <v>824</v>
      </c>
      <c r="D1310">
        <v>1</v>
      </c>
      <c r="E1310">
        <v>7</v>
      </c>
      <c r="F1310">
        <v>135</v>
      </c>
      <c r="G1310">
        <v>92.04</v>
      </c>
      <c r="H1310" t="str">
        <f>_xlfn.XLOOKUP(Table1[[#This Row],[MyyjäID]],myyjat!$A$2:$A$16,myyjat!$B$2:$B$16)</f>
        <v>Rauno</v>
      </c>
      <c r="I1310">
        <f>_xlfn.XLOOKUP(Table1[[#This Row],[Tuotenumero]],tuotteet!$A$2:$A$26,tuotteet!$C$2:$C$26)</f>
        <v>2</v>
      </c>
      <c r="J1310" t="str">
        <f>_xlfn.XLOOKUP(Table1[[#This Row],[ryhmäID]],ryhmat!$A$2:$A$7,ryhmat!$B$2:$B$7)</f>
        <v>Kuvantoisto</v>
      </c>
      <c r="K1310">
        <f>Table1[[#This Row],[Myyntihinta]]-Table1[[#This Row],[Ostohinta]]</f>
        <v>42.959999999999994</v>
      </c>
    </row>
    <row r="1311" spans="1:11" x14ac:dyDescent="0.2">
      <c r="A1311">
        <v>51809</v>
      </c>
      <c r="B1311" s="21">
        <v>44552</v>
      </c>
      <c r="C1311" s="26" t="s">
        <v>817</v>
      </c>
      <c r="D1311">
        <v>1</v>
      </c>
      <c r="E1311">
        <v>16</v>
      </c>
      <c r="F1311">
        <v>21</v>
      </c>
      <c r="G1311">
        <v>11.6</v>
      </c>
      <c r="H1311" t="str">
        <f>_xlfn.XLOOKUP(Table1[[#This Row],[MyyjäID]],myyjat!$A$2:$A$16,myyjat!$B$2:$B$16)</f>
        <v>Sanni</v>
      </c>
      <c r="I1311">
        <f>_xlfn.XLOOKUP(Table1[[#This Row],[Tuotenumero]],tuotteet!$A$2:$A$26,tuotteet!$C$2:$C$26)</f>
        <v>4</v>
      </c>
      <c r="J1311" t="str">
        <f>_xlfn.XLOOKUP(Table1[[#This Row],[ryhmäID]],ryhmat!$A$2:$A$7,ryhmat!$B$2:$B$7)</f>
        <v>Tarvikkeet</v>
      </c>
      <c r="K1311">
        <f>Table1[[#This Row],[Myyntihinta]]-Table1[[#This Row],[Ostohinta]]</f>
        <v>9.4</v>
      </c>
    </row>
    <row r="1312" spans="1:11" x14ac:dyDescent="0.2">
      <c r="A1312">
        <v>51810</v>
      </c>
      <c r="B1312" s="21">
        <v>44552</v>
      </c>
      <c r="C1312" s="26" t="s">
        <v>821</v>
      </c>
      <c r="D1312">
        <v>1</v>
      </c>
      <c r="E1312">
        <v>7</v>
      </c>
      <c r="F1312">
        <v>120</v>
      </c>
      <c r="G1312">
        <v>65.77</v>
      </c>
      <c r="H1312" t="str">
        <f>_xlfn.XLOOKUP(Table1[[#This Row],[MyyjäID]],myyjat!$A$2:$A$16,myyjat!$B$2:$B$16)</f>
        <v>Rauno</v>
      </c>
      <c r="I1312">
        <f>_xlfn.XLOOKUP(Table1[[#This Row],[Tuotenumero]],tuotteet!$A$2:$A$26,tuotteet!$C$2:$C$26)</f>
        <v>2</v>
      </c>
      <c r="J1312" t="str">
        <f>_xlfn.XLOOKUP(Table1[[#This Row],[ryhmäID]],ryhmat!$A$2:$A$7,ryhmat!$B$2:$B$7)</f>
        <v>Kuvantoisto</v>
      </c>
      <c r="K1312">
        <f>Table1[[#This Row],[Myyntihinta]]-Table1[[#This Row],[Ostohinta]]</f>
        <v>54.230000000000004</v>
      </c>
    </row>
    <row r="1313" spans="1:11" x14ac:dyDescent="0.2">
      <c r="A1313">
        <v>51811</v>
      </c>
      <c r="B1313" s="21">
        <v>44553</v>
      </c>
      <c r="C1313" s="26" t="s">
        <v>818</v>
      </c>
      <c r="D1313">
        <v>1</v>
      </c>
      <c r="E1313">
        <v>7</v>
      </c>
      <c r="F1313">
        <v>86</v>
      </c>
      <c r="G1313">
        <v>55.35</v>
      </c>
      <c r="H1313" t="str">
        <f>_xlfn.XLOOKUP(Table1[[#This Row],[MyyjäID]],myyjat!$A$2:$A$16,myyjat!$B$2:$B$16)</f>
        <v>Rauno</v>
      </c>
      <c r="I1313">
        <f>_xlfn.XLOOKUP(Table1[[#This Row],[Tuotenumero]],tuotteet!$A$2:$A$26,tuotteet!$C$2:$C$26)</f>
        <v>6</v>
      </c>
      <c r="J1313" t="str">
        <f>_xlfn.XLOOKUP(Table1[[#This Row],[ryhmäID]],ryhmat!$A$2:$A$7,ryhmat!$B$2:$B$7)</f>
        <v>Digiboxit</v>
      </c>
      <c r="K1313">
        <f>Table1[[#This Row],[Myyntihinta]]-Table1[[#This Row],[Ostohinta]]</f>
        <v>30.65</v>
      </c>
    </row>
    <row r="1314" spans="1:11" x14ac:dyDescent="0.2">
      <c r="A1314">
        <v>51812</v>
      </c>
      <c r="B1314" s="21">
        <v>44555</v>
      </c>
      <c r="C1314" s="26" t="s">
        <v>817</v>
      </c>
      <c r="D1314">
        <v>1</v>
      </c>
      <c r="E1314">
        <v>5</v>
      </c>
      <c r="F1314">
        <v>21</v>
      </c>
      <c r="G1314">
        <v>11.16</v>
      </c>
      <c r="H1314" t="str">
        <f>_xlfn.XLOOKUP(Table1[[#This Row],[MyyjäID]],myyjat!$A$2:$A$16,myyjat!$B$2:$B$16)</f>
        <v>Liisa</v>
      </c>
      <c r="I1314">
        <f>_xlfn.XLOOKUP(Table1[[#This Row],[Tuotenumero]],tuotteet!$A$2:$A$26,tuotteet!$C$2:$C$26)</f>
        <v>4</v>
      </c>
      <c r="J1314" t="str">
        <f>_xlfn.XLOOKUP(Table1[[#This Row],[ryhmäID]],ryhmat!$A$2:$A$7,ryhmat!$B$2:$B$7)</f>
        <v>Tarvikkeet</v>
      </c>
      <c r="K1314">
        <f>Table1[[#This Row],[Myyntihinta]]-Table1[[#This Row],[Ostohinta]]</f>
        <v>9.84</v>
      </c>
    </row>
    <row r="1315" spans="1:11" x14ac:dyDescent="0.2">
      <c r="A1315">
        <v>51813</v>
      </c>
      <c r="B1315" s="21">
        <v>44556</v>
      </c>
      <c r="C1315" s="26" t="s">
        <v>822</v>
      </c>
      <c r="D1315">
        <v>1</v>
      </c>
      <c r="E1315">
        <v>6</v>
      </c>
      <c r="F1315">
        <v>180</v>
      </c>
      <c r="G1315">
        <v>119.88</v>
      </c>
      <c r="H1315" t="str">
        <f>_xlfn.XLOOKUP(Table1[[#This Row],[MyyjäID]],myyjat!$A$2:$A$16,myyjat!$B$2:$B$16)</f>
        <v>Hessu</v>
      </c>
      <c r="I1315">
        <f>_xlfn.XLOOKUP(Table1[[#This Row],[Tuotenumero]],tuotteet!$A$2:$A$26,tuotteet!$C$2:$C$26)</f>
        <v>2</v>
      </c>
      <c r="J1315" t="str">
        <f>_xlfn.XLOOKUP(Table1[[#This Row],[ryhmäID]],ryhmat!$A$2:$A$7,ryhmat!$B$2:$B$7)</f>
        <v>Kuvantoisto</v>
      </c>
      <c r="K1315">
        <f>Table1[[#This Row],[Myyntihinta]]-Table1[[#This Row],[Ostohinta]]</f>
        <v>60.120000000000005</v>
      </c>
    </row>
    <row r="1316" spans="1:11" x14ac:dyDescent="0.2">
      <c r="A1316">
        <v>51814</v>
      </c>
      <c r="B1316" s="21">
        <v>44557</v>
      </c>
      <c r="C1316" s="26" t="s">
        <v>821</v>
      </c>
      <c r="D1316">
        <v>1</v>
      </c>
      <c r="E1316">
        <v>11</v>
      </c>
      <c r="F1316">
        <v>117</v>
      </c>
      <c r="G1316">
        <v>65.63</v>
      </c>
      <c r="H1316" t="str">
        <f>_xlfn.XLOOKUP(Table1[[#This Row],[MyyjäID]],myyjat!$A$2:$A$16,myyjat!$B$2:$B$16)</f>
        <v>Lisbeth</v>
      </c>
      <c r="I1316">
        <f>_xlfn.XLOOKUP(Table1[[#This Row],[Tuotenumero]],tuotteet!$A$2:$A$26,tuotteet!$C$2:$C$26)</f>
        <v>2</v>
      </c>
      <c r="J1316" t="str">
        <f>_xlfn.XLOOKUP(Table1[[#This Row],[ryhmäID]],ryhmat!$A$2:$A$7,ryhmat!$B$2:$B$7)</f>
        <v>Kuvantoisto</v>
      </c>
      <c r="K1316">
        <f>Table1[[#This Row],[Myyntihinta]]-Table1[[#This Row],[Ostohinta]]</f>
        <v>51.370000000000005</v>
      </c>
    </row>
    <row r="1317" spans="1:11" x14ac:dyDescent="0.2">
      <c r="A1317">
        <v>51815</v>
      </c>
      <c r="B1317" s="21">
        <v>44559</v>
      </c>
      <c r="C1317" s="26" t="s">
        <v>819</v>
      </c>
      <c r="D1317">
        <v>1</v>
      </c>
      <c r="E1317">
        <v>13</v>
      </c>
      <c r="F1317">
        <v>226</v>
      </c>
      <c r="G1317">
        <v>165.52</v>
      </c>
      <c r="H1317" t="str">
        <f>_xlfn.XLOOKUP(Table1[[#This Row],[MyyjäID]],myyjat!$A$2:$A$16,myyjat!$B$2:$B$16)</f>
        <v>Mari</v>
      </c>
      <c r="I1317">
        <f>_xlfn.XLOOKUP(Table1[[#This Row],[Tuotenumero]],tuotteet!$A$2:$A$26,tuotteet!$C$2:$C$26)</f>
        <v>3</v>
      </c>
      <c r="J1317" t="str">
        <f>_xlfn.XLOOKUP(Table1[[#This Row],[ryhmäID]],ryhmat!$A$2:$A$7,ryhmat!$B$2:$B$7)</f>
        <v>TV</v>
      </c>
      <c r="K1317">
        <f>Table1[[#This Row],[Myyntihinta]]-Table1[[#This Row],[Ostohinta]]</f>
        <v>60.47999999999999</v>
      </c>
    </row>
    <row r="1318" spans="1:11" x14ac:dyDescent="0.2">
      <c r="A1318">
        <v>51816</v>
      </c>
      <c r="B1318" s="21">
        <v>44560</v>
      </c>
      <c r="C1318" s="26" t="s">
        <v>820</v>
      </c>
      <c r="D1318">
        <v>1</v>
      </c>
      <c r="E1318">
        <v>6</v>
      </c>
      <c r="F1318">
        <v>86</v>
      </c>
      <c r="G1318">
        <v>48.88</v>
      </c>
      <c r="H1318" t="str">
        <f>_xlfn.XLOOKUP(Table1[[#This Row],[MyyjäID]],myyjat!$A$2:$A$16,myyjat!$B$2:$B$16)</f>
        <v>Hessu</v>
      </c>
      <c r="I1318">
        <f>_xlfn.XLOOKUP(Table1[[#This Row],[Tuotenumero]],tuotteet!$A$2:$A$26,tuotteet!$C$2:$C$26)</f>
        <v>6</v>
      </c>
      <c r="J1318" t="str">
        <f>_xlfn.XLOOKUP(Table1[[#This Row],[ryhmäID]],ryhmat!$A$2:$A$7,ryhmat!$B$2:$B$7)</f>
        <v>Digiboxit</v>
      </c>
      <c r="K1318">
        <f>Table1[[#This Row],[Myyntihinta]]-Table1[[#This Row],[Ostohinta]]</f>
        <v>37.119999999999997</v>
      </c>
    </row>
    <row r="1319" spans="1:11" x14ac:dyDescent="0.2">
      <c r="A1319">
        <v>51817</v>
      </c>
      <c r="B1319" s="21">
        <v>44560</v>
      </c>
      <c r="C1319" s="26" t="s">
        <v>817</v>
      </c>
      <c r="D1319">
        <v>1</v>
      </c>
      <c r="E1319">
        <v>7</v>
      </c>
      <c r="F1319">
        <v>21</v>
      </c>
      <c r="G1319">
        <v>11.02</v>
      </c>
      <c r="H1319" t="str">
        <f>_xlfn.XLOOKUP(Table1[[#This Row],[MyyjäID]],myyjat!$A$2:$A$16,myyjat!$B$2:$B$16)</f>
        <v>Rauno</v>
      </c>
      <c r="I1319">
        <f>_xlfn.XLOOKUP(Table1[[#This Row],[Tuotenumero]],tuotteet!$A$2:$A$26,tuotteet!$C$2:$C$26)</f>
        <v>4</v>
      </c>
      <c r="J1319" t="str">
        <f>_xlfn.XLOOKUP(Table1[[#This Row],[ryhmäID]],ryhmat!$A$2:$A$7,ryhmat!$B$2:$B$7)</f>
        <v>Tarvikkeet</v>
      </c>
      <c r="K1319">
        <f>Table1[[#This Row],[Myyntihinta]]-Table1[[#This Row],[Ostohinta]]</f>
        <v>9.98</v>
      </c>
    </row>
    <row r="1320" spans="1:11" x14ac:dyDescent="0.2">
      <c r="A1320">
        <v>51818</v>
      </c>
      <c r="B1320" s="21">
        <v>44561</v>
      </c>
      <c r="C1320" s="26" t="s">
        <v>818</v>
      </c>
      <c r="D1320">
        <v>1</v>
      </c>
      <c r="E1320">
        <v>11</v>
      </c>
      <c r="F1320">
        <v>89</v>
      </c>
      <c r="G1320">
        <v>54.73</v>
      </c>
      <c r="H1320" t="str">
        <f>_xlfn.XLOOKUP(Table1[[#This Row],[MyyjäID]],myyjat!$A$2:$A$16,myyjat!$B$2:$B$16)</f>
        <v>Lisbeth</v>
      </c>
      <c r="I1320">
        <f>_xlfn.XLOOKUP(Table1[[#This Row],[Tuotenumero]],tuotteet!$A$2:$A$26,tuotteet!$C$2:$C$26)</f>
        <v>6</v>
      </c>
      <c r="J1320" t="str">
        <f>_xlfn.XLOOKUP(Table1[[#This Row],[ryhmäID]],ryhmat!$A$2:$A$7,ryhmat!$B$2:$B$7)</f>
        <v>Digiboxit</v>
      </c>
      <c r="K1320">
        <f>Table1[[#This Row],[Myyntihinta]]-Table1[[#This Row],[Ostohinta]]</f>
        <v>34.270000000000003</v>
      </c>
    </row>
    <row r="1321" spans="1:11" x14ac:dyDescent="0.2">
      <c r="A1321">
        <v>51819</v>
      </c>
      <c r="B1321" s="21">
        <v>44562</v>
      </c>
      <c r="C1321" s="26" t="s">
        <v>822</v>
      </c>
      <c r="D1321">
        <v>1</v>
      </c>
      <c r="E1321">
        <v>3</v>
      </c>
      <c r="F1321">
        <v>189</v>
      </c>
      <c r="G1321">
        <v>113.74</v>
      </c>
      <c r="H1321" t="str">
        <f>_xlfn.XLOOKUP(Table1[[#This Row],[MyyjäID]],myyjat!$A$2:$A$16,myyjat!$B$2:$B$16)</f>
        <v>Pekka</v>
      </c>
      <c r="I1321">
        <f>_xlfn.XLOOKUP(Table1[[#This Row],[Tuotenumero]],tuotteet!$A$2:$A$26,tuotteet!$C$2:$C$26)</f>
        <v>2</v>
      </c>
      <c r="J1321" t="str">
        <f>_xlfn.XLOOKUP(Table1[[#This Row],[ryhmäID]],ryhmat!$A$2:$A$7,ryhmat!$B$2:$B$7)</f>
        <v>Kuvantoisto</v>
      </c>
      <c r="K1321">
        <f>Table1[[#This Row],[Myyntihinta]]-Table1[[#This Row],[Ostohinta]]</f>
        <v>75.260000000000005</v>
      </c>
    </row>
    <row r="1322" spans="1:11" x14ac:dyDescent="0.2">
      <c r="A1322">
        <v>51820</v>
      </c>
      <c r="B1322" s="21">
        <v>44563</v>
      </c>
      <c r="C1322" s="26" t="s">
        <v>821</v>
      </c>
      <c r="D1322">
        <v>1</v>
      </c>
      <c r="E1322">
        <v>16</v>
      </c>
      <c r="F1322">
        <v>118</v>
      </c>
      <c r="G1322">
        <v>67.13</v>
      </c>
      <c r="H1322" t="str">
        <f>_xlfn.XLOOKUP(Table1[[#This Row],[MyyjäID]],myyjat!$A$2:$A$16,myyjat!$B$2:$B$16)</f>
        <v>Sanni</v>
      </c>
      <c r="I1322">
        <f>_xlfn.XLOOKUP(Table1[[#This Row],[Tuotenumero]],tuotteet!$A$2:$A$26,tuotteet!$C$2:$C$26)</f>
        <v>2</v>
      </c>
      <c r="J1322" t="str">
        <f>_xlfn.XLOOKUP(Table1[[#This Row],[ryhmäID]],ryhmat!$A$2:$A$7,ryhmat!$B$2:$B$7)</f>
        <v>Kuvantoisto</v>
      </c>
      <c r="K1322">
        <f>Table1[[#This Row],[Myyntihinta]]-Table1[[#This Row],[Ostohinta]]</f>
        <v>50.870000000000005</v>
      </c>
    </row>
    <row r="1323" spans="1:11" x14ac:dyDescent="0.2">
      <c r="A1323">
        <v>51821</v>
      </c>
      <c r="B1323" s="21">
        <v>44564</v>
      </c>
      <c r="C1323" s="26" t="s">
        <v>817</v>
      </c>
      <c r="D1323">
        <v>1</v>
      </c>
      <c r="E1323">
        <v>2</v>
      </c>
      <c r="F1323">
        <v>21</v>
      </c>
      <c r="G1323">
        <v>11.77</v>
      </c>
      <c r="H1323" t="str">
        <f>_xlfn.XLOOKUP(Table1[[#This Row],[MyyjäID]],myyjat!$A$2:$A$16,myyjat!$B$2:$B$16)</f>
        <v>Petteri</v>
      </c>
      <c r="I1323">
        <f>_xlfn.XLOOKUP(Table1[[#This Row],[Tuotenumero]],tuotteet!$A$2:$A$26,tuotteet!$C$2:$C$26)</f>
        <v>4</v>
      </c>
      <c r="J1323" t="str">
        <f>_xlfn.XLOOKUP(Table1[[#This Row],[ryhmäID]],ryhmat!$A$2:$A$7,ryhmat!$B$2:$B$7)</f>
        <v>Tarvikkeet</v>
      </c>
      <c r="K1323">
        <f>Table1[[#This Row],[Myyntihinta]]-Table1[[#This Row],[Ostohinta]]</f>
        <v>9.23</v>
      </c>
    </row>
    <row r="1324" spans="1:11" x14ac:dyDescent="0.2">
      <c r="A1324">
        <v>51822</v>
      </c>
      <c r="B1324" s="21">
        <v>44564</v>
      </c>
      <c r="C1324" s="26" t="s">
        <v>819</v>
      </c>
      <c r="D1324">
        <v>1</v>
      </c>
      <c r="E1324">
        <v>1</v>
      </c>
      <c r="F1324">
        <v>244</v>
      </c>
      <c r="G1324">
        <v>161.75</v>
      </c>
      <c r="H1324" t="str">
        <f>_xlfn.XLOOKUP(Table1[[#This Row],[MyyjäID]],myyjat!$A$2:$A$16,myyjat!$B$2:$B$16)</f>
        <v>Jani</v>
      </c>
      <c r="I1324">
        <f>_xlfn.XLOOKUP(Table1[[#This Row],[Tuotenumero]],tuotteet!$A$2:$A$26,tuotteet!$C$2:$C$26)</f>
        <v>3</v>
      </c>
      <c r="J1324" t="str">
        <f>_xlfn.XLOOKUP(Table1[[#This Row],[ryhmäID]],ryhmat!$A$2:$A$7,ryhmat!$B$2:$B$7)</f>
        <v>TV</v>
      </c>
      <c r="K1324">
        <f>Table1[[#This Row],[Myyntihinta]]-Table1[[#This Row],[Ostohinta]]</f>
        <v>82.25</v>
      </c>
    </row>
    <row r="1325" spans="1:11" x14ac:dyDescent="0.2">
      <c r="A1325">
        <v>51823</v>
      </c>
      <c r="B1325" s="21">
        <v>44566</v>
      </c>
      <c r="C1325" s="26" t="s">
        <v>818</v>
      </c>
      <c r="D1325">
        <v>1</v>
      </c>
      <c r="E1325">
        <v>7</v>
      </c>
      <c r="F1325">
        <v>84</v>
      </c>
      <c r="G1325">
        <v>55.25</v>
      </c>
      <c r="H1325" t="str">
        <f>_xlfn.XLOOKUP(Table1[[#This Row],[MyyjäID]],myyjat!$A$2:$A$16,myyjat!$B$2:$B$16)</f>
        <v>Rauno</v>
      </c>
      <c r="I1325">
        <f>_xlfn.XLOOKUP(Table1[[#This Row],[Tuotenumero]],tuotteet!$A$2:$A$26,tuotteet!$C$2:$C$26)</f>
        <v>6</v>
      </c>
      <c r="J1325" t="str">
        <f>_xlfn.XLOOKUP(Table1[[#This Row],[ryhmäID]],ryhmat!$A$2:$A$7,ryhmat!$B$2:$B$7)</f>
        <v>Digiboxit</v>
      </c>
      <c r="K1325">
        <f>Table1[[#This Row],[Myyntihinta]]-Table1[[#This Row],[Ostohinta]]</f>
        <v>28.75</v>
      </c>
    </row>
    <row r="1326" spans="1:11" x14ac:dyDescent="0.2">
      <c r="A1326">
        <v>51824</v>
      </c>
      <c r="B1326" s="21">
        <v>44566</v>
      </c>
      <c r="C1326" s="26" t="s">
        <v>821</v>
      </c>
      <c r="D1326">
        <v>1</v>
      </c>
      <c r="E1326">
        <v>6</v>
      </c>
      <c r="F1326">
        <v>116</v>
      </c>
      <c r="G1326">
        <v>63.15</v>
      </c>
      <c r="H1326" t="str">
        <f>_xlfn.XLOOKUP(Table1[[#This Row],[MyyjäID]],myyjat!$A$2:$A$16,myyjat!$B$2:$B$16)</f>
        <v>Hessu</v>
      </c>
      <c r="I1326">
        <f>_xlfn.XLOOKUP(Table1[[#This Row],[Tuotenumero]],tuotteet!$A$2:$A$26,tuotteet!$C$2:$C$26)</f>
        <v>2</v>
      </c>
      <c r="J1326" t="str">
        <f>_xlfn.XLOOKUP(Table1[[#This Row],[ryhmäID]],ryhmat!$A$2:$A$7,ryhmat!$B$2:$B$7)</f>
        <v>Kuvantoisto</v>
      </c>
      <c r="K1326">
        <f>Table1[[#This Row],[Myyntihinta]]-Table1[[#This Row],[Ostohinta]]</f>
        <v>52.85</v>
      </c>
    </row>
    <row r="1327" spans="1:11" x14ac:dyDescent="0.2">
      <c r="A1327">
        <v>51825</v>
      </c>
      <c r="B1327" s="21">
        <v>44566</v>
      </c>
      <c r="C1327" s="26" t="s">
        <v>817</v>
      </c>
      <c r="D1327">
        <v>1</v>
      </c>
      <c r="E1327">
        <v>1</v>
      </c>
      <c r="F1327">
        <v>20</v>
      </c>
      <c r="G1327">
        <v>11.8</v>
      </c>
      <c r="H1327" t="str">
        <f>_xlfn.XLOOKUP(Table1[[#This Row],[MyyjäID]],myyjat!$A$2:$A$16,myyjat!$B$2:$B$16)</f>
        <v>Jani</v>
      </c>
      <c r="I1327">
        <f>_xlfn.XLOOKUP(Table1[[#This Row],[Tuotenumero]],tuotteet!$A$2:$A$26,tuotteet!$C$2:$C$26)</f>
        <v>4</v>
      </c>
      <c r="J1327" t="str">
        <f>_xlfn.XLOOKUP(Table1[[#This Row],[ryhmäID]],ryhmat!$A$2:$A$7,ryhmat!$B$2:$B$7)</f>
        <v>Tarvikkeet</v>
      </c>
      <c r="K1327">
        <f>Table1[[#This Row],[Myyntihinta]]-Table1[[#This Row],[Ostohinta]]</f>
        <v>8.1999999999999993</v>
      </c>
    </row>
    <row r="1328" spans="1:11" x14ac:dyDescent="0.2">
      <c r="A1328">
        <v>51826</v>
      </c>
      <c r="B1328" s="21">
        <v>44568</v>
      </c>
      <c r="C1328" s="26" t="s">
        <v>824</v>
      </c>
      <c r="D1328">
        <v>1</v>
      </c>
      <c r="E1328">
        <v>1</v>
      </c>
      <c r="F1328">
        <v>134</v>
      </c>
      <c r="G1328">
        <v>91.74</v>
      </c>
      <c r="H1328" t="str">
        <f>_xlfn.XLOOKUP(Table1[[#This Row],[MyyjäID]],myyjat!$A$2:$A$16,myyjat!$B$2:$B$16)</f>
        <v>Jani</v>
      </c>
      <c r="I1328">
        <f>_xlfn.XLOOKUP(Table1[[#This Row],[Tuotenumero]],tuotteet!$A$2:$A$26,tuotteet!$C$2:$C$26)</f>
        <v>2</v>
      </c>
      <c r="J1328" t="str">
        <f>_xlfn.XLOOKUP(Table1[[#This Row],[ryhmäID]],ryhmat!$A$2:$A$7,ryhmat!$B$2:$B$7)</f>
        <v>Kuvantoisto</v>
      </c>
      <c r="K1328">
        <f>Table1[[#This Row],[Myyntihinta]]-Table1[[#This Row],[Ostohinta]]</f>
        <v>42.260000000000005</v>
      </c>
    </row>
    <row r="1329" spans="1:11" x14ac:dyDescent="0.2">
      <c r="A1329">
        <v>51827</v>
      </c>
      <c r="B1329" s="21">
        <v>44568</v>
      </c>
      <c r="C1329" s="26" t="s">
        <v>817</v>
      </c>
      <c r="D1329">
        <v>1</v>
      </c>
      <c r="E1329">
        <v>11</v>
      </c>
      <c r="F1329">
        <v>20</v>
      </c>
      <c r="G1329">
        <v>11.78</v>
      </c>
      <c r="H1329" t="str">
        <f>_xlfn.XLOOKUP(Table1[[#This Row],[MyyjäID]],myyjat!$A$2:$A$16,myyjat!$B$2:$B$16)</f>
        <v>Lisbeth</v>
      </c>
      <c r="I1329">
        <f>_xlfn.XLOOKUP(Table1[[#This Row],[Tuotenumero]],tuotteet!$A$2:$A$26,tuotteet!$C$2:$C$26)</f>
        <v>4</v>
      </c>
      <c r="J1329" t="str">
        <f>_xlfn.XLOOKUP(Table1[[#This Row],[ryhmäID]],ryhmat!$A$2:$A$7,ryhmat!$B$2:$B$7)</f>
        <v>Tarvikkeet</v>
      </c>
      <c r="K1329">
        <f>Table1[[#This Row],[Myyntihinta]]-Table1[[#This Row],[Ostohinta]]</f>
        <v>8.2200000000000006</v>
      </c>
    </row>
    <row r="1330" spans="1:11" x14ac:dyDescent="0.2">
      <c r="A1330">
        <v>51828</v>
      </c>
      <c r="B1330" s="21">
        <v>44569</v>
      </c>
      <c r="C1330" s="26" t="s">
        <v>818</v>
      </c>
      <c r="D1330">
        <v>1</v>
      </c>
      <c r="E1330">
        <v>16</v>
      </c>
      <c r="F1330">
        <v>84</v>
      </c>
      <c r="G1330">
        <v>54.35</v>
      </c>
      <c r="H1330" t="str">
        <f>_xlfn.XLOOKUP(Table1[[#This Row],[MyyjäID]],myyjat!$A$2:$A$16,myyjat!$B$2:$B$16)</f>
        <v>Sanni</v>
      </c>
      <c r="I1330">
        <f>_xlfn.XLOOKUP(Table1[[#This Row],[Tuotenumero]],tuotteet!$A$2:$A$26,tuotteet!$C$2:$C$26)</f>
        <v>6</v>
      </c>
      <c r="J1330" t="str">
        <f>_xlfn.XLOOKUP(Table1[[#This Row],[ryhmäID]],ryhmat!$A$2:$A$7,ryhmat!$B$2:$B$7)</f>
        <v>Digiboxit</v>
      </c>
      <c r="K1330">
        <f>Table1[[#This Row],[Myyntihinta]]-Table1[[#This Row],[Ostohinta]]</f>
        <v>29.65</v>
      </c>
    </row>
    <row r="1331" spans="1:11" x14ac:dyDescent="0.2">
      <c r="A1331">
        <v>51829</v>
      </c>
      <c r="B1331" s="21">
        <v>44570</v>
      </c>
      <c r="C1331" s="26" t="s">
        <v>817</v>
      </c>
      <c r="D1331">
        <v>1</v>
      </c>
      <c r="E1331">
        <v>5</v>
      </c>
      <c r="F1331">
        <v>20</v>
      </c>
      <c r="G1331">
        <v>11.61</v>
      </c>
      <c r="H1331" t="str">
        <f>_xlfn.XLOOKUP(Table1[[#This Row],[MyyjäID]],myyjat!$A$2:$A$16,myyjat!$B$2:$B$16)</f>
        <v>Liisa</v>
      </c>
      <c r="I1331">
        <f>_xlfn.XLOOKUP(Table1[[#This Row],[Tuotenumero]],tuotteet!$A$2:$A$26,tuotteet!$C$2:$C$26)</f>
        <v>4</v>
      </c>
      <c r="J1331" t="str">
        <f>_xlfn.XLOOKUP(Table1[[#This Row],[ryhmäID]],ryhmat!$A$2:$A$7,ryhmat!$B$2:$B$7)</f>
        <v>Tarvikkeet</v>
      </c>
      <c r="K1331">
        <f>Table1[[#This Row],[Myyntihinta]]-Table1[[#This Row],[Ostohinta]]</f>
        <v>8.39</v>
      </c>
    </row>
    <row r="1332" spans="1:11" x14ac:dyDescent="0.2">
      <c r="A1332">
        <v>51830</v>
      </c>
      <c r="B1332" s="21">
        <v>44570</v>
      </c>
      <c r="C1332" s="26" t="s">
        <v>819</v>
      </c>
      <c r="D1332">
        <v>1</v>
      </c>
      <c r="E1332">
        <v>10</v>
      </c>
      <c r="F1332">
        <v>226</v>
      </c>
      <c r="G1332">
        <v>161.9</v>
      </c>
      <c r="H1332" t="str">
        <f>_xlfn.XLOOKUP(Table1[[#This Row],[MyyjäID]],myyjat!$A$2:$A$16,myyjat!$B$2:$B$16)</f>
        <v>Jenni</v>
      </c>
      <c r="I1332">
        <f>_xlfn.XLOOKUP(Table1[[#This Row],[Tuotenumero]],tuotteet!$A$2:$A$26,tuotteet!$C$2:$C$26)</f>
        <v>3</v>
      </c>
      <c r="J1332" t="str">
        <f>_xlfn.XLOOKUP(Table1[[#This Row],[ryhmäID]],ryhmat!$A$2:$A$7,ryhmat!$B$2:$B$7)</f>
        <v>TV</v>
      </c>
      <c r="K1332">
        <f>Table1[[#This Row],[Myyntihinta]]-Table1[[#This Row],[Ostohinta]]</f>
        <v>64.099999999999994</v>
      </c>
    </row>
    <row r="1333" spans="1:11" x14ac:dyDescent="0.2">
      <c r="A1333">
        <v>51831</v>
      </c>
      <c r="B1333" s="21">
        <v>44570</v>
      </c>
      <c r="C1333" s="26" t="s">
        <v>821</v>
      </c>
      <c r="D1333">
        <v>1</v>
      </c>
      <c r="E1333">
        <v>5</v>
      </c>
      <c r="F1333">
        <v>121</v>
      </c>
      <c r="G1333">
        <v>64.150000000000006</v>
      </c>
      <c r="H1333" t="str">
        <f>_xlfn.XLOOKUP(Table1[[#This Row],[MyyjäID]],myyjat!$A$2:$A$16,myyjat!$B$2:$B$16)</f>
        <v>Liisa</v>
      </c>
      <c r="I1333">
        <f>_xlfn.XLOOKUP(Table1[[#This Row],[Tuotenumero]],tuotteet!$A$2:$A$26,tuotteet!$C$2:$C$26)</f>
        <v>2</v>
      </c>
      <c r="J1333" t="str">
        <f>_xlfn.XLOOKUP(Table1[[#This Row],[ryhmäID]],ryhmat!$A$2:$A$7,ryhmat!$B$2:$B$7)</f>
        <v>Kuvantoisto</v>
      </c>
      <c r="K1333">
        <f>Table1[[#This Row],[Myyntihinta]]-Table1[[#This Row],[Ostohinta]]</f>
        <v>56.849999999999994</v>
      </c>
    </row>
    <row r="1334" spans="1:11" x14ac:dyDescent="0.2">
      <c r="A1334">
        <v>51832</v>
      </c>
      <c r="B1334" s="21">
        <v>44571</v>
      </c>
      <c r="C1334" s="26" t="s">
        <v>822</v>
      </c>
      <c r="D1334">
        <v>1</v>
      </c>
      <c r="E1334">
        <v>1</v>
      </c>
      <c r="F1334">
        <v>186</v>
      </c>
      <c r="G1334">
        <v>112.71</v>
      </c>
      <c r="H1334" t="str">
        <f>_xlfn.XLOOKUP(Table1[[#This Row],[MyyjäID]],myyjat!$A$2:$A$16,myyjat!$B$2:$B$16)</f>
        <v>Jani</v>
      </c>
      <c r="I1334">
        <f>_xlfn.XLOOKUP(Table1[[#This Row],[Tuotenumero]],tuotteet!$A$2:$A$26,tuotteet!$C$2:$C$26)</f>
        <v>2</v>
      </c>
      <c r="J1334" t="str">
        <f>_xlfn.XLOOKUP(Table1[[#This Row],[ryhmäID]],ryhmat!$A$2:$A$7,ryhmat!$B$2:$B$7)</f>
        <v>Kuvantoisto</v>
      </c>
      <c r="K1334">
        <f>Table1[[#This Row],[Myyntihinta]]-Table1[[#This Row],[Ostohinta]]</f>
        <v>73.290000000000006</v>
      </c>
    </row>
    <row r="1335" spans="1:11" x14ac:dyDescent="0.2">
      <c r="A1335">
        <v>51833</v>
      </c>
      <c r="B1335" s="21">
        <v>44572</v>
      </c>
      <c r="C1335" s="26" t="s">
        <v>817</v>
      </c>
      <c r="D1335">
        <v>1</v>
      </c>
      <c r="E1335">
        <v>6</v>
      </c>
      <c r="F1335">
        <v>21</v>
      </c>
      <c r="G1335">
        <v>10.97</v>
      </c>
      <c r="H1335" t="str">
        <f>_xlfn.XLOOKUP(Table1[[#This Row],[MyyjäID]],myyjat!$A$2:$A$16,myyjat!$B$2:$B$16)</f>
        <v>Hessu</v>
      </c>
      <c r="I1335">
        <f>_xlfn.XLOOKUP(Table1[[#This Row],[Tuotenumero]],tuotteet!$A$2:$A$26,tuotteet!$C$2:$C$26)</f>
        <v>4</v>
      </c>
      <c r="J1335" t="str">
        <f>_xlfn.XLOOKUP(Table1[[#This Row],[ryhmäID]],ryhmat!$A$2:$A$7,ryhmat!$B$2:$B$7)</f>
        <v>Tarvikkeet</v>
      </c>
      <c r="K1335">
        <f>Table1[[#This Row],[Myyntihinta]]-Table1[[#This Row],[Ostohinta]]</f>
        <v>10.029999999999999</v>
      </c>
    </row>
    <row r="1336" spans="1:11" x14ac:dyDescent="0.2">
      <c r="A1336">
        <v>51834</v>
      </c>
      <c r="B1336" s="21">
        <v>44572</v>
      </c>
      <c r="C1336" s="26" t="s">
        <v>821</v>
      </c>
      <c r="D1336">
        <v>1</v>
      </c>
      <c r="E1336">
        <v>10</v>
      </c>
      <c r="F1336">
        <v>114</v>
      </c>
      <c r="G1336">
        <v>65.739999999999995</v>
      </c>
      <c r="H1336" t="str">
        <f>_xlfn.XLOOKUP(Table1[[#This Row],[MyyjäID]],myyjat!$A$2:$A$16,myyjat!$B$2:$B$16)</f>
        <v>Jenni</v>
      </c>
      <c r="I1336">
        <f>_xlfn.XLOOKUP(Table1[[#This Row],[Tuotenumero]],tuotteet!$A$2:$A$26,tuotteet!$C$2:$C$26)</f>
        <v>2</v>
      </c>
      <c r="J1336" t="str">
        <f>_xlfn.XLOOKUP(Table1[[#This Row],[ryhmäID]],ryhmat!$A$2:$A$7,ryhmat!$B$2:$B$7)</f>
        <v>Kuvantoisto</v>
      </c>
      <c r="K1336">
        <f>Table1[[#This Row],[Myyntihinta]]-Table1[[#This Row],[Ostohinta]]</f>
        <v>48.260000000000005</v>
      </c>
    </row>
    <row r="1337" spans="1:11" x14ac:dyDescent="0.2">
      <c r="A1337">
        <v>51835</v>
      </c>
      <c r="B1337" s="21">
        <v>44573</v>
      </c>
      <c r="C1337" s="26" t="s">
        <v>820</v>
      </c>
      <c r="D1337">
        <v>1</v>
      </c>
      <c r="E1337">
        <v>2</v>
      </c>
      <c r="F1337">
        <v>86</v>
      </c>
      <c r="G1337">
        <v>47.24</v>
      </c>
      <c r="H1337" t="str">
        <f>_xlfn.XLOOKUP(Table1[[#This Row],[MyyjäID]],myyjat!$A$2:$A$16,myyjat!$B$2:$B$16)</f>
        <v>Petteri</v>
      </c>
      <c r="I1337">
        <f>_xlfn.XLOOKUP(Table1[[#This Row],[Tuotenumero]],tuotteet!$A$2:$A$26,tuotteet!$C$2:$C$26)</f>
        <v>6</v>
      </c>
      <c r="J1337" t="str">
        <f>_xlfn.XLOOKUP(Table1[[#This Row],[ryhmäID]],ryhmat!$A$2:$A$7,ryhmat!$B$2:$B$7)</f>
        <v>Digiboxit</v>
      </c>
      <c r="K1337">
        <f>Table1[[#This Row],[Myyntihinta]]-Table1[[#This Row],[Ostohinta]]</f>
        <v>38.76</v>
      </c>
    </row>
    <row r="1338" spans="1:11" x14ac:dyDescent="0.2">
      <c r="A1338">
        <v>51836</v>
      </c>
      <c r="B1338" s="21">
        <v>44575</v>
      </c>
      <c r="C1338" s="26" t="s">
        <v>822</v>
      </c>
      <c r="D1338">
        <v>1</v>
      </c>
      <c r="E1338">
        <v>2</v>
      </c>
      <c r="F1338">
        <v>184</v>
      </c>
      <c r="G1338">
        <v>117.75</v>
      </c>
      <c r="H1338" t="str">
        <f>_xlfn.XLOOKUP(Table1[[#This Row],[MyyjäID]],myyjat!$A$2:$A$16,myyjat!$B$2:$B$16)</f>
        <v>Petteri</v>
      </c>
      <c r="I1338">
        <f>_xlfn.XLOOKUP(Table1[[#This Row],[Tuotenumero]],tuotteet!$A$2:$A$26,tuotteet!$C$2:$C$26)</f>
        <v>2</v>
      </c>
      <c r="J1338" t="str">
        <f>_xlfn.XLOOKUP(Table1[[#This Row],[ryhmäID]],ryhmat!$A$2:$A$7,ryhmat!$B$2:$B$7)</f>
        <v>Kuvantoisto</v>
      </c>
      <c r="K1338">
        <f>Table1[[#This Row],[Myyntihinta]]-Table1[[#This Row],[Ostohinta]]</f>
        <v>66.25</v>
      </c>
    </row>
    <row r="1339" spans="1:11" x14ac:dyDescent="0.2">
      <c r="A1339">
        <v>51837</v>
      </c>
      <c r="B1339" s="21">
        <v>44575</v>
      </c>
      <c r="C1339" s="26" t="s">
        <v>817</v>
      </c>
      <c r="D1339">
        <v>1</v>
      </c>
      <c r="E1339">
        <v>6</v>
      </c>
      <c r="F1339">
        <v>21</v>
      </c>
      <c r="G1339">
        <v>11.49</v>
      </c>
      <c r="H1339" t="str">
        <f>_xlfn.XLOOKUP(Table1[[#This Row],[MyyjäID]],myyjat!$A$2:$A$16,myyjat!$B$2:$B$16)</f>
        <v>Hessu</v>
      </c>
      <c r="I1339">
        <f>_xlfn.XLOOKUP(Table1[[#This Row],[Tuotenumero]],tuotteet!$A$2:$A$26,tuotteet!$C$2:$C$26)</f>
        <v>4</v>
      </c>
      <c r="J1339" t="str">
        <f>_xlfn.XLOOKUP(Table1[[#This Row],[ryhmäID]],ryhmat!$A$2:$A$7,ryhmat!$B$2:$B$7)</f>
        <v>Tarvikkeet</v>
      </c>
      <c r="K1339">
        <f>Table1[[#This Row],[Myyntihinta]]-Table1[[#This Row],[Ostohinta]]</f>
        <v>9.51</v>
      </c>
    </row>
    <row r="1340" spans="1:11" x14ac:dyDescent="0.2">
      <c r="A1340">
        <v>51838</v>
      </c>
      <c r="B1340" s="21">
        <v>44576</v>
      </c>
      <c r="C1340" s="26" t="s">
        <v>821</v>
      </c>
      <c r="D1340">
        <v>1</v>
      </c>
      <c r="E1340">
        <v>6</v>
      </c>
      <c r="F1340">
        <v>114</v>
      </c>
      <c r="G1340">
        <v>61.48</v>
      </c>
      <c r="H1340" t="str">
        <f>_xlfn.XLOOKUP(Table1[[#This Row],[MyyjäID]],myyjat!$A$2:$A$16,myyjat!$B$2:$B$16)</f>
        <v>Hessu</v>
      </c>
      <c r="I1340">
        <f>_xlfn.XLOOKUP(Table1[[#This Row],[Tuotenumero]],tuotteet!$A$2:$A$26,tuotteet!$C$2:$C$26)</f>
        <v>2</v>
      </c>
      <c r="J1340" t="str">
        <f>_xlfn.XLOOKUP(Table1[[#This Row],[ryhmäID]],ryhmat!$A$2:$A$7,ryhmat!$B$2:$B$7)</f>
        <v>Kuvantoisto</v>
      </c>
      <c r="K1340">
        <f>Table1[[#This Row],[Myyntihinta]]-Table1[[#This Row],[Ostohinta]]</f>
        <v>52.52</v>
      </c>
    </row>
    <row r="1341" spans="1:11" x14ac:dyDescent="0.2">
      <c r="A1341">
        <v>51839</v>
      </c>
      <c r="B1341" s="21">
        <v>44579</v>
      </c>
      <c r="C1341" s="26" t="s">
        <v>818</v>
      </c>
      <c r="D1341">
        <v>1</v>
      </c>
      <c r="E1341">
        <v>1</v>
      </c>
      <c r="F1341">
        <v>82</v>
      </c>
      <c r="G1341">
        <v>54.2</v>
      </c>
      <c r="H1341" t="str">
        <f>_xlfn.XLOOKUP(Table1[[#This Row],[MyyjäID]],myyjat!$A$2:$A$16,myyjat!$B$2:$B$16)</f>
        <v>Jani</v>
      </c>
      <c r="I1341">
        <f>_xlfn.XLOOKUP(Table1[[#This Row],[Tuotenumero]],tuotteet!$A$2:$A$26,tuotteet!$C$2:$C$26)</f>
        <v>6</v>
      </c>
      <c r="J1341" t="str">
        <f>_xlfn.XLOOKUP(Table1[[#This Row],[ryhmäID]],ryhmat!$A$2:$A$7,ryhmat!$B$2:$B$7)</f>
        <v>Digiboxit</v>
      </c>
      <c r="K1341">
        <f>Table1[[#This Row],[Myyntihinta]]-Table1[[#This Row],[Ostohinta]]</f>
        <v>27.799999999999997</v>
      </c>
    </row>
    <row r="1342" spans="1:11" x14ac:dyDescent="0.2">
      <c r="A1342">
        <v>51840</v>
      </c>
      <c r="B1342" s="21">
        <v>44579</v>
      </c>
      <c r="C1342" s="26" t="s">
        <v>824</v>
      </c>
      <c r="D1342">
        <v>1</v>
      </c>
      <c r="E1342">
        <v>1</v>
      </c>
      <c r="F1342">
        <v>126</v>
      </c>
      <c r="G1342">
        <v>96.26</v>
      </c>
      <c r="H1342" t="str">
        <f>_xlfn.XLOOKUP(Table1[[#This Row],[MyyjäID]],myyjat!$A$2:$A$16,myyjat!$B$2:$B$16)</f>
        <v>Jani</v>
      </c>
      <c r="I1342">
        <f>_xlfn.XLOOKUP(Table1[[#This Row],[Tuotenumero]],tuotteet!$A$2:$A$26,tuotteet!$C$2:$C$26)</f>
        <v>2</v>
      </c>
      <c r="J1342" t="str">
        <f>_xlfn.XLOOKUP(Table1[[#This Row],[ryhmäID]],ryhmat!$A$2:$A$7,ryhmat!$B$2:$B$7)</f>
        <v>Kuvantoisto</v>
      </c>
      <c r="K1342">
        <f>Table1[[#This Row],[Myyntihinta]]-Table1[[#This Row],[Ostohinta]]</f>
        <v>29.739999999999995</v>
      </c>
    </row>
    <row r="1343" spans="1:11" x14ac:dyDescent="0.2">
      <c r="A1343">
        <v>51841</v>
      </c>
      <c r="B1343" s="21">
        <v>44579</v>
      </c>
      <c r="C1343" s="26" t="s">
        <v>819</v>
      </c>
      <c r="D1343">
        <v>1</v>
      </c>
      <c r="E1343">
        <v>7</v>
      </c>
      <c r="F1343">
        <v>235</v>
      </c>
      <c r="G1343">
        <v>163.15</v>
      </c>
      <c r="H1343" t="str">
        <f>_xlfn.XLOOKUP(Table1[[#This Row],[MyyjäID]],myyjat!$A$2:$A$16,myyjat!$B$2:$B$16)</f>
        <v>Rauno</v>
      </c>
      <c r="I1343">
        <f>_xlfn.XLOOKUP(Table1[[#This Row],[Tuotenumero]],tuotteet!$A$2:$A$26,tuotteet!$C$2:$C$26)</f>
        <v>3</v>
      </c>
      <c r="J1343" t="str">
        <f>_xlfn.XLOOKUP(Table1[[#This Row],[ryhmäID]],ryhmat!$A$2:$A$7,ryhmat!$B$2:$B$7)</f>
        <v>TV</v>
      </c>
      <c r="K1343">
        <f>Table1[[#This Row],[Myyntihinta]]-Table1[[#This Row],[Ostohinta]]</f>
        <v>71.849999999999994</v>
      </c>
    </row>
    <row r="1344" spans="1:11" x14ac:dyDescent="0.2">
      <c r="A1344">
        <v>51842</v>
      </c>
      <c r="B1344" s="21">
        <v>44580</v>
      </c>
      <c r="C1344" s="26" t="s">
        <v>817</v>
      </c>
      <c r="D1344">
        <v>1</v>
      </c>
      <c r="E1344">
        <v>16</v>
      </c>
      <c r="F1344">
        <v>21</v>
      </c>
      <c r="G1344">
        <v>11.53</v>
      </c>
      <c r="H1344" t="str">
        <f>_xlfn.XLOOKUP(Table1[[#This Row],[MyyjäID]],myyjat!$A$2:$A$16,myyjat!$B$2:$B$16)</f>
        <v>Sanni</v>
      </c>
      <c r="I1344">
        <f>_xlfn.XLOOKUP(Table1[[#This Row],[Tuotenumero]],tuotteet!$A$2:$A$26,tuotteet!$C$2:$C$26)</f>
        <v>4</v>
      </c>
      <c r="J1344" t="str">
        <f>_xlfn.XLOOKUP(Table1[[#This Row],[ryhmäID]],ryhmat!$A$2:$A$7,ryhmat!$B$2:$B$7)</f>
        <v>Tarvikkeet</v>
      </c>
      <c r="K1344">
        <f>Table1[[#This Row],[Myyntihinta]]-Table1[[#This Row],[Ostohinta]]</f>
        <v>9.4700000000000006</v>
      </c>
    </row>
    <row r="1345" spans="1:11" x14ac:dyDescent="0.2">
      <c r="A1345">
        <v>51843</v>
      </c>
      <c r="B1345" s="21">
        <v>44581</v>
      </c>
      <c r="C1345" s="26" t="s">
        <v>821</v>
      </c>
      <c r="D1345">
        <v>1</v>
      </c>
      <c r="E1345">
        <v>11</v>
      </c>
      <c r="F1345">
        <v>123</v>
      </c>
      <c r="G1345">
        <v>66.23</v>
      </c>
      <c r="H1345" t="str">
        <f>_xlfn.XLOOKUP(Table1[[#This Row],[MyyjäID]],myyjat!$A$2:$A$16,myyjat!$B$2:$B$16)</f>
        <v>Lisbeth</v>
      </c>
      <c r="I1345">
        <f>_xlfn.XLOOKUP(Table1[[#This Row],[Tuotenumero]],tuotteet!$A$2:$A$26,tuotteet!$C$2:$C$26)</f>
        <v>2</v>
      </c>
      <c r="J1345" t="str">
        <f>_xlfn.XLOOKUP(Table1[[#This Row],[ryhmäID]],ryhmat!$A$2:$A$7,ryhmat!$B$2:$B$7)</f>
        <v>Kuvantoisto</v>
      </c>
      <c r="K1345">
        <f>Table1[[#This Row],[Myyntihinta]]-Table1[[#This Row],[Ostohinta]]</f>
        <v>56.769999999999996</v>
      </c>
    </row>
    <row r="1346" spans="1:11" x14ac:dyDescent="0.2">
      <c r="A1346">
        <v>51844</v>
      </c>
      <c r="B1346" s="21">
        <v>44582</v>
      </c>
      <c r="C1346" s="26" t="s">
        <v>817</v>
      </c>
      <c r="D1346">
        <v>1</v>
      </c>
      <c r="E1346">
        <v>5</v>
      </c>
      <c r="F1346">
        <v>21</v>
      </c>
      <c r="G1346">
        <v>11.22</v>
      </c>
      <c r="H1346" t="str">
        <f>_xlfn.XLOOKUP(Table1[[#This Row],[MyyjäID]],myyjat!$A$2:$A$16,myyjat!$B$2:$B$16)</f>
        <v>Liisa</v>
      </c>
      <c r="I1346">
        <f>_xlfn.XLOOKUP(Table1[[#This Row],[Tuotenumero]],tuotteet!$A$2:$A$26,tuotteet!$C$2:$C$26)</f>
        <v>4</v>
      </c>
      <c r="J1346" t="str">
        <f>_xlfn.XLOOKUP(Table1[[#This Row],[ryhmäID]],ryhmat!$A$2:$A$7,ryhmat!$B$2:$B$7)</f>
        <v>Tarvikkeet</v>
      </c>
      <c r="K1346">
        <f>Table1[[#This Row],[Myyntihinta]]-Table1[[#This Row],[Ostohinta]]</f>
        <v>9.7799999999999994</v>
      </c>
    </row>
    <row r="1347" spans="1:11" x14ac:dyDescent="0.2">
      <c r="A1347">
        <v>51845</v>
      </c>
      <c r="B1347" s="21">
        <v>44583</v>
      </c>
      <c r="C1347" s="26" t="s">
        <v>820</v>
      </c>
      <c r="D1347">
        <v>1</v>
      </c>
      <c r="E1347">
        <v>6</v>
      </c>
      <c r="F1347">
        <v>85</v>
      </c>
      <c r="G1347">
        <v>47.47</v>
      </c>
      <c r="H1347" t="str">
        <f>_xlfn.XLOOKUP(Table1[[#This Row],[MyyjäID]],myyjat!$A$2:$A$16,myyjat!$B$2:$B$16)</f>
        <v>Hessu</v>
      </c>
      <c r="I1347">
        <f>_xlfn.XLOOKUP(Table1[[#This Row],[Tuotenumero]],tuotteet!$A$2:$A$26,tuotteet!$C$2:$C$26)</f>
        <v>6</v>
      </c>
      <c r="J1347" t="str">
        <f>_xlfn.XLOOKUP(Table1[[#This Row],[ryhmäID]],ryhmat!$A$2:$A$7,ryhmat!$B$2:$B$7)</f>
        <v>Digiboxit</v>
      </c>
      <c r="K1347">
        <f>Table1[[#This Row],[Myyntihinta]]-Table1[[#This Row],[Ostohinta]]</f>
        <v>37.53</v>
      </c>
    </row>
    <row r="1348" spans="1:11" x14ac:dyDescent="0.2">
      <c r="A1348">
        <v>51846</v>
      </c>
      <c r="B1348" s="21">
        <v>44586</v>
      </c>
      <c r="C1348" s="26" t="s">
        <v>822</v>
      </c>
      <c r="D1348">
        <v>1</v>
      </c>
      <c r="E1348">
        <v>16</v>
      </c>
      <c r="F1348">
        <v>179</v>
      </c>
      <c r="G1348">
        <v>112.88</v>
      </c>
      <c r="H1348" t="str">
        <f>_xlfn.XLOOKUP(Table1[[#This Row],[MyyjäID]],myyjat!$A$2:$A$16,myyjat!$B$2:$B$16)</f>
        <v>Sanni</v>
      </c>
      <c r="I1348">
        <f>_xlfn.XLOOKUP(Table1[[#This Row],[Tuotenumero]],tuotteet!$A$2:$A$26,tuotteet!$C$2:$C$26)</f>
        <v>2</v>
      </c>
      <c r="J1348" t="str">
        <f>_xlfn.XLOOKUP(Table1[[#This Row],[ryhmäID]],ryhmat!$A$2:$A$7,ryhmat!$B$2:$B$7)</f>
        <v>Kuvantoisto</v>
      </c>
      <c r="K1348">
        <f>Table1[[#This Row],[Myyntihinta]]-Table1[[#This Row],[Ostohinta]]</f>
        <v>66.12</v>
      </c>
    </row>
    <row r="1349" spans="1:11" x14ac:dyDescent="0.2">
      <c r="A1349">
        <v>51847</v>
      </c>
      <c r="B1349" s="21">
        <v>44586</v>
      </c>
      <c r="C1349" s="26" t="s">
        <v>819</v>
      </c>
      <c r="D1349">
        <v>1</v>
      </c>
      <c r="E1349">
        <v>3</v>
      </c>
      <c r="F1349">
        <v>242</v>
      </c>
      <c r="G1349">
        <v>158.47</v>
      </c>
      <c r="H1349" t="str">
        <f>_xlfn.XLOOKUP(Table1[[#This Row],[MyyjäID]],myyjat!$A$2:$A$16,myyjat!$B$2:$B$16)</f>
        <v>Pekka</v>
      </c>
      <c r="I1349">
        <f>_xlfn.XLOOKUP(Table1[[#This Row],[Tuotenumero]],tuotteet!$A$2:$A$26,tuotteet!$C$2:$C$26)</f>
        <v>3</v>
      </c>
      <c r="J1349" t="str">
        <f>_xlfn.XLOOKUP(Table1[[#This Row],[ryhmäID]],ryhmat!$A$2:$A$7,ryhmat!$B$2:$B$7)</f>
        <v>TV</v>
      </c>
      <c r="K1349">
        <f>Table1[[#This Row],[Myyntihinta]]-Table1[[#This Row],[Ostohinta]]</f>
        <v>83.53</v>
      </c>
    </row>
    <row r="1350" spans="1:11" x14ac:dyDescent="0.2">
      <c r="A1350">
        <v>51848</v>
      </c>
      <c r="B1350" s="21">
        <v>44586</v>
      </c>
      <c r="C1350" s="26" t="s">
        <v>820</v>
      </c>
      <c r="D1350">
        <v>1</v>
      </c>
      <c r="E1350">
        <v>16</v>
      </c>
      <c r="F1350">
        <v>82</v>
      </c>
      <c r="G1350">
        <v>48.89</v>
      </c>
      <c r="H1350" t="str">
        <f>_xlfn.XLOOKUP(Table1[[#This Row],[MyyjäID]],myyjat!$A$2:$A$16,myyjat!$B$2:$B$16)</f>
        <v>Sanni</v>
      </c>
      <c r="I1350">
        <f>_xlfn.XLOOKUP(Table1[[#This Row],[Tuotenumero]],tuotteet!$A$2:$A$26,tuotteet!$C$2:$C$26)</f>
        <v>6</v>
      </c>
      <c r="J1350" t="str">
        <f>_xlfn.XLOOKUP(Table1[[#This Row],[ryhmäID]],ryhmat!$A$2:$A$7,ryhmat!$B$2:$B$7)</f>
        <v>Digiboxit</v>
      </c>
      <c r="K1350">
        <f>Table1[[#This Row],[Myyntihinta]]-Table1[[#This Row],[Ostohinta]]</f>
        <v>33.11</v>
      </c>
    </row>
    <row r="1351" spans="1:11" x14ac:dyDescent="0.2">
      <c r="A1351">
        <v>51849</v>
      </c>
      <c r="B1351" s="21">
        <v>44587</v>
      </c>
      <c r="C1351" s="26" t="s">
        <v>821</v>
      </c>
      <c r="D1351">
        <v>1</v>
      </c>
      <c r="E1351">
        <v>14</v>
      </c>
      <c r="F1351">
        <v>122</v>
      </c>
      <c r="G1351">
        <v>63.57</v>
      </c>
      <c r="H1351" t="str">
        <f>_xlfn.XLOOKUP(Table1[[#This Row],[MyyjäID]],myyjat!$A$2:$A$16,myyjat!$B$2:$B$16)</f>
        <v>Hillevi</v>
      </c>
      <c r="I1351">
        <f>_xlfn.XLOOKUP(Table1[[#This Row],[Tuotenumero]],tuotteet!$A$2:$A$26,tuotteet!$C$2:$C$26)</f>
        <v>2</v>
      </c>
      <c r="J1351" t="str">
        <f>_xlfn.XLOOKUP(Table1[[#This Row],[ryhmäID]],ryhmat!$A$2:$A$7,ryhmat!$B$2:$B$7)</f>
        <v>Kuvantoisto</v>
      </c>
      <c r="K1351">
        <f>Table1[[#This Row],[Myyntihinta]]-Table1[[#This Row],[Ostohinta]]</f>
        <v>58.43</v>
      </c>
    </row>
    <row r="1352" spans="1:11" x14ac:dyDescent="0.2">
      <c r="A1352">
        <v>51850</v>
      </c>
      <c r="B1352" s="21">
        <v>44587</v>
      </c>
      <c r="C1352" s="26" t="s">
        <v>817</v>
      </c>
      <c r="D1352">
        <v>1</v>
      </c>
      <c r="E1352">
        <v>5</v>
      </c>
      <c r="F1352">
        <v>20</v>
      </c>
      <c r="G1352">
        <v>11.12</v>
      </c>
      <c r="H1352" t="str">
        <f>_xlfn.XLOOKUP(Table1[[#This Row],[MyyjäID]],myyjat!$A$2:$A$16,myyjat!$B$2:$B$16)</f>
        <v>Liisa</v>
      </c>
      <c r="I1352">
        <f>_xlfn.XLOOKUP(Table1[[#This Row],[Tuotenumero]],tuotteet!$A$2:$A$26,tuotteet!$C$2:$C$26)</f>
        <v>4</v>
      </c>
      <c r="J1352" t="str">
        <f>_xlfn.XLOOKUP(Table1[[#This Row],[ryhmäID]],ryhmat!$A$2:$A$7,ryhmat!$B$2:$B$7)</f>
        <v>Tarvikkeet</v>
      </c>
      <c r="K1352">
        <f>Table1[[#This Row],[Myyntihinta]]-Table1[[#This Row],[Ostohinta]]</f>
        <v>8.8800000000000008</v>
      </c>
    </row>
    <row r="1353" spans="1:11" x14ac:dyDescent="0.2">
      <c r="A1353">
        <v>51851</v>
      </c>
      <c r="B1353" s="21">
        <v>44589</v>
      </c>
      <c r="C1353" s="26" t="s">
        <v>817</v>
      </c>
      <c r="D1353">
        <v>1</v>
      </c>
      <c r="E1353">
        <v>14</v>
      </c>
      <c r="F1353">
        <v>21</v>
      </c>
      <c r="G1353">
        <v>11.07</v>
      </c>
      <c r="H1353" t="str">
        <f>_xlfn.XLOOKUP(Table1[[#This Row],[MyyjäID]],myyjat!$A$2:$A$16,myyjat!$B$2:$B$16)</f>
        <v>Hillevi</v>
      </c>
      <c r="I1353">
        <f>_xlfn.XLOOKUP(Table1[[#This Row],[Tuotenumero]],tuotteet!$A$2:$A$26,tuotteet!$C$2:$C$26)</f>
        <v>4</v>
      </c>
      <c r="J1353" t="str">
        <f>_xlfn.XLOOKUP(Table1[[#This Row],[ryhmäID]],ryhmat!$A$2:$A$7,ryhmat!$B$2:$B$7)</f>
        <v>Tarvikkeet</v>
      </c>
      <c r="K1353">
        <f>Table1[[#This Row],[Myyntihinta]]-Table1[[#This Row],[Ostohinta]]</f>
        <v>9.93</v>
      </c>
    </row>
    <row r="1354" spans="1:11" x14ac:dyDescent="0.2">
      <c r="A1354">
        <v>51852</v>
      </c>
      <c r="B1354" s="21">
        <v>44590</v>
      </c>
      <c r="C1354" s="26" t="s">
        <v>818</v>
      </c>
      <c r="D1354">
        <v>1</v>
      </c>
      <c r="E1354">
        <v>2</v>
      </c>
      <c r="F1354">
        <v>86</v>
      </c>
      <c r="G1354">
        <v>51.98</v>
      </c>
      <c r="H1354" t="str">
        <f>_xlfn.XLOOKUP(Table1[[#This Row],[MyyjäID]],myyjat!$A$2:$A$16,myyjat!$B$2:$B$16)</f>
        <v>Petteri</v>
      </c>
      <c r="I1354">
        <f>_xlfn.XLOOKUP(Table1[[#This Row],[Tuotenumero]],tuotteet!$A$2:$A$26,tuotteet!$C$2:$C$26)</f>
        <v>6</v>
      </c>
      <c r="J1354" t="str">
        <f>_xlfn.XLOOKUP(Table1[[#This Row],[ryhmäID]],ryhmat!$A$2:$A$7,ryhmat!$B$2:$B$7)</f>
        <v>Digiboxit</v>
      </c>
      <c r="K1354">
        <f>Table1[[#This Row],[Myyntihinta]]-Table1[[#This Row],[Ostohinta]]</f>
        <v>34.020000000000003</v>
      </c>
    </row>
    <row r="1355" spans="1:11" x14ac:dyDescent="0.2">
      <c r="A1355">
        <v>51853</v>
      </c>
      <c r="B1355" s="21">
        <v>44592</v>
      </c>
      <c r="C1355" s="26" t="s">
        <v>819</v>
      </c>
      <c r="D1355">
        <v>1</v>
      </c>
      <c r="E1355">
        <v>6</v>
      </c>
      <c r="F1355">
        <v>246</v>
      </c>
      <c r="G1355">
        <v>163.1</v>
      </c>
      <c r="H1355" t="str">
        <f>_xlfn.XLOOKUP(Table1[[#This Row],[MyyjäID]],myyjat!$A$2:$A$16,myyjat!$B$2:$B$16)</f>
        <v>Hessu</v>
      </c>
      <c r="I1355">
        <f>_xlfn.XLOOKUP(Table1[[#This Row],[Tuotenumero]],tuotteet!$A$2:$A$26,tuotteet!$C$2:$C$26)</f>
        <v>3</v>
      </c>
      <c r="J1355" t="str">
        <f>_xlfn.XLOOKUP(Table1[[#This Row],[ryhmäID]],ryhmat!$A$2:$A$7,ryhmat!$B$2:$B$7)</f>
        <v>TV</v>
      </c>
      <c r="K1355">
        <f>Table1[[#This Row],[Myyntihinta]]-Table1[[#This Row],[Ostohinta]]</f>
        <v>82.9</v>
      </c>
    </row>
    <row r="1356" spans="1:11" x14ac:dyDescent="0.2">
      <c r="A1356">
        <v>51854</v>
      </c>
      <c r="B1356" s="21">
        <v>44593</v>
      </c>
      <c r="C1356" s="26" t="s">
        <v>821</v>
      </c>
      <c r="D1356">
        <v>1</v>
      </c>
      <c r="E1356">
        <v>1</v>
      </c>
      <c r="F1356">
        <v>116</v>
      </c>
      <c r="G1356">
        <v>66.44</v>
      </c>
      <c r="H1356" t="str">
        <f>_xlfn.XLOOKUP(Table1[[#This Row],[MyyjäID]],myyjat!$A$2:$A$16,myyjat!$B$2:$B$16)</f>
        <v>Jani</v>
      </c>
      <c r="I1356">
        <f>_xlfn.XLOOKUP(Table1[[#This Row],[Tuotenumero]],tuotteet!$A$2:$A$26,tuotteet!$C$2:$C$26)</f>
        <v>2</v>
      </c>
      <c r="J1356" t="str">
        <f>_xlfn.XLOOKUP(Table1[[#This Row],[ryhmäID]],ryhmat!$A$2:$A$7,ryhmat!$B$2:$B$7)</f>
        <v>Kuvantoisto</v>
      </c>
      <c r="K1356">
        <f>Table1[[#This Row],[Myyntihinta]]-Table1[[#This Row],[Ostohinta]]</f>
        <v>49.56</v>
      </c>
    </row>
    <row r="1357" spans="1:11" x14ac:dyDescent="0.2">
      <c r="A1357">
        <v>51855</v>
      </c>
      <c r="B1357" s="21">
        <v>44594</v>
      </c>
      <c r="C1357" s="26" t="s">
        <v>817</v>
      </c>
      <c r="D1357">
        <v>1</v>
      </c>
      <c r="E1357">
        <v>16</v>
      </c>
      <c r="F1357">
        <v>21</v>
      </c>
      <c r="G1357">
        <v>10.73</v>
      </c>
      <c r="H1357" t="str">
        <f>_xlfn.XLOOKUP(Table1[[#This Row],[MyyjäID]],myyjat!$A$2:$A$16,myyjat!$B$2:$B$16)</f>
        <v>Sanni</v>
      </c>
      <c r="I1357">
        <f>_xlfn.XLOOKUP(Table1[[#This Row],[Tuotenumero]],tuotteet!$A$2:$A$26,tuotteet!$C$2:$C$26)</f>
        <v>4</v>
      </c>
      <c r="J1357" t="str">
        <f>_xlfn.XLOOKUP(Table1[[#This Row],[ryhmäID]],ryhmat!$A$2:$A$7,ryhmat!$B$2:$B$7)</f>
        <v>Tarvikkeet</v>
      </c>
      <c r="K1357">
        <f>Table1[[#This Row],[Myyntihinta]]-Table1[[#This Row],[Ostohinta]]</f>
        <v>10.27</v>
      </c>
    </row>
    <row r="1358" spans="1:11" x14ac:dyDescent="0.2">
      <c r="A1358">
        <v>51856</v>
      </c>
      <c r="B1358" s="21">
        <v>44595</v>
      </c>
      <c r="C1358" s="26" t="s">
        <v>822</v>
      </c>
      <c r="D1358">
        <v>1</v>
      </c>
      <c r="E1358">
        <v>11</v>
      </c>
      <c r="F1358">
        <v>182</v>
      </c>
      <c r="G1358">
        <v>110.94</v>
      </c>
      <c r="H1358" t="str">
        <f>_xlfn.XLOOKUP(Table1[[#This Row],[MyyjäID]],myyjat!$A$2:$A$16,myyjat!$B$2:$B$16)</f>
        <v>Lisbeth</v>
      </c>
      <c r="I1358">
        <f>_xlfn.XLOOKUP(Table1[[#This Row],[Tuotenumero]],tuotteet!$A$2:$A$26,tuotteet!$C$2:$C$26)</f>
        <v>2</v>
      </c>
      <c r="J1358" t="str">
        <f>_xlfn.XLOOKUP(Table1[[#This Row],[ryhmäID]],ryhmat!$A$2:$A$7,ryhmat!$B$2:$B$7)</f>
        <v>Kuvantoisto</v>
      </c>
      <c r="K1358">
        <f>Table1[[#This Row],[Myyntihinta]]-Table1[[#This Row],[Ostohinta]]</f>
        <v>71.06</v>
      </c>
    </row>
    <row r="1359" spans="1:11" x14ac:dyDescent="0.2">
      <c r="A1359">
        <v>51857</v>
      </c>
      <c r="B1359" s="21">
        <v>44596</v>
      </c>
      <c r="C1359" s="26" t="s">
        <v>821</v>
      </c>
      <c r="D1359">
        <v>1</v>
      </c>
      <c r="E1359">
        <v>5</v>
      </c>
      <c r="F1359">
        <v>116</v>
      </c>
      <c r="G1359">
        <v>61.52</v>
      </c>
      <c r="H1359" t="str">
        <f>_xlfn.XLOOKUP(Table1[[#This Row],[MyyjäID]],myyjat!$A$2:$A$16,myyjat!$B$2:$B$16)</f>
        <v>Liisa</v>
      </c>
      <c r="I1359">
        <f>_xlfn.XLOOKUP(Table1[[#This Row],[Tuotenumero]],tuotteet!$A$2:$A$26,tuotteet!$C$2:$C$26)</f>
        <v>2</v>
      </c>
      <c r="J1359" t="str">
        <f>_xlfn.XLOOKUP(Table1[[#This Row],[ryhmäID]],ryhmat!$A$2:$A$7,ryhmat!$B$2:$B$7)</f>
        <v>Kuvantoisto</v>
      </c>
      <c r="K1359">
        <f>Table1[[#This Row],[Myyntihinta]]-Table1[[#This Row],[Ostohinta]]</f>
        <v>54.48</v>
      </c>
    </row>
    <row r="1360" spans="1:11" x14ac:dyDescent="0.2">
      <c r="A1360">
        <v>51858</v>
      </c>
      <c r="B1360" s="21">
        <v>44597</v>
      </c>
      <c r="C1360" s="26" t="s">
        <v>818</v>
      </c>
      <c r="D1360">
        <v>1</v>
      </c>
      <c r="E1360">
        <v>16</v>
      </c>
      <c r="F1360">
        <v>88</v>
      </c>
      <c r="G1360">
        <v>51.63</v>
      </c>
      <c r="H1360" t="str">
        <f>_xlfn.XLOOKUP(Table1[[#This Row],[MyyjäID]],myyjat!$A$2:$A$16,myyjat!$B$2:$B$16)</f>
        <v>Sanni</v>
      </c>
      <c r="I1360">
        <f>_xlfn.XLOOKUP(Table1[[#This Row],[Tuotenumero]],tuotteet!$A$2:$A$26,tuotteet!$C$2:$C$26)</f>
        <v>6</v>
      </c>
      <c r="J1360" t="str">
        <f>_xlfn.XLOOKUP(Table1[[#This Row],[ryhmäID]],ryhmat!$A$2:$A$7,ryhmat!$B$2:$B$7)</f>
        <v>Digiboxit</v>
      </c>
      <c r="K1360">
        <f>Table1[[#This Row],[Myyntihinta]]-Table1[[#This Row],[Ostohinta]]</f>
        <v>36.369999999999997</v>
      </c>
    </row>
    <row r="1361" spans="1:11" x14ac:dyDescent="0.2">
      <c r="A1361">
        <v>51859</v>
      </c>
      <c r="B1361" s="21">
        <v>44597</v>
      </c>
      <c r="C1361" s="26" t="s">
        <v>820</v>
      </c>
      <c r="D1361">
        <v>1</v>
      </c>
      <c r="E1361">
        <v>5</v>
      </c>
      <c r="F1361">
        <v>87</v>
      </c>
      <c r="G1361">
        <v>49.84</v>
      </c>
      <c r="H1361" t="str">
        <f>_xlfn.XLOOKUP(Table1[[#This Row],[MyyjäID]],myyjat!$A$2:$A$16,myyjat!$B$2:$B$16)</f>
        <v>Liisa</v>
      </c>
      <c r="I1361">
        <f>_xlfn.XLOOKUP(Table1[[#This Row],[Tuotenumero]],tuotteet!$A$2:$A$26,tuotteet!$C$2:$C$26)</f>
        <v>6</v>
      </c>
      <c r="J1361" t="str">
        <f>_xlfn.XLOOKUP(Table1[[#This Row],[ryhmäID]],ryhmat!$A$2:$A$7,ryhmat!$B$2:$B$7)</f>
        <v>Digiboxit</v>
      </c>
      <c r="K1361">
        <f>Table1[[#This Row],[Myyntihinta]]-Table1[[#This Row],[Ostohinta]]</f>
        <v>37.159999999999997</v>
      </c>
    </row>
    <row r="1362" spans="1:11" x14ac:dyDescent="0.2">
      <c r="A1362">
        <v>51860</v>
      </c>
      <c r="B1362" s="21">
        <v>44598</v>
      </c>
      <c r="C1362" s="26" t="s">
        <v>817</v>
      </c>
      <c r="D1362">
        <v>1</v>
      </c>
      <c r="E1362">
        <v>5</v>
      </c>
      <c r="F1362">
        <v>19</v>
      </c>
      <c r="G1362">
        <v>11.41</v>
      </c>
      <c r="H1362" t="str">
        <f>_xlfn.XLOOKUP(Table1[[#This Row],[MyyjäID]],myyjat!$A$2:$A$16,myyjat!$B$2:$B$16)</f>
        <v>Liisa</v>
      </c>
      <c r="I1362">
        <f>_xlfn.XLOOKUP(Table1[[#This Row],[Tuotenumero]],tuotteet!$A$2:$A$26,tuotteet!$C$2:$C$26)</f>
        <v>4</v>
      </c>
      <c r="J1362" t="str">
        <f>_xlfn.XLOOKUP(Table1[[#This Row],[ryhmäID]],ryhmat!$A$2:$A$7,ryhmat!$B$2:$B$7)</f>
        <v>Tarvikkeet</v>
      </c>
      <c r="K1362">
        <f>Table1[[#This Row],[Myyntihinta]]-Table1[[#This Row],[Ostohinta]]</f>
        <v>7.59</v>
      </c>
    </row>
    <row r="1363" spans="1:11" x14ac:dyDescent="0.2">
      <c r="A1363">
        <v>51861</v>
      </c>
      <c r="B1363" s="21">
        <v>44598</v>
      </c>
      <c r="C1363" s="26" t="s">
        <v>821</v>
      </c>
      <c r="D1363">
        <v>1</v>
      </c>
      <c r="E1363">
        <v>16</v>
      </c>
      <c r="F1363">
        <v>120</v>
      </c>
      <c r="G1363">
        <v>61.92</v>
      </c>
      <c r="H1363" t="str">
        <f>_xlfn.XLOOKUP(Table1[[#This Row],[MyyjäID]],myyjat!$A$2:$A$16,myyjat!$B$2:$B$16)</f>
        <v>Sanni</v>
      </c>
      <c r="I1363">
        <f>_xlfn.XLOOKUP(Table1[[#This Row],[Tuotenumero]],tuotteet!$A$2:$A$26,tuotteet!$C$2:$C$26)</f>
        <v>2</v>
      </c>
      <c r="J1363" t="str">
        <f>_xlfn.XLOOKUP(Table1[[#This Row],[ryhmäID]],ryhmat!$A$2:$A$7,ryhmat!$B$2:$B$7)</f>
        <v>Kuvantoisto</v>
      </c>
      <c r="K1363">
        <f>Table1[[#This Row],[Myyntihinta]]-Table1[[#This Row],[Ostohinta]]</f>
        <v>58.08</v>
      </c>
    </row>
    <row r="1364" spans="1:11" x14ac:dyDescent="0.2">
      <c r="A1364">
        <v>51862</v>
      </c>
      <c r="B1364" s="21">
        <v>44599</v>
      </c>
      <c r="C1364" s="26" t="s">
        <v>819</v>
      </c>
      <c r="D1364">
        <v>1</v>
      </c>
      <c r="E1364">
        <v>5</v>
      </c>
      <c r="F1364">
        <v>243</v>
      </c>
      <c r="G1364">
        <v>168.55</v>
      </c>
      <c r="H1364" t="str">
        <f>_xlfn.XLOOKUP(Table1[[#This Row],[MyyjäID]],myyjat!$A$2:$A$16,myyjat!$B$2:$B$16)</f>
        <v>Liisa</v>
      </c>
      <c r="I1364">
        <f>_xlfn.XLOOKUP(Table1[[#This Row],[Tuotenumero]],tuotteet!$A$2:$A$26,tuotteet!$C$2:$C$26)</f>
        <v>3</v>
      </c>
      <c r="J1364" t="str">
        <f>_xlfn.XLOOKUP(Table1[[#This Row],[ryhmäID]],ryhmat!$A$2:$A$7,ryhmat!$B$2:$B$7)</f>
        <v>TV</v>
      </c>
      <c r="K1364">
        <f>Table1[[#This Row],[Myyntihinta]]-Table1[[#This Row],[Ostohinta]]</f>
        <v>74.449999999999989</v>
      </c>
    </row>
    <row r="1365" spans="1:11" x14ac:dyDescent="0.2">
      <c r="A1365">
        <v>51863</v>
      </c>
      <c r="B1365" s="21">
        <v>44601</v>
      </c>
      <c r="C1365" s="26" t="s">
        <v>818</v>
      </c>
      <c r="D1365">
        <v>1</v>
      </c>
      <c r="E1365">
        <v>3</v>
      </c>
      <c r="F1365">
        <v>85</v>
      </c>
      <c r="G1365">
        <v>55.35</v>
      </c>
      <c r="H1365" t="str">
        <f>_xlfn.XLOOKUP(Table1[[#This Row],[MyyjäID]],myyjat!$A$2:$A$16,myyjat!$B$2:$B$16)</f>
        <v>Pekka</v>
      </c>
      <c r="I1365">
        <f>_xlfn.XLOOKUP(Table1[[#This Row],[Tuotenumero]],tuotteet!$A$2:$A$26,tuotteet!$C$2:$C$26)</f>
        <v>6</v>
      </c>
      <c r="J1365" t="str">
        <f>_xlfn.XLOOKUP(Table1[[#This Row],[ryhmäID]],ryhmat!$A$2:$A$7,ryhmat!$B$2:$B$7)</f>
        <v>Digiboxit</v>
      </c>
      <c r="K1365">
        <f>Table1[[#This Row],[Myyntihinta]]-Table1[[#This Row],[Ostohinta]]</f>
        <v>29.65</v>
      </c>
    </row>
    <row r="1366" spans="1:11" x14ac:dyDescent="0.2">
      <c r="A1366">
        <v>51864</v>
      </c>
      <c r="B1366" s="21">
        <v>44601</v>
      </c>
      <c r="C1366" s="26" t="s">
        <v>821</v>
      </c>
      <c r="D1366">
        <v>1</v>
      </c>
      <c r="E1366">
        <v>3</v>
      </c>
      <c r="F1366">
        <v>120</v>
      </c>
      <c r="G1366">
        <v>63.3</v>
      </c>
      <c r="H1366" t="str">
        <f>_xlfn.XLOOKUP(Table1[[#This Row],[MyyjäID]],myyjat!$A$2:$A$16,myyjat!$B$2:$B$16)</f>
        <v>Pekka</v>
      </c>
      <c r="I1366">
        <f>_xlfn.XLOOKUP(Table1[[#This Row],[Tuotenumero]],tuotteet!$A$2:$A$26,tuotteet!$C$2:$C$26)</f>
        <v>2</v>
      </c>
      <c r="J1366" t="str">
        <f>_xlfn.XLOOKUP(Table1[[#This Row],[ryhmäID]],ryhmat!$A$2:$A$7,ryhmat!$B$2:$B$7)</f>
        <v>Kuvantoisto</v>
      </c>
      <c r="K1366">
        <f>Table1[[#This Row],[Myyntihinta]]-Table1[[#This Row],[Ostohinta]]</f>
        <v>56.7</v>
      </c>
    </row>
    <row r="1367" spans="1:11" x14ac:dyDescent="0.2">
      <c r="A1367">
        <v>51865</v>
      </c>
      <c r="B1367" s="21">
        <v>44602</v>
      </c>
      <c r="C1367" s="26" t="s">
        <v>817</v>
      </c>
      <c r="D1367">
        <v>1</v>
      </c>
      <c r="E1367">
        <v>7</v>
      </c>
      <c r="F1367">
        <v>21</v>
      </c>
      <c r="G1367">
        <v>10.88</v>
      </c>
      <c r="H1367" t="str">
        <f>_xlfn.XLOOKUP(Table1[[#This Row],[MyyjäID]],myyjat!$A$2:$A$16,myyjat!$B$2:$B$16)</f>
        <v>Rauno</v>
      </c>
      <c r="I1367">
        <f>_xlfn.XLOOKUP(Table1[[#This Row],[Tuotenumero]],tuotteet!$A$2:$A$26,tuotteet!$C$2:$C$26)</f>
        <v>4</v>
      </c>
      <c r="J1367" t="str">
        <f>_xlfn.XLOOKUP(Table1[[#This Row],[ryhmäID]],ryhmat!$A$2:$A$7,ryhmat!$B$2:$B$7)</f>
        <v>Tarvikkeet</v>
      </c>
      <c r="K1367">
        <f>Table1[[#This Row],[Myyntihinta]]-Table1[[#This Row],[Ostohinta]]</f>
        <v>10.119999999999999</v>
      </c>
    </row>
    <row r="1368" spans="1:11" x14ac:dyDescent="0.2">
      <c r="A1368">
        <v>51866</v>
      </c>
      <c r="B1368" s="21">
        <v>44605</v>
      </c>
      <c r="C1368" s="26" t="s">
        <v>818</v>
      </c>
      <c r="D1368">
        <v>1</v>
      </c>
      <c r="E1368">
        <v>2</v>
      </c>
      <c r="F1368">
        <v>86</v>
      </c>
      <c r="G1368">
        <v>52.25</v>
      </c>
      <c r="H1368" t="str">
        <f>_xlfn.XLOOKUP(Table1[[#This Row],[MyyjäID]],myyjat!$A$2:$A$16,myyjat!$B$2:$B$16)</f>
        <v>Petteri</v>
      </c>
      <c r="I1368">
        <f>_xlfn.XLOOKUP(Table1[[#This Row],[Tuotenumero]],tuotteet!$A$2:$A$26,tuotteet!$C$2:$C$26)</f>
        <v>6</v>
      </c>
      <c r="J1368" t="str">
        <f>_xlfn.XLOOKUP(Table1[[#This Row],[ryhmäID]],ryhmat!$A$2:$A$7,ryhmat!$B$2:$B$7)</f>
        <v>Digiboxit</v>
      </c>
      <c r="K1368">
        <f>Table1[[#This Row],[Myyntihinta]]-Table1[[#This Row],[Ostohinta]]</f>
        <v>33.75</v>
      </c>
    </row>
    <row r="1369" spans="1:11" x14ac:dyDescent="0.2">
      <c r="A1369">
        <v>51867</v>
      </c>
      <c r="B1369" s="21">
        <v>44606</v>
      </c>
      <c r="C1369" s="26" t="s">
        <v>817</v>
      </c>
      <c r="D1369">
        <v>1</v>
      </c>
      <c r="E1369">
        <v>6</v>
      </c>
      <c r="F1369">
        <v>20</v>
      </c>
      <c r="G1369">
        <v>11.48</v>
      </c>
      <c r="H1369" t="str">
        <f>_xlfn.XLOOKUP(Table1[[#This Row],[MyyjäID]],myyjat!$A$2:$A$16,myyjat!$B$2:$B$16)</f>
        <v>Hessu</v>
      </c>
      <c r="I1369">
        <f>_xlfn.XLOOKUP(Table1[[#This Row],[Tuotenumero]],tuotteet!$A$2:$A$26,tuotteet!$C$2:$C$26)</f>
        <v>4</v>
      </c>
      <c r="J1369" t="str">
        <f>_xlfn.XLOOKUP(Table1[[#This Row],[ryhmäID]],ryhmat!$A$2:$A$7,ryhmat!$B$2:$B$7)</f>
        <v>Tarvikkeet</v>
      </c>
      <c r="K1369">
        <f>Table1[[#This Row],[Myyntihinta]]-Table1[[#This Row],[Ostohinta]]</f>
        <v>8.52</v>
      </c>
    </row>
    <row r="1370" spans="1:11" x14ac:dyDescent="0.2">
      <c r="A1370">
        <v>51868</v>
      </c>
      <c r="B1370" s="21">
        <v>44606</v>
      </c>
      <c r="C1370" s="26" t="s">
        <v>825</v>
      </c>
      <c r="D1370">
        <v>1</v>
      </c>
      <c r="E1370">
        <v>16</v>
      </c>
      <c r="F1370">
        <v>94</v>
      </c>
      <c r="G1370">
        <v>52.52</v>
      </c>
      <c r="H1370" t="str">
        <f>_xlfn.XLOOKUP(Table1[[#This Row],[MyyjäID]],myyjat!$A$2:$A$16,myyjat!$B$2:$B$16)</f>
        <v>Sanni</v>
      </c>
      <c r="I1370">
        <f>_xlfn.XLOOKUP(Table1[[#This Row],[Tuotenumero]],tuotteet!$A$2:$A$26,tuotteet!$C$2:$C$26)</f>
        <v>5</v>
      </c>
      <c r="J1370" t="str">
        <f>_xlfn.XLOOKUP(Table1[[#This Row],[ryhmäID]],ryhmat!$A$2:$A$7,ryhmat!$B$2:$B$7)</f>
        <v>Konsolit</v>
      </c>
      <c r="K1370">
        <f>Table1[[#This Row],[Myyntihinta]]-Table1[[#This Row],[Ostohinta]]</f>
        <v>41.48</v>
      </c>
    </row>
    <row r="1371" spans="1:11" x14ac:dyDescent="0.2">
      <c r="A1371">
        <v>51869</v>
      </c>
      <c r="B1371" s="21">
        <v>44607</v>
      </c>
      <c r="C1371" s="26" t="s">
        <v>819</v>
      </c>
      <c r="D1371">
        <v>1</v>
      </c>
      <c r="E1371">
        <v>7</v>
      </c>
      <c r="F1371">
        <v>230</v>
      </c>
      <c r="G1371">
        <v>155.19</v>
      </c>
      <c r="H1371" t="str">
        <f>_xlfn.XLOOKUP(Table1[[#This Row],[MyyjäID]],myyjat!$A$2:$A$16,myyjat!$B$2:$B$16)</f>
        <v>Rauno</v>
      </c>
      <c r="I1371">
        <f>_xlfn.XLOOKUP(Table1[[#This Row],[Tuotenumero]],tuotteet!$A$2:$A$26,tuotteet!$C$2:$C$26)</f>
        <v>3</v>
      </c>
      <c r="J1371" t="str">
        <f>_xlfn.XLOOKUP(Table1[[#This Row],[ryhmäID]],ryhmat!$A$2:$A$7,ryhmat!$B$2:$B$7)</f>
        <v>TV</v>
      </c>
      <c r="K1371">
        <f>Table1[[#This Row],[Myyntihinta]]-Table1[[#This Row],[Ostohinta]]</f>
        <v>74.81</v>
      </c>
    </row>
    <row r="1372" spans="1:11" x14ac:dyDescent="0.2">
      <c r="A1372">
        <v>51870</v>
      </c>
      <c r="B1372" s="21">
        <v>44607</v>
      </c>
      <c r="C1372" s="26" t="s">
        <v>821</v>
      </c>
      <c r="D1372">
        <v>1</v>
      </c>
      <c r="E1372">
        <v>10</v>
      </c>
      <c r="F1372">
        <v>123</v>
      </c>
      <c r="G1372">
        <v>67.599999999999994</v>
      </c>
      <c r="H1372" t="str">
        <f>_xlfn.XLOOKUP(Table1[[#This Row],[MyyjäID]],myyjat!$A$2:$A$16,myyjat!$B$2:$B$16)</f>
        <v>Jenni</v>
      </c>
      <c r="I1372">
        <f>_xlfn.XLOOKUP(Table1[[#This Row],[Tuotenumero]],tuotteet!$A$2:$A$26,tuotteet!$C$2:$C$26)</f>
        <v>2</v>
      </c>
      <c r="J1372" t="str">
        <f>_xlfn.XLOOKUP(Table1[[#This Row],[ryhmäID]],ryhmat!$A$2:$A$7,ryhmat!$B$2:$B$7)</f>
        <v>Kuvantoisto</v>
      </c>
      <c r="K1372">
        <f>Table1[[#This Row],[Myyntihinta]]-Table1[[#This Row],[Ostohinta]]</f>
        <v>55.400000000000006</v>
      </c>
    </row>
    <row r="1373" spans="1:11" x14ac:dyDescent="0.2">
      <c r="A1373">
        <v>51871</v>
      </c>
      <c r="B1373" s="21">
        <v>44607</v>
      </c>
      <c r="C1373" s="26" t="s">
        <v>824</v>
      </c>
      <c r="D1373">
        <v>1</v>
      </c>
      <c r="E1373">
        <v>9</v>
      </c>
      <c r="F1373">
        <v>128</v>
      </c>
      <c r="G1373">
        <v>87.22</v>
      </c>
      <c r="H1373" t="str">
        <f>_xlfn.XLOOKUP(Table1[[#This Row],[MyyjäID]],myyjat!$A$2:$A$16,myyjat!$B$2:$B$16)</f>
        <v>Maija</v>
      </c>
      <c r="I1373">
        <f>_xlfn.XLOOKUP(Table1[[#This Row],[Tuotenumero]],tuotteet!$A$2:$A$26,tuotteet!$C$2:$C$26)</f>
        <v>2</v>
      </c>
      <c r="J1373" t="str">
        <f>_xlfn.XLOOKUP(Table1[[#This Row],[ryhmäID]],ryhmat!$A$2:$A$7,ryhmat!$B$2:$B$7)</f>
        <v>Kuvantoisto</v>
      </c>
      <c r="K1373">
        <f>Table1[[#This Row],[Myyntihinta]]-Table1[[#This Row],[Ostohinta]]</f>
        <v>40.78</v>
      </c>
    </row>
    <row r="1374" spans="1:11" x14ac:dyDescent="0.2">
      <c r="A1374">
        <v>51872</v>
      </c>
      <c r="B1374" s="21">
        <v>44608</v>
      </c>
      <c r="C1374" s="26" t="s">
        <v>820</v>
      </c>
      <c r="D1374">
        <v>1</v>
      </c>
      <c r="E1374">
        <v>14</v>
      </c>
      <c r="F1374">
        <v>82</v>
      </c>
      <c r="G1374">
        <v>46.95</v>
      </c>
      <c r="H1374" t="str">
        <f>_xlfn.XLOOKUP(Table1[[#This Row],[MyyjäID]],myyjat!$A$2:$A$16,myyjat!$B$2:$B$16)</f>
        <v>Hillevi</v>
      </c>
      <c r="I1374">
        <f>_xlfn.XLOOKUP(Table1[[#This Row],[Tuotenumero]],tuotteet!$A$2:$A$26,tuotteet!$C$2:$C$26)</f>
        <v>6</v>
      </c>
      <c r="J1374" t="str">
        <f>_xlfn.XLOOKUP(Table1[[#This Row],[ryhmäID]],ryhmat!$A$2:$A$7,ryhmat!$B$2:$B$7)</f>
        <v>Digiboxit</v>
      </c>
      <c r="K1374">
        <f>Table1[[#This Row],[Myyntihinta]]-Table1[[#This Row],[Ostohinta]]</f>
        <v>35.049999999999997</v>
      </c>
    </row>
    <row r="1375" spans="1:11" x14ac:dyDescent="0.2">
      <c r="A1375">
        <v>51873</v>
      </c>
      <c r="B1375" s="21">
        <v>44608</v>
      </c>
      <c r="C1375" s="26" t="s">
        <v>822</v>
      </c>
      <c r="D1375">
        <v>1</v>
      </c>
      <c r="E1375">
        <v>1</v>
      </c>
      <c r="F1375">
        <v>175</v>
      </c>
      <c r="G1375">
        <v>115.29</v>
      </c>
      <c r="H1375" t="str">
        <f>_xlfn.XLOOKUP(Table1[[#This Row],[MyyjäID]],myyjat!$A$2:$A$16,myyjat!$B$2:$B$16)</f>
        <v>Jani</v>
      </c>
      <c r="I1375">
        <f>_xlfn.XLOOKUP(Table1[[#This Row],[Tuotenumero]],tuotteet!$A$2:$A$26,tuotteet!$C$2:$C$26)</f>
        <v>2</v>
      </c>
      <c r="J1375" t="str">
        <f>_xlfn.XLOOKUP(Table1[[#This Row],[ryhmäID]],ryhmat!$A$2:$A$7,ryhmat!$B$2:$B$7)</f>
        <v>Kuvantoisto</v>
      </c>
      <c r="K1375">
        <f>Table1[[#This Row],[Myyntihinta]]-Table1[[#This Row],[Ostohinta]]</f>
        <v>59.709999999999994</v>
      </c>
    </row>
    <row r="1376" spans="1:11" x14ac:dyDescent="0.2">
      <c r="A1376">
        <v>51874</v>
      </c>
      <c r="B1376" s="21">
        <v>44608</v>
      </c>
      <c r="C1376" s="26" t="s">
        <v>817</v>
      </c>
      <c r="D1376">
        <v>1</v>
      </c>
      <c r="E1376">
        <v>7</v>
      </c>
      <c r="F1376">
        <v>20</v>
      </c>
      <c r="G1376">
        <v>10.72</v>
      </c>
      <c r="H1376" t="str">
        <f>_xlfn.XLOOKUP(Table1[[#This Row],[MyyjäID]],myyjat!$A$2:$A$16,myyjat!$B$2:$B$16)</f>
        <v>Rauno</v>
      </c>
      <c r="I1376">
        <f>_xlfn.XLOOKUP(Table1[[#This Row],[Tuotenumero]],tuotteet!$A$2:$A$26,tuotteet!$C$2:$C$26)</f>
        <v>4</v>
      </c>
      <c r="J1376" t="str">
        <f>_xlfn.XLOOKUP(Table1[[#This Row],[ryhmäID]],ryhmat!$A$2:$A$7,ryhmat!$B$2:$B$7)</f>
        <v>Tarvikkeet</v>
      </c>
      <c r="K1376">
        <f>Table1[[#This Row],[Myyntihinta]]-Table1[[#This Row],[Ostohinta]]</f>
        <v>9.2799999999999994</v>
      </c>
    </row>
    <row r="1377" spans="1:11" x14ac:dyDescent="0.2">
      <c r="A1377">
        <v>51875</v>
      </c>
      <c r="B1377" s="21">
        <v>44611</v>
      </c>
      <c r="C1377" s="26" t="s">
        <v>817</v>
      </c>
      <c r="D1377">
        <v>1</v>
      </c>
      <c r="E1377">
        <v>7</v>
      </c>
      <c r="F1377">
        <v>21</v>
      </c>
      <c r="G1377">
        <v>10.67</v>
      </c>
      <c r="H1377" t="str">
        <f>_xlfn.XLOOKUP(Table1[[#This Row],[MyyjäID]],myyjat!$A$2:$A$16,myyjat!$B$2:$B$16)</f>
        <v>Rauno</v>
      </c>
      <c r="I1377">
        <f>_xlfn.XLOOKUP(Table1[[#This Row],[Tuotenumero]],tuotteet!$A$2:$A$26,tuotteet!$C$2:$C$26)</f>
        <v>4</v>
      </c>
      <c r="J1377" t="str">
        <f>_xlfn.XLOOKUP(Table1[[#This Row],[ryhmäID]],ryhmat!$A$2:$A$7,ryhmat!$B$2:$B$7)</f>
        <v>Tarvikkeet</v>
      </c>
      <c r="K1377">
        <f>Table1[[#This Row],[Myyntihinta]]-Table1[[#This Row],[Ostohinta]]</f>
        <v>10.33</v>
      </c>
    </row>
    <row r="1378" spans="1:11" x14ac:dyDescent="0.2">
      <c r="A1378">
        <v>51876</v>
      </c>
      <c r="B1378" s="21">
        <v>44611</v>
      </c>
      <c r="C1378" s="26" t="s">
        <v>819</v>
      </c>
      <c r="D1378">
        <v>1</v>
      </c>
      <c r="E1378">
        <v>14</v>
      </c>
      <c r="F1378">
        <v>245</v>
      </c>
      <c r="G1378">
        <v>157.99</v>
      </c>
      <c r="H1378" t="str">
        <f>_xlfn.XLOOKUP(Table1[[#This Row],[MyyjäID]],myyjat!$A$2:$A$16,myyjat!$B$2:$B$16)</f>
        <v>Hillevi</v>
      </c>
      <c r="I1378">
        <f>_xlfn.XLOOKUP(Table1[[#This Row],[Tuotenumero]],tuotteet!$A$2:$A$26,tuotteet!$C$2:$C$26)</f>
        <v>3</v>
      </c>
      <c r="J1378" t="str">
        <f>_xlfn.XLOOKUP(Table1[[#This Row],[ryhmäID]],ryhmat!$A$2:$A$7,ryhmat!$B$2:$B$7)</f>
        <v>TV</v>
      </c>
      <c r="K1378">
        <f>Table1[[#This Row],[Myyntihinta]]-Table1[[#This Row],[Ostohinta]]</f>
        <v>87.009999999999991</v>
      </c>
    </row>
    <row r="1379" spans="1:11" x14ac:dyDescent="0.2">
      <c r="A1379">
        <v>51877</v>
      </c>
      <c r="B1379" s="21">
        <v>44613</v>
      </c>
      <c r="C1379" s="26" t="s">
        <v>821</v>
      </c>
      <c r="D1379">
        <v>1</v>
      </c>
      <c r="E1379">
        <v>7</v>
      </c>
      <c r="F1379">
        <v>119</v>
      </c>
      <c r="G1379">
        <v>61.72</v>
      </c>
      <c r="H1379" t="str">
        <f>_xlfn.XLOOKUP(Table1[[#This Row],[MyyjäID]],myyjat!$A$2:$A$16,myyjat!$B$2:$B$16)</f>
        <v>Rauno</v>
      </c>
      <c r="I1379">
        <f>_xlfn.XLOOKUP(Table1[[#This Row],[Tuotenumero]],tuotteet!$A$2:$A$26,tuotteet!$C$2:$C$26)</f>
        <v>2</v>
      </c>
      <c r="J1379" t="str">
        <f>_xlfn.XLOOKUP(Table1[[#This Row],[ryhmäID]],ryhmat!$A$2:$A$7,ryhmat!$B$2:$B$7)</f>
        <v>Kuvantoisto</v>
      </c>
      <c r="K1379">
        <f>Table1[[#This Row],[Myyntihinta]]-Table1[[#This Row],[Ostohinta]]</f>
        <v>57.28</v>
      </c>
    </row>
    <row r="1380" spans="1:11" x14ac:dyDescent="0.2">
      <c r="A1380">
        <v>51878</v>
      </c>
      <c r="B1380" s="21">
        <v>44613</v>
      </c>
      <c r="C1380" s="26" t="s">
        <v>820</v>
      </c>
      <c r="D1380">
        <v>1</v>
      </c>
      <c r="E1380">
        <v>7</v>
      </c>
      <c r="F1380">
        <v>89</v>
      </c>
      <c r="G1380">
        <v>48.45</v>
      </c>
      <c r="H1380" t="str">
        <f>_xlfn.XLOOKUP(Table1[[#This Row],[MyyjäID]],myyjat!$A$2:$A$16,myyjat!$B$2:$B$16)</f>
        <v>Rauno</v>
      </c>
      <c r="I1380">
        <f>_xlfn.XLOOKUP(Table1[[#This Row],[Tuotenumero]],tuotteet!$A$2:$A$26,tuotteet!$C$2:$C$26)</f>
        <v>6</v>
      </c>
      <c r="J1380" t="str">
        <f>_xlfn.XLOOKUP(Table1[[#This Row],[ryhmäID]],ryhmat!$A$2:$A$7,ryhmat!$B$2:$B$7)</f>
        <v>Digiboxit</v>
      </c>
      <c r="K1380">
        <f>Table1[[#This Row],[Myyntihinta]]-Table1[[#This Row],[Ostohinta]]</f>
        <v>40.549999999999997</v>
      </c>
    </row>
    <row r="1381" spans="1:11" x14ac:dyDescent="0.2">
      <c r="A1381">
        <v>51879</v>
      </c>
      <c r="B1381" s="21">
        <v>44614</v>
      </c>
      <c r="C1381" s="26" t="s">
        <v>818</v>
      </c>
      <c r="D1381">
        <v>1</v>
      </c>
      <c r="E1381">
        <v>7</v>
      </c>
      <c r="F1381">
        <v>85</v>
      </c>
      <c r="G1381">
        <v>56.35</v>
      </c>
      <c r="H1381" t="str">
        <f>_xlfn.XLOOKUP(Table1[[#This Row],[MyyjäID]],myyjat!$A$2:$A$16,myyjat!$B$2:$B$16)</f>
        <v>Rauno</v>
      </c>
      <c r="I1381">
        <f>_xlfn.XLOOKUP(Table1[[#This Row],[Tuotenumero]],tuotteet!$A$2:$A$26,tuotteet!$C$2:$C$26)</f>
        <v>6</v>
      </c>
      <c r="J1381" t="str">
        <f>_xlfn.XLOOKUP(Table1[[#This Row],[ryhmäID]],ryhmat!$A$2:$A$7,ryhmat!$B$2:$B$7)</f>
        <v>Digiboxit</v>
      </c>
      <c r="K1381">
        <f>Table1[[#This Row],[Myyntihinta]]-Table1[[#This Row],[Ostohinta]]</f>
        <v>28.65</v>
      </c>
    </row>
    <row r="1382" spans="1:11" x14ac:dyDescent="0.2">
      <c r="A1382">
        <v>51880</v>
      </c>
      <c r="B1382" s="21">
        <v>44616</v>
      </c>
      <c r="C1382" s="26" t="s">
        <v>817</v>
      </c>
      <c r="D1382">
        <v>1</v>
      </c>
      <c r="E1382">
        <v>5</v>
      </c>
      <c r="F1382">
        <v>21</v>
      </c>
      <c r="G1382">
        <v>11.09</v>
      </c>
      <c r="H1382" t="str">
        <f>_xlfn.XLOOKUP(Table1[[#This Row],[MyyjäID]],myyjat!$A$2:$A$16,myyjat!$B$2:$B$16)</f>
        <v>Liisa</v>
      </c>
      <c r="I1382">
        <f>_xlfn.XLOOKUP(Table1[[#This Row],[Tuotenumero]],tuotteet!$A$2:$A$26,tuotteet!$C$2:$C$26)</f>
        <v>4</v>
      </c>
      <c r="J1382" t="str">
        <f>_xlfn.XLOOKUP(Table1[[#This Row],[ryhmäID]],ryhmat!$A$2:$A$7,ryhmat!$B$2:$B$7)</f>
        <v>Tarvikkeet</v>
      </c>
      <c r="K1382">
        <f>Table1[[#This Row],[Myyntihinta]]-Table1[[#This Row],[Ostohinta]]</f>
        <v>9.91</v>
      </c>
    </row>
    <row r="1383" spans="1:11" x14ac:dyDescent="0.2">
      <c r="A1383">
        <v>51881</v>
      </c>
      <c r="B1383" s="21">
        <v>44617</v>
      </c>
      <c r="C1383" s="26" t="s">
        <v>818</v>
      </c>
      <c r="D1383">
        <v>1</v>
      </c>
      <c r="E1383">
        <v>5</v>
      </c>
      <c r="F1383">
        <v>81</v>
      </c>
      <c r="G1383">
        <v>56.19</v>
      </c>
      <c r="H1383" t="str">
        <f>_xlfn.XLOOKUP(Table1[[#This Row],[MyyjäID]],myyjat!$A$2:$A$16,myyjat!$B$2:$B$16)</f>
        <v>Liisa</v>
      </c>
      <c r="I1383">
        <f>_xlfn.XLOOKUP(Table1[[#This Row],[Tuotenumero]],tuotteet!$A$2:$A$26,tuotteet!$C$2:$C$26)</f>
        <v>6</v>
      </c>
      <c r="J1383" t="str">
        <f>_xlfn.XLOOKUP(Table1[[#This Row],[ryhmäID]],ryhmat!$A$2:$A$7,ryhmat!$B$2:$B$7)</f>
        <v>Digiboxit</v>
      </c>
      <c r="K1383">
        <f>Table1[[#This Row],[Myyntihinta]]-Table1[[#This Row],[Ostohinta]]</f>
        <v>24.810000000000002</v>
      </c>
    </row>
    <row r="1384" spans="1:11" x14ac:dyDescent="0.2">
      <c r="A1384">
        <v>51882</v>
      </c>
      <c r="B1384" s="21">
        <v>44618</v>
      </c>
      <c r="C1384" s="26" t="s">
        <v>821</v>
      </c>
      <c r="D1384">
        <v>1</v>
      </c>
      <c r="E1384">
        <v>6</v>
      </c>
      <c r="F1384">
        <v>122</v>
      </c>
      <c r="G1384">
        <v>64.64</v>
      </c>
      <c r="H1384" t="str">
        <f>_xlfn.XLOOKUP(Table1[[#This Row],[MyyjäID]],myyjat!$A$2:$A$16,myyjat!$B$2:$B$16)</f>
        <v>Hessu</v>
      </c>
      <c r="I1384">
        <f>_xlfn.XLOOKUP(Table1[[#This Row],[Tuotenumero]],tuotteet!$A$2:$A$26,tuotteet!$C$2:$C$26)</f>
        <v>2</v>
      </c>
      <c r="J1384" t="str">
        <f>_xlfn.XLOOKUP(Table1[[#This Row],[ryhmäID]],ryhmat!$A$2:$A$7,ryhmat!$B$2:$B$7)</f>
        <v>Kuvantoisto</v>
      </c>
      <c r="K1384">
        <f>Table1[[#This Row],[Myyntihinta]]-Table1[[#This Row],[Ostohinta]]</f>
        <v>57.36</v>
      </c>
    </row>
    <row r="1385" spans="1:11" x14ac:dyDescent="0.2">
      <c r="A1385">
        <v>51883</v>
      </c>
      <c r="B1385" s="21">
        <v>44620</v>
      </c>
      <c r="C1385" s="26" t="s">
        <v>818</v>
      </c>
      <c r="D1385">
        <v>1</v>
      </c>
      <c r="E1385">
        <v>16</v>
      </c>
      <c r="F1385">
        <v>85</v>
      </c>
      <c r="G1385">
        <v>53.54</v>
      </c>
      <c r="H1385" t="str">
        <f>_xlfn.XLOOKUP(Table1[[#This Row],[MyyjäID]],myyjat!$A$2:$A$16,myyjat!$B$2:$B$16)</f>
        <v>Sanni</v>
      </c>
      <c r="I1385">
        <f>_xlfn.XLOOKUP(Table1[[#This Row],[Tuotenumero]],tuotteet!$A$2:$A$26,tuotteet!$C$2:$C$26)</f>
        <v>6</v>
      </c>
      <c r="J1385" t="str">
        <f>_xlfn.XLOOKUP(Table1[[#This Row],[ryhmäID]],ryhmat!$A$2:$A$7,ryhmat!$B$2:$B$7)</f>
        <v>Digiboxit</v>
      </c>
      <c r="K1385">
        <f>Table1[[#This Row],[Myyntihinta]]-Table1[[#This Row],[Ostohinta]]</f>
        <v>31.46</v>
      </c>
    </row>
    <row r="1386" spans="1:11" x14ac:dyDescent="0.2">
      <c r="A1386">
        <v>51884</v>
      </c>
      <c r="B1386" s="21">
        <v>44620</v>
      </c>
      <c r="C1386" s="26" t="s">
        <v>820</v>
      </c>
      <c r="D1386">
        <v>1</v>
      </c>
      <c r="E1386">
        <v>10</v>
      </c>
      <c r="F1386">
        <v>84</v>
      </c>
      <c r="G1386">
        <v>51.2</v>
      </c>
      <c r="H1386" t="str">
        <f>_xlfn.XLOOKUP(Table1[[#This Row],[MyyjäID]],myyjat!$A$2:$A$16,myyjat!$B$2:$B$16)</f>
        <v>Jenni</v>
      </c>
      <c r="I1386">
        <f>_xlfn.XLOOKUP(Table1[[#This Row],[Tuotenumero]],tuotteet!$A$2:$A$26,tuotteet!$C$2:$C$26)</f>
        <v>6</v>
      </c>
      <c r="J1386" t="str">
        <f>_xlfn.XLOOKUP(Table1[[#This Row],[ryhmäID]],ryhmat!$A$2:$A$7,ryhmat!$B$2:$B$7)</f>
        <v>Digiboxit</v>
      </c>
      <c r="K1386">
        <f>Table1[[#This Row],[Myyntihinta]]-Table1[[#This Row],[Ostohinta]]</f>
        <v>32.799999999999997</v>
      </c>
    </row>
    <row r="1387" spans="1:11" x14ac:dyDescent="0.2">
      <c r="A1387">
        <v>51885</v>
      </c>
      <c r="B1387" s="21">
        <v>44620</v>
      </c>
      <c r="C1387" s="26" t="s">
        <v>817</v>
      </c>
      <c r="D1387">
        <v>1</v>
      </c>
      <c r="E1387">
        <v>2</v>
      </c>
      <c r="F1387">
        <v>21</v>
      </c>
      <c r="G1387">
        <v>11.57</v>
      </c>
      <c r="H1387" t="str">
        <f>_xlfn.XLOOKUP(Table1[[#This Row],[MyyjäID]],myyjat!$A$2:$A$16,myyjat!$B$2:$B$16)</f>
        <v>Petteri</v>
      </c>
      <c r="I1387">
        <f>_xlfn.XLOOKUP(Table1[[#This Row],[Tuotenumero]],tuotteet!$A$2:$A$26,tuotteet!$C$2:$C$26)</f>
        <v>4</v>
      </c>
      <c r="J1387" t="str">
        <f>_xlfn.XLOOKUP(Table1[[#This Row],[ryhmäID]],ryhmat!$A$2:$A$7,ryhmat!$B$2:$B$7)</f>
        <v>Tarvikkeet</v>
      </c>
      <c r="K1387">
        <f>Table1[[#This Row],[Myyntihinta]]-Table1[[#This Row],[Ostohinta]]</f>
        <v>9.43</v>
      </c>
    </row>
    <row r="1388" spans="1:11" x14ac:dyDescent="0.2">
      <c r="A1388">
        <v>51886</v>
      </c>
      <c r="B1388" s="21">
        <v>44620</v>
      </c>
      <c r="C1388" s="26" t="s">
        <v>821</v>
      </c>
      <c r="D1388">
        <v>1</v>
      </c>
      <c r="E1388">
        <v>10</v>
      </c>
      <c r="F1388">
        <v>114</v>
      </c>
      <c r="G1388">
        <v>64.91</v>
      </c>
      <c r="H1388" t="str">
        <f>_xlfn.XLOOKUP(Table1[[#This Row],[MyyjäID]],myyjat!$A$2:$A$16,myyjat!$B$2:$B$16)</f>
        <v>Jenni</v>
      </c>
      <c r="I1388">
        <f>_xlfn.XLOOKUP(Table1[[#This Row],[Tuotenumero]],tuotteet!$A$2:$A$26,tuotteet!$C$2:$C$26)</f>
        <v>2</v>
      </c>
      <c r="J1388" t="str">
        <f>_xlfn.XLOOKUP(Table1[[#This Row],[ryhmäID]],ryhmat!$A$2:$A$7,ryhmat!$B$2:$B$7)</f>
        <v>Kuvantoisto</v>
      </c>
      <c r="K1388">
        <f>Table1[[#This Row],[Myyntihinta]]-Table1[[#This Row],[Ostohinta]]</f>
        <v>49.09</v>
      </c>
    </row>
    <row r="1389" spans="1:11" x14ac:dyDescent="0.2">
      <c r="A1389">
        <v>51887</v>
      </c>
      <c r="B1389" s="21">
        <v>44621</v>
      </c>
      <c r="C1389" s="26" t="s">
        <v>822</v>
      </c>
      <c r="D1389">
        <v>1</v>
      </c>
      <c r="E1389">
        <v>5</v>
      </c>
      <c r="F1389">
        <v>173</v>
      </c>
      <c r="G1389">
        <v>114.48</v>
      </c>
      <c r="H1389" t="str">
        <f>_xlfn.XLOOKUP(Table1[[#This Row],[MyyjäID]],myyjat!$A$2:$A$16,myyjat!$B$2:$B$16)</f>
        <v>Liisa</v>
      </c>
      <c r="I1389">
        <f>_xlfn.XLOOKUP(Table1[[#This Row],[Tuotenumero]],tuotteet!$A$2:$A$26,tuotteet!$C$2:$C$26)</f>
        <v>2</v>
      </c>
      <c r="J1389" t="str">
        <f>_xlfn.XLOOKUP(Table1[[#This Row],[ryhmäID]],ryhmat!$A$2:$A$7,ryhmat!$B$2:$B$7)</f>
        <v>Kuvantoisto</v>
      </c>
      <c r="K1389">
        <f>Table1[[#This Row],[Myyntihinta]]-Table1[[#This Row],[Ostohinta]]</f>
        <v>58.519999999999996</v>
      </c>
    </row>
    <row r="1390" spans="1:11" x14ac:dyDescent="0.2">
      <c r="A1390">
        <v>51888</v>
      </c>
      <c r="B1390" s="21">
        <v>44621</v>
      </c>
      <c r="C1390" s="26" t="s">
        <v>819</v>
      </c>
      <c r="D1390">
        <v>1</v>
      </c>
      <c r="E1390">
        <v>16</v>
      </c>
      <c r="F1390">
        <v>227</v>
      </c>
      <c r="G1390">
        <v>159.13999999999999</v>
      </c>
      <c r="H1390" t="str">
        <f>_xlfn.XLOOKUP(Table1[[#This Row],[MyyjäID]],myyjat!$A$2:$A$16,myyjat!$B$2:$B$16)</f>
        <v>Sanni</v>
      </c>
      <c r="I1390">
        <f>_xlfn.XLOOKUP(Table1[[#This Row],[Tuotenumero]],tuotteet!$A$2:$A$26,tuotteet!$C$2:$C$26)</f>
        <v>3</v>
      </c>
      <c r="J1390" t="str">
        <f>_xlfn.XLOOKUP(Table1[[#This Row],[ryhmäID]],ryhmat!$A$2:$A$7,ryhmat!$B$2:$B$7)</f>
        <v>TV</v>
      </c>
      <c r="K1390">
        <f>Table1[[#This Row],[Myyntihinta]]-Table1[[#This Row],[Ostohinta]]</f>
        <v>67.860000000000014</v>
      </c>
    </row>
    <row r="1391" spans="1:11" x14ac:dyDescent="0.2">
      <c r="A1391">
        <v>51889</v>
      </c>
      <c r="B1391" s="21">
        <v>44622</v>
      </c>
      <c r="C1391" s="26" t="s">
        <v>821</v>
      </c>
      <c r="D1391">
        <v>1</v>
      </c>
      <c r="E1391">
        <v>16</v>
      </c>
      <c r="F1391">
        <v>118</v>
      </c>
      <c r="G1391">
        <v>67.73</v>
      </c>
      <c r="H1391" t="str">
        <f>_xlfn.XLOOKUP(Table1[[#This Row],[MyyjäID]],myyjat!$A$2:$A$16,myyjat!$B$2:$B$16)</f>
        <v>Sanni</v>
      </c>
      <c r="I1391">
        <f>_xlfn.XLOOKUP(Table1[[#This Row],[Tuotenumero]],tuotteet!$A$2:$A$26,tuotteet!$C$2:$C$26)</f>
        <v>2</v>
      </c>
      <c r="J1391" t="str">
        <f>_xlfn.XLOOKUP(Table1[[#This Row],[ryhmäID]],ryhmat!$A$2:$A$7,ryhmat!$B$2:$B$7)</f>
        <v>Kuvantoisto</v>
      </c>
      <c r="K1391">
        <f>Table1[[#This Row],[Myyntihinta]]-Table1[[#This Row],[Ostohinta]]</f>
        <v>50.269999999999996</v>
      </c>
    </row>
    <row r="1392" spans="1:11" x14ac:dyDescent="0.2">
      <c r="A1392">
        <v>51890</v>
      </c>
      <c r="B1392" s="21">
        <v>44622</v>
      </c>
      <c r="C1392" s="26" t="s">
        <v>817</v>
      </c>
      <c r="D1392">
        <v>1</v>
      </c>
      <c r="E1392">
        <v>11</v>
      </c>
      <c r="F1392">
        <v>20</v>
      </c>
      <c r="G1392">
        <v>11.19</v>
      </c>
      <c r="H1392" t="str">
        <f>_xlfn.XLOOKUP(Table1[[#This Row],[MyyjäID]],myyjat!$A$2:$A$16,myyjat!$B$2:$B$16)</f>
        <v>Lisbeth</v>
      </c>
      <c r="I1392">
        <f>_xlfn.XLOOKUP(Table1[[#This Row],[Tuotenumero]],tuotteet!$A$2:$A$26,tuotteet!$C$2:$C$26)</f>
        <v>4</v>
      </c>
      <c r="J1392" t="str">
        <f>_xlfn.XLOOKUP(Table1[[#This Row],[ryhmäID]],ryhmat!$A$2:$A$7,ryhmat!$B$2:$B$7)</f>
        <v>Tarvikkeet</v>
      </c>
      <c r="K1392">
        <f>Table1[[#This Row],[Myyntihinta]]-Table1[[#This Row],[Ostohinta]]</f>
        <v>8.81</v>
      </c>
    </row>
    <row r="1393" spans="1:11" x14ac:dyDescent="0.2">
      <c r="A1393">
        <v>51891</v>
      </c>
      <c r="B1393" s="21">
        <v>44624</v>
      </c>
      <c r="C1393" s="26" t="s">
        <v>817</v>
      </c>
      <c r="D1393">
        <v>1</v>
      </c>
      <c r="E1393">
        <v>11</v>
      </c>
      <c r="F1393">
        <v>20</v>
      </c>
      <c r="G1393">
        <v>11.65</v>
      </c>
      <c r="H1393" t="str">
        <f>_xlfn.XLOOKUP(Table1[[#This Row],[MyyjäID]],myyjat!$A$2:$A$16,myyjat!$B$2:$B$16)</f>
        <v>Lisbeth</v>
      </c>
      <c r="I1393">
        <f>_xlfn.XLOOKUP(Table1[[#This Row],[Tuotenumero]],tuotteet!$A$2:$A$26,tuotteet!$C$2:$C$26)</f>
        <v>4</v>
      </c>
      <c r="J1393" t="str">
        <f>_xlfn.XLOOKUP(Table1[[#This Row],[ryhmäID]],ryhmat!$A$2:$A$7,ryhmat!$B$2:$B$7)</f>
        <v>Tarvikkeet</v>
      </c>
      <c r="K1393">
        <f>Table1[[#This Row],[Myyntihinta]]-Table1[[#This Row],[Ostohinta]]</f>
        <v>8.35</v>
      </c>
    </row>
    <row r="1394" spans="1:11" x14ac:dyDescent="0.2">
      <c r="A1394">
        <v>51892</v>
      </c>
      <c r="B1394" s="21">
        <v>44626</v>
      </c>
      <c r="C1394" s="26" t="s">
        <v>821</v>
      </c>
      <c r="D1394">
        <v>1</v>
      </c>
      <c r="E1394">
        <v>2</v>
      </c>
      <c r="F1394">
        <v>121</v>
      </c>
      <c r="G1394">
        <v>67.39</v>
      </c>
      <c r="H1394" t="str">
        <f>_xlfn.XLOOKUP(Table1[[#This Row],[MyyjäID]],myyjat!$A$2:$A$16,myyjat!$B$2:$B$16)</f>
        <v>Petteri</v>
      </c>
      <c r="I1394">
        <f>_xlfn.XLOOKUP(Table1[[#This Row],[Tuotenumero]],tuotteet!$A$2:$A$26,tuotteet!$C$2:$C$26)</f>
        <v>2</v>
      </c>
      <c r="J1394" t="str">
        <f>_xlfn.XLOOKUP(Table1[[#This Row],[ryhmäID]],ryhmat!$A$2:$A$7,ryhmat!$B$2:$B$7)</f>
        <v>Kuvantoisto</v>
      </c>
      <c r="K1394">
        <f>Table1[[#This Row],[Myyntihinta]]-Table1[[#This Row],[Ostohinta]]</f>
        <v>53.61</v>
      </c>
    </row>
    <row r="1395" spans="1:11" x14ac:dyDescent="0.2">
      <c r="A1395">
        <v>51893</v>
      </c>
      <c r="B1395" s="21">
        <v>44626</v>
      </c>
      <c r="C1395" s="26" t="s">
        <v>818</v>
      </c>
      <c r="D1395">
        <v>1</v>
      </c>
      <c r="E1395">
        <v>13</v>
      </c>
      <c r="F1395">
        <v>84</v>
      </c>
      <c r="G1395">
        <v>55.51</v>
      </c>
      <c r="H1395" t="str">
        <f>_xlfn.XLOOKUP(Table1[[#This Row],[MyyjäID]],myyjat!$A$2:$A$16,myyjat!$B$2:$B$16)</f>
        <v>Mari</v>
      </c>
      <c r="I1395">
        <f>_xlfn.XLOOKUP(Table1[[#This Row],[Tuotenumero]],tuotteet!$A$2:$A$26,tuotteet!$C$2:$C$26)</f>
        <v>6</v>
      </c>
      <c r="J1395" t="str">
        <f>_xlfn.XLOOKUP(Table1[[#This Row],[ryhmäID]],ryhmat!$A$2:$A$7,ryhmat!$B$2:$B$7)</f>
        <v>Digiboxit</v>
      </c>
      <c r="K1395">
        <f>Table1[[#This Row],[Myyntihinta]]-Table1[[#This Row],[Ostohinta]]</f>
        <v>28.490000000000002</v>
      </c>
    </row>
    <row r="1396" spans="1:11" x14ac:dyDescent="0.2">
      <c r="A1396">
        <v>51894</v>
      </c>
      <c r="B1396" s="21">
        <v>44628</v>
      </c>
      <c r="C1396" s="26" t="s">
        <v>822</v>
      </c>
      <c r="D1396">
        <v>1</v>
      </c>
      <c r="E1396">
        <v>7</v>
      </c>
      <c r="F1396">
        <v>174</v>
      </c>
      <c r="G1396">
        <v>117.15</v>
      </c>
      <c r="H1396" t="str">
        <f>_xlfn.XLOOKUP(Table1[[#This Row],[MyyjäID]],myyjat!$A$2:$A$16,myyjat!$B$2:$B$16)</f>
        <v>Rauno</v>
      </c>
      <c r="I1396">
        <f>_xlfn.XLOOKUP(Table1[[#This Row],[Tuotenumero]],tuotteet!$A$2:$A$26,tuotteet!$C$2:$C$26)</f>
        <v>2</v>
      </c>
      <c r="J1396" t="str">
        <f>_xlfn.XLOOKUP(Table1[[#This Row],[ryhmäID]],ryhmat!$A$2:$A$7,ryhmat!$B$2:$B$7)</f>
        <v>Kuvantoisto</v>
      </c>
      <c r="K1396">
        <f>Table1[[#This Row],[Myyntihinta]]-Table1[[#This Row],[Ostohinta]]</f>
        <v>56.849999999999994</v>
      </c>
    </row>
    <row r="1397" spans="1:11" x14ac:dyDescent="0.2">
      <c r="A1397">
        <v>51895</v>
      </c>
      <c r="B1397" s="21">
        <v>44628</v>
      </c>
      <c r="C1397" s="26" t="s">
        <v>820</v>
      </c>
      <c r="D1397">
        <v>1</v>
      </c>
      <c r="E1397">
        <v>14</v>
      </c>
      <c r="F1397">
        <v>85</v>
      </c>
      <c r="G1397">
        <v>46.81</v>
      </c>
      <c r="H1397" t="str">
        <f>_xlfn.XLOOKUP(Table1[[#This Row],[MyyjäID]],myyjat!$A$2:$A$16,myyjat!$B$2:$B$16)</f>
        <v>Hillevi</v>
      </c>
      <c r="I1397">
        <f>_xlfn.XLOOKUP(Table1[[#This Row],[Tuotenumero]],tuotteet!$A$2:$A$26,tuotteet!$C$2:$C$26)</f>
        <v>6</v>
      </c>
      <c r="J1397" t="str">
        <f>_xlfn.XLOOKUP(Table1[[#This Row],[ryhmäID]],ryhmat!$A$2:$A$7,ryhmat!$B$2:$B$7)</f>
        <v>Digiboxit</v>
      </c>
      <c r="K1397">
        <f>Table1[[#This Row],[Myyntihinta]]-Table1[[#This Row],[Ostohinta]]</f>
        <v>38.19</v>
      </c>
    </row>
    <row r="1398" spans="1:11" x14ac:dyDescent="0.2">
      <c r="A1398">
        <v>51896</v>
      </c>
      <c r="B1398" s="21">
        <v>44628</v>
      </c>
      <c r="C1398" s="26" t="s">
        <v>817</v>
      </c>
      <c r="D1398">
        <v>1</v>
      </c>
      <c r="E1398">
        <v>5</v>
      </c>
      <c r="F1398">
        <v>19</v>
      </c>
      <c r="G1398">
        <v>10.88</v>
      </c>
      <c r="H1398" t="str">
        <f>_xlfn.XLOOKUP(Table1[[#This Row],[MyyjäID]],myyjat!$A$2:$A$16,myyjat!$B$2:$B$16)</f>
        <v>Liisa</v>
      </c>
      <c r="I1398">
        <f>_xlfn.XLOOKUP(Table1[[#This Row],[Tuotenumero]],tuotteet!$A$2:$A$26,tuotteet!$C$2:$C$26)</f>
        <v>4</v>
      </c>
      <c r="J1398" t="str">
        <f>_xlfn.XLOOKUP(Table1[[#This Row],[ryhmäID]],ryhmat!$A$2:$A$7,ryhmat!$B$2:$B$7)</f>
        <v>Tarvikkeet</v>
      </c>
      <c r="K1398">
        <f>Table1[[#This Row],[Myyntihinta]]-Table1[[#This Row],[Ostohinta]]</f>
        <v>8.1199999999999992</v>
      </c>
    </row>
    <row r="1399" spans="1:11" x14ac:dyDescent="0.2">
      <c r="A1399">
        <v>51897</v>
      </c>
      <c r="B1399" s="21">
        <v>44629</v>
      </c>
      <c r="C1399" s="26" t="s">
        <v>818</v>
      </c>
      <c r="D1399">
        <v>1</v>
      </c>
      <c r="E1399">
        <v>7</v>
      </c>
      <c r="F1399">
        <v>89</v>
      </c>
      <c r="G1399">
        <v>52.48</v>
      </c>
      <c r="H1399" t="str">
        <f>_xlfn.XLOOKUP(Table1[[#This Row],[MyyjäID]],myyjat!$A$2:$A$16,myyjat!$B$2:$B$16)</f>
        <v>Rauno</v>
      </c>
      <c r="I1399">
        <f>_xlfn.XLOOKUP(Table1[[#This Row],[Tuotenumero]],tuotteet!$A$2:$A$26,tuotteet!$C$2:$C$26)</f>
        <v>6</v>
      </c>
      <c r="J1399" t="str">
        <f>_xlfn.XLOOKUP(Table1[[#This Row],[ryhmäID]],ryhmat!$A$2:$A$7,ryhmat!$B$2:$B$7)</f>
        <v>Digiboxit</v>
      </c>
      <c r="K1399">
        <f>Table1[[#This Row],[Myyntihinta]]-Table1[[#This Row],[Ostohinta]]</f>
        <v>36.520000000000003</v>
      </c>
    </row>
    <row r="1400" spans="1:11" x14ac:dyDescent="0.2">
      <c r="A1400">
        <v>51898</v>
      </c>
      <c r="B1400" s="21">
        <v>44631</v>
      </c>
      <c r="C1400" s="26" t="s">
        <v>817</v>
      </c>
      <c r="D1400">
        <v>1</v>
      </c>
      <c r="E1400">
        <v>9</v>
      </c>
      <c r="F1400">
        <v>21</v>
      </c>
      <c r="G1400">
        <v>11.69</v>
      </c>
      <c r="H1400" t="str">
        <f>_xlfn.XLOOKUP(Table1[[#This Row],[MyyjäID]],myyjat!$A$2:$A$16,myyjat!$B$2:$B$16)</f>
        <v>Maija</v>
      </c>
      <c r="I1400">
        <f>_xlfn.XLOOKUP(Table1[[#This Row],[Tuotenumero]],tuotteet!$A$2:$A$26,tuotteet!$C$2:$C$26)</f>
        <v>4</v>
      </c>
      <c r="J1400" t="str">
        <f>_xlfn.XLOOKUP(Table1[[#This Row],[ryhmäID]],ryhmat!$A$2:$A$7,ryhmat!$B$2:$B$7)</f>
        <v>Tarvikkeet</v>
      </c>
      <c r="K1400">
        <f>Table1[[#This Row],[Myyntihinta]]-Table1[[#This Row],[Ostohinta]]</f>
        <v>9.31</v>
      </c>
    </row>
    <row r="1401" spans="1:11" x14ac:dyDescent="0.2">
      <c r="A1401">
        <v>51899</v>
      </c>
      <c r="B1401" s="21">
        <v>44632</v>
      </c>
      <c r="C1401" s="26" t="s">
        <v>819</v>
      </c>
      <c r="D1401">
        <v>1</v>
      </c>
      <c r="E1401">
        <v>11</v>
      </c>
      <c r="F1401">
        <v>235</v>
      </c>
      <c r="G1401">
        <v>167.41</v>
      </c>
      <c r="H1401" t="str">
        <f>_xlfn.XLOOKUP(Table1[[#This Row],[MyyjäID]],myyjat!$A$2:$A$16,myyjat!$B$2:$B$16)</f>
        <v>Lisbeth</v>
      </c>
      <c r="I1401">
        <f>_xlfn.XLOOKUP(Table1[[#This Row],[Tuotenumero]],tuotteet!$A$2:$A$26,tuotteet!$C$2:$C$26)</f>
        <v>3</v>
      </c>
      <c r="J1401" t="str">
        <f>_xlfn.XLOOKUP(Table1[[#This Row],[ryhmäID]],ryhmat!$A$2:$A$7,ryhmat!$B$2:$B$7)</f>
        <v>TV</v>
      </c>
      <c r="K1401">
        <f>Table1[[#This Row],[Myyntihinta]]-Table1[[#This Row],[Ostohinta]]</f>
        <v>67.59</v>
      </c>
    </row>
    <row r="1402" spans="1:11" x14ac:dyDescent="0.2">
      <c r="A1402">
        <v>51900</v>
      </c>
      <c r="B1402" s="21">
        <v>44632</v>
      </c>
      <c r="C1402" s="26" t="s">
        <v>821</v>
      </c>
      <c r="D1402">
        <v>1</v>
      </c>
      <c r="E1402">
        <v>6</v>
      </c>
      <c r="F1402">
        <v>117</v>
      </c>
      <c r="G1402">
        <v>61.66</v>
      </c>
      <c r="H1402" t="str">
        <f>_xlfn.XLOOKUP(Table1[[#This Row],[MyyjäID]],myyjat!$A$2:$A$16,myyjat!$B$2:$B$16)</f>
        <v>Hessu</v>
      </c>
      <c r="I1402">
        <f>_xlfn.XLOOKUP(Table1[[#This Row],[Tuotenumero]],tuotteet!$A$2:$A$26,tuotteet!$C$2:$C$26)</f>
        <v>2</v>
      </c>
      <c r="J1402" t="str">
        <f>_xlfn.XLOOKUP(Table1[[#This Row],[ryhmäID]],ryhmat!$A$2:$A$7,ryhmat!$B$2:$B$7)</f>
        <v>Kuvantoisto</v>
      </c>
      <c r="K1402">
        <f>Table1[[#This Row],[Myyntihinta]]-Table1[[#This Row],[Ostohinta]]</f>
        <v>55.34</v>
      </c>
    </row>
    <row r="1403" spans="1:11" x14ac:dyDescent="0.2">
      <c r="A1403">
        <v>51901</v>
      </c>
      <c r="B1403" s="21">
        <v>44633</v>
      </c>
      <c r="C1403" s="26" t="s">
        <v>822</v>
      </c>
      <c r="D1403">
        <v>1</v>
      </c>
      <c r="E1403">
        <v>6</v>
      </c>
      <c r="F1403">
        <v>181</v>
      </c>
      <c r="G1403">
        <v>111.86</v>
      </c>
      <c r="H1403" t="str">
        <f>_xlfn.XLOOKUP(Table1[[#This Row],[MyyjäID]],myyjat!$A$2:$A$16,myyjat!$B$2:$B$16)</f>
        <v>Hessu</v>
      </c>
      <c r="I1403">
        <f>_xlfn.XLOOKUP(Table1[[#This Row],[Tuotenumero]],tuotteet!$A$2:$A$26,tuotteet!$C$2:$C$26)</f>
        <v>2</v>
      </c>
      <c r="J1403" t="str">
        <f>_xlfn.XLOOKUP(Table1[[#This Row],[ryhmäID]],ryhmat!$A$2:$A$7,ryhmat!$B$2:$B$7)</f>
        <v>Kuvantoisto</v>
      </c>
      <c r="K1403">
        <f>Table1[[#This Row],[Myyntihinta]]-Table1[[#This Row],[Ostohinta]]</f>
        <v>69.14</v>
      </c>
    </row>
    <row r="1404" spans="1:11" x14ac:dyDescent="0.2">
      <c r="A1404">
        <v>51902</v>
      </c>
      <c r="B1404" s="21">
        <v>44634</v>
      </c>
      <c r="C1404" s="26" t="s">
        <v>817</v>
      </c>
      <c r="D1404">
        <v>1</v>
      </c>
      <c r="E1404">
        <v>16</v>
      </c>
      <c r="F1404">
        <v>21</v>
      </c>
      <c r="G1404">
        <v>11.19</v>
      </c>
      <c r="H1404" t="str">
        <f>_xlfn.XLOOKUP(Table1[[#This Row],[MyyjäID]],myyjat!$A$2:$A$16,myyjat!$B$2:$B$16)</f>
        <v>Sanni</v>
      </c>
      <c r="I1404">
        <f>_xlfn.XLOOKUP(Table1[[#This Row],[Tuotenumero]],tuotteet!$A$2:$A$26,tuotteet!$C$2:$C$26)</f>
        <v>4</v>
      </c>
      <c r="J1404" t="str">
        <f>_xlfn.XLOOKUP(Table1[[#This Row],[ryhmäID]],ryhmat!$A$2:$A$7,ryhmat!$B$2:$B$7)</f>
        <v>Tarvikkeet</v>
      </c>
      <c r="K1404">
        <f>Table1[[#This Row],[Myyntihinta]]-Table1[[#This Row],[Ostohinta]]</f>
        <v>9.81</v>
      </c>
    </row>
    <row r="1405" spans="1:11" x14ac:dyDescent="0.2">
      <c r="A1405">
        <v>51903</v>
      </c>
      <c r="B1405" s="21">
        <v>44636</v>
      </c>
      <c r="C1405" s="26" t="s">
        <v>821</v>
      </c>
      <c r="D1405">
        <v>1</v>
      </c>
      <c r="E1405">
        <v>13</v>
      </c>
      <c r="F1405">
        <v>121</v>
      </c>
      <c r="G1405">
        <v>61</v>
      </c>
      <c r="H1405" t="str">
        <f>_xlfn.XLOOKUP(Table1[[#This Row],[MyyjäID]],myyjat!$A$2:$A$16,myyjat!$B$2:$B$16)</f>
        <v>Mari</v>
      </c>
      <c r="I1405">
        <f>_xlfn.XLOOKUP(Table1[[#This Row],[Tuotenumero]],tuotteet!$A$2:$A$26,tuotteet!$C$2:$C$26)</f>
        <v>2</v>
      </c>
      <c r="J1405" t="str">
        <f>_xlfn.XLOOKUP(Table1[[#This Row],[ryhmäID]],ryhmat!$A$2:$A$7,ryhmat!$B$2:$B$7)</f>
        <v>Kuvantoisto</v>
      </c>
      <c r="K1405">
        <f>Table1[[#This Row],[Myyntihinta]]-Table1[[#This Row],[Ostohinta]]</f>
        <v>60</v>
      </c>
    </row>
    <row r="1406" spans="1:11" x14ac:dyDescent="0.2">
      <c r="A1406">
        <v>51904</v>
      </c>
      <c r="B1406" s="21">
        <v>44637</v>
      </c>
      <c r="C1406" s="26" t="s">
        <v>820</v>
      </c>
      <c r="D1406">
        <v>1</v>
      </c>
      <c r="E1406">
        <v>3</v>
      </c>
      <c r="F1406">
        <v>85</v>
      </c>
      <c r="G1406">
        <v>47.6</v>
      </c>
      <c r="H1406" t="str">
        <f>_xlfn.XLOOKUP(Table1[[#This Row],[MyyjäID]],myyjat!$A$2:$A$16,myyjat!$B$2:$B$16)</f>
        <v>Pekka</v>
      </c>
      <c r="I1406">
        <f>_xlfn.XLOOKUP(Table1[[#This Row],[Tuotenumero]],tuotteet!$A$2:$A$26,tuotteet!$C$2:$C$26)</f>
        <v>6</v>
      </c>
      <c r="J1406" t="str">
        <f>_xlfn.XLOOKUP(Table1[[#This Row],[ryhmäID]],ryhmat!$A$2:$A$7,ryhmat!$B$2:$B$7)</f>
        <v>Digiboxit</v>
      </c>
      <c r="K1406">
        <f>Table1[[#This Row],[Myyntihinta]]-Table1[[#This Row],[Ostohinta]]</f>
        <v>37.4</v>
      </c>
    </row>
    <row r="1407" spans="1:11" x14ac:dyDescent="0.2">
      <c r="A1407">
        <v>51905</v>
      </c>
      <c r="B1407" s="21">
        <v>44638</v>
      </c>
      <c r="C1407" s="26" t="s">
        <v>817</v>
      </c>
      <c r="D1407">
        <v>1</v>
      </c>
      <c r="E1407">
        <v>5</v>
      </c>
      <c r="F1407">
        <v>21</v>
      </c>
      <c r="G1407">
        <v>10.65</v>
      </c>
      <c r="H1407" t="str">
        <f>_xlfn.XLOOKUP(Table1[[#This Row],[MyyjäID]],myyjat!$A$2:$A$16,myyjat!$B$2:$B$16)</f>
        <v>Liisa</v>
      </c>
      <c r="I1407">
        <f>_xlfn.XLOOKUP(Table1[[#This Row],[Tuotenumero]],tuotteet!$A$2:$A$26,tuotteet!$C$2:$C$26)</f>
        <v>4</v>
      </c>
      <c r="J1407" t="str">
        <f>_xlfn.XLOOKUP(Table1[[#This Row],[ryhmäID]],ryhmat!$A$2:$A$7,ryhmat!$B$2:$B$7)</f>
        <v>Tarvikkeet</v>
      </c>
      <c r="K1407">
        <f>Table1[[#This Row],[Myyntihinta]]-Table1[[#This Row],[Ostohinta]]</f>
        <v>10.35</v>
      </c>
    </row>
    <row r="1408" spans="1:11" x14ac:dyDescent="0.2">
      <c r="A1408">
        <v>51906</v>
      </c>
      <c r="B1408" s="21">
        <v>44639</v>
      </c>
      <c r="C1408" s="26" t="s">
        <v>821</v>
      </c>
      <c r="D1408">
        <v>1</v>
      </c>
      <c r="E1408">
        <v>5</v>
      </c>
      <c r="F1408">
        <v>118</v>
      </c>
      <c r="G1408">
        <v>62.81</v>
      </c>
      <c r="H1408" t="str">
        <f>_xlfn.XLOOKUP(Table1[[#This Row],[MyyjäID]],myyjat!$A$2:$A$16,myyjat!$B$2:$B$16)</f>
        <v>Liisa</v>
      </c>
      <c r="I1408">
        <f>_xlfn.XLOOKUP(Table1[[#This Row],[Tuotenumero]],tuotteet!$A$2:$A$26,tuotteet!$C$2:$C$26)</f>
        <v>2</v>
      </c>
      <c r="J1408" t="str">
        <f>_xlfn.XLOOKUP(Table1[[#This Row],[ryhmäID]],ryhmat!$A$2:$A$7,ryhmat!$B$2:$B$7)</f>
        <v>Kuvantoisto</v>
      </c>
      <c r="K1408">
        <f>Table1[[#This Row],[Myyntihinta]]-Table1[[#This Row],[Ostohinta]]</f>
        <v>55.19</v>
      </c>
    </row>
    <row r="1409" spans="1:11" x14ac:dyDescent="0.2">
      <c r="A1409">
        <v>51907</v>
      </c>
      <c r="B1409" s="21">
        <v>44639</v>
      </c>
      <c r="C1409" s="26" t="s">
        <v>824</v>
      </c>
      <c r="D1409">
        <v>1</v>
      </c>
      <c r="E1409">
        <v>15</v>
      </c>
      <c r="F1409">
        <v>132</v>
      </c>
      <c r="G1409">
        <v>91.18</v>
      </c>
      <c r="H1409" t="str">
        <f>_xlfn.XLOOKUP(Table1[[#This Row],[MyyjäID]],myyjat!$A$2:$A$16,myyjat!$B$2:$B$16)</f>
        <v>Sohvi</v>
      </c>
      <c r="I1409">
        <f>_xlfn.XLOOKUP(Table1[[#This Row],[Tuotenumero]],tuotteet!$A$2:$A$26,tuotteet!$C$2:$C$26)</f>
        <v>2</v>
      </c>
      <c r="J1409" t="str">
        <f>_xlfn.XLOOKUP(Table1[[#This Row],[ryhmäID]],ryhmat!$A$2:$A$7,ryhmat!$B$2:$B$7)</f>
        <v>Kuvantoisto</v>
      </c>
      <c r="K1409">
        <f>Table1[[#This Row],[Myyntihinta]]-Table1[[#This Row],[Ostohinta]]</f>
        <v>40.819999999999993</v>
      </c>
    </row>
    <row r="1410" spans="1:11" x14ac:dyDescent="0.2">
      <c r="A1410">
        <v>51908</v>
      </c>
      <c r="B1410" s="21">
        <v>44641</v>
      </c>
      <c r="C1410" s="26" t="s">
        <v>817</v>
      </c>
      <c r="D1410">
        <v>1</v>
      </c>
      <c r="E1410">
        <v>7</v>
      </c>
      <c r="F1410">
        <v>21</v>
      </c>
      <c r="G1410">
        <v>11.52</v>
      </c>
      <c r="H1410" t="str">
        <f>_xlfn.XLOOKUP(Table1[[#This Row],[MyyjäID]],myyjat!$A$2:$A$16,myyjat!$B$2:$B$16)</f>
        <v>Rauno</v>
      </c>
      <c r="I1410">
        <f>_xlfn.XLOOKUP(Table1[[#This Row],[Tuotenumero]],tuotteet!$A$2:$A$26,tuotteet!$C$2:$C$26)</f>
        <v>4</v>
      </c>
      <c r="J1410" t="str">
        <f>_xlfn.XLOOKUP(Table1[[#This Row],[ryhmäID]],ryhmat!$A$2:$A$7,ryhmat!$B$2:$B$7)</f>
        <v>Tarvikkeet</v>
      </c>
      <c r="K1410">
        <f>Table1[[#This Row],[Myyntihinta]]-Table1[[#This Row],[Ostohinta]]</f>
        <v>9.48</v>
      </c>
    </row>
    <row r="1411" spans="1:11" x14ac:dyDescent="0.2">
      <c r="A1411">
        <v>51909</v>
      </c>
      <c r="B1411" s="21">
        <v>44641</v>
      </c>
      <c r="C1411" s="26" t="s">
        <v>818</v>
      </c>
      <c r="D1411">
        <v>1</v>
      </c>
      <c r="E1411">
        <v>1</v>
      </c>
      <c r="F1411">
        <v>81</v>
      </c>
      <c r="G1411">
        <v>56.29</v>
      </c>
      <c r="H1411" t="str">
        <f>_xlfn.XLOOKUP(Table1[[#This Row],[MyyjäID]],myyjat!$A$2:$A$16,myyjat!$B$2:$B$16)</f>
        <v>Jani</v>
      </c>
      <c r="I1411">
        <f>_xlfn.XLOOKUP(Table1[[#This Row],[Tuotenumero]],tuotteet!$A$2:$A$26,tuotteet!$C$2:$C$26)</f>
        <v>6</v>
      </c>
      <c r="J1411" t="str">
        <f>_xlfn.XLOOKUP(Table1[[#This Row],[ryhmäID]],ryhmat!$A$2:$A$7,ryhmat!$B$2:$B$7)</f>
        <v>Digiboxit</v>
      </c>
      <c r="K1411">
        <f>Table1[[#This Row],[Myyntihinta]]-Table1[[#This Row],[Ostohinta]]</f>
        <v>24.71</v>
      </c>
    </row>
    <row r="1412" spans="1:11" x14ac:dyDescent="0.2">
      <c r="A1412">
        <v>51910</v>
      </c>
      <c r="B1412" s="21">
        <v>44641</v>
      </c>
      <c r="C1412" s="26" t="s">
        <v>821</v>
      </c>
      <c r="D1412">
        <v>1</v>
      </c>
      <c r="E1412">
        <v>5</v>
      </c>
      <c r="F1412">
        <v>124</v>
      </c>
      <c r="G1412">
        <v>63.52</v>
      </c>
      <c r="H1412" t="str">
        <f>_xlfn.XLOOKUP(Table1[[#This Row],[MyyjäID]],myyjat!$A$2:$A$16,myyjat!$B$2:$B$16)</f>
        <v>Liisa</v>
      </c>
      <c r="I1412">
        <f>_xlfn.XLOOKUP(Table1[[#This Row],[Tuotenumero]],tuotteet!$A$2:$A$26,tuotteet!$C$2:$C$26)</f>
        <v>2</v>
      </c>
      <c r="J1412" t="str">
        <f>_xlfn.XLOOKUP(Table1[[#This Row],[ryhmäID]],ryhmat!$A$2:$A$7,ryhmat!$B$2:$B$7)</f>
        <v>Kuvantoisto</v>
      </c>
      <c r="K1412">
        <f>Table1[[#This Row],[Myyntihinta]]-Table1[[#This Row],[Ostohinta]]</f>
        <v>60.48</v>
      </c>
    </row>
    <row r="1413" spans="1:11" x14ac:dyDescent="0.2">
      <c r="A1413">
        <v>51911</v>
      </c>
      <c r="B1413" s="21">
        <v>44643</v>
      </c>
      <c r="C1413" s="26" t="s">
        <v>822</v>
      </c>
      <c r="D1413">
        <v>1</v>
      </c>
      <c r="E1413">
        <v>16</v>
      </c>
      <c r="F1413">
        <v>171</v>
      </c>
      <c r="G1413">
        <v>119.65</v>
      </c>
      <c r="H1413" t="str">
        <f>_xlfn.XLOOKUP(Table1[[#This Row],[MyyjäID]],myyjat!$A$2:$A$16,myyjat!$B$2:$B$16)</f>
        <v>Sanni</v>
      </c>
      <c r="I1413">
        <f>_xlfn.XLOOKUP(Table1[[#This Row],[Tuotenumero]],tuotteet!$A$2:$A$26,tuotteet!$C$2:$C$26)</f>
        <v>2</v>
      </c>
      <c r="J1413" t="str">
        <f>_xlfn.XLOOKUP(Table1[[#This Row],[ryhmäID]],ryhmat!$A$2:$A$7,ryhmat!$B$2:$B$7)</f>
        <v>Kuvantoisto</v>
      </c>
      <c r="K1413">
        <f>Table1[[#This Row],[Myyntihinta]]-Table1[[#This Row],[Ostohinta]]</f>
        <v>51.349999999999994</v>
      </c>
    </row>
    <row r="1414" spans="1:11" x14ac:dyDescent="0.2">
      <c r="A1414">
        <v>51912</v>
      </c>
      <c r="B1414" s="21">
        <v>44644</v>
      </c>
      <c r="C1414" s="26" t="s">
        <v>819</v>
      </c>
      <c r="D1414">
        <v>1</v>
      </c>
      <c r="E1414">
        <v>7</v>
      </c>
      <c r="F1414">
        <v>243</v>
      </c>
      <c r="G1414">
        <v>156.81</v>
      </c>
      <c r="H1414" t="str">
        <f>_xlfn.XLOOKUP(Table1[[#This Row],[MyyjäID]],myyjat!$A$2:$A$16,myyjat!$B$2:$B$16)</f>
        <v>Rauno</v>
      </c>
      <c r="I1414">
        <f>_xlfn.XLOOKUP(Table1[[#This Row],[Tuotenumero]],tuotteet!$A$2:$A$26,tuotteet!$C$2:$C$26)</f>
        <v>3</v>
      </c>
      <c r="J1414" t="str">
        <f>_xlfn.XLOOKUP(Table1[[#This Row],[ryhmäID]],ryhmat!$A$2:$A$7,ryhmat!$B$2:$B$7)</f>
        <v>TV</v>
      </c>
      <c r="K1414">
        <f>Table1[[#This Row],[Myyntihinta]]-Table1[[#This Row],[Ostohinta]]</f>
        <v>86.19</v>
      </c>
    </row>
    <row r="1415" spans="1:11" x14ac:dyDescent="0.2">
      <c r="A1415">
        <v>51913</v>
      </c>
      <c r="B1415" s="21">
        <v>44645</v>
      </c>
      <c r="C1415" s="26" t="s">
        <v>817</v>
      </c>
      <c r="D1415">
        <v>1</v>
      </c>
      <c r="E1415">
        <v>5</v>
      </c>
      <c r="F1415">
        <v>20</v>
      </c>
      <c r="G1415">
        <v>10.67</v>
      </c>
      <c r="H1415" t="str">
        <f>_xlfn.XLOOKUP(Table1[[#This Row],[MyyjäID]],myyjat!$A$2:$A$16,myyjat!$B$2:$B$16)</f>
        <v>Liisa</v>
      </c>
      <c r="I1415">
        <f>_xlfn.XLOOKUP(Table1[[#This Row],[Tuotenumero]],tuotteet!$A$2:$A$26,tuotteet!$C$2:$C$26)</f>
        <v>4</v>
      </c>
      <c r="J1415" t="str">
        <f>_xlfn.XLOOKUP(Table1[[#This Row],[ryhmäID]],ryhmat!$A$2:$A$7,ryhmat!$B$2:$B$7)</f>
        <v>Tarvikkeet</v>
      </c>
      <c r="K1415">
        <f>Table1[[#This Row],[Myyntihinta]]-Table1[[#This Row],[Ostohinta]]</f>
        <v>9.33</v>
      </c>
    </row>
    <row r="1416" spans="1:11" x14ac:dyDescent="0.2">
      <c r="A1416">
        <v>51914</v>
      </c>
      <c r="B1416" s="21">
        <v>44645</v>
      </c>
      <c r="C1416" s="26" t="s">
        <v>816</v>
      </c>
      <c r="D1416">
        <v>1</v>
      </c>
      <c r="E1416">
        <v>15</v>
      </c>
      <c r="F1416">
        <v>76</v>
      </c>
      <c r="G1416">
        <v>40.17</v>
      </c>
      <c r="H1416" t="str">
        <f>_xlfn.XLOOKUP(Table1[[#This Row],[MyyjäID]],myyjat!$A$2:$A$16,myyjat!$B$2:$B$16)</f>
        <v>Sohvi</v>
      </c>
      <c r="I1416">
        <f>_xlfn.XLOOKUP(Table1[[#This Row],[Tuotenumero]],tuotteet!$A$2:$A$26,tuotteet!$C$2:$C$26)</f>
        <v>5</v>
      </c>
      <c r="J1416" t="str">
        <f>_xlfn.XLOOKUP(Table1[[#This Row],[ryhmäID]],ryhmat!$A$2:$A$7,ryhmat!$B$2:$B$7)</f>
        <v>Konsolit</v>
      </c>
      <c r="K1416">
        <f>Table1[[#This Row],[Myyntihinta]]-Table1[[#This Row],[Ostohinta]]</f>
        <v>35.83</v>
      </c>
    </row>
    <row r="1417" spans="1:11" x14ac:dyDescent="0.2">
      <c r="A1417">
        <v>51915</v>
      </c>
      <c r="B1417" s="21">
        <v>44646</v>
      </c>
      <c r="C1417" s="26" t="s">
        <v>820</v>
      </c>
      <c r="D1417">
        <v>1</v>
      </c>
      <c r="E1417">
        <v>7</v>
      </c>
      <c r="F1417">
        <v>84</v>
      </c>
      <c r="G1417">
        <v>49.44</v>
      </c>
      <c r="H1417" t="str">
        <f>_xlfn.XLOOKUP(Table1[[#This Row],[MyyjäID]],myyjat!$A$2:$A$16,myyjat!$B$2:$B$16)</f>
        <v>Rauno</v>
      </c>
      <c r="I1417">
        <f>_xlfn.XLOOKUP(Table1[[#This Row],[Tuotenumero]],tuotteet!$A$2:$A$26,tuotteet!$C$2:$C$26)</f>
        <v>6</v>
      </c>
      <c r="J1417" t="str">
        <f>_xlfn.XLOOKUP(Table1[[#This Row],[ryhmäID]],ryhmat!$A$2:$A$7,ryhmat!$B$2:$B$7)</f>
        <v>Digiboxit</v>
      </c>
      <c r="K1417">
        <f>Table1[[#This Row],[Myyntihinta]]-Table1[[#This Row],[Ostohinta]]</f>
        <v>34.56</v>
      </c>
    </row>
    <row r="1418" spans="1:11" x14ac:dyDescent="0.2">
      <c r="A1418">
        <v>51916</v>
      </c>
      <c r="B1418" s="21">
        <v>44647</v>
      </c>
      <c r="C1418" s="26" t="s">
        <v>821</v>
      </c>
      <c r="D1418">
        <v>1</v>
      </c>
      <c r="E1418">
        <v>2</v>
      </c>
      <c r="F1418">
        <v>124</v>
      </c>
      <c r="G1418">
        <v>64.84</v>
      </c>
      <c r="H1418" t="str">
        <f>_xlfn.XLOOKUP(Table1[[#This Row],[MyyjäID]],myyjat!$A$2:$A$16,myyjat!$B$2:$B$16)</f>
        <v>Petteri</v>
      </c>
      <c r="I1418">
        <f>_xlfn.XLOOKUP(Table1[[#This Row],[Tuotenumero]],tuotteet!$A$2:$A$26,tuotteet!$C$2:$C$26)</f>
        <v>2</v>
      </c>
      <c r="J1418" t="str">
        <f>_xlfn.XLOOKUP(Table1[[#This Row],[ryhmäID]],ryhmat!$A$2:$A$7,ryhmat!$B$2:$B$7)</f>
        <v>Kuvantoisto</v>
      </c>
      <c r="K1418">
        <f>Table1[[#This Row],[Myyntihinta]]-Table1[[#This Row],[Ostohinta]]</f>
        <v>59.16</v>
      </c>
    </row>
    <row r="1419" spans="1:11" x14ac:dyDescent="0.2">
      <c r="A1419">
        <v>51917</v>
      </c>
      <c r="B1419" s="21">
        <v>44647</v>
      </c>
      <c r="C1419" s="26" t="s">
        <v>817</v>
      </c>
      <c r="D1419">
        <v>1</v>
      </c>
      <c r="E1419">
        <v>2</v>
      </c>
      <c r="F1419">
        <v>20</v>
      </c>
      <c r="G1419">
        <v>11.46</v>
      </c>
      <c r="H1419" t="str">
        <f>_xlfn.XLOOKUP(Table1[[#This Row],[MyyjäID]],myyjat!$A$2:$A$16,myyjat!$B$2:$B$16)</f>
        <v>Petteri</v>
      </c>
      <c r="I1419">
        <f>_xlfn.XLOOKUP(Table1[[#This Row],[Tuotenumero]],tuotteet!$A$2:$A$26,tuotteet!$C$2:$C$26)</f>
        <v>4</v>
      </c>
      <c r="J1419" t="str">
        <f>_xlfn.XLOOKUP(Table1[[#This Row],[ryhmäID]],ryhmat!$A$2:$A$7,ryhmat!$B$2:$B$7)</f>
        <v>Tarvikkeet</v>
      </c>
      <c r="K1419">
        <f>Table1[[#This Row],[Myyntihinta]]-Table1[[#This Row],[Ostohinta]]</f>
        <v>8.5399999999999991</v>
      </c>
    </row>
    <row r="1420" spans="1:11" x14ac:dyDescent="0.2">
      <c r="A1420">
        <v>51918</v>
      </c>
      <c r="B1420" s="21">
        <v>44649</v>
      </c>
      <c r="C1420" s="26" t="s">
        <v>822</v>
      </c>
      <c r="D1420">
        <v>1</v>
      </c>
      <c r="E1420">
        <v>7</v>
      </c>
      <c r="F1420">
        <v>177</v>
      </c>
      <c r="G1420">
        <v>120.46</v>
      </c>
      <c r="H1420" t="str">
        <f>_xlfn.XLOOKUP(Table1[[#This Row],[MyyjäID]],myyjat!$A$2:$A$16,myyjat!$B$2:$B$16)</f>
        <v>Rauno</v>
      </c>
      <c r="I1420">
        <f>_xlfn.XLOOKUP(Table1[[#This Row],[Tuotenumero]],tuotteet!$A$2:$A$26,tuotteet!$C$2:$C$26)</f>
        <v>2</v>
      </c>
      <c r="J1420" t="str">
        <f>_xlfn.XLOOKUP(Table1[[#This Row],[ryhmäID]],ryhmat!$A$2:$A$7,ryhmat!$B$2:$B$7)</f>
        <v>Kuvantoisto</v>
      </c>
      <c r="K1420">
        <f>Table1[[#This Row],[Myyntihinta]]-Table1[[#This Row],[Ostohinta]]</f>
        <v>56.540000000000006</v>
      </c>
    </row>
    <row r="1421" spans="1:11" x14ac:dyDescent="0.2">
      <c r="A1421">
        <v>51919</v>
      </c>
      <c r="B1421" s="21">
        <v>44649</v>
      </c>
      <c r="C1421" s="26" t="s">
        <v>817</v>
      </c>
      <c r="D1421">
        <v>1</v>
      </c>
      <c r="E1421">
        <v>2</v>
      </c>
      <c r="F1421">
        <v>20</v>
      </c>
      <c r="G1421">
        <v>11.28</v>
      </c>
      <c r="H1421" t="str">
        <f>_xlfn.XLOOKUP(Table1[[#This Row],[MyyjäID]],myyjat!$A$2:$A$16,myyjat!$B$2:$B$16)</f>
        <v>Petteri</v>
      </c>
      <c r="I1421">
        <f>_xlfn.XLOOKUP(Table1[[#This Row],[Tuotenumero]],tuotteet!$A$2:$A$26,tuotteet!$C$2:$C$26)</f>
        <v>4</v>
      </c>
      <c r="J1421" t="str">
        <f>_xlfn.XLOOKUP(Table1[[#This Row],[ryhmäID]],ryhmat!$A$2:$A$7,ryhmat!$B$2:$B$7)</f>
        <v>Tarvikkeet</v>
      </c>
      <c r="K1421">
        <f>Table1[[#This Row],[Myyntihinta]]-Table1[[#This Row],[Ostohinta]]</f>
        <v>8.7200000000000006</v>
      </c>
    </row>
    <row r="1422" spans="1:11" x14ac:dyDescent="0.2">
      <c r="A1422">
        <v>51920</v>
      </c>
      <c r="B1422" s="21">
        <v>44650</v>
      </c>
      <c r="C1422" s="26" t="s">
        <v>821</v>
      </c>
      <c r="D1422">
        <v>1</v>
      </c>
      <c r="E1422">
        <v>7</v>
      </c>
      <c r="F1422">
        <v>115</v>
      </c>
      <c r="G1422">
        <v>62.22</v>
      </c>
      <c r="H1422" t="str">
        <f>_xlfn.XLOOKUP(Table1[[#This Row],[MyyjäID]],myyjat!$A$2:$A$16,myyjat!$B$2:$B$16)</f>
        <v>Rauno</v>
      </c>
      <c r="I1422">
        <f>_xlfn.XLOOKUP(Table1[[#This Row],[Tuotenumero]],tuotteet!$A$2:$A$26,tuotteet!$C$2:$C$26)</f>
        <v>2</v>
      </c>
      <c r="J1422" t="str">
        <f>_xlfn.XLOOKUP(Table1[[#This Row],[ryhmäID]],ryhmat!$A$2:$A$7,ryhmat!$B$2:$B$7)</f>
        <v>Kuvantoisto</v>
      </c>
      <c r="K1422">
        <f>Table1[[#This Row],[Myyntihinta]]-Table1[[#This Row],[Ostohinta]]</f>
        <v>52.78</v>
      </c>
    </row>
    <row r="1423" spans="1:11" x14ac:dyDescent="0.2">
      <c r="A1423">
        <v>51921</v>
      </c>
      <c r="B1423" s="21">
        <v>44651</v>
      </c>
      <c r="C1423" s="26" t="s">
        <v>818</v>
      </c>
      <c r="D1423">
        <v>1</v>
      </c>
      <c r="E1423">
        <v>3</v>
      </c>
      <c r="F1423">
        <v>83</v>
      </c>
      <c r="G1423">
        <v>56.87</v>
      </c>
      <c r="H1423" t="str">
        <f>_xlfn.XLOOKUP(Table1[[#This Row],[MyyjäID]],myyjat!$A$2:$A$16,myyjat!$B$2:$B$16)</f>
        <v>Pekka</v>
      </c>
      <c r="I1423">
        <f>_xlfn.XLOOKUP(Table1[[#This Row],[Tuotenumero]],tuotteet!$A$2:$A$26,tuotteet!$C$2:$C$26)</f>
        <v>6</v>
      </c>
      <c r="J1423" t="str">
        <f>_xlfn.XLOOKUP(Table1[[#This Row],[ryhmäID]],ryhmat!$A$2:$A$7,ryhmat!$B$2:$B$7)</f>
        <v>Digiboxit</v>
      </c>
      <c r="K1423">
        <f>Table1[[#This Row],[Myyntihinta]]-Table1[[#This Row],[Ostohinta]]</f>
        <v>26.130000000000003</v>
      </c>
    </row>
    <row r="1424" spans="1:11" x14ac:dyDescent="0.2">
      <c r="A1424">
        <v>51922</v>
      </c>
      <c r="B1424" s="21">
        <v>44653</v>
      </c>
      <c r="C1424" s="26" t="s">
        <v>817</v>
      </c>
      <c r="D1424">
        <v>1</v>
      </c>
      <c r="E1424">
        <v>16</v>
      </c>
      <c r="F1424">
        <v>21</v>
      </c>
      <c r="G1424">
        <v>10.67</v>
      </c>
      <c r="H1424" t="str">
        <f>_xlfn.XLOOKUP(Table1[[#This Row],[MyyjäID]],myyjat!$A$2:$A$16,myyjat!$B$2:$B$16)</f>
        <v>Sanni</v>
      </c>
      <c r="I1424">
        <f>_xlfn.XLOOKUP(Table1[[#This Row],[Tuotenumero]],tuotteet!$A$2:$A$26,tuotteet!$C$2:$C$26)</f>
        <v>4</v>
      </c>
      <c r="J1424" t="str">
        <f>_xlfn.XLOOKUP(Table1[[#This Row],[ryhmäID]],ryhmat!$A$2:$A$7,ryhmat!$B$2:$B$7)</f>
        <v>Tarvikkeet</v>
      </c>
      <c r="K1424">
        <f>Table1[[#This Row],[Myyntihinta]]-Table1[[#This Row],[Ostohinta]]</f>
        <v>10.33</v>
      </c>
    </row>
    <row r="1425" spans="1:11" x14ac:dyDescent="0.2">
      <c r="A1425">
        <v>51923</v>
      </c>
      <c r="B1425" s="21">
        <v>44654</v>
      </c>
      <c r="C1425" s="26" t="s">
        <v>820</v>
      </c>
      <c r="D1425">
        <v>1</v>
      </c>
      <c r="E1425">
        <v>9</v>
      </c>
      <c r="F1425">
        <v>89</v>
      </c>
      <c r="G1425">
        <v>47.24</v>
      </c>
      <c r="H1425" t="str">
        <f>_xlfn.XLOOKUP(Table1[[#This Row],[MyyjäID]],myyjat!$A$2:$A$16,myyjat!$B$2:$B$16)</f>
        <v>Maija</v>
      </c>
      <c r="I1425">
        <f>_xlfn.XLOOKUP(Table1[[#This Row],[Tuotenumero]],tuotteet!$A$2:$A$26,tuotteet!$C$2:$C$26)</f>
        <v>6</v>
      </c>
      <c r="J1425" t="str">
        <f>_xlfn.XLOOKUP(Table1[[#This Row],[ryhmäID]],ryhmat!$A$2:$A$7,ryhmat!$B$2:$B$7)</f>
        <v>Digiboxit</v>
      </c>
      <c r="K1425">
        <f>Table1[[#This Row],[Myyntihinta]]-Table1[[#This Row],[Ostohinta]]</f>
        <v>41.76</v>
      </c>
    </row>
    <row r="1426" spans="1:11" x14ac:dyDescent="0.2">
      <c r="A1426">
        <v>51924</v>
      </c>
      <c r="B1426" s="21">
        <v>44655</v>
      </c>
      <c r="C1426" s="26" t="s">
        <v>821</v>
      </c>
      <c r="D1426">
        <v>1</v>
      </c>
      <c r="E1426">
        <v>6</v>
      </c>
      <c r="F1426">
        <v>117</v>
      </c>
      <c r="G1426">
        <v>64.78</v>
      </c>
      <c r="H1426" t="str">
        <f>_xlfn.XLOOKUP(Table1[[#This Row],[MyyjäID]],myyjat!$A$2:$A$16,myyjat!$B$2:$B$16)</f>
        <v>Hessu</v>
      </c>
      <c r="I1426">
        <f>_xlfn.XLOOKUP(Table1[[#This Row],[Tuotenumero]],tuotteet!$A$2:$A$26,tuotteet!$C$2:$C$26)</f>
        <v>2</v>
      </c>
      <c r="J1426" t="str">
        <f>_xlfn.XLOOKUP(Table1[[#This Row],[ryhmäID]],ryhmat!$A$2:$A$7,ryhmat!$B$2:$B$7)</f>
        <v>Kuvantoisto</v>
      </c>
      <c r="K1426">
        <f>Table1[[#This Row],[Myyntihinta]]-Table1[[#This Row],[Ostohinta]]</f>
        <v>52.22</v>
      </c>
    </row>
    <row r="1427" spans="1:11" x14ac:dyDescent="0.2">
      <c r="A1427">
        <v>51925</v>
      </c>
      <c r="B1427" s="21">
        <v>44655</v>
      </c>
      <c r="C1427" s="26" t="s">
        <v>818</v>
      </c>
      <c r="D1427">
        <v>1</v>
      </c>
      <c r="E1427">
        <v>9</v>
      </c>
      <c r="F1427">
        <v>82</v>
      </c>
      <c r="G1427">
        <v>55.79</v>
      </c>
      <c r="H1427" t="str">
        <f>_xlfn.XLOOKUP(Table1[[#This Row],[MyyjäID]],myyjat!$A$2:$A$16,myyjat!$B$2:$B$16)</f>
        <v>Maija</v>
      </c>
      <c r="I1427">
        <f>_xlfn.XLOOKUP(Table1[[#This Row],[Tuotenumero]],tuotteet!$A$2:$A$26,tuotteet!$C$2:$C$26)</f>
        <v>6</v>
      </c>
      <c r="J1427" t="str">
        <f>_xlfn.XLOOKUP(Table1[[#This Row],[ryhmäID]],ryhmat!$A$2:$A$7,ryhmat!$B$2:$B$7)</f>
        <v>Digiboxit</v>
      </c>
      <c r="K1427">
        <f>Table1[[#This Row],[Myyntihinta]]-Table1[[#This Row],[Ostohinta]]</f>
        <v>26.21</v>
      </c>
    </row>
    <row r="1428" spans="1:11" x14ac:dyDescent="0.2">
      <c r="A1428">
        <v>51926</v>
      </c>
      <c r="B1428" s="21">
        <v>44656</v>
      </c>
      <c r="C1428" s="26" t="s">
        <v>819</v>
      </c>
      <c r="D1428">
        <v>1</v>
      </c>
      <c r="E1428">
        <v>6</v>
      </c>
      <c r="F1428">
        <v>236</v>
      </c>
      <c r="G1428">
        <v>164.54</v>
      </c>
      <c r="H1428" t="str">
        <f>_xlfn.XLOOKUP(Table1[[#This Row],[MyyjäID]],myyjat!$A$2:$A$16,myyjat!$B$2:$B$16)</f>
        <v>Hessu</v>
      </c>
      <c r="I1428">
        <f>_xlfn.XLOOKUP(Table1[[#This Row],[Tuotenumero]],tuotteet!$A$2:$A$26,tuotteet!$C$2:$C$26)</f>
        <v>3</v>
      </c>
      <c r="J1428" t="str">
        <f>_xlfn.XLOOKUP(Table1[[#This Row],[ryhmäID]],ryhmat!$A$2:$A$7,ryhmat!$B$2:$B$7)</f>
        <v>TV</v>
      </c>
      <c r="K1428">
        <f>Table1[[#This Row],[Myyntihinta]]-Table1[[#This Row],[Ostohinta]]</f>
        <v>71.460000000000008</v>
      </c>
    </row>
    <row r="1429" spans="1:11" x14ac:dyDescent="0.2">
      <c r="A1429">
        <v>51927</v>
      </c>
      <c r="B1429" s="21">
        <v>44658</v>
      </c>
      <c r="C1429" s="26" t="s">
        <v>817</v>
      </c>
      <c r="D1429">
        <v>1</v>
      </c>
      <c r="E1429">
        <v>5</v>
      </c>
      <c r="F1429">
        <v>21</v>
      </c>
      <c r="G1429">
        <v>11.81</v>
      </c>
      <c r="H1429" t="str">
        <f>_xlfn.XLOOKUP(Table1[[#This Row],[MyyjäID]],myyjat!$A$2:$A$16,myyjat!$B$2:$B$16)</f>
        <v>Liisa</v>
      </c>
      <c r="I1429">
        <f>_xlfn.XLOOKUP(Table1[[#This Row],[Tuotenumero]],tuotteet!$A$2:$A$26,tuotteet!$C$2:$C$26)</f>
        <v>4</v>
      </c>
      <c r="J1429" t="str">
        <f>_xlfn.XLOOKUP(Table1[[#This Row],[ryhmäID]],ryhmat!$A$2:$A$7,ryhmat!$B$2:$B$7)</f>
        <v>Tarvikkeet</v>
      </c>
      <c r="K1429">
        <f>Table1[[#This Row],[Myyntihinta]]-Table1[[#This Row],[Ostohinta]]</f>
        <v>9.19</v>
      </c>
    </row>
    <row r="1430" spans="1:11" x14ac:dyDescent="0.2">
      <c r="A1430">
        <v>51928</v>
      </c>
      <c r="B1430" s="21">
        <v>44661</v>
      </c>
      <c r="C1430" s="26" t="s">
        <v>821</v>
      </c>
      <c r="D1430">
        <v>1</v>
      </c>
      <c r="E1430">
        <v>9</v>
      </c>
      <c r="F1430">
        <v>124</v>
      </c>
      <c r="G1430">
        <v>66.17</v>
      </c>
      <c r="H1430" t="str">
        <f>_xlfn.XLOOKUP(Table1[[#This Row],[MyyjäID]],myyjat!$A$2:$A$16,myyjat!$B$2:$B$16)</f>
        <v>Maija</v>
      </c>
      <c r="I1430">
        <f>_xlfn.XLOOKUP(Table1[[#This Row],[Tuotenumero]],tuotteet!$A$2:$A$26,tuotteet!$C$2:$C$26)</f>
        <v>2</v>
      </c>
      <c r="J1430" t="str">
        <f>_xlfn.XLOOKUP(Table1[[#This Row],[ryhmäID]],ryhmat!$A$2:$A$7,ryhmat!$B$2:$B$7)</f>
        <v>Kuvantoisto</v>
      </c>
      <c r="K1430">
        <f>Table1[[#This Row],[Myyntihinta]]-Table1[[#This Row],[Ostohinta]]</f>
        <v>57.83</v>
      </c>
    </row>
    <row r="1431" spans="1:11" x14ac:dyDescent="0.2">
      <c r="A1431">
        <v>51929</v>
      </c>
      <c r="B1431" s="21">
        <v>44662</v>
      </c>
      <c r="C1431" s="26" t="s">
        <v>819</v>
      </c>
      <c r="D1431">
        <v>1</v>
      </c>
      <c r="E1431">
        <v>16</v>
      </c>
      <c r="F1431">
        <v>239</v>
      </c>
      <c r="G1431">
        <v>162.97</v>
      </c>
      <c r="H1431" t="str">
        <f>_xlfn.XLOOKUP(Table1[[#This Row],[MyyjäID]],myyjat!$A$2:$A$16,myyjat!$B$2:$B$16)</f>
        <v>Sanni</v>
      </c>
      <c r="I1431">
        <f>_xlfn.XLOOKUP(Table1[[#This Row],[Tuotenumero]],tuotteet!$A$2:$A$26,tuotteet!$C$2:$C$26)</f>
        <v>3</v>
      </c>
      <c r="J1431" t="str">
        <f>_xlfn.XLOOKUP(Table1[[#This Row],[ryhmäID]],ryhmat!$A$2:$A$7,ryhmat!$B$2:$B$7)</f>
        <v>TV</v>
      </c>
      <c r="K1431">
        <f>Table1[[#This Row],[Myyntihinta]]-Table1[[#This Row],[Ostohinta]]</f>
        <v>76.03</v>
      </c>
    </row>
    <row r="1432" spans="1:11" x14ac:dyDescent="0.2">
      <c r="A1432">
        <v>51930</v>
      </c>
      <c r="B1432" s="21">
        <v>44662</v>
      </c>
      <c r="C1432" s="26" t="s">
        <v>817</v>
      </c>
      <c r="D1432">
        <v>1</v>
      </c>
      <c r="E1432">
        <v>7</v>
      </c>
      <c r="F1432">
        <v>20</v>
      </c>
      <c r="G1432">
        <v>11.64</v>
      </c>
      <c r="H1432" t="str">
        <f>_xlfn.XLOOKUP(Table1[[#This Row],[MyyjäID]],myyjat!$A$2:$A$16,myyjat!$B$2:$B$16)</f>
        <v>Rauno</v>
      </c>
      <c r="I1432">
        <f>_xlfn.XLOOKUP(Table1[[#This Row],[Tuotenumero]],tuotteet!$A$2:$A$26,tuotteet!$C$2:$C$26)</f>
        <v>4</v>
      </c>
      <c r="J1432" t="str">
        <f>_xlfn.XLOOKUP(Table1[[#This Row],[ryhmäID]],ryhmat!$A$2:$A$7,ryhmat!$B$2:$B$7)</f>
        <v>Tarvikkeet</v>
      </c>
      <c r="K1432">
        <f>Table1[[#This Row],[Myyntihinta]]-Table1[[#This Row],[Ostohinta]]</f>
        <v>8.36</v>
      </c>
    </row>
    <row r="1433" spans="1:11" x14ac:dyDescent="0.2">
      <c r="A1433">
        <v>51931</v>
      </c>
      <c r="B1433" s="21">
        <v>44662</v>
      </c>
      <c r="C1433" s="26" t="s">
        <v>818</v>
      </c>
      <c r="D1433">
        <v>1</v>
      </c>
      <c r="E1433">
        <v>16</v>
      </c>
      <c r="F1433">
        <v>86</v>
      </c>
      <c r="G1433">
        <v>54.07</v>
      </c>
      <c r="H1433" t="str">
        <f>_xlfn.XLOOKUP(Table1[[#This Row],[MyyjäID]],myyjat!$A$2:$A$16,myyjat!$B$2:$B$16)</f>
        <v>Sanni</v>
      </c>
      <c r="I1433">
        <f>_xlfn.XLOOKUP(Table1[[#This Row],[Tuotenumero]],tuotteet!$A$2:$A$26,tuotteet!$C$2:$C$26)</f>
        <v>6</v>
      </c>
      <c r="J1433" t="str">
        <f>_xlfn.XLOOKUP(Table1[[#This Row],[ryhmäID]],ryhmat!$A$2:$A$7,ryhmat!$B$2:$B$7)</f>
        <v>Digiboxit</v>
      </c>
      <c r="K1433">
        <f>Table1[[#This Row],[Myyntihinta]]-Table1[[#This Row],[Ostohinta]]</f>
        <v>31.93</v>
      </c>
    </row>
    <row r="1434" spans="1:11" x14ac:dyDescent="0.2">
      <c r="A1434">
        <v>51932</v>
      </c>
      <c r="B1434" s="21">
        <v>44663</v>
      </c>
      <c r="C1434" s="26" t="s">
        <v>822</v>
      </c>
      <c r="D1434">
        <v>1</v>
      </c>
      <c r="E1434">
        <v>5</v>
      </c>
      <c r="F1434">
        <v>188</v>
      </c>
      <c r="G1434">
        <v>119.01</v>
      </c>
      <c r="H1434" t="str">
        <f>_xlfn.XLOOKUP(Table1[[#This Row],[MyyjäID]],myyjat!$A$2:$A$16,myyjat!$B$2:$B$16)</f>
        <v>Liisa</v>
      </c>
      <c r="I1434">
        <f>_xlfn.XLOOKUP(Table1[[#This Row],[Tuotenumero]],tuotteet!$A$2:$A$26,tuotteet!$C$2:$C$26)</f>
        <v>2</v>
      </c>
      <c r="J1434" t="str">
        <f>_xlfn.XLOOKUP(Table1[[#This Row],[ryhmäID]],ryhmat!$A$2:$A$7,ryhmat!$B$2:$B$7)</f>
        <v>Kuvantoisto</v>
      </c>
      <c r="K1434">
        <f>Table1[[#This Row],[Myyntihinta]]-Table1[[#This Row],[Ostohinta]]</f>
        <v>68.989999999999995</v>
      </c>
    </row>
    <row r="1435" spans="1:11" x14ac:dyDescent="0.2">
      <c r="A1435">
        <v>51933</v>
      </c>
      <c r="B1435" s="21">
        <v>44665</v>
      </c>
      <c r="C1435" s="26" t="s">
        <v>819</v>
      </c>
      <c r="D1435">
        <v>1</v>
      </c>
      <c r="E1435">
        <v>11</v>
      </c>
      <c r="F1435">
        <v>246</v>
      </c>
      <c r="G1435">
        <v>161.65</v>
      </c>
      <c r="H1435" t="str">
        <f>_xlfn.XLOOKUP(Table1[[#This Row],[MyyjäID]],myyjat!$A$2:$A$16,myyjat!$B$2:$B$16)</f>
        <v>Lisbeth</v>
      </c>
      <c r="I1435">
        <f>_xlfn.XLOOKUP(Table1[[#This Row],[Tuotenumero]],tuotteet!$A$2:$A$26,tuotteet!$C$2:$C$26)</f>
        <v>3</v>
      </c>
      <c r="J1435" t="str">
        <f>_xlfn.XLOOKUP(Table1[[#This Row],[ryhmäID]],ryhmat!$A$2:$A$7,ryhmat!$B$2:$B$7)</f>
        <v>TV</v>
      </c>
      <c r="K1435">
        <f>Table1[[#This Row],[Myyntihinta]]-Table1[[#This Row],[Ostohinta]]</f>
        <v>84.35</v>
      </c>
    </row>
    <row r="1436" spans="1:11" x14ac:dyDescent="0.2">
      <c r="A1436">
        <v>51934</v>
      </c>
      <c r="B1436" s="21">
        <v>44665</v>
      </c>
      <c r="C1436" s="26" t="s">
        <v>821</v>
      </c>
      <c r="D1436">
        <v>1</v>
      </c>
      <c r="E1436">
        <v>14</v>
      </c>
      <c r="F1436">
        <v>114</v>
      </c>
      <c r="G1436">
        <v>67.55</v>
      </c>
      <c r="H1436" t="str">
        <f>_xlfn.XLOOKUP(Table1[[#This Row],[MyyjäID]],myyjat!$A$2:$A$16,myyjat!$B$2:$B$16)</f>
        <v>Hillevi</v>
      </c>
      <c r="I1436">
        <f>_xlfn.XLOOKUP(Table1[[#This Row],[Tuotenumero]],tuotteet!$A$2:$A$26,tuotteet!$C$2:$C$26)</f>
        <v>2</v>
      </c>
      <c r="J1436" t="str">
        <f>_xlfn.XLOOKUP(Table1[[#This Row],[ryhmäID]],ryhmat!$A$2:$A$7,ryhmat!$B$2:$B$7)</f>
        <v>Kuvantoisto</v>
      </c>
      <c r="K1436">
        <f>Table1[[#This Row],[Myyntihinta]]-Table1[[#This Row],[Ostohinta]]</f>
        <v>46.45</v>
      </c>
    </row>
    <row r="1437" spans="1:11" x14ac:dyDescent="0.2">
      <c r="A1437">
        <v>51935</v>
      </c>
      <c r="B1437" s="21">
        <v>44665</v>
      </c>
      <c r="C1437" s="26" t="s">
        <v>817</v>
      </c>
      <c r="D1437">
        <v>1</v>
      </c>
      <c r="E1437">
        <v>3</v>
      </c>
      <c r="F1437">
        <v>21</v>
      </c>
      <c r="G1437">
        <v>11.55</v>
      </c>
      <c r="H1437" t="str">
        <f>_xlfn.XLOOKUP(Table1[[#This Row],[MyyjäID]],myyjat!$A$2:$A$16,myyjat!$B$2:$B$16)</f>
        <v>Pekka</v>
      </c>
      <c r="I1437">
        <f>_xlfn.XLOOKUP(Table1[[#This Row],[Tuotenumero]],tuotteet!$A$2:$A$26,tuotteet!$C$2:$C$26)</f>
        <v>4</v>
      </c>
      <c r="J1437" t="str">
        <f>_xlfn.XLOOKUP(Table1[[#This Row],[ryhmäID]],ryhmat!$A$2:$A$7,ryhmat!$B$2:$B$7)</f>
        <v>Tarvikkeet</v>
      </c>
      <c r="K1437">
        <f>Table1[[#This Row],[Myyntihinta]]-Table1[[#This Row],[Ostohinta]]</f>
        <v>9.4499999999999993</v>
      </c>
    </row>
    <row r="1438" spans="1:11" x14ac:dyDescent="0.2">
      <c r="A1438">
        <v>51936</v>
      </c>
      <c r="B1438" s="21">
        <v>44667</v>
      </c>
      <c r="C1438" s="26" t="s">
        <v>820</v>
      </c>
      <c r="D1438">
        <v>1</v>
      </c>
      <c r="E1438">
        <v>5</v>
      </c>
      <c r="F1438">
        <v>81</v>
      </c>
      <c r="G1438">
        <v>48.82</v>
      </c>
      <c r="H1438" t="str">
        <f>_xlfn.XLOOKUP(Table1[[#This Row],[MyyjäID]],myyjat!$A$2:$A$16,myyjat!$B$2:$B$16)</f>
        <v>Liisa</v>
      </c>
      <c r="I1438">
        <f>_xlfn.XLOOKUP(Table1[[#This Row],[Tuotenumero]],tuotteet!$A$2:$A$26,tuotteet!$C$2:$C$26)</f>
        <v>6</v>
      </c>
      <c r="J1438" t="str">
        <f>_xlfn.XLOOKUP(Table1[[#This Row],[ryhmäID]],ryhmat!$A$2:$A$7,ryhmat!$B$2:$B$7)</f>
        <v>Digiboxit</v>
      </c>
      <c r="K1438">
        <f>Table1[[#This Row],[Myyntihinta]]-Table1[[#This Row],[Ostohinta]]</f>
        <v>32.18</v>
      </c>
    </row>
    <row r="1439" spans="1:11" x14ac:dyDescent="0.2">
      <c r="A1439">
        <v>51937</v>
      </c>
      <c r="B1439" s="21">
        <v>44668</v>
      </c>
      <c r="C1439" s="26" t="s">
        <v>817</v>
      </c>
      <c r="D1439">
        <v>1</v>
      </c>
      <c r="E1439">
        <v>16</v>
      </c>
      <c r="F1439">
        <v>20</v>
      </c>
      <c r="G1439">
        <v>11.79</v>
      </c>
      <c r="H1439" t="str">
        <f>_xlfn.XLOOKUP(Table1[[#This Row],[MyyjäID]],myyjat!$A$2:$A$16,myyjat!$B$2:$B$16)</f>
        <v>Sanni</v>
      </c>
      <c r="I1439">
        <f>_xlfn.XLOOKUP(Table1[[#This Row],[Tuotenumero]],tuotteet!$A$2:$A$26,tuotteet!$C$2:$C$26)</f>
        <v>4</v>
      </c>
      <c r="J1439" t="str">
        <f>_xlfn.XLOOKUP(Table1[[#This Row],[ryhmäID]],ryhmat!$A$2:$A$7,ryhmat!$B$2:$B$7)</f>
        <v>Tarvikkeet</v>
      </c>
      <c r="K1439">
        <f>Table1[[#This Row],[Myyntihinta]]-Table1[[#This Row],[Ostohinta]]</f>
        <v>8.2100000000000009</v>
      </c>
    </row>
    <row r="1440" spans="1:11" x14ac:dyDescent="0.2">
      <c r="A1440">
        <v>51938</v>
      </c>
      <c r="B1440" s="21">
        <v>44670</v>
      </c>
      <c r="C1440" s="26" t="s">
        <v>821</v>
      </c>
      <c r="D1440">
        <v>1</v>
      </c>
      <c r="E1440">
        <v>2</v>
      </c>
      <c r="F1440">
        <v>118</v>
      </c>
      <c r="G1440">
        <v>67.069999999999993</v>
      </c>
      <c r="H1440" t="str">
        <f>_xlfn.XLOOKUP(Table1[[#This Row],[MyyjäID]],myyjat!$A$2:$A$16,myyjat!$B$2:$B$16)</f>
        <v>Petteri</v>
      </c>
      <c r="I1440">
        <f>_xlfn.XLOOKUP(Table1[[#This Row],[Tuotenumero]],tuotteet!$A$2:$A$26,tuotteet!$C$2:$C$26)</f>
        <v>2</v>
      </c>
      <c r="J1440" t="str">
        <f>_xlfn.XLOOKUP(Table1[[#This Row],[ryhmäID]],ryhmat!$A$2:$A$7,ryhmat!$B$2:$B$7)</f>
        <v>Kuvantoisto</v>
      </c>
      <c r="K1440">
        <f>Table1[[#This Row],[Myyntihinta]]-Table1[[#This Row],[Ostohinta]]</f>
        <v>50.930000000000007</v>
      </c>
    </row>
    <row r="1441" spans="1:11" x14ac:dyDescent="0.2">
      <c r="A1441">
        <v>51939</v>
      </c>
      <c r="B1441" s="21">
        <v>44670</v>
      </c>
      <c r="C1441" s="26" t="s">
        <v>822</v>
      </c>
      <c r="D1441">
        <v>1</v>
      </c>
      <c r="E1441">
        <v>13</v>
      </c>
      <c r="F1441">
        <v>174</v>
      </c>
      <c r="G1441">
        <v>112.14</v>
      </c>
      <c r="H1441" t="str">
        <f>_xlfn.XLOOKUP(Table1[[#This Row],[MyyjäID]],myyjat!$A$2:$A$16,myyjat!$B$2:$B$16)</f>
        <v>Mari</v>
      </c>
      <c r="I1441">
        <f>_xlfn.XLOOKUP(Table1[[#This Row],[Tuotenumero]],tuotteet!$A$2:$A$26,tuotteet!$C$2:$C$26)</f>
        <v>2</v>
      </c>
      <c r="J1441" t="str">
        <f>_xlfn.XLOOKUP(Table1[[#This Row],[ryhmäID]],ryhmat!$A$2:$A$7,ryhmat!$B$2:$B$7)</f>
        <v>Kuvantoisto</v>
      </c>
      <c r="K1441">
        <f>Table1[[#This Row],[Myyntihinta]]-Table1[[#This Row],[Ostohinta]]</f>
        <v>61.86</v>
      </c>
    </row>
    <row r="1442" spans="1:11" x14ac:dyDescent="0.2">
      <c r="A1442">
        <v>51940</v>
      </c>
      <c r="B1442" s="21">
        <v>44672</v>
      </c>
      <c r="C1442" s="26" t="s">
        <v>824</v>
      </c>
      <c r="D1442">
        <v>1</v>
      </c>
      <c r="E1442">
        <v>9</v>
      </c>
      <c r="F1442">
        <v>134</v>
      </c>
      <c r="G1442">
        <v>87.57</v>
      </c>
      <c r="H1442" t="str">
        <f>_xlfn.XLOOKUP(Table1[[#This Row],[MyyjäID]],myyjat!$A$2:$A$16,myyjat!$B$2:$B$16)</f>
        <v>Maija</v>
      </c>
      <c r="I1442">
        <f>_xlfn.XLOOKUP(Table1[[#This Row],[Tuotenumero]],tuotteet!$A$2:$A$26,tuotteet!$C$2:$C$26)</f>
        <v>2</v>
      </c>
      <c r="J1442" t="str">
        <f>_xlfn.XLOOKUP(Table1[[#This Row],[ryhmäID]],ryhmat!$A$2:$A$7,ryhmat!$B$2:$B$7)</f>
        <v>Kuvantoisto</v>
      </c>
      <c r="K1442">
        <f>Table1[[#This Row],[Myyntihinta]]-Table1[[#This Row],[Ostohinta]]</f>
        <v>46.430000000000007</v>
      </c>
    </row>
    <row r="1443" spans="1:11" x14ac:dyDescent="0.2">
      <c r="A1443">
        <v>51941</v>
      </c>
      <c r="B1443" s="21">
        <v>44673</v>
      </c>
      <c r="C1443" s="26" t="s">
        <v>817</v>
      </c>
      <c r="D1443">
        <v>1</v>
      </c>
      <c r="E1443">
        <v>5</v>
      </c>
      <c r="F1443">
        <v>19</v>
      </c>
      <c r="G1443">
        <v>11.02</v>
      </c>
      <c r="H1443" t="str">
        <f>_xlfn.XLOOKUP(Table1[[#This Row],[MyyjäID]],myyjat!$A$2:$A$16,myyjat!$B$2:$B$16)</f>
        <v>Liisa</v>
      </c>
      <c r="I1443">
        <f>_xlfn.XLOOKUP(Table1[[#This Row],[Tuotenumero]],tuotteet!$A$2:$A$26,tuotteet!$C$2:$C$26)</f>
        <v>4</v>
      </c>
      <c r="J1443" t="str">
        <f>_xlfn.XLOOKUP(Table1[[#This Row],[ryhmäID]],ryhmat!$A$2:$A$7,ryhmat!$B$2:$B$7)</f>
        <v>Tarvikkeet</v>
      </c>
      <c r="K1443">
        <f>Table1[[#This Row],[Myyntihinta]]-Table1[[#This Row],[Ostohinta]]</f>
        <v>7.98</v>
      </c>
    </row>
    <row r="1444" spans="1:11" x14ac:dyDescent="0.2">
      <c r="A1444">
        <v>51942</v>
      </c>
      <c r="B1444" s="21">
        <v>44674</v>
      </c>
      <c r="C1444" s="26" t="s">
        <v>819</v>
      </c>
      <c r="D1444">
        <v>1</v>
      </c>
      <c r="E1444">
        <v>7</v>
      </c>
      <c r="F1444">
        <v>242</v>
      </c>
      <c r="G1444">
        <v>154</v>
      </c>
      <c r="H1444" t="str">
        <f>_xlfn.XLOOKUP(Table1[[#This Row],[MyyjäID]],myyjat!$A$2:$A$16,myyjat!$B$2:$B$16)</f>
        <v>Rauno</v>
      </c>
      <c r="I1444">
        <f>_xlfn.XLOOKUP(Table1[[#This Row],[Tuotenumero]],tuotteet!$A$2:$A$26,tuotteet!$C$2:$C$26)</f>
        <v>3</v>
      </c>
      <c r="J1444" t="str">
        <f>_xlfn.XLOOKUP(Table1[[#This Row],[ryhmäID]],ryhmat!$A$2:$A$7,ryhmat!$B$2:$B$7)</f>
        <v>TV</v>
      </c>
      <c r="K1444">
        <f>Table1[[#This Row],[Myyntihinta]]-Table1[[#This Row],[Ostohinta]]</f>
        <v>88</v>
      </c>
    </row>
    <row r="1445" spans="1:11" x14ac:dyDescent="0.2">
      <c r="A1445">
        <v>51943</v>
      </c>
      <c r="B1445" s="21">
        <v>44674</v>
      </c>
      <c r="C1445" s="26" t="s">
        <v>818</v>
      </c>
      <c r="D1445">
        <v>1</v>
      </c>
      <c r="E1445">
        <v>15</v>
      </c>
      <c r="F1445">
        <v>86</v>
      </c>
      <c r="G1445">
        <v>53.88</v>
      </c>
      <c r="H1445" t="str">
        <f>_xlfn.XLOOKUP(Table1[[#This Row],[MyyjäID]],myyjat!$A$2:$A$16,myyjat!$B$2:$B$16)</f>
        <v>Sohvi</v>
      </c>
      <c r="I1445">
        <f>_xlfn.XLOOKUP(Table1[[#This Row],[Tuotenumero]],tuotteet!$A$2:$A$26,tuotteet!$C$2:$C$26)</f>
        <v>6</v>
      </c>
      <c r="J1445" t="str">
        <f>_xlfn.XLOOKUP(Table1[[#This Row],[ryhmäID]],ryhmat!$A$2:$A$7,ryhmat!$B$2:$B$7)</f>
        <v>Digiboxit</v>
      </c>
      <c r="K1445">
        <f>Table1[[#This Row],[Myyntihinta]]-Table1[[#This Row],[Ostohinta]]</f>
        <v>32.119999999999997</v>
      </c>
    </row>
    <row r="1446" spans="1:11" x14ac:dyDescent="0.2">
      <c r="A1446">
        <v>51944</v>
      </c>
      <c r="B1446" s="21">
        <v>44676</v>
      </c>
      <c r="C1446" s="26" t="s">
        <v>817</v>
      </c>
      <c r="D1446">
        <v>1</v>
      </c>
      <c r="E1446">
        <v>9</v>
      </c>
      <c r="F1446">
        <v>20</v>
      </c>
      <c r="G1446">
        <v>10.87</v>
      </c>
      <c r="H1446" t="str">
        <f>_xlfn.XLOOKUP(Table1[[#This Row],[MyyjäID]],myyjat!$A$2:$A$16,myyjat!$B$2:$B$16)</f>
        <v>Maija</v>
      </c>
      <c r="I1446">
        <f>_xlfn.XLOOKUP(Table1[[#This Row],[Tuotenumero]],tuotteet!$A$2:$A$26,tuotteet!$C$2:$C$26)</f>
        <v>4</v>
      </c>
      <c r="J1446" t="str">
        <f>_xlfn.XLOOKUP(Table1[[#This Row],[ryhmäID]],ryhmat!$A$2:$A$7,ryhmat!$B$2:$B$7)</f>
        <v>Tarvikkeet</v>
      </c>
      <c r="K1446">
        <f>Table1[[#This Row],[Myyntihinta]]-Table1[[#This Row],[Ostohinta]]</f>
        <v>9.1300000000000008</v>
      </c>
    </row>
    <row r="1447" spans="1:11" x14ac:dyDescent="0.2">
      <c r="A1447">
        <v>51945</v>
      </c>
      <c r="B1447" s="21">
        <v>44676</v>
      </c>
      <c r="C1447" s="26" t="s">
        <v>822</v>
      </c>
      <c r="D1447">
        <v>1</v>
      </c>
      <c r="E1447">
        <v>11</v>
      </c>
      <c r="F1447">
        <v>177</v>
      </c>
      <c r="G1447">
        <v>113.89</v>
      </c>
      <c r="H1447" t="str">
        <f>_xlfn.XLOOKUP(Table1[[#This Row],[MyyjäID]],myyjat!$A$2:$A$16,myyjat!$B$2:$B$16)</f>
        <v>Lisbeth</v>
      </c>
      <c r="I1447">
        <f>_xlfn.XLOOKUP(Table1[[#This Row],[Tuotenumero]],tuotteet!$A$2:$A$26,tuotteet!$C$2:$C$26)</f>
        <v>2</v>
      </c>
      <c r="J1447" t="str">
        <f>_xlfn.XLOOKUP(Table1[[#This Row],[ryhmäID]],ryhmat!$A$2:$A$7,ryhmat!$B$2:$B$7)</f>
        <v>Kuvantoisto</v>
      </c>
      <c r="K1447">
        <f>Table1[[#This Row],[Myyntihinta]]-Table1[[#This Row],[Ostohinta]]</f>
        <v>63.11</v>
      </c>
    </row>
    <row r="1448" spans="1:11" x14ac:dyDescent="0.2">
      <c r="A1448">
        <v>51946</v>
      </c>
      <c r="B1448" s="21">
        <v>44676</v>
      </c>
      <c r="C1448" s="26" t="s">
        <v>821</v>
      </c>
      <c r="D1448">
        <v>1</v>
      </c>
      <c r="E1448">
        <v>1</v>
      </c>
      <c r="F1448">
        <v>116</v>
      </c>
      <c r="G1448">
        <v>61.94</v>
      </c>
      <c r="H1448" t="str">
        <f>_xlfn.XLOOKUP(Table1[[#This Row],[MyyjäID]],myyjat!$A$2:$A$16,myyjat!$B$2:$B$16)</f>
        <v>Jani</v>
      </c>
      <c r="I1448">
        <f>_xlfn.XLOOKUP(Table1[[#This Row],[Tuotenumero]],tuotteet!$A$2:$A$26,tuotteet!$C$2:$C$26)</f>
        <v>2</v>
      </c>
      <c r="J1448" t="str">
        <f>_xlfn.XLOOKUP(Table1[[#This Row],[ryhmäID]],ryhmat!$A$2:$A$7,ryhmat!$B$2:$B$7)</f>
        <v>Kuvantoisto</v>
      </c>
      <c r="K1448">
        <f>Table1[[#This Row],[Myyntihinta]]-Table1[[#This Row],[Ostohinta]]</f>
        <v>54.06</v>
      </c>
    </row>
    <row r="1449" spans="1:11" x14ac:dyDescent="0.2">
      <c r="A1449">
        <v>51947</v>
      </c>
      <c r="B1449" s="21">
        <v>44677</v>
      </c>
      <c r="C1449" s="26" t="s">
        <v>818</v>
      </c>
      <c r="D1449">
        <v>1</v>
      </c>
      <c r="E1449">
        <v>2</v>
      </c>
      <c r="F1449">
        <v>88</v>
      </c>
      <c r="G1449">
        <v>55.58</v>
      </c>
      <c r="H1449" t="str">
        <f>_xlfn.XLOOKUP(Table1[[#This Row],[MyyjäID]],myyjat!$A$2:$A$16,myyjat!$B$2:$B$16)</f>
        <v>Petteri</v>
      </c>
      <c r="I1449">
        <f>_xlfn.XLOOKUP(Table1[[#This Row],[Tuotenumero]],tuotteet!$A$2:$A$26,tuotteet!$C$2:$C$26)</f>
        <v>6</v>
      </c>
      <c r="J1449" t="str">
        <f>_xlfn.XLOOKUP(Table1[[#This Row],[ryhmäID]],ryhmat!$A$2:$A$7,ryhmat!$B$2:$B$7)</f>
        <v>Digiboxit</v>
      </c>
      <c r="K1449">
        <f>Table1[[#This Row],[Myyntihinta]]-Table1[[#This Row],[Ostohinta]]</f>
        <v>32.42</v>
      </c>
    </row>
    <row r="1450" spans="1:11" x14ac:dyDescent="0.2">
      <c r="A1450">
        <v>51948</v>
      </c>
      <c r="B1450" s="21">
        <v>44679</v>
      </c>
      <c r="C1450" s="26" t="s">
        <v>817</v>
      </c>
      <c r="D1450">
        <v>1</v>
      </c>
      <c r="E1450">
        <v>6</v>
      </c>
      <c r="F1450">
        <v>21</v>
      </c>
      <c r="G1450">
        <v>10.99</v>
      </c>
      <c r="H1450" t="str">
        <f>_xlfn.XLOOKUP(Table1[[#This Row],[MyyjäID]],myyjat!$A$2:$A$16,myyjat!$B$2:$B$16)</f>
        <v>Hessu</v>
      </c>
      <c r="I1450">
        <f>_xlfn.XLOOKUP(Table1[[#This Row],[Tuotenumero]],tuotteet!$A$2:$A$26,tuotteet!$C$2:$C$26)</f>
        <v>4</v>
      </c>
      <c r="J1450" t="str">
        <f>_xlfn.XLOOKUP(Table1[[#This Row],[ryhmäID]],ryhmat!$A$2:$A$7,ryhmat!$B$2:$B$7)</f>
        <v>Tarvikkeet</v>
      </c>
      <c r="K1450">
        <f>Table1[[#This Row],[Myyntihinta]]-Table1[[#This Row],[Ostohinta]]</f>
        <v>10.01</v>
      </c>
    </row>
    <row r="1451" spans="1:11" x14ac:dyDescent="0.2">
      <c r="A1451">
        <v>51949</v>
      </c>
      <c r="B1451" s="21">
        <v>44679</v>
      </c>
      <c r="C1451" s="26" t="s">
        <v>825</v>
      </c>
      <c r="D1451">
        <v>1</v>
      </c>
      <c r="E1451">
        <v>5</v>
      </c>
      <c r="F1451">
        <v>95</v>
      </c>
      <c r="G1451">
        <v>55.52</v>
      </c>
      <c r="H1451" t="str">
        <f>_xlfn.XLOOKUP(Table1[[#This Row],[MyyjäID]],myyjat!$A$2:$A$16,myyjat!$B$2:$B$16)</f>
        <v>Liisa</v>
      </c>
      <c r="I1451">
        <f>_xlfn.XLOOKUP(Table1[[#This Row],[Tuotenumero]],tuotteet!$A$2:$A$26,tuotteet!$C$2:$C$26)</f>
        <v>5</v>
      </c>
      <c r="J1451" t="str">
        <f>_xlfn.XLOOKUP(Table1[[#This Row],[ryhmäID]],ryhmat!$A$2:$A$7,ryhmat!$B$2:$B$7)</f>
        <v>Konsolit</v>
      </c>
      <c r="K1451">
        <f>Table1[[#This Row],[Myyntihinta]]-Table1[[#This Row],[Ostohinta]]</f>
        <v>39.479999999999997</v>
      </c>
    </row>
    <row r="1452" spans="1:11" x14ac:dyDescent="0.2">
      <c r="A1452">
        <v>51950</v>
      </c>
      <c r="B1452" s="21">
        <v>44680</v>
      </c>
      <c r="C1452" s="26" t="s">
        <v>820</v>
      </c>
      <c r="D1452">
        <v>1</v>
      </c>
      <c r="E1452">
        <v>16</v>
      </c>
      <c r="F1452">
        <v>87</v>
      </c>
      <c r="G1452">
        <v>46.71</v>
      </c>
      <c r="H1452" t="str">
        <f>_xlfn.XLOOKUP(Table1[[#This Row],[MyyjäID]],myyjat!$A$2:$A$16,myyjat!$B$2:$B$16)</f>
        <v>Sanni</v>
      </c>
      <c r="I1452">
        <f>_xlfn.XLOOKUP(Table1[[#This Row],[Tuotenumero]],tuotteet!$A$2:$A$26,tuotteet!$C$2:$C$26)</f>
        <v>6</v>
      </c>
      <c r="J1452" t="str">
        <f>_xlfn.XLOOKUP(Table1[[#This Row],[ryhmäID]],ryhmat!$A$2:$A$7,ryhmat!$B$2:$B$7)</f>
        <v>Digiboxit</v>
      </c>
      <c r="K1452">
        <f>Table1[[#This Row],[Myyntihinta]]-Table1[[#This Row],[Ostohinta]]</f>
        <v>40.29</v>
      </c>
    </row>
    <row r="1453" spans="1:11" x14ac:dyDescent="0.2">
      <c r="A1453">
        <v>51951</v>
      </c>
      <c r="B1453" s="21">
        <v>44681</v>
      </c>
      <c r="C1453" s="26" t="s">
        <v>821</v>
      </c>
      <c r="D1453">
        <v>1</v>
      </c>
      <c r="E1453">
        <v>7</v>
      </c>
      <c r="F1453">
        <v>118</v>
      </c>
      <c r="G1453">
        <v>64.790000000000006</v>
      </c>
      <c r="H1453" t="str">
        <f>_xlfn.XLOOKUP(Table1[[#This Row],[MyyjäID]],myyjat!$A$2:$A$16,myyjat!$B$2:$B$16)</f>
        <v>Rauno</v>
      </c>
      <c r="I1453">
        <f>_xlfn.XLOOKUP(Table1[[#This Row],[Tuotenumero]],tuotteet!$A$2:$A$26,tuotteet!$C$2:$C$26)</f>
        <v>2</v>
      </c>
      <c r="J1453" t="str">
        <f>_xlfn.XLOOKUP(Table1[[#This Row],[ryhmäID]],ryhmat!$A$2:$A$7,ryhmat!$B$2:$B$7)</f>
        <v>Kuvantoisto</v>
      </c>
      <c r="K1453">
        <f>Table1[[#This Row],[Myyntihinta]]-Table1[[#This Row],[Ostohinta]]</f>
        <v>53.209999999999994</v>
      </c>
    </row>
    <row r="1454" spans="1:11" x14ac:dyDescent="0.2">
      <c r="A1454">
        <v>51952</v>
      </c>
      <c r="B1454" s="21">
        <v>44683</v>
      </c>
      <c r="C1454" s="26" t="s">
        <v>817</v>
      </c>
      <c r="D1454">
        <v>1</v>
      </c>
      <c r="E1454">
        <v>2</v>
      </c>
      <c r="F1454">
        <v>20</v>
      </c>
      <c r="G1454">
        <v>10.9</v>
      </c>
      <c r="H1454" t="str">
        <f>_xlfn.XLOOKUP(Table1[[#This Row],[MyyjäID]],myyjat!$A$2:$A$16,myyjat!$B$2:$B$16)</f>
        <v>Petteri</v>
      </c>
      <c r="I1454">
        <f>_xlfn.XLOOKUP(Table1[[#This Row],[Tuotenumero]],tuotteet!$A$2:$A$26,tuotteet!$C$2:$C$26)</f>
        <v>4</v>
      </c>
      <c r="J1454" t="str">
        <f>_xlfn.XLOOKUP(Table1[[#This Row],[ryhmäID]],ryhmat!$A$2:$A$7,ryhmat!$B$2:$B$7)</f>
        <v>Tarvikkeet</v>
      </c>
      <c r="K1454">
        <f>Table1[[#This Row],[Myyntihinta]]-Table1[[#This Row],[Ostohinta]]</f>
        <v>9.1</v>
      </c>
    </row>
    <row r="1455" spans="1:11" x14ac:dyDescent="0.2">
      <c r="A1455">
        <v>51953</v>
      </c>
      <c r="B1455" s="21">
        <v>44683</v>
      </c>
      <c r="C1455" s="26" t="s">
        <v>821</v>
      </c>
      <c r="D1455">
        <v>1</v>
      </c>
      <c r="E1455">
        <v>1</v>
      </c>
      <c r="F1455">
        <v>118</v>
      </c>
      <c r="G1455">
        <v>64.2</v>
      </c>
      <c r="H1455" t="str">
        <f>_xlfn.XLOOKUP(Table1[[#This Row],[MyyjäID]],myyjat!$A$2:$A$16,myyjat!$B$2:$B$16)</f>
        <v>Jani</v>
      </c>
      <c r="I1455">
        <f>_xlfn.XLOOKUP(Table1[[#This Row],[Tuotenumero]],tuotteet!$A$2:$A$26,tuotteet!$C$2:$C$26)</f>
        <v>2</v>
      </c>
      <c r="J1455" t="str">
        <f>_xlfn.XLOOKUP(Table1[[#This Row],[ryhmäID]],ryhmat!$A$2:$A$7,ryhmat!$B$2:$B$7)</f>
        <v>Kuvantoisto</v>
      </c>
      <c r="K1455">
        <f>Table1[[#This Row],[Myyntihinta]]-Table1[[#This Row],[Ostohinta]]</f>
        <v>53.8</v>
      </c>
    </row>
    <row r="1456" spans="1:11" x14ac:dyDescent="0.2">
      <c r="A1456">
        <v>51954</v>
      </c>
      <c r="B1456" s="21">
        <v>44685</v>
      </c>
      <c r="C1456" s="26" t="s">
        <v>821</v>
      </c>
      <c r="D1456">
        <v>1</v>
      </c>
      <c r="E1456">
        <v>1</v>
      </c>
      <c r="F1456">
        <v>116</v>
      </c>
      <c r="G1456">
        <v>64.069999999999993</v>
      </c>
      <c r="H1456" t="str">
        <f>_xlfn.XLOOKUP(Table1[[#This Row],[MyyjäID]],myyjat!$A$2:$A$16,myyjat!$B$2:$B$16)</f>
        <v>Jani</v>
      </c>
      <c r="I1456">
        <f>_xlfn.XLOOKUP(Table1[[#This Row],[Tuotenumero]],tuotteet!$A$2:$A$26,tuotteet!$C$2:$C$26)</f>
        <v>2</v>
      </c>
      <c r="J1456" t="str">
        <f>_xlfn.XLOOKUP(Table1[[#This Row],[ryhmäID]],ryhmat!$A$2:$A$7,ryhmat!$B$2:$B$7)</f>
        <v>Kuvantoisto</v>
      </c>
      <c r="K1456">
        <f>Table1[[#This Row],[Myyntihinta]]-Table1[[#This Row],[Ostohinta]]</f>
        <v>51.930000000000007</v>
      </c>
    </row>
    <row r="1457" spans="1:11" x14ac:dyDescent="0.2">
      <c r="A1457">
        <v>51955</v>
      </c>
      <c r="B1457" s="21">
        <v>44685</v>
      </c>
      <c r="C1457" s="26" t="s">
        <v>818</v>
      </c>
      <c r="D1457">
        <v>1</v>
      </c>
      <c r="E1457">
        <v>7</v>
      </c>
      <c r="F1457">
        <v>87</v>
      </c>
      <c r="G1457">
        <v>52.05</v>
      </c>
      <c r="H1457" t="str">
        <f>_xlfn.XLOOKUP(Table1[[#This Row],[MyyjäID]],myyjat!$A$2:$A$16,myyjat!$B$2:$B$16)</f>
        <v>Rauno</v>
      </c>
      <c r="I1457">
        <f>_xlfn.XLOOKUP(Table1[[#This Row],[Tuotenumero]],tuotteet!$A$2:$A$26,tuotteet!$C$2:$C$26)</f>
        <v>6</v>
      </c>
      <c r="J1457" t="str">
        <f>_xlfn.XLOOKUP(Table1[[#This Row],[ryhmäID]],ryhmat!$A$2:$A$7,ryhmat!$B$2:$B$7)</f>
        <v>Digiboxit</v>
      </c>
      <c r="K1457">
        <f>Table1[[#This Row],[Myyntihinta]]-Table1[[#This Row],[Ostohinta]]</f>
        <v>34.950000000000003</v>
      </c>
    </row>
    <row r="1458" spans="1:11" x14ac:dyDescent="0.2">
      <c r="A1458">
        <v>51956</v>
      </c>
      <c r="B1458" s="21">
        <v>44685</v>
      </c>
      <c r="C1458" s="26" t="s">
        <v>822</v>
      </c>
      <c r="D1458">
        <v>1</v>
      </c>
      <c r="E1458">
        <v>7</v>
      </c>
      <c r="F1458">
        <v>187</v>
      </c>
      <c r="G1458">
        <v>111.41</v>
      </c>
      <c r="H1458" t="str">
        <f>_xlfn.XLOOKUP(Table1[[#This Row],[MyyjäID]],myyjat!$A$2:$A$16,myyjat!$B$2:$B$16)</f>
        <v>Rauno</v>
      </c>
      <c r="I1458">
        <f>_xlfn.XLOOKUP(Table1[[#This Row],[Tuotenumero]],tuotteet!$A$2:$A$26,tuotteet!$C$2:$C$26)</f>
        <v>2</v>
      </c>
      <c r="J1458" t="str">
        <f>_xlfn.XLOOKUP(Table1[[#This Row],[ryhmäID]],ryhmat!$A$2:$A$7,ryhmat!$B$2:$B$7)</f>
        <v>Kuvantoisto</v>
      </c>
      <c r="K1458">
        <f>Table1[[#This Row],[Myyntihinta]]-Table1[[#This Row],[Ostohinta]]</f>
        <v>75.59</v>
      </c>
    </row>
    <row r="1459" spans="1:11" x14ac:dyDescent="0.2">
      <c r="A1459">
        <v>51957</v>
      </c>
      <c r="B1459" s="21">
        <v>44685</v>
      </c>
      <c r="C1459" s="26" t="s">
        <v>819</v>
      </c>
      <c r="D1459">
        <v>1</v>
      </c>
      <c r="E1459">
        <v>1</v>
      </c>
      <c r="F1459">
        <v>249</v>
      </c>
      <c r="G1459">
        <v>167.79</v>
      </c>
      <c r="H1459" t="str">
        <f>_xlfn.XLOOKUP(Table1[[#This Row],[MyyjäID]],myyjat!$A$2:$A$16,myyjat!$B$2:$B$16)</f>
        <v>Jani</v>
      </c>
      <c r="I1459">
        <f>_xlfn.XLOOKUP(Table1[[#This Row],[Tuotenumero]],tuotteet!$A$2:$A$26,tuotteet!$C$2:$C$26)</f>
        <v>3</v>
      </c>
      <c r="J1459" t="str">
        <f>_xlfn.XLOOKUP(Table1[[#This Row],[ryhmäID]],ryhmat!$A$2:$A$7,ryhmat!$B$2:$B$7)</f>
        <v>TV</v>
      </c>
      <c r="K1459">
        <f>Table1[[#This Row],[Myyntihinta]]-Table1[[#This Row],[Ostohinta]]</f>
        <v>81.210000000000008</v>
      </c>
    </row>
    <row r="1460" spans="1:11" x14ac:dyDescent="0.2">
      <c r="A1460">
        <v>51958</v>
      </c>
      <c r="B1460" s="21">
        <v>44686</v>
      </c>
      <c r="C1460" s="26" t="s">
        <v>817</v>
      </c>
      <c r="D1460">
        <v>1</v>
      </c>
      <c r="E1460">
        <v>2</v>
      </c>
      <c r="F1460">
        <v>20</v>
      </c>
      <c r="G1460">
        <v>11.07</v>
      </c>
      <c r="H1460" t="str">
        <f>_xlfn.XLOOKUP(Table1[[#This Row],[MyyjäID]],myyjat!$A$2:$A$16,myyjat!$B$2:$B$16)</f>
        <v>Petteri</v>
      </c>
      <c r="I1460">
        <f>_xlfn.XLOOKUP(Table1[[#This Row],[Tuotenumero]],tuotteet!$A$2:$A$26,tuotteet!$C$2:$C$26)</f>
        <v>4</v>
      </c>
      <c r="J1460" t="str">
        <f>_xlfn.XLOOKUP(Table1[[#This Row],[ryhmäID]],ryhmat!$A$2:$A$7,ryhmat!$B$2:$B$7)</f>
        <v>Tarvikkeet</v>
      </c>
      <c r="K1460">
        <f>Table1[[#This Row],[Myyntihinta]]-Table1[[#This Row],[Ostohinta]]</f>
        <v>8.93</v>
      </c>
    </row>
    <row r="1461" spans="1:11" x14ac:dyDescent="0.2">
      <c r="A1461">
        <v>51959</v>
      </c>
      <c r="B1461" s="21">
        <v>44688</v>
      </c>
      <c r="C1461" s="26" t="s">
        <v>817</v>
      </c>
      <c r="D1461">
        <v>1</v>
      </c>
      <c r="E1461">
        <v>5</v>
      </c>
      <c r="F1461">
        <v>19</v>
      </c>
      <c r="G1461">
        <v>11.26</v>
      </c>
      <c r="H1461" t="str">
        <f>_xlfn.XLOOKUP(Table1[[#This Row],[MyyjäID]],myyjat!$A$2:$A$16,myyjat!$B$2:$B$16)</f>
        <v>Liisa</v>
      </c>
      <c r="I1461">
        <f>_xlfn.XLOOKUP(Table1[[#This Row],[Tuotenumero]],tuotteet!$A$2:$A$26,tuotteet!$C$2:$C$26)</f>
        <v>4</v>
      </c>
      <c r="J1461" t="str">
        <f>_xlfn.XLOOKUP(Table1[[#This Row],[ryhmäID]],ryhmat!$A$2:$A$7,ryhmat!$B$2:$B$7)</f>
        <v>Tarvikkeet</v>
      </c>
      <c r="K1461">
        <f>Table1[[#This Row],[Myyntihinta]]-Table1[[#This Row],[Ostohinta]]</f>
        <v>7.74</v>
      </c>
    </row>
    <row r="1462" spans="1:11" x14ac:dyDescent="0.2">
      <c r="A1462">
        <v>51960</v>
      </c>
      <c r="B1462" s="21">
        <v>44689</v>
      </c>
      <c r="C1462" s="26" t="s">
        <v>821</v>
      </c>
      <c r="D1462">
        <v>1</v>
      </c>
      <c r="E1462">
        <v>10</v>
      </c>
      <c r="F1462">
        <v>123</v>
      </c>
      <c r="G1462">
        <v>63.39</v>
      </c>
      <c r="H1462" t="str">
        <f>_xlfn.XLOOKUP(Table1[[#This Row],[MyyjäID]],myyjat!$A$2:$A$16,myyjat!$B$2:$B$16)</f>
        <v>Jenni</v>
      </c>
      <c r="I1462">
        <f>_xlfn.XLOOKUP(Table1[[#This Row],[Tuotenumero]],tuotteet!$A$2:$A$26,tuotteet!$C$2:$C$26)</f>
        <v>2</v>
      </c>
      <c r="J1462" t="str">
        <f>_xlfn.XLOOKUP(Table1[[#This Row],[ryhmäID]],ryhmat!$A$2:$A$7,ryhmat!$B$2:$B$7)</f>
        <v>Kuvantoisto</v>
      </c>
      <c r="K1462">
        <f>Table1[[#This Row],[Myyntihinta]]-Table1[[#This Row],[Ostohinta]]</f>
        <v>59.61</v>
      </c>
    </row>
    <row r="1463" spans="1:11" x14ac:dyDescent="0.2">
      <c r="A1463">
        <v>51961</v>
      </c>
      <c r="B1463" s="21">
        <v>44690</v>
      </c>
      <c r="C1463" s="26" t="s">
        <v>819</v>
      </c>
      <c r="D1463">
        <v>1</v>
      </c>
      <c r="E1463">
        <v>5</v>
      </c>
      <c r="F1463">
        <v>230</v>
      </c>
      <c r="G1463">
        <v>162.93</v>
      </c>
      <c r="H1463" t="str">
        <f>_xlfn.XLOOKUP(Table1[[#This Row],[MyyjäID]],myyjat!$A$2:$A$16,myyjat!$B$2:$B$16)</f>
        <v>Liisa</v>
      </c>
      <c r="I1463">
        <f>_xlfn.XLOOKUP(Table1[[#This Row],[Tuotenumero]],tuotteet!$A$2:$A$26,tuotteet!$C$2:$C$26)</f>
        <v>3</v>
      </c>
      <c r="J1463" t="str">
        <f>_xlfn.XLOOKUP(Table1[[#This Row],[ryhmäID]],ryhmat!$A$2:$A$7,ryhmat!$B$2:$B$7)</f>
        <v>TV</v>
      </c>
      <c r="K1463">
        <f>Table1[[#This Row],[Myyntihinta]]-Table1[[#This Row],[Ostohinta]]</f>
        <v>67.069999999999993</v>
      </c>
    </row>
    <row r="1464" spans="1:11" x14ac:dyDescent="0.2">
      <c r="A1464">
        <v>51962</v>
      </c>
      <c r="B1464" s="21">
        <v>44692</v>
      </c>
      <c r="C1464" s="26" t="s">
        <v>817</v>
      </c>
      <c r="D1464">
        <v>1</v>
      </c>
      <c r="E1464">
        <v>2</v>
      </c>
      <c r="F1464">
        <v>21</v>
      </c>
      <c r="G1464">
        <v>10.86</v>
      </c>
      <c r="H1464" t="str">
        <f>_xlfn.XLOOKUP(Table1[[#This Row],[MyyjäID]],myyjat!$A$2:$A$16,myyjat!$B$2:$B$16)</f>
        <v>Petteri</v>
      </c>
      <c r="I1464">
        <f>_xlfn.XLOOKUP(Table1[[#This Row],[Tuotenumero]],tuotteet!$A$2:$A$26,tuotteet!$C$2:$C$26)</f>
        <v>4</v>
      </c>
      <c r="J1464" t="str">
        <f>_xlfn.XLOOKUP(Table1[[#This Row],[ryhmäID]],ryhmat!$A$2:$A$7,ryhmat!$B$2:$B$7)</f>
        <v>Tarvikkeet</v>
      </c>
      <c r="K1464">
        <f>Table1[[#This Row],[Myyntihinta]]-Table1[[#This Row],[Ostohinta]]</f>
        <v>10.14</v>
      </c>
    </row>
    <row r="1465" spans="1:11" x14ac:dyDescent="0.2">
      <c r="A1465">
        <v>51963</v>
      </c>
      <c r="B1465" s="21">
        <v>44693</v>
      </c>
      <c r="C1465" s="26" t="s">
        <v>821</v>
      </c>
      <c r="D1465">
        <v>1</v>
      </c>
      <c r="E1465">
        <v>7</v>
      </c>
      <c r="F1465">
        <v>112</v>
      </c>
      <c r="G1465">
        <v>61.09</v>
      </c>
      <c r="H1465" t="str">
        <f>_xlfn.XLOOKUP(Table1[[#This Row],[MyyjäID]],myyjat!$A$2:$A$16,myyjat!$B$2:$B$16)</f>
        <v>Rauno</v>
      </c>
      <c r="I1465">
        <f>_xlfn.XLOOKUP(Table1[[#This Row],[Tuotenumero]],tuotteet!$A$2:$A$26,tuotteet!$C$2:$C$26)</f>
        <v>2</v>
      </c>
      <c r="J1465" t="str">
        <f>_xlfn.XLOOKUP(Table1[[#This Row],[ryhmäID]],ryhmat!$A$2:$A$7,ryhmat!$B$2:$B$7)</f>
        <v>Kuvantoisto</v>
      </c>
      <c r="K1465">
        <f>Table1[[#This Row],[Myyntihinta]]-Table1[[#This Row],[Ostohinta]]</f>
        <v>50.91</v>
      </c>
    </row>
    <row r="1466" spans="1:11" x14ac:dyDescent="0.2">
      <c r="A1466">
        <v>51964</v>
      </c>
      <c r="B1466" s="21">
        <v>44695</v>
      </c>
      <c r="C1466" s="26" t="s">
        <v>820</v>
      </c>
      <c r="D1466">
        <v>1</v>
      </c>
      <c r="E1466">
        <v>6</v>
      </c>
      <c r="F1466">
        <v>83</v>
      </c>
      <c r="G1466">
        <v>47.26</v>
      </c>
      <c r="H1466" t="str">
        <f>_xlfn.XLOOKUP(Table1[[#This Row],[MyyjäID]],myyjat!$A$2:$A$16,myyjat!$B$2:$B$16)</f>
        <v>Hessu</v>
      </c>
      <c r="I1466">
        <f>_xlfn.XLOOKUP(Table1[[#This Row],[Tuotenumero]],tuotteet!$A$2:$A$26,tuotteet!$C$2:$C$26)</f>
        <v>6</v>
      </c>
      <c r="J1466" t="str">
        <f>_xlfn.XLOOKUP(Table1[[#This Row],[ryhmäID]],ryhmat!$A$2:$A$7,ryhmat!$B$2:$B$7)</f>
        <v>Digiboxit</v>
      </c>
      <c r="K1466">
        <f>Table1[[#This Row],[Myyntihinta]]-Table1[[#This Row],[Ostohinta]]</f>
        <v>35.74</v>
      </c>
    </row>
    <row r="1467" spans="1:11" x14ac:dyDescent="0.2">
      <c r="A1467">
        <v>51965</v>
      </c>
      <c r="B1467" s="21">
        <v>44695</v>
      </c>
      <c r="C1467" s="26" t="s">
        <v>818</v>
      </c>
      <c r="D1467">
        <v>1</v>
      </c>
      <c r="E1467">
        <v>19</v>
      </c>
      <c r="F1467">
        <v>87</v>
      </c>
      <c r="G1467">
        <v>55.71</v>
      </c>
      <c r="H1467" t="str">
        <f>_xlfn.XLOOKUP(Table1[[#This Row],[MyyjäID]],myyjat!$A$2:$A$16,myyjat!$B$2:$B$16)</f>
        <v>Valtteri</v>
      </c>
      <c r="I1467">
        <f>_xlfn.XLOOKUP(Table1[[#This Row],[Tuotenumero]],tuotteet!$A$2:$A$26,tuotteet!$C$2:$C$26)</f>
        <v>6</v>
      </c>
      <c r="J1467" t="str">
        <f>_xlfn.XLOOKUP(Table1[[#This Row],[ryhmäID]],ryhmat!$A$2:$A$7,ryhmat!$B$2:$B$7)</f>
        <v>Digiboxit</v>
      </c>
      <c r="K1467">
        <f>Table1[[#This Row],[Myyntihinta]]-Table1[[#This Row],[Ostohinta]]</f>
        <v>31.29</v>
      </c>
    </row>
    <row r="1468" spans="1:11" x14ac:dyDescent="0.2">
      <c r="A1468">
        <v>51966</v>
      </c>
      <c r="B1468" s="21">
        <v>44695</v>
      </c>
      <c r="C1468" s="26" t="s">
        <v>817</v>
      </c>
      <c r="D1468">
        <v>1</v>
      </c>
      <c r="E1468">
        <v>10</v>
      </c>
      <c r="F1468">
        <v>19</v>
      </c>
      <c r="G1468">
        <v>11</v>
      </c>
      <c r="H1468" t="str">
        <f>_xlfn.XLOOKUP(Table1[[#This Row],[MyyjäID]],myyjat!$A$2:$A$16,myyjat!$B$2:$B$16)</f>
        <v>Jenni</v>
      </c>
      <c r="I1468">
        <f>_xlfn.XLOOKUP(Table1[[#This Row],[Tuotenumero]],tuotteet!$A$2:$A$26,tuotteet!$C$2:$C$26)</f>
        <v>4</v>
      </c>
      <c r="J1468" t="str">
        <f>_xlfn.XLOOKUP(Table1[[#This Row],[ryhmäID]],ryhmat!$A$2:$A$7,ryhmat!$B$2:$B$7)</f>
        <v>Tarvikkeet</v>
      </c>
      <c r="K1468">
        <f>Table1[[#This Row],[Myyntihinta]]-Table1[[#This Row],[Ostohinta]]</f>
        <v>8</v>
      </c>
    </row>
    <row r="1469" spans="1:11" x14ac:dyDescent="0.2">
      <c r="A1469">
        <v>51967</v>
      </c>
      <c r="B1469" s="21">
        <v>44696</v>
      </c>
      <c r="C1469" s="26" t="s">
        <v>821</v>
      </c>
      <c r="D1469">
        <v>1</v>
      </c>
      <c r="E1469">
        <v>7</v>
      </c>
      <c r="F1469">
        <v>114</v>
      </c>
      <c r="G1469">
        <v>62.88</v>
      </c>
      <c r="H1469" t="str">
        <f>_xlfn.XLOOKUP(Table1[[#This Row],[MyyjäID]],myyjat!$A$2:$A$16,myyjat!$B$2:$B$16)</f>
        <v>Rauno</v>
      </c>
      <c r="I1469">
        <f>_xlfn.XLOOKUP(Table1[[#This Row],[Tuotenumero]],tuotteet!$A$2:$A$26,tuotteet!$C$2:$C$26)</f>
        <v>2</v>
      </c>
      <c r="J1469" t="str">
        <f>_xlfn.XLOOKUP(Table1[[#This Row],[ryhmäID]],ryhmat!$A$2:$A$7,ryhmat!$B$2:$B$7)</f>
        <v>Kuvantoisto</v>
      </c>
      <c r="K1469">
        <f>Table1[[#This Row],[Myyntihinta]]-Table1[[#This Row],[Ostohinta]]</f>
        <v>51.12</v>
      </c>
    </row>
    <row r="1470" spans="1:11" x14ac:dyDescent="0.2">
      <c r="A1470">
        <v>51968</v>
      </c>
      <c r="B1470" s="21">
        <v>44698</v>
      </c>
      <c r="C1470" s="26" t="s">
        <v>822</v>
      </c>
      <c r="D1470">
        <v>1</v>
      </c>
      <c r="E1470">
        <v>2</v>
      </c>
      <c r="F1470">
        <v>184</v>
      </c>
      <c r="G1470">
        <v>114.38</v>
      </c>
      <c r="H1470" t="str">
        <f>_xlfn.XLOOKUP(Table1[[#This Row],[MyyjäID]],myyjat!$A$2:$A$16,myyjat!$B$2:$B$16)</f>
        <v>Petteri</v>
      </c>
      <c r="I1470">
        <f>_xlfn.XLOOKUP(Table1[[#This Row],[Tuotenumero]],tuotteet!$A$2:$A$26,tuotteet!$C$2:$C$26)</f>
        <v>2</v>
      </c>
      <c r="J1470" t="str">
        <f>_xlfn.XLOOKUP(Table1[[#This Row],[ryhmäID]],ryhmat!$A$2:$A$7,ryhmat!$B$2:$B$7)</f>
        <v>Kuvantoisto</v>
      </c>
      <c r="K1470">
        <f>Table1[[#This Row],[Myyntihinta]]-Table1[[#This Row],[Ostohinta]]</f>
        <v>69.62</v>
      </c>
    </row>
    <row r="1471" spans="1:11" x14ac:dyDescent="0.2">
      <c r="A1471">
        <v>51969</v>
      </c>
      <c r="B1471" s="21">
        <v>44698</v>
      </c>
      <c r="C1471" s="26" t="s">
        <v>824</v>
      </c>
      <c r="D1471">
        <v>1</v>
      </c>
      <c r="E1471">
        <v>9</v>
      </c>
      <c r="F1471">
        <v>129</v>
      </c>
      <c r="G1471">
        <v>88.33</v>
      </c>
      <c r="H1471" t="str">
        <f>_xlfn.XLOOKUP(Table1[[#This Row],[MyyjäID]],myyjat!$A$2:$A$16,myyjat!$B$2:$B$16)</f>
        <v>Maija</v>
      </c>
      <c r="I1471">
        <f>_xlfn.XLOOKUP(Table1[[#This Row],[Tuotenumero]],tuotteet!$A$2:$A$26,tuotteet!$C$2:$C$26)</f>
        <v>2</v>
      </c>
      <c r="J1471" t="str">
        <f>_xlfn.XLOOKUP(Table1[[#This Row],[ryhmäID]],ryhmat!$A$2:$A$7,ryhmat!$B$2:$B$7)</f>
        <v>Kuvantoisto</v>
      </c>
      <c r="K1471">
        <f>Table1[[#This Row],[Myyntihinta]]-Table1[[#This Row],[Ostohinta]]</f>
        <v>40.67</v>
      </c>
    </row>
    <row r="1472" spans="1:11" x14ac:dyDescent="0.2">
      <c r="A1472">
        <v>51970</v>
      </c>
      <c r="B1472" s="21">
        <v>44699</v>
      </c>
      <c r="C1472" s="26" t="s">
        <v>817</v>
      </c>
      <c r="D1472">
        <v>1</v>
      </c>
      <c r="E1472">
        <v>6</v>
      </c>
      <c r="F1472">
        <v>20</v>
      </c>
      <c r="G1472">
        <v>11.19</v>
      </c>
      <c r="H1472" t="str">
        <f>_xlfn.XLOOKUP(Table1[[#This Row],[MyyjäID]],myyjat!$A$2:$A$16,myyjat!$B$2:$B$16)</f>
        <v>Hessu</v>
      </c>
      <c r="I1472">
        <f>_xlfn.XLOOKUP(Table1[[#This Row],[Tuotenumero]],tuotteet!$A$2:$A$26,tuotteet!$C$2:$C$26)</f>
        <v>4</v>
      </c>
      <c r="J1472" t="str">
        <f>_xlfn.XLOOKUP(Table1[[#This Row],[ryhmäID]],ryhmat!$A$2:$A$7,ryhmat!$B$2:$B$7)</f>
        <v>Tarvikkeet</v>
      </c>
      <c r="K1472">
        <f>Table1[[#This Row],[Myyntihinta]]-Table1[[#This Row],[Ostohinta]]</f>
        <v>8.81</v>
      </c>
    </row>
    <row r="1473" spans="1:11" x14ac:dyDescent="0.2">
      <c r="A1473">
        <v>51971</v>
      </c>
      <c r="B1473" s="21">
        <v>44701</v>
      </c>
      <c r="C1473" s="26" t="s">
        <v>820</v>
      </c>
      <c r="D1473">
        <v>1</v>
      </c>
      <c r="E1473">
        <v>5</v>
      </c>
      <c r="F1473">
        <v>83</v>
      </c>
      <c r="G1473">
        <v>49.4</v>
      </c>
      <c r="H1473" t="str">
        <f>_xlfn.XLOOKUP(Table1[[#This Row],[MyyjäID]],myyjat!$A$2:$A$16,myyjat!$B$2:$B$16)</f>
        <v>Liisa</v>
      </c>
      <c r="I1473">
        <f>_xlfn.XLOOKUP(Table1[[#This Row],[Tuotenumero]],tuotteet!$A$2:$A$26,tuotteet!$C$2:$C$26)</f>
        <v>6</v>
      </c>
      <c r="J1473" t="str">
        <f>_xlfn.XLOOKUP(Table1[[#This Row],[ryhmäID]],ryhmat!$A$2:$A$7,ryhmat!$B$2:$B$7)</f>
        <v>Digiboxit</v>
      </c>
      <c r="K1473">
        <f>Table1[[#This Row],[Myyntihinta]]-Table1[[#This Row],[Ostohinta]]</f>
        <v>33.6</v>
      </c>
    </row>
    <row r="1474" spans="1:11" x14ac:dyDescent="0.2">
      <c r="A1474">
        <v>51972</v>
      </c>
      <c r="B1474" s="21">
        <v>44701</v>
      </c>
      <c r="C1474" s="26" t="s">
        <v>818</v>
      </c>
      <c r="D1474">
        <v>1</v>
      </c>
      <c r="E1474">
        <v>1</v>
      </c>
      <c r="F1474">
        <v>87</v>
      </c>
      <c r="G1474">
        <v>56.62</v>
      </c>
      <c r="H1474" t="str">
        <f>_xlfn.XLOOKUP(Table1[[#This Row],[MyyjäID]],myyjat!$A$2:$A$16,myyjat!$B$2:$B$16)</f>
        <v>Jani</v>
      </c>
      <c r="I1474">
        <f>_xlfn.XLOOKUP(Table1[[#This Row],[Tuotenumero]],tuotteet!$A$2:$A$26,tuotteet!$C$2:$C$26)</f>
        <v>6</v>
      </c>
      <c r="J1474" t="str">
        <f>_xlfn.XLOOKUP(Table1[[#This Row],[ryhmäID]],ryhmat!$A$2:$A$7,ryhmat!$B$2:$B$7)</f>
        <v>Digiboxit</v>
      </c>
      <c r="K1474">
        <f>Table1[[#This Row],[Myyntihinta]]-Table1[[#This Row],[Ostohinta]]</f>
        <v>30.380000000000003</v>
      </c>
    </row>
    <row r="1475" spans="1:11" x14ac:dyDescent="0.2">
      <c r="A1475">
        <v>51973</v>
      </c>
      <c r="B1475" s="21">
        <v>44702</v>
      </c>
      <c r="C1475" s="26" t="s">
        <v>819</v>
      </c>
      <c r="D1475">
        <v>1</v>
      </c>
      <c r="E1475">
        <v>1</v>
      </c>
      <c r="F1475">
        <v>237</v>
      </c>
      <c r="G1475">
        <v>155.04</v>
      </c>
      <c r="H1475" t="str">
        <f>_xlfn.XLOOKUP(Table1[[#This Row],[MyyjäID]],myyjat!$A$2:$A$16,myyjat!$B$2:$B$16)</f>
        <v>Jani</v>
      </c>
      <c r="I1475">
        <f>_xlfn.XLOOKUP(Table1[[#This Row],[Tuotenumero]],tuotteet!$A$2:$A$26,tuotteet!$C$2:$C$26)</f>
        <v>3</v>
      </c>
      <c r="J1475" t="str">
        <f>_xlfn.XLOOKUP(Table1[[#This Row],[ryhmäID]],ryhmat!$A$2:$A$7,ryhmat!$B$2:$B$7)</f>
        <v>TV</v>
      </c>
      <c r="K1475">
        <f>Table1[[#This Row],[Myyntihinta]]-Table1[[#This Row],[Ostohinta]]</f>
        <v>81.960000000000008</v>
      </c>
    </row>
    <row r="1476" spans="1:11" x14ac:dyDescent="0.2">
      <c r="A1476">
        <v>51974</v>
      </c>
      <c r="B1476" s="21">
        <v>44703</v>
      </c>
      <c r="C1476" s="26" t="s">
        <v>817</v>
      </c>
      <c r="D1476">
        <v>1</v>
      </c>
      <c r="E1476">
        <v>7</v>
      </c>
      <c r="F1476">
        <v>20</v>
      </c>
      <c r="G1476">
        <v>11.03</v>
      </c>
      <c r="H1476" t="str">
        <f>_xlfn.XLOOKUP(Table1[[#This Row],[MyyjäID]],myyjat!$A$2:$A$16,myyjat!$B$2:$B$16)</f>
        <v>Rauno</v>
      </c>
      <c r="I1476">
        <f>_xlfn.XLOOKUP(Table1[[#This Row],[Tuotenumero]],tuotteet!$A$2:$A$26,tuotteet!$C$2:$C$26)</f>
        <v>4</v>
      </c>
      <c r="J1476" t="str">
        <f>_xlfn.XLOOKUP(Table1[[#This Row],[ryhmäID]],ryhmat!$A$2:$A$7,ryhmat!$B$2:$B$7)</f>
        <v>Tarvikkeet</v>
      </c>
      <c r="K1476">
        <f>Table1[[#This Row],[Myyntihinta]]-Table1[[#This Row],[Ostohinta]]</f>
        <v>8.9700000000000006</v>
      </c>
    </row>
    <row r="1477" spans="1:11" x14ac:dyDescent="0.2">
      <c r="A1477">
        <v>51975</v>
      </c>
      <c r="B1477" s="21">
        <v>44704</v>
      </c>
      <c r="C1477" s="26" t="s">
        <v>825</v>
      </c>
      <c r="D1477">
        <v>1</v>
      </c>
      <c r="E1477">
        <v>15</v>
      </c>
      <c r="F1477">
        <v>101</v>
      </c>
      <c r="G1477">
        <v>51.38</v>
      </c>
      <c r="H1477" t="str">
        <f>_xlfn.XLOOKUP(Table1[[#This Row],[MyyjäID]],myyjat!$A$2:$A$16,myyjat!$B$2:$B$16)</f>
        <v>Sohvi</v>
      </c>
      <c r="I1477">
        <f>_xlfn.XLOOKUP(Table1[[#This Row],[Tuotenumero]],tuotteet!$A$2:$A$26,tuotteet!$C$2:$C$26)</f>
        <v>5</v>
      </c>
      <c r="J1477" t="str">
        <f>_xlfn.XLOOKUP(Table1[[#This Row],[ryhmäID]],ryhmat!$A$2:$A$7,ryhmat!$B$2:$B$7)</f>
        <v>Konsolit</v>
      </c>
      <c r="K1477">
        <f>Table1[[#This Row],[Myyntihinta]]-Table1[[#This Row],[Ostohinta]]</f>
        <v>49.62</v>
      </c>
    </row>
    <row r="1478" spans="1:11" x14ac:dyDescent="0.2">
      <c r="A1478">
        <v>51976</v>
      </c>
      <c r="B1478" s="21">
        <v>44704</v>
      </c>
      <c r="C1478" s="26" t="s">
        <v>822</v>
      </c>
      <c r="D1478">
        <v>1</v>
      </c>
      <c r="E1478">
        <v>19</v>
      </c>
      <c r="F1478">
        <v>171</v>
      </c>
      <c r="G1478">
        <v>116.88</v>
      </c>
      <c r="H1478" t="str">
        <f>_xlfn.XLOOKUP(Table1[[#This Row],[MyyjäID]],myyjat!$A$2:$A$16,myyjat!$B$2:$B$16)</f>
        <v>Valtteri</v>
      </c>
      <c r="I1478">
        <f>_xlfn.XLOOKUP(Table1[[#This Row],[Tuotenumero]],tuotteet!$A$2:$A$26,tuotteet!$C$2:$C$26)</f>
        <v>2</v>
      </c>
      <c r="J1478" t="str">
        <f>_xlfn.XLOOKUP(Table1[[#This Row],[ryhmäID]],ryhmat!$A$2:$A$7,ryhmat!$B$2:$B$7)</f>
        <v>Kuvantoisto</v>
      </c>
      <c r="K1478">
        <f>Table1[[#This Row],[Myyntihinta]]-Table1[[#This Row],[Ostohinta]]</f>
        <v>54.120000000000005</v>
      </c>
    </row>
    <row r="1479" spans="1:11" x14ac:dyDescent="0.2">
      <c r="A1479">
        <v>51977</v>
      </c>
      <c r="B1479" s="21">
        <v>44704</v>
      </c>
      <c r="C1479" s="26" t="s">
        <v>821</v>
      </c>
      <c r="D1479">
        <v>1</v>
      </c>
      <c r="E1479">
        <v>2</v>
      </c>
      <c r="F1479">
        <v>115</v>
      </c>
      <c r="G1479">
        <v>63.64</v>
      </c>
      <c r="H1479" t="str">
        <f>_xlfn.XLOOKUP(Table1[[#This Row],[MyyjäID]],myyjat!$A$2:$A$16,myyjat!$B$2:$B$16)</f>
        <v>Petteri</v>
      </c>
      <c r="I1479">
        <f>_xlfn.XLOOKUP(Table1[[#This Row],[Tuotenumero]],tuotteet!$A$2:$A$26,tuotteet!$C$2:$C$26)</f>
        <v>2</v>
      </c>
      <c r="J1479" t="str">
        <f>_xlfn.XLOOKUP(Table1[[#This Row],[ryhmäID]],ryhmat!$A$2:$A$7,ryhmat!$B$2:$B$7)</f>
        <v>Kuvantoisto</v>
      </c>
      <c r="K1479">
        <f>Table1[[#This Row],[Myyntihinta]]-Table1[[#This Row],[Ostohinta]]</f>
        <v>51.36</v>
      </c>
    </row>
    <row r="1480" spans="1:11" x14ac:dyDescent="0.2">
      <c r="A1480">
        <v>51978</v>
      </c>
      <c r="B1480" s="21">
        <v>44705</v>
      </c>
      <c r="C1480" s="26" t="s">
        <v>819</v>
      </c>
      <c r="D1480">
        <v>1</v>
      </c>
      <c r="E1480">
        <v>7</v>
      </c>
      <c r="F1480">
        <v>228</v>
      </c>
      <c r="G1480">
        <v>156.12</v>
      </c>
      <c r="H1480" t="str">
        <f>_xlfn.XLOOKUP(Table1[[#This Row],[MyyjäID]],myyjat!$A$2:$A$16,myyjat!$B$2:$B$16)</f>
        <v>Rauno</v>
      </c>
      <c r="I1480">
        <f>_xlfn.XLOOKUP(Table1[[#This Row],[Tuotenumero]],tuotteet!$A$2:$A$26,tuotteet!$C$2:$C$26)</f>
        <v>3</v>
      </c>
      <c r="J1480" t="str">
        <f>_xlfn.XLOOKUP(Table1[[#This Row],[ryhmäID]],ryhmat!$A$2:$A$7,ryhmat!$B$2:$B$7)</f>
        <v>TV</v>
      </c>
      <c r="K1480">
        <f>Table1[[#This Row],[Myyntihinta]]-Table1[[#This Row],[Ostohinta]]</f>
        <v>71.88</v>
      </c>
    </row>
    <row r="1481" spans="1:11" x14ac:dyDescent="0.2">
      <c r="A1481">
        <v>51979</v>
      </c>
      <c r="B1481" s="21">
        <v>44707</v>
      </c>
      <c r="C1481" s="26" t="s">
        <v>817</v>
      </c>
      <c r="D1481">
        <v>1</v>
      </c>
      <c r="E1481">
        <v>11</v>
      </c>
      <c r="F1481">
        <v>19</v>
      </c>
      <c r="G1481">
        <v>11.56</v>
      </c>
      <c r="H1481" t="str">
        <f>_xlfn.XLOOKUP(Table1[[#This Row],[MyyjäID]],myyjat!$A$2:$A$16,myyjat!$B$2:$B$16)</f>
        <v>Lisbeth</v>
      </c>
      <c r="I1481">
        <f>_xlfn.XLOOKUP(Table1[[#This Row],[Tuotenumero]],tuotteet!$A$2:$A$26,tuotteet!$C$2:$C$26)</f>
        <v>4</v>
      </c>
      <c r="J1481" t="str">
        <f>_xlfn.XLOOKUP(Table1[[#This Row],[ryhmäID]],ryhmat!$A$2:$A$7,ryhmat!$B$2:$B$7)</f>
        <v>Tarvikkeet</v>
      </c>
      <c r="K1481">
        <f>Table1[[#This Row],[Myyntihinta]]-Table1[[#This Row],[Ostohinta]]</f>
        <v>7.4399999999999995</v>
      </c>
    </row>
    <row r="1482" spans="1:11" x14ac:dyDescent="0.2">
      <c r="A1482">
        <v>51980</v>
      </c>
      <c r="B1482" s="21">
        <v>44708</v>
      </c>
      <c r="C1482" s="26" t="s">
        <v>821</v>
      </c>
      <c r="D1482">
        <v>1</v>
      </c>
      <c r="E1482">
        <v>7</v>
      </c>
      <c r="F1482">
        <v>121</v>
      </c>
      <c r="G1482">
        <v>65.75</v>
      </c>
      <c r="H1482" t="str">
        <f>_xlfn.XLOOKUP(Table1[[#This Row],[MyyjäID]],myyjat!$A$2:$A$16,myyjat!$B$2:$B$16)</f>
        <v>Rauno</v>
      </c>
      <c r="I1482">
        <f>_xlfn.XLOOKUP(Table1[[#This Row],[Tuotenumero]],tuotteet!$A$2:$A$26,tuotteet!$C$2:$C$26)</f>
        <v>2</v>
      </c>
      <c r="J1482" t="str">
        <f>_xlfn.XLOOKUP(Table1[[#This Row],[ryhmäID]],ryhmat!$A$2:$A$7,ryhmat!$B$2:$B$7)</f>
        <v>Kuvantoisto</v>
      </c>
      <c r="K1482">
        <f>Table1[[#This Row],[Myyntihinta]]-Table1[[#This Row],[Ostohinta]]</f>
        <v>55.25</v>
      </c>
    </row>
    <row r="1483" spans="1:11" x14ac:dyDescent="0.2">
      <c r="A1483">
        <v>51981</v>
      </c>
      <c r="B1483" s="21">
        <v>44709</v>
      </c>
      <c r="C1483" s="26" t="s">
        <v>822</v>
      </c>
      <c r="D1483">
        <v>1</v>
      </c>
      <c r="E1483">
        <v>6</v>
      </c>
      <c r="F1483">
        <v>187</v>
      </c>
      <c r="G1483">
        <v>116.64</v>
      </c>
      <c r="H1483" t="str">
        <f>_xlfn.XLOOKUP(Table1[[#This Row],[MyyjäID]],myyjat!$A$2:$A$16,myyjat!$B$2:$B$16)</f>
        <v>Hessu</v>
      </c>
      <c r="I1483">
        <f>_xlfn.XLOOKUP(Table1[[#This Row],[Tuotenumero]],tuotteet!$A$2:$A$26,tuotteet!$C$2:$C$26)</f>
        <v>2</v>
      </c>
      <c r="J1483" t="str">
        <f>_xlfn.XLOOKUP(Table1[[#This Row],[ryhmäID]],ryhmat!$A$2:$A$7,ryhmat!$B$2:$B$7)</f>
        <v>Kuvantoisto</v>
      </c>
      <c r="K1483">
        <f>Table1[[#This Row],[Myyntihinta]]-Table1[[#This Row],[Ostohinta]]</f>
        <v>70.36</v>
      </c>
    </row>
    <row r="1484" spans="1:11" x14ac:dyDescent="0.2">
      <c r="A1484">
        <v>51982</v>
      </c>
      <c r="B1484" s="21">
        <v>44710</v>
      </c>
      <c r="C1484" s="26" t="s">
        <v>824</v>
      </c>
      <c r="D1484">
        <v>1</v>
      </c>
      <c r="E1484">
        <v>6</v>
      </c>
      <c r="F1484">
        <v>133</v>
      </c>
      <c r="G1484">
        <v>93.98</v>
      </c>
      <c r="H1484" t="str">
        <f>_xlfn.XLOOKUP(Table1[[#This Row],[MyyjäID]],myyjat!$A$2:$A$16,myyjat!$B$2:$B$16)</f>
        <v>Hessu</v>
      </c>
      <c r="I1484">
        <f>_xlfn.XLOOKUP(Table1[[#This Row],[Tuotenumero]],tuotteet!$A$2:$A$26,tuotteet!$C$2:$C$26)</f>
        <v>2</v>
      </c>
      <c r="J1484" t="str">
        <f>_xlfn.XLOOKUP(Table1[[#This Row],[ryhmäID]],ryhmat!$A$2:$A$7,ryhmat!$B$2:$B$7)</f>
        <v>Kuvantoisto</v>
      </c>
      <c r="K1484">
        <f>Table1[[#This Row],[Myyntihinta]]-Table1[[#This Row],[Ostohinta]]</f>
        <v>39.019999999999996</v>
      </c>
    </row>
    <row r="1485" spans="1:11" x14ac:dyDescent="0.2">
      <c r="A1485">
        <v>51983</v>
      </c>
      <c r="B1485" s="21">
        <v>44710</v>
      </c>
      <c r="C1485" s="26" t="s">
        <v>819</v>
      </c>
      <c r="D1485">
        <v>1</v>
      </c>
      <c r="E1485">
        <v>7</v>
      </c>
      <c r="F1485">
        <v>249</v>
      </c>
      <c r="G1485">
        <v>161.19999999999999</v>
      </c>
      <c r="H1485" t="str">
        <f>_xlfn.XLOOKUP(Table1[[#This Row],[MyyjäID]],myyjat!$A$2:$A$16,myyjat!$B$2:$B$16)</f>
        <v>Rauno</v>
      </c>
      <c r="I1485">
        <f>_xlfn.XLOOKUP(Table1[[#This Row],[Tuotenumero]],tuotteet!$A$2:$A$26,tuotteet!$C$2:$C$26)</f>
        <v>3</v>
      </c>
      <c r="J1485" t="str">
        <f>_xlfn.XLOOKUP(Table1[[#This Row],[ryhmäID]],ryhmat!$A$2:$A$7,ryhmat!$B$2:$B$7)</f>
        <v>TV</v>
      </c>
      <c r="K1485">
        <f>Table1[[#This Row],[Myyntihinta]]-Table1[[#This Row],[Ostohinta]]</f>
        <v>87.800000000000011</v>
      </c>
    </row>
    <row r="1486" spans="1:11" x14ac:dyDescent="0.2">
      <c r="A1486">
        <v>51984</v>
      </c>
      <c r="B1486" s="21">
        <v>44710</v>
      </c>
      <c r="C1486" s="26" t="s">
        <v>817</v>
      </c>
      <c r="D1486">
        <v>1</v>
      </c>
      <c r="E1486">
        <v>6</v>
      </c>
      <c r="F1486">
        <v>20</v>
      </c>
      <c r="G1486">
        <v>10.74</v>
      </c>
      <c r="H1486" t="str">
        <f>_xlfn.XLOOKUP(Table1[[#This Row],[MyyjäID]],myyjat!$A$2:$A$16,myyjat!$B$2:$B$16)</f>
        <v>Hessu</v>
      </c>
      <c r="I1486">
        <f>_xlfn.XLOOKUP(Table1[[#This Row],[Tuotenumero]],tuotteet!$A$2:$A$26,tuotteet!$C$2:$C$26)</f>
        <v>4</v>
      </c>
      <c r="J1486" t="str">
        <f>_xlfn.XLOOKUP(Table1[[#This Row],[ryhmäID]],ryhmat!$A$2:$A$7,ryhmat!$B$2:$B$7)</f>
        <v>Tarvikkeet</v>
      </c>
      <c r="K1486">
        <f>Table1[[#This Row],[Myyntihinta]]-Table1[[#This Row],[Ostohinta]]</f>
        <v>9.26</v>
      </c>
    </row>
    <row r="1487" spans="1:11" x14ac:dyDescent="0.2">
      <c r="A1487">
        <v>51985</v>
      </c>
      <c r="B1487" s="21">
        <v>44712</v>
      </c>
      <c r="C1487" s="26" t="s">
        <v>820</v>
      </c>
      <c r="D1487">
        <v>1</v>
      </c>
      <c r="E1487">
        <v>5</v>
      </c>
      <c r="F1487">
        <v>87</v>
      </c>
      <c r="G1487">
        <v>49.86</v>
      </c>
      <c r="H1487" t="str">
        <f>_xlfn.XLOOKUP(Table1[[#This Row],[MyyjäID]],myyjat!$A$2:$A$16,myyjat!$B$2:$B$16)</f>
        <v>Liisa</v>
      </c>
      <c r="I1487">
        <f>_xlfn.XLOOKUP(Table1[[#This Row],[Tuotenumero]],tuotteet!$A$2:$A$26,tuotteet!$C$2:$C$26)</f>
        <v>6</v>
      </c>
      <c r="J1487" t="str">
        <f>_xlfn.XLOOKUP(Table1[[#This Row],[ryhmäID]],ryhmat!$A$2:$A$7,ryhmat!$B$2:$B$7)</f>
        <v>Digiboxit</v>
      </c>
      <c r="K1487">
        <f>Table1[[#This Row],[Myyntihinta]]-Table1[[#This Row],[Ostohinta]]</f>
        <v>37.14</v>
      </c>
    </row>
    <row r="1488" spans="1:11" x14ac:dyDescent="0.2">
      <c r="A1488">
        <v>51986</v>
      </c>
      <c r="B1488" s="21">
        <v>44713</v>
      </c>
      <c r="C1488" s="26" t="s">
        <v>818</v>
      </c>
      <c r="D1488">
        <v>1</v>
      </c>
      <c r="E1488">
        <v>15</v>
      </c>
      <c r="F1488">
        <v>85</v>
      </c>
      <c r="G1488">
        <v>56.76</v>
      </c>
      <c r="H1488" t="str">
        <f>_xlfn.XLOOKUP(Table1[[#This Row],[MyyjäID]],myyjat!$A$2:$A$16,myyjat!$B$2:$B$16)</f>
        <v>Sohvi</v>
      </c>
      <c r="I1488">
        <f>_xlfn.XLOOKUP(Table1[[#This Row],[Tuotenumero]],tuotteet!$A$2:$A$26,tuotteet!$C$2:$C$26)</f>
        <v>6</v>
      </c>
      <c r="J1488" t="str">
        <f>_xlfn.XLOOKUP(Table1[[#This Row],[ryhmäID]],ryhmat!$A$2:$A$7,ryhmat!$B$2:$B$7)</f>
        <v>Digiboxit</v>
      </c>
      <c r="K1488">
        <f>Table1[[#This Row],[Myyntihinta]]-Table1[[#This Row],[Ostohinta]]</f>
        <v>28.240000000000002</v>
      </c>
    </row>
    <row r="1489" spans="1:11" x14ac:dyDescent="0.2">
      <c r="A1489">
        <v>51987</v>
      </c>
      <c r="B1489" s="21">
        <v>44713</v>
      </c>
      <c r="C1489" s="26" t="s">
        <v>817</v>
      </c>
      <c r="D1489">
        <v>1</v>
      </c>
      <c r="E1489">
        <v>5</v>
      </c>
      <c r="F1489">
        <v>20</v>
      </c>
      <c r="G1489">
        <v>10.89</v>
      </c>
      <c r="H1489" t="str">
        <f>_xlfn.XLOOKUP(Table1[[#This Row],[MyyjäID]],myyjat!$A$2:$A$16,myyjat!$B$2:$B$16)</f>
        <v>Liisa</v>
      </c>
      <c r="I1489">
        <f>_xlfn.XLOOKUP(Table1[[#This Row],[Tuotenumero]],tuotteet!$A$2:$A$26,tuotteet!$C$2:$C$26)</f>
        <v>4</v>
      </c>
      <c r="J1489" t="str">
        <f>_xlfn.XLOOKUP(Table1[[#This Row],[ryhmäID]],ryhmat!$A$2:$A$7,ryhmat!$B$2:$B$7)</f>
        <v>Tarvikkeet</v>
      </c>
      <c r="K1489">
        <f>Table1[[#This Row],[Myyntihinta]]-Table1[[#This Row],[Ostohinta]]</f>
        <v>9.11</v>
      </c>
    </row>
    <row r="1490" spans="1:11" x14ac:dyDescent="0.2">
      <c r="A1490">
        <v>51988</v>
      </c>
      <c r="B1490" s="21">
        <v>44714</v>
      </c>
      <c r="C1490" s="26" t="s">
        <v>819</v>
      </c>
      <c r="D1490">
        <v>1</v>
      </c>
      <c r="E1490">
        <v>7</v>
      </c>
      <c r="F1490">
        <v>239</v>
      </c>
      <c r="G1490">
        <v>158.49</v>
      </c>
      <c r="H1490" t="str">
        <f>_xlfn.XLOOKUP(Table1[[#This Row],[MyyjäID]],myyjat!$A$2:$A$16,myyjat!$B$2:$B$16)</f>
        <v>Rauno</v>
      </c>
      <c r="I1490">
        <f>_xlfn.XLOOKUP(Table1[[#This Row],[Tuotenumero]],tuotteet!$A$2:$A$26,tuotteet!$C$2:$C$26)</f>
        <v>3</v>
      </c>
      <c r="J1490" t="str">
        <f>_xlfn.XLOOKUP(Table1[[#This Row],[ryhmäID]],ryhmat!$A$2:$A$7,ryhmat!$B$2:$B$7)</f>
        <v>TV</v>
      </c>
      <c r="K1490">
        <f>Table1[[#This Row],[Myyntihinta]]-Table1[[#This Row],[Ostohinta]]</f>
        <v>80.509999999999991</v>
      </c>
    </row>
    <row r="1491" spans="1:11" x14ac:dyDescent="0.2">
      <c r="A1491">
        <v>51989</v>
      </c>
      <c r="B1491" s="21">
        <v>44716</v>
      </c>
      <c r="C1491" s="26" t="s">
        <v>821</v>
      </c>
      <c r="D1491">
        <v>1</v>
      </c>
      <c r="E1491">
        <v>1</v>
      </c>
      <c r="F1491">
        <v>121</v>
      </c>
      <c r="G1491">
        <v>65.03</v>
      </c>
      <c r="H1491" t="str">
        <f>_xlfn.XLOOKUP(Table1[[#This Row],[MyyjäID]],myyjat!$A$2:$A$16,myyjat!$B$2:$B$16)</f>
        <v>Jani</v>
      </c>
      <c r="I1491">
        <f>_xlfn.XLOOKUP(Table1[[#This Row],[Tuotenumero]],tuotteet!$A$2:$A$26,tuotteet!$C$2:$C$26)</f>
        <v>2</v>
      </c>
      <c r="J1491" t="str">
        <f>_xlfn.XLOOKUP(Table1[[#This Row],[ryhmäID]],ryhmat!$A$2:$A$7,ryhmat!$B$2:$B$7)</f>
        <v>Kuvantoisto</v>
      </c>
      <c r="K1491">
        <f>Table1[[#This Row],[Myyntihinta]]-Table1[[#This Row],[Ostohinta]]</f>
        <v>55.97</v>
      </c>
    </row>
    <row r="1492" spans="1:11" x14ac:dyDescent="0.2">
      <c r="A1492">
        <v>51990</v>
      </c>
      <c r="B1492" s="21">
        <v>44717</v>
      </c>
      <c r="C1492" s="26" t="s">
        <v>817</v>
      </c>
      <c r="D1492">
        <v>1</v>
      </c>
      <c r="E1492">
        <v>2</v>
      </c>
      <c r="F1492">
        <v>21</v>
      </c>
      <c r="G1492">
        <v>11.81</v>
      </c>
      <c r="H1492" t="str">
        <f>_xlfn.XLOOKUP(Table1[[#This Row],[MyyjäID]],myyjat!$A$2:$A$16,myyjat!$B$2:$B$16)</f>
        <v>Petteri</v>
      </c>
      <c r="I1492">
        <f>_xlfn.XLOOKUP(Table1[[#This Row],[Tuotenumero]],tuotteet!$A$2:$A$26,tuotteet!$C$2:$C$26)</f>
        <v>4</v>
      </c>
      <c r="J1492" t="str">
        <f>_xlfn.XLOOKUP(Table1[[#This Row],[ryhmäID]],ryhmat!$A$2:$A$7,ryhmat!$B$2:$B$7)</f>
        <v>Tarvikkeet</v>
      </c>
      <c r="K1492">
        <f>Table1[[#This Row],[Myyntihinta]]-Table1[[#This Row],[Ostohinta]]</f>
        <v>9.19</v>
      </c>
    </row>
    <row r="1493" spans="1:11" x14ac:dyDescent="0.2">
      <c r="A1493">
        <v>51991</v>
      </c>
      <c r="B1493" s="21">
        <v>44719</v>
      </c>
      <c r="C1493" s="26" t="s">
        <v>818</v>
      </c>
      <c r="D1493">
        <v>1</v>
      </c>
      <c r="E1493">
        <v>7</v>
      </c>
      <c r="F1493">
        <v>89</v>
      </c>
      <c r="G1493">
        <v>53.36</v>
      </c>
      <c r="H1493" t="str">
        <f>_xlfn.XLOOKUP(Table1[[#This Row],[MyyjäID]],myyjat!$A$2:$A$16,myyjat!$B$2:$B$16)</f>
        <v>Rauno</v>
      </c>
      <c r="I1493">
        <f>_xlfn.XLOOKUP(Table1[[#This Row],[Tuotenumero]],tuotteet!$A$2:$A$26,tuotteet!$C$2:$C$26)</f>
        <v>6</v>
      </c>
      <c r="J1493" t="str">
        <f>_xlfn.XLOOKUP(Table1[[#This Row],[ryhmäID]],ryhmat!$A$2:$A$7,ryhmat!$B$2:$B$7)</f>
        <v>Digiboxit</v>
      </c>
      <c r="K1493">
        <f>Table1[[#This Row],[Myyntihinta]]-Table1[[#This Row],[Ostohinta]]</f>
        <v>35.64</v>
      </c>
    </row>
    <row r="1494" spans="1:11" x14ac:dyDescent="0.2">
      <c r="A1494">
        <v>51992</v>
      </c>
      <c r="B1494" s="21">
        <v>44721</v>
      </c>
      <c r="C1494" s="26" t="s">
        <v>817</v>
      </c>
      <c r="D1494">
        <v>1</v>
      </c>
      <c r="E1494">
        <v>6</v>
      </c>
      <c r="F1494">
        <v>20</v>
      </c>
      <c r="G1494">
        <v>11.8</v>
      </c>
      <c r="H1494" t="str">
        <f>_xlfn.XLOOKUP(Table1[[#This Row],[MyyjäID]],myyjat!$A$2:$A$16,myyjat!$B$2:$B$16)</f>
        <v>Hessu</v>
      </c>
      <c r="I1494">
        <f>_xlfn.XLOOKUP(Table1[[#This Row],[Tuotenumero]],tuotteet!$A$2:$A$26,tuotteet!$C$2:$C$26)</f>
        <v>4</v>
      </c>
      <c r="J1494" t="str">
        <f>_xlfn.XLOOKUP(Table1[[#This Row],[ryhmäID]],ryhmat!$A$2:$A$7,ryhmat!$B$2:$B$7)</f>
        <v>Tarvikkeet</v>
      </c>
      <c r="K1494">
        <f>Table1[[#This Row],[Myyntihinta]]-Table1[[#This Row],[Ostohinta]]</f>
        <v>8.1999999999999993</v>
      </c>
    </row>
    <row r="1495" spans="1:11" x14ac:dyDescent="0.2">
      <c r="A1495">
        <v>51993</v>
      </c>
      <c r="B1495" s="21">
        <v>44721</v>
      </c>
      <c r="C1495" s="26" t="s">
        <v>820</v>
      </c>
      <c r="D1495">
        <v>1</v>
      </c>
      <c r="E1495">
        <v>5</v>
      </c>
      <c r="F1495">
        <v>89</v>
      </c>
      <c r="G1495">
        <v>47.22</v>
      </c>
      <c r="H1495" t="str">
        <f>_xlfn.XLOOKUP(Table1[[#This Row],[MyyjäID]],myyjat!$A$2:$A$16,myyjat!$B$2:$B$16)</f>
        <v>Liisa</v>
      </c>
      <c r="I1495">
        <f>_xlfn.XLOOKUP(Table1[[#This Row],[Tuotenumero]],tuotteet!$A$2:$A$26,tuotteet!$C$2:$C$26)</f>
        <v>6</v>
      </c>
      <c r="J1495" t="str">
        <f>_xlfn.XLOOKUP(Table1[[#This Row],[ryhmäID]],ryhmat!$A$2:$A$7,ryhmat!$B$2:$B$7)</f>
        <v>Digiboxit</v>
      </c>
      <c r="K1495">
        <f>Table1[[#This Row],[Myyntihinta]]-Table1[[#This Row],[Ostohinta]]</f>
        <v>41.78</v>
      </c>
    </row>
    <row r="1496" spans="1:11" x14ac:dyDescent="0.2">
      <c r="A1496">
        <v>51994</v>
      </c>
      <c r="B1496" s="21">
        <v>44722</v>
      </c>
      <c r="C1496" s="26" t="s">
        <v>822</v>
      </c>
      <c r="D1496">
        <v>1</v>
      </c>
      <c r="E1496">
        <v>7</v>
      </c>
      <c r="F1496">
        <v>189</v>
      </c>
      <c r="G1496">
        <v>120.02</v>
      </c>
      <c r="H1496" t="str">
        <f>_xlfn.XLOOKUP(Table1[[#This Row],[MyyjäID]],myyjat!$A$2:$A$16,myyjat!$B$2:$B$16)</f>
        <v>Rauno</v>
      </c>
      <c r="I1496">
        <f>_xlfn.XLOOKUP(Table1[[#This Row],[Tuotenumero]],tuotteet!$A$2:$A$26,tuotteet!$C$2:$C$26)</f>
        <v>2</v>
      </c>
      <c r="J1496" t="str">
        <f>_xlfn.XLOOKUP(Table1[[#This Row],[ryhmäID]],ryhmat!$A$2:$A$7,ryhmat!$B$2:$B$7)</f>
        <v>Kuvantoisto</v>
      </c>
      <c r="K1496">
        <f>Table1[[#This Row],[Myyntihinta]]-Table1[[#This Row],[Ostohinta]]</f>
        <v>68.98</v>
      </c>
    </row>
    <row r="1497" spans="1:11" x14ac:dyDescent="0.2">
      <c r="A1497">
        <v>51995</v>
      </c>
      <c r="B1497" s="21">
        <v>44722</v>
      </c>
      <c r="C1497" s="26" t="s">
        <v>821</v>
      </c>
      <c r="D1497">
        <v>1</v>
      </c>
      <c r="E1497">
        <v>1</v>
      </c>
      <c r="F1497">
        <v>113</v>
      </c>
      <c r="G1497">
        <v>61.26</v>
      </c>
      <c r="H1497" t="str">
        <f>_xlfn.XLOOKUP(Table1[[#This Row],[MyyjäID]],myyjat!$A$2:$A$16,myyjat!$B$2:$B$16)</f>
        <v>Jani</v>
      </c>
      <c r="I1497">
        <f>_xlfn.XLOOKUP(Table1[[#This Row],[Tuotenumero]],tuotteet!$A$2:$A$26,tuotteet!$C$2:$C$26)</f>
        <v>2</v>
      </c>
      <c r="J1497" t="str">
        <f>_xlfn.XLOOKUP(Table1[[#This Row],[ryhmäID]],ryhmat!$A$2:$A$7,ryhmat!$B$2:$B$7)</f>
        <v>Kuvantoisto</v>
      </c>
      <c r="K1497">
        <f>Table1[[#This Row],[Myyntihinta]]-Table1[[#This Row],[Ostohinta]]</f>
        <v>51.74</v>
      </c>
    </row>
    <row r="1498" spans="1:11" x14ac:dyDescent="0.2">
      <c r="A1498">
        <v>51996</v>
      </c>
      <c r="B1498" s="21">
        <v>44723</v>
      </c>
      <c r="C1498" s="26" t="s">
        <v>819</v>
      </c>
      <c r="D1498">
        <v>1</v>
      </c>
      <c r="E1498">
        <v>6</v>
      </c>
      <c r="F1498">
        <v>233</v>
      </c>
      <c r="G1498">
        <v>162.06</v>
      </c>
      <c r="H1498" t="str">
        <f>_xlfn.XLOOKUP(Table1[[#This Row],[MyyjäID]],myyjat!$A$2:$A$16,myyjat!$B$2:$B$16)</f>
        <v>Hessu</v>
      </c>
      <c r="I1498">
        <f>_xlfn.XLOOKUP(Table1[[#This Row],[Tuotenumero]],tuotteet!$A$2:$A$26,tuotteet!$C$2:$C$26)</f>
        <v>3</v>
      </c>
      <c r="J1498" t="str">
        <f>_xlfn.XLOOKUP(Table1[[#This Row],[ryhmäID]],ryhmat!$A$2:$A$7,ryhmat!$B$2:$B$7)</f>
        <v>TV</v>
      </c>
      <c r="K1498">
        <f>Table1[[#This Row],[Myyntihinta]]-Table1[[#This Row],[Ostohinta]]</f>
        <v>70.94</v>
      </c>
    </row>
    <row r="1499" spans="1:11" x14ac:dyDescent="0.2">
      <c r="A1499">
        <v>51997</v>
      </c>
      <c r="B1499" s="21">
        <v>44725</v>
      </c>
      <c r="C1499" s="26" t="s">
        <v>821</v>
      </c>
      <c r="D1499">
        <v>1</v>
      </c>
      <c r="E1499">
        <v>13</v>
      </c>
      <c r="F1499">
        <v>120</v>
      </c>
      <c r="G1499">
        <v>66.489999999999995</v>
      </c>
      <c r="H1499" t="str">
        <f>_xlfn.XLOOKUP(Table1[[#This Row],[MyyjäID]],myyjat!$A$2:$A$16,myyjat!$B$2:$B$16)</f>
        <v>Mari</v>
      </c>
      <c r="I1499">
        <f>_xlfn.XLOOKUP(Table1[[#This Row],[Tuotenumero]],tuotteet!$A$2:$A$26,tuotteet!$C$2:$C$26)</f>
        <v>2</v>
      </c>
      <c r="J1499" t="str">
        <f>_xlfn.XLOOKUP(Table1[[#This Row],[ryhmäID]],ryhmat!$A$2:$A$7,ryhmat!$B$2:$B$7)</f>
        <v>Kuvantoisto</v>
      </c>
      <c r="K1499">
        <f>Table1[[#This Row],[Myyntihinta]]-Table1[[#This Row],[Ostohinta]]</f>
        <v>53.510000000000005</v>
      </c>
    </row>
    <row r="1500" spans="1:11" x14ac:dyDescent="0.2">
      <c r="A1500">
        <v>51998</v>
      </c>
      <c r="B1500" s="21">
        <v>44725</v>
      </c>
      <c r="C1500" s="26" t="s">
        <v>817</v>
      </c>
      <c r="D1500">
        <v>1</v>
      </c>
      <c r="E1500">
        <v>7</v>
      </c>
      <c r="F1500">
        <v>20</v>
      </c>
      <c r="G1500">
        <v>11.7</v>
      </c>
      <c r="H1500" t="str">
        <f>_xlfn.XLOOKUP(Table1[[#This Row],[MyyjäID]],myyjat!$A$2:$A$16,myyjat!$B$2:$B$16)</f>
        <v>Rauno</v>
      </c>
      <c r="I1500">
        <f>_xlfn.XLOOKUP(Table1[[#This Row],[Tuotenumero]],tuotteet!$A$2:$A$26,tuotteet!$C$2:$C$26)</f>
        <v>4</v>
      </c>
      <c r="J1500" t="str">
        <f>_xlfn.XLOOKUP(Table1[[#This Row],[ryhmäID]],ryhmat!$A$2:$A$7,ryhmat!$B$2:$B$7)</f>
        <v>Tarvikkeet</v>
      </c>
      <c r="K1500">
        <f>Table1[[#This Row],[Myyntihinta]]-Table1[[#This Row],[Ostohinta]]</f>
        <v>8.3000000000000007</v>
      </c>
    </row>
    <row r="1501" spans="1:11" x14ac:dyDescent="0.2">
      <c r="A1501">
        <v>51999</v>
      </c>
      <c r="B1501" s="21">
        <v>44728</v>
      </c>
      <c r="C1501" s="26" t="s">
        <v>822</v>
      </c>
      <c r="D1501">
        <v>1</v>
      </c>
      <c r="E1501">
        <v>1</v>
      </c>
      <c r="F1501">
        <v>186</v>
      </c>
      <c r="G1501">
        <v>118.74</v>
      </c>
      <c r="H1501" t="str">
        <f>_xlfn.XLOOKUP(Table1[[#This Row],[MyyjäID]],myyjat!$A$2:$A$16,myyjat!$B$2:$B$16)</f>
        <v>Jani</v>
      </c>
      <c r="I1501">
        <f>_xlfn.XLOOKUP(Table1[[#This Row],[Tuotenumero]],tuotteet!$A$2:$A$26,tuotteet!$C$2:$C$26)</f>
        <v>2</v>
      </c>
      <c r="J1501" t="str">
        <f>_xlfn.XLOOKUP(Table1[[#This Row],[ryhmäID]],ryhmat!$A$2:$A$7,ryhmat!$B$2:$B$7)</f>
        <v>Kuvantoisto</v>
      </c>
      <c r="K1501">
        <f>Table1[[#This Row],[Myyntihinta]]-Table1[[#This Row],[Ostohinta]]</f>
        <v>67.260000000000005</v>
      </c>
    </row>
    <row r="1502" spans="1:11" x14ac:dyDescent="0.2">
      <c r="A1502">
        <v>52000</v>
      </c>
      <c r="B1502" s="21">
        <v>44728</v>
      </c>
      <c r="C1502" s="26" t="s">
        <v>817</v>
      </c>
      <c r="D1502">
        <v>1</v>
      </c>
      <c r="E1502">
        <v>14</v>
      </c>
      <c r="F1502">
        <v>19</v>
      </c>
      <c r="G1502">
        <v>11.61</v>
      </c>
      <c r="H1502" t="str">
        <f>_xlfn.XLOOKUP(Table1[[#This Row],[MyyjäID]],myyjat!$A$2:$A$16,myyjat!$B$2:$B$16)</f>
        <v>Hillevi</v>
      </c>
      <c r="I1502">
        <f>_xlfn.XLOOKUP(Table1[[#This Row],[Tuotenumero]],tuotteet!$A$2:$A$26,tuotteet!$C$2:$C$26)</f>
        <v>4</v>
      </c>
      <c r="J1502" t="str">
        <f>_xlfn.XLOOKUP(Table1[[#This Row],[ryhmäID]],ryhmat!$A$2:$A$7,ryhmat!$B$2:$B$7)</f>
        <v>Tarvikkeet</v>
      </c>
      <c r="K1502">
        <f>Table1[[#This Row],[Myyntihinta]]-Table1[[#This Row],[Ostohinta]]</f>
        <v>7.3900000000000006</v>
      </c>
    </row>
    <row r="1503" spans="1:11" x14ac:dyDescent="0.2">
      <c r="A1503">
        <v>52001</v>
      </c>
      <c r="B1503" s="21">
        <v>44728</v>
      </c>
      <c r="C1503" s="26" t="s">
        <v>819</v>
      </c>
      <c r="D1503">
        <v>1</v>
      </c>
      <c r="E1503">
        <v>5</v>
      </c>
      <c r="F1503">
        <v>236</v>
      </c>
      <c r="G1503">
        <v>160.15</v>
      </c>
      <c r="H1503" t="str">
        <f>_xlfn.XLOOKUP(Table1[[#This Row],[MyyjäID]],myyjat!$A$2:$A$16,myyjat!$B$2:$B$16)</f>
        <v>Liisa</v>
      </c>
      <c r="I1503">
        <f>_xlfn.XLOOKUP(Table1[[#This Row],[Tuotenumero]],tuotteet!$A$2:$A$26,tuotteet!$C$2:$C$26)</f>
        <v>3</v>
      </c>
      <c r="J1503" t="str">
        <f>_xlfn.XLOOKUP(Table1[[#This Row],[ryhmäID]],ryhmat!$A$2:$A$7,ryhmat!$B$2:$B$7)</f>
        <v>TV</v>
      </c>
      <c r="K1503">
        <f>Table1[[#This Row],[Myyntihinta]]-Table1[[#This Row],[Ostohinta]]</f>
        <v>75.849999999999994</v>
      </c>
    </row>
    <row r="1504" spans="1:11" x14ac:dyDescent="0.2">
      <c r="A1504">
        <v>52002</v>
      </c>
      <c r="B1504" s="21">
        <v>44728</v>
      </c>
      <c r="C1504" s="26" t="s">
        <v>820</v>
      </c>
      <c r="D1504">
        <v>1</v>
      </c>
      <c r="E1504">
        <v>14</v>
      </c>
      <c r="F1504">
        <v>82</v>
      </c>
      <c r="G1504">
        <v>46.52</v>
      </c>
      <c r="H1504" t="str">
        <f>_xlfn.XLOOKUP(Table1[[#This Row],[MyyjäID]],myyjat!$A$2:$A$16,myyjat!$B$2:$B$16)</f>
        <v>Hillevi</v>
      </c>
      <c r="I1504">
        <f>_xlfn.XLOOKUP(Table1[[#This Row],[Tuotenumero]],tuotteet!$A$2:$A$26,tuotteet!$C$2:$C$26)</f>
        <v>6</v>
      </c>
      <c r="J1504" t="str">
        <f>_xlfn.XLOOKUP(Table1[[#This Row],[ryhmäID]],ryhmat!$A$2:$A$7,ryhmat!$B$2:$B$7)</f>
        <v>Digiboxit</v>
      </c>
      <c r="K1504">
        <f>Table1[[#This Row],[Myyntihinta]]-Table1[[#This Row],[Ostohinta]]</f>
        <v>35.479999999999997</v>
      </c>
    </row>
    <row r="1505" spans="1:11" x14ac:dyDescent="0.2">
      <c r="A1505">
        <v>52003</v>
      </c>
      <c r="B1505" s="21">
        <v>44730</v>
      </c>
      <c r="C1505" s="26" t="s">
        <v>818</v>
      </c>
      <c r="D1505">
        <v>1</v>
      </c>
      <c r="E1505">
        <v>6</v>
      </c>
      <c r="F1505">
        <v>85</v>
      </c>
      <c r="G1505">
        <v>51.77</v>
      </c>
      <c r="H1505" t="str">
        <f>_xlfn.XLOOKUP(Table1[[#This Row],[MyyjäID]],myyjat!$A$2:$A$16,myyjat!$B$2:$B$16)</f>
        <v>Hessu</v>
      </c>
      <c r="I1505">
        <f>_xlfn.XLOOKUP(Table1[[#This Row],[Tuotenumero]],tuotteet!$A$2:$A$26,tuotteet!$C$2:$C$26)</f>
        <v>6</v>
      </c>
      <c r="J1505" t="str">
        <f>_xlfn.XLOOKUP(Table1[[#This Row],[ryhmäID]],ryhmat!$A$2:$A$7,ryhmat!$B$2:$B$7)</f>
        <v>Digiboxit</v>
      </c>
      <c r="K1505">
        <f>Table1[[#This Row],[Myyntihinta]]-Table1[[#This Row],[Ostohinta]]</f>
        <v>33.229999999999997</v>
      </c>
    </row>
    <row r="1506" spans="1:11" x14ac:dyDescent="0.2">
      <c r="A1506">
        <v>52004</v>
      </c>
      <c r="B1506" s="21">
        <v>44730</v>
      </c>
      <c r="C1506" s="26" t="s">
        <v>816</v>
      </c>
      <c r="D1506">
        <v>1</v>
      </c>
      <c r="E1506">
        <v>11</v>
      </c>
      <c r="F1506">
        <v>74</v>
      </c>
      <c r="G1506">
        <v>40.5</v>
      </c>
      <c r="H1506" t="str">
        <f>_xlfn.XLOOKUP(Table1[[#This Row],[MyyjäID]],myyjat!$A$2:$A$16,myyjat!$B$2:$B$16)</f>
        <v>Lisbeth</v>
      </c>
      <c r="I1506">
        <f>_xlfn.XLOOKUP(Table1[[#This Row],[Tuotenumero]],tuotteet!$A$2:$A$26,tuotteet!$C$2:$C$26)</f>
        <v>5</v>
      </c>
      <c r="J1506" t="str">
        <f>_xlfn.XLOOKUP(Table1[[#This Row],[ryhmäID]],ryhmat!$A$2:$A$7,ryhmat!$B$2:$B$7)</f>
        <v>Konsolit</v>
      </c>
      <c r="K1506">
        <f>Table1[[#This Row],[Myyntihinta]]-Table1[[#This Row],[Ostohinta]]</f>
        <v>33.5</v>
      </c>
    </row>
    <row r="1507" spans="1:11" x14ac:dyDescent="0.2">
      <c r="A1507">
        <v>52005</v>
      </c>
      <c r="B1507" s="21">
        <v>44731</v>
      </c>
      <c r="C1507" s="26" t="s">
        <v>821</v>
      </c>
      <c r="D1507">
        <v>1</v>
      </c>
      <c r="E1507">
        <v>1</v>
      </c>
      <c r="F1507">
        <v>121</v>
      </c>
      <c r="G1507">
        <v>65.42</v>
      </c>
      <c r="H1507" t="str">
        <f>_xlfn.XLOOKUP(Table1[[#This Row],[MyyjäID]],myyjat!$A$2:$A$16,myyjat!$B$2:$B$16)</f>
        <v>Jani</v>
      </c>
      <c r="I1507">
        <f>_xlfn.XLOOKUP(Table1[[#This Row],[Tuotenumero]],tuotteet!$A$2:$A$26,tuotteet!$C$2:$C$26)</f>
        <v>2</v>
      </c>
      <c r="J1507" t="str">
        <f>_xlfn.XLOOKUP(Table1[[#This Row],[ryhmäID]],ryhmat!$A$2:$A$7,ryhmat!$B$2:$B$7)</f>
        <v>Kuvantoisto</v>
      </c>
      <c r="K1507">
        <f>Table1[[#This Row],[Myyntihinta]]-Table1[[#This Row],[Ostohinta]]</f>
        <v>55.58</v>
      </c>
    </row>
    <row r="1508" spans="1:11" x14ac:dyDescent="0.2">
      <c r="A1508">
        <v>52006</v>
      </c>
      <c r="B1508" s="21">
        <v>44731</v>
      </c>
      <c r="C1508" s="26" t="s">
        <v>817</v>
      </c>
      <c r="D1508">
        <v>1</v>
      </c>
      <c r="E1508">
        <v>5</v>
      </c>
      <c r="F1508">
        <v>20</v>
      </c>
      <c r="G1508">
        <v>11.01</v>
      </c>
      <c r="H1508" t="str">
        <f>_xlfn.XLOOKUP(Table1[[#This Row],[MyyjäID]],myyjat!$A$2:$A$16,myyjat!$B$2:$B$16)</f>
        <v>Liisa</v>
      </c>
      <c r="I1508">
        <f>_xlfn.XLOOKUP(Table1[[#This Row],[Tuotenumero]],tuotteet!$A$2:$A$26,tuotteet!$C$2:$C$26)</f>
        <v>4</v>
      </c>
      <c r="J1508" t="str">
        <f>_xlfn.XLOOKUP(Table1[[#This Row],[ryhmäID]],ryhmat!$A$2:$A$7,ryhmat!$B$2:$B$7)</f>
        <v>Tarvikkeet</v>
      </c>
      <c r="K1508">
        <f>Table1[[#This Row],[Myyntihinta]]-Table1[[#This Row],[Ostohinta]]</f>
        <v>8.99</v>
      </c>
    </row>
    <row r="1509" spans="1:11" x14ac:dyDescent="0.2">
      <c r="A1509">
        <v>52007</v>
      </c>
      <c r="B1509" s="21">
        <v>44732</v>
      </c>
      <c r="C1509" s="26" t="s">
        <v>822</v>
      </c>
      <c r="D1509">
        <v>1</v>
      </c>
      <c r="E1509">
        <v>7</v>
      </c>
      <c r="F1509">
        <v>175</v>
      </c>
      <c r="G1509">
        <v>117.23</v>
      </c>
      <c r="H1509" t="str">
        <f>_xlfn.XLOOKUP(Table1[[#This Row],[MyyjäID]],myyjat!$A$2:$A$16,myyjat!$B$2:$B$16)</f>
        <v>Rauno</v>
      </c>
      <c r="I1509">
        <f>_xlfn.XLOOKUP(Table1[[#This Row],[Tuotenumero]],tuotteet!$A$2:$A$26,tuotteet!$C$2:$C$26)</f>
        <v>2</v>
      </c>
      <c r="J1509" t="str">
        <f>_xlfn.XLOOKUP(Table1[[#This Row],[ryhmäID]],ryhmat!$A$2:$A$7,ryhmat!$B$2:$B$7)</f>
        <v>Kuvantoisto</v>
      </c>
      <c r="K1509">
        <f>Table1[[#This Row],[Myyntihinta]]-Table1[[#This Row],[Ostohinta]]</f>
        <v>57.769999999999996</v>
      </c>
    </row>
    <row r="1510" spans="1:11" x14ac:dyDescent="0.2">
      <c r="A1510">
        <v>52008</v>
      </c>
      <c r="B1510" s="21">
        <v>44732</v>
      </c>
      <c r="C1510" s="26" t="s">
        <v>824</v>
      </c>
      <c r="D1510">
        <v>1</v>
      </c>
      <c r="E1510">
        <v>7</v>
      </c>
      <c r="F1510">
        <v>139</v>
      </c>
      <c r="G1510">
        <v>93.3</v>
      </c>
      <c r="H1510" t="str">
        <f>_xlfn.XLOOKUP(Table1[[#This Row],[MyyjäID]],myyjat!$A$2:$A$16,myyjat!$B$2:$B$16)</f>
        <v>Rauno</v>
      </c>
      <c r="I1510">
        <f>_xlfn.XLOOKUP(Table1[[#This Row],[Tuotenumero]],tuotteet!$A$2:$A$26,tuotteet!$C$2:$C$26)</f>
        <v>2</v>
      </c>
      <c r="J1510" t="str">
        <f>_xlfn.XLOOKUP(Table1[[#This Row],[ryhmäID]],ryhmat!$A$2:$A$7,ryhmat!$B$2:$B$7)</f>
        <v>Kuvantoisto</v>
      </c>
      <c r="K1510">
        <f>Table1[[#This Row],[Myyntihinta]]-Table1[[#This Row],[Ostohinta]]</f>
        <v>45.7</v>
      </c>
    </row>
    <row r="1511" spans="1:11" x14ac:dyDescent="0.2">
      <c r="A1511">
        <v>52009</v>
      </c>
      <c r="B1511" s="21">
        <v>44736</v>
      </c>
      <c r="C1511" s="26" t="s">
        <v>817</v>
      </c>
      <c r="D1511">
        <v>1</v>
      </c>
      <c r="E1511">
        <v>1</v>
      </c>
      <c r="F1511">
        <v>21</v>
      </c>
      <c r="G1511">
        <v>11.02</v>
      </c>
      <c r="H1511" t="str">
        <f>_xlfn.XLOOKUP(Table1[[#This Row],[MyyjäID]],myyjat!$A$2:$A$16,myyjat!$B$2:$B$16)</f>
        <v>Jani</v>
      </c>
      <c r="I1511">
        <f>_xlfn.XLOOKUP(Table1[[#This Row],[Tuotenumero]],tuotteet!$A$2:$A$26,tuotteet!$C$2:$C$26)</f>
        <v>4</v>
      </c>
      <c r="J1511" t="str">
        <f>_xlfn.XLOOKUP(Table1[[#This Row],[ryhmäID]],ryhmat!$A$2:$A$7,ryhmat!$B$2:$B$7)</f>
        <v>Tarvikkeet</v>
      </c>
      <c r="K1511">
        <f>Table1[[#This Row],[Myyntihinta]]-Table1[[#This Row],[Ostohinta]]</f>
        <v>9.98</v>
      </c>
    </row>
    <row r="1512" spans="1:11" x14ac:dyDescent="0.2">
      <c r="A1512">
        <v>52010</v>
      </c>
      <c r="B1512" s="21">
        <v>44737</v>
      </c>
      <c r="C1512" s="26" t="s">
        <v>822</v>
      </c>
      <c r="D1512">
        <v>1</v>
      </c>
      <c r="E1512">
        <v>5</v>
      </c>
      <c r="F1512">
        <v>185</v>
      </c>
      <c r="G1512">
        <v>120.6</v>
      </c>
      <c r="H1512" t="str">
        <f>_xlfn.XLOOKUP(Table1[[#This Row],[MyyjäID]],myyjat!$A$2:$A$16,myyjat!$B$2:$B$16)</f>
        <v>Liisa</v>
      </c>
      <c r="I1512">
        <f>_xlfn.XLOOKUP(Table1[[#This Row],[Tuotenumero]],tuotteet!$A$2:$A$26,tuotteet!$C$2:$C$26)</f>
        <v>2</v>
      </c>
      <c r="J1512" t="str">
        <f>_xlfn.XLOOKUP(Table1[[#This Row],[ryhmäID]],ryhmat!$A$2:$A$7,ryhmat!$B$2:$B$7)</f>
        <v>Kuvantoisto</v>
      </c>
      <c r="K1512">
        <f>Table1[[#This Row],[Myyntihinta]]-Table1[[#This Row],[Ostohinta]]</f>
        <v>64.400000000000006</v>
      </c>
    </row>
    <row r="1513" spans="1:11" x14ac:dyDescent="0.2">
      <c r="A1513">
        <v>52011</v>
      </c>
      <c r="B1513" s="21">
        <v>44738</v>
      </c>
      <c r="C1513" s="26" t="s">
        <v>821</v>
      </c>
      <c r="D1513">
        <v>1</v>
      </c>
      <c r="E1513">
        <v>9</v>
      </c>
      <c r="F1513">
        <v>118</v>
      </c>
      <c r="G1513">
        <v>62.13</v>
      </c>
      <c r="H1513" t="str">
        <f>_xlfn.XLOOKUP(Table1[[#This Row],[MyyjäID]],myyjat!$A$2:$A$16,myyjat!$B$2:$B$16)</f>
        <v>Maija</v>
      </c>
      <c r="I1513">
        <f>_xlfn.XLOOKUP(Table1[[#This Row],[Tuotenumero]],tuotteet!$A$2:$A$26,tuotteet!$C$2:$C$26)</f>
        <v>2</v>
      </c>
      <c r="J1513" t="str">
        <f>_xlfn.XLOOKUP(Table1[[#This Row],[ryhmäID]],ryhmat!$A$2:$A$7,ryhmat!$B$2:$B$7)</f>
        <v>Kuvantoisto</v>
      </c>
      <c r="K1513">
        <f>Table1[[#This Row],[Myyntihinta]]-Table1[[#This Row],[Ostohinta]]</f>
        <v>55.87</v>
      </c>
    </row>
    <row r="1514" spans="1:11" x14ac:dyDescent="0.2">
      <c r="A1514">
        <v>52012</v>
      </c>
      <c r="B1514" s="21">
        <v>44740</v>
      </c>
      <c r="C1514" s="26" t="s">
        <v>818</v>
      </c>
      <c r="D1514">
        <v>1</v>
      </c>
      <c r="E1514">
        <v>15</v>
      </c>
      <c r="F1514">
        <v>81</v>
      </c>
      <c r="G1514">
        <v>56.5</v>
      </c>
      <c r="H1514" t="str">
        <f>_xlfn.XLOOKUP(Table1[[#This Row],[MyyjäID]],myyjat!$A$2:$A$16,myyjat!$B$2:$B$16)</f>
        <v>Sohvi</v>
      </c>
      <c r="I1514">
        <f>_xlfn.XLOOKUP(Table1[[#This Row],[Tuotenumero]],tuotteet!$A$2:$A$26,tuotteet!$C$2:$C$26)</f>
        <v>6</v>
      </c>
      <c r="J1514" t="str">
        <f>_xlfn.XLOOKUP(Table1[[#This Row],[ryhmäID]],ryhmat!$A$2:$A$7,ryhmat!$B$2:$B$7)</f>
        <v>Digiboxit</v>
      </c>
      <c r="K1514">
        <f>Table1[[#This Row],[Myyntihinta]]-Table1[[#This Row],[Ostohinta]]</f>
        <v>24.5</v>
      </c>
    </row>
    <row r="1515" spans="1:11" x14ac:dyDescent="0.2">
      <c r="A1515">
        <v>52013</v>
      </c>
      <c r="B1515" s="21">
        <v>44740</v>
      </c>
      <c r="C1515" s="26" t="s">
        <v>819</v>
      </c>
      <c r="D1515">
        <v>1</v>
      </c>
      <c r="E1515">
        <v>3</v>
      </c>
      <c r="F1515">
        <v>230</v>
      </c>
      <c r="G1515">
        <v>158.02000000000001</v>
      </c>
      <c r="H1515" t="str">
        <f>_xlfn.XLOOKUP(Table1[[#This Row],[MyyjäID]],myyjat!$A$2:$A$16,myyjat!$B$2:$B$16)</f>
        <v>Pekka</v>
      </c>
      <c r="I1515">
        <f>_xlfn.XLOOKUP(Table1[[#This Row],[Tuotenumero]],tuotteet!$A$2:$A$26,tuotteet!$C$2:$C$26)</f>
        <v>3</v>
      </c>
      <c r="J1515" t="str">
        <f>_xlfn.XLOOKUP(Table1[[#This Row],[ryhmäID]],ryhmat!$A$2:$A$7,ryhmat!$B$2:$B$7)</f>
        <v>TV</v>
      </c>
      <c r="K1515">
        <f>Table1[[#This Row],[Myyntihinta]]-Table1[[#This Row],[Ostohinta]]</f>
        <v>71.97999999999999</v>
      </c>
    </row>
    <row r="1516" spans="1:11" x14ac:dyDescent="0.2">
      <c r="A1516">
        <v>52014</v>
      </c>
      <c r="B1516" s="21">
        <v>44741</v>
      </c>
      <c r="C1516" s="26" t="s">
        <v>817</v>
      </c>
      <c r="D1516">
        <v>1</v>
      </c>
      <c r="E1516">
        <v>2</v>
      </c>
      <c r="F1516">
        <v>21</v>
      </c>
      <c r="G1516">
        <v>10.91</v>
      </c>
      <c r="H1516" t="str">
        <f>_xlfn.XLOOKUP(Table1[[#This Row],[MyyjäID]],myyjat!$A$2:$A$16,myyjat!$B$2:$B$16)</f>
        <v>Petteri</v>
      </c>
      <c r="I1516">
        <f>_xlfn.XLOOKUP(Table1[[#This Row],[Tuotenumero]],tuotteet!$A$2:$A$26,tuotteet!$C$2:$C$26)</f>
        <v>4</v>
      </c>
      <c r="J1516" t="str">
        <f>_xlfn.XLOOKUP(Table1[[#This Row],[ryhmäID]],ryhmat!$A$2:$A$7,ryhmat!$B$2:$B$7)</f>
        <v>Tarvikkeet</v>
      </c>
      <c r="K1516">
        <f>Table1[[#This Row],[Myyntihinta]]-Table1[[#This Row],[Ostohinta]]</f>
        <v>10.09</v>
      </c>
    </row>
    <row r="1517" spans="1:11" x14ac:dyDescent="0.2">
      <c r="A1517">
        <v>52015</v>
      </c>
      <c r="B1517" s="21">
        <v>44743</v>
      </c>
      <c r="C1517" s="26" t="s">
        <v>820</v>
      </c>
      <c r="D1517">
        <v>1</v>
      </c>
      <c r="E1517">
        <v>7</v>
      </c>
      <c r="F1517">
        <v>89</v>
      </c>
      <c r="G1517">
        <v>50.68</v>
      </c>
      <c r="H1517" t="str">
        <f>_xlfn.XLOOKUP(Table1[[#This Row],[MyyjäID]],myyjat!$A$2:$A$16,myyjat!$B$2:$B$16)</f>
        <v>Rauno</v>
      </c>
      <c r="I1517">
        <f>_xlfn.XLOOKUP(Table1[[#This Row],[Tuotenumero]],tuotteet!$A$2:$A$26,tuotteet!$C$2:$C$26)</f>
        <v>6</v>
      </c>
      <c r="J1517" t="str">
        <f>_xlfn.XLOOKUP(Table1[[#This Row],[ryhmäID]],ryhmat!$A$2:$A$7,ryhmat!$B$2:$B$7)</f>
        <v>Digiboxit</v>
      </c>
      <c r="K1517">
        <f>Table1[[#This Row],[Myyntihinta]]-Table1[[#This Row],[Ostohinta]]</f>
        <v>38.32</v>
      </c>
    </row>
    <row r="1518" spans="1:11" x14ac:dyDescent="0.2">
      <c r="A1518">
        <v>52016</v>
      </c>
      <c r="B1518" s="21">
        <v>44744</v>
      </c>
      <c r="C1518" s="26" t="s">
        <v>817</v>
      </c>
      <c r="D1518">
        <v>1</v>
      </c>
      <c r="E1518">
        <v>14</v>
      </c>
      <c r="F1518">
        <v>21</v>
      </c>
      <c r="G1518">
        <v>10.87</v>
      </c>
      <c r="H1518" t="str">
        <f>_xlfn.XLOOKUP(Table1[[#This Row],[MyyjäID]],myyjat!$A$2:$A$16,myyjat!$B$2:$B$16)</f>
        <v>Hillevi</v>
      </c>
      <c r="I1518">
        <f>_xlfn.XLOOKUP(Table1[[#This Row],[Tuotenumero]],tuotteet!$A$2:$A$26,tuotteet!$C$2:$C$26)</f>
        <v>4</v>
      </c>
      <c r="J1518" t="str">
        <f>_xlfn.XLOOKUP(Table1[[#This Row],[ryhmäID]],ryhmat!$A$2:$A$7,ryhmat!$B$2:$B$7)</f>
        <v>Tarvikkeet</v>
      </c>
      <c r="K1518">
        <f>Table1[[#This Row],[Myyntihinta]]-Table1[[#This Row],[Ostohinta]]</f>
        <v>10.130000000000001</v>
      </c>
    </row>
    <row r="1519" spans="1:11" x14ac:dyDescent="0.2">
      <c r="A1519">
        <v>52017</v>
      </c>
      <c r="B1519" s="21">
        <v>44746</v>
      </c>
      <c r="C1519" s="26" t="s">
        <v>819</v>
      </c>
      <c r="D1519">
        <v>1</v>
      </c>
      <c r="E1519">
        <v>2</v>
      </c>
      <c r="F1519">
        <v>244</v>
      </c>
      <c r="G1519">
        <v>154.81</v>
      </c>
      <c r="H1519" t="str">
        <f>_xlfn.XLOOKUP(Table1[[#This Row],[MyyjäID]],myyjat!$A$2:$A$16,myyjat!$B$2:$B$16)</f>
        <v>Petteri</v>
      </c>
      <c r="I1519">
        <f>_xlfn.XLOOKUP(Table1[[#This Row],[Tuotenumero]],tuotteet!$A$2:$A$26,tuotteet!$C$2:$C$26)</f>
        <v>3</v>
      </c>
      <c r="J1519" t="str">
        <f>_xlfn.XLOOKUP(Table1[[#This Row],[ryhmäID]],ryhmat!$A$2:$A$7,ryhmat!$B$2:$B$7)</f>
        <v>TV</v>
      </c>
      <c r="K1519">
        <f>Table1[[#This Row],[Myyntihinta]]-Table1[[#This Row],[Ostohinta]]</f>
        <v>89.19</v>
      </c>
    </row>
    <row r="1520" spans="1:11" x14ac:dyDescent="0.2">
      <c r="A1520">
        <v>52018</v>
      </c>
      <c r="B1520" s="21">
        <v>44746</v>
      </c>
      <c r="C1520" s="26" t="s">
        <v>817</v>
      </c>
      <c r="D1520">
        <v>1</v>
      </c>
      <c r="E1520">
        <v>6</v>
      </c>
      <c r="F1520">
        <v>21</v>
      </c>
      <c r="G1520">
        <v>11.08</v>
      </c>
      <c r="H1520" t="str">
        <f>_xlfn.XLOOKUP(Table1[[#This Row],[MyyjäID]],myyjat!$A$2:$A$16,myyjat!$B$2:$B$16)</f>
        <v>Hessu</v>
      </c>
      <c r="I1520">
        <f>_xlfn.XLOOKUP(Table1[[#This Row],[Tuotenumero]],tuotteet!$A$2:$A$26,tuotteet!$C$2:$C$26)</f>
        <v>4</v>
      </c>
      <c r="J1520" t="str">
        <f>_xlfn.XLOOKUP(Table1[[#This Row],[ryhmäID]],ryhmat!$A$2:$A$7,ryhmat!$B$2:$B$7)</f>
        <v>Tarvikkeet</v>
      </c>
      <c r="K1520">
        <f>Table1[[#This Row],[Myyntihinta]]-Table1[[#This Row],[Ostohinta]]</f>
        <v>9.92</v>
      </c>
    </row>
    <row r="1521" spans="1:11" x14ac:dyDescent="0.2">
      <c r="A1521">
        <v>52019</v>
      </c>
      <c r="B1521" s="21">
        <v>44747</v>
      </c>
      <c r="C1521" s="26" t="s">
        <v>821</v>
      </c>
      <c r="D1521">
        <v>1</v>
      </c>
      <c r="E1521">
        <v>11</v>
      </c>
      <c r="F1521">
        <v>117</v>
      </c>
      <c r="G1521">
        <v>65.42</v>
      </c>
      <c r="H1521" t="str">
        <f>_xlfn.XLOOKUP(Table1[[#This Row],[MyyjäID]],myyjat!$A$2:$A$16,myyjat!$B$2:$B$16)</f>
        <v>Lisbeth</v>
      </c>
      <c r="I1521">
        <f>_xlfn.XLOOKUP(Table1[[#This Row],[Tuotenumero]],tuotteet!$A$2:$A$26,tuotteet!$C$2:$C$26)</f>
        <v>2</v>
      </c>
      <c r="J1521" t="str">
        <f>_xlfn.XLOOKUP(Table1[[#This Row],[ryhmäID]],ryhmat!$A$2:$A$7,ryhmat!$B$2:$B$7)</f>
        <v>Kuvantoisto</v>
      </c>
      <c r="K1521">
        <f>Table1[[#This Row],[Myyntihinta]]-Table1[[#This Row],[Ostohinta]]</f>
        <v>51.58</v>
      </c>
    </row>
    <row r="1522" spans="1:11" x14ac:dyDescent="0.2">
      <c r="A1522">
        <v>52020</v>
      </c>
      <c r="B1522" s="21">
        <v>44749</v>
      </c>
      <c r="C1522" s="26" t="s">
        <v>819</v>
      </c>
      <c r="D1522">
        <v>1</v>
      </c>
      <c r="E1522">
        <v>7</v>
      </c>
      <c r="F1522">
        <v>248</v>
      </c>
      <c r="G1522">
        <v>156.69</v>
      </c>
      <c r="H1522" t="str">
        <f>_xlfn.XLOOKUP(Table1[[#This Row],[MyyjäID]],myyjat!$A$2:$A$16,myyjat!$B$2:$B$16)</f>
        <v>Rauno</v>
      </c>
      <c r="I1522">
        <f>_xlfn.XLOOKUP(Table1[[#This Row],[Tuotenumero]],tuotteet!$A$2:$A$26,tuotteet!$C$2:$C$26)</f>
        <v>3</v>
      </c>
      <c r="J1522" t="str">
        <f>_xlfn.XLOOKUP(Table1[[#This Row],[ryhmäID]],ryhmat!$A$2:$A$7,ryhmat!$B$2:$B$7)</f>
        <v>TV</v>
      </c>
      <c r="K1522">
        <f>Table1[[#This Row],[Myyntihinta]]-Table1[[#This Row],[Ostohinta]]</f>
        <v>91.31</v>
      </c>
    </row>
    <row r="1523" spans="1:11" x14ac:dyDescent="0.2">
      <c r="A1523">
        <v>52021</v>
      </c>
      <c r="B1523" s="21">
        <v>44749</v>
      </c>
      <c r="C1523" s="26" t="s">
        <v>817</v>
      </c>
      <c r="D1523">
        <v>1</v>
      </c>
      <c r="E1523">
        <v>15</v>
      </c>
      <c r="F1523">
        <v>20</v>
      </c>
      <c r="G1523">
        <v>10.65</v>
      </c>
      <c r="H1523" t="str">
        <f>_xlfn.XLOOKUP(Table1[[#This Row],[MyyjäID]],myyjat!$A$2:$A$16,myyjat!$B$2:$B$16)</f>
        <v>Sohvi</v>
      </c>
      <c r="I1523">
        <f>_xlfn.XLOOKUP(Table1[[#This Row],[Tuotenumero]],tuotteet!$A$2:$A$26,tuotteet!$C$2:$C$26)</f>
        <v>4</v>
      </c>
      <c r="J1523" t="str">
        <f>_xlfn.XLOOKUP(Table1[[#This Row],[ryhmäID]],ryhmat!$A$2:$A$7,ryhmat!$B$2:$B$7)</f>
        <v>Tarvikkeet</v>
      </c>
      <c r="K1523">
        <f>Table1[[#This Row],[Myyntihinta]]-Table1[[#This Row],[Ostohinta]]</f>
        <v>9.35</v>
      </c>
    </row>
    <row r="1524" spans="1:11" x14ac:dyDescent="0.2">
      <c r="A1524">
        <v>52022</v>
      </c>
      <c r="B1524" s="21">
        <v>44750</v>
      </c>
      <c r="C1524" s="26" t="s">
        <v>824</v>
      </c>
      <c r="D1524">
        <v>1</v>
      </c>
      <c r="E1524">
        <v>2</v>
      </c>
      <c r="F1524">
        <v>138</v>
      </c>
      <c r="G1524">
        <v>93.28</v>
      </c>
      <c r="H1524" t="str">
        <f>_xlfn.XLOOKUP(Table1[[#This Row],[MyyjäID]],myyjat!$A$2:$A$16,myyjat!$B$2:$B$16)</f>
        <v>Petteri</v>
      </c>
      <c r="I1524">
        <f>_xlfn.XLOOKUP(Table1[[#This Row],[Tuotenumero]],tuotteet!$A$2:$A$26,tuotteet!$C$2:$C$26)</f>
        <v>2</v>
      </c>
      <c r="J1524" t="str">
        <f>_xlfn.XLOOKUP(Table1[[#This Row],[ryhmäID]],ryhmat!$A$2:$A$7,ryhmat!$B$2:$B$7)</f>
        <v>Kuvantoisto</v>
      </c>
      <c r="K1524">
        <f>Table1[[#This Row],[Myyntihinta]]-Table1[[#This Row],[Ostohinta]]</f>
        <v>44.72</v>
      </c>
    </row>
    <row r="1525" spans="1:11" x14ac:dyDescent="0.2">
      <c r="A1525">
        <v>52023</v>
      </c>
      <c r="B1525" s="21">
        <v>44750</v>
      </c>
      <c r="C1525" s="26" t="s">
        <v>822</v>
      </c>
      <c r="D1525">
        <v>1</v>
      </c>
      <c r="E1525">
        <v>3</v>
      </c>
      <c r="F1525">
        <v>171</v>
      </c>
      <c r="G1525">
        <v>113.45</v>
      </c>
      <c r="H1525" t="str">
        <f>_xlfn.XLOOKUP(Table1[[#This Row],[MyyjäID]],myyjat!$A$2:$A$16,myyjat!$B$2:$B$16)</f>
        <v>Pekka</v>
      </c>
      <c r="I1525">
        <f>_xlfn.XLOOKUP(Table1[[#This Row],[Tuotenumero]],tuotteet!$A$2:$A$26,tuotteet!$C$2:$C$26)</f>
        <v>2</v>
      </c>
      <c r="J1525" t="str">
        <f>_xlfn.XLOOKUP(Table1[[#This Row],[ryhmäID]],ryhmat!$A$2:$A$7,ryhmat!$B$2:$B$7)</f>
        <v>Kuvantoisto</v>
      </c>
      <c r="K1525">
        <f>Table1[[#This Row],[Myyntihinta]]-Table1[[#This Row],[Ostohinta]]</f>
        <v>57.55</v>
      </c>
    </row>
    <row r="1526" spans="1:11" x14ac:dyDescent="0.2">
      <c r="A1526">
        <v>52024</v>
      </c>
      <c r="B1526" s="21">
        <v>44752</v>
      </c>
      <c r="C1526" s="26" t="s">
        <v>817</v>
      </c>
      <c r="D1526">
        <v>1</v>
      </c>
      <c r="E1526">
        <v>11</v>
      </c>
      <c r="F1526">
        <v>20</v>
      </c>
      <c r="G1526">
        <v>11.63</v>
      </c>
      <c r="H1526" t="str">
        <f>_xlfn.XLOOKUP(Table1[[#This Row],[MyyjäID]],myyjat!$A$2:$A$16,myyjat!$B$2:$B$16)</f>
        <v>Lisbeth</v>
      </c>
      <c r="I1526">
        <f>_xlfn.XLOOKUP(Table1[[#This Row],[Tuotenumero]],tuotteet!$A$2:$A$26,tuotteet!$C$2:$C$26)</f>
        <v>4</v>
      </c>
      <c r="J1526" t="str">
        <f>_xlfn.XLOOKUP(Table1[[#This Row],[ryhmäID]],ryhmat!$A$2:$A$7,ryhmat!$B$2:$B$7)</f>
        <v>Tarvikkeet</v>
      </c>
      <c r="K1526">
        <f>Table1[[#This Row],[Myyntihinta]]-Table1[[#This Row],[Ostohinta]]</f>
        <v>8.3699999999999992</v>
      </c>
    </row>
    <row r="1527" spans="1:11" x14ac:dyDescent="0.2">
      <c r="A1527">
        <v>52025</v>
      </c>
      <c r="B1527" s="21">
        <v>44752</v>
      </c>
      <c r="C1527" s="26" t="s">
        <v>818</v>
      </c>
      <c r="D1527">
        <v>1</v>
      </c>
      <c r="E1527">
        <v>5</v>
      </c>
      <c r="F1527">
        <v>83</v>
      </c>
      <c r="G1527">
        <v>52.44</v>
      </c>
      <c r="H1527" t="str">
        <f>_xlfn.XLOOKUP(Table1[[#This Row],[MyyjäID]],myyjat!$A$2:$A$16,myyjat!$B$2:$B$16)</f>
        <v>Liisa</v>
      </c>
      <c r="I1527">
        <f>_xlfn.XLOOKUP(Table1[[#This Row],[Tuotenumero]],tuotteet!$A$2:$A$26,tuotteet!$C$2:$C$26)</f>
        <v>6</v>
      </c>
      <c r="J1527" t="str">
        <f>_xlfn.XLOOKUP(Table1[[#This Row],[ryhmäID]],ryhmat!$A$2:$A$7,ryhmat!$B$2:$B$7)</f>
        <v>Digiboxit</v>
      </c>
      <c r="K1527">
        <f>Table1[[#This Row],[Myyntihinta]]-Table1[[#This Row],[Ostohinta]]</f>
        <v>30.560000000000002</v>
      </c>
    </row>
    <row r="1528" spans="1:11" x14ac:dyDescent="0.2">
      <c r="A1528">
        <v>52026</v>
      </c>
      <c r="B1528" s="21">
        <v>44753</v>
      </c>
      <c r="C1528" s="26" t="s">
        <v>819</v>
      </c>
      <c r="D1528">
        <v>1</v>
      </c>
      <c r="E1528">
        <v>2</v>
      </c>
      <c r="F1528">
        <v>233</v>
      </c>
      <c r="G1528">
        <v>161.81</v>
      </c>
      <c r="H1528" t="str">
        <f>_xlfn.XLOOKUP(Table1[[#This Row],[MyyjäID]],myyjat!$A$2:$A$16,myyjat!$B$2:$B$16)</f>
        <v>Petteri</v>
      </c>
      <c r="I1528">
        <f>_xlfn.XLOOKUP(Table1[[#This Row],[Tuotenumero]],tuotteet!$A$2:$A$26,tuotteet!$C$2:$C$26)</f>
        <v>3</v>
      </c>
      <c r="J1528" t="str">
        <f>_xlfn.XLOOKUP(Table1[[#This Row],[ryhmäID]],ryhmat!$A$2:$A$7,ryhmat!$B$2:$B$7)</f>
        <v>TV</v>
      </c>
      <c r="K1528">
        <f>Table1[[#This Row],[Myyntihinta]]-Table1[[#This Row],[Ostohinta]]</f>
        <v>71.19</v>
      </c>
    </row>
    <row r="1529" spans="1:11" x14ac:dyDescent="0.2">
      <c r="A1529">
        <v>52027</v>
      </c>
      <c r="B1529" s="21">
        <v>44755</v>
      </c>
      <c r="C1529" s="26" t="s">
        <v>822</v>
      </c>
      <c r="D1529">
        <v>1</v>
      </c>
      <c r="E1529">
        <v>10</v>
      </c>
      <c r="F1529">
        <v>187</v>
      </c>
      <c r="G1529">
        <v>120.54</v>
      </c>
      <c r="H1529" t="str">
        <f>_xlfn.XLOOKUP(Table1[[#This Row],[MyyjäID]],myyjat!$A$2:$A$16,myyjat!$B$2:$B$16)</f>
        <v>Jenni</v>
      </c>
      <c r="I1529">
        <f>_xlfn.XLOOKUP(Table1[[#This Row],[Tuotenumero]],tuotteet!$A$2:$A$26,tuotteet!$C$2:$C$26)</f>
        <v>2</v>
      </c>
      <c r="J1529" t="str">
        <f>_xlfn.XLOOKUP(Table1[[#This Row],[ryhmäID]],ryhmat!$A$2:$A$7,ryhmat!$B$2:$B$7)</f>
        <v>Kuvantoisto</v>
      </c>
      <c r="K1529">
        <f>Table1[[#This Row],[Myyntihinta]]-Table1[[#This Row],[Ostohinta]]</f>
        <v>66.459999999999994</v>
      </c>
    </row>
    <row r="1530" spans="1:11" x14ac:dyDescent="0.2">
      <c r="A1530">
        <v>52028</v>
      </c>
      <c r="B1530" s="21">
        <v>44756</v>
      </c>
      <c r="C1530" s="26" t="s">
        <v>817</v>
      </c>
      <c r="D1530">
        <v>1</v>
      </c>
      <c r="E1530">
        <v>3</v>
      </c>
      <c r="F1530">
        <v>21</v>
      </c>
      <c r="G1530">
        <v>11.57</v>
      </c>
      <c r="H1530" t="str">
        <f>_xlfn.XLOOKUP(Table1[[#This Row],[MyyjäID]],myyjat!$A$2:$A$16,myyjat!$B$2:$B$16)</f>
        <v>Pekka</v>
      </c>
      <c r="I1530">
        <f>_xlfn.XLOOKUP(Table1[[#This Row],[Tuotenumero]],tuotteet!$A$2:$A$26,tuotteet!$C$2:$C$26)</f>
        <v>4</v>
      </c>
      <c r="J1530" t="str">
        <f>_xlfn.XLOOKUP(Table1[[#This Row],[ryhmäID]],ryhmat!$A$2:$A$7,ryhmat!$B$2:$B$7)</f>
        <v>Tarvikkeet</v>
      </c>
      <c r="K1530">
        <f>Table1[[#This Row],[Myyntihinta]]-Table1[[#This Row],[Ostohinta]]</f>
        <v>9.43</v>
      </c>
    </row>
    <row r="1531" spans="1:11" x14ac:dyDescent="0.2">
      <c r="A1531">
        <v>52029</v>
      </c>
      <c r="B1531" s="21">
        <v>44756</v>
      </c>
      <c r="C1531" s="26" t="s">
        <v>818</v>
      </c>
      <c r="D1531">
        <v>1</v>
      </c>
      <c r="E1531">
        <v>19</v>
      </c>
      <c r="F1531">
        <v>83</v>
      </c>
      <c r="G1531">
        <v>53.3</v>
      </c>
      <c r="H1531" t="str">
        <f>_xlfn.XLOOKUP(Table1[[#This Row],[MyyjäID]],myyjat!$A$2:$A$16,myyjat!$B$2:$B$16)</f>
        <v>Valtteri</v>
      </c>
      <c r="I1531">
        <f>_xlfn.XLOOKUP(Table1[[#This Row],[Tuotenumero]],tuotteet!$A$2:$A$26,tuotteet!$C$2:$C$26)</f>
        <v>6</v>
      </c>
      <c r="J1531" t="str">
        <f>_xlfn.XLOOKUP(Table1[[#This Row],[ryhmäID]],ryhmat!$A$2:$A$7,ryhmat!$B$2:$B$7)</f>
        <v>Digiboxit</v>
      </c>
      <c r="K1531">
        <f>Table1[[#This Row],[Myyntihinta]]-Table1[[#This Row],[Ostohinta]]</f>
        <v>29.700000000000003</v>
      </c>
    </row>
    <row r="1532" spans="1:11" x14ac:dyDescent="0.2">
      <c r="A1532">
        <v>52030</v>
      </c>
      <c r="B1532" s="21">
        <v>44756</v>
      </c>
      <c r="C1532" s="26" t="s">
        <v>821</v>
      </c>
      <c r="D1532">
        <v>1</v>
      </c>
      <c r="E1532">
        <v>6</v>
      </c>
      <c r="F1532">
        <v>117</v>
      </c>
      <c r="G1532">
        <v>61.68</v>
      </c>
      <c r="H1532" t="str">
        <f>_xlfn.XLOOKUP(Table1[[#This Row],[MyyjäID]],myyjat!$A$2:$A$16,myyjat!$B$2:$B$16)</f>
        <v>Hessu</v>
      </c>
      <c r="I1532">
        <f>_xlfn.XLOOKUP(Table1[[#This Row],[Tuotenumero]],tuotteet!$A$2:$A$26,tuotteet!$C$2:$C$26)</f>
        <v>2</v>
      </c>
      <c r="J1532" t="str">
        <f>_xlfn.XLOOKUP(Table1[[#This Row],[ryhmäID]],ryhmat!$A$2:$A$7,ryhmat!$B$2:$B$7)</f>
        <v>Kuvantoisto</v>
      </c>
      <c r="K1532">
        <f>Table1[[#This Row],[Myyntihinta]]-Table1[[#This Row],[Ostohinta]]</f>
        <v>55.32</v>
      </c>
    </row>
    <row r="1533" spans="1:11" x14ac:dyDescent="0.2">
      <c r="A1533">
        <v>52031</v>
      </c>
      <c r="B1533" s="21">
        <v>44759</v>
      </c>
      <c r="C1533" s="26" t="s">
        <v>818</v>
      </c>
      <c r="D1533">
        <v>1</v>
      </c>
      <c r="E1533">
        <v>5</v>
      </c>
      <c r="F1533">
        <v>88</v>
      </c>
      <c r="G1533">
        <v>53.43</v>
      </c>
      <c r="H1533" t="str">
        <f>_xlfn.XLOOKUP(Table1[[#This Row],[MyyjäID]],myyjat!$A$2:$A$16,myyjat!$B$2:$B$16)</f>
        <v>Liisa</v>
      </c>
      <c r="I1533">
        <f>_xlfn.XLOOKUP(Table1[[#This Row],[Tuotenumero]],tuotteet!$A$2:$A$26,tuotteet!$C$2:$C$26)</f>
        <v>6</v>
      </c>
      <c r="J1533" t="str">
        <f>_xlfn.XLOOKUP(Table1[[#This Row],[ryhmäID]],ryhmat!$A$2:$A$7,ryhmat!$B$2:$B$7)</f>
        <v>Digiboxit</v>
      </c>
      <c r="K1533">
        <f>Table1[[#This Row],[Myyntihinta]]-Table1[[#This Row],[Ostohinta]]</f>
        <v>34.57</v>
      </c>
    </row>
    <row r="1534" spans="1:11" x14ac:dyDescent="0.2">
      <c r="A1534">
        <v>52032</v>
      </c>
      <c r="B1534" s="21">
        <v>44759</v>
      </c>
      <c r="C1534" s="26" t="s">
        <v>817</v>
      </c>
      <c r="D1534">
        <v>1</v>
      </c>
      <c r="E1534">
        <v>7</v>
      </c>
      <c r="F1534">
        <v>21</v>
      </c>
      <c r="G1534">
        <v>10.97</v>
      </c>
      <c r="H1534" t="str">
        <f>_xlfn.XLOOKUP(Table1[[#This Row],[MyyjäID]],myyjat!$A$2:$A$16,myyjat!$B$2:$B$16)</f>
        <v>Rauno</v>
      </c>
      <c r="I1534">
        <f>_xlfn.XLOOKUP(Table1[[#This Row],[Tuotenumero]],tuotteet!$A$2:$A$26,tuotteet!$C$2:$C$26)</f>
        <v>4</v>
      </c>
      <c r="J1534" t="str">
        <f>_xlfn.XLOOKUP(Table1[[#This Row],[ryhmäID]],ryhmat!$A$2:$A$7,ryhmat!$B$2:$B$7)</f>
        <v>Tarvikkeet</v>
      </c>
      <c r="K1534">
        <f>Table1[[#This Row],[Myyntihinta]]-Table1[[#This Row],[Ostohinta]]</f>
        <v>10.029999999999999</v>
      </c>
    </row>
    <row r="1535" spans="1:11" x14ac:dyDescent="0.2">
      <c r="A1535">
        <v>52033</v>
      </c>
      <c r="B1535" s="21">
        <v>44761</v>
      </c>
      <c r="C1535" s="26" t="s">
        <v>817</v>
      </c>
      <c r="D1535">
        <v>1</v>
      </c>
      <c r="E1535">
        <v>10</v>
      </c>
      <c r="F1535">
        <v>21</v>
      </c>
      <c r="G1535">
        <v>11.73</v>
      </c>
      <c r="H1535" t="str">
        <f>_xlfn.XLOOKUP(Table1[[#This Row],[MyyjäID]],myyjat!$A$2:$A$16,myyjat!$B$2:$B$16)</f>
        <v>Jenni</v>
      </c>
      <c r="I1535">
        <f>_xlfn.XLOOKUP(Table1[[#This Row],[Tuotenumero]],tuotteet!$A$2:$A$26,tuotteet!$C$2:$C$26)</f>
        <v>4</v>
      </c>
      <c r="J1535" t="str">
        <f>_xlfn.XLOOKUP(Table1[[#This Row],[ryhmäID]],ryhmat!$A$2:$A$7,ryhmat!$B$2:$B$7)</f>
        <v>Tarvikkeet</v>
      </c>
      <c r="K1535">
        <f>Table1[[#This Row],[Myyntihinta]]-Table1[[#This Row],[Ostohinta]]</f>
        <v>9.27</v>
      </c>
    </row>
    <row r="1536" spans="1:11" x14ac:dyDescent="0.2">
      <c r="A1536">
        <v>52034</v>
      </c>
      <c r="B1536" s="21">
        <v>44761</v>
      </c>
      <c r="C1536" s="26" t="s">
        <v>820</v>
      </c>
      <c r="D1536">
        <v>1</v>
      </c>
      <c r="E1536">
        <v>6</v>
      </c>
      <c r="F1536">
        <v>87</v>
      </c>
      <c r="G1536">
        <v>48.26</v>
      </c>
      <c r="H1536" t="str">
        <f>_xlfn.XLOOKUP(Table1[[#This Row],[MyyjäID]],myyjat!$A$2:$A$16,myyjat!$B$2:$B$16)</f>
        <v>Hessu</v>
      </c>
      <c r="I1536">
        <f>_xlfn.XLOOKUP(Table1[[#This Row],[Tuotenumero]],tuotteet!$A$2:$A$26,tuotteet!$C$2:$C$26)</f>
        <v>6</v>
      </c>
      <c r="J1536" t="str">
        <f>_xlfn.XLOOKUP(Table1[[#This Row],[ryhmäID]],ryhmat!$A$2:$A$7,ryhmat!$B$2:$B$7)</f>
        <v>Digiboxit</v>
      </c>
      <c r="K1536">
        <f>Table1[[#This Row],[Myyntihinta]]-Table1[[#This Row],[Ostohinta]]</f>
        <v>38.74</v>
      </c>
    </row>
    <row r="1537" spans="1:11" x14ac:dyDescent="0.2">
      <c r="A1537">
        <v>52035</v>
      </c>
      <c r="B1537" s="21">
        <v>44763</v>
      </c>
      <c r="C1537" s="26" t="s">
        <v>819</v>
      </c>
      <c r="D1537">
        <v>1</v>
      </c>
      <c r="E1537">
        <v>11</v>
      </c>
      <c r="F1537">
        <v>245</v>
      </c>
      <c r="G1537">
        <v>164.04</v>
      </c>
      <c r="H1537" t="str">
        <f>_xlfn.XLOOKUP(Table1[[#This Row],[MyyjäID]],myyjat!$A$2:$A$16,myyjat!$B$2:$B$16)</f>
        <v>Lisbeth</v>
      </c>
      <c r="I1537">
        <f>_xlfn.XLOOKUP(Table1[[#This Row],[Tuotenumero]],tuotteet!$A$2:$A$26,tuotteet!$C$2:$C$26)</f>
        <v>3</v>
      </c>
      <c r="J1537" t="str">
        <f>_xlfn.XLOOKUP(Table1[[#This Row],[ryhmäID]],ryhmat!$A$2:$A$7,ryhmat!$B$2:$B$7)</f>
        <v>TV</v>
      </c>
      <c r="K1537">
        <f>Table1[[#This Row],[Myyntihinta]]-Table1[[#This Row],[Ostohinta]]</f>
        <v>80.960000000000008</v>
      </c>
    </row>
    <row r="1538" spans="1:11" x14ac:dyDescent="0.2">
      <c r="A1538">
        <v>52036</v>
      </c>
      <c r="B1538" s="21">
        <v>44763</v>
      </c>
      <c r="C1538" s="26" t="s">
        <v>817</v>
      </c>
      <c r="D1538">
        <v>1</v>
      </c>
      <c r="E1538">
        <v>11</v>
      </c>
      <c r="F1538">
        <v>20</v>
      </c>
      <c r="G1538">
        <v>10.82</v>
      </c>
      <c r="H1538" t="str">
        <f>_xlfn.XLOOKUP(Table1[[#This Row],[MyyjäID]],myyjat!$A$2:$A$16,myyjat!$B$2:$B$16)</f>
        <v>Lisbeth</v>
      </c>
      <c r="I1538">
        <f>_xlfn.XLOOKUP(Table1[[#This Row],[Tuotenumero]],tuotteet!$A$2:$A$26,tuotteet!$C$2:$C$26)</f>
        <v>4</v>
      </c>
      <c r="J1538" t="str">
        <f>_xlfn.XLOOKUP(Table1[[#This Row],[ryhmäID]],ryhmat!$A$2:$A$7,ryhmat!$B$2:$B$7)</f>
        <v>Tarvikkeet</v>
      </c>
      <c r="K1538">
        <f>Table1[[#This Row],[Myyntihinta]]-Table1[[#This Row],[Ostohinta]]</f>
        <v>9.18</v>
      </c>
    </row>
    <row r="1539" spans="1:11" x14ac:dyDescent="0.2">
      <c r="A1539">
        <v>52037</v>
      </c>
      <c r="B1539" s="21">
        <v>44764</v>
      </c>
      <c r="C1539" s="26" t="s">
        <v>821</v>
      </c>
      <c r="D1539">
        <v>1</v>
      </c>
      <c r="E1539">
        <v>6</v>
      </c>
      <c r="F1539">
        <v>113</v>
      </c>
      <c r="G1539">
        <v>62.21</v>
      </c>
      <c r="H1539" t="str">
        <f>_xlfn.XLOOKUP(Table1[[#This Row],[MyyjäID]],myyjat!$A$2:$A$16,myyjat!$B$2:$B$16)</f>
        <v>Hessu</v>
      </c>
      <c r="I1539">
        <f>_xlfn.XLOOKUP(Table1[[#This Row],[Tuotenumero]],tuotteet!$A$2:$A$26,tuotteet!$C$2:$C$26)</f>
        <v>2</v>
      </c>
      <c r="J1539" t="str">
        <f>_xlfn.XLOOKUP(Table1[[#This Row],[ryhmäID]],ryhmat!$A$2:$A$7,ryhmat!$B$2:$B$7)</f>
        <v>Kuvantoisto</v>
      </c>
      <c r="K1539">
        <f>Table1[[#This Row],[Myyntihinta]]-Table1[[#This Row],[Ostohinta]]</f>
        <v>50.79</v>
      </c>
    </row>
    <row r="1540" spans="1:11" x14ac:dyDescent="0.2">
      <c r="A1540">
        <v>52038</v>
      </c>
      <c r="B1540" s="21">
        <v>44765</v>
      </c>
      <c r="C1540" s="26" t="s">
        <v>817</v>
      </c>
      <c r="D1540">
        <v>1</v>
      </c>
      <c r="E1540">
        <v>13</v>
      </c>
      <c r="F1540">
        <v>19</v>
      </c>
      <c r="G1540">
        <v>11.04</v>
      </c>
      <c r="H1540" t="str">
        <f>_xlfn.XLOOKUP(Table1[[#This Row],[MyyjäID]],myyjat!$A$2:$A$16,myyjat!$B$2:$B$16)</f>
        <v>Mari</v>
      </c>
      <c r="I1540">
        <f>_xlfn.XLOOKUP(Table1[[#This Row],[Tuotenumero]],tuotteet!$A$2:$A$26,tuotteet!$C$2:$C$26)</f>
        <v>4</v>
      </c>
      <c r="J1540" t="str">
        <f>_xlfn.XLOOKUP(Table1[[#This Row],[ryhmäID]],ryhmat!$A$2:$A$7,ryhmat!$B$2:$B$7)</f>
        <v>Tarvikkeet</v>
      </c>
      <c r="K1540">
        <f>Table1[[#This Row],[Myyntihinta]]-Table1[[#This Row],[Ostohinta]]</f>
        <v>7.9600000000000009</v>
      </c>
    </row>
    <row r="1541" spans="1:11" x14ac:dyDescent="0.2">
      <c r="A1541">
        <v>52039</v>
      </c>
      <c r="B1541" s="21">
        <v>44767</v>
      </c>
      <c r="C1541" s="26" t="s">
        <v>822</v>
      </c>
      <c r="D1541">
        <v>1</v>
      </c>
      <c r="E1541">
        <v>11</v>
      </c>
      <c r="F1541">
        <v>183</v>
      </c>
      <c r="G1541">
        <v>112.51</v>
      </c>
      <c r="H1541" t="str">
        <f>_xlfn.XLOOKUP(Table1[[#This Row],[MyyjäID]],myyjat!$A$2:$A$16,myyjat!$B$2:$B$16)</f>
        <v>Lisbeth</v>
      </c>
      <c r="I1541">
        <f>_xlfn.XLOOKUP(Table1[[#This Row],[Tuotenumero]],tuotteet!$A$2:$A$26,tuotteet!$C$2:$C$26)</f>
        <v>2</v>
      </c>
      <c r="J1541" t="str">
        <f>_xlfn.XLOOKUP(Table1[[#This Row],[ryhmäID]],ryhmat!$A$2:$A$7,ryhmat!$B$2:$B$7)</f>
        <v>Kuvantoisto</v>
      </c>
      <c r="K1541">
        <f>Table1[[#This Row],[Myyntihinta]]-Table1[[#This Row],[Ostohinta]]</f>
        <v>70.489999999999995</v>
      </c>
    </row>
    <row r="1542" spans="1:11" x14ac:dyDescent="0.2">
      <c r="A1542">
        <v>52040</v>
      </c>
      <c r="B1542" s="21">
        <v>44767</v>
      </c>
      <c r="C1542" s="26" t="s">
        <v>821</v>
      </c>
      <c r="D1542">
        <v>1</v>
      </c>
      <c r="E1542">
        <v>16</v>
      </c>
      <c r="F1542">
        <v>124</v>
      </c>
      <c r="G1542">
        <v>61.08</v>
      </c>
      <c r="H1542" t="str">
        <f>_xlfn.XLOOKUP(Table1[[#This Row],[MyyjäID]],myyjat!$A$2:$A$16,myyjat!$B$2:$B$16)</f>
        <v>Sanni</v>
      </c>
      <c r="I1542">
        <f>_xlfn.XLOOKUP(Table1[[#This Row],[Tuotenumero]],tuotteet!$A$2:$A$26,tuotteet!$C$2:$C$26)</f>
        <v>2</v>
      </c>
      <c r="J1542" t="str">
        <f>_xlfn.XLOOKUP(Table1[[#This Row],[ryhmäID]],ryhmat!$A$2:$A$7,ryhmat!$B$2:$B$7)</f>
        <v>Kuvantoisto</v>
      </c>
      <c r="K1542">
        <f>Table1[[#This Row],[Myyntihinta]]-Table1[[#This Row],[Ostohinta]]</f>
        <v>62.92</v>
      </c>
    </row>
    <row r="1543" spans="1:11" x14ac:dyDescent="0.2">
      <c r="A1543">
        <v>52041</v>
      </c>
      <c r="B1543" s="21">
        <v>44769</v>
      </c>
      <c r="C1543" s="26" t="s">
        <v>817</v>
      </c>
      <c r="D1543">
        <v>1</v>
      </c>
      <c r="E1543">
        <v>9</v>
      </c>
      <c r="F1543">
        <v>20</v>
      </c>
      <c r="G1543">
        <v>10.76</v>
      </c>
      <c r="H1543" t="str">
        <f>_xlfn.XLOOKUP(Table1[[#This Row],[MyyjäID]],myyjat!$A$2:$A$16,myyjat!$B$2:$B$16)</f>
        <v>Maija</v>
      </c>
      <c r="I1543">
        <f>_xlfn.XLOOKUP(Table1[[#This Row],[Tuotenumero]],tuotteet!$A$2:$A$26,tuotteet!$C$2:$C$26)</f>
        <v>4</v>
      </c>
      <c r="J1543" t="str">
        <f>_xlfn.XLOOKUP(Table1[[#This Row],[ryhmäID]],ryhmat!$A$2:$A$7,ryhmat!$B$2:$B$7)</f>
        <v>Tarvikkeet</v>
      </c>
      <c r="K1543">
        <f>Table1[[#This Row],[Myyntihinta]]-Table1[[#This Row],[Ostohinta]]</f>
        <v>9.24</v>
      </c>
    </row>
    <row r="1544" spans="1:11" x14ac:dyDescent="0.2">
      <c r="A1544">
        <v>52042</v>
      </c>
      <c r="B1544" s="21">
        <v>44770</v>
      </c>
      <c r="C1544" s="26" t="s">
        <v>821</v>
      </c>
      <c r="D1544">
        <v>1</v>
      </c>
      <c r="E1544">
        <v>10</v>
      </c>
      <c r="F1544">
        <v>123</v>
      </c>
      <c r="G1544">
        <v>63.91</v>
      </c>
      <c r="H1544" t="str">
        <f>_xlfn.XLOOKUP(Table1[[#This Row],[MyyjäID]],myyjat!$A$2:$A$16,myyjat!$B$2:$B$16)</f>
        <v>Jenni</v>
      </c>
      <c r="I1544">
        <f>_xlfn.XLOOKUP(Table1[[#This Row],[Tuotenumero]],tuotteet!$A$2:$A$26,tuotteet!$C$2:$C$26)</f>
        <v>2</v>
      </c>
      <c r="J1544" t="str">
        <f>_xlfn.XLOOKUP(Table1[[#This Row],[ryhmäID]],ryhmat!$A$2:$A$7,ryhmat!$B$2:$B$7)</f>
        <v>Kuvantoisto</v>
      </c>
      <c r="K1544">
        <f>Table1[[#This Row],[Myyntihinta]]-Table1[[#This Row],[Ostohinta]]</f>
        <v>59.09</v>
      </c>
    </row>
    <row r="1545" spans="1:11" x14ac:dyDescent="0.2">
      <c r="A1545">
        <v>52043</v>
      </c>
      <c r="B1545" s="21">
        <v>44771</v>
      </c>
      <c r="C1545" s="26" t="s">
        <v>822</v>
      </c>
      <c r="D1545">
        <v>1</v>
      </c>
      <c r="E1545">
        <v>7</v>
      </c>
      <c r="F1545">
        <v>181</v>
      </c>
      <c r="G1545">
        <v>119.48</v>
      </c>
      <c r="H1545" t="str">
        <f>_xlfn.XLOOKUP(Table1[[#This Row],[MyyjäID]],myyjat!$A$2:$A$16,myyjat!$B$2:$B$16)</f>
        <v>Rauno</v>
      </c>
      <c r="I1545">
        <f>_xlfn.XLOOKUP(Table1[[#This Row],[Tuotenumero]],tuotteet!$A$2:$A$26,tuotteet!$C$2:$C$26)</f>
        <v>2</v>
      </c>
      <c r="J1545" t="str">
        <f>_xlfn.XLOOKUP(Table1[[#This Row],[ryhmäID]],ryhmat!$A$2:$A$7,ryhmat!$B$2:$B$7)</f>
        <v>Kuvantoisto</v>
      </c>
      <c r="K1545">
        <f>Table1[[#This Row],[Myyntihinta]]-Table1[[#This Row],[Ostohinta]]</f>
        <v>61.519999999999996</v>
      </c>
    </row>
    <row r="1546" spans="1:11" x14ac:dyDescent="0.2">
      <c r="A1546">
        <v>52044</v>
      </c>
      <c r="B1546" s="21">
        <v>44771</v>
      </c>
      <c r="C1546" s="26" t="s">
        <v>818</v>
      </c>
      <c r="D1546">
        <v>1</v>
      </c>
      <c r="E1546">
        <v>10</v>
      </c>
      <c r="F1546">
        <v>89</v>
      </c>
      <c r="G1546">
        <v>53.06</v>
      </c>
      <c r="H1546" t="str">
        <f>_xlfn.XLOOKUP(Table1[[#This Row],[MyyjäID]],myyjat!$A$2:$A$16,myyjat!$B$2:$B$16)</f>
        <v>Jenni</v>
      </c>
      <c r="I1546">
        <f>_xlfn.XLOOKUP(Table1[[#This Row],[Tuotenumero]],tuotteet!$A$2:$A$26,tuotteet!$C$2:$C$26)</f>
        <v>6</v>
      </c>
      <c r="J1546" t="str">
        <f>_xlfn.XLOOKUP(Table1[[#This Row],[ryhmäID]],ryhmat!$A$2:$A$7,ryhmat!$B$2:$B$7)</f>
        <v>Digiboxit</v>
      </c>
      <c r="K1546">
        <f>Table1[[#This Row],[Myyntihinta]]-Table1[[#This Row],[Ostohinta]]</f>
        <v>35.94</v>
      </c>
    </row>
    <row r="1547" spans="1:11" x14ac:dyDescent="0.2">
      <c r="A1547">
        <v>52045</v>
      </c>
      <c r="B1547" s="21">
        <v>44772</v>
      </c>
      <c r="C1547" s="26" t="s">
        <v>817</v>
      </c>
      <c r="D1547">
        <v>1</v>
      </c>
      <c r="E1547">
        <v>16</v>
      </c>
      <c r="F1547">
        <v>21</v>
      </c>
      <c r="G1547">
        <v>11.51</v>
      </c>
      <c r="H1547" t="str">
        <f>_xlfn.XLOOKUP(Table1[[#This Row],[MyyjäID]],myyjat!$A$2:$A$16,myyjat!$B$2:$B$16)</f>
        <v>Sanni</v>
      </c>
      <c r="I1547">
        <f>_xlfn.XLOOKUP(Table1[[#This Row],[Tuotenumero]],tuotteet!$A$2:$A$26,tuotteet!$C$2:$C$26)</f>
        <v>4</v>
      </c>
      <c r="J1547" t="str">
        <f>_xlfn.XLOOKUP(Table1[[#This Row],[ryhmäID]],ryhmat!$A$2:$A$7,ryhmat!$B$2:$B$7)</f>
        <v>Tarvikkeet</v>
      </c>
      <c r="K1547">
        <f>Table1[[#This Row],[Myyntihinta]]-Table1[[#This Row],[Ostohinta]]</f>
        <v>9.49</v>
      </c>
    </row>
    <row r="1548" spans="1:11" x14ac:dyDescent="0.2">
      <c r="A1548">
        <v>52046</v>
      </c>
      <c r="B1548" s="21">
        <v>44773</v>
      </c>
      <c r="C1548" s="26" t="s">
        <v>819</v>
      </c>
      <c r="D1548">
        <v>1</v>
      </c>
      <c r="E1548">
        <v>10</v>
      </c>
      <c r="F1548">
        <v>226</v>
      </c>
      <c r="G1548">
        <v>160.5</v>
      </c>
      <c r="H1548" t="str">
        <f>_xlfn.XLOOKUP(Table1[[#This Row],[MyyjäID]],myyjat!$A$2:$A$16,myyjat!$B$2:$B$16)</f>
        <v>Jenni</v>
      </c>
      <c r="I1548">
        <f>_xlfn.XLOOKUP(Table1[[#This Row],[Tuotenumero]],tuotteet!$A$2:$A$26,tuotteet!$C$2:$C$26)</f>
        <v>3</v>
      </c>
      <c r="J1548" t="str">
        <f>_xlfn.XLOOKUP(Table1[[#This Row],[ryhmäID]],ryhmat!$A$2:$A$7,ryhmat!$B$2:$B$7)</f>
        <v>TV</v>
      </c>
      <c r="K1548">
        <f>Table1[[#This Row],[Myyntihinta]]-Table1[[#This Row],[Ostohinta]]</f>
        <v>65.5</v>
      </c>
    </row>
    <row r="1549" spans="1:11" x14ac:dyDescent="0.2">
      <c r="A1549">
        <v>52047</v>
      </c>
      <c r="B1549" s="21">
        <v>44773</v>
      </c>
      <c r="C1549" s="26" t="s">
        <v>821</v>
      </c>
      <c r="D1549">
        <v>1</v>
      </c>
      <c r="E1549">
        <v>18</v>
      </c>
      <c r="F1549">
        <v>115</v>
      </c>
      <c r="G1549">
        <v>63.86</v>
      </c>
      <c r="H1549" t="str">
        <f>_xlfn.XLOOKUP(Table1[[#This Row],[MyyjäID]],myyjat!$A$2:$A$16,myyjat!$B$2:$B$16)</f>
        <v>Juhani</v>
      </c>
      <c r="I1549">
        <f>_xlfn.XLOOKUP(Table1[[#This Row],[Tuotenumero]],tuotteet!$A$2:$A$26,tuotteet!$C$2:$C$26)</f>
        <v>2</v>
      </c>
      <c r="J1549" t="str">
        <f>_xlfn.XLOOKUP(Table1[[#This Row],[ryhmäID]],ryhmat!$A$2:$A$7,ryhmat!$B$2:$B$7)</f>
        <v>Kuvantoisto</v>
      </c>
      <c r="K1549">
        <f>Table1[[#This Row],[Myyntihinta]]-Table1[[#This Row],[Ostohinta]]</f>
        <v>51.14</v>
      </c>
    </row>
    <row r="1550" spans="1:11" x14ac:dyDescent="0.2">
      <c r="A1550">
        <v>52048</v>
      </c>
      <c r="B1550" s="21">
        <v>44774</v>
      </c>
      <c r="C1550" s="26" t="s">
        <v>817</v>
      </c>
      <c r="D1550">
        <v>1</v>
      </c>
      <c r="E1550">
        <v>5</v>
      </c>
      <c r="F1550">
        <v>21</v>
      </c>
      <c r="G1550">
        <v>10.72</v>
      </c>
      <c r="H1550" t="str">
        <f>_xlfn.XLOOKUP(Table1[[#This Row],[MyyjäID]],myyjat!$A$2:$A$16,myyjat!$B$2:$B$16)</f>
        <v>Liisa</v>
      </c>
      <c r="I1550">
        <f>_xlfn.XLOOKUP(Table1[[#This Row],[Tuotenumero]],tuotteet!$A$2:$A$26,tuotteet!$C$2:$C$26)</f>
        <v>4</v>
      </c>
      <c r="J1550" t="str">
        <f>_xlfn.XLOOKUP(Table1[[#This Row],[ryhmäID]],ryhmat!$A$2:$A$7,ryhmat!$B$2:$B$7)</f>
        <v>Tarvikkeet</v>
      </c>
      <c r="K1550">
        <f>Table1[[#This Row],[Myyntihinta]]-Table1[[#This Row],[Ostohinta]]</f>
        <v>10.28</v>
      </c>
    </row>
    <row r="1551" spans="1:11" x14ac:dyDescent="0.2">
      <c r="A1551">
        <v>52049</v>
      </c>
      <c r="B1551" s="21">
        <v>44774</v>
      </c>
      <c r="C1551" s="26" t="s">
        <v>824</v>
      </c>
      <c r="D1551">
        <v>1</v>
      </c>
      <c r="E1551">
        <v>11</v>
      </c>
      <c r="F1551">
        <v>130</v>
      </c>
      <c r="G1551">
        <v>91.11</v>
      </c>
      <c r="H1551" t="str">
        <f>_xlfn.XLOOKUP(Table1[[#This Row],[MyyjäID]],myyjat!$A$2:$A$16,myyjat!$B$2:$B$16)</f>
        <v>Lisbeth</v>
      </c>
      <c r="I1551">
        <f>_xlfn.XLOOKUP(Table1[[#This Row],[Tuotenumero]],tuotteet!$A$2:$A$26,tuotteet!$C$2:$C$26)</f>
        <v>2</v>
      </c>
      <c r="J1551" t="str">
        <f>_xlfn.XLOOKUP(Table1[[#This Row],[ryhmäID]],ryhmat!$A$2:$A$7,ryhmat!$B$2:$B$7)</f>
        <v>Kuvantoisto</v>
      </c>
      <c r="K1551">
        <f>Table1[[#This Row],[Myyntihinta]]-Table1[[#This Row],[Ostohinta]]</f>
        <v>38.89</v>
      </c>
    </row>
    <row r="1552" spans="1:11" x14ac:dyDescent="0.2">
      <c r="A1552">
        <v>52050</v>
      </c>
      <c r="B1552" s="21">
        <v>44776</v>
      </c>
      <c r="C1552" s="26" t="s">
        <v>821</v>
      </c>
      <c r="D1552">
        <v>1</v>
      </c>
      <c r="E1552">
        <v>6</v>
      </c>
      <c r="F1552">
        <v>123</v>
      </c>
      <c r="G1552">
        <v>66.180000000000007</v>
      </c>
      <c r="H1552" t="str">
        <f>_xlfn.XLOOKUP(Table1[[#This Row],[MyyjäID]],myyjat!$A$2:$A$16,myyjat!$B$2:$B$16)</f>
        <v>Hessu</v>
      </c>
      <c r="I1552">
        <f>_xlfn.XLOOKUP(Table1[[#This Row],[Tuotenumero]],tuotteet!$A$2:$A$26,tuotteet!$C$2:$C$26)</f>
        <v>2</v>
      </c>
      <c r="J1552" t="str">
        <f>_xlfn.XLOOKUP(Table1[[#This Row],[ryhmäID]],ryhmat!$A$2:$A$7,ryhmat!$B$2:$B$7)</f>
        <v>Kuvantoisto</v>
      </c>
      <c r="K1552">
        <f>Table1[[#This Row],[Myyntihinta]]-Table1[[#This Row],[Ostohinta]]</f>
        <v>56.819999999999993</v>
      </c>
    </row>
    <row r="1553" spans="1:11" x14ac:dyDescent="0.2">
      <c r="A1553">
        <v>52051</v>
      </c>
      <c r="B1553" s="21">
        <v>44776</v>
      </c>
      <c r="C1553" s="26" t="s">
        <v>817</v>
      </c>
      <c r="D1553">
        <v>1</v>
      </c>
      <c r="E1553">
        <v>1</v>
      </c>
      <c r="F1553">
        <v>21</v>
      </c>
      <c r="G1553">
        <v>11.55</v>
      </c>
      <c r="H1553" t="str">
        <f>_xlfn.XLOOKUP(Table1[[#This Row],[MyyjäID]],myyjat!$A$2:$A$16,myyjat!$B$2:$B$16)</f>
        <v>Jani</v>
      </c>
      <c r="I1553">
        <f>_xlfn.XLOOKUP(Table1[[#This Row],[Tuotenumero]],tuotteet!$A$2:$A$26,tuotteet!$C$2:$C$26)</f>
        <v>4</v>
      </c>
      <c r="J1553" t="str">
        <f>_xlfn.XLOOKUP(Table1[[#This Row],[ryhmäID]],ryhmat!$A$2:$A$7,ryhmat!$B$2:$B$7)</f>
        <v>Tarvikkeet</v>
      </c>
      <c r="K1553">
        <f>Table1[[#This Row],[Myyntihinta]]-Table1[[#This Row],[Ostohinta]]</f>
        <v>9.4499999999999993</v>
      </c>
    </row>
    <row r="1554" spans="1:11" x14ac:dyDescent="0.2">
      <c r="A1554">
        <v>52052</v>
      </c>
      <c r="B1554" s="21">
        <v>44778</v>
      </c>
      <c r="C1554" s="26" t="s">
        <v>818</v>
      </c>
      <c r="D1554">
        <v>1</v>
      </c>
      <c r="E1554">
        <v>7</v>
      </c>
      <c r="F1554">
        <v>86</v>
      </c>
      <c r="G1554">
        <v>55.86</v>
      </c>
      <c r="H1554" t="str">
        <f>_xlfn.XLOOKUP(Table1[[#This Row],[MyyjäID]],myyjat!$A$2:$A$16,myyjat!$B$2:$B$16)</f>
        <v>Rauno</v>
      </c>
      <c r="I1554">
        <f>_xlfn.XLOOKUP(Table1[[#This Row],[Tuotenumero]],tuotteet!$A$2:$A$26,tuotteet!$C$2:$C$26)</f>
        <v>6</v>
      </c>
      <c r="J1554" t="str">
        <f>_xlfn.XLOOKUP(Table1[[#This Row],[ryhmäID]],ryhmat!$A$2:$A$7,ryhmat!$B$2:$B$7)</f>
        <v>Digiboxit</v>
      </c>
      <c r="K1554">
        <f>Table1[[#This Row],[Myyntihinta]]-Table1[[#This Row],[Ostohinta]]</f>
        <v>30.14</v>
      </c>
    </row>
    <row r="1555" spans="1:11" x14ac:dyDescent="0.2">
      <c r="A1555">
        <v>52053</v>
      </c>
      <c r="B1555" s="21">
        <v>44779</v>
      </c>
      <c r="C1555" s="26" t="s">
        <v>821</v>
      </c>
      <c r="D1555">
        <v>1</v>
      </c>
      <c r="E1555">
        <v>7</v>
      </c>
      <c r="F1555">
        <v>123</v>
      </c>
      <c r="G1555">
        <v>61.21</v>
      </c>
      <c r="H1555" t="str">
        <f>_xlfn.XLOOKUP(Table1[[#This Row],[MyyjäID]],myyjat!$A$2:$A$16,myyjat!$B$2:$B$16)</f>
        <v>Rauno</v>
      </c>
      <c r="I1555">
        <f>_xlfn.XLOOKUP(Table1[[#This Row],[Tuotenumero]],tuotteet!$A$2:$A$26,tuotteet!$C$2:$C$26)</f>
        <v>2</v>
      </c>
      <c r="J1555" t="str">
        <f>_xlfn.XLOOKUP(Table1[[#This Row],[ryhmäID]],ryhmat!$A$2:$A$7,ryhmat!$B$2:$B$7)</f>
        <v>Kuvantoisto</v>
      </c>
      <c r="K1555">
        <f>Table1[[#This Row],[Myyntihinta]]-Table1[[#This Row],[Ostohinta]]</f>
        <v>61.79</v>
      </c>
    </row>
    <row r="1556" spans="1:11" x14ac:dyDescent="0.2">
      <c r="A1556">
        <v>52054</v>
      </c>
      <c r="B1556" s="21">
        <v>44779</v>
      </c>
      <c r="C1556" s="26" t="s">
        <v>817</v>
      </c>
      <c r="D1556">
        <v>1</v>
      </c>
      <c r="E1556">
        <v>16</v>
      </c>
      <c r="F1556">
        <v>21</v>
      </c>
      <c r="G1556">
        <v>11.5</v>
      </c>
      <c r="H1556" t="str">
        <f>_xlfn.XLOOKUP(Table1[[#This Row],[MyyjäID]],myyjat!$A$2:$A$16,myyjat!$B$2:$B$16)</f>
        <v>Sanni</v>
      </c>
      <c r="I1556">
        <f>_xlfn.XLOOKUP(Table1[[#This Row],[Tuotenumero]],tuotteet!$A$2:$A$26,tuotteet!$C$2:$C$26)</f>
        <v>4</v>
      </c>
      <c r="J1556" t="str">
        <f>_xlfn.XLOOKUP(Table1[[#This Row],[ryhmäID]],ryhmat!$A$2:$A$7,ryhmat!$B$2:$B$7)</f>
        <v>Tarvikkeet</v>
      </c>
      <c r="K1556">
        <f>Table1[[#This Row],[Myyntihinta]]-Table1[[#This Row],[Ostohinta]]</f>
        <v>9.5</v>
      </c>
    </row>
    <row r="1557" spans="1:11" x14ac:dyDescent="0.2">
      <c r="A1557">
        <v>52055</v>
      </c>
      <c r="B1557" s="21">
        <v>44779</v>
      </c>
      <c r="C1557" s="26" t="s">
        <v>820</v>
      </c>
      <c r="D1557">
        <v>1</v>
      </c>
      <c r="E1557">
        <v>6</v>
      </c>
      <c r="F1557">
        <v>86</v>
      </c>
      <c r="G1557">
        <v>47.26</v>
      </c>
      <c r="H1557" t="str">
        <f>_xlfn.XLOOKUP(Table1[[#This Row],[MyyjäID]],myyjat!$A$2:$A$16,myyjat!$B$2:$B$16)</f>
        <v>Hessu</v>
      </c>
      <c r="I1557">
        <f>_xlfn.XLOOKUP(Table1[[#This Row],[Tuotenumero]],tuotteet!$A$2:$A$26,tuotteet!$C$2:$C$26)</f>
        <v>6</v>
      </c>
      <c r="J1557" t="str">
        <f>_xlfn.XLOOKUP(Table1[[#This Row],[ryhmäID]],ryhmat!$A$2:$A$7,ryhmat!$B$2:$B$7)</f>
        <v>Digiboxit</v>
      </c>
      <c r="K1557">
        <f>Table1[[#This Row],[Myyntihinta]]-Table1[[#This Row],[Ostohinta]]</f>
        <v>38.74</v>
      </c>
    </row>
    <row r="1558" spans="1:11" x14ac:dyDescent="0.2">
      <c r="A1558">
        <v>52056</v>
      </c>
      <c r="B1558" s="21">
        <v>44780</v>
      </c>
      <c r="C1558" s="26" t="s">
        <v>819</v>
      </c>
      <c r="D1558">
        <v>1</v>
      </c>
      <c r="E1558">
        <v>9</v>
      </c>
      <c r="F1558">
        <v>230</v>
      </c>
      <c r="G1558">
        <v>168.64</v>
      </c>
      <c r="H1558" t="str">
        <f>_xlfn.XLOOKUP(Table1[[#This Row],[MyyjäID]],myyjat!$A$2:$A$16,myyjat!$B$2:$B$16)</f>
        <v>Maija</v>
      </c>
      <c r="I1558">
        <f>_xlfn.XLOOKUP(Table1[[#This Row],[Tuotenumero]],tuotteet!$A$2:$A$26,tuotteet!$C$2:$C$26)</f>
        <v>3</v>
      </c>
      <c r="J1558" t="str">
        <f>_xlfn.XLOOKUP(Table1[[#This Row],[ryhmäID]],ryhmat!$A$2:$A$7,ryhmat!$B$2:$B$7)</f>
        <v>TV</v>
      </c>
      <c r="K1558">
        <f>Table1[[#This Row],[Myyntihinta]]-Table1[[#This Row],[Ostohinta]]</f>
        <v>61.360000000000014</v>
      </c>
    </row>
    <row r="1559" spans="1:11" x14ac:dyDescent="0.2">
      <c r="A1559">
        <v>52057</v>
      </c>
      <c r="B1559" s="21">
        <v>44781</v>
      </c>
      <c r="C1559" s="26" t="s">
        <v>822</v>
      </c>
      <c r="D1559">
        <v>1</v>
      </c>
      <c r="E1559">
        <v>7</v>
      </c>
      <c r="F1559">
        <v>179</v>
      </c>
      <c r="G1559">
        <v>121.88</v>
      </c>
      <c r="H1559" t="str">
        <f>_xlfn.XLOOKUP(Table1[[#This Row],[MyyjäID]],myyjat!$A$2:$A$16,myyjat!$B$2:$B$16)</f>
        <v>Rauno</v>
      </c>
      <c r="I1559">
        <f>_xlfn.XLOOKUP(Table1[[#This Row],[Tuotenumero]],tuotteet!$A$2:$A$26,tuotteet!$C$2:$C$26)</f>
        <v>2</v>
      </c>
      <c r="J1559" t="str">
        <f>_xlfn.XLOOKUP(Table1[[#This Row],[ryhmäID]],ryhmat!$A$2:$A$7,ryhmat!$B$2:$B$7)</f>
        <v>Kuvantoisto</v>
      </c>
      <c r="K1559">
        <f>Table1[[#This Row],[Myyntihinta]]-Table1[[#This Row],[Ostohinta]]</f>
        <v>57.120000000000005</v>
      </c>
    </row>
    <row r="1560" spans="1:11" x14ac:dyDescent="0.2">
      <c r="A1560">
        <v>52058</v>
      </c>
      <c r="B1560" s="21">
        <v>44781</v>
      </c>
      <c r="C1560" s="26" t="s">
        <v>817</v>
      </c>
      <c r="D1560">
        <v>1</v>
      </c>
      <c r="E1560">
        <v>5</v>
      </c>
      <c r="F1560">
        <v>21</v>
      </c>
      <c r="G1560">
        <v>11.73</v>
      </c>
      <c r="H1560" t="str">
        <f>_xlfn.XLOOKUP(Table1[[#This Row],[MyyjäID]],myyjat!$A$2:$A$16,myyjat!$B$2:$B$16)</f>
        <v>Liisa</v>
      </c>
      <c r="I1560">
        <f>_xlfn.XLOOKUP(Table1[[#This Row],[Tuotenumero]],tuotteet!$A$2:$A$26,tuotteet!$C$2:$C$26)</f>
        <v>4</v>
      </c>
      <c r="J1560" t="str">
        <f>_xlfn.XLOOKUP(Table1[[#This Row],[ryhmäID]],ryhmat!$A$2:$A$7,ryhmat!$B$2:$B$7)</f>
        <v>Tarvikkeet</v>
      </c>
      <c r="K1560">
        <f>Table1[[#This Row],[Myyntihinta]]-Table1[[#This Row],[Ostohinta]]</f>
        <v>9.27</v>
      </c>
    </row>
    <row r="1561" spans="1:11" x14ac:dyDescent="0.2">
      <c r="A1561">
        <v>52059</v>
      </c>
      <c r="B1561" s="21">
        <v>44784</v>
      </c>
      <c r="C1561" s="26" t="s">
        <v>824</v>
      </c>
      <c r="D1561">
        <v>1</v>
      </c>
      <c r="E1561">
        <v>3</v>
      </c>
      <c r="F1561">
        <v>130</v>
      </c>
      <c r="G1561">
        <v>91.07</v>
      </c>
      <c r="H1561" t="str">
        <f>_xlfn.XLOOKUP(Table1[[#This Row],[MyyjäID]],myyjat!$A$2:$A$16,myyjat!$B$2:$B$16)</f>
        <v>Pekka</v>
      </c>
      <c r="I1561">
        <f>_xlfn.XLOOKUP(Table1[[#This Row],[Tuotenumero]],tuotteet!$A$2:$A$26,tuotteet!$C$2:$C$26)</f>
        <v>2</v>
      </c>
      <c r="J1561" t="str">
        <f>_xlfn.XLOOKUP(Table1[[#This Row],[ryhmäID]],ryhmat!$A$2:$A$7,ryhmat!$B$2:$B$7)</f>
        <v>Kuvantoisto</v>
      </c>
      <c r="K1561">
        <f>Table1[[#This Row],[Myyntihinta]]-Table1[[#This Row],[Ostohinta]]</f>
        <v>38.930000000000007</v>
      </c>
    </row>
    <row r="1562" spans="1:11" x14ac:dyDescent="0.2">
      <c r="A1562">
        <v>52060</v>
      </c>
      <c r="B1562" s="21">
        <v>44786</v>
      </c>
      <c r="C1562" s="26" t="s">
        <v>821</v>
      </c>
      <c r="D1562">
        <v>1</v>
      </c>
      <c r="E1562">
        <v>5</v>
      </c>
      <c r="F1562">
        <v>123</v>
      </c>
      <c r="G1562">
        <v>63.93</v>
      </c>
      <c r="H1562" t="str">
        <f>_xlfn.XLOOKUP(Table1[[#This Row],[MyyjäID]],myyjat!$A$2:$A$16,myyjat!$B$2:$B$16)</f>
        <v>Liisa</v>
      </c>
      <c r="I1562">
        <f>_xlfn.XLOOKUP(Table1[[#This Row],[Tuotenumero]],tuotteet!$A$2:$A$26,tuotteet!$C$2:$C$26)</f>
        <v>2</v>
      </c>
      <c r="J1562" t="str">
        <f>_xlfn.XLOOKUP(Table1[[#This Row],[ryhmäID]],ryhmat!$A$2:$A$7,ryhmat!$B$2:$B$7)</f>
        <v>Kuvantoisto</v>
      </c>
      <c r="K1562">
        <f>Table1[[#This Row],[Myyntihinta]]-Table1[[#This Row],[Ostohinta]]</f>
        <v>59.07</v>
      </c>
    </row>
    <row r="1563" spans="1:11" x14ac:dyDescent="0.2">
      <c r="A1563">
        <v>52061</v>
      </c>
      <c r="B1563" s="21">
        <v>44786</v>
      </c>
      <c r="C1563" s="26" t="s">
        <v>818</v>
      </c>
      <c r="D1563">
        <v>1</v>
      </c>
      <c r="E1563">
        <v>16</v>
      </c>
      <c r="F1563">
        <v>88</v>
      </c>
      <c r="G1563">
        <v>57.06</v>
      </c>
      <c r="H1563" t="str">
        <f>_xlfn.XLOOKUP(Table1[[#This Row],[MyyjäID]],myyjat!$A$2:$A$16,myyjat!$B$2:$B$16)</f>
        <v>Sanni</v>
      </c>
      <c r="I1563">
        <f>_xlfn.XLOOKUP(Table1[[#This Row],[Tuotenumero]],tuotteet!$A$2:$A$26,tuotteet!$C$2:$C$26)</f>
        <v>6</v>
      </c>
      <c r="J1563" t="str">
        <f>_xlfn.XLOOKUP(Table1[[#This Row],[ryhmäID]],ryhmat!$A$2:$A$7,ryhmat!$B$2:$B$7)</f>
        <v>Digiboxit</v>
      </c>
      <c r="K1563">
        <f>Table1[[#This Row],[Myyntihinta]]-Table1[[#This Row],[Ostohinta]]</f>
        <v>30.939999999999998</v>
      </c>
    </row>
    <row r="1564" spans="1:11" x14ac:dyDescent="0.2">
      <c r="A1564">
        <v>52062</v>
      </c>
      <c r="B1564" s="21">
        <v>44786</v>
      </c>
      <c r="C1564" s="26" t="s">
        <v>822</v>
      </c>
      <c r="D1564">
        <v>1</v>
      </c>
      <c r="E1564">
        <v>16</v>
      </c>
      <c r="F1564">
        <v>181</v>
      </c>
      <c r="G1564">
        <v>117.93</v>
      </c>
      <c r="H1564" t="str">
        <f>_xlfn.XLOOKUP(Table1[[#This Row],[MyyjäID]],myyjat!$A$2:$A$16,myyjat!$B$2:$B$16)</f>
        <v>Sanni</v>
      </c>
      <c r="I1564">
        <f>_xlfn.XLOOKUP(Table1[[#This Row],[Tuotenumero]],tuotteet!$A$2:$A$26,tuotteet!$C$2:$C$26)</f>
        <v>2</v>
      </c>
      <c r="J1564" t="str">
        <f>_xlfn.XLOOKUP(Table1[[#This Row],[ryhmäID]],ryhmat!$A$2:$A$7,ryhmat!$B$2:$B$7)</f>
        <v>Kuvantoisto</v>
      </c>
      <c r="K1564">
        <f>Table1[[#This Row],[Myyntihinta]]-Table1[[#This Row],[Ostohinta]]</f>
        <v>63.069999999999993</v>
      </c>
    </row>
    <row r="1565" spans="1:11" x14ac:dyDescent="0.2">
      <c r="A1565">
        <v>52063</v>
      </c>
      <c r="B1565" s="21">
        <v>44786</v>
      </c>
      <c r="C1565" s="26" t="s">
        <v>817</v>
      </c>
      <c r="D1565">
        <v>1</v>
      </c>
      <c r="E1565">
        <v>6</v>
      </c>
      <c r="F1565">
        <v>19</v>
      </c>
      <c r="G1565">
        <v>11.2</v>
      </c>
      <c r="H1565" t="str">
        <f>_xlfn.XLOOKUP(Table1[[#This Row],[MyyjäID]],myyjat!$A$2:$A$16,myyjat!$B$2:$B$16)</f>
        <v>Hessu</v>
      </c>
      <c r="I1565">
        <f>_xlfn.XLOOKUP(Table1[[#This Row],[Tuotenumero]],tuotteet!$A$2:$A$26,tuotteet!$C$2:$C$26)</f>
        <v>4</v>
      </c>
      <c r="J1565" t="str">
        <f>_xlfn.XLOOKUP(Table1[[#This Row],[ryhmäID]],ryhmat!$A$2:$A$7,ryhmat!$B$2:$B$7)</f>
        <v>Tarvikkeet</v>
      </c>
      <c r="K1565">
        <f>Table1[[#This Row],[Myyntihinta]]-Table1[[#This Row],[Ostohinta]]</f>
        <v>7.8000000000000007</v>
      </c>
    </row>
    <row r="1566" spans="1:11" x14ac:dyDescent="0.2">
      <c r="A1566">
        <v>52064</v>
      </c>
      <c r="B1566" s="21">
        <v>44787</v>
      </c>
      <c r="C1566" s="26" t="s">
        <v>820</v>
      </c>
      <c r="D1566">
        <v>1</v>
      </c>
      <c r="E1566">
        <v>1</v>
      </c>
      <c r="F1566">
        <v>85</v>
      </c>
      <c r="G1566">
        <v>49.53</v>
      </c>
      <c r="H1566" t="str">
        <f>_xlfn.XLOOKUP(Table1[[#This Row],[MyyjäID]],myyjat!$A$2:$A$16,myyjat!$B$2:$B$16)</f>
        <v>Jani</v>
      </c>
      <c r="I1566">
        <f>_xlfn.XLOOKUP(Table1[[#This Row],[Tuotenumero]],tuotteet!$A$2:$A$26,tuotteet!$C$2:$C$26)</f>
        <v>6</v>
      </c>
      <c r="J1566" t="str">
        <f>_xlfn.XLOOKUP(Table1[[#This Row],[ryhmäID]],ryhmat!$A$2:$A$7,ryhmat!$B$2:$B$7)</f>
        <v>Digiboxit</v>
      </c>
      <c r="K1566">
        <f>Table1[[#This Row],[Myyntihinta]]-Table1[[#This Row],[Ostohinta]]</f>
        <v>35.47</v>
      </c>
    </row>
    <row r="1567" spans="1:11" x14ac:dyDescent="0.2">
      <c r="A1567">
        <v>52065</v>
      </c>
      <c r="B1567" s="21">
        <v>44790</v>
      </c>
      <c r="C1567" s="26" t="s">
        <v>817</v>
      </c>
      <c r="D1567">
        <v>1</v>
      </c>
      <c r="E1567">
        <v>7</v>
      </c>
      <c r="F1567">
        <v>21</v>
      </c>
      <c r="G1567">
        <v>10.79</v>
      </c>
      <c r="H1567" t="str">
        <f>_xlfn.XLOOKUP(Table1[[#This Row],[MyyjäID]],myyjat!$A$2:$A$16,myyjat!$B$2:$B$16)</f>
        <v>Rauno</v>
      </c>
      <c r="I1567">
        <f>_xlfn.XLOOKUP(Table1[[#This Row],[Tuotenumero]],tuotteet!$A$2:$A$26,tuotteet!$C$2:$C$26)</f>
        <v>4</v>
      </c>
      <c r="J1567" t="str">
        <f>_xlfn.XLOOKUP(Table1[[#This Row],[ryhmäID]],ryhmat!$A$2:$A$7,ryhmat!$B$2:$B$7)</f>
        <v>Tarvikkeet</v>
      </c>
      <c r="K1567">
        <f>Table1[[#This Row],[Myyntihinta]]-Table1[[#This Row],[Ostohinta]]</f>
        <v>10.210000000000001</v>
      </c>
    </row>
    <row r="1568" spans="1:11" x14ac:dyDescent="0.2">
      <c r="A1568">
        <v>52066</v>
      </c>
      <c r="B1568" s="21">
        <v>44791</v>
      </c>
      <c r="C1568" s="26" t="s">
        <v>822</v>
      </c>
      <c r="D1568">
        <v>1</v>
      </c>
      <c r="E1568">
        <v>2</v>
      </c>
      <c r="F1568">
        <v>178</v>
      </c>
      <c r="G1568">
        <v>121.96</v>
      </c>
      <c r="H1568" t="str">
        <f>_xlfn.XLOOKUP(Table1[[#This Row],[MyyjäID]],myyjat!$A$2:$A$16,myyjat!$B$2:$B$16)</f>
        <v>Petteri</v>
      </c>
      <c r="I1568">
        <f>_xlfn.XLOOKUP(Table1[[#This Row],[Tuotenumero]],tuotteet!$A$2:$A$26,tuotteet!$C$2:$C$26)</f>
        <v>2</v>
      </c>
      <c r="J1568" t="str">
        <f>_xlfn.XLOOKUP(Table1[[#This Row],[ryhmäID]],ryhmat!$A$2:$A$7,ryhmat!$B$2:$B$7)</f>
        <v>Kuvantoisto</v>
      </c>
      <c r="K1568">
        <f>Table1[[#This Row],[Myyntihinta]]-Table1[[#This Row],[Ostohinta]]</f>
        <v>56.040000000000006</v>
      </c>
    </row>
    <row r="1569" spans="1:11" x14ac:dyDescent="0.2">
      <c r="A1569">
        <v>52067</v>
      </c>
      <c r="B1569" s="21">
        <v>44792</v>
      </c>
      <c r="C1569" s="26" t="s">
        <v>819</v>
      </c>
      <c r="D1569">
        <v>1</v>
      </c>
      <c r="E1569">
        <v>5</v>
      </c>
      <c r="F1569">
        <v>245</v>
      </c>
      <c r="G1569">
        <v>155.44999999999999</v>
      </c>
      <c r="H1569" t="str">
        <f>_xlfn.XLOOKUP(Table1[[#This Row],[MyyjäID]],myyjat!$A$2:$A$16,myyjat!$B$2:$B$16)</f>
        <v>Liisa</v>
      </c>
      <c r="I1569">
        <f>_xlfn.XLOOKUP(Table1[[#This Row],[Tuotenumero]],tuotteet!$A$2:$A$26,tuotteet!$C$2:$C$26)</f>
        <v>3</v>
      </c>
      <c r="J1569" t="str">
        <f>_xlfn.XLOOKUP(Table1[[#This Row],[ryhmäID]],ryhmat!$A$2:$A$7,ryhmat!$B$2:$B$7)</f>
        <v>TV</v>
      </c>
      <c r="K1569">
        <f>Table1[[#This Row],[Myyntihinta]]-Table1[[#This Row],[Ostohinta]]</f>
        <v>89.550000000000011</v>
      </c>
    </row>
    <row r="1570" spans="1:11" x14ac:dyDescent="0.2">
      <c r="A1570">
        <v>52068</v>
      </c>
      <c r="B1570" s="21">
        <v>44794</v>
      </c>
      <c r="C1570" s="26" t="s">
        <v>821</v>
      </c>
      <c r="D1570">
        <v>1</v>
      </c>
      <c r="E1570">
        <v>16</v>
      </c>
      <c r="F1570">
        <v>123</v>
      </c>
      <c r="G1570">
        <v>63.59</v>
      </c>
      <c r="H1570" t="str">
        <f>_xlfn.XLOOKUP(Table1[[#This Row],[MyyjäID]],myyjat!$A$2:$A$16,myyjat!$B$2:$B$16)</f>
        <v>Sanni</v>
      </c>
      <c r="I1570">
        <f>_xlfn.XLOOKUP(Table1[[#This Row],[Tuotenumero]],tuotteet!$A$2:$A$26,tuotteet!$C$2:$C$26)</f>
        <v>2</v>
      </c>
      <c r="J1570" t="str">
        <f>_xlfn.XLOOKUP(Table1[[#This Row],[ryhmäID]],ryhmat!$A$2:$A$7,ryhmat!$B$2:$B$7)</f>
        <v>Kuvantoisto</v>
      </c>
      <c r="K1570">
        <f>Table1[[#This Row],[Myyntihinta]]-Table1[[#This Row],[Ostohinta]]</f>
        <v>59.41</v>
      </c>
    </row>
    <row r="1571" spans="1:11" x14ac:dyDescent="0.2">
      <c r="A1571">
        <v>52069</v>
      </c>
      <c r="B1571" s="21">
        <v>44795</v>
      </c>
      <c r="C1571" s="26" t="s">
        <v>817</v>
      </c>
      <c r="D1571">
        <v>1</v>
      </c>
      <c r="E1571">
        <v>7</v>
      </c>
      <c r="F1571">
        <v>21</v>
      </c>
      <c r="G1571">
        <v>11.6</v>
      </c>
      <c r="H1571" t="str">
        <f>_xlfn.XLOOKUP(Table1[[#This Row],[MyyjäID]],myyjat!$A$2:$A$16,myyjat!$B$2:$B$16)</f>
        <v>Rauno</v>
      </c>
      <c r="I1571">
        <f>_xlfn.XLOOKUP(Table1[[#This Row],[Tuotenumero]],tuotteet!$A$2:$A$26,tuotteet!$C$2:$C$26)</f>
        <v>4</v>
      </c>
      <c r="J1571" t="str">
        <f>_xlfn.XLOOKUP(Table1[[#This Row],[ryhmäID]],ryhmat!$A$2:$A$7,ryhmat!$B$2:$B$7)</f>
        <v>Tarvikkeet</v>
      </c>
      <c r="K1571">
        <f>Table1[[#This Row],[Myyntihinta]]-Table1[[#This Row],[Ostohinta]]</f>
        <v>9.4</v>
      </c>
    </row>
    <row r="1572" spans="1:11" x14ac:dyDescent="0.2">
      <c r="A1572">
        <v>52070</v>
      </c>
      <c r="B1572" s="21">
        <v>44795</v>
      </c>
      <c r="C1572" s="26" t="s">
        <v>818</v>
      </c>
      <c r="D1572">
        <v>1</v>
      </c>
      <c r="E1572">
        <v>7</v>
      </c>
      <c r="F1572">
        <v>84</v>
      </c>
      <c r="G1572">
        <v>55.74</v>
      </c>
      <c r="H1572" t="str">
        <f>_xlfn.XLOOKUP(Table1[[#This Row],[MyyjäID]],myyjat!$A$2:$A$16,myyjat!$B$2:$B$16)</f>
        <v>Rauno</v>
      </c>
      <c r="I1572">
        <f>_xlfn.XLOOKUP(Table1[[#This Row],[Tuotenumero]],tuotteet!$A$2:$A$26,tuotteet!$C$2:$C$26)</f>
        <v>6</v>
      </c>
      <c r="J1572" t="str">
        <f>_xlfn.XLOOKUP(Table1[[#This Row],[ryhmäID]],ryhmat!$A$2:$A$7,ryhmat!$B$2:$B$7)</f>
        <v>Digiboxit</v>
      </c>
      <c r="K1572">
        <f>Table1[[#This Row],[Myyntihinta]]-Table1[[#This Row],[Ostohinta]]</f>
        <v>28.259999999999998</v>
      </c>
    </row>
    <row r="1573" spans="1:11" x14ac:dyDescent="0.2">
      <c r="A1573">
        <v>52071</v>
      </c>
      <c r="B1573" s="21">
        <v>44798</v>
      </c>
      <c r="C1573" s="26" t="s">
        <v>820</v>
      </c>
      <c r="D1573">
        <v>1</v>
      </c>
      <c r="E1573">
        <v>1</v>
      </c>
      <c r="F1573">
        <v>88</v>
      </c>
      <c r="G1573">
        <v>50.5</v>
      </c>
      <c r="H1573" t="str">
        <f>_xlfn.XLOOKUP(Table1[[#This Row],[MyyjäID]],myyjat!$A$2:$A$16,myyjat!$B$2:$B$16)</f>
        <v>Jani</v>
      </c>
      <c r="I1573">
        <f>_xlfn.XLOOKUP(Table1[[#This Row],[Tuotenumero]],tuotteet!$A$2:$A$26,tuotteet!$C$2:$C$26)</f>
        <v>6</v>
      </c>
      <c r="J1573" t="str">
        <f>_xlfn.XLOOKUP(Table1[[#This Row],[ryhmäID]],ryhmat!$A$2:$A$7,ryhmat!$B$2:$B$7)</f>
        <v>Digiboxit</v>
      </c>
      <c r="K1573">
        <f>Table1[[#This Row],[Myyntihinta]]-Table1[[#This Row],[Ostohinta]]</f>
        <v>37.5</v>
      </c>
    </row>
    <row r="1574" spans="1:11" x14ac:dyDescent="0.2">
      <c r="A1574">
        <v>52072</v>
      </c>
      <c r="B1574" s="21">
        <v>44799</v>
      </c>
      <c r="C1574" s="26" t="s">
        <v>819</v>
      </c>
      <c r="D1574">
        <v>1</v>
      </c>
      <c r="E1574">
        <v>1</v>
      </c>
      <c r="F1574">
        <v>241</v>
      </c>
      <c r="G1574">
        <v>166.76</v>
      </c>
      <c r="H1574" t="str">
        <f>_xlfn.XLOOKUP(Table1[[#This Row],[MyyjäID]],myyjat!$A$2:$A$16,myyjat!$B$2:$B$16)</f>
        <v>Jani</v>
      </c>
      <c r="I1574">
        <f>_xlfn.XLOOKUP(Table1[[#This Row],[Tuotenumero]],tuotteet!$A$2:$A$26,tuotteet!$C$2:$C$26)</f>
        <v>3</v>
      </c>
      <c r="J1574" t="str">
        <f>_xlfn.XLOOKUP(Table1[[#This Row],[ryhmäID]],ryhmat!$A$2:$A$7,ryhmat!$B$2:$B$7)</f>
        <v>TV</v>
      </c>
      <c r="K1574">
        <f>Table1[[#This Row],[Myyntihinta]]-Table1[[#This Row],[Ostohinta]]</f>
        <v>74.240000000000009</v>
      </c>
    </row>
    <row r="1575" spans="1:11" x14ac:dyDescent="0.2">
      <c r="A1575">
        <v>52073</v>
      </c>
      <c r="B1575" s="21">
        <v>44799</v>
      </c>
      <c r="C1575" s="26" t="s">
        <v>821</v>
      </c>
      <c r="D1575">
        <v>1</v>
      </c>
      <c r="E1575">
        <v>16</v>
      </c>
      <c r="F1575">
        <v>114</v>
      </c>
      <c r="G1575">
        <v>61.22</v>
      </c>
      <c r="H1575" t="str">
        <f>_xlfn.XLOOKUP(Table1[[#This Row],[MyyjäID]],myyjat!$A$2:$A$16,myyjat!$B$2:$B$16)</f>
        <v>Sanni</v>
      </c>
      <c r="I1575">
        <f>_xlfn.XLOOKUP(Table1[[#This Row],[Tuotenumero]],tuotteet!$A$2:$A$26,tuotteet!$C$2:$C$26)</f>
        <v>2</v>
      </c>
      <c r="J1575" t="str">
        <f>_xlfn.XLOOKUP(Table1[[#This Row],[ryhmäID]],ryhmat!$A$2:$A$7,ryhmat!$B$2:$B$7)</f>
        <v>Kuvantoisto</v>
      </c>
      <c r="K1575">
        <f>Table1[[#This Row],[Myyntihinta]]-Table1[[#This Row],[Ostohinta]]</f>
        <v>52.78</v>
      </c>
    </row>
    <row r="1576" spans="1:11" x14ac:dyDescent="0.2">
      <c r="A1576">
        <v>52074</v>
      </c>
      <c r="B1576" s="21">
        <v>44800</v>
      </c>
      <c r="C1576" s="26" t="s">
        <v>817</v>
      </c>
      <c r="D1576">
        <v>1</v>
      </c>
      <c r="E1576">
        <v>5</v>
      </c>
      <c r="F1576">
        <v>19</v>
      </c>
      <c r="G1576">
        <v>11.44</v>
      </c>
      <c r="H1576" t="str">
        <f>_xlfn.XLOOKUP(Table1[[#This Row],[MyyjäID]],myyjat!$A$2:$A$16,myyjat!$B$2:$B$16)</f>
        <v>Liisa</v>
      </c>
      <c r="I1576">
        <f>_xlfn.XLOOKUP(Table1[[#This Row],[Tuotenumero]],tuotteet!$A$2:$A$26,tuotteet!$C$2:$C$26)</f>
        <v>4</v>
      </c>
      <c r="J1576" t="str">
        <f>_xlfn.XLOOKUP(Table1[[#This Row],[ryhmäID]],ryhmat!$A$2:$A$7,ryhmat!$B$2:$B$7)</f>
        <v>Tarvikkeet</v>
      </c>
      <c r="K1576">
        <f>Table1[[#This Row],[Myyntihinta]]-Table1[[#This Row],[Ostohinta]]</f>
        <v>7.5600000000000005</v>
      </c>
    </row>
    <row r="1577" spans="1:11" x14ac:dyDescent="0.2">
      <c r="A1577">
        <v>52075</v>
      </c>
      <c r="B1577" s="21">
        <v>44802</v>
      </c>
      <c r="C1577" s="26" t="s">
        <v>824</v>
      </c>
      <c r="D1577">
        <v>1</v>
      </c>
      <c r="E1577">
        <v>7</v>
      </c>
      <c r="F1577">
        <v>134</v>
      </c>
      <c r="G1577">
        <v>88.14</v>
      </c>
      <c r="H1577" t="str">
        <f>_xlfn.XLOOKUP(Table1[[#This Row],[MyyjäID]],myyjat!$A$2:$A$16,myyjat!$B$2:$B$16)</f>
        <v>Rauno</v>
      </c>
      <c r="I1577">
        <f>_xlfn.XLOOKUP(Table1[[#This Row],[Tuotenumero]],tuotteet!$A$2:$A$26,tuotteet!$C$2:$C$26)</f>
        <v>2</v>
      </c>
      <c r="J1577" t="str">
        <f>_xlfn.XLOOKUP(Table1[[#This Row],[ryhmäID]],ryhmat!$A$2:$A$7,ryhmat!$B$2:$B$7)</f>
        <v>Kuvantoisto</v>
      </c>
      <c r="K1577">
        <f>Table1[[#This Row],[Myyntihinta]]-Table1[[#This Row],[Ostohinta]]</f>
        <v>45.86</v>
      </c>
    </row>
    <row r="1578" spans="1:11" x14ac:dyDescent="0.2">
      <c r="A1578">
        <v>52076</v>
      </c>
      <c r="B1578" s="21">
        <v>44802</v>
      </c>
      <c r="C1578" s="26" t="s">
        <v>818</v>
      </c>
      <c r="D1578">
        <v>1</v>
      </c>
      <c r="E1578">
        <v>13</v>
      </c>
      <c r="F1578">
        <v>81</v>
      </c>
      <c r="G1578">
        <v>54.3</v>
      </c>
      <c r="H1578" t="str">
        <f>_xlfn.XLOOKUP(Table1[[#This Row],[MyyjäID]],myyjat!$A$2:$A$16,myyjat!$B$2:$B$16)</f>
        <v>Mari</v>
      </c>
      <c r="I1578">
        <f>_xlfn.XLOOKUP(Table1[[#This Row],[Tuotenumero]],tuotteet!$A$2:$A$26,tuotteet!$C$2:$C$26)</f>
        <v>6</v>
      </c>
      <c r="J1578" t="str">
        <f>_xlfn.XLOOKUP(Table1[[#This Row],[ryhmäID]],ryhmat!$A$2:$A$7,ryhmat!$B$2:$B$7)</f>
        <v>Digiboxit</v>
      </c>
      <c r="K1578">
        <f>Table1[[#This Row],[Myyntihinta]]-Table1[[#This Row],[Ostohinta]]</f>
        <v>26.700000000000003</v>
      </c>
    </row>
    <row r="1579" spans="1:11" x14ac:dyDescent="0.2">
      <c r="A1579">
        <v>52077</v>
      </c>
      <c r="B1579" s="21">
        <v>44803</v>
      </c>
      <c r="C1579" s="26" t="s">
        <v>822</v>
      </c>
      <c r="D1579">
        <v>1</v>
      </c>
      <c r="E1579">
        <v>5</v>
      </c>
      <c r="F1579">
        <v>172</v>
      </c>
      <c r="G1579">
        <v>112.56</v>
      </c>
      <c r="H1579" t="str">
        <f>_xlfn.XLOOKUP(Table1[[#This Row],[MyyjäID]],myyjat!$A$2:$A$16,myyjat!$B$2:$B$16)</f>
        <v>Liisa</v>
      </c>
      <c r="I1579">
        <f>_xlfn.XLOOKUP(Table1[[#This Row],[Tuotenumero]],tuotteet!$A$2:$A$26,tuotteet!$C$2:$C$26)</f>
        <v>2</v>
      </c>
      <c r="J1579" t="str">
        <f>_xlfn.XLOOKUP(Table1[[#This Row],[ryhmäID]],ryhmat!$A$2:$A$7,ryhmat!$B$2:$B$7)</f>
        <v>Kuvantoisto</v>
      </c>
      <c r="K1579">
        <f>Table1[[#This Row],[Myyntihinta]]-Table1[[#This Row],[Ostohinta]]</f>
        <v>59.44</v>
      </c>
    </row>
    <row r="1580" spans="1:11" x14ac:dyDescent="0.2">
      <c r="A1580">
        <v>52078</v>
      </c>
      <c r="B1580" s="21">
        <v>44805</v>
      </c>
      <c r="C1580" s="26" t="s">
        <v>817</v>
      </c>
      <c r="D1580">
        <v>1</v>
      </c>
      <c r="E1580">
        <v>7</v>
      </c>
      <c r="F1580">
        <v>21</v>
      </c>
      <c r="G1580">
        <v>10.7</v>
      </c>
      <c r="H1580" t="str">
        <f>_xlfn.XLOOKUP(Table1[[#This Row],[MyyjäID]],myyjat!$A$2:$A$16,myyjat!$B$2:$B$16)</f>
        <v>Rauno</v>
      </c>
      <c r="I1580">
        <f>_xlfn.XLOOKUP(Table1[[#This Row],[Tuotenumero]],tuotteet!$A$2:$A$26,tuotteet!$C$2:$C$26)</f>
        <v>4</v>
      </c>
      <c r="J1580" t="str">
        <f>_xlfn.XLOOKUP(Table1[[#This Row],[ryhmäID]],ryhmat!$A$2:$A$7,ryhmat!$B$2:$B$7)</f>
        <v>Tarvikkeet</v>
      </c>
      <c r="K1580">
        <f>Table1[[#This Row],[Myyntihinta]]-Table1[[#This Row],[Ostohinta]]</f>
        <v>10.3</v>
      </c>
    </row>
    <row r="1581" spans="1:11" x14ac:dyDescent="0.2">
      <c r="A1581">
        <v>52079</v>
      </c>
      <c r="B1581" s="21">
        <v>44806</v>
      </c>
      <c r="C1581" s="26" t="s">
        <v>821</v>
      </c>
      <c r="D1581">
        <v>1</v>
      </c>
      <c r="E1581">
        <v>7</v>
      </c>
      <c r="F1581">
        <v>119</v>
      </c>
      <c r="G1581">
        <v>62.51</v>
      </c>
      <c r="H1581" t="str">
        <f>_xlfn.XLOOKUP(Table1[[#This Row],[MyyjäID]],myyjat!$A$2:$A$16,myyjat!$B$2:$B$16)</f>
        <v>Rauno</v>
      </c>
      <c r="I1581">
        <f>_xlfn.XLOOKUP(Table1[[#This Row],[Tuotenumero]],tuotteet!$A$2:$A$26,tuotteet!$C$2:$C$26)</f>
        <v>2</v>
      </c>
      <c r="J1581" t="str">
        <f>_xlfn.XLOOKUP(Table1[[#This Row],[ryhmäID]],ryhmat!$A$2:$A$7,ryhmat!$B$2:$B$7)</f>
        <v>Kuvantoisto</v>
      </c>
      <c r="K1581">
        <f>Table1[[#This Row],[Myyntihinta]]-Table1[[#This Row],[Ostohinta]]</f>
        <v>56.49</v>
      </c>
    </row>
    <row r="1582" spans="1:11" x14ac:dyDescent="0.2">
      <c r="A1582">
        <v>52080</v>
      </c>
      <c r="B1582" s="21">
        <v>44806</v>
      </c>
      <c r="C1582" s="26" t="s">
        <v>818</v>
      </c>
      <c r="D1582">
        <v>1</v>
      </c>
      <c r="E1582">
        <v>6</v>
      </c>
      <c r="F1582">
        <v>89</v>
      </c>
      <c r="G1582">
        <v>55.18</v>
      </c>
      <c r="H1582" t="str">
        <f>_xlfn.XLOOKUP(Table1[[#This Row],[MyyjäID]],myyjat!$A$2:$A$16,myyjat!$B$2:$B$16)</f>
        <v>Hessu</v>
      </c>
      <c r="I1582">
        <f>_xlfn.XLOOKUP(Table1[[#This Row],[Tuotenumero]],tuotteet!$A$2:$A$26,tuotteet!$C$2:$C$26)</f>
        <v>6</v>
      </c>
      <c r="J1582" t="str">
        <f>_xlfn.XLOOKUP(Table1[[#This Row],[ryhmäID]],ryhmat!$A$2:$A$7,ryhmat!$B$2:$B$7)</f>
        <v>Digiboxit</v>
      </c>
      <c r="K1582">
        <f>Table1[[#This Row],[Myyntihinta]]-Table1[[#This Row],[Ostohinta]]</f>
        <v>33.82</v>
      </c>
    </row>
    <row r="1583" spans="1:11" x14ac:dyDescent="0.2">
      <c r="A1583">
        <v>52081</v>
      </c>
      <c r="B1583" s="21">
        <v>44809</v>
      </c>
      <c r="C1583" s="26" t="s">
        <v>821</v>
      </c>
      <c r="D1583">
        <v>1</v>
      </c>
      <c r="E1583">
        <v>6</v>
      </c>
      <c r="F1583">
        <v>124</v>
      </c>
      <c r="G1583">
        <v>65.900000000000006</v>
      </c>
      <c r="H1583" t="str">
        <f>_xlfn.XLOOKUP(Table1[[#This Row],[MyyjäID]],myyjat!$A$2:$A$16,myyjat!$B$2:$B$16)</f>
        <v>Hessu</v>
      </c>
      <c r="I1583">
        <f>_xlfn.XLOOKUP(Table1[[#This Row],[Tuotenumero]],tuotteet!$A$2:$A$26,tuotteet!$C$2:$C$26)</f>
        <v>2</v>
      </c>
      <c r="J1583" t="str">
        <f>_xlfn.XLOOKUP(Table1[[#This Row],[ryhmäID]],ryhmat!$A$2:$A$7,ryhmat!$B$2:$B$7)</f>
        <v>Kuvantoisto</v>
      </c>
      <c r="K1583">
        <f>Table1[[#This Row],[Myyntihinta]]-Table1[[#This Row],[Ostohinta]]</f>
        <v>58.099999999999994</v>
      </c>
    </row>
    <row r="1584" spans="1:11" x14ac:dyDescent="0.2">
      <c r="A1584">
        <v>52082</v>
      </c>
      <c r="B1584" s="21">
        <v>44810</v>
      </c>
      <c r="C1584" s="26" t="s">
        <v>817</v>
      </c>
      <c r="D1584">
        <v>1</v>
      </c>
      <c r="E1584">
        <v>7</v>
      </c>
      <c r="F1584">
        <v>20</v>
      </c>
      <c r="G1584">
        <v>11.35</v>
      </c>
      <c r="H1584" t="str">
        <f>_xlfn.XLOOKUP(Table1[[#This Row],[MyyjäID]],myyjat!$A$2:$A$16,myyjat!$B$2:$B$16)</f>
        <v>Rauno</v>
      </c>
      <c r="I1584">
        <f>_xlfn.XLOOKUP(Table1[[#This Row],[Tuotenumero]],tuotteet!$A$2:$A$26,tuotteet!$C$2:$C$26)</f>
        <v>4</v>
      </c>
      <c r="J1584" t="str">
        <f>_xlfn.XLOOKUP(Table1[[#This Row],[ryhmäID]],ryhmat!$A$2:$A$7,ryhmat!$B$2:$B$7)</f>
        <v>Tarvikkeet</v>
      </c>
      <c r="K1584">
        <f>Table1[[#This Row],[Myyntihinta]]-Table1[[#This Row],[Ostohinta]]</f>
        <v>8.65</v>
      </c>
    </row>
    <row r="1585" spans="1:11" x14ac:dyDescent="0.2">
      <c r="A1585">
        <v>52083</v>
      </c>
      <c r="B1585" s="21">
        <v>44810</v>
      </c>
      <c r="C1585" s="26" t="s">
        <v>819</v>
      </c>
      <c r="D1585">
        <v>1</v>
      </c>
      <c r="E1585">
        <v>3</v>
      </c>
      <c r="F1585">
        <v>234</v>
      </c>
      <c r="G1585">
        <v>167.95</v>
      </c>
      <c r="H1585" t="str">
        <f>_xlfn.XLOOKUP(Table1[[#This Row],[MyyjäID]],myyjat!$A$2:$A$16,myyjat!$B$2:$B$16)</f>
        <v>Pekka</v>
      </c>
      <c r="I1585">
        <f>_xlfn.XLOOKUP(Table1[[#This Row],[Tuotenumero]],tuotteet!$A$2:$A$26,tuotteet!$C$2:$C$26)</f>
        <v>3</v>
      </c>
      <c r="J1585" t="str">
        <f>_xlfn.XLOOKUP(Table1[[#This Row],[ryhmäID]],ryhmat!$A$2:$A$7,ryhmat!$B$2:$B$7)</f>
        <v>TV</v>
      </c>
      <c r="K1585">
        <f>Table1[[#This Row],[Myyntihinta]]-Table1[[#This Row],[Ostohinta]]</f>
        <v>66.050000000000011</v>
      </c>
    </row>
    <row r="1586" spans="1:11" x14ac:dyDescent="0.2">
      <c r="A1586">
        <v>52084</v>
      </c>
      <c r="B1586" s="21">
        <v>44813</v>
      </c>
      <c r="C1586" s="26" t="s">
        <v>822</v>
      </c>
      <c r="D1586">
        <v>1</v>
      </c>
      <c r="E1586">
        <v>2</v>
      </c>
      <c r="F1586">
        <v>175</v>
      </c>
      <c r="G1586">
        <v>121.56</v>
      </c>
      <c r="H1586" t="str">
        <f>_xlfn.XLOOKUP(Table1[[#This Row],[MyyjäID]],myyjat!$A$2:$A$16,myyjat!$B$2:$B$16)</f>
        <v>Petteri</v>
      </c>
      <c r="I1586">
        <f>_xlfn.XLOOKUP(Table1[[#This Row],[Tuotenumero]],tuotteet!$A$2:$A$26,tuotteet!$C$2:$C$26)</f>
        <v>2</v>
      </c>
      <c r="J1586" t="str">
        <f>_xlfn.XLOOKUP(Table1[[#This Row],[ryhmäID]],ryhmat!$A$2:$A$7,ryhmat!$B$2:$B$7)</f>
        <v>Kuvantoisto</v>
      </c>
      <c r="K1586">
        <f>Table1[[#This Row],[Myyntihinta]]-Table1[[#This Row],[Ostohinta]]</f>
        <v>53.44</v>
      </c>
    </row>
    <row r="1587" spans="1:11" x14ac:dyDescent="0.2">
      <c r="A1587">
        <v>52085</v>
      </c>
      <c r="B1587" s="21">
        <v>44814</v>
      </c>
      <c r="C1587" s="26" t="s">
        <v>819</v>
      </c>
      <c r="D1587">
        <v>1</v>
      </c>
      <c r="E1587">
        <v>7</v>
      </c>
      <c r="F1587">
        <v>230</v>
      </c>
      <c r="G1587">
        <v>164.86</v>
      </c>
      <c r="H1587" t="str">
        <f>_xlfn.XLOOKUP(Table1[[#This Row],[MyyjäID]],myyjat!$A$2:$A$16,myyjat!$B$2:$B$16)</f>
        <v>Rauno</v>
      </c>
      <c r="I1587">
        <f>_xlfn.XLOOKUP(Table1[[#This Row],[Tuotenumero]],tuotteet!$A$2:$A$26,tuotteet!$C$2:$C$26)</f>
        <v>3</v>
      </c>
      <c r="J1587" t="str">
        <f>_xlfn.XLOOKUP(Table1[[#This Row],[ryhmäID]],ryhmat!$A$2:$A$7,ryhmat!$B$2:$B$7)</f>
        <v>TV</v>
      </c>
      <c r="K1587">
        <f>Table1[[#This Row],[Myyntihinta]]-Table1[[#This Row],[Ostohinta]]</f>
        <v>65.139999999999986</v>
      </c>
    </row>
    <row r="1588" spans="1:11" x14ac:dyDescent="0.2">
      <c r="A1588">
        <v>52086</v>
      </c>
      <c r="B1588" s="21">
        <v>44815</v>
      </c>
      <c r="C1588" s="26" t="s">
        <v>816</v>
      </c>
      <c r="D1588">
        <v>1</v>
      </c>
      <c r="E1588">
        <v>13</v>
      </c>
      <c r="F1588">
        <v>75</v>
      </c>
      <c r="G1588">
        <v>41.59</v>
      </c>
      <c r="H1588" t="str">
        <f>_xlfn.XLOOKUP(Table1[[#This Row],[MyyjäID]],myyjat!$A$2:$A$16,myyjat!$B$2:$B$16)</f>
        <v>Mari</v>
      </c>
      <c r="I1588">
        <f>_xlfn.XLOOKUP(Table1[[#This Row],[Tuotenumero]],tuotteet!$A$2:$A$26,tuotteet!$C$2:$C$26)</f>
        <v>5</v>
      </c>
      <c r="J1588" t="str">
        <f>_xlfn.XLOOKUP(Table1[[#This Row],[ryhmäID]],ryhmat!$A$2:$A$7,ryhmat!$B$2:$B$7)</f>
        <v>Konsolit</v>
      </c>
      <c r="K1588">
        <f>Table1[[#This Row],[Myyntihinta]]-Table1[[#This Row],[Ostohinta]]</f>
        <v>33.409999999999997</v>
      </c>
    </row>
    <row r="1589" spans="1:11" x14ac:dyDescent="0.2">
      <c r="A1589">
        <v>52087</v>
      </c>
      <c r="B1589" s="21">
        <v>44815</v>
      </c>
      <c r="C1589" s="26" t="s">
        <v>817</v>
      </c>
      <c r="D1589">
        <v>1</v>
      </c>
      <c r="E1589">
        <v>7</v>
      </c>
      <c r="F1589">
        <v>21</v>
      </c>
      <c r="G1589">
        <v>10.73</v>
      </c>
      <c r="H1589" t="str">
        <f>_xlfn.XLOOKUP(Table1[[#This Row],[MyyjäID]],myyjat!$A$2:$A$16,myyjat!$B$2:$B$16)</f>
        <v>Rauno</v>
      </c>
      <c r="I1589">
        <f>_xlfn.XLOOKUP(Table1[[#This Row],[Tuotenumero]],tuotteet!$A$2:$A$26,tuotteet!$C$2:$C$26)</f>
        <v>4</v>
      </c>
      <c r="J1589" t="str">
        <f>_xlfn.XLOOKUP(Table1[[#This Row],[ryhmäID]],ryhmat!$A$2:$A$7,ryhmat!$B$2:$B$7)</f>
        <v>Tarvikkeet</v>
      </c>
      <c r="K1589">
        <f>Table1[[#This Row],[Myyntihinta]]-Table1[[#This Row],[Ostohinta]]</f>
        <v>10.27</v>
      </c>
    </row>
    <row r="1590" spans="1:11" x14ac:dyDescent="0.2">
      <c r="A1590">
        <v>52088</v>
      </c>
      <c r="B1590" s="21">
        <v>44816</v>
      </c>
      <c r="C1590" s="26" t="s">
        <v>820</v>
      </c>
      <c r="D1590">
        <v>1</v>
      </c>
      <c r="E1590">
        <v>14</v>
      </c>
      <c r="F1590">
        <v>86</v>
      </c>
      <c r="G1590">
        <v>46.57</v>
      </c>
      <c r="H1590" t="str">
        <f>_xlfn.XLOOKUP(Table1[[#This Row],[MyyjäID]],myyjat!$A$2:$A$16,myyjat!$B$2:$B$16)</f>
        <v>Hillevi</v>
      </c>
      <c r="I1590">
        <f>_xlfn.XLOOKUP(Table1[[#This Row],[Tuotenumero]],tuotteet!$A$2:$A$26,tuotteet!$C$2:$C$26)</f>
        <v>6</v>
      </c>
      <c r="J1590" t="str">
        <f>_xlfn.XLOOKUP(Table1[[#This Row],[ryhmäID]],ryhmat!$A$2:$A$7,ryhmat!$B$2:$B$7)</f>
        <v>Digiboxit</v>
      </c>
      <c r="K1590">
        <f>Table1[[#This Row],[Myyntihinta]]-Table1[[#This Row],[Ostohinta]]</f>
        <v>39.43</v>
      </c>
    </row>
    <row r="1591" spans="1:11" x14ac:dyDescent="0.2">
      <c r="A1591">
        <v>52089</v>
      </c>
      <c r="B1591" s="21">
        <v>44817</v>
      </c>
      <c r="C1591" s="26" t="s">
        <v>817</v>
      </c>
      <c r="D1591">
        <v>1</v>
      </c>
      <c r="E1591">
        <v>19</v>
      </c>
      <c r="F1591">
        <v>21</v>
      </c>
      <c r="G1591">
        <v>11</v>
      </c>
      <c r="H1591" t="str">
        <f>_xlfn.XLOOKUP(Table1[[#This Row],[MyyjäID]],myyjat!$A$2:$A$16,myyjat!$B$2:$B$16)</f>
        <v>Valtteri</v>
      </c>
      <c r="I1591">
        <f>_xlfn.XLOOKUP(Table1[[#This Row],[Tuotenumero]],tuotteet!$A$2:$A$26,tuotteet!$C$2:$C$26)</f>
        <v>4</v>
      </c>
      <c r="J1591" t="str">
        <f>_xlfn.XLOOKUP(Table1[[#This Row],[ryhmäID]],ryhmat!$A$2:$A$7,ryhmat!$B$2:$B$7)</f>
        <v>Tarvikkeet</v>
      </c>
      <c r="K1591">
        <f>Table1[[#This Row],[Myyntihinta]]-Table1[[#This Row],[Ostohinta]]</f>
        <v>10</v>
      </c>
    </row>
    <row r="1592" spans="1:11" x14ac:dyDescent="0.2">
      <c r="A1592">
        <v>52090</v>
      </c>
      <c r="B1592" s="21">
        <v>44818</v>
      </c>
      <c r="C1592" s="26" t="s">
        <v>821</v>
      </c>
      <c r="D1592">
        <v>1</v>
      </c>
      <c r="E1592">
        <v>10</v>
      </c>
      <c r="F1592">
        <v>113</v>
      </c>
      <c r="G1592">
        <v>64.61</v>
      </c>
      <c r="H1592" t="str">
        <f>_xlfn.XLOOKUP(Table1[[#This Row],[MyyjäID]],myyjat!$A$2:$A$16,myyjat!$B$2:$B$16)</f>
        <v>Jenni</v>
      </c>
      <c r="I1592">
        <f>_xlfn.XLOOKUP(Table1[[#This Row],[Tuotenumero]],tuotteet!$A$2:$A$26,tuotteet!$C$2:$C$26)</f>
        <v>2</v>
      </c>
      <c r="J1592" t="str">
        <f>_xlfn.XLOOKUP(Table1[[#This Row],[ryhmäID]],ryhmat!$A$2:$A$7,ryhmat!$B$2:$B$7)</f>
        <v>Kuvantoisto</v>
      </c>
      <c r="K1592">
        <f>Table1[[#This Row],[Myyntihinta]]-Table1[[#This Row],[Ostohinta]]</f>
        <v>48.39</v>
      </c>
    </row>
    <row r="1593" spans="1:11" x14ac:dyDescent="0.2">
      <c r="A1593">
        <v>52091</v>
      </c>
      <c r="B1593" s="21">
        <v>44818</v>
      </c>
      <c r="C1593" s="26" t="s">
        <v>818</v>
      </c>
      <c r="D1593">
        <v>1</v>
      </c>
      <c r="E1593">
        <v>18</v>
      </c>
      <c r="F1593">
        <v>85</v>
      </c>
      <c r="G1593">
        <v>54.79</v>
      </c>
      <c r="H1593" t="str">
        <f>_xlfn.XLOOKUP(Table1[[#This Row],[MyyjäID]],myyjat!$A$2:$A$16,myyjat!$B$2:$B$16)</f>
        <v>Juhani</v>
      </c>
      <c r="I1593">
        <f>_xlfn.XLOOKUP(Table1[[#This Row],[Tuotenumero]],tuotteet!$A$2:$A$26,tuotteet!$C$2:$C$26)</f>
        <v>6</v>
      </c>
      <c r="J1593" t="str">
        <f>_xlfn.XLOOKUP(Table1[[#This Row],[ryhmäID]],ryhmat!$A$2:$A$7,ryhmat!$B$2:$B$7)</f>
        <v>Digiboxit</v>
      </c>
      <c r="K1593">
        <f>Table1[[#This Row],[Myyntihinta]]-Table1[[#This Row],[Ostohinta]]</f>
        <v>30.21</v>
      </c>
    </row>
    <row r="1594" spans="1:11" x14ac:dyDescent="0.2">
      <c r="A1594">
        <v>52092</v>
      </c>
      <c r="B1594" s="21">
        <v>44820</v>
      </c>
      <c r="C1594" s="26" t="s">
        <v>817</v>
      </c>
      <c r="D1594">
        <v>1</v>
      </c>
      <c r="E1594">
        <v>3</v>
      </c>
      <c r="F1594">
        <v>20</v>
      </c>
      <c r="G1594">
        <v>11.65</v>
      </c>
      <c r="H1594" t="str">
        <f>_xlfn.XLOOKUP(Table1[[#This Row],[MyyjäID]],myyjat!$A$2:$A$16,myyjat!$B$2:$B$16)</f>
        <v>Pekka</v>
      </c>
      <c r="I1594">
        <f>_xlfn.XLOOKUP(Table1[[#This Row],[Tuotenumero]],tuotteet!$A$2:$A$26,tuotteet!$C$2:$C$26)</f>
        <v>4</v>
      </c>
      <c r="J1594" t="str">
        <f>_xlfn.XLOOKUP(Table1[[#This Row],[ryhmäID]],ryhmat!$A$2:$A$7,ryhmat!$B$2:$B$7)</f>
        <v>Tarvikkeet</v>
      </c>
      <c r="K1594">
        <f>Table1[[#This Row],[Myyntihinta]]-Table1[[#This Row],[Ostohinta]]</f>
        <v>8.35</v>
      </c>
    </row>
    <row r="1595" spans="1:11" x14ac:dyDescent="0.2">
      <c r="A1595">
        <v>52093</v>
      </c>
      <c r="B1595" s="21">
        <v>44821</v>
      </c>
      <c r="C1595" s="26" t="s">
        <v>819</v>
      </c>
      <c r="D1595">
        <v>1</v>
      </c>
      <c r="E1595">
        <v>7</v>
      </c>
      <c r="F1595">
        <v>236</v>
      </c>
      <c r="G1595">
        <v>159.47</v>
      </c>
      <c r="H1595" t="str">
        <f>_xlfn.XLOOKUP(Table1[[#This Row],[MyyjäID]],myyjat!$A$2:$A$16,myyjat!$B$2:$B$16)</f>
        <v>Rauno</v>
      </c>
      <c r="I1595">
        <f>_xlfn.XLOOKUP(Table1[[#This Row],[Tuotenumero]],tuotteet!$A$2:$A$26,tuotteet!$C$2:$C$26)</f>
        <v>3</v>
      </c>
      <c r="J1595" t="str">
        <f>_xlfn.XLOOKUP(Table1[[#This Row],[ryhmäID]],ryhmat!$A$2:$A$7,ryhmat!$B$2:$B$7)</f>
        <v>TV</v>
      </c>
      <c r="K1595">
        <f>Table1[[#This Row],[Myyntihinta]]-Table1[[#This Row],[Ostohinta]]</f>
        <v>76.53</v>
      </c>
    </row>
    <row r="1596" spans="1:11" x14ac:dyDescent="0.2">
      <c r="A1596">
        <v>52094</v>
      </c>
      <c r="B1596" s="21">
        <v>44823</v>
      </c>
      <c r="C1596" s="26" t="s">
        <v>825</v>
      </c>
      <c r="D1596">
        <v>1</v>
      </c>
      <c r="E1596">
        <v>1</v>
      </c>
      <c r="F1596">
        <v>103</v>
      </c>
      <c r="G1596">
        <v>55.94</v>
      </c>
      <c r="H1596" t="str">
        <f>_xlfn.XLOOKUP(Table1[[#This Row],[MyyjäID]],myyjat!$A$2:$A$16,myyjat!$B$2:$B$16)</f>
        <v>Jani</v>
      </c>
      <c r="I1596">
        <f>_xlfn.XLOOKUP(Table1[[#This Row],[Tuotenumero]],tuotteet!$A$2:$A$26,tuotteet!$C$2:$C$26)</f>
        <v>5</v>
      </c>
      <c r="J1596" t="str">
        <f>_xlfn.XLOOKUP(Table1[[#This Row],[ryhmäID]],ryhmat!$A$2:$A$7,ryhmat!$B$2:$B$7)</f>
        <v>Konsolit</v>
      </c>
      <c r="K1596">
        <f>Table1[[#This Row],[Myyntihinta]]-Table1[[#This Row],[Ostohinta]]</f>
        <v>47.06</v>
      </c>
    </row>
    <row r="1597" spans="1:11" x14ac:dyDescent="0.2">
      <c r="A1597">
        <v>52095</v>
      </c>
      <c r="B1597" s="21">
        <v>44823</v>
      </c>
      <c r="C1597" s="26" t="s">
        <v>818</v>
      </c>
      <c r="D1597">
        <v>1</v>
      </c>
      <c r="E1597">
        <v>5</v>
      </c>
      <c r="F1597">
        <v>82</v>
      </c>
      <c r="G1597">
        <v>57.16</v>
      </c>
      <c r="H1597" t="str">
        <f>_xlfn.XLOOKUP(Table1[[#This Row],[MyyjäID]],myyjat!$A$2:$A$16,myyjat!$B$2:$B$16)</f>
        <v>Liisa</v>
      </c>
      <c r="I1597">
        <f>_xlfn.XLOOKUP(Table1[[#This Row],[Tuotenumero]],tuotteet!$A$2:$A$26,tuotteet!$C$2:$C$26)</f>
        <v>6</v>
      </c>
      <c r="J1597" t="str">
        <f>_xlfn.XLOOKUP(Table1[[#This Row],[ryhmäID]],ryhmat!$A$2:$A$7,ryhmat!$B$2:$B$7)</f>
        <v>Digiboxit</v>
      </c>
      <c r="K1597">
        <f>Table1[[#This Row],[Myyntihinta]]-Table1[[#This Row],[Ostohinta]]</f>
        <v>24.840000000000003</v>
      </c>
    </row>
    <row r="1598" spans="1:11" x14ac:dyDescent="0.2">
      <c r="A1598">
        <v>52096</v>
      </c>
      <c r="B1598" s="21">
        <v>44824</v>
      </c>
      <c r="C1598" s="26" t="s">
        <v>822</v>
      </c>
      <c r="D1598">
        <v>1</v>
      </c>
      <c r="E1598">
        <v>19</v>
      </c>
      <c r="F1598">
        <v>185</v>
      </c>
      <c r="G1598">
        <v>116.75</v>
      </c>
      <c r="H1598" t="str">
        <f>_xlfn.XLOOKUP(Table1[[#This Row],[MyyjäID]],myyjat!$A$2:$A$16,myyjat!$B$2:$B$16)</f>
        <v>Valtteri</v>
      </c>
      <c r="I1598">
        <f>_xlfn.XLOOKUP(Table1[[#This Row],[Tuotenumero]],tuotteet!$A$2:$A$26,tuotteet!$C$2:$C$26)</f>
        <v>2</v>
      </c>
      <c r="J1598" t="str">
        <f>_xlfn.XLOOKUP(Table1[[#This Row],[ryhmäID]],ryhmat!$A$2:$A$7,ryhmat!$B$2:$B$7)</f>
        <v>Kuvantoisto</v>
      </c>
      <c r="K1598">
        <f>Table1[[#This Row],[Myyntihinta]]-Table1[[#This Row],[Ostohinta]]</f>
        <v>68.25</v>
      </c>
    </row>
    <row r="1599" spans="1:11" x14ac:dyDescent="0.2">
      <c r="A1599">
        <v>52097</v>
      </c>
      <c r="B1599" s="21">
        <v>44824</v>
      </c>
      <c r="C1599" s="26" t="s">
        <v>817</v>
      </c>
      <c r="D1599">
        <v>1</v>
      </c>
      <c r="E1599">
        <v>7</v>
      </c>
      <c r="F1599">
        <v>20</v>
      </c>
      <c r="G1599">
        <v>11.4</v>
      </c>
      <c r="H1599" t="str">
        <f>_xlfn.XLOOKUP(Table1[[#This Row],[MyyjäID]],myyjat!$A$2:$A$16,myyjat!$B$2:$B$16)</f>
        <v>Rauno</v>
      </c>
      <c r="I1599">
        <f>_xlfn.XLOOKUP(Table1[[#This Row],[Tuotenumero]],tuotteet!$A$2:$A$26,tuotteet!$C$2:$C$26)</f>
        <v>4</v>
      </c>
      <c r="J1599" t="str">
        <f>_xlfn.XLOOKUP(Table1[[#This Row],[ryhmäID]],ryhmat!$A$2:$A$7,ryhmat!$B$2:$B$7)</f>
        <v>Tarvikkeet</v>
      </c>
      <c r="K1599">
        <f>Table1[[#This Row],[Myyntihinta]]-Table1[[#This Row],[Ostohinta]]</f>
        <v>8.6</v>
      </c>
    </row>
    <row r="1600" spans="1:11" x14ac:dyDescent="0.2">
      <c r="A1600">
        <v>52098</v>
      </c>
      <c r="B1600" s="21">
        <v>44824</v>
      </c>
      <c r="C1600" s="26" t="s">
        <v>821</v>
      </c>
      <c r="D1600">
        <v>1</v>
      </c>
      <c r="E1600">
        <v>5</v>
      </c>
      <c r="F1600">
        <v>119</v>
      </c>
      <c r="G1600">
        <v>64.11</v>
      </c>
      <c r="H1600" t="str">
        <f>_xlfn.XLOOKUP(Table1[[#This Row],[MyyjäID]],myyjat!$A$2:$A$16,myyjat!$B$2:$B$16)</f>
        <v>Liisa</v>
      </c>
      <c r="I1600">
        <f>_xlfn.XLOOKUP(Table1[[#This Row],[Tuotenumero]],tuotteet!$A$2:$A$26,tuotteet!$C$2:$C$26)</f>
        <v>2</v>
      </c>
      <c r="J1600" t="str">
        <f>_xlfn.XLOOKUP(Table1[[#This Row],[ryhmäID]],ryhmat!$A$2:$A$7,ryhmat!$B$2:$B$7)</f>
        <v>Kuvantoisto</v>
      </c>
      <c r="K1600">
        <f>Table1[[#This Row],[Myyntihinta]]-Table1[[#This Row],[Ostohinta]]</f>
        <v>54.89</v>
      </c>
    </row>
    <row r="1601" spans="1:11" x14ac:dyDescent="0.2">
      <c r="A1601">
        <v>52099</v>
      </c>
      <c r="B1601" s="21">
        <v>44825</v>
      </c>
      <c r="C1601" s="26" t="s">
        <v>819</v>
      </c>
      <c r="D1601">
        <v>1</v>
      </c>
      <c r="E1601">
        <v>2</v>
      </c>
      <c r="F1601">
        <v>249</v>
      </c>
      <c r="G1601">
        <v>163.41999999999999</v>
      </c>
      <c r="H1601" t="str">
        <f>_xlfn.XLOOKUP(Table1[[#This Row],[MyyjäID]],myyjat!$A$2:$A$16,myyjat!$B$2:$B$16)</f>
        <v>Petteri</v>
      </c>
      <c r="I1601">
        <f>_xlfn.XLOOKUP(Table1[[#This Row],[Tuotenumero]],tuotteet!$A$2:$A$26,tuotteet!$C$2:$C$26)</f>
        <v>3</v>
      </c>
      <c r="J1601" t="str">
        <f>_xlfn.XLOOKUP(Table1[[#This Row],[ryhmäID]],ryhmat!$A$2:$A$7,ryhmat!$B$2:$B$7)</f>
        <v>TV</v>
      </c>
      <c r="K1601">
        <f>Table1[[#This Row],[Myyntihinta]]-Table1[[#This Row],[Ostohinta]]</f>
        <v>85.580000000000013</v>
      </c>
    </row>
    <row r="1602" spans="1:11" x14ac:dyDescent="0.2">
      <c r="A1602">
        <v>52100</v>
      </c>
      <c r="B1602" s="21">
        <v>44827</v>
      </c>
      <c r="C1602" s="26" t="s">
        <v>817</v>
      </c>
      <c r="D1602">
        <v>1</v>
      </c>
      <c r="E1602">
        <v>5</v>
      </c>
      <c r="F1602">
        <v>21</v>
      </c>
      <c r="G1602">
        <v>11.33</v>
      </c>
      <c r="H1602" t="str">
        <f>_xlfn.XLOOKUP(Table1[[#This Row],[MyyjäID]],myyjat!$A$2:$A$16,myyjat!$B$2:$B$16)</f>
        <v>Liisa</v>
      </c>
      <c r="I1602">
        <f>_xlfn.XLOOKUP(Table1[[#This Row],[Tuotenumero]],tuotteet!$A$2:$A$26,tuotteet!$C$2:$C$26)</f>
        <v>4</v>
      </c>
      <c r="J1602" t="str">
        <f>_xlfn.XLOOKUP(Table1[[#This Row],[ryhmäID]],ryhmat!$A$2:$A$7,ryhmat!$B$2:$B$7)</f>
        <v>Tarvikkeet</v>
      </c>
      <c r="K1602">
        <f>Table1[[#This Row],[Myyntihinta]]-Table1[[#This Row],[Ostohinta]]</f>
        <v>9.67</v>
      </c>
    </row>
    <row r="1603" spans="1:11" x14ac:dyDescent="0.2">
      <c r="A1603">
        <v>52101</v>
      </c>
      <c r="B1603" s="21">
        <v>44829</v>
      </c>
      <c r="C1603" s="26" t="s">
        <v>820</v>
      </c>
      <c r="D1603">
        <v>1</v>
      </c>
      <c r="E1603">
        <v>6</v>
      </c>
      <c r="F1603">
        <v>87</v>
      </c>
      <c r="G1603">
        <v>46.7</v>
      </c>
      <c r="H1603" t="str">
        <f>_xlfn.XLOOKUP(Table1[[#This Row],[MyyjäID]],myyjat!$A$2:$A$16,myyjat!$B$2:$B$16)</f>
        <v>Hessu</v>
      </c>
      <c r="I1603">
        <f>_xlfn.XLOOKUP(Table1[[#This Row],[Tuotenumero]],tuotteet!$A$2:$A$26,tuotteet!$C$2:$C$26)</f>
        <v>6</v>
      </c>
      <c r="J1603" t="str">
        <f>_xlfn.XLOOKUP(Table1[[#This Row],[ryhmäID]],ryhmat!$A$2:$A$7,ryhmat!$B$2:$B$7)</f>
        <v>Digiboxit</v>
      </c>
      <c r="K1603">
        <f>Table1[[#This Row],[Myyntihinta]]-Table1[[#This Row],[Ostohinta]]</f>
        <v>40.299999999999997</v>
      </c>
    </row>
    <row r="1604" spans="1:11" x14ac:dyDescent="0.2">
      <c r="A1604">
        <v>52102</v>
      </c>
      <c r="B1604" s="21">
        <v>44829</v>
      </c>
      <c r="C1604" s="26" t="s">
        <v>822</v>
      </c>
      <c r="D1604">
        <v>1</v>
      </c>
      <c r="E1604">
        <v>3</v>
      </c>
      <c r="F1604">
        <v>179</v>
      </c>
      <c r="G1604">
        <v>115.53</v>
      </c>
      <c r="H1604" t="str">
        <f>_xlfn.XLOOKUP(Table1[[#This Row],[MyyjäID]],myyjat!$A$2:$A$16,myyjat!$B$2:$B$16)</f>
        <v>Pekka</v>
      </c>
      <c r="I1604">
        <f>_xlfn.XLOOKUP(Table1[[#This Row],[Tuotenumero]],tuotteet!$A$2:$A$26,tuotteet!$C$2:$C$26)</f>
        <v>2</v>
      </c>
      <c r="J1604" t="str">
        <f>_xlfn.XLOOKUP(Table1[[#This Row],[ryhmäID]],ryhmat!$A$2:$A$7,ryhmat!$B$2:$B$7)</f>
        <v>Kuvantoisto</v>
      </c>
      <c r="K1604">
        <f>Table1[[#This Row],[Myyntihinta]]-Table1[[#This Row],[Ostohinta]]</f>
        <v>63.47</v>
      </c>
    </row>
    <row r="1605" spans="1:11" x14ac:dyDescent="0.2">
      <c r="A1605">
        <v>52103</v>
      </c>
      <c r="B1605" s="21">
        <v>44830</v>
      </c>
      <c r="C1605" s="26" t="s">
        <v>818</v>
      </c>
      <c r="D1605">
        <v>1</v>
      </c>
      <c r="E1605">
        <v>16</v>
      </c>
      <c r="F1605">
        <v>87</v>
      </c>
      <c r="G1605">
        <v>53.03</v>
      </c>
      <c r="H1605" t="str">
        <f>_xlfn.XLOOKUP(Table1[[#This Row],[MyyjäID]],myyjat!$A$2:$A$16,myyjat!$B$2:$B$16)</f>
        <v>Sanni</v>
      </c>
      <c r="I1605">
        <f>_xlfn.XLOOKUP(Table1[[#This Row],[Tuotenumero]],tuotteet!$A$2:$A$26,tuotteet!$C$2:$C$26)</f>
        <v>6</v>
      </c>
      <c r="J1605" t="str">
        <f>_xlfn.XLOOKUP(Table1[[#This Row],[ryhmäID]],ryhmat!$A$2:$A$7,ryhmat!$B$2:$B$7)</f>
        <v>Digiboxit</v>
      </c>
      <c r="K1605">
        <f>Table1[[#This Row],[Myyntihinta]]-Table1[[#This Row],[Ostohinta]]</f>
        <v>33.97</v>
      </c>
    </row>
    <row r="1606" spans="1:11" x14ac:dyDescent="0.2">
      <c r="A1606">
        <v>52104</v>
      </c>
      <c r="B1606" s="21">
        <v>44831</v>
      </c>
      <c r="C1606" s="26" t="s">
        <v>819</v>
      </c>
      <c r="D1606">
        <v>1</v>
      </c>
      <c r="E1606">
        <v>19</v>
      </c>
      <c r="F1606">
        <v>226</v>
      </c>
      <c r="G1606">
        <v>163.96</v>
      </c>
      <c r="H1606" t="str">
        <f>_xlfn.XLOOKUP(Table1[[#This Row],[MyyjäID]],myyjat!$A$2:$A$16,myyjat!$B$2:$B$16)</f>
        <v>Valtteri</v>
      </c>
      <c r="I1606">
        <f>_xlfn.XLOOKUP(Table1[[#This Row],[Tuotenumero]],tuotteet!$A$2:$A$26,tuotteet!$C$2:$C$26)</f>
        <v>3</v>
      </c>
      <c r="J1606" t="str">
        <f>_xlfn.XLOOKUP(Table1[[#This Row],[ryhmäID]],ryhmat!$A$2:$A$7,ryhmat!$B$2:$B$7)</f>
        <v>TV</v>
      </c>
      <c r="K1606">
        <f>Table1[[#This Row],[Myyntihinta]]-Table1[[#This Row],[Ostohinta]]</f>
        <v>62.039999999999992</v>
      </c>
    </row>
    <row r="1607" spans="1:11" x14ac:dyDescent="0.2">
      <c r="A1607">
        <v>52105</v>
      </c>
      <c r="B1607" s="21">
        <v>44831</v>
      </c>
      <c r="C1607" s="26" t="s">
        <v>821</v>
      </c>
      <c r="D1607">
        <v>1</v>
      </c>
      <c r="E1607">
        <v>10</v>
      </c>
      <c r="F1607">
        <v>123</v>
      </c>
      <c r="G1607">
        <v>62.38</v>
      </c>
      <c r="H1607" t="str">
        <f>_xlfn.XLOOKUP(Table1[[#This Row],[MyyjäID]],myyjat!$A$2:$A$16,myyjat!$B$2:$B$16)</f>
        <v>Jenni</v>
      </c>
      <c r="I1607">
        <f>_xlfn.XLOOKUP(Table1[[#This Row],[Tuotenumero]],tuotteet!$A$2:$A$26,tuotteet!$C$2:$C$26)</f>
        <v>2</v>
      </c>
      <c r="J1607" t="str">
        <f>_xlfn.XLOOKUP(Table1[[#This Row],[ryhmäID]],ryhmat!$A$2:$A$7,ryhmat!$B$2:$B$7)</f>
        <v>Kuvantoisto</v>
      </c>
      <c r="K1607">
        <f>Table1[[#This Row],[Myyntihinta]]-Table1[[#This Row],[Ostohinta]]</f>
        <v>60.62</v>
      </c>
    </row>
    <row r="1608" spans="1:11" x14ac:dyDescent="0.2">
      <c r="A1608">
        <v>52106</v>
      </c>
      <c r="B1608" s="21">
        <v>44832</v>
      </c>
      <c r="C1608" s="26" t="s">
        <v>817</v>
      </c>
      <c r="D1608">
        <v>1</v>
      </c>
      <c r="E1608">
        <v>16</v>
      </c>
      <c r="F1608">
        <v>21</v>
      </c>
      <c r="G1608">
        <v>11.56</v>
      </c>
      <c r="H1608" t="str">
        <f>_xlfn.XLOOKUP(Table1[[#This Row],[MyyjäID]],myyjat!$A$2:$A$16,myyjat!$B$2:$B$16)</f>
        <v>Sanni</v>
      </c>
      <c r="I1608">
        <f>_xlfn.XLOOKUP(Table1[[#This Row],[Tuotenumero]],tuotteet!$A$2:$A$26,tuotteet!$C$2:$C$26)</f>
        <v>4</v>
      </c>
      <c r="J1608" t="str">
        <f>_xlfn.XLOOKUP(Table1[[#This Row],[ryhmäID]],ryhmat!$A$2:$A$7,ryhmat!$B$2:$B$7)</f>
        <v>Tarvikkeet</v>
      </c>
      <c r="K1608">
        <f>Table1[[#This Row],[Myyntihinta]]-Table1[[#This Row],[Ostohinta]]</f>
        <v>9.44</v>
      </c>
    </row>
    <row r="1609" spans="1:11" x14ac:dyDescent="0.2">
      <c r="A1609">
        <v>52107</v>
      </c>
      <c r="B1609" s="21">
        <v>44833</v>
      </c>
      <c r="C1609" s="26" t="s">
        <v>824</v>
      </c>
      <c r="D1609">
        <v>1</v>
      </c>
      <c r="E1609">
        <v>1</v>
      </c>
      <c r="F1609">
        <v>138</v>
      </c>
      <c r="G1609">
        <v>94.16</v>
      </c>
      <c r="H1609" t="str">
        <f>_xlfn.XLOOKUP(Table1[[#This Row],[MyyjäID]],myyjat!$A$2:$A$16,myyjat!$B$2:$B$16)</f>
        <v>Jani</v>
      </c>
      <c r="I1609">
        <f>_xlfn.XLOOKUP(Table1[[#This Row],[Tuotenumero]],tuotteet!$A$2:$A$26,tuotteet!$C$2:$C$26)</f>
        <v>2</v>
      </c>
      <c r="J1609" t="str">
        <f>_xlfn.XLOOKUP(Table1[[#This Row],[ryhmäID]],ryhmat!$A$2:$A$7,ryhmat!$B$2:$B$7)</f>
        <v>Kuvantoisto</v>
      </c>
      <c r="K1609">
        <f>Table1[[#This Row],[Myyntihinta]]-Table1[[#This Row],[Ostohinta]]</f>
        <v>43.84</v>
      </c>
    </row>
    <row r="1610" spans="1:11" x14ac:dyDescent="0.2">
      <c r="A1610">
        <v>52108</v>
      </c>
      <c r="B1610" s="21">
        <v>44834</v>
      </c>
      <c r="C1610" s="26" t="s">
        <v>817</v>
      </c>
      <c r="D1610">
        <v>1</v>
      </c>
      <c r="E1610">
        <v>5</v>
      </c>
      <c r="F1610">
        <v>21</v>
      </c>
      <c r="G1610">
        <v>10.68</v>
      </c>
      <c r="H1610" t="str">
        <f>_xlfn.XLOOKUP(Table1[[#This Row],[MyyjäID]],myyjat!$A$2:$A$16,myyjat!$B$2:$B$16)</f>
        <v>Liisa</v>
      </c>
      <c r="I1610">
        <f>_xlfn.XLOOKUP(Table1[[#This Row],[Tuotenumero]],tuotteet!$A$2:$A$26,tuotteet!$C$2:$C$26)</f>
        <v>4</v>
      </c>
      <c r="J1610" t="str">
        <f>_xlfn.XLOOKUP(Table1[[#This Row],[ryhmäID]],ryhmat!$A$2:$A$7,ryhmat!$B$2:$B$7)</f>
        <v>Tarvikkeet</v>
      </c>
      <c r="K1610">
        <f>Table1[[#This Row],[Myyntihinta]]-Table1[[#This Row],[Ostohinta]]</f>
        <v>10.32</v>
      </c>
    </row>
    <row r="1611" spans="1:11" x14ac:dyDescent="0.2">
      <c r="A1611">
        <v>52109</v>
      </c>
      <c r="B1611" s="21">
        <v>44838</v>
      </c>
      <c r="C1611" s="26" t="s">
        <v>817</v>
      </c>
      <c r="D1611">
        <v>1</v>
      </c>
      <c r="E1611">
        <v>13</v>
      </c>
      <c r="F1611">
        <v>21</v>
      </c>
      <c r="G1611">
        <v>11.64</v>
      </c>
      <c r="H1611" t="str">
        <f>_xlfn.XLOOKUP(Table1[[#This Row],[MyyjäID]],myyjat!$A$2:$A$16,myyjat!$B$2:$B$16)</f>
        <v>Mari</v>
      </c>
      <c r="I1611">
        <f>_xlfn.XLOOKUP(Table1[[#This Row],[Tuotenumero]],tuotteet!$A$2:$A$26,tuotteet!$C$2:$C$26)</f>
        <v>4</v>
      </c>
      <c r="J1611" t="str">
        <f>_xlfn.XLOOKUP(Table1[[#This Row],[ryhmäID]],ryhmat!$A$2:$A$7,ryhmat!$B$2:$B$7)</f>
        <v>Tarvikkeet</v>
      </c>
      <c r="K1611">
        <f>Table1[[#This Row],[Myyntihinta]]-Table1[[#This Row],[Ostohinta]]</f>
        <v>9.36</v>
      </c>
    </row>
    <row r="1612" spans="1:11" x14ac:dyDescent="0.2">
      <c r="A1612">
        <v>52110</v>
      </c>
      <c r="B1612" s="21">
        <v>44839</v>
      </c>
      <c r="C1612" s="26" t="s">
        <v>822</v>
      </c>
      <c r="D1612">
        <v>1</v>
      </c>
      <c r="E1612">
        <v>5</v>
      </c>
      <c r="F1612">
        <v>177</v>
      </c>
      <c r="G1612">
        <v>112.08</v>
      </c>
      <c r="H1612" t="str">
        <f>_xlfn.XLOOKUP(Table1[[#This Row],[MyyjäID]],myyjat!$A$2:$A$16,myyjat!$B$2:$B$16)</f>
        <v>Liisa</v>
      </c>
      <c r="I1612">
        <f>_xlfn.XLOOKUP(Table1[[#This Row],[Tuotenumero]],tuotteet!$A$2:$A$26,tuotteet!$C$2:$C$26)</f>
        <v>2</v>
      </c>
      <c r="J1612" t="str">
        <f>_xlfn.XLOOKUP(Table1[[#This Row],[ryhmäID]],ryhmat!$A$2:$A$7,ryhmat!$B$2:$B$7)</f>
        <v>Kuvantoisto</v>
      </c>
      <c r="K1612">
        <f>Table1[[#This Row],[Myyntihinta]]-Table1[[#This Row],[Ostohinta]]</f>
        <v>64.92</v>
      </c>
    </row>
    <row r="1613" spans="1:11" x14ac:dyDescent="0.2">
      <c r="A1613">
        <v>52111</v>
      </c>
      <c r="B1613" s="21">
        <v>44839</v>
      </c>
      <c r="C1613" s="26" t="s">
        <v>819</v>
      </c>
      <c r="D1613">
        <v>1</v>
      </c>
      <c r="E1613">
        <v>7</v>
      </c>
      <c r="F1613">
        <v>249</v>
      </c>
      <c r="G1613">
        <v>157.08000000000001</v>
      </c>
      <c r="H1613" t="str">
        <f>_xlfn.XLOOKUP(Table1[[#This Row],[MyyjäID]],myyjat!$A$2:$A$16,myyjat!$B$2:$B$16)</f>
        <v>Rauno</v>
      </c>
      <c r="I1613">
        <f>_xlfn.XLOOKUP(Table1[[#This Row],[Tuotenumero]],tuotteet!$A$2:$A$26,tuotteet!$C$2:$C$26)</f>
        <v>3</v>
      </c>
      <c r="J1613" t="str">
        <f>_xlfn.XLOOKUP(Table1[[#This Row],[ryhmäID]],ryhmat!$A$2:$A$7,ryhmat!$B$2:$B$7)</f>
        <v>TV</v>
      </c>
      <c r="K1613">
        <f>Table1[[#This Row],[Myyntihinta]]-Table1[[#This Row],[Ostohinta]]</f>
        <v>91.919999999999987</v>
      </c>
    </row>
    <row r="1614" spans="1:11" x14ac:dyDescent="0.2">
      <c r="A1614">
        <v>52112</v>
      </c>
      <c r="B1614" s="21">
        <v>44839</v>
      </c>
      <c r="C1614" s="26" t="s">
        <v>821</v>
      </c>
      <c r="D1614">
        <v>1</v>
      </c>
      <c r="E1614">
        <v>5</v>
      </c>
      <c r="F1614">
        <v>123</v>
      </c>
      <c r="G1614">
        <v>67.180000000000007</v>
      </c>
      <c r="H1614" t="str">
        <f>_xlfn.XLOOKUP(Table1[[#This Row],[MyyjäID]],myyjat!$A$2:$A$16,myyjat!$B$2:$B$16)</f>
        <v>Liisa</v>
      </c>
      <c r="I1614">
        <f>_xlfn.XLOOKUP(Table1[[#This Row],[Tuotenumero]],tuotteet!$A$2:$A$26,tuotteet!$C$2:$C$26)</f>
        <v>2</v>
      </c>
      <c r="J1614" t="str">
        <f>_xlfn.XLOOKUP(Table1[[#This Row],[ryhmäID]],ryhmat!$A$2:$A$7,ryhmat!$B$2:$B$7)</f>
        <v>Kuvantoisto</v>
      </c>
      <c r="K1614">
        <f>Table1[[#This Row],[Myyntihinta]]-Table1[[#This Row],[Ostohinta]]</f>
        <v>55.819999999999993</v>
      </c>
    </row>
    <row r="1615" spans="1:11" x14ac:dyDescent="0.2">
      <c r="A1615">
        <v>52113</v>
      </c>
      <c r="B1615" s="21">
        <v>44841</v>
      </c>
      <c r="C1615" s="26" t="s">
        <v>820</v>
      </c>
      <c r="D1615">
        <v>1</v>
      </c>
      <c r="E1615">
        <v>13</v>
      </c>
      <c r="F1615">
        <v>83</v>
      </c>
      <c r="G1615">
        <v>50.61</v>
      </c>
      <c r="H1615" t="str">
        <f>_xlfn.XLOOKUP(Table1[[#This Row],[MyyjäID]],myyjat!$A$2:$A$16,myyjat!$B$2:$B$16)</f>
        <v>Mari</v>
      </c>
      <c r="I1615">
        <f>_xlfn.XLOOKUP(Table1[[#This Row],[Tuotenumero]],tuotteet!$A$2:$A$26,tuotteet!$C$2:$C$26)</f>
        <v>6</v>
      </c>
      <c r="J1615" t="str">
        <f>_xlfn.XLOOKUP(Table1[[#This Row],[ryhmäID]],ryhmat!$A$2:$A$7,ryhmat!$B$2:$B$7)</f>
        <v>Digiboxit</v>
      </c>
      <c r="K1615">
        <f>Table1[[#This Row],[Myyntihinta]]-Table1[[#This Row],[Ostohinta]]</f>
        <v>32.39</v>
      </c>
    </row>
    <row r="1616" spans="1:11" x14ac:dyDescent="0.2">
      <c r="A1616">
        <v>52114</v>
      </c>
      <c r="B1616" s="21">
        <v>44842</v>
      </c>
      <c r="C1616" s="26" t="s">
        <v>818</v>
      </c>
      <c r="D1616">
        <v>1</v>
      </c>
      <c r="E1616">
        <v>2</v>
      </c>
      <c r="F1616">
        <v>84</v>
      </c>
      <c r="G1616">
        <v>53.66</v>
      </c>
      <c r="H1616" t="str">
        <f>_xlfn.XLOOKUP(Table1[[#This Row],[MyyjäID]],myyjat!$A$2:$A$16,myyjat!$B$2:$B$16)</f>
        <v>Petteri</v>
      </c>
      <c r="I1616">
        <f>_xlfn.XLOOKUP(Table1[[#This Row],[Tuotenumero]],tuotteet!$A$2:$A$26,tuotteet!$C$2:$C$26)</f>
        <v>6</v>
      </c>
      <c r="J1616" t="str">
        <f>_xlfn.XLOOKUP(Table1[[#This Row],[ryhmäID]],ryhmat!$A$2:$A$7,ryhmat!$B$2:$B$7)</f>
        <v>Digiboxit</v>
      </c>
      <c r="K1616">
        <f>Table1[[#This Row],[Myyntihinta]]-Table1[[#This Row],[Ostohinta]]</f>
        <v>30.340000000000003</v>
      </c>
    </row>
    <row r="1617" spans="1:11" x14ac:dyDescent="0.2">
      <c r="A1617">
        <v>52115</v>
      </c>
      <c r="B1617" s="21">
        <v>44843</v>
      </c>
      <c r="C1617" s="26" t="s">
        <v>817</v>
      </c>
      <c r="D1617">
        <v>1</v>
      </c>
      <c r="E1617">
        <v>10</v>
      </c>
      <c r="F1617">
        <v>20</v>
      </c>
      <c r="G1617">
        <v>10.73</v>
      </c>
      <c r="H1617" t="str">
        <f>_xlfn.XLOOKUP(Table1[[#This Row],[MyyjäID]],myyjat!$A$2:$A$16,myyjat!$B$2:$B$16)</f>
        <v>Jenni</v>
      </c>
      <c r="I1617">
        <f>_xlfn.XLOOKUP(Table1[[#This Row],[Tuotenumero]],tuotteet!$A$2:$A$26,tuotteet!$C$2:$C$26)</f>
        <v>4</v>
      </c>
      <c r="J1617" t="str">
        <f>_xlfn.XLOOKUP(Table1[[#This Row],[ryhmäID]],ryhmat!$A$2:$A$7,ryhmat!$B$2:$B$7)</f>
        <v>Tarvikkeet</v>
      </c>
      <c r="K1617">
        <f>Table1[[#This Row],[Myyntihinta]]-Table1[[#This Row],[Ostohinta]]</f>
        <v>9.27</v>
      </c>
    </row>
    <row r="1618" spans="1:11" x14ac:dyDescent="0.2">
      <c r="A1618">
        <v>52116</v>
      </c>
      <c r="B1618" s="21">
        <v>44844</v>
      </c>
      <c r="C1618" s="26" t="s">
        <v>821</v>
      </c>
      <c r="D1618">
        <v>1</v>
      </c>
      <c r="E1618">
        <v>5</v>
      </c>
      <c r="F1618">
        <v>123</v>
      </c>
      <c r="G1618">
        <v>65.760000000000005</v>
      </c>
      <c r="H1618" t="str">
        <f>_xlfn.XLOOKUP(Table1[[#This Row],[MyyjäID]],myyjat!$A$2:$A$16,myyjat!$B$2:$B$16)</f>
        <v>Liisa</v>
      </c>
      <c r="I1618">
        <f>_xlfn.XLOOKUP(Table1[[#This Row],[Tuotenumero]],tuotteet!$A$2:$A$26,tuotteet!$C$2:$C$26)</f>
        <v>2</v>
      </c>
      <c r="J1618" t="str">
        <f>_xlfn.XLOOKUP(Table1[[#This Row],[ryhmäID]],ryhmat!$A$2:$A$7,ryhmat!$B$2:$B$7)</f>
        <v>Kuvantoisto</v>
      </c>
      <c r="K1618">
        <f>Table1[[#This Row],[Myyntihinta]]-Table1[[#This Row],[Ostohinta]]</f>
        <v>57.239999999999995</v>
      </c>
    </row>
    <row r="1619" spans="1:11" x14ac:dyDescent="0.2">
      <c r="A1619">
        <v>52117</v>
      </c>
      <c r="B1619" s="21">
        <v>44846</v>
      </c>
      <c r="C1619" s="26" t="s">
        <v>822</v>
      </c>
      <c r="D1619">
        <v>1</v>
      </c>
      <c r="E1619">
        <v>3</v>
      </c>
      <c r="F1619">
        <v>188</v>
      </c>
      <c r="G1619">
        <v>119.42</v>
      </c>
      <c r="H1619" t="str">
        <f>_xlfn.XLOOKUP(Table1[[#This Row],[MyyjäID]],myyjat!$A$2:$A$16,myyjat!$B$2:$B$16)</f>
        <v>Pekka</v>
      </c>
      <c r="I1619">
        <f>_xlfn.XLOOKUP(Table1[[#This Row],[Tuotenumero]],tuotteet!$A$2:$A$26,tuotteet!$C$2:$C$26)</f>
        <v>2</v>
      </c>
      <c r="J1619" t="str">
        <f>_xlfn.XLOOKUP(Table1[[#This Row],[ryhmäID]],ryhmat!$A$2:$A$7,ryhmat!$B$2:$B$7)</f>
        <v>Kuvantoisto</v>
      </c>
      <c r="K1619">
        <f>Table1[[#This Row],[Myyntihinta]]-Table1[[#This Row],[Ostohinta]]</f>
        <v>68.58</v>
      </c>
    </row>
    <row r="1620" spans="1:11" x14ac:dyDescent="0.2">
      <c r="A1620">
        <v>52118</v>
      </c>
      <c r="B1620" s="21">
        <v>44848</v>
      </c>
      <c r="C1620" s="26" t="s">
        <v>817</v>
      </c>
      <c r="D1620">
        <v>1</v>
      </c>
      <c r="E1620">
        <v>2</v>
      </c>
      <c r="F1620">
        <v>20</v>
      </c>
      <c r="G1620">
        <v>10.92</v>
      </c>
      <c r="H1620" t="str">
        <f>_xlfn.XLOOKUP(Table1[[#This Row],[MyyjäID]],myyjat!$A$2:$A$16,myyjat!$B$2:$B$16)</f>
        <v>Petteri</v>
      </c>
      <c r="I1620">
        <f>_xlfn.XLOOKUP(Table1[[#This Row],[Tuotenumero]],tuotteet!$A$2:$A$26,tuotteet!$C$2:$C$26)</f>
        <v>4</v>
      </c>
      <c r="J1620" t="str">
        <f>_xlfn.XLOOKUP(Table1[[#This Row],[ryhmäID]],ryhmat!$A$2:$A$7,ryhmat!$B$2:$B$7)</f>
        <v>Tarvikkeet</v>
      </c>
      <c r="K1620">
        <f>Table1[[#This Row],[Myyntihinta]]-Table1[[#This Row],[Ostohinta]]</f>
        <v>9.08</v>
      </c>
    </row>
    <row r="1621" spans="1:11" x14ac:dyDescent="0.2">
      <c r="A1621">
        <v>52119</v>
      </c>
      <c r="B1621" s="21">
        <v>44848</v>
      </c>
      <c r="C1621" s="26" t="s">
        <v>819</v>
      </c>
      <c r="D1621">
        <v>1</v>
      </c>
      <c r="E1621">
        <v>13</v>
      </c>
      <c r="F1621">
        <v>239</v>
      </c>
      <c r="G1621">
        <v>164.66</v>
      </c>
      <c r="H1621" t="str">
        <f>_xlfn.XLOOKUP(Table1[[#This Row],[MyyjäID]],myyjat!$A$2:$A$16,myyjat!$B$2:$B$16)</f>
        <v>Mari</v>
      </c>
      <c r="I1621">
        <f>_xlfn.XLOOKUP(Table1[[#This Row],[Tuotenumero]],tuotteet!$A$2:$A$26,tuotteet!$C$2:$C$26)</f>
        <v>3</v>
      </c>
      <c r="J1621" t="str">
        <f>_xlfn.XLOOKUP(Table1[[#This Row],[ryhmäID]],ryhmat!$A$2:$A$7,ryhmat!$B$2:$B$7)</f>
        <v>TV</v>
      </c>
      <c r="K1621">
        <f>Table1[[#This Row],[Myyntihinta]]-Table1[[#This Row],[Ostohinta]]</f>
        <v>74.34</v>
      </c>
    </row>
    <row r="1622" spans="1:11" x14ac:dyDescent="0.2">
      <c r="A1622">
        <v>52120</v>
      </c>
      <c r="B1622" s="21">
        <v>44850</v>
      </c>
      <c r="C1622" s="26" t="s">
        <v>818</v>
      </c>
      <c r="D1622">
        <v>1</v>
      </c>
      <c r="E1622">
        <v>13</v>
      </c>
      <c r="F1622">
        <v>85</v>
      </c>
      <c r="G1622">
        <v>53.19</v>
      </c>
      <c r="H1622" t="str">
        <f>_xlfn.XLOOKUP(Table1[[#This Row],[MyyjäID]],myyjat!$A$2:$A$16,myyjat!$B$2:$B$16)</f>
        <v>Mari</v>
      </c>
      <c r="I1622">
        <f>_xlfn.XLOOKUP(Table1[[#This Row],[Tuotenumero]],tuotteet!$A$2:$A$26,tuotteet!$C$2:$C$26)</f>
        <v>6</v>
      </c>
      <c r="J1622" t="str">
        <f>_xlfn.XLOOKUP(Table1[[#This Row],[ryhmäID]],ryhmat!$A$2:$A$7,ryhmat!$B$2:$B$7)</f>
        <v>Digiboxit</v>
      </c>
      <c r="K1622">
        <f>Table1[[#This Row],[Myyntihinta]]-Table1[[#This Row],[Ostohinta]]</f>
        <v>31.810000000000002</v>
      </c>
    </row>
    <row r="1623" spans="1:11" x14ac:dyDescent="0.2">
      <c r="A1623">
        <v>52121</v>
      </c>
      <c r="B1623" s="21">
        <v>44851</v>
      </c>
      <c r="C1623" s="26" t="s">
        <v>822</v>
      </c>
      <c r="D1623">
        <v>1</v>
      </c>
      <c r="E1623">
        <v>6</v>
      </c>
      <c r="F1623">
        <v>176</v>
      </c>
      <c r="G1623">
        <v>114.45</v>
      </c>
      <c r="H1623" t="str">
        <f>_xlfn.XLOOKUP(Table1[[#This Row],[MyyjäID]],myyjat!$A$2:$A$16,myyjat!$B$2:$B$16)</f>
        <v>Hessu</v>
      </c>
      <c r="I1623">
        <f>_xlfn.XLOOKUP(Table1[[#This Row],[Tuotenumero]],tuotteet!$A$2:$A$26,tuotteet!$C$2:$C$26)</f>
        <v>2</v>
      </c>
      <c r="J1623" t="str">
        <f>_xlfn.XLOOKUP(Table1[[#This Row],[ryhmäID]],ryhmat!$A$2:$A$7,ryhmat!$B$2:$B$7)</f>
        <v>Kuvantoisto</v>
      </c>
      <c r="K1623">
        <f>Table1[[#This Row],[Myyntihinta]]-Table1[[#This Row],[Ostohinta]]</f>
        <v>61.55</v>
      </c>
    </row>
    <row r="1624" spans="1:11" x14ac:dyDescent="0.2">
      <c r="A1624">
        <v>52122</v>
      </c>
      <c r="B1624" s="21">
        <v>44852</v>
      </c>
      <c r="C1624" s="26" t="s">
        <v>817</v>
      </c>
      <c r="D1624">
        <v>1</v>
      </c>
      <c r="E1624">
        <v>1</v>
      </c>
      <c r="F1624">
        <v>21</v>
      </c>
      <c r="G1624">
        <v>11.6</v>
      </c>
      <c r="H1624" t="str">
        <f>_xlfn.XLOOKUP(Table1[[#This Row],[MyyjäID]],myyjat!$A$2:$A$16,myyjat!$B$2:$B$16)</f>
        <v>Jani</v>
      </c>
      <c r="I1624">
        <f>_xlfn.XLOOKUP(Table1[[#This Row],[Tuotenumero]],tuotteet!$A$2:$A$26,tuotteet!$C$2:$C$26)</f>
        <v>4</v>
      </c>
      <c r="J1624" t="str">
        <f>_xlfn.XLOOKUP(Table1[[#This Row],[ryhmäID]],ryhmat!$A$2:$A$7,ryhmat!$B$2:$B$7)</f>
        <v>Tarvikkeet</v>
      </c>
      <c r="K1624">
        <f>Table1[[#This Row],[Myyntihinta]]-Table1[[#This Row],[Ostohinta]]</f>
        <v>9.4</v>
      </c>
    </row>
    <row r="1625" spans="1:11" x14ac:dyDescent="0.2">
      <c r="A1625">
        <v>52123</v>
      </c>
      <c r="B1625" s="21">
        <v>44853</v>
      </c>
      <c r="C1625" s="26" t="s">
        <v>821</v>
      </c>
      <c r="D1625">
        <v>1</v>
      </c>
      <c r="E1625">
        <v>6</v>
      </c>
      <c r="F1625">
        <v>113</v>
      </c>
      <c r="G1625">
        <v>65.69</v>
      </c>
      <c r="H1625" t="str">
        <f>_xlfn.XLOOKUP(Table1[[#This Row],[MyyjäID]],myyjat!$A$2:$A$16,myyjat!$B$2:$B$16)</f>
        <v>Hessu</v>
      </c>
      <c r="I1625">
        <f>_xlfn.XLOOKUP(Table1[[#This Row],[Tuotenumero]],tuotteet!$A$2:$A$26,tuotteet!$C$2:$C$26)</f>
        <v>2</v>
      </c>
      <c r="J1625" t="str">
        <f>_xlfn.XLOOKUP(Table1[[#This Row],[ryhmäID]],ryhmat!$A$2:$A$7,ryhmat!$B$2:$B$7)</f>
        <v>Kuvantoisto</v>
      </c>
      <c r="K1625">
        <f>Table1[[#This Row],[Myyntihinta]]-Table1[[#This Row],[Ostohinta]]</f>
        <v>47.31</v>
      </c>
    </row>
    <row r="1626" spans="1:11" x14ac:dyDescent="0.2">
      <c r="A1626">
        <v>52124</v>
      </c>
      <c r="B1626" s="21">
        <v>44854</v>
      </c>
      <c r="C1626" s="26" t="s">
        <v>817</v>
      </c>
      <c r="D1626">
        <v>1</v>
      </c>
      <c r="E1626">
        <v>6</v>
      </c>
      <c r="F1626">
        <v>21</v>
      </c>
      <c r="G1626">
        <v>11.19</v>
      </c>
      <c r="H1626" t="str">
        <f>_xlfn.XLOOKUP(Table1[[#This Row],[MyyjäID]],myyjat!$A$2:$A$16,myyjat!$B$2:$B$16)</f>
        <v>Hessu</v>
      </c>
      <c r="I1626">
        <f>_xlfn.XLOOKUP(Table1[[#This Row],[Tuotenumero]],tuotteet!$A$2:$A$26,tuotteet!$C$2:$C$26)</f>
        <v>4</v>
      </c>
      <c r="J1626" t="str">
        <f>_xlfn.XLOOKUP(Table1[[#This Row],[ryhmäID]],ryhmat!$A$2:$A$7,ryhmat!$B$2:$B$7)</f>
        <v>Tarvikkeet</v>
      </c>
      <c r="K1626">
        <f>Table1[[#This Row],[Myyntihinta]]-Table1[[#This Row],[Ostohinta]]</f>
        <v>9.81</v>
      </c>
    </row>
    <row r="1627" spans="1:11" x14ac:dyDescent="0.2">
      <c r="A1627">
        <v>52125</v>
      </c>
      <c r="B1627" s="21">
        <v>44855</v>
      </c>
      <c r="C1627" s="26" t="s">
        <v>824</v>
      </c>
      <c r="D1627">
        <v>1</v>
      </c>
      <c r="E1627">
        <v>7</v>
      </c>
      <c r="F1627">
        <v>126</v>
      </c>
      <c r="G1627">
        <v>90.28</v>
      </c>
      <c r="H1627" t="str">
        <f>_xlfn.XLOOKUP(Table1[[#This Row],[MyyjäID]],myyjat!$A$2:$A$16,myyjat!$B$2:$B$16)</f>
        <v>Rauno</v>
      </c>
      <c r="I1627">
        <f>_xlfn.XLOOKUP(Table1[[#This Row],[Tuotenumero]],tuotteet!$A$2:$A$26,tuotteet!$C$2:$C$26)</f>
        <v>2</v>
      </c>
      <c r="J1627" t="str">
        <f>_xlfn.XLOOKUP(Table1[[#This Row],[ryhmäID]],ryhmat!$A$2:$A$7,ryhmat!$B$2:$B$7)</f>
        <v>Kuvantoisto</v>
      </c>
      <c r="K1627">
        <f>Table1[[#This Row],[Myyntihinta]]-Table1[[#This Row],[Ostohinta]]</f>
        <v>35.72</v>
      </c>
    </row>
    <row r="1628" spans="1:11" x14ac:dyDescent="0.2">
      <c r="A1628">
        <v>52126</v>
      </c>
      <c r="B1628" s="21">
        <v>44855</v>
      </c>
      <c r="C1628" s="26" t="s">
        <v>822</v>
      </c>
      <c r="D1628">
        <v>1</v>
      </c>
      <c r="E1628">
        <v>7</v>
      </c>
      <c r="F1628">
        <v>173</v>
      </c>
      <c r="G1628">
        <v>121.27</v>
      </c>
      <c r="H1628" t="str">
        <f>_xlfn.XLOOKUP(Table1[[#This Row],[MyyjäID]],myyjat!$A$2:$A$16,myyjat!$B$2:$B$16)</f>
        <v>Rauno</v>
      </c>
      <c r="I1628">
        <f>_xlfn.XLOOKUP(Table1[[#This Row],[Tuotenumero]],tuotteet!$A$2:$A$26,tuotteet!$C$2:$C$26)</f>
        <v>2</v>
      </c>
      <c r="J1628" t="str">
        <f>_xlfn.XLOOKUP(Table1[[#This Row],[ryhmäID]],ryhmat!$A$2:$A$7,ryhmat!$B$2:$B$7)</f>
        <v>Kuvantoisto</v>
      </c>
      <c r="K1628">
        <f>Table1[[#This Row],[Myyntihinta]]-Table1[[#This Row],[Ostohinta]]</f>
        <v>51.730000000000004</v>
      </c>
    </row>
    <row r="1629" spans="1:11" x14ac:dyDescent="0.2">
      <c r="A1629">
        <v>52127</v>
      </c>
      <c r="B1629" s="21">
        <v>44857</v>
      </c>
      <c r="C1629" s="26" t="s">
        <v>821</v>
      </c>
      <c r="D1629">
        <v>1</v>
      </c>
      <c r="E1629">
        <v>5</v>
      </c>
      <c r="F1629">
        <v>124</v>
      </c>
      <c r="G1629">
        <v>64.7</v>
      </c>
      <c r="H1629" t="str">
        <f>_xlfn.XLOOKUP(Table1[[#This Row],[MyyjäID]],myyjat!$A$2:$A$16,myyjat!$B$2:$B$16)</f>
        <v>Liisa</v>
      </c>
      <c r="I1629">
        <f>_xlfn.XLOOKUP(Table1[[#This Row],[Tuotenumero]],tuotteet!$A$2:$A$26,tuotteet!$C$2:$C$26)</f>
        <v>2</v>
      </c>
      <c r="J1629" t="str">
        <f>_xlfn.XLOOKUP(Table1[[#This Row],[ryhmäID]],ryhmat!$A$2:$A$7,ryhmat!$B$2:$B$7)</f>
        <v>Kuvantoisto</v>
      </c>
      <c r="K1629">
        <f>Table1[[#This Row],[Myyntihinta]]-Table1[[#This Row],[Ostohinta]]</f>
        <v>59.3</v>
      </c>
    </row>
    <row r="1630" spans="1:11" x14ac:dyDescent="0.2">
      <c r="A1630">
        <v>52128</v>
      </c>
      <c r="B1630" s="21">
        <v>44858</v>
      </c>
      <c r="C1630" s="26" t="s">
        <v>820</v>
      </c>
      <c r="D1630">
        <v>1</v>
      </c>
      <c r="E1630">
        <v>1</v>
      </c>
      <c r="F1630">
        <v>85</v>
      </c>
      <c r="G1630">
        <v>48.74</v>
      </c>
      <c r="H1630" t="str">
        <f>_xlfn.XLOOKUP(Table1[[#This Row],[MyyjäID]],myyjat!$A$2:$A$16,myyjat!$B$2:$B$16)</f>
        <v>Jani</v>
      </c>
      <c r="I1630">
        <f>_xlfn.XLOOKUP(Table1[[#This Row],[Tuotenumero]],tuotteet!$A$2:$A$26,tuotteet!$C$2:$C$26)</f>
        <v>6</v>
      </c>
      <c r="J1630" t="str">
        <f>_xlfn.XLOOKUP(Table1[[#This Row],[ryhmäID]],ryhmat!$A$2:$A$7,ryhmat!$B$2:$B$7)</f>
        <v>Digiboxit</v>
      </c>
      <c r="K1630">
        <f>Table1[[#This Row],[Myyntihinta]]-Table1[[#This Row],[Ostohinta]]</f>
        <v>36.26</v>
      </c>
    </row>
    <row r="1631" spans="1:11" x14ac:dyDescent="0.2">
      <c r="A1631">
        <v>52129</v>
      </c>
      <c r="B1631" s="21">
        <v>44858</v>
      </c>
      <c r="C1631" s="26" t="s">
        <v>819</v>
      </c>
      <c r="D1631">
        <v>1</v>
      </c>
      <c r="E1631">
        <v>6</v>
      </c>
      <c r="F1631">
        <v>228</v>
      </c>
      <c r="G1631">
        <v>166.53</v>
      </c>
      <c r="H1631" t="str">
        <f>_xlfn.XLOOKUP(Table1[[#This Row],[MyyjäID]],myyjat!$A$2:$A$16,myyjat!$B$2:$B$16)</f>
        <v>Hessu</v>
      </c>
      <c r="I1631">
        <f>_xlfn.XLOOKUP(Table1[[#This Row],[Tuotenumero]],tuotteet!$A$2:$A$26,tuotteet!$C$2:$C$26)</f>
        <v>3</v>
      </c>
      <c r="J1631" t="str">
        <f>_xlfn.XLOOKUP(Table1[[#This Row],[ryhmäID]],ryhmat!$A$2:$A$7,ryhmat!$B$2:$B$7)</f>
        <v>TV</v>
      </c>
      <c r="K1631">
        <f>Table1[[#This Row],[Myyntihinta]]-Table1[[#This Row],[Ostohinta]]</f>
        <v>61.47</v>
      </c>
    </row>
    <row r="1632" spans="1:11" x14ac:dyDescent="0.2">
      <c r="A1632">
        <v>52130</v>
      </c>
      <c r="B1632" s="21">
        <v>44859</v>
      </c>
      <c r="C1632" s="26" t="s">
        <v>822</v>
      </c>
      <c r="D1632">
        <v>1</v>
      </c>
      <c r="E1632">
        <v>5</v>
      </c>
      <c r="F1632">
        <v>177</v>
      </c>
      <c r="G1632">
        <v>109.88</v>
      </c>
      <c r="H1632" t="str">
        <f>_xlfn.XLOOKUP(Table1[[#This Row],[MyyjäID]],myyjat!$A$2:$A$16,myyjat!$B$2:$B$16)</f>
        <v>Liisa</v>
      </c>
      <c r="I1632">
        <f>_xlfn.XLOOKUP(Table1[[#This Row],[Tuotenumero]],tuotteet!$A$2:$A$26,tuotteet!$C$2:$C$26)</f>
        <v>2</v>
      </c>
      <c r="J1632" t="str">
        <f>_xlfn.XLOOKUP(Table1[[#This Row],[ryhmäID]],ryhmat!$A$2:$A$7,ryhmat!$B$2:$B$7)</f>
        <v>Kuvantoisto</v>
      </c>
      <c r="K1632">
        <f>Table1[[#This Row],[Myyntihinta]]-Table1[[#This Row],[Ostohinta]]</f>
        <v>67.12</v>
      </c>
    </row>
    <row r="1633" spans="1:11" x14ac:dyDescent="0.2">
      <c r="A1633">
        <v>52131</v>
      </c>
      <c r="B1633" s="21">
        <v>44859</v>
      </c>
      <c r="C1633" s="26" t="s">
        <v>817</v>
      </c>
      <c r="D1633">
        <v>1</v>
      </c>
      <c r="E1633">
        <v>11</v>
      </c>
      <c r="F1633">
        <v>20</v>
      </c>
      <c r="G1633">
        <v>11.3</v>
      </c>
      <c r="H1633" t="str">
        <f>_xlfn.XLOOKUP(Table1[[#This Row],[MyyjäID]],myyjat!$A$2:$A$16,myyjat!$B$2:$B$16)</f>
        <v>Lisbeth</v>
      </c>
      <c r="I1633">
        <f>_xlfn.XLOOKUP(Table1[[#This Row],[Tuotenumero]],tuotteet!$A$2:$A$26,tuotteet!$C$2:$C$26)</f>
        <v>4</v>
      </c>
      <c r="J1633" t="str">
        <f>_xlfn.XLOOKUP(Table1[[#This Row],[ryhmäID]],ryhmat!$A$2:$A$7,ryhmat!$B$2:$B$7)</f>
        <v>Tarvikkeet</v>
      </c>
      <c r="K1633">
        <f>Table1[[#This Row],[Myyntihinta]]-Table1[[#This Row],[Ostohinta]]</f>
        <v>8.6999999999999993</v>
      </c>
    </row>
    <row r="1634" spans="1:11" x14ac:dyDescent="0.2">
      <c r="A1634">
        <v>52132</v>
      </c>
      <c r="B1634" s="21">
        <v>44861</v>
      </c>
      <c r="C1634" s="26" t="s">
        <v>817</v>
      </c>
      <c r="D1634">
        <v>1</v>
      </c>
      <c r="E1634">
        <v>6</v>
      </c>
      <c r="F1634">
        <v>20</v>
      </c>
      <c r="G1634">
        <v>11.54</v>
      </c>
      <c r="H1634" t="str">
        <f>_xlfn.XLOOKUP(Table1[[#This Row],[MyyjäID]],myyjat!$A$2:$A$16,myyjat!$B$2:$B$16)</f>
        <v>Hessu</v>
      </c>
      <c r="I1634">
        <f>_xlfn.XLOOKUP(Table1[[#This Row],[Tuotenumero]],tuotteet!$A$2:$A$26,tuotteet!$C$2:$C$26)</f>
        <v>4</v>
      </c>
      <c r="J1634" t="str">
        <f>_xlfn.XLOOKUP(Table1[[#This Row],[ryhmäID]],ryhmat!$A$2:$A$7,ryhmat!$B$2:$B$7)</f>
        <v>Tarvikkeet</v>
      </c>
      <c r="K1634">
        <f>Table1[[#This Row],[Myyntihinta]]-Table1[[#This Row],[Ostohinta]]</f>
        <v>8.4600000000000009</v>
      </c>
    </row>
    <row r="1635" spans="1:11" x14ac:dyDescent="0.2">
      <c r="A1635">
        <v>52133</v>
      </c>
      <c r="B1635" s="21">
        <v>44862</v>
      </c>
      <c r="C1635" s="26" t="s">
        <v>818</v>
      </c>
      <c r="D1635">
        <v>1</v>
      </c>
      <c r="E1635">
        <v>14</v>
      </c>
      <c r="F1635">
        <v>81</v>
      </c>
      <c r="G1635">
        <v>53.89</v>
      </c>
      <c r="H1635" t="str">
        <f>_xlfn.XLOOKUP(Table1[[#This Row],[MyyjäID]],myyjat!$A$2:$A$16,myyjat!$B$2:$B$16)</f>
        <v>Hillevi</v>
      </c>
      <c r="I1635">
        <f>_xlfn.XLOOKUP(Table1[[#This Row],[Tuotenumero]],tuotteet!$A$2:$A$26,tuotteet!$C$2:$C$26)</f>
        <v>6</v>
      </c>
      <c r="J1635" t="str">
        <f>_xlfn.XLOOKUP(Table1[[#This Row],[ryhmäID]],ryhmat!$A$2:$A$7,ryhmat!$B$2:$B$7)</f>
        <v>Digiboxit</v>
      </c>
      <c r="K1635">
        <f>Table1[[#This Row],[Myyntihinta]]-Table1[[#This Row],[Ostohinta]]</f>
        <v>27.11</v>
      </c>
    </row>
    <row r="1636" spans="1:11" x14ac:dyDescent="0.2">
      <c r="A1636">
        <v>52134</v>
      </c>
      <c r="B1636" s="21">
        <v>44862</v>
      </c>
      <c r="C1636" s="26" t="s">
        <v>821</v>
      </c>
      <c r="D1636">
        <v>1</v>
      </c>
      <c r="E1636">
        <v>9</v>
      </c>
      <c r="F1636">
        <v>116</v>
      </c>
      <c r="G1636">
        <v>65.48</v>
      </c>
      <c r="H1636" t="str">
        <f>_xlfn.XLOOKUP(Table1[[#This Row],[MyyjäID]],myyjat!$A$2:$A$16,myyjat!$B$2:$B$16)</f>
        <v>Maija</v>
      </c>
      <c r="I1636">
        <f>_xlfn.XLOOKUP(Table1[[#This Row],[Tuotenumero]],tuotteet!$A$2:$A$26,tuotteet!$C$2:$C$26)</f>
        <v>2</v>
      </c>
      <c r="J1636" t="str">
        <f>_xlfn.XLOOKUP(Table1[[#This Row],[ryhmäID]],ryhmat!$A$2:$A$7,ryhmat!$B$2:$B$7)</f>
        <v>Kuvantoisto</v>
      </c>
      <c r="K1636">
        <f>Table1[[#This Row],[Myyntihinta]]-Table1[[#This Row],[Ostohinta]]</f>
        <v>50.519999999999996</v>
      </c>
    </row>
    <row r="1637" spans="1:11" x14ac:dyDescent="0.2">
      <c r="A1637">
        <v>52135</v>
      </c>
      <c r="B1637" s="21">
        <v>44863</v>
      </c>
      <c r="C1637" s="26" t="s">
        <v>822</v>
      </c>
      <c r="D1637">
        <v>1</v>
      </c>
      <c r="E1637">
        <v>14</v>
      </c>
      <c r="F1637">
        <v>175</v>
      </c>
      <c r="G1637">
        <v>121.43</v>
      </c>
      <c r="H1637" t="str">
        <f>_xlfn.XLOOKUP(Table1[[#This Row],[MyyjäID]],myyjat!$A$2:$A$16,myyjat!$B$2:$B$16)</f>
        <v>Hillevi</v>
      </c>
      <c r="I1637">
        <f>_xlfn.XLOOKUP(Table1[[#This Row],[Tuotenumero]],tuotteet!$A$2:$A$26,tuotteet!$C$2:$C$26)</f>
        <v>2</v>
      </c>
      <c r="J1637" t="str">
        <f>_xlfn.XLOOKUP(Table1[[#This Row],[ryhmäID]],ryhmat!$A$2:$A$7,ryhmat!$B$2:$B$7)</f>
        <v>Kuvantoisto</v>
      </c>
      <c r="K1637">
        <f>Table1[[#This Row],[Myyntihinta]]-Table1[[#This Row],[Ostohinta]]</f>
        <v>53.569999999999993</v>
      </c>
    </row>
    <row r="1638" spans="1:11" x14ac:dyDescent="0.2">
      <c r="A1638">
        <v>52136</v>
      </c>
      <c r="B1638" s="21">
        <v>44864</v>
      </c>
      <c r="C1638" s="26" t="s">
        <v>819</v>
      </c>
      <c r="D1638">
        <v>1</v>
      </c>
      <c r="E1638">
        <v>11</v>
      </c>
      <c r="F1638">
        <v>242</v>
      </c>
      <c r="G1638">
        <v>162.77000000000001</v>
      </c>
      <c r="H1638" t="str">
        <f>_xlfn.XLOOKUP(Table1[[#This Row],[MyyjäID]],myyjat!$A$2:$A$16,myyjat!$B$2:$B$16)</f>
        <v>Lisbeth</v>
      </c>
      <c r="I1638">
        <f>_xlfn.XLOOKUP(Table1[[#This Row],[Tuotenumero]],tuotteet!$A$2:$A$26,tuotteet!$C$2:$C$26)</f>
        <v>3</v>
      </c>
      <c r="J1638" t="str">
        <f>_xlfn.XLOOKUP(Table1[[#This Row],[ryhmäID]],ryhmat!$A$2:$A$7,ryhmat!$B$2:$B$7)</f>
        <v>TV</v>
      </c>
      <c r="K1638">
        <f>Table1[[#This Row],[Myyntihinta]]-Table1[[#This Row],[Ostohinta]]</f>
        <v>79.22999999999999</v>
      </c>
    </row>
    <row r="1639" spans="1:11" x14ac:dyDescent="0.2">
      <c r="A1639">
        <v>52137</v>
      </c>
      <c r="B1639" s="21">
        <v>44865</v>
      </c>
      <c r="C1639" s="26" t="s">
        <v>817</v>
      </c>
      <c r="D1639">
        <v>1</v>
      </c>
      <c r="E1639">
        <v>7</v>
      </c>
      <c r="F1639">
        <v>20</v>
      </c>
      <c r="G1639">
        <v>11.44</v>
      </c>
      <c r="H1639" t="str">
        <f>_xlfn.XLOOKUP(Table1[[#This Row],[MyyjäID]],myyjat!$A$2:$A$16,myyjat!$B$2:$B$16)</f>
        <v>Rauno</v>
      </c>
      <c r="I1639">
        <f>_xlfn.XLOOKUP(Table1[[#This Row],[Tuotenumero]],tuotteet!$A$2:$A$26,tuotteet!$C$2:$C$26)</f>
        <v>4</v>
      </c>
      <c r="J1639" t="str">
        <f>_xlfn.XLOOKUP(Table1[[#This Row],[ryhmäID]],ryhmat!$A$2:$A$7,ryhmat!$B$2:$B$7)</f>
        <v>Tarvikkeet</v>
      </c>
      <c r="K1639">
        <f>Table1[[#This Row],[Myyntihinta]]-Table1[[#This Row],[Ostohinta]]</f>
        <v>8.56</v>
      </c>
    </row>
    <row r="1640" spans="1:11" x14ac:dyDescent="0.2">
      <c r="A1640">
        <v>52138</v>
      </c>
      <c r="B1640" s="21">
        <v>44866</v>
      </c>
      <c r="C1640" s="26" t="s">
        <v>821</v>
      </c>
      <c r="D1640">
        <v>1</v>
      </c>
      <c r="E1640">
        <v>5</v>
      </c>
      <c r="F1640">
        <v>121</v>
      </c>
      <c r="G1640">
        <v>62.21</v>
      </c>
      <c r="H1640" t="str">
        <f>_xlfn.XLOOKUP(Table1[[#This Row],[MyyjäID]],myyjat!$A$2:$A$16,myyjat!$B$2:$B$16)</f>
        <v>Liisa</v>
      </c>
      <c r="I1640">
        <f>_xlfn.XLOOKUP(Table1[[#This Row],[Tuotenumero]],tuotteet!$A$2:$A$26,tuotteet!$C$2:$C$26)</f>
        <v>2</v>
      </c>
      <c r="J1640" t="str">
        <f>_xlfn.XLOOKUP(Table1[[#This Row],[ryhmäID]],ryhmat!$A$2:$A$7,ryhmat!$B$2:$B$7)</f>
        <v>Kuvantoisto</v>
      </c>
      <c r="K1640">
        <f>Table1[[#This Row],[Myyntihinta]]-Table1[[#This Row],[Ostohinta]]</f>
        <v>58.79</v>
      </c>
    </row>
    <row r="1641" spans="1:11" x14ac:dyDescent="0.2">
      <c r="A1641">
        <v>52139</v>
      </c>
      <c r="B1641" s="21">
        <v>44867</v>
      </c>
      <c r="C1641" s="26" t="s">
        <v>818</v>
      </c>
      <c r="D1641">
        <v>1</v>
      </c>
      <c r="E1641">
        <v>2</v>
      </c>
      <c r="F1641">
        <v>82</v>
      </c>
      <c r="G1641">
        <v>53.11</v>
      </c>
      <c r="H1641" t="str">
        <f>_xlfn.XLOOKUP(Table1[[#This Row],[MyyjäID]],myyjat!$A$2:$A$16,myyjat!$B$2:$B$16)</f>
        <v>Petteri</v>
      </c>
      <c r="I1641">
        <f>_xlfn.XLOOKUP(Table1[[#This Row],[Tuotenumero]],tuotteet!$A$2:$A$26,tuotteet!$C$2:$C$26)</f>
        <v>6</v>
      </c>
      <c r="J1641" t="str">
        <f>_xlfn.XLOOKUP(Table1[[#This Row],[ryhmäID]],ryhmat!$A$2:$A$7,ryhmat!$B$2:$B$7)</f>
        <v>Digiboxit</v>
      </c>
      <c r="K1641">
        <f>Table1[[#This Row],[Myyntihinta]]-Table1[[#This Row],[Ostohinta]]</f>
        <v>28.89</v>
      </c>
    </row>
    <row r="1642" spans="1:11" x14ac:dyDescent="0.2">
      <c r="A1642">
        <v>52140</v>
      </c>
      <c r="B1642" s="21">
        <v>44869</v>
      </c>
      <c r="C1642" s="26" t="s">
        <v>817</v>
      </c>
      <c r="D1642">
        <v>2</v>
      </c>
      <c r="E1642">
        <v>3</v>
      </c>
      <c r="F1642">
        <v>20</v>
      </c>
      <c r="G1642">
        <v>11.77</v>
      </c>
      <c r="H1642" t="str">
        <f>_xlfn.XLOOKUP(Table1[[#This Row],[MyyjäID]],myyjat!$A$2:$A$16,myyjat!$B$2:$B$16)</f>
        <v>Pekka</v>
      </c>
      <c r="I1642">
        <f>_xlfn.XLOOKUP(Table1[[#This Row],[Tuotenumero]],tuotteet!$A$2:$A$26,tuotteet!$C$2:$C$26)</f>
        <v>4</v>
      </c>
      <c r="J1642" t="str">
        <f>_xlfn.XLOOKUP(Table1[[#This Row],[ryhmäID]],ryhmat!$A$2:$A$7,ryhmat!$B$2:$B$7)</f>
        <v>Tarvikkeet</v>
      </c>
      <c r="K1642">
        <f>Table1[[#This Row],[Myyntihinta]]-Table1[[#This Row],[Ostohinta]]</f>
        <v>8.23</v>
      </c>
    </row>
    <row r="1643" spans="1:11" x14ac:dyDescent="0.2">
      <c r="A1643">
        <v>52141</v>
      </c>
      <c r="B1643" s="21">
        <v>44871</v>
      </c>
      <c r="C1643" s="26" t="s">
        <v>817</v>
      </c>
      <c r="D1643">
        <v>1</v>
      </c>
      <c r="E1643">
        <v>6</v>
      </c>
      <c r="F1643">
        <v>20</v>
      </c>
      <c r="G1643">
        <v>11.6</v>
      </c>
      <c r="H1643" t="str">
        <f>_xlfn.XLOOKUP(Table1[[#This Row],[MyyjäID]],myyjat!$A$2:$A$16,myyjat!$B$2:$B$16)</f>
        <v>Hessu</v>
      </c>
      <c r="I1643">
        <f>_xlfn.XLOOKUP(Table1[[#This Row],[Tuotenumero]],tuotteet!$A$2:$A$26,tuotteet!$C$2:$C$26)</f>
        <v>4</v>
      </c>
      <c r="J1643" t="str">
        <f>_xlfn.XLOOKUP(Table1[[#This Row],[ryhmäID]],ryhmat!$A$2:$A$7,ryhmat!$B$2:$B$7)</f>
        <v>Tarvikkeet</v>
      </c>
      <c r="K1643">
        <f>Table1[[#This Row],[Myyntihinta]]-Table1[[#This Row],[Ostohinta]]</f>
        <v>8.4</v>
      </c>
    </row>
    <row r="1644" spans="1:11" x14ac:dyDescent="0.2">
      <c r="A1644">
        <v>52142</v>
      </c>
      <c r="B1644" s="21">
        <v>44871</v>
      </c>
      <c r="C1644" s="26" t="s">
        <v>821</v>
      </c>
      <c r="D1644">
        <v>1</v>
      </c>
      <c r="E1644">
        <v>2</v>
      </c>
      <c r="F1644">
        <v>114</v>
      </c>
      <c r="G1644">
        <v>63.29</v>
      </c>
      <c r="H1644" t="str">
        <f>_xlfn.XLOOKUP(Table1[[#This Row],[MyyjäID]],myyjat!$A$2:$A$16,myyjat!$B$2:$B$16)</f>
        <v>Petteri</v>
      </c>
      <c r="I1644">
        <f>_xlfn.XLOOKUP(Table1[[#This Row],[Tuotenumero]],tuotteet!$A$2:$A$26,tuotteet!$C$2:$C$26)</f>
        <v>2</v>
      </c>
      <c r="J1644" t="str">
        <f>_xlfn.XLOOKUP(Table1[[#This Row],[ryhmäID]],ryhmat!$A$2:$A$7,ryhmat!$B$2:$B$7)</f>
        <v>Kuvantoisto</v>
      </c>
      <c r="K1644">
        <f>Table1[[#This Row],[Myyntihinta]]-Table1[[#This Row],[Ostohinta]]</f>
        <v>50.71</v>
      </c>
    </row>
    <row r="1645" spans="1:11" x14ac:dyDescent="0.2">
      <c r="A1645">
        <v>52143</v>
      </c>
      <c r="B1645" s="21">
        <v>44873</v>
      </c>
      <c r="C1645" s="26" t="s">
        <v>820</v>
      </c>
      <c r="D1645">
        <v>1</v>
      </c>
      <c r="E1645">
        <v>13</v>
      </c>
      <c r="F1645">
        <v>83</v>
      </c>
      <c r="G1645">
        <v>47.1</v>
      </c>
      <c r="H1645" t="str">
        <f>_xlfn.XLOOKUP(Table1[[#This Row],[MyyjäID]],myyjat!$A$2:$A$16,myyjat!$B$2:$B$16)</f>
        <v>Mari</v>
      </c>
      <c r="I1645">
        <f>_xlfn.XLOOKUP(Table1[[#This Row],[Tuotenumero]],tuotteet!$A$2:$A$26,tuotteet!$C$2:$C$26)</f>
        <v>6</v>
      </c>
      <c r="J1645" t="str">
        <f>_xlfn.XLOOKUP(Table1[[#This Row],[ryhmäID]],ryhmat!$A$2:$A$7,ryhmat!$B$2:$B$7)</f>
        <v>Digiboxit</v>
      </c>
      <c r="K1645">
        <f>Table1[[#This Row],[Myyntihinta]]-Table1[[#This Row],[Ostohinta]]</f>
        <v>35.9</v>
      </c>
    </row>
    <row r="1646" spans="1:11" x14ac:dyDescent="0.2">
      <c r="A1646">
        <v>52144</v>
      </c>
      <c r="B1646" s="21">
        <v>44873</v>
      </c>
      <c r="C1646" s="26" t="s">
        <v>822</v>
      </c>
      <c r="D1646">
        <v>1</v>
      </c>
      <c r="E1646">
        <v>3</v>
      </c>
      <c r="F1646">
        <v>188</v>
      </c>
      <c r="G1646">
        <v>118.03</v>
      </c>
      <c r="H1646" t="str">
        <f>_xlfn.XLOOKUP(Table1[[#This Row],[MyyjäID]],myyjat!$A$2:$A$16,myyjat!$B$2:$B$16)</f>
        <v>Pekka</v>
      </c>
      <c r="I1646">
        <f>_xlfn.XLOOKUP(Table1[[#This Row],[Tuotenumero]],tuotteet!$A$2:$A$26,tuotteet!$C$2:$C$26)</f>
        <v>2</v>
      </c>
      <c r="J1646" t="str">
        <f>_xlfn.XLOOKUP(Table1[[#This Row],[ryhmäID]],ryhmat!$A$2:$A$7,ryhmat!$B$2:$B$7)</f>
        <v>Kuvantoisto</v>
      </c>
      <c r="K1646">
        <f>Table1[[#This Row],[Myyntihinta]]-Table1[[#This Row],[Ostohinta]]</f>
        <v>69.97</v>
      </c>
    </row>
    <row r="1647" spans="1:11" x14ac:dyDescent="0.2">
      <c r="A1647">
        <v>52145</v>
      </c>
      <c r="B1647" s="21">
        <v>44873</v>
      </c>
      <c r="C1647" s="26" t="s">
        <v>818</v>
      </c>
      <c r="D1647">
        <v>1</v>
      </c>
      <c r="E1647">
        <v>5</v>
      </c>
      <c r="F1647">
        <v>82</v>
      </c>
      <c r="G1647">
        <v>53.6</v>
      </c>
      <c r="H1647" t="str">
        <f>_xlfn.XLOOKUP(Table1[[#This Row],[MyyjäID]],myyjat!$A$2:$A$16,myyjat!$B$2:$B$16)</f>
        <v>Liisa</v>
      </c>
      <c r="I1647">
        <f>_xlfn.XLOOKUP(Table1[[#This Row],[Tuotenumero]],tuotteet!$A$2:$A$26,tuotteet!$C$2:$C$26)</f>
        <v>6</v>
      </c>
      <c r="J1647" t="str">
        <f>_xlfn.XLOOKUP(Table1[[#This Row],[ryhmäID]],ryhmat!$A$2:$A$7,ryhmat!$B$2:$B$7)</f>
        <v>Digiboxit</v>
      </c>
      <c r="K1647">
        <f>Table1[[#This Row],[Myyntihinta]]-Table1[[#This Row],[Ostohinta]]</f>
        <v>28.4</v>
      </c>
    </row>
    <row r="1648" spans="1:11" x14ac:dyDescent="0.2">
      <c r="A1648">
        <v>52146</v>
      </c>
      <c r="B1648" s="21">
        <v>44874</v>
      </c>
      <c r="C1648" s="26" t="s">
        <v>819</v>
      </c>
      <c r="D1648">
        <v>1</v>
      </c>
      <c r="E1648">
        <v>3</v>
      </c>
      <c r="F1648">
        <v>234</v>
      </c>
      <c r="G1648">
        <v>167.8</v>
      </c>
      <c r="H1648" t="str">
        <f>_xlfn.XLOOKUP(Table1[[#This Row],[MyyjäID]],myyjat!$A$2:$A$16,myyjat!$B$2:$B$16)</f>
        <v>Pekka</v>
      </c>
      <c r="I1648">
        <f>_xlfn.XLOOKUP(Table1[[#This Row],[Tuotenumero]],tuotteet!$A$2:$A$26,tuotteet!$C$2:$C$26)</f>
        <v>3</v>
      </c>
      <c r="J1648" t="str">
        <f>_xlfn.XLOOKUP(Table1[[#This Row],[ryhmäID]],ryhmat!$A$2:$A$7,ryhmat!$B$2:$B$7)</f>
        <v>TV</v>
      </c>
      <c r="K1648">
        <f>Table1[[#This Row],[Myyntihinta]]-Table1[[#This Row],[Ostohinta]]</f>
        <v>66.199999999999989</v>
      </c>
    </row>
    <row r="1649" spans="1:11" x14ac:dyDescent="0.2">
      <c r="A1649">
        <v>52147</v>
      </c>
      <c r="B1649" s="21">
        <v>44875</v>
      </c>
      <c r="C1649" s="26" t="s">
        <v>817</v>
      </c>
      <c r="D1649">
        <v>1</v>
      </c>
      <c r="E1649">
        <v>5</v>
      </c>
      <c r="F1649">
        <v>21</v>
      </c>
      <c r="G1649">
        <v>11.27</v>
      </c>
      <c r="H1649" t="str">
        <f>_xlfn.XLOOKUP(Table1[[#This Row],[MyyjäID]],myyjat!$A$2:$A$16,myyjat!$B$2:$B$16)</f>
        <v>Liisa</v>
      </c>
      <c r="I1649">
        <f>_xlfn.XLOOKUP(Table1[[#This Row],[Tuotenumero]],tuotteet!$A$2:$A$26,tuotteet!$C$2:$C$26)</f>
        <v>4</v>
      </c>
      <c r="J1649" t="str">
        <f>_xlfn.XLOOKUP(Table1[[#This Row],[ryhmäID]],ryhmat!$A$2:$A$7,ryhmat!$B$2:$B$7)</f>
        <v>Tarvikkeet</v>
      </c>
      <c r="K1649">
        <f>Table1[[#This Row],[Myyntihinta]]-Table1[[#This Row],[Ostohinta]]</f>
        <v>9.73</v>
      </c>
    </row>
    <row r="1650" spans="1:11" x14ac:dyDescent="0.2">
      <c r="A1650">
        <v>52148</v>
      </c>
      <c r="B1650" s="21">
        <v>44876</v>
      </c>
      <c r="C1650" s="26" t="s">
        <v>821</v>
      </c>
      <c r="D1650">
        <v>1</v>
      </c>
      <c r="E1650">
        <v>5</v>
      </c>
      <c r="F1650">
        <v>116</v>
      </c>
      <c r="G1650">
        <v>67.16</v>
      </c>
      <c r="H1650" t="str">
        <f>_xlfn.XLOOKUP(Table1[[#This Row],[MyyjäID]],myyjat!$A$2:$A$16,myyjat!$B$2:$B$16)</f>
        <v>Liisa</v>
      </c>
      <c r="I1650">
        <f>_xlfn.XLOOKUP(Table1[[#This Row],[Tuotenumero]],tuotteet!$A$2:$A$26,tuotteet!$C$2:$C$26)</f>
        <v>2</v>
      </c>
      <c r="J1650" t="str">
        <f>_xlfn.XLOOKUP(Table1[[#This Row],[ryhmäID]],ryhmat!$A$2:$A$7,ryhmat!$B$2:$B$7)</f>
        <v>Kuvantoisto</v>
      </c>
      <c r="K1650">
        <f>Table1[[#This Row],[Myyntihinta]]-Table1[[#This Row],[Ostohinta]]</f>
        <v>48.84</v>
      </c>
    </row>
    <row r="1651" spans="1:11" x14ac:dyDescent="0.2">
      <c r="A1651">
        <v>52149</v>
      </c>
      <c r="B1651" s="21">
        <v>44878</v>
      </c>
      <c r="C1651" s="26" t="s">
        <v>822</v>
      </c>
      <c r="D1651">
        <v>1</v>
      </c>
      <c r="E1651">
        <v>11</v>
      </c>
      <c r="F1651">
        <v>187</v>
      </c>
      <c r="G1651">
        <v>111.79</v>
      </c>
      <c r="H1651" t="str">
        <f>_xlfn.XLOOKUP(Table1[[#This Row],[MyyjäID]],myyjat!$A$2:$A$16,myyjat!$B$2:$B$16)</f>
        <v>Lisbeth</v>
      </c>
      <c r="I1651">
        <f>_xlfn.XLOOKUP(Table1[[#This Row],[Tuotenumero]],tuotteet!$A$2:$A$26,tuotteet!$C$2:$C$26)</f>
        <v>2</v>
      </c>
      <c r="J1651" t="str">
        <f>_xlfn.XLOOKUP(Table1[[#This Row],[ryhmäID]],ryhmat!$A$2:$A$7,ryhmat!$B$2:$B$7)</f>
        <v>Kuvantoisto</v>
      </c>
      <c r="K1651">
        <f>Table1[[#This Row],[Myyntihinta]]-Table1[[#This Row],[Ostohinta]]</f>
        <v>75.209999999999994</v>
      </c>
    </row>
    <row r="1652" spans="1:11" x14ac:dyDescent="0.2">
      <c r="A1652">
        <v>52150</v>
      </c>
      <c r="B1652" s="21">
        <v>44880</v>
      </c>
      <c r="C1652" s="26" t="s">
        <v>817</v>
      </c>
      <c r="D1652">
        <v>1</v>
      </c>
      <c r="E1652">
        <v>6</v>
      </c>
      <c r="F1652">
        <v>21</v>
      </c>
      <c r="G1652">
        <v>11.69</v>
      </c>
      <c r="H1652" t="str">
        <f>_xlfn.XLOOKUP(Table1[[#This Row],[MyyjäID]],myyjat!$A$2:$A$16,myyjat!$B$2:$B$16)</f>
        <v>Hessu</v>
      </c>
      <c r="I1652">
        <f>_xlfn.XLOOKUP(Table1[[#This Row],[Tuotenumero]],tuotteet!$A$2:$A$26,tuotteet!$C$2:$C$26)</f>
        <v>4</v>
      </c>
      <c r="J1652" t="str">
        <f>_xlfn.XLOOKUP(Table1[[#This Row],[ryhmäID]],ryhmat!$A$2:$A$7,ryhmat!$B$2:$B$7)</f>
        <v>Tarvikkeet</v>
      </c>
      <c r="K1652">
        <f>Table1[[#This Row],[Myyntihinta]]-Table1[[#This Row],[Ostohinta]]</f>
        <v>9.31</v>
      </c>
    </row>
    <row r="1653" spans="1:11" x14ac:dyDescent="0.2">
      <c r="A1653">
        <v>52151</v>
      </c>
      <c r="B1653" s="21">
        <v>44880</v>
      </c>
      <c r="C1653" s="26" t="s">
        <v>821</v>
      </c>
      <c r="D1653">
        <v>1</v>
      </c>
      <c r="E1653">
        <v>10</v>
      </c>
      <c r="F1653">
        <v>121</v>
      </c>
      <c r="G1653">
        <v>60.97</v>
      </c>
      <c r="H1653" t="str">
        <f>_xlfn.XLOOKUP(Table1[[#This Row],[MyyjäID]],myyjat!$A$2:$A$16,myyjat!$B$2:$B$16)</f>
        <v>Jenni</v>
      </c>
      <c r="I1653">
        <f>_xlfn.XLOOKUP(Table1[[#This Row],[Tuotenumero]],tuotteet!$A$2:$A$26,tuotteet!$C$2:$C$26)</f>
        <v>2</v>
      </c>
      <c r="J1653" t="str">
        <f>_xlfn.XLOOKUP(Table1[[#This Row],[ryhmäID]],ryhmat!$A$2:$A$7,ryhmat!$B$2:$B$7)</f>
        <v>Kuvantoisto</v>
      </c>
      <c r="K1653">
        <f>Table1[[#This Row],[Myyntihinta]]-Table1[[#This Row],[Ostohinta]]</f>
        <v>60.03</v>
      </c>
    </row>
    <row r="1654" spans="1:11" x14ac:dyDescent="0.2">
      <c r="A1654">
        <v>52152</v>
      </c>
      <c r="B1654" s="21">
        <v>44881</v>
      </c>
      <c r="C1654" s="26" t="s">
        <v>819</v>
      </c>
      <c r="D1654">
        <v>1</v>
      </c>
      <c r="E1654">
        <v>18</v>
      </c>
      <c r="F1654">
        <v>247</v>
      </c>
      <c r="G1654">
        <v>164.6</v>
      </c>
      <c r="H1654" t="str">
        <f>_xlfn.XLOOKUP(Table1[[#This Row],[MyyjäID]],myyjat!$A$2:$A$16,myyjat!$B$2:$B$16)</f>
        <v>Juhani</v>
      </c>
      <c r="I1654">
        <f>_xlfn.XLOOKUP(Table1[[#This Row],[Tuotenumero]],tuotteet!$A$2:$A$26,tuotteet!$C$2:$C$26)</f>
        <v>3</v>
      </c>
      <c r="J1654" t="str">
        <f>_xlfn.XLOOKUP(Table1[[#This Row],[ryhmäID]],ryhmat!$A$2:$A$7,ryhmat!$B$2:$B$7)</f>
        <v>TV</v>
      </c>
      <c r="K1654">
        <f>Table1[[#This Row],[Myyntihinta]]-Table1[[#This Row],[Ostohinta]]</f>
        <v>82.4</v>
      </c>
    </row>
    <row r="1655" spans="1:11" x14ac:dyDescent="0.2">
      <c r="A1655">
        <v>52153</v>
      </c>
      <c r="B1655" s="21">
        <v>44882</v>
      </c>
      <c r="C1655" s="26" t="s">
        <v>818</v>
      </c>
      <c r="D1655">
        <v>1</v>
      </c>
      <c r="E1655">
        <v>9</v>
      </c>
      <c r="F1655">
        <v>81</v>
      </c>
      <c r="G1655">
        <v>54.6</v>
      </c>
      <c r="H1655" t="str">
        <f>_xlfn.XLOOKUP(Table1[[#This Row],[MyyjäID]],myyjat!$A$2:$A$16,myyjat!$B$2:$B$16)</f>
        <v>Maija</v>
      </c>
      <c r="I1655">
        <f>_xlfn.XLOOKUP(Table1[[#This Row],[Tuotenumero]],tuotteet!$A$2:$A$26,tuotteet!$C$2:$C$26)</f>
        <v>6</v>
      </c>
      <c r="J1655" t="str">
        <f>_xlfn.XLOOKUP(Table1[[#This Row],[ryhmäID]],ryhmat!$A$2:$A$7,ryhmat!$B$2:$B$7)</f>
        <v>Digiboxit</v>
      </c>
      <c r="K1655">
        <f>Table1[[#This Row],[Myyntihinta]]-Table1[[#This Row],[Ostohinta]]</f>
        <v>26.4</v>
      </c>
    </row>
    <row r="1656" spans="1:11" x14ac:dyDescent="0.2">
      <c r="A1656">
        <v>52154</v>
      </c>
      <c r="B1656" s="21">
        <v>44882</v>
      </c>
      <c r="C1656" s="26" t="s">
        <v>824</v>
      </c>
      <c r="D1656">
        <v>1</v>
      </c>
      <c r="E1656">
        <v>13</v>
      </c>
      <c r="F1656">
        <v>128</v>
      </c>
      <c r="G1656">
        <v>91.78</v>
      </c>
      <c r="H1656" t="str">
        <f>_xlfn.XLOOKUP(Table1[[#This Row],[MyyjäID]],myyjat!$A$2:$A$16,myyjat!$B$2:$B$16)</f>
        <v>Mari</v>
      </c>
      <c r="I1656">
        <f>_xlfn.XLOOKUP(Table1[[#This Row],[Tuotenumero]],tuotteet!$A$2:$A$26,tuotteet!$C$2:$C$26)</f>
        <v>2</v>
      </c>
      <c r="J1656" t="str">
        <f>_xlfn.XLOOKUP(Table1[[#This Row],[ryhmäID]],ryhmat!$A$2:$A$7,ryhmat!$B$2:$B$7)</f>
        <v>Kuvantoisto</v>
      </c>
      <c r="K1656">
        <f>Table1[[#This Row],[Myyntihinta]]-Table1[[#This Row],[Ostohinta]]</f>
        <v>36.22</v>
      </c>
    </row>
    <row r="1657" spans="1:11" x14ac:dyDescent="0.2">
      <c r="A1657">
        <v>52155</v>
      </c>
      <c r="B1657" s="21">
        <v>44882</v>
      </c>
      <c r="C1657" s="26" t="s">
        <v>817</v>
      </c>
      <c r="D1657">
        <v>1</v>
      </c>
      <c r="E1657">
        <v>14</v>
      </c>
      <c r="F1657">
        <v>20</v>
      </c>
      <c r="G1657">
        <v>11.6</v>
      </c>
      <c r="H1657" t="str">
        <f>_xlfn.XLOOKUP(Table1[[#This Row],[MyyjäID]],myyjat!$A$2:$A$16,myyjat!$B$2:$B$16)</f>
        <v>Hillevi</v>
      </c>
      <c r="I1657">
        <f>_xlfn.XLOOKUP(Table1[[#This Row],[Tuotenumero]],tuotteet!$A$2:$A$26,tuotteet!$C$2:$C$26)</f>
        <v>4</v>
      </c>
      <c r="J1657" t="str">
        <f>_xlfn.XLOOKUP(Table1[[#This Row],[ryhmäID]],ryhmat!$A$2:$A$7,ryhmat!$B$2:$B$7)</f>
        <v>Tarvikkeet</v>
      </c>
      <c r="K1657">
        <f>Table1[[#This Row],[Myyntihinta]]-Table1[[#This Row],[Ostohinta]]</f>
        <v>8.4</v>
      </c>
    </row>
    <row r="1658" spans="1:11" x14ac:dyDescent="0.2">
      <c r="A1658">
        <v>52156</v>
      </c>
      <c r="B1658" s="21">
        <v>44884</v>
      </c>
      <c r="C1658" s="26" t="s">
        <v>821</v>
      </c>
      <c r="D1658">
        <v>1</v>
      </c>
      <c r="E1658">
        <v>15</v>
      </c>
      <c r="F1658">
        <v>123</v>
      </c>
      <c r="G1658">
        <v>64.72</v>
      </c>
      <c r="H1658" t="str">
        <f>_xlfn.XLOOKUP(Table1[[#This Row],[MyyjäID]],myyjat!$A$2:$A$16,myyjat!$B$2:$B$16)</f>
        <v>Sohvi</v>
      </c>
      <c r="I1658">
        <f>_xlfn.XLOOKUP(Table1[[#This Row],[Tuotenumero]],tuotteet!$A$2:$A$26,tuotteet!$C$2:$C$26)</f>
        <v>2</v>
      </c>
      <c r="J1658" t="str">
        <f>_xlfn.XLOOKUP(Table1[[#This Row],[ryhmäID]],ryhmat!$A$2:$A$7,ryhmat!$B$2:$B$7)</f>
        <v>Kuvantoisto</v>
      </c>
      <c r="K1658">
        <f>Table1[[#This Row],[Myyntihinta]]-Table1[[#This Row],[Ostohinta]]</f>
        <v>58.28</v>
      </c>
    </row>
    <row r="1659" spans="1:11" x14ac:dyDescent="0.2">
      <c r="A1659">
        <v>52157</v>
      </c>
      <c r="B1659" s="21">
        <v>44886</v>
      </c>
      <c r="C1659" s="26" t="s">
        <v>820</v>
      </c>
      <c r="D1659">
        <v>1</v>
      </c>
      <c r="E1659">
        <v>7</v>
      </c>
      <c r="F1659">
        <v>88</v>
      </c>
      <c r="G1659">
        <v>47.27</v>
      </c>
      <c r="H1659" t="str">
        <f>_xlfn.XLOOKUP(Table1[[#This Row],[MyyjäID]],myyjat!$A$2:$A$16,myyjat!$B$2:$B$16)</f>
        <v>Rauno</v>
      </c>
      <c r="I1659">
        <f>_xlfn.XLOOKUP(Table1[[#This Row],[Tuotenumero]],tuotteet!$A$2:$A$26,tuotteet!$C$2:$C$26)</f>
        <v>6</v>
      </c>
      <c r="J1659" t="str">
        <f>_xlfn.XLOOKUP(Table1[[#This Row],[ryhmäID]],ryhmat!$A$2:$A$7,ryhmat!$B$2:$B$7)</f>
        <v>Digiboxit</v>
      </c>
      <c r="K1659">
        <f>Table1[[#This Row],[Myyntihinta]]-Table1[[#This Row],[Ostohinta]]</f>
        <v>40.729999999999997</v>
      </c>
    </row>
    <row r="1660" spans="1:11" x14ac:dyDescent="0.2">
      <c r="A1660">
        <v>52158</v>
      </c>
      <c r="B1660" s="21">
        <v>44887</v>
      </c>
      <c r="C1660" s="26" t="s">
        <v>817</v>
      </c>
      <c r="D1660">
        <v>1</v>
      </c>
      <c r="E1660">
        <v>19</v>
      </c>
      <c r="F1660">
        <v>21</v>
      </c>
      <c r="G1660">
        <v>11.32</v>
      </c>
      <c r="H1660" t="str">
        <f>_xlfn.XLOOKUP(Table1[[#This Row],[MyyjäID]],myyjat!$A$2:$A$16,myyjat!$B$2:$B$16)</f>
        <v>Valtteri</v>
      </c>
      <c r="I1660">
        <f>_xlfn.XLOOKUP(Table1[[#This Row],[Tuotenumero]],tuotteet!$A$2:$A$26,tuotteet!$C$2:$C$26)</f>
        <v>4</v>
      </c>
      <c r="J1660" t="str">
        <f>_xlfn.XLOOKUP(Table1[[#This Row],[ryhmäID]],ryhmat!$A$2:$A$7,ryhmat!$B$2:$B$7)</f>
        <v>Tarvikkeet</v>
      </c>
      <c r="K1660">
        <f>Table1[[#This Row],[Myyntihinta]]-Table1[[#This Row],[Ostohinta]]</f>
        <v>9.68</v>
      </c>
    </row>
    <row r="1661" spans="1:11" x14ac:dyDescent="0.2">
      <c r="A1661">
        <v>52159</v>
      </c>
      <c r="B1661" s="21">
        <v>44889</v>
      </c>
      <c r="C1661" s="26" t="s">
        <v>821</v>
      </c>
      <c r="D1661">
        <v>1</v>
      </c>
      <c r="E1661">
        <v>7</v>
      </c>
      <c r="F1661">
        <v>118</v>
      </c>
      <c r="G1661">
        <v>62</v>
      </c>
      <c r="H1661" t="str">
        <f>_xlfn.XLOOKUP(Table1[[#This Row],[MyyjäID]],myyjat!$A$2:$A$16,myyjat!$B$2:$B$16)</f>
        <v>Rauno</v>
      </c>
      <c r="I1661">
        <f>_xlfn.XLOOKUP(Table1[[#This Row],[Tuotenumero]],tuotteet!$A$2:$A$26,tuotteet!$C$2:$C$26)</f>
        <v>2</v>
      </c>
      <c r="J1661" t="str">
        <f>_xlfn.XLOOKUP(Table1[[#This Row],[ryhmäID]],ryhmat!$A$2:$A$7,ryhmat!$B$2:$B$7)</f>
        <v>Kuvantoisto</v>
      </c>
      <c r="K1661">
        <f>Table1[[#This Row],[Myyntihinta]]-Table1[[#This Row],[Ostohinta]]</f>
        <v>56</v>
      </c>
    </row>
    <row r="1662" spans="1:11" x14ac:dyDescent="0.2">
      <c r="A1662">
        <v>52160</v>
      </c>
      <c r="B1662" s="21">
        <v>44889</v>
      </c>
      <c r="C1662" s="26" t="s">
        <v>822</v>
      </c>
      <c r="D1662">
        <v>1</v>
      </c>
      <c r="E1662">
        <v>7</v>
      </c>
      <c r="F1662">
        <v>181</v>
      </c>
      <c r="G1662">
        <v>118.29</v>
      </c>
      <c r="H1662" t="str">
        <f>_xlfn.XLOOKUP(Table1[[#This Row],[MyyjäID]],myyjat!$A$2:$A$16,myyjat!$B$2:$B$16)</f>
        <v>Rauno</v>
      </c>
      <c r="I1662">
        <f>_xlfn.XLOOKUP(Table1[[#This Row],[Tuotenumero]],tuotteet!$A$2:$A$26,tuotteet!$C$2:$C$26)</f>
        <v>2</v>
      </c>
      <c r="J1662" t="str">
        <f>_xlfn.XLOOKUP(Table1[[#This Row],[ryhmäID]],ryhmat!$A$2:$A$7,ryhmat!$B$2:$B$7)</f>
        <v>Kuvantoisto</v>
      </c>
      <c r="K1662">
        <f>Table1[[#This Row],[Myyntihinta]]-Table1[[#This Row],[Ostohinta]]</f>
        <v>62.709999999999994</v>
      </c>
    </row>
    <row r="1663" spans="1:11" x14ac:dyDescent="0.2">
      <c r="A1663">
        <v>52161</v>
      </c>
      <c r="B1663" s="21">
        <v>44891</v>
      </c>
      <c r="C1663" s="26" t="s">
        <v>819</v>
      </c>
      <c r="D1663">
        <v>1</v>
      </c>
      <c r="E1663">
        <v>15</v>
      </c>
      <c r="F1663">
        <v>238</v>
      </c>
      <c r="G1663">
        <v>155.5</v>
      </c>
      <c r="H1663" t="str">
        <f>_xlfn.XLOOKUP(Table1[[#This Row],[MyyjäID]],myyjat!$A$2:$A$16,myyjat!$B$2:$B$16)</f>
        <v>Sohvi</v>
      </c>
      <c r="I1663">
        <f>_xlfn.XLOOKUP(Table1[[#This Row],[Tuotenumero]],tuotteet!$A$2:$A$26,tuotteet!$C$2:$C$26)</f>
        <v>3</v>
      </c>
      <c r="J1663" t="str">
        <f>_xlfn.XLOOKUP(Table1[[#This Row],[ryhmäID]],ryhmat!$A$2:$A$7,ryhmat!$B$2:$B$7)</f>
        <v>TV</v>
      </c>
      <c r="K1663">
        <f>Table1[[#This Row],[Myyntihinta]]-Table1[[#This Row],[Ostohinta]]</f>
        <v>82.5</v>
      </c>
    </row>
    <row r="1664" spans="1:11" x14ac:dyDescent="0.2">
      <c r="A1664">
        <v>52162</v>
      </c>
      <c r="B1664" s="21">
        <v>44891</v>
      </c>
      <c r="C1664" s="26" t="s">
        <v>817</v>
      </c>
      <c r="D1664">
        <v>1</v>
      </c>
      <c r="E1664">
        <v>13</v>
      </c>
      <c r="F1664">
        <v>20</v>
      </c>
      <c r="G1664">
        <v>11.18</v>
      </c>
      <c r="H1664" t="str">
        <f>_xlfn.XLOOKUP(Table1[[#This Row],[MyyjäID]],myyjat!$A$2:$A$16,myyjat!$B$2:$B$16)</f>
        <v>Mari</v>
      </c>
      <c r="I1664">
        <f>_xlfn.XLOOKUP(Table1[[#This Row],[Tuotenumero]],tuotteet!$A$2:$A$26,tuotteet!$C$2:$C$26)</f>
        <v>4</v>
      </c>
      <c r="J1664" t="str">
        <f>_xlfn.XLOOKUP(Table1[[#This Row],[ryhmäID]],ryhmat!$A$2:$A$7,ryhmat!$B$2:$B$7)</f>
        <v>Tarvikkeet</v>
      </c>
      <c r="K1664">
        <f>Table1[[#This Row],[Myyntihinta]]-Table1[[#This Row],[Ostohinta]]</f>
        <v>8.82</v>
      </c>
    </row>
    <row r="1665" spans="1:11" x14ac:dyDescent="0.2">
      <c r="A1665">
        <v>52163</v>
      </c>
      <c r="B1665" s="21">
        <v>44892</v>
      </c>
      <c r="C1665" s="26" t="s">
        <v>821</v>
      </c>
      <c r="D1665">
        <v>1</v>
      </c>
      <c r="E1665">
        <v>18</v>
      </c>
      <c r="F1665">
        <v>122</v>
      </c>
      <c r="G1665">
        <v>64.97</v>
      </c>
      <c r="H1665" t="str">
        <f>_xlfn.XLOOKUP(Table1[[#This Row],[MyyjäID]],myyjat!$A$2:$A$16,myyjat!$B$2:$B$16)</f>
        <v>Juhani</v>
      </c>
      <c r="I1665">
        <f>_xlfn.XLOOKUP(Table1[[#This Row],[Tuotenumero]],tuotteet!$A$2:$A$26,tuotteet!$C$2:$C$26)</f>
        <v>2</v>
      </c>
      <c r="J1665" t="str">
        <f>_xlfn.XLOOKUP(Table1[[#This Row],[ryhmäID]],ryhmat!$A$2:$A$7,ryhmat!$B$2:$B$7)</f>
        <v>Kuvantoisto</v>
      </c>
      <c r="K1665">
        <f>Table1[[#This Row],[Myyntihinta]]-Table1[[#This Row],[Ostohinta]]</f>
        <v>57.03</v>
      </c>
    </row>
    <row r="1666" spans="1:11" x14ac:dyDescent="0.2">
      <c r="A1666">
        <v>52164</v>
      </c>
      <c r="B1666" s="21">
        <v>44894</v>
      </c>
      <c r="C1666" s="26" t="s">
        <v>818</v>
      </c>
      <c r="D1666">
        <v>1</v>
      </c>
      <c r="E1666">
        <v>6</v>
      </c>
      <c r="F1666">
        <v>88</v>
      </c>
      <c r="G1666">
        <v>56.43</v>
      </c>
      <c r="H1666" t="str">
        <f>_xlfn.XLOOKUP(Table1[[#This Row],[MyyjäID]],myyjat!$A$2:$A$16,myyjat!$B$2:$B$16)</f>
        <v>Hessu</v>
      </c>
      <c r="I1666">
        <f>_xlfn.XLOOKUP(Table1[[#This Row],[Tuotenumero]],tuotteet!$A$2:$A$26,tuotteet!$C$2:$C$26)</f>
        <v>6</v>
      </c>
      <c r="J1666" t="str">
        <f>_xlfn.XLOOKUP(Table1[[#This Row],[ryhmäID]],ryhmat!$A$2:$A$7,ryhmat!$B$2:$B$7)</f>
        <v>Digiboxit</v>
      </c>
      <c r="K1666">
        <f>Table1[[#This Row],[Myyntihinta]]-Table1[[#This Row],[Ostohinta]]</f>
        <v>31.57</v>
      </c>
    </row>
    <row r="1667" spans="1:11" x14ac:dyDescent="0.2">
      <c r="A1667">
        <v>52165</v>
      </c>
      <c r="B1667" s="21">
        <v>44894</v>
      </c>
      <c r="C1667" s="26" t="s">
        <v>817</v>
      </c>
      <c r="D1667">
        <v>1</v>
      </c>
      <c r="E1667">
        <v>11</v>
      </c>
      <c r="F1667">
        <v>20</v>
      </c>
      <c r="G1667">
        <v>11.4</v>
      </c>
      <c r="H1667" t="str">
        <f>_xlfn.XLOOKUP(Table1[[#This Row],[MyyjäID]],myyjat!$A$2:$A$16,myyjat!$B$2:$B$16)</f>
        <v>Lisbeth</v>
      </c>
      <c r="I1667">
        <f>_xlfn.XLOOKUP(Table1[[#This Row],[Tuotenumero]],tuotteet!$A$2:$A$26,tuotteet!$C$2:$C$26)</f>
        <v>4</v>
      </c>
      <c r="J1667" t="str">
        <f>_xlfn.XLOOKUP(Table1[[#This Row],[ryhmäID]],ryhmat!$A$2:$A$7,ryhmat!$B$2:$B$7)</f>
        <v>Tarvikkeet</v>
      </c>
      <c r="K1667">
        <f>Table1[[#This Row],[Myyntihinta]]-Table1[[#This Row],[Ostohinta]]</f>
        <v>8.6</v>
      </c>
    </row>
    <row r="1668" spans="1:11" x14ac:dyDescent="0.2">
      <c r="A1668">
        <v>52166</v>
      </c>
      <c r="B1668" s="21">
        <v>44895</v>
      </c>
      <c r="C1668" s="26" t="s">
        <v>821</v>
      </c>
      <c r="D1668">
        <v>1</v>
      </c>
      <c r="E1668">
        <v>5</v>
      </c>
      <c r="F1668">
        <v>120</v>
      </c>
      <c r="G1668">
        <v>60.99</v>
      </c>
      <c r="H1668" t="str">
        <f>_xlfn.XLOOKUP(Table1[[#This Row],[MyyjäID]],myyjat!$A$2:$A$16,myyjat!$B$2:$B$16)</f>
        <v>Liisa</v>
      </c>
      <c r="I1668">
        <f>_xlfn.XLOOKUP(Table1[[#This Row],[Tuotenumero]],tuotteet!$A$2:$A$26,tuotteet!$C$2:$C$26)</f>
        <v>2</v>
      </c>
      <c r="J1668" t="str">
        <f>_xlfn.XLOOKUP(Table1[[#This Row],[ryhmäID]],ryhmat!$A$2:$A$7,ryhmat!$B$2:$B$7)</f>
        <v>Kuvantoisto</v>
      </c>
      <c r="K1668">
        <f>Table1[[#This Row],[Myyntihinta]]-Table1[[#This Row],[Ostohinta]]</f>
        <v>59.01</v>
      </c>
    </row>
    <row r="1669" spans="1:11" x14ac:dyDescent="0.2">
      <c r="A1669">
        <v>52167</v>
      </c>
      <c r="B1669" s="21">
        <v>44896</v>
      </c>
      <c r="C1669" s="26" t="s">
        <v>820</v>
      </c>
      <c r="D1669">
        <v>1</v>
      </c>
      <c r="E1669">
        <v>13</v>
      </c>
      <c r="F1669">
        <v>89</v>
      </c>
      <c r="G1669">
        <v>50.44</v>
      </c>
      <c r="H1669" t="str">
        <f>_xlfn.XLOOKUP(Table1[[#This Row],[MyyjäID]],myyjat!$A$2:$A$16,myyjat!$B$2:$B$16)</f>
        <v>Mari</v>
      </c>
      <c r="I1669">
        <f>_xlfn.XLOOKUP(Table1[[#This Row],[Tuotenumero]],tuotteet!$A$2:$A$26,tuotteet!$C$2:$C$26)</f>
        <v>6</v>
      </c>
      <c r="J1669" t="str">
        <f>_xlfn.XLOOKUP(Table1[[#This Row],[ryhmäID]],ryhmat!$A$2:$A$7,ryhmat!$B$2:$B$7)</f>
        <v>Digiboxit</v>
      </c>
      <c r="K1669">
        <f>Table1[[#This Row],[Myyntihinta]]-Table1[[#This Row],[Ostohinta]]</f>
        <v>38.56</v>
      </c>
    </row>
    <row r="1670" spans="1:11" x14ac:dyDescent="0.2">
      <c r="A1670">
        <v>52168</v>
      </c>
      <c r="B1670" s="21">
        <v>44896</v>
      </c>
      <c r="C1670" s="26" t="s">
        <v>824</v>
      </c>
      <c r="D1670">
        <v>1</v>
      </c>
      <c r="E1670">
        <v>10</v>
      </c>
      <c r="F1670">
        <v>129</v>
      </c>
      <c r="G1670">
        <v>91.49</v>
      </c>
      <c r="H1670" t="str">
        <f>_xlfn.XLOOKUP(Table1[[#This Row],[MyyjäID]],myyjat!$A$2:$A$16,myyjat!$B$2:$B$16)</f>
        <v>Jenni</v>
      </c>
      <c r="I1670">
        <f>_xlfn.XLOOKUP(Table1[[#This Row],[Tuotenumero]],tuotteet!$A$2:$A$26,tuotteet!$C$2:$C$26)</f>
        <v>2</v>
      </c>
      <c r="J1670" t="str">
        <f>_xlfn.XLOOKUP(Table1[[#This Row],[ryhmäID]],ryhmat!$A$2:$A$7,ryhmat!$B$2:$B$7)</f>
        <v>Kuvantoisto</v>
      </c>
      <c r="K1670">
        <f>Table1[[#This Row],[Myyntihinta]]-Table1[[#This Row],[Ostohinta]]</f>
        <v>37.510000000000005</v>
      </c>
    </row>
    <row r="1671" spans="1:11" x14ac:dyDescent="0.2">
      <c r="A1671">
        <v>52169</v>
      </c>
      <c r="B1671" s="21">
        <v>44897</v>
      </c>
      <c r="C1671" s="26" t="s">
        <v>819</v>
      </c>
      <c r="D1671">
        <v>1</v>
      </c>
      <c r="E1671">
        <v>7</v>
      </c>
      <c r="F1671">
        <v>227</v>
      </c>
      <c r="G1671">
        <v>163.49</v>
      </c>
      <c r="H1671" t="str">
        <f>_xlfn.XLOOKUP(Table1[[#This Row],[MyyjäID]],myyjat!$A$2:$A$16,myyjat!$B$2:$B$16)</f>
        <v>Rauno</v>
      </c>
      <c r="I1671">
        <f>_xlfn.XLOOKUP(Table1[[#This Row],[Tuotenumero]],tuotteet!$A$2:$A$26,tuotteet!$C$2:$C$26)</f>
        <v>3</v>
      </c>
      <c r="J1671" t="str">
        <f>_xlfn.XLOOKUP(Table1[[#This Row],[ryhmäID]],ryhmat!$A$2:$A$7,ryhmat!$B$2:$B$7)</f>
        <v>TV</v>
      </c>
      <c r="K1671">
        <f>Table1[[#This Row],[Myyntihinta]]-Table1[[#This Row],[Ostohinta]]</f>
        <v>63.509999999999991</v>
      </c>
    </row>
    <row r="1672" spans="1:11" x14ac:dyDescent="0.2">
      <c r="A1672">
        <v>52170</v>
      </c>
      <c r="B1672" s="21">
        <v>44898</v>
      </c>
      <c r="C1672" s="26" t="s">
        <v>822</v>
      </c>
      <c r="D1672">
        <v>1</v>
      </c>
      <c r="E1672">
        <v>9</v>
      </c>
      <c r="F1672">
        <v>172</v>
      </c>
      <c r="G1672">
        <v>121.46</v>
      </c>
      <c r="H1672" t="str">
        <f>_xlfn.XLOOKUP(Table1[[#This Row],[MyyjäID]],myyjat!$A$2:$A$16,myyjat!$B$2:$B$16)</f>
        <v>Maija</v>
      </c>
      <c r="I1672">
        <f>_xlfn.XLOOKUP(Table1[[#This Row],[Tuotenumero]],tuotteet!$A$2:$A$26,tuotteet!$C$2:$C$26)</f>
        <v>2</v>
      </c>
      <c r="J1672" t="str">
        <f>_xlfn.XLOOKUP(Table1[[#This Row],[ryhmäID]],ryhmat!$A$2:$A$7,ryhmat!$B$2:$B$7)</f>
        <v>Kuvantoisto</v>
      </c>
      <c r="K1672">
        <f>Table1[[#This Row],[Myyntihinta]]-Table1[[#This Row],[Ostohinta]]</f>
        <v>50.540000000000006</v>
      </c>
    </row>
    <row r="1673" spans="1:11" x14ac:dyDescent="0.2">
      <c r="A1673">
        <v>52171</v>
      </c>
      <c r="B1673" s="21">
        <v>44899</v>
      </c>
      <c r="C1673" s="26" t="s">
        <v>817</v>
      </c>
      <c r="D1673">
        <v>1</v>
      </c>
      <c r="E1673">
        <v>7</v>
      </c>
      <c r="F1673">
        <v>21</v>
      </c>
      <c r="G1673">
        <v>10.72</v>
      </c>
      <c r="H1673" t="str">
        <f>_xlfn.XLOOKUP(Table1[[#This Row],[MyyjäID]],myyjat!$A$2:$A$16,myyjat!$B$2:$B$16)</f>
        <v>Rauno</v>
      </c>
      <c r="I1673">
        <f>_xlfn.XLOOKUP(Table1[[#This Row],[Tuotenumero]],tuotteet!$A$2:$A$26,tuotteet!$C$2:$C$26)</f>
        <v>4</v>
      </c>
      <c r="J1673" t="str">
        <f>_xlfn.XLOOKUP(Table1[[#This Row],[ryhmäID]],ryhmat!$A$2:$A$7,ryhmat!$B$2:$B$7)</f>
        <v>Tarvikkeet</v>
      </c>
      <c r="K1673">
        <f>Table1[[#This Row],[Myyntihinta]]-Table1[[#This Row],[Ostohinta]]</f>
        <v>10.28</v>
      </c>
    </row>
    <row r="1674" spans="1:11" x14ac:dyDescent="0.2">
      <c r="A1674">
        <v>52172</v>
      </c>
      <c r="B1674" s="21">
        <v>44899</v>
      </c>
      <c r="C1674" s="26" t="s">
        <v>821</v>
      </c>
      <c r="D1674">
        <v>1</v>
      </c>
      <c r="E1674">
        <v>15</v>
      </c>
      <c r="F1674">
        <v>120</v>
      </c>
      <c r="G1674">
        <v>61.96</v>
      </c>
      <c r="H1674" t="str">
        <f>_xlfn.XLOOKUP(Table1[[#This Row],[MyyjäID]],myyjat!$A$2:$A$16,myyjat!$B$2:$B$16)</f>
        <v>Sohvi</v>
      </c>
      <c r="I1674">
        <f>_xlfn.XLOOKUP(Table1[[#This Row],[Tuotenumero]],tuotteet!$A$2:$A$26,tuotteet!$C$2:$C$26)</f>
        <v>2</v>
      </c>
      <c r="J1674" t="str">
        <f>_xlfn.XLOOKUP(Table1[[#This Row],[ryhmäID]],ryhmat!$A$2:$A$7,ryhmat!$B$2:$B$7)</f>
        <v>Kuvantoisto</v>
      </c>
      <c r="K1674">
        <f>Table1[[#This Row],[Myyntihinta]]-Table1[[#This Row],[Ostohinta]]</f>
        <v>58.04</v>
      </c>
    </row>
    <row r="1675" spans="1:11" x14ac:dyDescent="0.2">
      <c r="A1675">
        <v>52173</v>
      </c>
      <c r="B1675" s="21">
        <v>44902</v>
      </c>
      <c r="C1675" s="26" t="s">
        <v>818</v>
      </c>
      <c r="D1675">
        <v>1</v>
      </c>
      <c r="E1675">
        <v>3</v>
      </c>
      <c r="F1675">
        <v>88</v>
      </c>
      <c r="G1675">
        <v>52.53</v>
      </c>
      <c r="H1675" t="str">
        <f>_xlfn.XLOOKUP(Table1[[#This Row],[MyyjäID]],myyjat!$A$2:$A$16,myyjat!$B$2:$B$16)</f>
        <v>Pekka</v>
      </c>
      <c r="I1675">
        <f>_xlfn.XLOOKUP(Table1[[#This Row],[Tuotenumero]],tuotteet!$A$2:$A$26,tuotteet!$C$2:$C$26)</f>
        <v>6</v>
      </c>
      <c r="J1675" t="str">
        <f>_xlfn.XLOOKUP(Table1[[#This Row],[ryhmäID]],ryhmat!$A$2:$A$7,ryhmat!$B$2:$B$7)</f>
        <v>Digiboxit</v>
      </c>
      <c r="K1675">
        <f>Table1[[#This Row],[Myyntihinta]]-Table1[[#This Row],[Ostohinta]]</f>
        <v>35.47</v>
      </c>
    </row>
    <row r="1676" spans="1:11" x14ac:dyDescent="0.2">
      <c r="A1676">
        <v>52174</v>
      </c>
      <c r="B1676" s="21">
        <v>44903</v>
      </c>
      <c r="C1676" s="26" t="s">
        <v>817</v>
      </c>
      <c r="D1676">
        <v>1</v>
      </c>
      <c r="E1676">
        <v>13</v>
      </c>
      <c r="F1676">
        <v>21</v>
      </c>
      <c r="G1676">
        <v>11.7</v>
      </c>
      <c r="H1676" t="str">
        <f>_xlfn.XLOOKUP(Table1[[#This Row],[MyyjäID]],myyjat!$A$2:$A$16,myyjat!$B$2:$B$16)</f>
        <v>Mari</v>
      </c>
      <c r="I1676">
        <f>_xlfn.XLOOKUP(Table1[[#This Row],[Tuotenumero]],tuotteet!$A$2:$A$26,tuotteet!$C$2:$C$26)</f>
        <v>4</v>
      </c>
      <c r="J1676" t="str">
        <f>_xlfn.XLOOKUP(Table1[[#This Row],[ryhmäID]],ryhmat!$A$2:$A$7,ryhmat!$B$2:$B$7)</f>
        <v>Tarvikkeet</v>
      </c>
      <c r="K1676">
        <f>Table1[[#This Row],[Myyntihinta]]-Table1[[#This Row],[Ostohinta]]</f>
        <v>9.3000000000000007</v>
      </c>
    </row>
    <row r="1677" spans="1:11" x14ac:dyDescent="0.2">
      <c r="A1677">
        <v>52175</v>
      </c>
      <c r="B1677" s="21">
        <v>44905</v>
      </c>
      <c r="C1677" s="26" t="s">
        <v>821</v>
      </c>
      <c r="D1677">
        <v>1</v>
      </c>
      <c r="E1677">
        <v>7</v>
      </c>
      <c r="F1677">
        <v>122</v>
      </c>
      <c r="G1677">
        <v>65.72</v>
      </c>
      <c r="H1677" t="str">
        <f>_xlfn.XLOOKUP(Table1[[#This Row],[MyyjäID]],myyjat!$A$2:$A$16,myyjat!$B$2:$B$16)</f>
        <v>Rauno</v>
      </c>
      <c r="I1677">
        <f>_xlfn.XLOOKUP(Table1[[#This Row],[Tuotenumero]],tuotteet!$A$2:$A$26,tuotteet!$C$2:$C$26)</f>
        <v>2</v>
      </c>
      <c r="J1677" t="str">
        <f>_xlfn.XLOOKUP(Table1[[#This Row],[ryhmäID]],ryhmat!$A$2:$A$7,ryhmat!$B$2:$B$7)</f>
        <v>Kuvantoisto</v>
      </c>
      <c r="K1677">
        <f>Table1[[#This Row],[Myyntihinta]]-Table1[[#This Row],[Ostohinta]]</f>
        <v>56.28</v>
      </c>
    </row>
    <row r="1678" spans="1:11" x14ac:dyDescent="0.2">
      <c r="A1678">
        <v>52176</v>
      </c>
      <c r="B1678" s="21">
        <v>44907</v>
      </c>
      <c r="C1678" s="26" t="s">
        <v>817</v>
      </c>
      <c r="D1678">
        <v>1</v>
      </c>
      <c r="E1678">
        <v>9</v>
      </c>
      <c r="F1678">
        <v>20</v>
      </c>
      <c r="G1678">
        <v>11.43</v>
      </c>
      <c r="H1678" t="str">
        <f>_xlfn.XLOOKUP(Table1[[#This Row],[MyyjäID]],myyjat!$A$2:$A$16,myyjat!$B$2:$B$16)</f>
        <v>Maija</v>
      </c>
      <c r="I1678">
        <f>_xlfn.XLOOKUP(Table1[[#This Row],[Tuotenumero]],tuotteet!$A$2:$A$26,tuotteet!$C$2:$C$26)</f>
        <v>4</v>
      </c>
      <c r="J1678" t="str">
        <f>_xlfn.XLOOKUP(Table1[[#This Row],[ryhmäID]],ryhmat!$A$2:$A$7,ryhmat!$B$2:$B$7)</f>
        <v>Tarvikkeet</v>
      </c>
      <c r="K1678">
        <f>Table1[[#This Row],[Myyntihinta]]-Table1[[#This Row],[Ostohinta]]</f>
        <v>8.57</v>
      </c>
    </row>
    <row r="1679" spans="1:11" x14ac:dyDescent="0.2">
      <c r="A1679">
        <v>52177</v>
      </c>
      <c r="B1679" s="21">
        <v>44909</v>
      </c>
      <c r="C1679" s="26" t="s">
        <v>819</v>
      </c>
      <c r="D1679">
        <v>1</v>
      </c>
      <c r="E1679">
        <v>16</v>
      </c>
      <c r="F1679">
        <v>231</v>
      </c>
      <c r="G1679">
        <v>167.18</v>
      </c>
      <c r="H1679" t="str">
        <f>_xlfn.XLOOKUP(Table1[[#This Row],[MyyjäID]],myyjat!$A$2:$A$16,myyjat!$B$2:$B$16)</f>
        <v>Sanni</v>
      </c>
      <c r="I1679">
        <f>_xlfn.XLOOKUP(Table1[[#This Row],[Tuotenumero]],tuotteet!$A$2:$A$26,tuotteet!$C$2:$C$26)</f>
        <v>3</v>
      </c>
      <c r="J1679" t="str">
        <f>_xlfn.XLOOKUP(Table1[[#This Row],[ryhmäID]],ryhmat!$A$2:$A$7,ryhmat!$B$2:$B$7)</f>
        <v>TV</v>
      </c>
      <c r="K1679">
        <f>Table1[[#This Row],[Myyntihinta]]-Table1[[#This Row],[Ostohinta]]</f>
        <v>63.819999999999993</v>
      </c>
    </row>
    <row r="1680" spans="1:11" x14ac:dyDescent="0.2">
      <c r="A1680">
        <v>52178</v>
      </c>
      <c r="B1680" s="21">
        <v>44909</v>
      </c>
      <c r="C1680" s="26" t="s">
        <v>821</v>
      </c>
      <c r="D1680">
        <v>1</v>
      </c>
      <c r="E1680">
        <v>7</v>
      </c>
      <c r="F1680">
        <v>114</v>
      </c>
      <c r="G1680">
        <v>63.46</v>
      </c>
      <c r="H1680" t="str">
        <f>_xlfn.XLOOKUP(Table1[[#This Row],[MyyjäID]],myyjat!$A$2:$A$16,myyjat!$B$2:$B$16)</f>
        <v>Rauno</v>
      </c>
      <c r="I1680">
        <f>_xlfn.XLOOKUP(Table1[[#This Row],[Tuotenumero]],tuotteet!$A$2:$A$26,tuotteet!$C$2:$C$26)</f>
        <v>2</v>
      </c>
      <c r="J1680" t="str">
        <f>_xlfn.XLOOKUP(Table1[[#This Row],[ryhmäID]],ryhmat!$A$2:$A$7,ryhmat!$B$2:$B$7)</f>
        <v>Kuvantoisto</v>
      </c>
      <c r="K1680">
        <f>Table1[[#This Row],[Myyntihinta]]-Table1[[#This Row],[Ostohinta]]</f>
        <v>50.54</v>
      </c>
    </row>
    <row r="1681" spans="1:11" x14ac:dyDescent="0.2">
      <c r="A1681">
        <v>52179</v>
      </c>
      <c r="B1681" s="21">
        <v>44910</v>
      </c>
      <c r="C1681" s="26" t="s">
        <v>818</v>
      </c>
      <c r="D1681">
        <v>1</v>
      </c>
      <c r="E1681">
        <v>10</v>
      </c>
      <c r="F1681">
        <v>84</v>
      </c>
      <c r="G1681">
        <v>55.83</v>
      </c>
      <c r="H1681" t="str">
        <f>_xlfn.XLOOKUP(Table1[[#This Row],[MyyjäID]],myyjat!$A$2:$A$16,myyjat!$B$2:$B$16)</f>
        <v>Jenni</v>
      </c>
      <c r="I1681">
        <f>_xlfn.XLOOKUP(Table1[[#This Row],[Tuotenumero]],tuotteet!$A$2:$A$26,tuotteet!$C$2:$C$26)</f>
        <v>6</v>
      </c>
      <c r="J1681" t="str">
        <f>_xlfn.XLOOKUP(Table1[[#This Row],[ryhmäID]],ryhmat!$A$2:$A$7,ryhmat!$B$2:$B$7)</f>
        <v>Digiboxit</v>
      </c>
      <c r="K1681">
        <f>Table1[[#This Row],[Myyntihinta]]-Table1[[#This Row],[Ostohinta]]</f>
        <v>28.17</v>
      </c>
    </row>
    <row r="1682" spans="1:11" x14ac:dyDescent="0.2">
      <c r="A1682">
        <v>52180</v>
      </c>
      <c r="B1682" s="21">
        <v>44911</v>
      </c>
      <c r="C1682" s="26" t="s">
        <v>817</v>
      </c>
      <c r="D1682">
        <v>1</v>
      </c>
      <c r="E1682">
        <v>1</v>
      </c>
      <c r="F1682">
        <v>20</v>
      </c>
      <c r="G1682">
        <v>11.31</v>
      </c>
      <c r="H1682" t="str">
        <f>_xlfn.XLOOKUP(Table1[[#This Row],[MyyjäID]],myyjat!$A$2:$A$16,myyjat!$B$2:$B$16)</f>
        <v>Jani</v>
      </c>
      <c r="I1682">
        <f>_xlfn.XLOOKUP(Table1[[#This Row],[Tuotenumero]],tuotteet!$A$2:$A$26,tuotteet!$C$2:$C$26)</f>
        <v>4</v>
      </c>
      <c r="J1682" t="str">
        <f>_xlfn.XLOOKUP(Table1[[#This Row],[ryhmäID]],ryhmat!$A$2:$A$7,ryhmat!$B$2:$B$7)</f>
        <v>Tarvikkeet</v>
      </c>
      <c r="K1682">
        <f>Table1[[#This Row],[Myyntihinta]]-Table1[[#This Row],[Ostohinta]]</f>
        <v>8.69</v>
      </c>
    </row>
    <row r="1683" spans="1:11" x14ac:dyDescent="0.2">
      <c r="A1683">
        <v>52181</v>
      </c>
      <c r="B1683" s="21">
        <v>44911</v>
      </c>
      <c r="C1683" s="26" t="s">
        <v>822</v>
      </c>
      <c r="D1683">
        <v>1</v>
      </c>
      <c r="E1683">
        <v>5</v>
      </c>
      <c r="F1683">
        <v>184</v>
      </c>
      <c r="G1683">
        <v>113.78</v>
      </c>
      <c r="H1683" t="str">
        <f>_xlfn.XLOOKUP(Table1[[#This Row],[MyyjäID]],myyjat!$A$2:$A$16,myyjat!$B$2:$B$16)</f>
        <v>Liisa</v>
      </c>
      <c r="I1683">
        <f>_xlfn.XLOOKUP(Table1[[#This Row],[Tuotenumero]],tuotteet!$A$2:$A$26,tuotteet!$C$2:$C$26)</f>
        <v>2</v>
      </c>
      <c r="J1683" t="str">
        <f>_xlfn.XLOOKUP(Table1[[#This Row],[ryhmäID]],ryhmat!$A$2:$A$7,ryhmat!$B$2:$B$7)</f>
        <v>Kuvantoisto</v>
      </c>
      <c r="K1683">
        <f>Table1[[#This Row],[Myyntihinta]]-Table1[[#This Row],[Ostohinta]]</f>
        <v>70.22</v>
      </c>
    </row>
    <row r="1684" spans="1:11" x14ac:dyDescent="0.2">
      <c r="A1684">
        <v>52182</v>
      </c>
      <c r="B1684" s="21">
        <v>44913</v>
      </c>
      <c r="C1684" s="26" t="s">
        <v>817</v>
      </c>
      <c r="D1684">
        <v>1</v>
      </c>
      <c r="E1684">
        <v>3</v>
      </c>
      <c r="F1684">
        <v>21</v>
      </c>
      <c r="G1684">
        <v>11.45</v>
      </c>
      <c r="H1684" t="str">
        <f>_xlfn.XLOOKUP(Table1[[#This Row],[MyyjäID]],myyjat!$A$2:$A$16,myyjat!$B$2:$B$16)</f>
        <v>Pekka</v>
      </c>
      <c r="I1684">
        <f>_xlfn.XLOOKUP(Table1[[#This Row],[Tuotenumero]],tuotteet!$A$2:$A$26,tuotteet!$C$2:$C$26)</f>
        <v>4</v>
      </c>
      <c r="J1684" t="str">
        <f>_xlfn.XLOOKUP(Table1[[#This Row],[ryhmäID]],ryhmat!$A$2:$A$7,ryhmat!$B$2:$B$7)</f>
        <v>Tarvikkeet</v>
      </c>
      <c r="K1684">
        <f>Table1[[#This Row],[Myyntihinta]]-Table1[[#This Row],[Ostohinta]]</f>
        <v>9.5500000000000007</v>
      </c>
    </row>
    <row r="1685" spans="1:11" x14ac:dyDescent="0.2">
      <c r="A1685">
        <v>52183</v>
      </c>
      <c r="B1685" s="21">
        <v>44913</v>
      </c>
      <c r="C1685" s="26" t="s">
        <v>820</v>
      </c>
      <c r="D1685">
        <v>1</v>
      </c>
      <c r="E1685">
        <v>14</v>
      </c>
      <c r="F1685">
        <v>89</v>
      </c>
      <c r="G1685">
        <v>50.24</v>
      </c>
      <c r="H1685" t="str">
        <f>_xlfn.XLOOKUP(Table1[[#This Row],[MyyjäID]],myyjat!$A$2:$A$16,myyjat!$B$2:$B$16)</f>
        <v>Hillevi</v>
      </c>
      <c r="I1685">
        <f>_xlfn.XLOOKUP(Table1[[#This Row],[Tuotenumero]],tuotteet!$A$2:$A$26,tuotteet!$C$2:$C$26)</f>
        <v>6</v>
      </c>
      <c r="J1685" t="str">
        <f>_xlfn.XLOOKUP(Table1[[#This Row],[ryhmäID]],ryhmat!$A$2:$A$7,ryhmat!$B$2:$B$7)</f>
        <v>Digiboxit</v>
      </c>
      <c r="K1685">
        <f>Table1[[#This Row],[Myyntihinta]]-Table1[[#This Row],[Ostohinta]]</f>
        <v>38.76</v>
      </c>
    </row>
    <row r="1686" spans="1:11" x14ac:dyDescent="0.2">
      <c r="A1686">
        <v>52184</v>
      </c>
      <c r="B1686" s="21">
        <v>44913</v>
      </c>
      <c r="C1686" s="26" t="s">
        <v>816</v>
      </c>
      <c r="D1686">
        <v>1</v>
      </c>
      <c r="E1686">
        <v>13</v>
      </c>
      <c r="F1686">
        <v>72</v>
      </c>
      <c r="G1686">
        <v>40.32</v>
      </c>
      <c r="H1686" t="str">
        <f>_xlfn.XLOOKUP(Table1[[#This Row],[MyyjäID]],myyjat!$A$2:$A$16,myyjat!$B$2:$B$16)</f>
        <v>Mari</v>
      </c>
      <c r="I1686">
        <f>_xlfn.XLOOKUP(Table1[[#This Row],[Tuotenumero]],tuotteet!$A$2:$A$26,tuotteet!$C$2:$C$26)</f>
        <v>5</v>
      </c>
      <c r="J1686" t="str">
        <f>_xlfn.XLOOKUP(Table1[[#This Row],[ryhmäID]],ryhmat!$A$2:$A$7,ryhmat!$B$2:$B$7)</f>
        <v>Konsolit</v>
      </c>
      <c r="K1686">
        <f>Table1[[#This Row],[Myyntihinta]]-Table1[[#This Row],[Ostohinta]]</f>
        <v>31.68</v>
      </c>
    </row>
    <row r="1687" spans="1:11" x14ac:dyDescent="0.2">
      <c r="A1687">
        <v>52185</v>
      </c>
      <c r="B1687" s="21">
        <v>44914</v>
      </c>
      <c r="C1687" s="26" t="s">
        <v>818</v>
      </c>
      <c r="D1687">
        <v>1</v>
      </c>
      <c r="E1687">
        <v>7</v>
      </c>
      <c r="F1687">
        <v>82</v>
      </c>
      <c r="G1687">
        <v>54.2</v>
      </c>
      <c r="H1687" t="str">
        <f>_xlfn.XLOOKUP(Table1[[#This Row],[MyyjäID]],myyjat!$A$2:$A$16,myyjat!$B$2:$B$16)</f>
        <v>Rauno</v>
      </c>
      <c r="I1687">
        <f>_xlfn.XLOOKUP(Table1[[#This Row],[Tuotenumero]],tuotteet!$A$2:$A$26,tuotteet!$C$2:$C$26)</f>
        <v>6</v>
      </c>
      <c r="J1687" t="str">
        <f>_xlfn.XLOOKUP(Table1[[#This Row],[ryhmäID]],ryhmat!$A$2:$A$7,ryhmat!$B$2:$B$7)</f>
        <v>Digiboxit</v>
      </c>
      <c r="K1687">
        <f>Table1[[#This Row],[Myyntihinta]]-Table1[[#This Row],[Ostohinta]]</f>
        <v>27.799999999999997</v>
      </c>
    </row>
    <row r="1688" spans="1:11" x14ac:dyDescent="0.2">
      <c r="A1688">
        <v>52186</v>
      </c>
      <c r="B1688" s="21">
        <v>44916</v>
      </c>
      <c r="C1688" s="26" t="s">
        <v>821</v>
      </c>
      <c r="D1688">
        <v>1</v>
      </c>
      <c r="E1688">
        <v>1</v>
      </c>
      <c r="F1688">
        <v>113</v>
      </c>
      <c r="G1688">
        <v>63.13</v>
      </c>
      <c r="H1688" t="str">
        <f>_xlfn.XLOOKUP(Table1[[#This Row],[MyyjäID]],myyjat!$A$2:$A$16,myyjat!$B$2:$B$16)</f>
        <v>Jani</v>
      </c>
      <c r="I1688">
        <f>_xlfn.XLOOKUP(Table1[[#This Row],[Tuotenumero]],tuotteet!$A$2:$A$26,tuotteet!$C$2:$C$26)</f>
        <v>2</v>
      </c>
      <c r="J1688" t="str">
        <f>_xlfn.XLOOKUP(Table1[[#This Row],[ryhmäID]],ryhmat!$A$2:$A$7,ryhmat!$B$2:$B$7)</f>
        <v>Kuvantoisto</v>
      </c>
      <c r="K1688">
        <f>Table1[[#This Row],[Myyntihinta]]-Table1[[#This Row],[Ostohinta]]</f>
        <v>49.87</v>
      </c>
    </row>
    <row r="1689" spans="1:11" x14ac:dyDescent="0.2">
      <c r="A1689">
        <v>52187</v>
      </c>
      <c r="B1689" s="21">
        <v>44917</v>
      </c>
      <c r="C1689" s="26" t="s">
        <v>819</v>
      </c>
      <c r="D1689">
        <v>1</v>
      </c>
      <c r="E1689">
        <v>2</v>
      </c>
      <c r="F1689">
        <v>227</v>
      </c>
      <c r="G1689">
        <v>155.68</v>
      </c>
      <c r="H1689" t="str">
        <f>_xlfn.XLOOKUP(Table1[[#This Row],[MyyjäID]],myyjat!$A$2:$A$16,myyjat!$B$2:$B$16)</f>
        <v>Petteri</v>
      </c>
      <c r="I1689">
        <f>_xlfn.XLOOKUP(Table1[[#This Row],[Tuotenumero]],tuotteet!$A$2:$A$26,tuotteet!$C$2:$C$26)</f>
        <v>3</v>
      </c>
      <c r="J1689" t="str">
        <f>_xlfn.XLOOKUP(Table1[[#This Row],[ryhmäID]],ryhmat!$A$2:$A$7,ryhmat!$B$2:$B$7)</f>
        <v>TV</v>
      </c>
      <c r="K1689">
        <f>Table1[[#This Row],[Myyntihinta]]-Table1[[#This Row],[Ostohinta]]</f>
        <v>71.319999999999993</v>
      </c>
    </row>
    <row r="1690" spans="1:11" x14ac:dyDescent="0.2">
      <c r="A1690">
        <v>52188</v>
      </c>
      <c r="B1690" s="21">
        <v>44917</v>
      </c>
      <c r="C1690" s="26" t="s">
        <v>817</v>
      </c>
      <c r="D1690">
        <v>1</v>
      </c>
      <c r="E1690">
        <v>7</v>
      </c>
      <c r="F1690">
        <v>21</v>
      </c>
      <c r="G1690">
        <v>11.47</v>
      </c>
      <c r="H1690" t="str">
        <f>_xlfn.XLOOKUP(Table1[[#This Row],[MyyjäID]],myyjat!$A$2:$A$16,myyjat!$B$2:$B$16)</f>
        <v>Rauno</v>
      </c>
      <c r="I1690">
        <f>_xlfn.XLOOKUP(Table1[[#This Row],[Tuotenumero]],tuotteet!$A$2:$A$26,tuotteet!$C$2:$C$26)</f>
        <v>4</v>
      </c>
      <c r="J1690" t="str">
        <f>_xlfn.XLOOKUP(Table1[[#This Row],[ryhmäID]],ryhmat!$A$2:$A$7,ryhmat!$B$2:$B$7)</f>
        <v>Tarvikkeet</v>
      </c>
      <c r="K1690">
        <f>Table1[[#This Row],[Myyntihinta]]-Table1[[#This Row],[Ostohinta]]</f>
        <v>9.5299999999999994</v>
      </c>
    </row>
    <row r="1691" spans="1:11" x14ac:dyDescent="0.2">
      <c r="A1691">
        <v>52189</v>
      </c>
      <c r="B1691" s="21">
        <v>44919</v>
      </c>
      <c r="C1691" s="26" t="s">
        <v>817</v>
      </c>
      <c r="D1691">
        <v>1</v>
      </c>
      <c r="E1691">
        <v>7</v>
      </c>
      <c r="F1691">
        <v>20</v>
      </c>
      <c r="G1691">
        <v>11.45</v>
      </c>
      <c r="H1691" t="str">
        <f>_xlfn.XLOOKUP(Table1[[#This Row],[MyyjäID]],myyjat!$A$2:$A$16,myyjat!$B$2:$B$16)</f>
        <v>Rauno</v>
      </c>
      <c r="I1691">
        <f>_xlfn.XLOOKUP(Table1[[#This Row],[Tuotenumero]],tuotteet!$A$2:$A$26,tuotteet!$C$2:$C$26)</f>
        <v>4</v>
      </c>
      <c r="J1691" t="str">
        <f>_xlfn.XLOOKUP(Table1[[#This Row],[ryhmäID]],ryhmat!$A$2:$A$7,ryhmat!$B$2:$B$7)</f>
        <v>Tarvikkeet</v>
      </c>
      <c r="K1691">
        <f>Table1[[#This Row],[Myyntihinta]]-Table1[[#This Row],[Ostohinta]]</f>
        <v>8.5500000000000007</v>
      </c>
    </row>
    <row r="1692" spans="1:11" x14ac:dyDescent="0.2">
      <c r="A1692">
        <v>52190</v>
      </c>
      <c r="B1692" s="21">
        <v>44920</v>
      </c>
      <c r="C1692" s="26" t="s">
        <v>818</v>
      </c>
      <c r="D1692">
        <v>1</v>
      </c>
      <c r="E1692">
        <v>13</v>
      </c>
      <c r="F1692">
        <v>81</v>
      </c>
      <c r="G1692">
        <v>57.11</v>
      </c>
      <c r="H1692" t="str">
        <f>_xlfn.XLOOKUP(Table1[[#This Row],[MyyjäID]],myyjat!$A$2:$A$16,myyjat!$B$2:$B$16)</f>
        <v>Mari</v>
      </c>
      <c r="I1692">
        <f>_xlfn.XLOOKUP(Table1[[#This Row],[Tuotenumero]],tuotteet!$A$2:$A$26,tuotteet!$C$2:$C$26)</f>
        <v>6</v>
      </c>
      <c r="J1692" t="str">
        <f>_xlfn.XLOOKUP(Table1[[#This Row],[ryhmäID]],ryhmat!$A$2:$A$7,ryhmat!$B$2:$B$7)</f>
        <v>Digiboxit</v>
      </c>
      <c r="K1692">
        <f>Table1[[#This Row],[Myyntihinta]]-Table1[[#This Row],[Ostohinta]]</f>
        <v>23.89</v>
      </c>
    </row>
    <row r="1693" spans="1:11" x14ac:dyDescent="0.2">
      <c r="A1693">
        <v>52191</v>
      </c>
      <c r="B1693" s="21">
        <v>44921</v>
      </c>
      <c r="C1693" s="26" t="s">
        <v>820</v>
      </c>
      <c r="D1693">
        <v>1</v>
      </c>
      <c r="E1693">
        <v>7</v>
      </c>
      <c r="F1693">
        <v>86</v>
      </c>
      <c r="G1693">
        <v>47.94</v>
      </c>
      <c r="H1693" t="str">
        <f>_xlfn.XLOOKUP(Table1[[#This Row],[MyyjäID]],myyjat!$A$2:$A$16,myyjat!$B$2:$B$16)</f>
        <v>Rauno</v>
      </c>
      <c r="I1693">
        <f>_xlfn.XLOOKUP(Table1[[#This Row],[Tuotenumero]],tuotteet!$A$2:$A$26,tuotteet!$C$2:$C$26)</f>
        <v>6</v>
      </c>
      <c r="J1693" t="str">
        <f>_xlfn.XLOOKUP(Table1[[#This Row],[ryhmäID]],ryhmat!$A$2:$A$7,ryhmat!$B$2:$B$7)</f>
        <v>Digiboxit</v>
      </c>
      <c r="K1693">
        <f>Table1[[#This Row],[Myyntihinta]]-Table1[[#This Row],[Ostohinta]]</f>
        <v>38.06</v>
      </c>
    </row>
    <row r="1694" spans="1:11" x14ac:dyDescent="0.2">
      <c r="A1694">
        <v>52192</v>
      </c>
      <c r="B1694" s="21">
        <v>44922</v>
      </c>
      <c r="C1694" s="26" t="s">
        <v>821</v>
      </c>
      <c r="D1694">
        <v>1</v>
      </c>
      <c r="E1694">
        <v>2</v>
      </c>
      <c r="F1694">
        <v>123</v>
      </c>
      <c r="G1694">
        <v>67.45</v>
      </c>
      <c r="H1694" t="str">
        <f>_xlfn.XLOOKUP(Table1[[#This Row],[MyyjäID]],myyjat!$A$2:$A$16,myyjat!$B$2:$B$16)</f>
        <v>Petteri</v>
      </c>
      <c r="I1694">
        <f>_xlfn.XLOOKUP(Table1[[#This Row],[Tuotenumero]],tuotteet!$A$2:$A$26,tuotteet!$C$2:$C$26)</f>
        <v>2</v>
      </c>
      <c r="J1694" t="str">
        <f>_xlfn.XLOOKUP(Table1[[#This Row],[ryhmäID]],ryhmat!$A$2:$A$7,ryhmat!$B$2:$B$7)</f>
        <v>Kuvantoisto</v>
      </c>
      <c r="K1694">
        <f>Table1[[#This Row],[Myyntihinta]]-Table1[[#This Row],[Ostohinta]]</f>
        <v>55.55</v>
      </c>
    </row>
    <row r="1695" spans="1:11" x14ac:dyDescent="0.2">
      <c r="A1695">
        <v>52193</v>
      </c>
      <c r="B1695" s="21">
        <v>44922</v>
      </c>
      <c r="C1695" s="26" t="s">
        <v>817</v>
      </c>
      <c r="D1695">
        <v>1</v>
      </c>
      <c r="E1695">
        <v>2</v>
      </c>
      <c r="F1695">
        <v>20</v>
      </c>
      <c r="G1695">
        <v>10.94</v>
      </c>
      <c r="H1695" t="str">
        <f>_xlfn.XLOOKUP(Table1[[#This Row],[MyyjäID]],myyjat!$A$2:$A$16,myyjat!$B$2:$B$16)</f>
        <v>Petteri</v>
      </c>
      <c r="I1695">
        <f>_xlfn.XLOOKUP(Table1[[#This Row],[Tuotenumero]],tuotteet!$A$2:$A$26,tuotteet!$C$2:$C$26)</f>
        <v>4</v>
      </c>
      <c r="J1695" t="str">
        <f>_xlfn.XLOOKUP(Table1[[#This Row],[ryhmäID]],ryhmat!$A$2:$A$7,ryhmat!$B$2:$B$7)</f>
        <v>Tarvikkeet</v>
      </c>
      <c r="K1695">
        <f>Table1[[#This Row],[Myyntihinta]]-Table1[[#This Row],[Ostohinta]]</f>
        <v>9.06</v>
      </c>
    </row>
    <row r="1696" spans="1:11" x14ac:dyDescent="0.2">
      <c r="A1696">
        <v>52194</v>
      </c>
      <c r="B1696" s="21">
        <v>44924</v>
      </c>
      <c r="C1696" s="26" t="s">
        <v>819</v>
      </c>
      <c r="D1696">
        <v>1</v>
      </c>
      <c r="E1696">
        <v>2</v>
      </c>
      <c r="F1696">
        <v>239</v>
      </c>
      <c r="G1696">
        <v>158.26</v>
      </c>
      <c r="H1696" t="str">
        <f>_xlfn.XLOOKUP(Table1[[#This Row],[MyyjäID]],myyjat!$A$2:$A$16,myyjat!$B$2:$B$16)</f>
        <v>Petteri</v>
      </c>
      <c r="I1696">
        <f>_xlfn.XLOOKUP(Table1[[#This Row],[Tuotenumero]],tuotteet!$A$2:$A$26,tuotteet!$C$2:$C$26)</f>
        <v>3</v>
      </c>
      <c r="J1696" t="str">
        <f>_xlfn.XLOOKUP(Table1[[#This Row],[ryhmäID]],ryhmat!$A$2:$A$7,ryhmat!$B$2:$B$7)</f>
        <v>TV</v>
      </c>
      <c r="K1696">
        <f>Table1[[#This Row],[Myyntihinta]]-Table1[[#This Row],[Ostohinta]]</f>
        <v>80.740000000000009</v>
      </c>
    </row>
    <row r="1697" spans="1:11" x14ac:dyDescent="0.2">
      <c r="A1697">
        <v>52195</v>
      </c>
      <c r="B1697" s="21">
        <v>44925</v>
      </c>
      <c r="C1697" s="26" t="s">
        <v>822</v>
      </c>
      <c r="D1697">
        <v>1</v>
      </c>
      <c r="E1697">
        <v>7</v>
      </c>
      <c r="F1697">
        <v>184</v>
      </c>
      <c r="G1697">
        <v>109.94</v>
      </c>
      <c r="H1697" t="str">
        <f>_xlfn.XLOOKUP(Table1[[#This Row],[MyyjäID]],myyjat!$A$2:$A$16,myyjat!$B$2:$B$16)</f>
        <v>Rauno</v>
      </c>
      <c r="I1697">
        <f>_xlfn.XLOOKUP(Table1[[#This Row],[Tuotenumero]],tuotteet!$A$2:$A$26,tuotteet!$C$2:$C$26)</f>
        <v>2</v>
      </c>
      <c r="J1697" t="str">
        <f>_xlfn.XLOOKUP(Table1[[#This Row],[ryhmäID]],ryhmat!$A$2:$A$7,ryhmat!$B$2:$B$7)</f>
        <v>Kuvantoisto</v>
      </c>
      <c r="K1697">
        <f>Table1[[#This Row],[Myyntihinta]]-Table1[[#This Row],[Ostohinta]]</f>
        <v>74.06</v>
      </c>
    </row>
    <row r="1698" spans="1:11" x14ac:dyDescent="0.2">
      <c r="A1698">
        <v>52196</v>
      </c>
      <c r="B1698" s="21">
        <v>44925</v>
      </c>
      <c r="C1698" s="26" t="s">
        <v>817</v>
      </c>
      <c r="D1698">
        <v>1</v>
      </c>
      <c r="E1698">
        <v>6</v>
      </c>
      <c r="F1698">
        <v>21</v>
      </c>
      <c r="G1698">
        <v>10.68</v>
      </c>
      <c r="H1698" t="str">
        <f>_xlfn.XLOOKUP(Table1[[#This Row],[MyyjäID]],myyjat!$A$2:$A$16,myyjat!$B$2:$B$16)</f>
        <v>Hessu</v>
      </c>
      <c r="I1698">
        <f>_xlfn.XLOOKUP(Table1[[#This Row],[Tuotenumero]],tuotteet!$A$2:$A$26,tuotteet!$C$2:$C$26)</f>
        <v>4</v>
      </c>
      <c r="J1698" t="str">
        <f>_xlfn.XLOOKUP(Table1[[#This Row],[ryhmäID]],ryhmat!$A$2:$A$7,ryhmat!$B$2:$B$7)</f>
        <v>Tarvikkeet</v>
      </c>
      <c r="K1698">
        <f>Table1[[#This Row],[Myyntihinta]]-Table1[[#This Row],[Ostohinta]]</f>
        <v>10.32</v>
      </c>
    </row>
    <row r="1699" spans="1:11" x14ac:dyDescent="0.2">
      <c r="A1699">
        <v>52197</v>
      </c>
      <c r="B1699" s="21">
        <v>44926</v>
      </c>
      <c r="C1699" s="26" t="s">
        <v>820</v>
      </c>
      <c r="D1699">
        <v>1</v>
      </c>
      <c r="E1699">
        <v>5</v>
      </c>
      <c r="F1699">
        <v>84</v>
      </c>
      <c r="G1699">
        <v>51.1</v>
      </c>
      <c r="H1699" t="str">
        <f>_xlfn.XLOOKUP(Table1[[#This Row],[MyyjäID]],myyjat!$A$2:$A$16,myyjat!$B$2:$B$16)</f>
        <v>Liisa</v>
      </c>
      <c r="I1699">
        <f>_xlfn.XLOOKUP(Table1[[#This Row],[Tuotenumero]],tuotteet!$A$2:$A$26,tuotteet!$C$2:$C$26)</f>
        <v>6</v>
      </c>
      <c r="J1699" t="str">
        <f>_xlfn.XLOOKUP(Table1[[#This Row],[ryhmäID]],ryhmat!$A$2:$A$7,ryhmat!$B$2:$B$7)</f>
        <v>Digiboxit</v>
      </c>
      <c r="K1699">
        <f>Table1[[#This Row],[Myyntihinta]]-Table1[[#This Row],[Ostohinta]]</f>
        <v>32.9</v>
      </c>
    </row>
    <row r="1700" spans="1:11" x14ac:dyDescent="0.2">
      <c r="A1700">
        <v>52198</v>
      </c>
      <c r="B1700" s="21">
        <v>44928</v>
      </c>
      <c r="C1700" s="26" t="s">
        <v>817</v>
      </c>
      <c r="D1700">
        <v>1</v>
      </c>
      <c r="E1700">
        <v>3</v>
      </c>
      <c r="F1700">
        <v>19</v>
      </c>
      <c r="G1700">
        <v>11.26</v>
      </c>
      <c r="H1700" t="str">
        <f>_xlfn.XLOOKUP(Table1[[#This Row],[MyyjäID]],myyjat!$A$2:$A$16,myyjat!$B$2:$B$16)</f>
        <v>Pekka</v>
      </c>
      <c r="I1700">
        <f>_xlfn.XLOOKUP(Table1[[#This Row],[Tuotenumero]],tuotteet!$A$2:$A$26,tuotteet!$C$2:$C$26)</f>
        <v>4</v>
      </c>
      <c r="J1700" t="str">
        <f>_xlfn.XLOOKUP(Table1[[#This Row],[ryhmäID]],ryhmat!$A$2:$A$7,ryhmat!$B$2:$B$7)</f>
        <v>Tarvikkeet</v>
      </c>
      <c r="K1700">
        <f>Table1[[#This Row],[Myyntihinta]]-Table1[[#This Row],[Ostohinta]]</f>
        <v>7.74</v>
      </c>
    </row>
    <row r="1701" spans="1:11" x14ac:dyDescent="0.2">
      <c r="A1701">
        <v>52199</v>
      </c>
      <c r="B1701" s="21">
        <v>44930</v>
      </c>
      <c r="C1701" s="26" t="s">
        <v>821</v>
      </c>
      <c r="D1701">
        <v>1</v>
      </c>
      <c r="E1701">
        <v>1</v>
      </c>
      <c r="F1701">
        <v>119</v>
      </c>
      <c r="G1701">
        <v>65.84</v>
      </c>
      <c r="H1701" t="str">
        <f>_xlfn.XLOOKUP(Table1[[#This Row],[MyyjäID]],myyjat!$A$2:$A$16,myyjat!$B$2:$B$16)</f>
        <v>Jani</v>
      </c>
      <c r="I1701">
        <f>_xlfn.XLOOKUP(Table1[[#This Row],[Tuotenumero]],tuotteet!$A$2:$A$26,tuotteet!$C$2:$C$26)</f>
        <v>2</v>
      </c>
      <c r="J1701" t="str">
        <f>_xlfn.XLOOKUP(Table1[[#This Row],[ryhmäID]],ryhmat!$A$2:$A$7,ryhmat!$B$2:$B$7)</f>
        <v>Kuvantoisto</v>
      </c>
      <c r="K1701">
        <f>Table1[[#This Row],[Myyntihinta]]-Table1[[#This Row],[Ostohinta]]</f>
        <v>53.16</v>
      </c>
    </row>
    <row r="1702" spans="1:11" x14ac:dyDescent="0.2">
      <c r="A1702">
        <v>52200</v>
      </c>
      <c r="B1702" s="21">
        <v>44932</v>
      </c>
      <c r="C1702" s="26" t="s">
        <v>817</v>
      </c>
      <c r="D1702">
        <v>1</v>
      </c>
      <c r="E1702">
        <v>5</v>
      </c>
      <c r="F1702">
        <v>20</v>
      </c>
      <c r="G1702">
        <v>11.76</v>
      </c>
      <c r="H1702" t="str">
        <f>_xlfn.XLOOKUP(Table1[[#This Row],[MyyjäID]],myyjat!$A$2:$A$16,myyjat!$B$2:$B$16)</f>
        <v>Liisa</v>
      </c>
      <c r="I1702">
        <f>_xlfn.XLOOKUP(Table1[[#This Row],[Tuotenumero]],tuotteet!$A$2:$A$26,tuotteet!$C$2:$C$26)</f>
        <v>4</v>
      </c>
      <c r="J1702" t="str">
        <f>_xlfn.XLOOKUP(Table1[[#This Row],[ryhmäID]],ryhmat!$A$2:$A$7,ryhmat!$B$2:$B$7)</f>
        <v>Tarvikkeet</v>
      </c>
      <c r="K1702">
        <f>Table1[[#This Row],[Myyntihinta]]-Table1[[#This Row],[Ostohinta]]</f>
        <v>8.24</v>
      </c>
    </row>
    <row r="1703" spans="1:11" x14ac:dyDescent="0.2">
      <c r="A1703">
        <v>52201</v>
      </c>
      <c r="B1703" s="21">
        <v>44932</v>
      </c>
      <c r="C1703" s="26" t="s">
        <v>818</v>
      </c>
      <c r="D1703">
        <v>1</v>
      </c>
      <c r="E1703">
        <v>16</v>
      </c>
      <c r="F1703">
        <v>85</v>
      </c>
      <c r="G1703">
        <v>52.5</v>
      </c>
      <c r="H1703" t="str">
        <f>_xlfn.XLOOKUP(Table1[[#This Row],[MyyjäID]],myyjat!$A$2:$A$16,myyjat!$B$2:$B$16)</f>
        <v>Sanni</v>
      </c>
      <c r="I1703">
        <f>_xlfn.XLOOKUP(Table1[[#This Row],[Tuotenumero]],tuotteet!$A$2:$A$26,tuotteet!$C$2:$C$26)</f>
        <v>6</v>
      </c>
      <c r="J1703" t="str">
        <f>_xlfn.XLOOKUP(Table1[[#This Row],[ryhmäID]],ryhmat!$A$2:$A$7,ryhmat!$B$2:$B$7)</f>
        <v>Digiboxit</v>
      </c>
      <c r="K1703">
        <f>Table1[[#This Row],[Myyntihinta]]-Table1[[#This Row],[Ostohinta]]</f>
        <v>32.5</v>
      </c>
    </row>
    <row r="1704" spans="1:11" x14ac:dyDescent="0.2">
      <c r="A1704">
        <v>52202</v>
      </c>
      <c r="B1704" s="21">
        <v>44933</v>
      </c>
      <c r="C1704" s="26" t="s">
        <v>825</v>
      </c>
      <c r="D1704">
        <v>1</v>
      </c>
      <c r="E1704">
        <v>6</v>
      </c>
      <c r="F1704">
        <v>95</v>
      </c>
      <c r="G1704">
        <v>56.47</v>
      </c>
      <c r="H1704" t="str">
        <f>_xlfn.XLOOKUP(Table1[[#This Row],[MyyjäID]],myyjat!$A$2:$A$16,myyjat!$B$2:$B$16)</f>
        <v>Hessu</v>
      </c>
      <c r="I1704">
        <f>_xlfn.XLOOKUP(Table1[[#This Row],[Tuotenumero]],tuotteet!$A$2:$A$26,tuotteet!$C$2:$C$26)</f>
        <v>5</v>
      </c>
      <c r="J1704" t="str">
        <f>_xlfn.XLOOKUP(Table1[[#This Row],[ryhmäID]],ryhmat!$A$2:$A$7,ryhmat!$B$2:$B$7)</f>
        <v>Konsolit</v>
      </c>
      <c r="K1704">
        <f>Table1[[#This Row],[Myyntihinta]]-Table1[[#This Row],[Ostohinta]]</f>
        <v>38.53</v>
      </c>
    </row>
    <row r="1705" spans="1:11" x14ac:dyDescent="0.2">
      <c r="A1705">
        <v>52203</v>
      </c>
      <c r="B1705" s="21">
        <v>44934</v>
      </c>
      <c r="C1705" s="26" t="s">
        <v>821</v>
      </c>
      <c r="D1705">
        <v>1</v>
      </c>
      <c r="E1705">
        <v>7</v>
      </c>
      <c r="F1705">
        <v>124</v>
      </c>
      <c r="G1705">
        <v>64.400000000000006</v>
      </c>
      <c r="H1705" t="str">
        <f>_xlfn.XLOOKUP(Table1[[#This Row],[MyyjäID]],myyjat!$A$2:$A$16,myyjat!$B$2:$B$16)</f>
        <v>Rauno</v>
      </c>
      <c r="I1705">
        <f>_xlfn.XLOOKUP(Table1[[#This Row],[Tuotenumero]],tuotteet!$A$2:$A$26,tuotteet!$C$2:$C$26)</f>
        <v>2</v>
      </c>
      <c r="J1705" t="str">
        <f>_xlfn.XLOOKUP(Table1[[#This Row],[ryhmäID]],ryhmat!$A$2:$A$7,ryhmat!$B$2:$B$7)</f>
        <v>Kuvantoisto</v>
      </c>
      <c r="K1705">
        <f>Table1[[#This Row],[Myyntihinta]]-Table1[[#This Row],[Ostohinta]]</f>
        <v>59.599999999999994</v>
      </c>
    </row>
    <row r="1706" spans="1:11" x14ac:dyDescent="0.2">
      <c r="A1706">
        <v>52204</v>
      </c>
      <c r="B1706" s="21">
        <v>44934</v>
      </c>
      <c r="C1706" s="26" t="s">
        <v>819</v>
      </c>
      <c r="D1706">
        <v>1</v>
      </c>
      <c r="E1706">
        <v>13</v>
      </c>
      <c r="F1706">
        <v>235</v>
      </c>
      <c r="G1706">
        <v>163.68</v>
      </c>
      <c r="H1706" t="str">
        <f>_xlfn.XLOOKUP(Table1[[#This Row],[MyyjäID]],myyjat!$A$2:$A$16,myyjat!$B$2:$B$16)</f>
        <v>Mari</v>
      </c>
      <c r="I1706">
        <f>_xlfn.XLOOKUP(Table1[[#This Row],[Tuotenumero]],tuotteet!$A$2:$A$26,tuotteet!$C$2:$C$26)</f>
        <v>3</v>
      </c>
      <c r="J1706" t="str">
        <f>_xlfn.XLOOKUP(Table1[[#This Row],[ryhmäID]],ryhmat!$A$2:$A$7,ryhmat!$B$2:$B$7)</f>
        <v>TV</v>
      </c>
      <c r="K1706">
        <f>Table1[[#This Row],[Myyntihinta]]-Table1[[#This Row],[Ostohinta]]</f>
        <v>71.319999999999993</v>
      </c>
    </row>
    <row r="1707" spans="1:11" x14ac:dyDescent="0.2">
      <c r="A1707">
        <v>52205</v>
      </c>
      <c r="B1707" s="21">
        <v>44934</v>
      </c>
      <c r="C1707" s="26" t="s">
        <v>824</v>
      </c>
      <c r="D1707">
        <v>1</v>
      </c>
      <c r="E1707">
        <v>5</v>
      </c>
      <c r="F1707">
        <v>132</v>
      </c>
      <c r="G1707">
        <v>92.36</v>
      </c>
      <c r="H1707" t="str">
        <f>_xlfn.XLOOKUP(Table1[[#This Row],[MyyjäID]],myyjat!$A$2:$A$16,myyjat!$B$2:$B$16)</f>
        <v>Liisa</v>
      </c>
      <c r="I1707">
        <f>_xlfn.XLOOKUP(Table1[[#This Row],[Tuotenumero]],tuotteet!$A$2:$A$26,tuotteet!$C$2:$C$26)</f>
        <v>2</v>
      </c>
      <c r="J1707" t="str">
        <f>_xlfn.XLOOKUP(Table1[[#This Row],[ryhmäID]],ryhmat!$A$2:$A$7,ryhmat!$B$2:$B$7)</f>
        <v>Kuvantoisto</v>
      </c>
      <c r="K1707">
        <f>Table1[[#This Row],[Myyntihinta]]-Table1[[#This Row],[Ostohinta]]</f>
        <v>39.64</v>
      </c>
    </row>
    <row r="1708" spans="1:11" x14ac:dyDescent="0.2">
      <c r="A1708">
        <v>52206</v>
      </c>
      <c r="B1708" s="21">
        <v>44937</v>
      </c>
      <c r="C1708" s="26" t="s">
        <v>817</v>
      </c>
      <c r="D1708">
        <v>1</v>
      </c>
      <c r="E1708">
        <v>2</v>
      </c>
      <c r="F1708">
        <v>19</v>
      </c>
      <c r="G1708">
        <v>11.43</v>
      </c>
      <c r="H1708" t="str">
        <f>_xlfn.XLOOKUP(Table1[[#This Row],[MyyjäID]],myyjat!$A$2:$A$16,myyjat!$B$2:$B$16)</f>
        <v>Petteri</v>
      </c>
      <c r="I1708">
        <f>_xlfn.XLOOKUP(Table1[[#This Row],[Tuotenumero]],tuotteet!$A$2:$A$26,tuotteet!$C$2:$C$26)</f>
        <v>4</v>
      </c>
      <c r="J1708" t="str">
        <f>_xlfn.XLOOKUP(Table1[[#This Row],[ryhmäID]],ryhmat!$A$2:$A$7,ryhmat!$B$2:$B$7)</f>
        <v>Tarvikkeet</v>
      </c>
      <c r="K1708">
        <f>Table1[[#This Row],[Myyntihinta]]-Table1[[#This Row],[Ostohinta]]</f>
        <v>7.57</v>
      </c>
    </row>
    <row r="1709" spans="1:11" x14ac:dyDescent="0.2">
      <c r="A1709">
        <v>52207</v>
      </c>
      <c r="B1709" s="21">
        <v>44939</v>
      </c>
      <c r="C1709" s="26" t="s">
        <v>822</v>
      </c>
      <c r="D1709">
        <v>1</v>
      </c>
      <c r="E1709">
        <v>18</v>
      </c>
      <c r="F1709">
        <v>176</v>
      </c>
      <c r="G1709">
        <v>114.86</v>
      </c>
      <c r="H1709" t="str">
        <f>_xlfn.XLOOKUP(Table1[[#This Row],[MyyjäID]],myyjat!$A$2:$A$16,myyjat!$B$2:$B$16)</f>
        <v>Juhani</v>
      </c>
      <c r="I1709">
        <f>_xlfn.XLOOKUP(Table1[[#This Row],[Tuotenumero]],tuotteet!$A$2:$A$26,tuotteet!$C$2:$C$26)</f>
        <v>2</v>
      </c>
      <c r="J1709" t="str">
        <f>_xlfn.XLOOKUP(Table1[[#This Row],[ryhmäID]],ryhmat!$A$2:$A$7,ryhmat!$B$2:$B$7)</f>
        <v>Kuvantoisto</v>
      </c>
      <c r="K1709">
        <f>Table1[[#This Row],[Myyntihinta]]-Table1[[#This Row],[Ostohinta]]</f>
        <v>61.14</v>
      </c>
    </row>
    <row r="1710" spans="1:11" x14ac:dyDescent="0.2">
      <c r="A1710">
        <v>52208</v>
      </c>
      <c r="B1710" s="21">
        <v>44939</v>
      </c>
      <c r="C1710" s="26" t="s">
        <v>821</v>
      </c>
      <c r="D1710">
        <v>1</v>
      </c>
      <c r="E1710">
        <v>7</v>
      </c>
      <c r="F1710">
        <v>122</v>
      </c>
      <c r="G1710">
        <v>61.64</v>
      </c>
      <c r="H1710" t="str">
        <f>_xlfn.XLOOKUP(Table1[[#This Row],[MyyjäID]],myyjat!$A$2:$A$16,myyjat!$B$2:$B$16)</f>
        <v>Rauno</v>
      </c>
      <c r="I1710">
        <f>_xlfn.XLOOKUP(Table1[[#This Row],[Tuotenumero]],tuotteet!$A$2:$A$26,tuotteet!$C$2:$C$26)</f>
        <v>2</v>
      </c>
      <c r="J1710" t="str">
        <f>_xlfn.XLOOKUP(Table1[[#This Row],[ryhmäID]],ryhmat!$A$2:$A$7,ryhmat!$B$2:$B$7)</f>
        <v>Kuvantoisto</v>
      </c>
      <c r="K1710">
        <f>Table1[[#This Row],[Myyntihinta]]-Table1[[#This Row],[Ostohinta]]</f>
        <v>60.36</v>
      </c>
    </row>
    <row r="1711" spans="1:11" x14ac:dyDescent="0.2">
      <c r="A1711">
        <v>52209</v>
      </c>
      <c r="B1711" s="21">
        <v>44940</v>
      </c>
      <c r="C1711" s="26" t="s">
        <v>818</v>
      </c>
      <c r="D1711">
        <v>1</v>
      </c>
      <c r="E1711">
        <v>15</v>
      </c>
      <c r="F1711">
        <v>88</v>
      </c>
      <c r="G1711">
        <v>56.75</v>
      </c>
      <c r="H1711" t="str">
        <f>_xlfn.XLOOKUP(Table1[[#This Row],[MyyjäID]],myyjat!$A$2:$A$16,myyjat!$B$2:$B$16)</f>
        <v>Sohvi</v>
      </c>
      <c r="I1711">
        <f>_xlfn.XLOOKUP(Table1[[#This Row],[Tuotenumero]],tuotteet!$A$2:$A$26,tuotteet!$C$2:$C$26)</f>
        <v>6</v>
      </c>
      <c r="J1711" t="str">
        <f>_xlfn.XLOOKUP(Table1[[#This Row],[ryhmäID]],ryhmat!$A$2:$A$7,ryhmat!$B$2:$B$7)</f>
        <v>Digiboxit</v>
      </c>
      <c r="K1711">
        <f>Table1[[#This Row],[Myyntihinta]]-Table1[[#This Row],[Ostohinta]]</f>
        <v>31.25</v>
      </c>
    </row>
    <row r="1712" spans="1:11" x14ac:dyDescent="0.2">
      <c r="A1712">
        <v>52210</v>
      </c>
      <c r="B1712" s="21">
        <v>44941</v>
      </c>
      <c r="C1712" s="26" t="s">
        <v>819</v>
      </c>
      <c r="D1712">
        <v>1</v>
      </c>
      <c r="E1712">
        <v>5</v>
      </c>
      <c r="F1712">
        <v>249</v>
      </c>
      <c r="G1712">
        <v>161.99</v>
      </c>
      <c r="H1712" t="str">
        <f>_xlfn.XLOOKUP(Table1[[#This Row],[MyyjäID]],myyjat!$A$2:$A$16,myyjat!$B$2:$B$16)</f>
        <v>Liisa</v>
      </c>
      <c r="I1712">
        <f>_xlfn.XLOOKUP(Table1[[#This Row],[Tuotenumero]],tuotteet!$A$2:$A$26,tuotteet!$C$2:$C$26)</f>
        <v>3</v>
      </c>
      <c r="J1712" t="str">
        <f>_xlfn.XLOOKUP(Table1[[#This Row],[ryhmäID]],ryhmat!$A$2:$A$7,ryhmat!$B$2:$B$7)</f>
        <v>TV</v>
      </c>
      <c r="K1712">
        <f>Table1[[#This Row],[Myyntihinta]]-Table1[[#This Row],[Ostohinta]]</f>
        <v>87.009999999999991</v>
      </c>
    </row>
    <row r="1713" spans="1:11" x14ac:dyDescent="0.2">
      <c r="A1713">
        <v>52211</v>
      </c>
      <c r="B1713" s="21">
        <v>44942</v>
      </c>
      <c r="C1713" s="26" t="s">
        <v>817</v>
      </c>
      <c r="D1713">
        <v>1</v>
      </c>
      <c r="E1713">
        <v>18</v>
      </c>
      <c r="F1713">
        <v>21</v>
      </c>
      <c r="G1713">
        <v>11.81</v>
      </c>
      <c r="H1713" t="str">
        <f>_xlfn.XLOOKUP(Table1[[#This Row],[MyyjäID]],myyjat!$A$2:$A$16,myyjat!$B$2:$B$16)</f>
        <v>Juhani</v>
      </c>
      <c r="I1713">
        <f>_xlfn.XLOOKUP(Table1[[#This Row],[Tuotenumero]],tuotteet!$A$2:$A$26,tuotteet!$C$2:$C$26)</f>
        <v>4</v>
      </c>
      <c r="J1713" t="str">
        <f>_xlfn.XLOOKUP(Table1[[#This Row],[ryhmäID]],ryhmat!$A$2:$A$7,ryhmat!$B$2:$B$7)</f>
        <v>Tarvikkeet</v>
      </c>
      <c r="K1713">
        <f>Table1[[#This Row],[Myyntihinta]]-Table1[[#This Row],[Ostohinta]]</f>
        <v>9.19</v>
      </c>
    </row>
    <row r="1714" spans="1:11" x14ac:dyDescent="0.2">
      <c r="A1714">
        <v>52212</v>
      </c>
      <c r="B1714" s="21">
        <v>44942</v>
      </c>
      <c r="C1714" s="26" t="s">
        <v>821</v>
      </c>
      <c r="D1714">
        <v>1</v>
      </c>
      <c r="E1714">
        <v>2</v>
      </c>
      <c r="F1714">
        <v>122</v>
      </c>
      <c r="G1714">
        <v>63.26</v>
      </c>
      <c r="H1714" t="str">
        <f>_xlfn.XLOOKUP(Table1[[#This Row],[MyyjäID]],myyjat!$A$2:$A$16,myyjat!$B$2:$B$16)</f>
        <v>Petteri</v>
      </c>
      <c r="I1714">
        <f>_xlfn.XLOOKUP(Table1[[#This Row],[Tuotenumero]],tuotteet!$A$2:$A$26,tuotteet!$C$2:$C$26)</f>
        <v>2</v>
      </c>
      <c r="J1714" t="str">
        <f>_xlfn.XLOOKUP(Table1[[#This Row],[ryhmäID]],ryhmat!$A$2:$A$7,ryhmat!$B$2:$B$7)</f>
        <v>Kuvantoisto</v>
      </c>
      <c r="K1714">
        <f>Table1[[#This Row],[Myyntihinta]]-Table1[[#This Row],[Ostohinta]]</f>
        <v>58.74</v>
      </c>
    </row>
    <row r="1715" spans="1:11" x14ac:dyDescent="0.2">
      <c r="A1715">
        <v>52213</v>
      </c>
      <c r="B1715" s="21">
        <v>44942</v>
      </c>
      <c r="C1715" s="26" t="s">
        <v>820</v>
      </c>
      <c r="D1715">
        <v>1</v>
      </c>
      <c r="E1715">
        <v>16</v>
      </c>
      <c r="F1715">
        <v>88</v>
      </c>
      <c r="G1715">
        <v>47.99</v>
      </c>
      <c r="H1715" t="str">
        <f>_xlfn.XLOOKUP(Table1[[#This Row],[MyyjäID]],myyjat!$A$2:$A$16,myyjat!$B$2:$B$16)</f>
        <v>Sanni</v>
      </c>
      <c r="I1715">
        <f>_xlfn.XLOOKUP(Table1[[#This Row],[Tuotenumero]],tuotteet!$A$2:$A$26,tuotteet!$C$2:$C$26)</f>
        <v>6</v>
      </c>
      <c r="J1715" t="str">
        <f>_xlfn.XLOOKUP(Table1[[#This Row],[ryhmäID]],ryhmat!$A$2:$A$7,ryhmat!$B$2:$B$7)</f>
        <v>Digiboxit</v>
      </c>
      <c r="K1715">
        <f>Table1[[#This Row],[Myyntihinta]]-Table1[[#This Row],[Ostohinta]]</f>
        <v>40.01</v>
      </c>
    </row>
    <row r="1716" spans="1:11" x14ac:dyDescent="0.2">
      <c r="A1716">
        <v>52214</v>
      </c>
      <c r="B1716" s="21">
        <v>44945</v>
      </c>
      <c r="C1716" s="26" t="s">
        <v>817</v>
      </c>
      <c r="D1716">
        <v>1</v>
      </c>
      <c r="E1716">
        <v>2</v>
      </c>
      <c r="F1716">
        <v>20</v>
      </c>
      <c r="G1716">
        <v>11.81</v>
      </c>
      <c r="H1716" t="str">
        <f>_xlfn.XLOOKUP(Table1[[#This Row],[MyyjäID]],myyjat!$A$2:$A$16,myyjat!$B$2:$B$16)</f>
        <v>Petteri</v>
      </c>
      <c r="I1716">
        <f>_xlfn.XLOOKUP(Table1[[#This Row],[Tuotenumero]],tuotteet!$A$2:$A$26,tuotteet!$C$2:$C$26)</f>
        <v>4</v>
      </c>
      <c r="J1716" t="str">
        <f>_xlfn.XLOOKUP(Table1[[#This Row],[ryhmäID]],ryhmat!$A$2:$A$7,ryhmat!$B$2:$B$7)</f>
        <v>Tarvikkeet</v>
      </c>
      <c r="K1716">
        <f>Table1[[#This Row],[Myyntihinta]]-Table1[[#This Row],[Ostohinta]]</f>
        <v>8.19</v>
      </c>
    </row>
    <row r="1717" spans="1:11" x14ac:dyDescent="0.2">
      <c r="A1717">
        <v>52215</v>
      </c>
      <c r="B1717" s="21">
        <v>44947</v>
      </c>
      <c r="C1717" s="26" t="s">
        <v>824</v>
      </c>
      <c r="D1717">
        <v>1</v>
      </c>
      <c r="E1717">
        <v>16</v>
      </c>
      <c r="F1717">
        <v>137</v>
      </c>
      <c r="G1717">
        <v>89.35</v>
      </c>
      <c r="H1717" t="str">
        <f>_xlfn.XLOOKUP(Table1[[#This Row],[MyyjäID]],myyjat!$A$2:$A$16,myyjat!$B$2:$B$16)</f>
        <v>Sanni</v>
      </c>
      <c r="I1717">
        <f>_xlfn.XLOOKUP(Table1[[#This Row],[Tuotenumero]],tuotteet!$A$2:$A$26,tuotteet!$C$2:$C$26)</f>
        <v>2</v>
      </c>
      <c r="J1717" t="str">
        <f>_xlfn.XLOOKUP(Table1[[#This Row],[ryhmäID]],ryhmat!$A$2:$A$7,ryhmat!$B$2:$B$7)</f>
        <v>Kuvantoisto</v>
      </c>
      <c r="K1717">
        <f>Table1[[#This Row],[Myyntihinta]]-Table1[[#This Row],[Ostohinta]]</f>
        <v>47.650000000000006</v>
      </c>
    </row>
    <row r="1718" spans="1:11" x14ac:dyDescent="0.2">
      <c r="A1718">
        <v>52216</v>
      </c>
      <c r="B1718" s="21">
        <v>44947</v>
      </c>
      <c r="C1718" s="26" t="s">
        <v>821</v>
      </c>
      <c r="D1718">
        <v>1</v>
      </c>
      <c r="E1718">
        <v>5</v>
      </c>
      <c r="F1718">
        <v>123</v>
      </c>
      <c r="G1718">
        <v>61.87</v>
      </c>
      <c r="H1718" t="str">
        <f>_xlfn.XLOOKUP(Table1[[#This Row],[MyyjäID]],myyjat!$A$2:$A$16,myyjat!$B$2:$B$16)</f>
        <v>Liisa</v>
      </c>
      <c r="I1718">
        <f>_xlfn.XLOOKUP(Table1[[#This Row],[Tuotenumero]],tuotteet!$A$2:$A$26,tuotteet!$C$2:$C$26)</f>
        <v>2</v>
      </c>
      <c r="J1718" t="str">
        <f>_xlfn.XLOOKUP(Table1[[#This Row],[ryhmäID]],ryhmat!$A$2:$A$7,ryhmat!$B$2:$B$7)</f>
        <v>Kuvantoisto</v>
      </c>
      <c r="K1718">
        <f>Table1[[#This Row],[Myyntihinta]]-Table1[[#This Row],[Ostohinta]]</f>
        <v>61.13</v>
      </c>
    </row>
    <row r="1719" spans="1:11" x14ac:dyDescent="0.2">
      <c r="A1719">
        <v>52217</v>
      </c>
      <c r="B1719" s="21">
        <v>44948</v>
      </c>
      <c r="C1719" s="26" t="s">
        <v>817</v>
      </c>
      <c r="D1719">
        <v>1</v>
      </c>
      <c r="E1719">
        <v>9</v>
      </c>
      <c r="F1719">
        <v>19</v>
      </c>
      <c r="G1719">
        <v>11.71</v>
      </c>
      <c r="H1719" t="str">
        <f>_xlfn.XLOOKUP(Table1[[#This Row],[MyyjäID]],myyjat!$A$2:$A$16,myyjat!$B$2:$B$16)</f>
        <v>Maija</v>
      </c>
      <c r="I1719">
        <f>_xlfn.XLOOKUP(Table1[[#This Row],[Tuotenumero]],tuotteet!$A$2:$A$26,tuotteet!$C$2:$C$26)</f>
        <v>4</v>
      </c>
      <c r="J1719" t="str">
        <f>_xlfn.XLOOKUP(Table1[[#This Row],[ryhmäID]],ryhmat!$A$2:$A$7,ryhmat!$B$2:$B$7)</f>
        <v>Tarvikkeet</v>
      </c>
      <c r="K1719">
        <f>Table1[[#This Row],[Myyntihinta]]-Table1[[#This Row],[Ostohinta]]</f>
        <v>7.2899999999999991</v>
      </c>
    </row>
    <row r="1720" spans="1:11" x14ac:dyDescent="0.2">
      <c r="A1720">
        <v>52218</v>
      </c>
      <c r="B1720" s="21">
        <v>44948</v>
      </c>
      <c r="C1720" s="26" t="s">
        <v>819</v>
      </c>
      <c r="D1720">
        <v>1</v>
      </c>
      <c r="E1720">
        <v>9</v>
      </c>
      <c r="F1720">
        <v>245</v>
      </c>
      <c r="G1720">
        <v>167.18</v>
      </c>
      <c r="H1720" t="str">
        <f>_xlfn.XLOOKUP(Table1[[#This Row],[MyyjäID]],myyjat!$A$2:$A$16,myyjat!$B$2:$B$16)</f>
        <v>Maija</v>
      </c>
      <c r="I1720">
        <f>_xlfn.XLOOKUP(Table1[[#This Row],[Tuotenumero]],tuotteet!$A$2:$A$26,tuotteet!$C$2:$C$26)</f>
        <v>3</v>
      </c>
      <c r="J1720" t="str">
        <f>_xlfn.XLOOKUP(Table1[[#This Row],[ryhmäID]],ryhmat!$A$2:$A$7,ryhmat!$B$2:$B$7)</f>
        <v>TV</v>
      </c>
      <c r="K1720">
        <f>Table1[[#This Row],[Myyntihinta]]-Table1[[#This Row],[Ostohinta]]</f>
        <v>77.819999999999993</v>
      </c>
    </row>
    <row r="1721" spans="1:11" x14ac:dyDescent="0.2">
      <c r="A1721">
        <v>52219</v>
      </c>
      <c r="B1721" s="21">
        <v>44950</v>
      </c>
      <c r="C1721" s="26" t="s">
        <v>821</v>
      </c>
      <c r="D1721">
        <v>1</v>
      </c>
      <c r="E1721">
        <v>5</v>
      </c>
      <c r="F1721">
        <v>123</v>
      </c>
      <c r="G1721">
        <v>67.73</v>
      </c>
      <c r="H1721" t="str">
        <f>_xlfn.XLOOKUP(Table1[[#This Row],[MyyjäID]],myyjat!$A$2:$A$16,myyjat!$B$2:$B$16)</f>
        <v>Liisa</v>
      </c>
      <c r="I1721">
        <f>_xlfn.XLOOKUP(Table1[[#This Row],[Tuotenumero]],tuotteet!$A$2:$A$26,tuotteet!$C$2:$C$26)</f>
        <v>2</v>
      </c>
      <c r="J1721" t="str">
        <f>_xlfn.XLOOKUP(Table1[[#This Row],[ryhmäID]],ryhmat!$A$2:$A$7,ryhmat!$B$2:$B$7)</f>
        <v>Kuvantoisto</v>
      </c>
      <c r="K1721">
        <f>Table1[[#This Row],[Myyntihinta]]-Table1[[#This Row],[Ostohinta]]</f>
        <v>55.269999999999996</v>
      </c>
    </row>
    <row r="1722" spans="1:11" x14ac:dyDescent="0.2">
      <c r="A1722">
        <v>52220</v>
      </c>
      <c r="B1722" s="21">
        <v>44950</v>
      </c>
      <c r="C1722" s="26" t="s">
        <v>822</v>
      </c>
      <c r="D1722">
        <v>1</v>
      </c>
      <c r="E1722">
        <v>11</v>
      </c>
      <c r="F1722">
        <v>186</v>
      </c>
      <c r="G1722">
        <v>116.48</v>
      </c>
      <c r="H1722" t="str">
        <f>_xlfn.XLOOKUP(Table1[[#This Row],[MyyjäID]],myyjat!$A$2:$A$16,myyjat!$B$2:$B$16)</f>
        <v>Lisbeth</v>
      </c>
      <c r="I1722">
        <f>_xlfn.XLOOKUP(Table1[[#This Row],[Tuotenumero]],tuotteet!$A$2:$A$26,tuotteet!$C$2:$C$26)</f>
        <v>2</v>
      </c>
      <c r="J1722" t="str">
        <f>_xlfn.XLOOKUP(Table1[[#This Row],[ryhmäID]],ryhmat!$A$2:$A$7,ryhmat!$B$2:$B$7)</f>
        <v>Kuvantoisto</v>
      </c>
      <c r="K1722">
        <f>Table1[[#This Row],[Myyntihinta]]-Table1[[#This Row],[Ostohinta]]</f>
        <v>69.52</v>
      </c>
    </row>
    <row r="1723" spans="1:11" x14ac:dyDescent="0.2">
      <c r="A1723">
        <v>52221</v>
      </c>
      <c r="B1723" s="21">
        <v>44952</v>
      </c>
      <c r="C1723" s="26" t="s">
        <v>818</v>
      </c>
      <c r="D1723">
        <v>1</v>
      </c>
      <c r="E1723">
        <v>6</v>
      </c>
      <c r="F1723">
        <v>87</v>
      </c>
      <c r="G1723">
        <v>53.74</v>
      </c>
      <c r="H1723" t="str">
        <f>_xlfn.XLOOKUP(Table1[[#This Row],[MyyjäID]],myyjat!$A$2:$A$16,myyjat!$B$2:$B$16)</f>
        <v>Hessu</v>
      </c>
      <c r="I1723">
        <f>_xlfn.XLOOKUP(Table1[[#This Row],[Tuotenumero]],tuotteet!$A$2:$A$26,tuotteet!$C$2:$C$26)</f>
        <v>6</v>
      </c>
      <c r="J1723" t="str">
        <f>_xlfn.XLOOKUP(Table1[[#This Row],[ryhmäID]],ryhmat!$A$2:$A$7,ryhmat!$B$2:$B$7)</f>
        <v>Digiboxit</v>
      </c>
      <c r="K1723">
        <f>Table1[[#This Row],[Myyntihinta]]-Table1[[#This Row],[Ostohinta]]</f>
        <v>33.26</v>
      </c>
    </row>
    <row r="1724" spans="1:11" x14ac:dyDescent="0.2">
      <c r="A1724">
        <v>52222</v>
      </c>
      <c r="B1724" s="21">
        <v>44953</v>
      </c>
      <c r="C1724" s="26" t="s">
        <v>817</v>
      </c>
      <c r="D1724">
        <v>1</v>
      </c>
      <c r="E1724">
        <v>5</v>
      </c>
      <c r="F1724">
        <v>20</v>
      </c>
      <c r="G1724">
        <v>11.21</v>
      </c>
      <c r="H1724" t="str">
        <f>_xlfn.XLOOKUP(Table1[[#This Row],[MyyjäID]],myyjat!$A$2:$A$16,myyjat!$B$2:$B$16)</f>
        <v>Liisa</v>
      </c>
      <c r="I1724">
        <f>_xlfn.XLOOKUP(Table1[[#This Row],[Tuotenumero]],tuotteet!$A$2:$A$26,tuotteet!$C$2:$C$26)</f>
        <v>4</v>
      </c>
      <c r="J1724" t="str">
        <f>_xlfn.XLOOKUP(Table1[[#This Row],[ryhmäID]],ryhmat!$A$2:$A$7,ryhmat!$B$2:$B$7)</f>
        <v>Tarvikkeet</v>
      </c>
      <c r="K1724">
        <f>Table1[[#This Row],[Myyntihinta]]-Table1[[#This Row],[Ostohinta]]</f>
        <v>8.7899999999999991</v>
      </c>
    </row>
    <row r="1725" spans="1:11" x14ac:dyDescent="0.2">
      <c r="A1725">
        <v>52223</v>
      </c>
      <c r="B1725" s="21">
        <v>44956</v>
      </c>
      <c r="C1725" s="26" t="s">
        <v>817</v>
      </c>
      <c r="D1725">
        <v>1</v>
      </c>
      <c r="E1725">
        <v>1</v>
      </c>
      <c r="F1725">
        <v>21</v>
      </c>
      <c r="G1725">
        <v>11.24</v>
      </c>
      <c r="H1725" t="str">
        <f>_xlfn.XLOOKUP(Table1[[#This Row],[MyyjäID]],myyjat!$A$2:$A$16,myyjat!$B$2:$B$16)</f>
        <v>Jani</v>
      </c>
      <c r="I1725">
        <f>_xlfn.XLOOKUP(Table1[[#This Row],[Tuotenumero]],tuotteet!$A$2:$A$26,tuotteet!$C$2:$C$26)</f>
        <v>4</v>
      </c>
      <c r="J1725" t="str">
        <f>_xlfn.XLOOKUP(Table1[[#This Row],[ryhmäID]],ryhmat!$A$2:$A$7,ryhmat!$B$2:$B$7)</f>
        <v>Tarvikkeet</v>
      </c>
      <c r="K1725">
        <f>Table1[[#This Row],[Myyntihinta]]-Table1[[#This Row],[Ostohinta]]</f>
        <v>9.76</v>
      </c>
    </row>
    <row r="1726" spans="1:11" x14ac:dyDescent="0.2">
      <c r="A1726">
        <v>52224</v>
      </c>
      <c r="B1726" s="21">
        <v>44957</v>
      </c>
      <c r="C1726" s="26" t="s">
        <v>818</v>
      </c>
      <c r="D1726">
        <v>1</v>
      </c>
      <c r="E1726">
        <v>7</v>
      </c>
      <c r="F1726">
        <v>87</v>
      </c>
      <c r="G1726">
        <v>57.22</v>
      </c>
      <c r="H1726" t="str">
        <f>_xlfn.XLOOKUP(Table1[[#This Row],[MyyjäID]],myyjat!$A$2:$A$16,myyjat!$B$2:$B$16)</f>
        <v>Rauno</v>
      </c>
      <c r="I1726">
        <f>_xlfn.XLOOKUP(Table1[[#This Row],[Tuotenumero]],tuotteet!$A$2:$A$26,tuotteet!$C$2:$C$26)</f>
        <v>6</v>
      </c>
      <c r="J1726" t="str">
        <f>_xlfn.XLOOKUP(Table1[[#This Row],[ryhmäID]],ryhmat!$A$2:$A$7,ryhmat!$B$2:$B$7)</f>
        <v>Digiboxit</v>
      </c>
      <c r="K1726">
        <f>Table1[[#This Row],[Myyntihinta]]-Table1[[#This Row],[Ostohinta]]</f>
        <v>29.78</v>
      </c>
    </row>
    <row r="1727" spans="1:11" x14ac:dyDescent="0.2">
      <c r="A1727">
        <v>52225</v>
      </c>
      <c r="B1727" s="21">
        <v>44957</v>
      </c>
      <c r="C1727" s="26" t="s">
        <v>824</v>
      </c>
      <c r="D1727">
        <v>1</v>
      </c>
      <c r="E1727">
        <v>2</v>
      </c>
      <c r="F1727">
        <v>131</v>
      </c>
      <c r="G1727">
        <v>92.07</v>
      </c>
      <c r="H1727" t="str">
        <f>_xlfn.XLOOKUP(Table1[[#This Row],[MyyjäID]],myyjat!$A$2:$A$16,myyjat!$B$2:$B$16)</f>
        <v>Petteri</v>
      </c>
      <c r="I1727">
        <f>_xlfn.XLOOKUP(Table1[[#This Row],[Tuotenumero]],tuotteet!$A$2:$A$26,tuotteet!$C$2:$C$26)</f>
        <v>2</v>
      </c>
      <c r="J1727" t="str">
        <f>_xlfn.XLOOKUP(Table1[[#This Row],[ryhmäID]],ryhmat!$A$2:$A$7,ryhmat!$B$2:$B$7)</f>
        <v>Kuvantoisto</v>
      </c>
      <c r="K1727">
        <f>Table1[[#This Row],[Myyntihinta]]-Table1[[#This Row],[Ostohinta]]</f>
        <v>38.930000000000007</v>
      </c>
    </row>
    <row r="1728" spans="1:11" x14ac:dyDescent="0.2">
      <c r="A1728">
        <v>52226</v>
      </c>
      <c r="B1728" s="21">
        <v>44958</v>
      </c>
      <c r="C1728" s="26" t="s">
        <v>817</v>
      </c>
      <c r="D1728">
        <v>1</v>
      </c>
      <c r="E1728">
        <v>7</v>
      </c>
      <c r="F1728">
        <v>20</v>
      </c>
      <c r="G1728">
        <v>11.57</v>
      </c>
      <c r="H1728" t="str">
        <f>_xlfn.XLOOKUP(Table1[[#This Row],[MyyjäID]],myyjat!$A$2:$A$16,myyjat!$B$2:$B$16)</f>
        <v>Rauno</v>
      </c>
      <c r="I1728">
        <f>_xlfn.XLOOKUP(Table1[[#This Row],[Tuotenumero]],tuotteet!$A$2:$A$26,tuotteet!$C$2:$C$26)</f>
        <v>4</v>
      </c>
      <c r="J1728" t="str">
        <f>_xlfn.XLOOKUP(Table1[[#This Row],[ryhmäID]],ryhmat!$A$2:$A$7,ryhmat!$B$2:$B$7)</f>
        <v>Tarvikkeet</v>
      </c>
      <c r="K1728">
        <f>Table1[[#This Row],[Myyntihinta]]-Table1[[#This Row],[Ostohinta]]</f>
        <v>8.43</v>
      </c>
    </row>
    <row r="1729" spans="1:11" x14ac:dyDescent="0.2">
      <c r="A1729">
        <v>52227</v>
      </c>
      <c r="B1729" s="21">
        <v>44958</v>
      </c>
      <c r="C1729" s="26" t="s">
        <v>820</v>
      </c>
      <c r="D1729">
        <v>1</v>
      </c>
      <c r="E1729">
        <v>15</v>
      </c>
      <c r="F1729">
        <v>83</v>
      </c>
      <c r="G1729">
        <v>47.14</v>
      </c>
      <c r="H1729" t="str">
        <f>_xlfn.XLOOKUP(Table1[[#This Row],[MyyjäID]],myyjat!$A$2:$A$16,myyjat!$B$2:$B$16)</f>
        <v>Sohvi</v>
      </c>
      <c r="I1729">
        <f>_xlfn.XLOOKUP(Table1[[#This Row],[Tuotenumero]],tuotteet!$A$2:$A$26,tuotteet!$C$2:$C$26)</f>
        <v>6</v>
      </c>
      <c r="J1729" t="str">
        <f>_xlfn.XLOOKUP(Table1[[#This Row],[ryhmäID]],ryhmat!$A$2:$A$7,ryhmat!$B$2:$B$7)</f>
        <v>Digiboxit</v>
      </c>
      <c r="K1729">
        <f>Table1[[#This Row],[Myyntihinta]]-Table1[[#This Row],[Ostohinta]]</f>
        <v>35.86</v>
      </c>
    </row>
    <row r="1730" spans="1:11" x14ac:dyDescent="0.2">
      <c r="A1730">
        <v>52228</v>
      </c>
      <c r="B1730" s="21">
        <v>44959</v>
      </c>
      <c r="C1730" s="26" t="s">
        <v>819</v>
      </c>
      <c r="D1730">
        <v>1</v>
      </c>
      <c r="E1730">
        <v>16</v>
      </c>
      <c r="F1730">
        <v>239</v>
      </c>
      <c r="G1730">
        <v>164.06</v>
      </c>
      <c r="H1730" t="str">
        <f>_xlfn.XLOOKUP(Table1[[#This Row],[MyyjäID]],myyjat!$A$2:$A$16,myyjat!$B$2:$B$16)</f>
        <v>Sanni</v>
      </c>
      <c r="I1730">
        <f>_xlfn.XLOOKUP(Table1[[#This Row],[Tuotenumero]],tuotteet!$A$2:$A$26,tuotteet!$C$2:$C$26)</f>
        <v>3</v>
      </c>
      <c r="J1730" t="str">
        <f>_xlfn.XLOOKUP(Table1[[#This Row],[ryhmäID]],ryhmat!$A$2:$A$7,ryhmat!$B$2:$B$7)</f>
        <v>TV</v>
      </c>
      <c r="K1730">
        <f>Table1[[#This Row],[Myyntihinta]]-Table1[[#This Row],[Ostohinta]]</f>
        <v>74.94</v>
      </c>
    </row>
    <row r="1731" spans="1:11" x14ac:dyDescent="0.2">
      <c r="A1731">
        <v>52229</v>
      </c>
      <c r="B1731" s="21">
        <v>44959</v>
      </c>
      <c r="C1731" s="26" t="s">
        <v>821</v>
      </c>
      <c r="D1731">
        <v>1</v>
      </c>
      <c r="E1731">
        <v>15</v>
      </c>
      <c r="F1731">
        <v>122</v>
      </c>
      <c r="G1731">
        <v>62.04</v>
      </c>
      <c r="H1731" t="str">
        <f>_xlfn.XLOOKUP(Table1[[#This Row],[MyyjäID]],myyjat!$A$2:$A$16,myyjat!$B$2:$B$16)</f>
        <v>Sohvi</v>
      </c>
      <c r="I1731">
        <f>_xlfn.XLOOKUP(Table1[[#This Row],[Tuotenumero]],tuotteet!$A$2:$A$26,tuotteet!$C$2:$C$26)</f>
        <v>2</v>
      </c>
      <c r="J1731" t="str">
        <f>_xlfn.XLOOKUP(Table1[[#This Row],[ryhmäID]],ryhmat!$A$2:$A$7,ryhmat!$B$2:$B$7)</f>
        <v>Kuvantoisto</v>
      </c>
      <c r="K1731">
        <f>Table1[[#This Row],[Myyntihinta]]-Table1[[#This Row],[Ostohinta]]</f>
        <v>59.96</v>
      </c>
    </row>
    <row r="1732" spans="1:11" x14ac:dyDescent="0.2">
      <c r="A1732">
        <v>52230</v>
      </c>
      <c r="B1732" s="21">
        <v>44962</v>
      </c>
      <c r="C1732" s="26" t="s">
        <v>821</v>
      </c>
      <c r="D1732">
        <v>1</v>
      </c>
      <c r="E1732">
        <v>7</v>
      </c>
      <c r="F1732">
        <v>116</v>
      </c>
      <c r="G1732">
        <v>66.36</v>
      </c>
      <c r="H1732" t="str">
        <f>_xlfn.XLOOKUP(Table1[[#This Row],[MyyjäID]],myyjat!$A$2:$A$16,myyjat!$B$2:$B$16)</f>
        <v>Rauno</v>
      </c>
      <c r="I1732">
        <f>_xlfn.XLOOKUP(Table1[[#This Row],[Tuotenumero]],tuotteet!$A$2:$A$26,tuotteet!$C$2:$C$26)</f>
        <v>2</v>
      </c>
      <c r="J1732" t="str">
        <f>_xlfn.XLOOKUP(Table1[[#This Row],[ryhmäID]],ryhmat!$A$2:$A$7,ryhmat!$B$2:$B$7)</f>
        <v>Kuvantoisto</v>
      </c>
      <c r="K1732">
        <f>Table1[[#This Row],[Myyntihinta]]-Table1[[#This Row],[Ostohinta]]</f>
        <v>49.64</v>
      </c>
    </row>
    <row r="1733" spans="1:11" x14ac:dyDescent="0.2">
      <c r="A1733">
        <v>52231</v>
      </c>
      <c r="B1733" s="21">
        <v>44962</v>
      </c>
      <c r="C1733" s="26" t="s">
        <v>817</v>
      </c>
      <c r="D1733">
        <v>1</v>
      </c>
      <c r="E1733">
        <v>6</v>
      </c>
      <c r="F1733">
        <v>21</v>
      </c>
      <c r="G1733">
        <v>10.87</v>
      </c>
      <c r="H1733" t="str">
        <f>_xlfn.XLOOKUP(Table1[[#This Row],[MyyjäID]],myyjat!$A$2:$A$16,myyjat!$B$2:$B$16)</f>
        <v>Hessu</v>
      </c>
      <c r="I1733">
        <f>_xlfn.XLOOKUP(Table1[[#This Row],[Tuotenumero]],tuotteet!$A$2:$A$26,tuotteet!$C$2:$C$26)</f>
        <v>4</v>
      </c>
      <c r="J1733" t="str">
        <f>_xlfn.XLOOKUP(Table1[[#This Row],[ryhmäID]],ryhmat!$A$2:$A$7,ryhmat!$B$2:$B$7)</f>
        <v>Tarvikkeet</v>
      </c>
      <c r="K1733">
        <f>Table1[[#This Row],[Myyntihinta]]-Table1[[#This Row],[Ostohinta]]</f>
        <v>10.130000000000001</v>
      </c>
    </row>
    <row r="1734" spans="1:11" x14ac:dyDescent="0.2">
      <c r="A1734">
        <v>52232</v>
      </c>
      <c r="B1734" s="21">
        <v>44963</v>
      </c>
      <c r="C1734" s="26" t="s">
        <v>822</v>
      </c>
      <c r="D1734">
        <v>1</v>
      </c>
      <c r="E1734">
        <v>1</v>
      </c>
      <c r="F1734">
        <v>172</v>
      </c>
      <c r="G1734">
        <v>116.25</v>
      </c>
      <c r="H1734" t="str">
        <f>_xlfn.XLOOKUP(Table1[[#This Row],[MyyjäID]],myyjat!$A$2:$A$16,myyjat!$B$2:$B$16)</f>
        <v>Jani</v>
      </c>
      <c r="I1734">
        <f>_xlfn.XLOOKUP(Table1[[#This Row],[Tuotenumero]],tuotteet!$A$2:$A$26,tuotteet!$C$2:$C$26)</f>
        <v>2</v>
      </c>
      <c r="J1734" t="str">
        <f>_xlfn.XLOOKUP(Table1[[#This Row],[ryhmäID]],ryhmat!$A$2:$A$7,ryhmat!$B$2:$B$7)</f>
        <v>Kuvantoisto</v>
      </c>
      <c r="K1734">
        <f>Table1[[#This Row],[Myyntihinta]]-Table1[[#This Row],[Ostohinta]]</f>
        <v>55.75</v>
      </c>
    </row>
    <row r="1735" spans="1:11" x14ac:dyDescent="0.2">
      <c r="A1735">
        <v>52233</v>
      </c>
      <c r="B1735" s="21">
        <v>44964</v>
      </c>
      <c r="C1735" s="26" t="s">
        <v>817</v>
      </c>
      <c r="D1735">
        <v>1</v>
      </c>
      <c r="E1735">
        <v>5</v>
      </c>
      <c r="F1735">
        <v>21</v>
      </c>
      <c r="G1735">
        <v>11.02</v>
      </c>
      <c r="H1735" t="str">
        <f>_xlfn.XLOOKUP(Table1[[#This Row],[MyyjäID]],myyjat!$A$2:$A$16,myyjat!$B$2:$B$16)</f>
        <v>Liisa</v>
      </c>
      <c r="I1735">
        <f>_xlfn.XLOOKUP(Table1[[#This Row],[Tuotenumero]],tuotteet!$A$2:$A$26,tuotteet!$C$2:$C$26)</f>
        <v>4</v>
      </c>
      <c r="J1735" t="str">
        <f>_xlfn.XLOOKUP(Table1[[#This Row],[ryhmäID]],ryhmat!$A$2:$A$7,ryhmat!$B$2:$B$7)</f>
        <v>Tarvikkeet</v>
      </c>
      <c r="K1735">
        <f>Table1[[#This Row],[Myyntihinta]]-Table1[[#This Row],[Ostohinta]]</f>
        <v>9.98</v>
      </c>
    </row>
    <row r="1736" spans="1:11" x14ac:dyDescent="0.2">
      <c r="A1736">
        <v>52234</v>
      </c>
      <c r="B1736" s="21">
        <v>44966</v>
      </c>
      <c r="C1736" s="26" t="s">
        <v>817</v>
      </c>
      <c r="D1736">
        <v>1</v>
      </c>
      <c r="E1736">
        <v>15</v>
      </c>
      <c r="F1736">
        <v>20</v>
      </c>
      <c r="G1736">
        <v>11.03</v>
      </c>
      <c r="H1736" t="str">
        <f>_xlfn.XLOOKUP(Table1[[#This Row],[MyyjäID]],myyjat!$A$2:$A$16,myyjat!$B$2:$B$16)</f>
        <v>Sohvi</v>
      </c>
      <c r="I1736">
        <f>_xlfn.XLOOKUP(Table1[[#This Row],[Tuotenumero]],tuotteet!$A$2:$A$26,tuotteet!$C$2:$C$26)</f>
        <v>4</v>
      </c>
      <c r="J1736" t="str">
        <f>_xlfn.XLOOKUP(Table1[[#This Row],[ryhmäID]],ryhmat!$A$2:$A$7,ryhmat!$B$2:$B$7)</f>
        <v>Tarvikkeet</v>
      </c>
      <c r="K1736">
        <f>Table1[[#This Row],[Myyntihinta]]-Table1[[#This Row],[Ostohinta]]</f>
        <v>8.9700000000000006</v>
      </c>
    </row>
    <row r="1737" spans="1:11" x14ac:dyDescent="0.2">
      <c r="A1737">
        <v>52235</v>
      </c>
      <c r="B1737" s="21">
        <v>44966</v>
      </c>
      <c r="C1737" s="26" t="s">
        <v>821</v>
      </c>
      <c r="D1737">
        <v>1</v>
      </c>
      <c r="E1737">
        <v>16</v>
      </c>
      <c r="F1737">
        <v>124</v>
      </c>
      <c r="G1737">
        <v>63.13</v>
      </c>
      <c r="H1737" t="str">
        <f>_xlfn.XLOOKUP(Table1[[#This Row],[MyyjäID]],myyjat!$A$2:$A$16,myyjat!$B$2:$B$16)</f>
        <v>Sanni</v>
      </c>
      <c r="I1737">
        <f>_xlfn.XLOOKUP(Table1[[#This Row],[Tuotenumero]],tuotteet!$A$2:$A$26,tuotteet!$C$2:$C$26)</f>
        <v>2</v>
      </c>
      <c r="J1737" t="str">
        <f>_xlfn.XLOOKUP(Table1[[#This Row],[ryhmäID]],ryhmat!$A$2:$A$7,ryhmat!$B$2:$B$7)</f>
        <v>Kuvantoisto</v>
      </c>
      <c r="K1737">
        <f>Table1[[#This Row],[Myyntihinta]]-Table1[[#This Row],[Ostohinta]]</f>
        <v>60.87</v>
      </c>
    </row>
    <row r="1738" spans="1:11" x14ac:dyDescent="0.2">
      <c r="A1738">
        <v>52236</v>
      </c>
      <c r="B1738" s="21">
        <v>44967</v>
      </c>
      <c r="C1738" s="26" t="s">
        <v>822</v>
      </c>
      <c r="D1738">
        <v>1</v>
      </c>
      <c r="E1738">
        <v>3</v>
      </c>
      <c r="F1738">
        <v>183</v>
      </c>
      <c r="G1738">
        <v>114.04</v>
      </c>
      <c r="H1738" t="str">
        <f>_xlfn.XLOOKUP(Table1[[#This Row],[MyyjäID]],myyjat!$A$2:$A$16,myyjat!$B$2:$B$16)</f>
        <v>Pekka</v>
      </c>
      <c r="I1738">
        <f>_xlfn.XLOOKUP(Table1[[#This Row],[Tuotenumero]],tuotteet!$A$2:$A$26,tuotteet!$C$2:$C$26)</f>
        <v>2</v>
      </c>
      <c r="J1738" t="str">
        <f>_xlfn.XLOOKUP(Table1[[#This Row],[ryhmäID]],ryhmat!$A$2:$A$7,ryhmat!$B$2:$B$7)</f>
        <v>Kuvantoisto</v>
      </c>
      <c r="K1738">
        <f>Table1[[#This Row],[Myyntihinta]]-Table1[[#This Row],[Ostohinta]]</f>
        <v>68.959999999999994</v>
      </c>
    </row>
    <row r="1739" spans="1:11" x14ac:dyDescent="0.2">
      <c r="A1739">
        <v>52237</v>
      </c>
      <c r="B1739" s="21">
        <v>44968</v>
      </c>
      <c r="C1739" s="26" t="s">
        <v>824</v>
      </c>
      <c r="D1739">
        <v>1</v>
      </c>
      <c r="E1739">
        <v>3</v>
      </c>
      <c r="F1739">
        <v>133</v>
      </c>
      <c r="G1739">
        <v>87.52</v>
      </c>
      <c r="H1739" t="str">
        <f>_xlfn.XLOOKUP(Table1[[#This Row],[MyyjäID]],myyjat!$A$2:$A$16,myyjat!$B$2:$B$16)</f>
        <v>Pekka</v>
      </c>
      <c r="I1739">
        <f>_xlfn.XLOOKUP(Table1[[#This Row],[Tuotenumero]],tuotteet!$A$2:$A$26,tuotteet!$C$2:$C$26)</f>
        <v>2</v>
      </c>
      <c r="J1739" t="str">
        <f>_xlfn.XLOOKUP(Table1[[#This Row],[ryhmäID]],ryhmat!$A$2:$A$7,ryhmat!$B$2:$B$7)</f>
        <v>Kuvantoisto</v>
      </c>
      <c r="K1739">
        <f>Table1[[#This Row],[Myyntihinta]]-Table1[[#This Row],[Ostohinta]]</f>
        <v>45.480000000000004</v>
      </c>
    </row>
    <row r="1740" spans="1:11" x14ac:dyDescent="0.2">
      <c r="A1740">
        <v>52238</v>
      </c>
      <c r="B1740" s="21">
        <v>44969</v>
      </c>
      <c r="C1740" s="26" t="s">
        <v>821</v>
      </c>
      <c r="D1740">
        <v>1</v>
      </c>
      <c r="E1740">
        <v>14</v>
      </c>
      <c r="F1740">
        <v>119</v>
      </c>
      <c r="G1740">
        <v>67.7</v>
      </c>
      <c r="H1740" t="str">
        <f>_xlfn.XLOOKUP(Table1[[#This Row],[MyyjäID]],myyjat!$A$2:$A$16,myyjat!$B$2:$B$16)</f>
        <v>Hillevi</v>
      </c>
      <c r="I1740">
        <f>_xlfn.XLOOKUP(Table1[[#This Row],[Tuotenumero]],tuotteet!$A$2:$A$26,tuotteet!$C$2:$C$26)</f>
        <v>2</v>
      </c>
      <c r="J1740" t="str">
        <f>_xlfn.XLOOKUP(Table1[[#This Row],[ryhmäID]],ryhmat!$A$2:$A$7,ryhmat!$B$2:$B$7)</f>
        <v>Kuvantoisto</v>
      </c>
      <c r="K1740">
        <f>Table1[[#This Row],[Myyntihinta]]-Table1[[#This Row],[Ostohinta]]</f>
        <v>51.3</v>
      </c>
    </row>
    <row r="1741" spans="1:11" x14ac:dyDescent="0.2">
      <c r="A1741">
        <v>52239</v>
      </c>
      <c r="B1741" s="21">
        <v>44969</v>
      </c>
      <c r="C1741" s="26" t="s">
        <v>818</v>
      </c>
      <c r="D1741">
        <v>1</v>
      </c>
      <c r="E1741">
        <v>6</v>
      </c>
      <c r="F1741">
        <v>83</v>
      </c>
      <c r="G1741">
        <v>55.7</v>
      </c>
      <c r="H1741" t="str">
        <f>_xlfn.XLOOKUP(Table1[[#This Row],[MyyjäID]],myyjat!$A$2:$A$16,myyjat!$B$2:$B$16)</f>
        <v>Hessu</v>
      </c>
      <c r="I1741">
        <f>_xlfn.XLOOKUP(Table1[[#This Row],[Tuotenumero]],tuotteet!$A$2:$A$26,tuotteet!$C$2:$C$26)</f>
        <v>6</v>
      </c>
      <c r="J1741" t="str">
        <f>_xlfn.XLOOKUP(Table1[[#This Row],[ryhmäID]],ryhmat!$A$2:$A$7,ryhmat!$B$2:$B$7)</f>
        <v>Digiboxit</v>
      </c>
      <c r="K1741">
        <f>Table1[[#This Row],[Myyntihinta]]-Table1[[#This Row],[Ostohinta]]</f>
        <v>27.299999999999997</v>
      </c>
    </row>
    <row r="1742" spans="1:11" x14ac:dyDescent="0.2">
      <c r="A1742">
        <v>52240</v>
      </c>
      <c r="B1742" s="21">
        <v>44970</v>
      </c>
      <c r="C1742" s="26" t="s">
        <v>817</v>
      </c>
      <c r="D1742">
        <v>1</v>
      </c>
      <c r="E1742">
        <v>5</v>
      </c>
      <c r="F1742">
        <v>21</v>
      </c>
      <c r="G1742">
        <v>11.72</v>
      </c>
      <c r="H1742" t="str">
        <f>_xlfn.XLOOKUP(Table1[[#This Row],[MyyjäID]],myyjat!$A$2:$A$16,myyjat!$B$2:$B$16)</f>
        <v>Liisa</v>
      </c>
      <c r="I1742">
        <f>_xlfn.XLOOKUP(Table1[[#This Row],[Tuotenumero]],tuotteet!$A$2:$A$26,tuotteet!$C$2:$C$26)</f>
        <v>4</v>
      </c>
      <c r="J1742" t="str">
        <f>_xlfn.XLOOKUP(Table1[[#This Row],[ryhmäID]],ryhmat!$A$2:$A$7,ryhmat!$B$2:$B$7)</f>
        <v>Tarvikkeet</v>
      </c>
      <c r="K1742">
        <f>Table1[[#This Row],[Myyntihinta]]-Table1[[#This Row],[Ostohinta]]</f>
        <v>9.2799999999999994</v>
      </c>
    </row>
    <row r="1743" spans="1:11" x14ac:dyDescent="0.2">
      <c r="A1743">
        <v>52241</v>
      </c>
      <c r="B1743" s="21">
        <v>44970</v>
      </c>
      <c r="C1743" s="26" t="s">
        <v>819</v>
      </c>
      <c r="D1743">
        <v>1</v>
      </c>
      <c r="E1743">
        <v>16</v>
      </c>
      <c r="F1743">
        <v>234</v>
      </c>
      <c r="G1743">
        <v>159.63999999999999</v>
      </c>
      <c r="H1743" t="str">
        <f>_xlfn.XLOOKUP(Table1[[#This Row],[MyyjäID]],myyjat!$A$2:$A$16,myyjat!$B$2:$B$16)</f>
        <v>Sanni</v>
      </c>
      <c r="I1743">
        <f>_xlfn.XLOOKUP(Table1[[#This Row],[Tuotenumero]],tuotteet!$A$2:$A$26,tuotteet!$C$2:$C$26)</f>
        <v>3</v>
      </c>
      <c r="J1743" t="str">
        <f>_xlfn.XLOOKUP(Table1[[#This Row],[ryhmäID]],ryhmat!$A$2:$A$7,ryhmat!$B$2:$B$7)</f>
        <v>TV</v>
      </c>
      <c r="K1743">
        <f>Table1[[#This Row],[Myyntihinta]]-Table1[[#This Row],[Ostohinta]]</f>
        <v>74.360000000000014</v>
      </c>
    </row>
    <row r="1744" spans="1:11" x14ac:dyDescent="0.2">
      <c r="A1744">
        <v>52242</v>
      </c>
      <c r="B1744" s="21">
        <v>44974</v>
      </c>
      <c r="C1744" s="26" t="s">
        <v>821</v>
      </c>
      <c r="D1744">
        <v>1</v>
      </c>
      <c r="E1744">
        <v>13</v>
      </c>
      <c r="F1744">
        <v>114</v>
      </c>
      <c r="G1744">
        <v>66.19</v>
      </c>
      <c r="H1744" t="str">
        <f>_xlfn.XLOOKUP(Table1[[#This Row],[MyyjäID]],myyjat!$A$2:$A$16,myyjat!$B$2:$B$16)</f>
        <v>Mari</v>
      </c>
      <c r="I1744">
        <f>_xlfn.XLOOKUP(Table1[[#This Row],[Tuotenumero]],tuotteet!$A$2:$A$26,tuotteet!$C$2:$C$26)</f>
        <v>2</v>
      </c>
      <c r="J1744" t="str">
        <f>_xlfn.XLOOKUP(Table1[[#This Row],[ryhmäID]],ryhmat!$A$2:$A$7,ryhmat!$B$2:$B$7)</f>
        <v>Kuvantoisto</v>
      </c>
      <c r="K1744">
        <f>Table1[[#This Row],[Myyntihinta]]-Table1[[#This Row],[Ostohinta]]</f>
        <v>47.81</v>
      </c>
    </row>
    <row r="1745" spans="1:11" x14ac:dyDescent="0.2">
      <c r="A1745">
        <v>52243</v>
      </c>
      <c r="B1745" s="21">
        <v>44975</v>
      </c>
      <c r="C1745" s="26" t="s">
        <v>817</v>
      </c>
      <c r="D1745">
        <v>1</v>
      </c>
      <c r="E1745">
        <v>10</v>
      </c>
      <c r="F1745">
        <v>21</v>
      </c>
      <c r="G1745">
        <v>11.12</v>
      </c>
      <c r="H1745" t="str">
        <f>_xlfn.XLOOKUP(Table1[[#This Row],[MyyjäID]],myyjat!$A$2:$A$16,myyjat!$B$2:$B$16)</f>
        <v>Jenni</v>
      </c>
      <c r="I1745">
        <f>_xlfn.XLOOKUP(Table1[[#This Row],[Tuotenumero]],tuotteet!$A$2:$A$26,tuotteet!$C$2:$C$26)</f>
        <v>4</v>
      </c>
      <c r="J1745" t="str">
        <f>_xlfn.XLOOKUP(Table1[[#This Row],[ryhmäID]],ryhmat!$A$2:$A$7,ryhmat!$B$2:$B$7)</f>
        <v>Tarvikkeet</v>
      </c>
      <c r="K1745">
        <f>Table1[[#This Row],[Myyntihinta]]-Table1[[#This Row],[Ostohinta]]</f>
        <v>9.8800000000000008</v>
      </c>
    </row>
    <row r="1746" spans="1:11" x14ac:dyDescent="0.2">
      <c r="A1746">
        <v>52244</v>
      </c>
      <c r="B1746" s="21">
        <v>44975</v>
      </c>
      <c r="C1746" s="26" t="s">
        <v>820</v>
      </c>
      <c r="D1746">
        <v>1</v>
      </c>
      <c r="E1746">
        <v>6</v>
      </c>
      <c r="F1746">
        <v>83</v>
      </c>
      <c r="G1746">
        <v>49.73</v>
      </c>
      <c r="H1746" t="str">
        <f>_xlfn.XLOOKUP(Table1[[#This Row],[MyyjäID]],myyjat!$A$2:$A$16,myyjat!$B$2:$B$16)</f>
        <v>Hessu</v>
      </c>
      <c r="I1746">
        <f>_xlfn.XLOOKUP(Table1[[#This Row],[Tuotenumero]],tuotteet!$A$2:$A$26,tuotteet!$C$2:$C$26)</f>
        <v>6</v>
      </c>
      <c r="J1746" t="str">
        <f>_xlfn.XLOOKUP(Table1[[#This Row],[ryhmäID]],ryhmat!$A$2:$A$7,ryhmat!$B$2:$B$7)</f>
        <v>Digiboxit</v>
      </c>
      <c r="K1746">
        <f>Table1[[#This Row],[Myyntihinta]]-Table1[[#This Row],[Ostohinta]]</f>
        <v>33.270000000000003</v>
      </c>
    </row>
    <row r="1747" spans="1:11" x14ac:dyDescent="0.2">
      <c r="A1747">
        <v>52245</v>
      </c>
      <c r="B1747" s="21">
        <v>44976</v>
      </c>
      <c r="C1747" s="26" t="s">
        <v>822</v>
      </c>
      <c r="D1747">
        <v>1</v>
      </c>
      <c r="E1747">
        <v>1</v>
      </c>
      <c r="F1747">
        <v>186</v>
      </c>
      <c r="G1747">
        <v>110.03</v>
      </c>
      <c r="H1747" t="str">
        <f>_xlfn.XLOOKUP(Table1[[#This Row],[MyyjäID]],myyjat!$A$2:$A$16,myyjat!$B$2:$B$16)</f>
        <v>Jani</v>
      </c>
      <c r="I1747">
        <f>_xlfn.XLOOKUP(Table1[[#This Row],[Tuotenumero]],tuotteet!$A$2:$A$26,tuotteet!$C$2:$C$26)</f>
        <v>2</v>
      </c>
      <c r="J1747" t="str">
        <f>_xlfn.XLOOKUP(Table1[[#This Row],[ryhmäID]],ryhmat!$A$2:$A$7,ryhmat!$B$2:$B$7)</f>
        <v>Kuvantoisto</v>
      </c>
      <c r="K1747">
        <f>Table1[[#This Row],[Myyntihinta]]-Table1[[#This Row],[Ostohinta]]</f>
        <v>75.97</v>
      </c>
    </row>
    <row r="1748" spans="1:11" x14ac:dyDescent="0.2">
      <c r="A1748">
        <v>52246</v>
      </c>
      <c r="B1748" s="21">
        <v>44979</v>
      </c>
      <c r="C1748" s="26" t="s">
        <v>817</v>
      </c>
      <c r="D1748">
        <v>1</v>
      </c>
      <c r="E1748">
        <v>11</v>
      </c>
      <c r="F1748">
        <v>20</v>
      </c>
      <c r="G1748">
        <v>10.8</v>
      </c>
      <c r="H1748" t="str">
        <f>_xlfn.XLOOKUP(Table1[[#This Row],[MyyjäID]],myyjat!$A$2:$A$16,myyjat!$B$2:$B$16)</f>
        <v>Lisbeth</v>
      </c>
      <c r="I1748">
        <f>_xlfn.XLOOKUP(Table1[[#This Row],[Tuotenumero]],tuotteet!$A$2:$A$26,tuotteet!$C$2:$C$26)</f>
        <v>4</v>
      </c>
      <c r="J1748" t="str">
        <f>_xlfn.XLOOKUP(Table1[[#This Row],[ryhmäID]],ryhmat!$A$2:$A$7,ryhmat!$B$2:$B$7)</f>
        <v>Tarvikkeet</v>
      </c>
      <c r="K1748">
        <f>Table1[[#This Row],[Myyntihinta]]-Table1[[#This Row],[Ostohinta]]</f>
        <v>9.1999999999999993</v>
      </c>
    </row>
    <row r="1749" spans="1:11" x14ac:dyDescent="0.2">
      <c r="A1749">
        <v>52247</v>
      </c>
      <c r="B1749" s="21">
        <v>44979</v>
      </c>
      <c r="C1749" s="26" t="s">
        <v>819</v>
      </c>
      <c r="D1749">
        <v>1</v>
      </c>
      <c r="E1749">
        <v>7</v>
      </c>
      <c r="F1749">
        <v>227</v>
      </c>
      <c r="G1749">
        <v>155.38</v>
      </c>
      <c r="H1749" t="str">
        <f>_xlfn.XLOOKUP(Table1[[#This Row],[MyyjäID]],myyjat!$A$2:$A$16,myyjat!$B$2:$B$16)</f>
        <v>Rauno</v>
      </c>
      <c r="I1749">
        <f>_xlfn.XLOOKUP(Table1[[#This Row],[Tuotenumero]],tuotteet!$A$2:$A$26,tuotteet!$C$2:$C$26)</f>
        <v>3</v>
      </c>
      <c r="J1749" t="str">
        <f>_xlfn.XLOOKUP(Table1[[#This Row],[ryhmäID]],ryhmat!$A$2:$A$7,ryhmat!$B$2:$B$7)</f>
        <v>TV</v>
      </c>
      <c r="K1749">
        <f>Table1[[#This Row],[Myyntihinta]]-Table1[[#This Row],[Ostohinta]]</f>
        <v>71.62</v>
      </c>
    </row>
    <row r="1750" spans="1:11" x14ac:dyDescent="0.2">
      <c r="A1750">
        <v>52248</v>
      </c>
      <c r="B1750" s="21">
        <v>44980</v>
      </c>
      <c r="C1750" s="26" t="s">
        <v>821</v>
      </c>
      <c r="D1750">
        <v>1</v>
      </c>
      <c r="E1750">
        <v>7</v>
      </c>
      <c r="F1750">
        <v>120</v>
      </c>
      <c r="G1750">
        <v>62.64</v>
      </c>
      <c r="H1750" t="str">
        <f>_xlfn.XLOOKUP(Table1[[#This Row],[MyyjäID]],myyjat!$A$2:$A$16,myyjat!$B$2:$B$16)</f>
        <v>Rauno</v>
      </c>
      <c r="I1750">
        <f>_xlfn.XLOOKUP(Table1[[#This Row],[Tuotenumero]],tuotteet!$A$2:$A$26,tuotteet!$C$2:$C$26)</f>
        <v>2</v>
      </c>
      <c r="J1750" t="str">
        <f>_xlfn.XLOOKUP(Table1[[#This Row],[ryhmäID]],ryhmat!$A$2:$A$7,ryhmat!$B$2:$B$7)</f>
        <v>Kuvantoisto</v>
      </c>
      <c r="K1750">
        <f>Table1[[#This Row],[Myyntihinta]]-Table1[[#This Row],[Ostohinta]]</f>
        <v>57.36</v>
      </c>
    </row>
    <row r="1751" spans="1:11" x14ac:dyDescent="0.2">
      <c r="A1751">
        <v>52249</v>
      </c>
      <c r="B1751" s="21">
        <v>44980</v>
      </c>
      <c r="C1751" s="26" t="s">
        <v>820</v>
      </c>
      <c r="D1751">
        <v>1</v>
      </c>
      <c r="E1751">
        <v>7</v>
      </c>
      <c r="F1751">
        <v>86</v>
      </c>
      <c r="G1751">
        <v>51.09</v>
      </c>
      <c r="H1751" t="str">
        <f>_xlfn.XLOOKUP(Table1[[#This Row],[MyyjäID]],myyjat!$A$2:$A$16,myyjat!$B$2:$B$16)</f>
        <v>Rauno</v>
      </c>
      <c r="I1751">
        <f>_xlfn.XLOOKUP(Table1[[#This Row],[Tuotenumero]],tuotteet!$A$2:$A$26,tuotteet!$C$2:$C$26)</f>
        <v>6</v>
      </c>
      <c r="J1751" t="str">
        <f>_xlfn.XLOOKUP(Table1[[#This Row],[ryhmäID]],ryhmat!$A$2:$A$7,ryhmat!$B$2:$B$7)</f>
        <v>Digiboxit</v>
      </c>
      <c r="K1751">
        <f>Table1[[#This Row],[Myyntihinta]]-Table1[[#This Row],[Ostohinta]]</f>
        <v>34.909999999999997</v>
      </c>
    </row>
    <row r="1752" spans="1:11" x14ac:dyDescent="0.2">
      <c r="A1752">
        <v>52250</v>
      </c>
      <c r="B1752" s="21">
        <v>44981</v>
      </c>
      <c r="C1752" s="26" t="s">
        <v>818</v>
      </c>
      <c r="D1752">
        <v>1</v>
      </c>
      <c r="E1752">
        <v>7</v>
      </c>
      <c r="F1752">
        <v>87</v>
      </c>
      <c r="G1752">
        <v>53.01</v>
      </c>
      <c r="H1752" t="str">
        <f>_xlfn.XLOOKUP(Table1[[#This Row],[MyyjäID]],myyjat!$A$2:$A$16,myyjat!$B$2:$B$16)</f>
        <v>Rauno</v>
      </c>
      <c r="I1752">
        <f>_xlfn.XLOOKUP(Table1[[#This Row],[Tuotenumero]],tuotteet!$A$2:$A$26,tuotteet!$C$2:$C$26)</f>
        <v>6</v>
      </c>
      <c r="J1752" t="str">
        <f>_xlfn.XLOOKUP(Table1[[#This Row],[ryhmäID]],ryhmat!$A$2:$A$7,ryhmat!$B$2:$B$7)</f>
        <v>Digiboxit</v>
      </c>
      <c r="K1752">
        <f>Table1[[#This Row],[Myyntihinta]]-Table1[[#This Row],[Ostohinta]]</f>
        <v>33.99</v>
      </c>
    </row>
    <row r="1753" spans="1:11" x14ac:dyDescent="0.2">
      <c r="A1753">
        <v>52251</v>
      </c>
      <c r="B1753" s="21">
        <v>44983</v>
      </c>
      <c r="C1753" s="26" t="s">
        <v>817</v>
      </c>
      <c r="D1753">
        <v>1</v>
      </c>
      <c r="E1753">
        <v>5</v>
      </c>
      <c r="F1753">
        <v>21</v>
      </c>
      <c r="G1753">
        <v>11.69</v>
      </c>
      <c r="H1753" t="str">
        <f>_xlfn.XLOOKUP(Table1[[#This Row],[MyyjäID]],myyjat!$A$2:$A$16,myyjat!$B$2:$B$16)</f>
        <v>Liisa</v>
      </c>
      <c r="I1753">
        <f>_xlfn.XLOOKUP(Table1[[#This Row],[Tuotenumero]],tuotteet!$A$2:$A$26,tuotteet!$C$2:$C$26)</f>
        <v>4</v>
      </c>
      <c r="J1753" t="str">
        <f>_xlfn.XLOOKUP(Table1[[#This Row],[ryhmäID]],ryhmat!$A$2:$A$7,ryhmat!$B$2:$B$7)</f>
        <v>Tarvikkeet</v>
      </c>
      <c r="K1753">
        <f>Table1[[#This Row],[Myyntihinta]]-Table1[[#This Row],[Ostohinta]]</f>
        <v>9.31</v>
      </c>
    </row>
    <row r="1754" spans="1:11" x14ac:dyDescent="0.2">
      <c r="A1754">
        <v>52252</v>
      </c>
      <c r="B1754" s="21">
        <v>44986</v>
      </c>
      <c r="C1754" s="26" t="s">
        <v>817</v>
      </c>
      <c r="D1754">
        <v>1</v>
      </c>
      <c r="E1754">
        <v>6</v>
      </c>
      <c r="F1754">
        <v>21</v>
      </c>
      <c r="G1754">
        <v>10.67</v>
      </c>
      <c r="H1754" t="str">
        <f>_xlfn.XLOOKUP(Table1[[#This Row],[MyyjäID]],myyjat!$A$2:$A$16,myyjat!$B$2:$B$16)</f>
        <v>Hessu</v>
      </c>
      <c r="I1754">
        <f>_xlfn.XLOOKUP(Table1[[#This Row],[Tuotenumero]],tuotteet!$A$2:$A$26,tuotteet!$C$2:$C$26)</f>
        <v>4</v>
      </c>
      <c r="J1754" t="str">
        <f>_xlfn.XLOOKUP(Table1[[#This Row],[ryhmäID]],ryhmat!$A$2:$A$7,ryhmat!$B$2:$B$7)</f>
        <v>Tarvikkeet</v>
      </c>
      <c r="K1754">
        <f>Table1[[#This Row],[Myyntihinta]]-Table1[[#This Row],[Ostohinta]]</f>
        <v>10.33</v>
      </c>
    </row>
    <row r="1755" spans="1:11" x14ac:dyDescent="0.2">
      <c r="A1755">
        <v>52253</v>
      </c>
      <c r="B1755" s="21">
        <v>44986</v>
      </c>
      <c r="C1755" s="26" t="s">
        <v>820</v>
      </c>
      <c r="D1755">
        <v>1</v>
      </c>
      <c r="E1755">
        <v>7</v>
      </c>
      <c r="F1755">
        <v>81</v>
      </c>
      <c r="G1755">
        <v>49.76</v>
      </c>
      <c r="H1755" t="str">
        <f>_xlfn.XLOOKUP(Table1[[#This Row],[MyyjäID]],myyjat!$A$2:$A$16,myyjat!$B$2:$B$16)</f>
        <v>Rauno</v>
      </c>
      <c r="I1755">
        <f>_xlfn.XLOOKUP(Table1[[#This Row],[Tuotenumero]],tuotteet!$A$2:$A$26,tuotteet!$C$2:$C$26)</f>
        <v>6</v>
      </c>
      <c r="J1755" t="str">
        <f>_xlfn.XLOOKUP(Table1[[#This Row],[ryhmäID]],ryhmat!$A$2:$A$7,ryhmat!$B$2:$B$7)</f>
        <v>Digiboxit</v>
      </c>
      <c r="K1755">
        <f>Table1[[#This Row],[Myyntihinta]]-Table1[[#This Row],[Ostohinta]]</f>
        <v>31.240000000000002</v>
      </c>
    </row>
    <row r="1756" spans="1:11" x14ac:dyDescent="0.2">
      <c r="A1756">
        <v>52254</v>
      </c>
      <c r="B1756" s="21">
        <v>44987</v>
      </c>
      <c r="C1756" s="26" t="s">
        <v>821</v>
      </c>
      <c r="D1756">
        <v>1</v>
      </c>
      <c r="E1756">
        <v>13</v>
      </c>
      <c r="F1756">
        <v>120</v>
      </c>
      <c r="G1756">
        <v>65.930000000000007</v>
      </c>
      <c r="H1756" t="str">
        <f>_xlfn.XLOOKUP(Table1[[#This Row],[MyyjäID]],myyjat!$A$2:$A$16,myyjat!$B$2:$B$16)</f>
        <v>Mari</v>
      </c>
      <c r="I1756">
        <f>_xlfn.XLOOKUP(Table1[[#This Row],[Tuotenumero]],tuotteet!$A$2:$A$26,tuotteet!$C$2:$C$26)</f>
        <v>2</v>
      </c>
      <c r="J1756" t="str">
        <f>_xlfn.XLOOKUP(Table1[[#This Row],[ryhmäID]],ryhmat!$A$2:$A$7,ryhmat!$B$2:$B$7)</f>
        <v>Kuvantoisto</v>
      </c>
      <c r="K1756">
        <f>Table1[[#This Row],[Myyntihinta]]-Table1[[#This Row],[Ostohinta]]</f>
        <v>54.069999999999993</v>
      </c>
    </row>
    <row r="1757" spans="1:11" x14ac:dyDescent="0.2">
      <c r="A1757">
        <v>52255</v>
      </c>
      <c r="B1757" s="21">
        <v>44989</v>
      </c>
      <c r="C1757" s="26" t="s">
        <v>822</v>
      </c>
      <c r="D1757">
        <v>1</v>
      </c>
      <c r="E1757">
        <v>5</v>
      </c>
      <c r="F1757">
        <v>189</v>
      </c>
      <c r="G1757">
        <v>114.3</v>
      </c>
      <c r="H1757" t="str">
        <f>_xlfn.XLOOKUP(Table1[[#This Row],[MyyjäID]],myyjat!$A$2:$A$16,myyjat!$B$2:$B$16)</f>
        <v>Liisa</v>
      </c>
      <c r="I1757">
        <f>_xlfn.XLOOKUP(Table1[[#This Row],[Tuotenumero]],tuotteet!$A$2:$A$26,tuotteet!$C$2:$C$26)</f>
        <v>2</v>
      </c>
      <c r="J1757" t="str">
        <f>_xlfn.XLOOKUP(Table1[[#This Row],[ryhmäID]],ryhmat!$A$2:$A$7,ryhmat!$B$2:$B$7)</f>
        <v>Kuvantoisto</v>
      </c>
      <c r="K1757">
        <f>Table1[[#This Row],[Myyntihinta]]-Table1[[#This Row],[Ostohinta]]</f>
        <v>74.7</v>
      </c>
    </row>
    <row r="1758" spans="1:11" x14ac:dyDescent="0.2">
      <c r="A1758">
        <v>52256</v>
      </c>
      <c r="B1758" s="21">
        <v>44990</v>
      </c>
      <c r="C1758" s="26" t="s">
        <v>820</v>
      </c>
      <c r="D1758">
        <v>1</v>
      </c>
      <c r="E1758">
        <v>7</v>
      </c>
      <c r="F1758">
        <v>83</v>
      </c>
      <c r="G1758">
        <v>48.72</v>
      </c>
      <c r="H1758" t="str">
        <f>_xlfn.XLOOKUP(Table1[[#This Row],[MyyjäID]],myyjat!$A$2:$A$16,myyjat!$B$2:$B$16)</f>
        <v>Rauno</v>
      </c>
      <c r="I1758">
        <f>_xlfn.XLOOKUP(Table1[[#This Row],[Tuotenumero]],tuotteet!$A$2:$A$26,tuotteet!$C$2:$C$26)</f>
        <v>6</v>
      </c>
      <c r="J1758" t="str">
        <f>_xlfn.XLOOKUP(Table1[[#This Row],[ryhmäID]],ryhmat!$A$2:$A$7,ryhmat!$B$2:$B$7)</f>
        <v>Digiboxit</v>
      </c>
      <c r="K1758">
        <f>Table1[[#This Row],[Myyntihinta]]-Table1[[#This Row],[Ostohinta]]</f>
        <v>34.28</v>
      </c>
    </row>
    <row r="1759" spans="1:11" x14ac:dyDescent="0.2">
      <c r="A1759">
        <v>52257</v>
      </c>
      <c r="B1759" s="21">
        <v>44990</v>
      </c>
      <c r="C1759" s="26" t="s">
        <v>817</v>
      </c>
      <c r="D1759">
        <v>1</v>
      </c>
      <c r="E1759">
        <v>6</v>
      </c>
      <c r="F1759">
        <v>19</v>
      </c>
      <c r="G1759">
        <v>11.12</v>
      </c>
      <c r="H1759" t="str">
        <f>_xlfn.XLOOKUP(Table1[[#This Row],[MyyjäID]],myyjat!$A$2:$A$16,myyjat!$B$2:$B$16)</f>
        <v>Hessu</v>
      </c>
      <c r="I1759">
        <f>_xlfn.XLOOKUP(Table1[[#This Row],[Tuotenumero]],tuotteet!$A$2:$A$26,tuotteet!$C$2:$C$26)</f>
        <v>4</v>
      </c>
      <c r="J1759" t="str">
        <f>_xlfn.XLOOKUP(Table1[[#This Row],[ryhmäID]],ryhmat!$A$2:$A$7,ryhmat!$B$2:$B$7)</f>
        <v>Tarvikkeet</v>
      </c>
      <c r="K1759">
        <f>Table1[[#This Row],[Myyntihinta]]-Table1[[#This Row],[Ostohinta]]</f>
        <v>7.8800000000000008</v>
      </c>
    </row>
    <row r="1760" spans="1:11" x14ac:dyDescent="0.2">
      <c r="A1760">
        <v>52258</v>
      </c>
      <c r="B1760" s="21">
        <v>44990</v>
      </c>
      <c r="C1760" s="26" t="s">
        <v>821</v>
      </c>
      <c r="D1760">
        <v>1</v>
      </c>
      <c r="E1760">
        <v>5</v>
      </c>
      <c r="F1760">
        <v>122</v>
      </c>
      <c r="G1760">
        <v>66.11</v>
      </c>
      <c r="H1760" t="str">
        <f>_xlfn.XLOOKUP(Table1[[#This Row],[MyyjäID]],myyjat!$A$2:$A$16,myyjat!$B$2:$B$16)</f>
        <v>Liisa</v>
      </c>
      <c r="I1760">
        <f>_xlfn.XLOOKUP(Table1[[#This Row],[Tuotenumero]],tuotteet!$A$2:$A$26,tuotteet!$C$2:$C$26)</f>
        <v>2</v>
      </c>
      <c r="J1760" t="str">
        <f>_xlfn.XLOOKUP(Table1[[#This Row],[ryhmäID]],ryhmat!$A$2:$A$7,ryhmat!$B$2:$B$7)</f>
        <v>Kuvantoisto</v>
      </c>
      <c r="K1760">
        <f>Table1[[#This Row],[Myyntihinta]]-Table1[[#This Row],[Ostohinta]]</f>
        <v>55.89</v>
      </c>
    </row>
    <row r="1761" spans="1:11" x14ac:dyDescent="0.2">
      <c r="A1761">
        <v>52259</v>
      </c>
      <c r="B1761" s="21">
        <v>44991</v>
      </c>
      <c r="C1761" s="26" t="s">
        <v>819</v>
      </c>
      <c r="D1761">
        <v>1</v>
      </c>
      <c r="E1761">
        <v>5</v>
      </c>
      <c r="F1761">
        <v>248</v>
      </c>
      <c r="G1761">
        <v>165.37</v>
      </c>
      <c r="H1761" t="str">
        <f>_xlfn.XLOOKUP(Table1[[#This Row],[MyyjäID]],myyjat!$A$2:$A$16,myyjat!$B$2:$B$16)</f>
        <v>Liisa</v>
      </c>
      <c r="I1761">
        <f>_xlfn.XLOOKUP(Table1[[#This Row],[Tuotenumero]],tuotteet!$A$2:$A$26,tuotteet!$C$2:$C$26)</f>
        <v>3</v>
      </c>
      <c r="J1761" t="str">
        <f>_xlfn.XLOOKUP(Table1[[#This Row],[ryhmäID]],ryhmat!$A$2:$A$7,ryhmat!$B$2:$B$7)</f>
        <v>TV</v>
      </c>
      <c r="K1761">
        <f>Table1[[#This Row],[Myyntihinta]]-Table1[[#This Row],[Ostohinta]]</f>
        <v>82.63</v>
      </c>
    </row>
    <row r="1762" spans="1:11" x14ac:dyDescent="0.2">
      <c r="A1762">
        <v>52260</v>
      </c>
      <c r="B1762" s="21">
        <v>44992</v>
      </c>
      <c r="C1762" s="26" t="s">
        <v>818</v>
      </c>
      <c r="D1762">
        <v>1</v>
      </c>
      <c r="E1762">
        <v>5</v>
      </c>
      <c r="F1762">
        <v>82</v>
      </c>
      <c r="G1762">
        <v>52.05</v>
      </c>
      <c r="H1762" t="str">
        <f>_xlfn.XLOOKUP(Table1[[#This Row],[MyyjäID]],myyjat!$A$2:$A$16,myyjat!$B$2:$B$16)</f>
        <v>Liisa</v>
      </c>
      <c r="I1762">
        <f>_xlfn.XLOOKUP(Table1[[#This Row],[Tuotenumero]],tuotteet!$A$2:$A$26,tuotteet!$C$2:$C$26)</f>
        <v>6</v>
      </c>
      <c r="J1762" t="str">
        <f>_xlfn.XLOOKUP(Table1[[#This Row],[ryhmäID]],ryhmat!$A$2:$A$7,ryhmat!$B$2:$B$7)</f>
        <v>Digiboxit</v>
      </c>
      <c r="K1762">
        <f>Table1[[#This Row],[Myyntihinta]]-Table1[[#This Row],[Ostohinta]]</f>
        <v>29.950000000000003</v>
      </c>
    </row>
    <row r="1763" spans="1:11" x14ac:dyDescent="0.2">
      <c r="A1763">
        <v>52261</v>
      </c>
      <c r="B1763" s="21">
        <v>44992</v>
      </c>
      <c r="C1763" s="26" t="s">
        <v>824</v>
      </c>
      <c r="D1763">
        <v>1</v>
      </c>
      <c r="E1763">
        <v>7</v>
      </c>
      <c r="F1763">
        <v>136</v>
      </c>
      <c r="G1763">
        <v>95.57</v>
      </c>
      <c r="H1763" t="str">
        <f>_xlfn.XLOOKUP(Table1[[#This Row],[MyyjäID]],myyjat!$A$2:$A$16,myyjat!$B$2:$B$16)</f>
        <v>Rauno</v>
      </c>
      <c r="I1763">
        <f>_xlfn.XLOOKUP(Table1[[#This Row],[Tuotenumero]],tuotteet!$A$2:$A$26,tuotteet!$C$2:$C$26)</f>
        <v>2</v>
      </c>
      <c r="J1763" t="str">
        <f>_xlfn.XLOOKUP(Table1[[#This Row],[ryhmäID]],ryhmat!$A$2:$A$7,ryhmat!$B$2:$B$7)</f>
        <v>Kuvantoisto</v>
      </c>
      <c r="K1763">
        <f>Table1[[#This Row],[Myyntihinta]]-Table1[[#This Row],[Ostohinta]]</f>
        <v>40.430000000000007</v>
      </c>
    </row>
    <row r="1764" spans="1:11" x14ac:dyDescent="0.2">
      <c r="A1764">
        <v>52262</v>
      </c>
      <c r="B1764" s="21">
        <v>44993</v>
      </c>
      <c r="C1764" s="26" t="s">
        <v>822</v>
      </c>
      <c r="D1764">
        <v>1</v>
      </c>
      <c r="E1764">
        <v>5</v>
      </c>
      <c r="F1764">
        <v>178</v>
      </c>
      <c r="G1764">
        <v>120</v>
      </c>
      <c r="H1764" t="str">
        <f>_xlfn.XLOOKUP(Table1[[#This Row],[MyyjäID]],myyjat!$A$2:$A$16,myyjat!$B$2:$B$16)</f>
        <v>Liisa</v>
      </c>
      <c r="I1764">
        <f>_xlfn.XLOOKUP(Table1[[#This Row],[Tuotenumero]],tuotteet!$A$2:$A$26,tuotteet!$C$2:$C$26)</f>
        <v>2</v>
      </c>
      <c r="J1764" t="str">
        <f>_xlfn.XLOOKUP(Table1[[#This Row],[ryhmäID]],ryhmat!$A$2:$A$7,ryhmat!$B$2:$B$7)</f>
        <v>Kuvantoisto</v>
      </c>
      <c r="K1764">
        <f>Table1[[#This Row],[Myyntihinta]]-Table1[[#This Row],[Ostohinta]]</f>
        <v>58</v>
      </c>
    </row>
    <row r="1765" spans="1:11" x14ac:dyDescent="0.2">
      <c r="A1765">
        <v>52263</v>
      </c>
      <c r="B1765" s="21">
        <v>44995</v>
      </c>
      <c r="C1765" s="26" t="s">
        <v>817</v>
      </c>
      <c r="D1765">
        <v>1</v>
      </c>
      <c r="E1765">
        <v>5</v>
      </c>
      <c r="F1765">
        <v>21</v>
      </c>
      <c r="G1765">
        <v>11.58</v>
      </c>
      <c r="H1765" t="str">
        <f>_xlfn.XLOOKUP(Table1[[#This Row],[MyyjäID]],myyjat!$A$2:$A$16,myyjat!$B$2:$B$16)</f>
        <v>Liisa</v>
      </c>
      <c r="I1765">
        <f>_xlfn.XLOOKUP(Table1[[#This Row],[Tuotenumero]],tuotteet!$A$2:$A$26,tuotteet!$C$2:$C$26)</f>
        <v>4</v>
      </c>
      <c r="J1765" t="str">
        <f>_xlfn.XLOOKUP(Table1[[#This Row],[ryhmäID]],ryhmat!$A$2:$A$7,ryhmat!$B$2:$B$7)</f>
        <v>Tarvikkeet</v>
      </c>
      <c r="K1765">
        <f>Table1[[#This Row],[Myyntihinta]]-Table1[[#This Row],[Ostohinta]]</f>
        <v>9.42</v>
      </c>
    </row>
    <row r="1766" spans="1:11" x14ac:dyDescent="0.2">
      <c r="A1766">
        <v>52264</v>
      </c>
      <c r="B1766" s="21">
        <v>44996</v>
      </c>
      <c r="C1766" s="26" t="s">
        <v>819</v>
      </c>
      <c r="D1766">
        <v>1</v>
      </c>
      <c r="E1766">
        <v>14</v>
      </c>
      <c r="F1766">
        <v>226</v>
      </c>
      <c r="G1766">
        <v>160.49</v>
      </c>
      <c r="H1766" t="str">
        <f>_xlfn.XLOOKUP(Table1[[#This Row],[MyyjäID]],myyjat!$A$2:$A$16,myyjat!$B$2:$B$16)</f>
        <v>Hillevi</v>
      </c>
      <c r="I1766">
        <f>_xlfn.XLOOKUP(Table1[[#This Row],[Tuotenumero]],tuotteet!$A$2:$A$26,tuotteet!$C$2:$C$26)</f>
        <v>3</v>
      </c>
      <c r="J1766" t="str">
        <f>_xlfn.XLOOKUP(Table1[[#This Row],[ryhmäID]],ryhmat!$A$2:$A$7,ryhmat!$B$2:$B$7)</f>
        <v>TV</v>
      </c>
      <c r="K1766">
        <f>Table1[[#This Row],[Myyntihinta]]-Table1[[#This Row],[Ostohinta]]</f>
        <v>65.509999999999991</v>
      </c>
    </row>
    <row r="1767" spans="1:11" x14ac:dyDescent="0.2">
      <c r="A1767">
        <v>52265</v>
      </c>
      <c r="B1767" s="21">
        <v>44997</v>
      </c>
      <c r="C1767" s="26" t="s">
        <v>818</v>
      </c>
      <c r="D1767">
        <v>1</v>
      </c>
      <c r="E1767">
        <v>7</v>
      </c>
      <c r="F1767">
        <v>83</v>
      </c>
      <c r="G1767">
        <v>53.11</v>
      </c>
      <c r="H1767" t="str">
        <f>_xlfn.XLOOKUP(Table1[[#This Row],[MyyjäID]],myyjat!$A$2:$A$16,myyjat!$B$2:$B$16)</f>
        <v>Rauno</v>
      </c>
      <c r="I1767">
        <f>_xlfn.XLOOKUP(Table1[[#This Row],[Tuotenumero]],tuotteet!$A$2:$A$26,tuotteet!$C$2:$C$26)</f>
        <v>6</v>
      </c>
      <c r="J1767" t="str">
        <f>_xlfn.XLOOKUP(Table1[[#This Row],[ryhmäID]],ryhmat!$A$2:$A$7,ryhmat!$B$2:$B$7)</f>
        <v>Digiboxit</v>
      </c>
      <c r="K1767">
        <f>Table1[[#This Row],[Myyntihinta]]-Table1[[#This Row],[Ostohinta]]</f>
        <v>29.89</v>
      </c>
    </row>
    <row r="1768" spans="1:11" x14ac:dyDescent="0.2">
      <c r="A1768">
        <v>52266</v>
      </c>
      <c r="B1768" s="21">
        <v>44998</v>
      </c>
      <c r="C1768" s="26" t="s">
        <v>821</v>
      </c>
      <c r="D1768">
        <v>1</v>
      </c>
      <c r="E1768">
        <v>9</v>
      </c>
      <c r="F1768">
        <v>116</v>
      </c>
      <c r="G1768">
        <v>61.04</v>
      </c>
      <c r="H1768" t="str">
        <f>_xlfn.XLOOKUP(Table1[[#This Row],[MyyjäID]],myyjat!$A$2:$A$16,myyjat!$B$2:$B$16)</f>
        <v>Maija</v>
      </c>
      <c r="I1768">
        <f>_xlfn.XLOOKUP(Table1[[#This Row],[Tuotenumero]],tuotteet!$A$2:$A$26,tuotteet!$C$2:$C$26)</f>
        <v>2</v>
      </c>
      <c r="J1768" t="str">
        <f>_xlfn.XLOOKUP(Table1[[#This Row],[ryhmäID]],ryhmat!$A$2:$A$7,ryhmat!$B$2:$B$7)</f>
        <v>Kuvantoisto</v>
      </c>
      <c r="K1768">
        <f>Table1[[#This Row],[Myyntihinta]]-Table1[[#This Row],[Ostohinta]]</f>
        <v>54.96</v>
      </c>
    </row>
    <row r="1769" spans="1:11" x14ac:dyDescent="0.2">
      <c r="A1769">
        <v>52267</v>
      </c>
      <c r="B1769" s="21">
        <v>45000</v>
      </c>
      <c r="C1769" s="26" t="s">
        <v>820</v>
      </c>
      <c r="D1769">
        <v>1</v>
      </c>
      <c r="E1769">
        <v>6</v>
      </c>
      <c r="F1769">
        <v>85</v>
      </c>
      <c r="G1769">
        <v>48.26</v>
      </c>
      <c r="H1769" t="str">
        <f>_xlfn.XLOOKUP(Table1[[#This Row],[MyyjäID]],myyjat!$A$2:$A$16,myyjat!$B$2:$B$16)</f>
        <v>Hessu</v>
      </c>
      <c r="I1769">
        <f>_xlfn.XLOOKUP(Table1[[#This Row],[Tuotenumero]],tuotteet!$A$2:$A$26,tuotteet!$C$2:$C$26)</f>
        <v>6</v>
      </c>
      <c r="J1769" t="str">
        <f>_xlfn.XLOOKUP(Table1[[#This Row],[ryhmäID]],ryhmat!$A$2:$A$7,ryhmat!$B$2:$B$7)</f>
        <v>Digiboxit</v>
      </c>
      <c r="K1769">
        <f>Table1[[#This Row],[Myyntihinta]]-Table1[[#This Row],[Ostohinta]]</f>
        <v>36.74</v>
      </c>
    </row>
    <row r="1770" spans="1:11" x14ac:dyDescent="0.2">
      <c r="A1770">
        <v>52268</v>
      </c>
      <c r="B1770" s="21">
        <v>45000</v>
      </c>
      <c r="C1770" s="26" t="s">
        <v>817</v>
      </c>
      <c r="D1770">
        <v>1</v>
      </c>
      <c r="E1770">
        <v>2</v>
      </c>
      <c r="F1770">
        <v>21</v>
      </c>
      <c r="G1770">
        <v>11.65</v>
      </c>
      <c r="H1770" t="str">
        <f>_xlfn.XLOOKUP(Table1[[#This Row],[MyyjäID]],myyjat!$A$2:$A$16,myyjat!$B$2:$B$16)</f>
        <v>Petteri</v>
      </c>
      <c r="I1770">
        <f>_xlfn.XLOOKUP(Table1[[#This Row],[Tuotenumero]],tuotteet!$A$2:$A$26,tuotteet!$C$2:$C$26)</f>
        <v>4</v>
      </c>
      <c r="J1770" t="str">
        <f>_xlfn.XLOOKUP(Table1[[#This Row],[ryhmäID]],ryhmat!$A$2:$A$7,ryhmat!$B$2:$B$7)</f>
        <v>Tarvikkeet</v>
      </c>
      <c r="K1770">
        <f>Table1[[#This Row],[Myyntihinta]]-Table1[[#This Row],[Ostohinta]]</f>
        <v>9.35</v>
      </c>
    </row>
    <row r="1771" spans="1:11" x14ac:dyDescent="0.2">
      <c r="A1771">
        <v>52269</v>
      </c>
      <c r="B1771" s="21">
        <v>45002</v>
      </c>
      <c r="C1771" s="26" t="s">
        <v>821</v>
      </c>
      <c r="D1771">
        <v>1</v>
      </c>
      <c r="E1771">
        <v>7</v>
      </c>
      <c r="F1771">
        <v>114</v>
      </c>
      <c r="G1771">
        <v>65.739999999999995</v>
      </c>
      <c r="H1771" t="str">
        <f>_xlfn.XLOOKUP(Table1[[#This Row],[MyyjäID]],myyjat!$A$2:$A$16,myyjat!$B$2:$B$16)</f>
        <v>Rauno</v>
      </c>
      <c r="I1771">
        <f>_xlfn.XLOOKUP(Table1[[#This Row],[Tuotenumero]],tuotteet!$A$2:$A$26,tuotteet!$C$2:$C$26)</f>
        <v>2</v>
      </c>
      <c r="J1771" t="str">
        <f>_xlfn.XLOOKUP(Table1[[#This Row],[ryhmäID]],ryhmat!$A$2:$A$7,ryhmat!$B$2:$B$7)</f>
        <v>Kuvantoisto</v>
      </c>
      <c r="K1771">
        <f>Table1[[#This Row],[Myyntihinta]]-Table1[[#This Row],[Ostohinta]]</f>
        <v>48.260000000000005</v>
      </c>
    </row>
    <row r="1772" spans="1:11" x14ac:dyDescent="0.2">
      <c r="A1772">
        <v>52270</v>
      </c>
      <c r="B1772" s="21">
        <v>45003</v>
      </c>
      <c r="C1772" s="26" t="s">
        <v>817</v>
      </c>
      <c r="D1772">
        <v>1</v>
      </c>
      <c r="E1772">
        <v>11</v>
      </c>
      <c r="F1772">
        <v>19</v>
      </c>
      <c r="G1772">
        <v>11.66</v>
      </c>
      <c r="H1772" t="str">
        <f>_xlfn.XLOOKUP(Table1[[#This Row],[MyyjäID]],myyjat!$A$2:$A$16,myyjat!$B$2:$B$16)</f>
        <v>Lisbeth</v>
      </c>
      <c r="I1772">
        <f>_xlfn.XLOOKUP(Table1[[#This Row],[Tuotenumero]],tuotteet!$A$2:$A$26,tuotteet!$C$2:$C$26)</f>
        <v>4</v>
      </c>
      <c r="J1772" t="str">
        <f>_xlfn.XLOOKUP(Table1[[#This Row],[ryhmäID]],ryhmat!$A$2:$A$7,ryhmat!$B$2:$B$7)</f>
        <v>Tarvikkeet</v>
      </c>
      <c r="K1772">
        <f>Table1[[#This Row],[Myyntihinta]]-Table1[[#This Row],[Ostohinta]]</f>
        <v>7.34</v>
      </c>
    </row>
    <row r="1773" spans="1:11" x14ac:dyDescent="0.2">
      <c r="A1773">
        <v>52271</v>
      </c>
      <c r="B1773" s="21">
        <v>45004</v>
      </c>
      <c r="C1773" s="26" t="s">
        <v>822</v>
      </c>
      <c r="D1773">
        <v>1</v>
      </c>
      <c r="E1773">
        <v>16</v>
      </c>
      <c r="F1773">
        <v>186</v>
      </c>
      <c r="G1773">
        <v>111.78</v>
      </c>
      <c r="H1773" t="str">
        <f>_xlfn.XLOOKUP(Table1[[#This Row],[MyyjäID]],myyjat!$A$2:$A$16,myyjat!$B$2:$B$16)</f>
        <v>Sanni</v>
      </c>
      <c r="I1773">
        <f>_xlfn.XLOOKUP(Table1[[#This Row],[Tuotenumero]],tuotteet!$A$2:$A$26,tuotteet!$C$2:$C$26)</f>
        <v>2</v>
      </c>
      <c r="J1773" t="str">
        <f>_xlfn.XLOOKUP(Table1[[#This Row],[ryhmäID]],ryhmat!$A$2:$A$7,ryhmat!$B$2:$B$7)</f>
        <v>Kuvantoisto</v>
      </c>
      <c r="K1773">
        <f>Table1[[#This Row],[Myyntihinta]]-Table1[[#This Row],[Ostohinta]]</f>
        <v>74.22</v>
      </c>
    </row>
    <row r="1774" spans="1:11" x14ac:dyDescent="0.2">
      <c r="A1774">
        <v>52272</v>
      </c>
      <c r="B1774" s="21">
        <v>45004</v>
      </c>
      <c r="C1774" s="26" t="s">
        <v>825</v>
      </c>
      <c r="D1774">
        <v>1</v>
      </c>
      <c r="E1774">
        <v>3</v>
      </c>
      <c r="F1774">
        <v>95</v>
      </c>
      <c r="G1774">
        <v>53.01</v>
      </c>
      <c r="H1774" t="str">
        <f>_xlfn.XLOOKUP(Table1[[#This Row],[MyyjäID]],myyjat!$A$2:$A$16,myyjat!$B$2:$B$16)</f>
        <v>Pekka</v>
      </c>
      <c r="I1774">
        <f>_xlfn.XLOOKUP(Table1[[#This Row],[Tuotenumero]],tuotteet!$A$2:$A$26,tuotteet!$C$2:$C$26)</f>
        <v>5</v>
      </c>
      <c r="J1774" t="str">
        <f>_xlfn.XLOOKUP(Table1[[#This Row],[ryhmäID]],ryhmat!$A$2:$A$7,ryhmat!$B$2:$B$7)</f>
        <v>Konsolit</v>
      </c>
      <c r="K1774">
        <f>Table1[[#This Row],[Myyntihinta]]-Table1[[#This Row],[Ostohinta]]</f>
        <v>41.99</v>
      </c>
    </row>
    <row r="1775" spans="1:11" x14ac:dyDescent="0.2">
      <c r="A1775">
        <v>52273</v>
      </c>
      <c r="B1775" s="21">
        <v>45004</v>
      </c>
      <c r="C1775" s="26" t="s">
        <v>818</v>
      </c>
      <c r="D1775">
        <v>1</v>
      </c>
      <c r="E1775">
        <v>7</v>
      </c>
      <c r="F1775">
        <v>81</v>
      </c>
      <c r="G1775">
        <v>56.03</v>
      </c>
      <c r="H1775" t="str">
        <f>_xlfn.XLOOKUP(Table1[[#This Row],[MyyjäID]],myyjat!$A$2:$A$16,myyjat!$B$2:$B$16)</f>
        <v>Rauno</v>
      </c>
      <c r="I1775">
        <f>_xlfn.XLOOKUP(Table1[[#This Row],[Tuotenumero]],tuotteet!$A$2:$A$26,tuotteet!$C$2:$C$26)</f>
        <v>6</v>
      </c>
      <c r="J1775" t="str">
        <f>_xlfn.XLOOKUP(Table1[[#This Row],[ryhmäID]],ryhmat!$A$2:$A$7,ryhmat!$B$2:$B$7)</f>
        <v>Digiboxit</v>
      </c>
      <c r="K1775">
        <f>Table1[[#This Row],[Myyntihinta]]-Table1[[#This Row],[Ostohinta]]</f>
        <v>24.97</v>
      </c>
    </row>
    <row r="1776" spans="1:11" x14ac:dyDescent="0.2">
      <c r="A1776">
        <v>52274</v>
      </c>
      <c r="B1776" s="21">
        <v>45005</v>
      </c>
      <c r="C1776" s="26" t="s">
        <v>817</v>
      </c>
      <c r="D1776">
        <v>1</v>
      </c>
      <c r="E1776">
        <v>1</v>
      </c>
      <c r="F1776">
        <v>20</v>
      </c>
      <c r="G1776">
        <v>10.71</v>
      </c>
      <c r="H1776" t="str">
        <f>_xlfn.XLOOKUP(Table1[[#This Row],[MyyjäID]],myyjat!$A$2:$A$16,myyjat!$B$2:$B$16)</f>
        <v>Jani</v>
      </c>
      <c r="I1776">
        <f>_xlfn.XLOOKUP(Table1[[#This Row],[Tuotenumero]],tuotteet!$A$2:$A$26,tuotteet!$C$2:$C$26)</f>
        <v>4</v>
      </c>
      <c r="J1776" t="str">
        <f>_xlfn.XLOOKUP(Table1[[#This Row],[ryhmäID]],ryhmat!$A$2:$A$7,ryhmat!$B$2:$B$7)</f>
        <v>Tarvikkeet</v>
      </c>
      <c r="K1776">
        <f>Table1[[#This Row],[Myyntihinta]]-Table1[[#This Row],[Ostohinta]]</f>
        <v>9.2899999999999991</v>
      </c>
    </row>
    <row r="1777" spans="1:11" x14ac:dyDescent="0.2">
      <c r="A1777">
        <v>52275</v>
      </c>
      <c r="B1777" s="21">
        <v>45005</v>
      </c>
      <c r="C1777" s="26" t="s">
        <v>821</v>
      </c>
      <c r="D1777">
        <v>1</v>
      </c>
      <c r="E1777">
        <v>16</v>
      </c>
      <c r="F1777">
        <v>114</v>
      </c>
      <c r="G1777">
        <v>66.459999999999994</v>
      </c>
      <c r="H1777" t="str">
        <f>_xlfn.XLOOKUP(Table1[[#This Row],[MyyjäID]],myyjat!$A$2:$A$16,myyjat!$B$2:$B$16)</f>
        <v>Sanni</v>
      </c>
      <c r="I1777">
        <f>_xlfn.XLOOKUP(Table1[[#This Row],[Tuotenumero]],tuotteet!$A$2:$A$26,tuotteet!$C$2:$C$26)</f>
        <v>2</v>
      </c>
      <c r="J1777" t="str">
        <f>_xlfn.XLOOKUP(Table1[[#This Row],[ryhmäID]],ryhmat!$A$2:$A$7,ryhmat!$B$2:$B$7)</f>
        <v>Kuvantoisto</v>
      </c>
      <c r="K1777">
        <f>Table1[[#This Row],[Myyntihinta]]-Table1[[#This Row],[Ostohinta]]</f>
        <v>47.540000000000006</v>
      </c>
    </row>
    <row r="1778" spans="1:11" x14ac:dyDescent="0.2">
      <c r="A1778">
        <v>52276</v>
      </c>
      <c r="B1778" s="21">
        <v>45007</v>
      </c>
      <c r="C1778" s="26" t="s">
        <v>817</v>
      </c>
      <c r="D1778">
        <v>1</v>
      </c>
      <c r="E1778">
        <v>1</v>
      </c>
      <c r="F1778">
        <v>20</v>
      </c>
      <c r="G1778">
        <v>10.88</v>
      </c>
      <c r="H1778" t="str">
        <f>_xlfn.XLOOKUP(Table1[[#This Row],[MyyjäID]],myyjat!$A$2:$A$16,myyjat!$B$2:$B$16)</f>
        <v>Jani</v>
      </c>
      <c r="I1778">
        <f>_xlfn.XLOOKUP(Table1[[#This Row],[Tuotenumero]],tuotteet!$A$2:$A$26,tuotteet!$C$2:$C$26)</f>
        <v>4</v>
      </c>
      <c r="J1778" t="str">
        <f>_xlfn.XLOOKUP(Table1[[#This Row],[ryhmäID]],ryhmat!$A$2:$A$7,ryhmat!$B$2:$B$7)</f>
        <v>Tarvikkeet</v>
      </c>
      <c r="K1778">
        <f>Table1[[#This Row],[Myyntihinta]]-Table1[[#This Row],[Ostohinta]]</f>
        <v>9.1199999999999992</v>
      </c>
    </row>
    <row r="1779" spans="1:11" x14ac:dyDescent="0.2">
      <c r="A1779">
        <v>52277</v>
      </c>
      <c r="B1779" s="21">
        <v>45007</v>
      </c>
      <c r="C1779" s="26" t="s">
        <v>819</v>
      </c>
      <c r="D1779">
        <v>1</v>
      </c>
      <c r="E1779">
        <v>18</v>
      </c>
      <c r="F1779">
        <v>236</v>
      </c>
      <c r="G1779">
        <v>158.78</v>
      </c>
      <c r="H1779" t="str">
        <f>_xlfn.XLOOKUP(Table1[[#This Row],[MyyjäID]],myyjat!$A$2:$A$16,myyjat!$B$2:$B$16)</f>
        <v>Juhani</v>
      </c>
      <c r="I1779">
        <f>_xlfn.XLOOKUP(Table1[[#This Row],[Tuotenumero]],tuotteet!$A$2:$A$26,tuotteet!$C$2:$C$26)</f>
        <v>3</v>
      </c>
      <c r="J1779" t="str">
        <f>_xlfn.XLOOKUP(Table1[[#This Row],[ryhmäID]],ryhmat!$A$2:$A$7,ryhmat!$B$2:$B$7)</f>
        <v>TV</v>
      </c>
      <c r="K1779">
        <f>Table1[[#This Row],[Myyntihinta]]-Table1[[#This Row],[Ostohinta]]</f>
        <v>77.22</v>
      </c>
    </row>
    <row r="1780" spans="1:11" x14ac:dyDescent="0.2">
      <c r="A1780">
        <v>52278</v>
      </c>
      <c r="B1780" s="21">
        <v>45008</v>
      </c>
      <c r="C1780" s="26" t="s">
        <v>821</v>
      </c>
      <c r="D1780">
        <v>1</v>
      </c>
      <c r="E1780">
        <v>9</v>
      </c>
      <c r="F1780">
        <v>119</v>
      </c>
      <c r="G1780">
        <v>61.72</v>
      </c>
      <c r="H1780" t="str">
        <f>_xlfn.XLOOKUP(Table1[[#This Row],[MyyjäID]],myyjat!$A$2:$A$16,myyjat!$B$2:$B$16)</f>
        <v>Maija</v>
      </c>
      <c r="I1780">
        <f>_xlfn.XLOOKUP(Table1[[#This Row],[Tuotenumero]],tuotteet!$A$2:$A$26,tuotteet!$C$2:$C$26)</f>
        <v>2</v>
      </c>
      <c r="J1780" t="str">
        <f>_xlfn.XLOOKUP(Table1[[#This Row],[ryhmäID]],ryhmat!$A$2:$A$7,ryhmat!$B$2:$B$7)</f>
        <v>Kuvantoisto</v>
      </c>
      <c r="K1780">
        <f>Table1[[#This Row],[Myyntihinta]]-Table1[[#This Row],[Ostohinta]]</f>
        <v>57.28</v>
      </c>
    </row>
    <row r="1781" spans="1:11" x14ac:dyDescent="0.2">
      <c r="A1781">
        <v>52279</v>
      </c>
      <c r="B1781" s="21">
        <v>45010</v>
      </c>
      <c r="C1781" s="26" t="s">
        <v>822</v>
      </c>
      <c r="D1781">
        <v>1</v>
      </c>
      <c r="E1781">
        <v>6</v>
      </c>
      <c r="F1781">
        <v>188</v>
      </c>
      <c r="G1781">
        <v>121.92</v>
      </c>
      <c r="H1781" t="str">
        <f>_xlfn.XLOOKUP(Table1[[#This Row],[MyyjäID]],myyjat!$A$2:$A$16,myyjat!$B$2:$B$16)</f>
        <v>Hessu</v>
      </c>
      <c r="I1781">
        <f>_xlfn.XLOOKUP(Table1[[#This Row],[Tuotenumero]],tuotteet!$A$2:$A$26,tuotteet!$C$2:$C$26)</f>
        <v>2</v>
      </c>
      <c r="J1781" t="str">
        <f>_xlfn.XLOOKUP(Table1[[#This Row],[ryhmäID]],ryhmat!$A$2:$A$7,ryhmat!$B$2:$B$7)</f>
        <v>Kuvantoisto</v>
      </c>
      <c r="K1781">
        <f>Table1[[#This Row],[Myyntihinta]]-Table1[[#This Row],[Ostohinta]]</f>
        <v>66.08</v>
      </c>
    </row>
    <row r="1782" spans="1:11" x14ac:dyDescent="0.2">
      <c r="A1782">
        <v>52280</v>
      </c>
      <c r="B1782" s="21">
        <v>45010</v>
      </c>
      <c r="C1782" s="26" t="s">
        <v>817</v>
      </c>
      <c r="D1782">
        <v>1</v>
      </c>
      <c r="E1782">
        <v>7</v>
      </c>
      <c r="F1782">
        <v>19</v>
      </c>
      <c r="G1782">
        <v>11.61</v>
      </c>
      <c r="H1782" t="str">
        <f>_xlfn.XLOOKUP(Table1[[#This Row],[MyyjäID]],myyjat!$A$2:$A$16,myyjat!$B$2:$B$16)</f>
        <v>Rauno</v>
      </c>
      <c r="I1782">
        <f>_xlfn.XLOOKUP(Table1[[#This Row],[Tuotenumero]],tuotteet!$A$2:$A$26,tuotteet!$C$2:$C$26)</f>
        <v>4</v>
      </c>
      <c r="J1782" t="str">
        <f>_xlfn.XLOOKUP(Table1[[#This Row],[ryhmäID]],ryhmat!$A$2:$A$7,ryhmat!$B$2:$B$7)</f>
        <v>Tarvikkeet</v>
      </c>
      <c r="K1782">
        <f>Table1[[#This Row],[Myyntihinta]]-Table1[[#This Row],[Ostohinta]]</f>
        <v>7.3900000000000006</v>
      </c>
    </row>
    <row r="1783" spans="1:11" x14ac:dyDescent="0.2">
      <c r="A1783">
        <v>52281</v>
      </c>
      <c r="B1783" s="21">
        <v>45012</v>
      </c>
      <c r="C1783" s="26" t="s">
        <v>817</v>
      </c>
      <c r="D1783">
        <v>1</v>
      </c>
      <c r="E1783">
        <v>6</v>
      </c>
      <c r="F1783">
        <v>21</v>
      </c>
      <c r="G1783">
        <v>10.8</v>
      </c>
      <c r="H1783" t="str">
        <f>_xlfn.XLOOKUP(Table1[[#This Row],[MyyjäID]],myyjat!$A$2:$A$16,myyjat!$B$2:$B$16)</f>
        <v>Hessu</v>
      </c>
      <c r="I1783">
        <f>_xlfn.XLOOKUP(Table1[[#This Row],[Tuotenumero]],tuotteet!$A$2:$A$26,tuotteet!$C$2:$C$26)</f>
        <v>4</v>
      </c>
      <c r="J1783" t="str">
        <f>_xlfn.XLOOKUP(Table1[[#This Row],[ryhmäID]],ryhmat!$A$2:$A$7,ryhmat!$B$2:$B$7)</f>
        <v>Tarvikkeet</v>
      </c>
      <c r="K1783">
        <f>Table1[[#This Row],[Myyntihinta]]-Table1[[#This Row],[Ostohinta]]</f>
        <v>10.199999999999999</v>
      </c>
    </row>
    <row r="1784" spans="1:11" x14ac:dyDescent="0.2">
      <c r="A1784">
        <v>52282</v>
      </c>
      <c r="B1784" s="21">
        <v>45013</v>
      </c>
      <c r="C1784" s="26" t="s">
        <v>820</v>
      </c>
      <c r="D1784">
        <v>1</v>
      </c>
      <c r="E1784">
        <v>9</v>
      </c>
      <c r="F1784">
        <v>82</v>
      </c>
      <c r="G1784">
        <v>49.34</v>
      </c>
      <c r="H1784" t="str">
        <f>_xlfn.XLOOKUP(Table1[[#This Row],[MyyjäID]],myyjat!$A$2:$A$16,myyjat!$B$2:$B$16)</f>
        <v>Maija</v>
      </c>
      <c r="I1784">
        <f>_xlfn.XLOOKUP(Table1[[#This Row],[Tuotenumero]],tuotteet!$A$2:$A$26,tuotteet!$C$2:$C$26)</f>
        <v>6</v>
      </c>
      <c r="J1784" t="str">
        <f>_xlfn.XLOOKUP(Table1[[#This Row],[ryhmäID]],ryhmat!$A$2:$A$7,ryhmat!$B$2:$B$7)</f>
        <v>Digiboxit</v>
      </c>
      <c r="K1784">
        <f>Table1[[#This Row],[Myyntihinta]]-Table1[[#This Row],[Ostohinta]]</f>
        <v>32.659999999999997</v>
      </c>
    </row>
    <row r="1785" spans="1:11" x14ac:dyDescent="0.2">
      <c r="A1785">
        <v>52283</v>
      </c>
      <c r="B1785" s="21">
        <v>45014</v>
      </c>
      <c r="C1785" s="26" t="s">
        <v>818</v>
      </c>
      <c r="D1785">
        <v>1</v>
      </c>
      <c r="E1785">
        <v>7</v>
      </c>
      <c r="F1785">
        <v>88</v>
      </c>
      <c r="G1785">
        <v>52.44</v>
      </c>
      <c r="H1785" t="str">
        <f>_xlfn.XLOOKUP(Table1[[#This Row],[MyyjäID]],myyjat!$A$2:$A$16,myyjat!$B$2:$B$16)</f>
        <v>Rauno</v>
      </c>
      <c r="I1785">
        <f>_xlfn.XLOOKUP(Table1[[#This Row],[Tuotenumero]],tuotteet!$A$2:$A$26,tuotteet!$C$2:$C$26)</f>
        <v>6</v>
      </c>
      <c r="J1785" t="str">
        <f>_xlfn.XLOOKUP(Table1[[#This Row],[ryhmäID]],ryhmat!$A$2:$A$7,ryhmat!$B$2:$B$7)</f>
        <v>Digiboxit</v>
      </c>
      <c r="K1785">
        <f>Table1[[#This Row],[Myyntihinta]]-Table1[[#This Row],[Ostohinta]]</f>
        <v>35.56</v>
      </c>
    </row>
    <row r="1786" spans="1:11" x14ac:dyDescent="0.2">
      <c r="A1786">
        <v>52284</v>
      </c>
      <c r="B1786" s="21">
        <v>45014</v>
      </c>
      <c r="C1786" s="26" t="s">
        <v>817</v>
      </c>
      <c r="D1786">
        <v>1</v>
      </c>
      <c r="E1786">
        <v>7</v>
      </c>
      <c r="F1786">
        <v>20</v>
      </c>
      <c r="G1786">
        <v>10.72</v>
      </c>
      <c r="H1786" t="str">
        <f>_xlfn.XLOOKUP(Table1[[#This Row],[MyyjäID]],myyjat!$A$2:$A$16,myyjat!$B$2:$B$16)</f>
        <v>Rauno</v>
      </c>
      <c r="I1786">
        <f>_xlfn.XLOOKUP(Table1[[#This Row],[Tuotenumero]],tuotteet!$A$2:$A$26,tuotteet!$C$2:$C$26)</f>
        <v>4</v>
      </c>
      <c r="J1786" t="str">
        <f>_xlfn.XLOOKUP(Table1[[#This Row],[ryhmäID]],ryhmat!$A$2:$A$7,ryhmat!$B$2:$B$7)</f>
        <v>Tarvikkeet</v>
      </c>
      <c r="K1786">
        <f>Table1[[#This Row],[Myyntihinta]]-Table1[[#This Row],[Ostohinta]]</f>
        <v>9.2799999999999994</v>
      </c>
    </row>
    <row r="1787" spans="1:11" x14ac:dyDescent="0.2">
      <c r="A1787">
        <v>52285</v>
      </c>
      <c r="B1787" s="21">
        <v>45015</v>
      </c>
      <c r="C1787" s="26" t="s">
        <v>824</v>
      </c>
      <c r="D1787">
        <v>1</v>
      </c>
      <c r="E1787">
        <v>9</v>
      </c>
      <c r="F1787">
        <v>129</v>
      </c>
      <c r="G1787">
        <v>91.63</v>
      </c>
      <c r="H1787" t="str">
        <f>_xlfn.XLOOKUP(Table1[[#This Row],[MyyjäID]],myyjat!$A$2:$A$16,myyjat!$B$2:$B$16)</f>
        <v>Maija</v>
      </c>
      <c r="I1787">
        <f>_xlfn.XLOOKUP(Table1[[#This Row],[Tuotenumero]],tuotteet!$A$2:$A$26,tuotteet!$C$2:$C$26)</f>
        <v>2</v>
      </c>
      <c r="J1787" t="str">
        <f>_xlfn.XLOOKUP(Table1[[#This Row],[ryhmäID]],ryhmat!$A$2:$A$7,ryhmat!$B$2:$B$7)</f>
        <v>Kuvantoisto</v>
      </c>
      <c r="K1787">
        <f>Table1[[#This Row],[Myyntihinta]]-Table1[[#This Row],[Ostohinta]]</f>
        <v>37.370000000000005</v>
      </c>
    </row>
    <row r="1788" spans="1:11" x14ac:dyDescent="0.2">
      <c r="A1788">
        <v>52286</v>
      </c>
      <c r="B1788" s="21">
        <v>45017</v>
      </c>
      <c r="C1788" s="26" t="s">
        <v>819</v>
      </c>
      <c r="D1788">
        <v>1</v>
      </c>
      <c r="E1788">
        <v>6</v>
      </c>
      <c r="F1788">
        <v>238</v>
      </c>
      <c r="G1788">
        <v>161.24</v>
      </c>
      <c r="H1788" t="str">
        <f>_xlfn.XLOOKUP(Table1[[#This Row],[MyyjäID]],myyjat!$A$2:$A$16,myyjat!$B$2:$B$16)</f>
        <v>Hessu</v>
      </c>
      <c r="I1788">
        <f>_xlfn.XLOOKUP(Table1[[#This Row],[Tuotenumero]],tuotteet!$A$2:$A$26,tuotteet!$C$2:$C$26)</f>
        <v>3</v>
      </c>
      <c r="J1788" t="str">
        <f>_xlfn.XLOOKUP(Table1[[#This Row],[ryhmäID]],ryhmat!$A$2:$A$7,ryhmat!$B$2:$B$7)</f>
        <v>TV</v>
      </c>
      <c r="K1788">
        <f>Table1[[#This Row],[Myyntihinta]]-Table1[[#This Row],[Ostohinta]]</f>
        <v>76.759999999999991</v>
      </c>
    </row>
    <row r="1789" spans="1:11" x14ac:dyDescent="0.2">
      <c r="A1789">
        <v>52287</v>
      </c>
      <c r="B1789" s="21">
        <v>45017</v>
      </c>
      <c r="C1789" s="26" t="s">
        <v>818</v>
      </c>
      <c r="D1789">
        <v>1</v>
      </c>
      <c r="E1789">
        <v>2</v>
      </c>
      <c r="F1789">
        <v>85</v>
      </c>
      <c r="G1789">
        <v>52.05</v>
      </c>
      <c r="H1789" t="str">
        <f>_xlfn.XLOOKUP(Table1[[#This Row],[MyyjäID]],myyjat!$A$2:$A$16,myyjat!$B$2:$B$16)</f>
        <v>Petteri</v>
      </c>
      <c r="I1789">
        <f>_xlfn.XLOOKUP(Table1[[#This Row],[Tuotenumero]],tuotteet!$A$2:$A$26,tuotteet!$C$2:$C$26)</f>
        <v>6</v>
      </c>
      <c r="J1789" t="str">
        <f>_xlfn.XLOOKUP(Table1[[#This Row],[ryhmäID]],ryhmat!$A$2:$A$7,ryhmat!$B$2:$B$7)</f>
        <v>Digiboxit</v>
      </c>
      <c r="K1789">
        <f>Table1[[#This Row],[Myyntihinta]]-Table1[[#This Row],[Ostohinta]]</f>
        <v>32.950000000000003</v>
      </c>
    </row>
    <row r="1790" spans="1:11" x14ac:dyDescent="0.2">
      <c r="A1790">
        <v>52288</v>
      </c>
      <c r="B1790" s="21">
        <v>45017</v>
      </c>
      <c r="C1790" s="26" t="s">
        <v>821</v>
      </c>
      <c r="D1790">
        <v>1</v>
      </c>
      <c r="E1790">
        <v>9</v>
      </c>
      <c r="F1790">
        <v>114</v>
      </c>
      <c r="G1790">
        <v>66.83</v>
      </c>
      <c r="H1790" t="str">
        <f>_xlfn.XLOOKUP(Table1[[#This Row],[MyyjäID]],myyjat!$A$2:$A$16,myyjat!$B$2:$B$16)</f>
        <v>Maija</v>
      </c>
      <c r="I1790">
        <f>_xlfn.XLOOKUP(Table1[[#This Row],[Tuotenumero]],tuotteet!$A$2:$A$26,tuotteet!$C$2:$C$26)</f>
        <v>2</v>
      </c>
      <c r="J1790" t="str">
        <f>_xlfn.XLOOKUP(Table1[[#This Row],[ryhmäID]],ryhmat!$A$2:$A$7,ryhmat!$B$2:$B$7)</f>
        <v>Kuvantoisto</v>
      </c>
      <c r="K1790">
        <f>Table1[[#This Row],[Myyntihinta]]-Table1[[#This Row],[Ostohinta]]</f>
        <v>47.17</v>
      </c>
    </row>
    <row r="1791" spans="1:11" x14ac:dyDescent="0.2">
      <c r="A1791">
        <v>52289</v>
      </c>
      <c r="B1791" s="21">
        <v>45019</v>
      </c>
      <c r="C1791" s="26" t="s">
        <v>817</v>
      </c>
      <c r="D1791">
        <v>1</v>
      </c>
      <c r="E1791">
        <v>7</v>
      </c>
      <c r="F1791">
        <v>21</v>
      </c>
      <c r="G1791">
        <v>10.85</v>
      </c>
      <c r="H1791" t="str">
        <f>_xlfn.XLOOKUP(Table1[[#This Row],[MyyjäID]],myyjat!$A$2:$A$16,myyjat!$B$2:$B$16)</f>
        <v>Rauno</v>
      </c>
      <c r="I1791">
        <f>_xlfn.XLOOKUP(Table1[[#This Row],[Tuotenumero]],tuotteet!$A$2:$A$26,tuotteet!$C$2:$C$26)</f>
        <v>4</v>
      </c>
      <c r="J1791" t="str">
        <f>_xlfn.XLOOKUP(Table1[[#This Row],[ryhmäID]],ryhmat!$A$2:$A$7,ryhmat!$B$2:$B$7)</f>
        <v>Tarvikkeet</v>
      </c>
      <c r="K1791">
        <f>Table1[[#This Row],[Myyntihinta]]-Table1[[#This Row],[Ostohinta]]</f>
        <v>10.15</v>
      </c>
    </row>
    <row r="1792" spans="1:11" x14ac:dyDescent="0.2">
      <c r="A1792">
        <v>52290</v>
      </c>
      <c r="B1792" s="21">
        <v>45019</v>
      </c>
      <c r="C1792" s="26" t="s">
        <v>822</v>
      </c>
      <c r="D1792">
        <v>1</v>
      </c>
      <c r="E1792">
        <v>18</v>
      </c>
      <c r="F1792">
        <v>186</v>
      </c>
      <c r="G1792">
        <v>113.2</v>
      </c>
      <c r="H1792" t="str">
        <f>_xlfn.XLOOKUP(Table1[[#This Row],[MyyjäID]],myyjat!$A$2:$A$16,myyjat!$B$2:$B$16)</f>
        <v>Juhani</v>
      </c>
      <c r="I1792">
        <f>_xlfn.XLOOKUP(Table1[[#This Row],[Tuotenumero]],tuotteet!$A$2:$A$26,tuotteet!$C$2:$C$26)</f>
        <v>2</v>
      </c>
      <c r="J1792" t="str">
        <f>_xlfn.XLOOKUP(Table1[[#This Row],[ryhmäID]],ryhmat!$A$2:$A$7,ryhmat!$B$2:$B$7)</f>
        <v>Kuvantoisto</v>
      </c>
      <c r="K1792">
        <f>Table1[[#This Row],[Myyntihinta]]-Table1[[#This Row],[Ostohinta]]</f>
        <v>72.8</v>
      </c>
    </row>
    <row r="1793" spans="1:11" x14ac:dyDescent="0.2">
      <c r="A1793">
        <v>52291</v>
      </c>
      <c r="B1793" s="21">
        <v>45020</v>
      </c>
      <c r="C1793" s="26" t="s">
        <v>820</v>
      </c>
      <c r="D1793">
        <v>1</v>
      </c>
      <c r="E1793">
        <v>7</v>
      </c>
      <c r="F1793">
        <v>85</v>
      </c>
      <c r="G1793">
        <v>47.43</v>
      </c>
      <c r="H1793" t="str">
        <f>_xlfn.XLOOKUP(Table1[[#This Row],[MyyjäID]],myyjat!$A$2:$A$16,myyjat!$B$2:$B$16)</f>
        <v>Rauno</v>
      </c>
      <c r="I1793">
        <f>_xlfn.XLOOKUP(Table1[[#This Row],[Tuotenumero]],tuotteet!$A$2:$A$26,tuotteet!$C$2:$C$26)</f>
        <v>6</v>
      </c>
      <c r="J1793" t="str">
        <f>_xlfn.XLOOKUP(Table1[[#This Row],[ryhmäID]],ryhmat!$A$2:$A$7,ryhmat!$B$2:$B$7)</f>
        <v>Digiboxit</v>
      </c>
      <c r="K1793">
        <f>Table1[[#This Row],[Myyntihinta]]-Table1[[#This Row],[Ostohinta]]</f>
        <v>37.57</v>
      </c>
    </row>
    <row r="1794" spans="1:11" x14ac:dyDescent="0.2">
      <c r="A1794">
        <v>52292</v>
      </c>
      <c r="B1794" s="21">
        <v>45021</v>
      </c>
      <c r="C1794" s="26" t="s">
        <v>817</v>
      </c>
      <c r="D1794">
        <v>1</v>
      </c>
      <c r="E1794">
        <v>13</v>
      </c>
      <c r="F1794">
        <v>21</v>
      </c>
      <c r="G1794">
        <v>11.04</v>
      </c>
      <c r="H1794" t="str">
        <f>_xlfn.XLOOKUP(Table1[[#This Row],[MyyjäID]],myyjat!$A$2:$A$16,myyjat!$B$2:$B$16)</f>
        <v>Mari</v>
      </c>
      <c r="I1794">
        <f>_xlfn.XLOOKUP(Table1[[#This Row],[Tuotenumero]],tuotteet!$A$2:$A$26,tuotteet!$C$2:$C$26)</f>
        <v>4</v>
      </c>
      <c r="J1794" t="str">
        <f>_xlfn.XLOOKUP(Table1[[#This Row],[ryhmäID]],ryhmat!$A$2:$A$7,ryhmat!$B$2:$B$7)</f>
        <v>Tarvikkeet</v>
      </c>
      <c r="K1794">
        <f>Table1[[#This Row],[Myyntihinta]]-Table1[[#This Row],[Ostohinta]]</f>
        <v>9.9600000000000009</v>
      </c>
    </row>
    <row r="1795" spans="1:11" x14ac:dyDescent="0.2">
      <c r="A1795">
        <v>52293</v>
      </c>
      <c r="B1795" s="21">
        <v>45022</v>
      </c>
      <c r="C1795" s="26" t="s">
        <v>819</v>
      </c>
      <c r="D1795">
        <v>1</v>
      </c>
      <c r="E1795">
        <v>10</v>
      </c>
      <c r="F1795">
        <v>239</v>
      </c>
      <c r="G1795">
        <v>164.71</v>
      </c>
      <c r="H1795" t="str">
        <f>_xlfn.XLOOKUP(Table1[[#This Row],[MyyjäID]],myyjat!$A$2:$A$16,myyjat!$B$2:$B$16)</f>
        <v>Jenni</v>
      </c>
      <c r="I1795">
        <f>_xlfn.XLOOKUP(Table1[[#This Row],[Tuotenumero]],tuotteet!$A$2:$A$26,tuotteet!$C$2:$C$26)</f>
        <v>3</v>
      </c>
      <c r="J1795" t="str">
        <f>_xlfn.XLOOKUP(Table1[[#This Row],[ryhmäID]],ryhmat!$A$2:$A$7,ryhmat!$B$2:$B$7)</f>
        <v>TV</v>
      </c>
      <c r="K1795">
        <f>Table1[[#This Row],[Myyntihinta]]-Table1[[#This Row],[Ostohinta]]</f>
        <v>74.289999999999992</v>
      </c>
    </row>
    <row r="1796" spans="1:11" x14ac:dyDescent="0.2">
      <c r="A1796">
        <v>52294</v>
      </c>
      <c r="B1796" s="21">
        <v>45023</v>
      </c>
      <c r="C1796" s="26" t="s">
        <v>816</v>
      </c>
      <c r="D1796">
        <v>1</v>
      </c>
      <c r="E1796">
        <v>3</v>
      </c>
      <c r="F1796">
        <v>78</v>
      </c>
      <c r="G1796">
        <v>41.04</v>
      </c>
      <c r="H1796" t="str">
        <f>_xlfn.XLOOKUP(Table1[[#This Row],[MyyjäID]],myyjat!$A$2:$A$16,myyjat!$B$2:$B$16)</f>
        <v>Pekka</v>
      </c>
      <c r="I1796">
        <f>_xlfn.XLOOKUP(Table1[[#This Row],[Tuotenumero]],tuotteet!$A$2:$A$26,tuotteet!$C$2:$C$26)</f>
        <v>5</v>
      </c>
      <c r="J1796" t="str">
        <f>_xlfn.XLOOKUP(Table1[[#This Row],[ryhmäID]],ryhmat!$A$2:$A$7,ryhmat!$B$2:$B$7)</f>
        <v>Konsolit</v>
      </c>
      <c r="K1796">
        <f>Table1[[#This Row],[Myyntihinta]]-Table1[[#This Row],[Ostohinta]]</f>
        <v>36.96</v>
      </c>
    </row>
    <row r="1797" spans="1:11" x14ac:dyDescent="0.2">
      <c r="A1797">
        <v>52295</v>
      </c>
      <c r="B1797" s="21">
        <v>45023</v>
      </c>
      <c r="C1797" s="26" t="s">
        <v>818</v>
      </c>
      <c r="D1797">
        <v>1</v>
      </c>
      <c r="E1797">
        <v>16</v>
      </c>
      <c r="F1797">
        <v>82</v>
      </c>
      <c r="G1797">
        <v>54.06</v>
      </c>
      <c r="H1797" t="str">
        <f>_xlfn.XLOOKUP(Table1[[#This Row],[MyyjäID]],myyjat!$A$2:$A$16,myyjat!$B$2:$B$16)</f>
        <v>Sanni</v>
      </c>
      <c r="I1797">
        <f>_xlfn.XLOOKUP(Table1[[#This Row],[Tuotenumero]],tuotteet!$A$2:$A$26,tuotteet!$C$2:$C$26)</f>
        <v>6</v>
      </c>
      <c r="J1797" t="str">
        <f>_xlfn.XLOOKUP(Table1[[#This Row],[ryhmäID]],ryhmat!$A$2:$A$7,ryhmat!$B$2:$B$7)</f>
        <v>Digiboxit</v>
      </c>
      <c r="K1797">
        <f>Table1[[#This Row],[Myyntihinta]]-Table1[[#This Row],[Ostohinta]]</f>
        <v>27.939999999999998</v>
      </c>
    </row>
    <row r="1798" spans="1:11" x14ac:dyDescent="0.2">
      <c r="A1798">
        <v>52296</v>
      </c>
      <c r="B1798" s="21">
        <v>45024</v>
      </c>
      <c r="C1798" s="26" t="s">
        <v>817</v>
      </c>
      <c r="D1798">
        <v>1</v>
      </c>
      <c r="E1798">
        <v>6</v>
      </c>
      <c r="F1798">
        <v>21</v>
      </c>
      <c r="G1798">
        <v>11.69</v>
      </c>
      <c r="H1798" t="str">
        <f>_xlfn.XLOOKUP(Table1[[#This Row],[MyyjäID]],myyjat!$A$2:$A$16,myyjat!$B$2:$B$16)</f>
        <v>Hessu</v>
      </c>
      <c r="I1798">
        <f>_xlfn.XLOOKUP(Table1[[#This Row],[Tuotenumero]],tuotteet!$A$2:$A$26,tuotteet!$C$2:$C$26)</f>
        <v>4</v>
      </c>
      <c r="J1798" t="str">
        <f>_xlfn.XLOOKUP(Table1[[#This Row],[ryhmäID]],ryhmat!$A$2:$A$7,ryhmat!$B$2:$B$7)</f>
        <v>Tarvikkeet</v>
      </c>
      <c r="K1798">
        <f>Table1[[#This Row],[Myyntihinta]]-Table1[[#This Row],[Ostohinta]]</f>
        <v>9.31</v>
      </c>
    </row>
    <row r="1799" spans="1:11" x14ac:dyDescent="0.2">
      <c r="A1799">
        <v>52297</v>
      </c>
      <c r="B1799" s="21">
        <v>45024</v>
      </c>
      <c r="C1799" s="26" t="s">
        <v>822</v>
      </c>
      <c r="D1799">
        <v>1</v>
      </c>
      <c r="E1799">
        <v>19</v>
      </c>
      <c r="F1799">
        <v>178</v>
      </c>
      <c r="G1799">
        <v>121.95</v>
      </c>
      <c r="H1799" t="str">
        <f>_xlfn.XLOOKUP(Table1[[#This Row],[MyyjäID]],myyjat!$A$2:$A$16,myyjat!$B$2:$B$16)</f>
        <v>Valtteri</v>
      </c>
      <c r="I1799">
        <f>_xlfn.XLOOKUP(Table1[[#This Row],[Tuotenumero]],tuotteet!$A$2:$A$26,tuotteet!$C$2:$C$26)</f>
        <v>2</v>
      </c>
      <c r="J1799" t="str">
        <f>_xlfn.XLOOKUP(Table1[[#This Row],[ryhmäID]],ryhmat!$A$2:$A$7,ryhmat!$B$2:$B$7)</f>
        <v>Kuvantoisto</v>
      </c>
      <c r="K1799">
        <f>Table1[[#This Row],[Myyntihinta]]-Table1[[#This Row],[Ostohinta]]</f>
        <v>56.05</v>
      </c>
    </row>
    <row r="1800" spans="1:11" x14ac:dyDescent="0.2">
      <c r="A1800">
        <v>52298</v>
      </c>
      <c r="B1800" s="21">
        <v>45025</v>
      </c>
      <c r="C1800" s="26" t="s">
        <v>821</v>
      </c>
      <c r="D1800">
        <v>1</v>
      </c>
      <c r="E1800">
        <v>2</v>
      </c>
      <c r="F1800">
        <v>121</v>
      </c>
      <c r="G1800">
        <v>64.41</v>
      </c>
      <c r="H1800" t="str">
        <f>_xlfn.XLOOKUP(Table1[[#This Row],[MyyjäID]],myyjat!$A$2:$A$16,myyjat!$B$2:$B$16)</f>
        <v>Petteri</v>
      </c>
      <c r="I1800">
        <f>_xlfn.XLOOKUP(Table1[[#This Row],[Tuotenumero]],tuotteet!$A$2:$A$26,tuotteet!$C$2:$C$26)</f>
        <v>2</v>
      </c>
      <c r="J1800" t="str">
        <f>_xlfn.XLOOKUP(Table1[[#This Row],[ryhmäID]],ryhmat!$A$2:$A$7,ryhmat!$B$2:$B$7)</f>
        <v>Kuvantoisto</v>
      </c>
      <c r="K1800">
        <f>Table1[[#This Row],[Myyntihinta]]-Table1[[#This Row],[Ostohinta]]</f>
        <v>56.59</v>
      </c>
    </row>
    <row r="1801" spans="1:11" x14ac:dyDescent="0.2">
      <c r="A1801">
        <v>52299</v>
      </c>
      <c r="B1801" s="21">
        <v>45028</v>
      </c>
      <c r="C1801" s="26" t="s">
        <v>821</v>
      </c>
      <c r="D1801">
        <v>1</v>
      </c>
      <c r="E1801">
        <v>1</v>
      </c>
      <c r="F1801">
        <v>120</v>
      </c>
      <c r="G1801">
        <v>63.27</v>
      </c>
      <c r="H1801" t="str">
        <f>_xlfn.XLOOKUP(Table1[[#This Row],[MyyjäID]],myyjat!$A$2:$A$16,myyjat!$B$2:$B$16)</f>
        <v>Jani</v>
      </c>
      <c r="I1801">
        <f>_xlfn.XLOOKUP(Table1[[#This Row],[Tuotenumero]],tuotteet!$A$2:$A$26,tuotteet!$C$2:$C$26)</f>
        <v>2</v>
      </c>
      <c r="J1801" t="str">
        <f>_xlfn.XLOOKUP(Table1[[#This Row],[ryhmäID]],ryhmat!$A$2:$A$7,ryhmat!$B$2:$B$7)</f>
        <v>Kuvantoisto</v>
      </c>
      <c r="K1801">
        <f>Table1[[#This Row],[Myyntihinta]]-Table1[[#This Row],[Ostohinta]]</f>
        <v>56.73</v>
      </c>
    </row>
    <row r="1802" spans="1:11" x14ac:dyDescent="0.2">
      <c r="A1802">
        <v>52300</v>
      </c>
      <c r="B1802" s="21">
        <v>45028</v>
      </c>
      <c r="C1802" s="26" t="s">
        <v>817</v>
      </c>
      <c r="D1802">
        <v>1</v>
      </c>
      <c r="E1802">
        <v>7</v>
      </c>
      <c r="F1802">
        <v>20</v>
      </c>
      <c r="G1802">
        <v>11.52</v>
      </c>
      <c r="H1802" t="str">
        <f>_xlfn.XLOOKUP(Table1[[#This Row],[MyyjäID]],myyjat!$A$2:$A$16,myyjat!$B$2:$B$16)</f>
        <v>Rauno</v>
      </c>
      <c r="I1802">
        <f>_xlfn.XLOOKUP(Table1[[#This Row],[Tuotenumero]],tuotteet!$A$2:$A$26,tuotteet!$C$2:$C$26)</f>
        <v>4</v>
      </c>
      <c r="J1802" t="str">
        <f>_xlfn.XLOOKUP(Table1[[#This Row],[ryhmäID]],ryhmat!$A$2:$A$7,ryhmat!$B$2:$B$7)</f>
        <v>Tarvikkeet</v>
      </c>
      <c r="K1802">
        <f>Table1[[#This Row],[Myyntihinta]]-Table1[[#This Row],[Ostohinta]]</f>
        <v>8.48</v>
      </c>
    </row>
    <row r="1803" spans="1:11" x14ac:dyDescent="0.2">
      <c r="A1803">
        <v>52301</v>
      </c>
      <c r="B1803" s="21">
        <v>45030</v>
      </c>
      <c r="C1803" s="26" t="s">
        <v>817</v>
      </c>
      <c r="D1803">
        <v>1</v>
      </c>
      <c r="E1803">
        <v>15</v>
      </c>
      <c r="F1803">
        <v>21</v>
      </c>
      <c r="G1803">
        <v>10.73</v>
      </c>
      <c r="H1803" t="str">
        <f>_xlfn.XLOOKUP(Table1[[#This Row],[MyyjäID]],myyjat!$A$2:$A$16,myyjat!$B$2:$B$16)</f>
        <v>Sohvi</v>
      </c>
      <c r="I1803">
        <f>_xlfn.XLOOKUP(Table1[[#This Row],[Tuotenumero]],tuotteet!$A$2:$A$26,tuotteet!$C$2:$C$26)</f>
        <v>4</v>
      </c>
      <c r="J1803" t="str">
        <f>_xlfn.XLOOKUP(Table1[[#This Row],[ryhmäID]],ryhmat!$A$2:$A$7,ryhmat!$B$2:$B$7)</f>
        <v>Tarvikkeet</v>
      </c>
      <c r="K1803">
        <f>Table1[[#This Row],[Myyntihinta]]-Table1[[#This Row],[Ostohinta]]</f>
        <v>10.27</v>
      </c>
    </row>
    <row r="1804" spans="1:11" x14ac:dyDescent="0.2">
      <c r="A1804">
        <v>52302</v>
      </c>
      <c r="B1804" s="21">
        <v>45031</v>
      </c>
      <c r="C1804" s="26" t="s">
        <v>822</v>
      </c>
      <c r="D1804">
        <v>1</v>
      </c>
      <c r="E1804">
        <v>7</v>
      </c>
      <c r="F1804">
        <v>185</v>
      </c>
      <c r="G1804">
        <v>120.51</v>
      </c>
      <c r="H1804" t="str">
        <f>_xlfn.XLOOKUP(Table1[[#This Row],[MyyjäID]],myyjat!$A$2:$A$16,myyjat!$B$2:$B$16)</f>
        <v>Rauno</v>
      </c>
      <c r="I1804">
        <f>_xlfn.XLOOKUP(Table1[[#This Row],[Tuotenumero]],tuotteet!$A$2:$A$26,tuotteet!$C$2:$C$26)</f>
        <v>2</v>
      </c>
      <c r="J1804" t="str">
        <f>_xlfn.XLOOKUP(Table1[[#This Row],[ryhmäID]],ryhmat!$A$2:$A$7,ryhmat!$B$2:$B$7)</f>
        <v>Kuvantoisto</v>
      </c>
      <c r="K1804">
        <f>Table1[[#This Row],[Myyntihinta]]-Table1[[#This Row],[Ostohinta]]</f>
        <v>64.489999999999995</v>
      </c>
    </row>
    <row r="1805" spans="1:11" x14ac:dyDescent="0.2">
      <c r="A1805">
        <v>52303</v>
      </c>
      <c r="B1805" s="21">
        <v>45031</v>
      </c>
      <c r="C1805" s="26" t="s">
        <v>819</v>
      </c>
      <c r="D1805">
        <v>1</v>
      </c>
      <c r="E1805">
        <v>7</v>
      </c>
      <c r="F1805">
        <v>230</v>
      </c>
      <c r="G1805">
        <v>154.81</v>
      </c>
      <c r="H1805" t="str">
        <f>_xlfn.XLOOKUP(Table1[[#This Row],[MyyjäID]],myyjat!$A$2:$A$16,myyjat!$B$2:$B$16)</f>
        <v>Rauno</v>
      </c>
      <c r="I1805">
        <f>_xlfn.XLOOKUP(Table1[[#This Row],[Tuotenumero]],tuotteet!$A$2:$A$26,tuotteet!$C$2:$C$26)</f>
        <v>3</v>
      </c>
      <c r="J1805" t="str">
        <f>_xlfn.XLOOKUP(Table1[[#This Row],[ryhmäID]],ryhmat!$A$2:$A$7,ryhmat!$B$2:$B$7)</f>
        <v>TV</v>
      </c>
      <c r="K1805">
        <f>Table1[[#This Row],[Myyntihinta]]-Table1[[#This Row],[Ostohinta]]</f>
        <v>75.19</v>
      </c>
    </row>
    <row r="1806" spans="1:11" x14ac:dyDescent="0.2">
      <c r="A1806">
        <v>52304</v>
      </c>
      <c r="B1806" s="21">
        <v>45034</v>
      </c>
      <c r="C1806" s="26" t="s">
        <v>818</v>
      </c>
      <c r="D1806">
        <v>1</v>
      </c>
      <c r="E1806">
        <v>5</v>
      </c>
      <c r="F1806">
        <v>81</v>
      </c>
      <c r="G1806">
        <v>55.33</v>
      </c>
      <c r="H1806" t="str">
        <f>_xlfn.XLOOKUP(Table1[[#This Row],[MyyjäID]],myyjat!$A$2:$A$16,myyjat!$B$2:$B$16)</f>
        <v>Liisa</v>
      </c>
      <c r="I1806">
        <f>_xlfn.XLOOKUP(Table1[[#This Row],[Tuotenumero]],tuotteet!$A$2:$A$26,tuotteet!$C$2:$C$26)</f>
        <v>6</v>
      </c>
      <c r="J1806" t="str">
        <f>_xlfn.XLOOKUP(Table1[[#This Row],[ryhmäID]],ryhmat!$A$2:$A$7,ryhmat!$B$2:$B$7)</f>
        <v>Digiboxit</v>
      </c>
      <c r="K1806">
        <f>Table1[[#This Row],[Myyntihinta]]-Table1[[#This Row],[Ostohinta]]</f>
        <v>25.67</v>
      </c>
    </row>
    <row r="1807" spans="1:11" x14ac:dyDescent="0.2">
      <c r="A1807">
        <v>52305</v>
      </c>
      <c r="B1807" s="21">
        <v>45035</v>
      </c>
      <c r="C1807" s="26" t="s">
        <v>817</v>
      </c>
      <c r="D1807">
        <v>1</v>
      </c>
      <c r="E1807">
        <v>5</v>
      </c>
      <c r="F1807">
        <v>20</v>
      </c>
      <c r="G1807">
        <v>11.69</v>
      </c>
      <c r="H1807" t="str">
        <f>_xlfn.XLOOKUP(Table1[[#This Row],[MyyjäID]],myyjat!$A$2:$A$16,myyjat!$B$2:$B$16)</f>
        <v>Liisa</v>
      </c>
      <c r="I1807">
        <f>_xlfn.XLOOKUP(Table1[[#This Row],[Tuotenumero]],tuotteet!$A$2:$A$26,tuotteet!$C$2:$C$26)</f>
        <v>4</v>
      </c>
      <c r="J1807" t="str">
        <f>_xlfn.XLOOKUP(Table1[[#This Row],[ryhmäID]],ryhmat!$A$2:$A$7,ryhmat!$B$2:$B$7)</f>
        <v>Tarvikkeet</v>
      </c>
      <c r="K1807">
        <f>Table1[[#This Row],[Myyntihinta]]-Table1[[#This Row],[Ostohinta]]</f>
        <v>8.31</v>
      </c>
    </row>
    <row r="1808" spans="1:11" x14ac:dyDescent="0.2">
      <c r="A1808">
        <v>52306</v>
      </c>
      <c r="B1808" s="21">
        <v>45036</v>
      </c>
      <c r="C1808" s="26" t="s">
        <v>822</v>
      </c>
      <c r="D1808">
        <v>1</v>
      </c>
      <c r="E1808">
        <v>18</v>
      </c>
      <c r="F1808">
        <v>175</v>
      </c>
      <c r="G1808">
        <v>118.06</v>
      </c>
      <c r="H1808" t="str">
        <f>_xlfn.XLOOKUP(Table1[[#This Row],[MyyjäID]],myyjat!$A$2:$A$16,myyjat!$B$2:$B$16)</f>
        <v>Juhani</v>
      </c>
      <c r="I1808">
        <f>_xlfn.XLOOKUP(Table1[[#This Row],[Tuotenumero]],tuotteet!$A$2:$A$26,tuotteet!$C$2:$C$26)</f>
        <v>2</v>
      </c>
      <c r="J1808" t="str">
        <f>_xlfn.XLOOKUP(Table1[[#This Row],[ryhmäID]],ryhmat!$A$2:$A$7,ryhmat!$B$2:$B$7)</f>
        <v>Kuvantoisto</v>
      </c>
      <c r="K1808">
        <f>Table1[[#This Row],[Myyntihinta]]-Table1[[#This Row],[Ostohinta]]</f>
        <v>56.94</v>
      </c>
    </row>
    <row r="1809" spans="1:11" x14ac:dyDescent="0.2">
      <c r="A1809">
        <v>52307</v>
      </c>
      <c r="B1809" s="21">
        <v>45036</v>
      </c>
      <c r="C1809" s="26" t="s">
        <v>821</v>
      </c>
      <c r="D1809">
        <v>1</v>
      </c>
      <c r="E1809">
        <v>11</v>
      </c>
      <c r="F1809">
        <v>123</v>
      </c>
      <c r="G1809">
        <v>64.349999999999994</v>
      </c>
      <c r="H1809" t="str">
        <f>_xlfn.XLOOKUP(Table1[[#This Row],[MyyjäID]],myyjat!$A$2:$A$16,myyjat!$B$2:$B$16)</f>
        <v>Lisbeth</v>
      </c>
      <c r="I1809">
        <f>_xlfn.XLOOKUP(Table1[[#This Row],[Tuotenumero]],tuotteet!$A$2:$A$26,tuotteet!$C$2:$C$26)</f>
        <v>2</v>
      </c>
      <c r="J1809" t="str">
        <f>_xlfn.XLOOKUP(Table1[[#This Row],[ryhmäID]],ryhmat!$A$2:$A$7,ryhmat!$B$2:$B$7)</f>
        <v>Kuvantoisto</v>
      </c>
      <c r="K1809">
        <f>Table1[[#This Row],[Myyntihinta]]-Table1[[#This Row],[Ostohinta]]</f>
        <v>58.650000000000006</v>
      </c>
    </row>
    <row r="1810" spans="1:11" x14ac:dyDescent="0.2">
      <c r="A1810">
        <v>52308</v>
      </c>
      <c r="B1810" s="21">
        <v>45037</v>
      </c>
      <c r="C1810" s="26" t="s">
        <v>820</v>
      </c>
      <c r="D1810">
        <v>1</v>
      </c>
      <c r="E1810">
        <v>13</v>
      </c>
      <c r="F1810">
        <v>83</v>
      </c>
      <c r="G1810">
        <v>46.87</v>
      </c>
      <c r="H1810" t="str">
        <f>_xlfn.XLOOKUP(Table1[[#This Row],[MyyjäID]],myyjat!$A$2:$A$16,myyjat!$B$2:$B$16)</f>
        <v>Mari</v>
      </c>
      <c r="I1810">
        <f>_xlfn.XLOOKUP(Table1[[#This Row],[Tuotenumero]],tuotteet!$A$2:$A$26,tuotteet!$C$2:$C$26)</f>
        <v>6</v>
      </c>
      <c r="J1810" t="str">
        <f>_xlfn.XLOOKUP(Table1[[#This Row],[ryhmäID]],ryhmat!$A$2:$A$7,ryhmat!$B$2:$B$7)</f>
        <v>Digiboxit</v>
      </c>
      <c r="K1810">
        <f>Table1[[#This Row],[Myyntihinta]]-Table1[[#This Row],[Ostohinta]]</f>
        <v>36.130000000000003</v>
      </c>
    </row>
    <row r="1811" spans="1:11" x14ac:dyDescent="0.2">
      <c r="A1811">
        <v>52309</v>
      </c>
      <c r="B1811" s="21">
        <v>45037</v>
      </c>
      <c r="C1811" s="26" t="s">
        <v>817</v>
      </c>
      <c r="D1811">
        <v>1</v>
      </c>
      <c r="E1811">
        <v>6</v>
      </c>
      <c r="F1811">
        <v>19</v>
      </c>
      <c r="G1811">
        <v>11.79</v>
      </c>
      <c r="H1811" t="str">
        <f>_xlfn.XLOOKUP(Table1[[#This Row],[MyyjäID]],myyjat!$A$2:$A$16,myyjat!$B$2:$B$16)</f>
        <v>Hessu</v>
      </c>
      <c r="I1811">
        <f>_xlfn.XLOOKUP(Table1[[#This Row],[Tuotenumero]],tuotteet!$A$2:$A$26,tuotteet!$C$2:$C$26)</f>
        <v>4</v>
      </c>
      <c r="J1811" t="str">
        <f>_xlfn.XLOOKUP(Table1[[#This Row],[ryhmäID]],ryhmat!$A$2:$A$7,ryhmat!$B$2:$B$7)</f>
        <v>Tarvikkeet</v>
      </c>
      <c r="K1811">
        <f>Table1[[#This Row],[Myyntihinta]]-Table1[[#This Row],[Ostohinta]]</f>
        <v>7.2100000000000009</v>
      </c>
    </row>
    <row r="1812" spans="1:11" x14ac:dyDescent="0.2">
      <c r="A1812">
        <v>52310</v>
      </c>
      <c r="B1812" s="21">
        <v>45039</v>
      </c>
      <c r="C1812" s="26" t="s">
        <v>817</v>
      </c>
      <c r="D1812">
        <v>1</v>
      </c>
      <c r="E1812">
        <v>1</v>
      </c>
      <c r="F1812">
        <v>20</v>
      </c>
      <c r="G1812">
        <v>11.28</v>
      </c>
      <c r="H1812" t="str">
        <f>_xlfn.XLOOKUP(Table1[[#This Row],[MyyjäID]],myyjat!$A$2:$A$16,myyjat!$B$2:$B$16)</f>
        <v>Jani</v>
      </c>
      <c r="I1812">
        <f>_xlfn.XLOOKUP(Table1[[#This Row],[Tuotenumero]],tuotteet!$A$2:$A$26,tuotteet!$C$2:$C$26)</f>
        <v>4</v>
      </c>
      <c r="J1812" t="str">
        <f>_xlfn.XLOOKUP(Table1[[#This Row],[ryhmäID]],ryhmat!$A$2:$A$7,ryhmat!$B$2:$B$7)</f>
        <v>Tarvikkeet</v>
      </c>
      <c r="K1812">
        <f>Table1[[#This Row],[Myyntihinta]]-Table1[[#This Row],[Ostohinta]]</f>
        <v>8.7200000000000006</v>
      </c>
    </row>
    <row r="1813" spans="1:11" x14ac:dyDescent="0.2">
      <c r="A1813">
        <v>52311</v>
      </c>
      <c r="B1813" s="21">
        <v>45041</v>
      </c>
      <c r="C1813" s="26" t="s">
        <v>822</v>
      </c>
      <c r="D1813">
        <v>1</v>
      </c>
      <c r="E1813">
        <v>6</v>
      </c>
      <c r="F1813">
        <v>188</v>
      </c>
      <c r="G1813">
        <v>121.45</v>
      </c>
      <c r="H1813" t="str">
        <f>_xlfn.XLOOKUP(Table1[[#This Row],[MyyjäID]],myyjat!$A$2:$A$16,myyjat!$B$2:$B$16)</f>
        <v>Hessu</v>
      </c>
      <c r="I1813">
        <f>_xlfn.XLOOKUP(Table1[[#This Row],[Tuotenumero]],tuotteet!$A$2:$A$26,tuotteet!$C$2:$C$26)</f>
        <v>2</v>
      </c>
      <c r="J1813" t="str">
        <f>_xlfn.XLOOKUP(Table1[[#This Row],[ryhmäID]],ryhmat!$A$2:$A$7,ryhmat!$B$2:$B$7)</f>
        <v>Kuvantoisto</v>
      </c>
      <c r="K1813">
        <f>Table1[[#This Row],[Myyntihinta]]-Table1[[#This Row],[Ostohinta]]</f>
        <v>66.55</v>
      </c>
    </row>
    <row r="1814" spans="1:11" x14ac:dyDescent="0.2">
      <c r="A1814">
        <v>52312</v>
      </c>
      <c r="B1814" s="21">
        <v>45042</v>
      </c>
      <c r="C1814" s="26" t="s">
        <v>819</v>
      </c>
      <c r="D1814">
        <v>1</v>
      </c>
      <c r="E1814">
        <v>5</v>
      </c>
      <c r="F1814">
        <v>232</v>
      </c>
      <c r="G1814">
        <v>159.31</v>
      </c>
      <c r="H1814" t="str">
        <f>_xlfn.XLOOKUP(Table1[[#This Row],[MyyjäID]],myyjat!$A$2:$A$16,myyjat!$B$2:$B$16)</f>
        <v>Liisa</v>
      </c>
      <c r="I1814">
        <f>_xlfn.XLOOKUP(Table1[[#This Row],[Tuotenumero]],tuotteet!$A$2:$A$26,tuotteet!$C$2:$C$26)</f>
        <v>3</v>
      </c>
      <c r="J1814" t="str">
        <f>_xlfn.XLOOKUP(Table1[[#This Row],[ryhmäID]],ryhmat!$A$2:$A$7,ryhmat!$B$2:$B$7)</f>
        <v>TV</v>
      </c>
      <c r="K1814">
        <f>Table1[[#This Row],[Myyntihinta]]-Table1[[#This Row],[Ostohinta]]</f>
        <v>72.69</v>
      </c>
    </row>
    <row r="1815" spans="1:11" x14ac:dyDescent="0.2">
      <c r="A1815">
        <v>52313</v>
      </c>
      <c r="B1815" s="21">
        <v>45042</v>
      </c>
      <c r="C1815" s="26" t="s">
        <v>824</v>
      </c>
      <c r="D1815">
        <v>1</v>
      </c>
      <c r="E1815">
        <v>16</v>
      </c>
      <c r="F1815">
        <v>134</v>
      </c>
      <c r="G1815">
        <v>93.87</v>
      </c>
      <c r="H1815" t="str">
        <f>_xlfn.XLOOKUP(Table1[[#This Row],[MyyjäID]],myyjat!$A$2:$A$16,myyjat!$B$2:$B$16)</f>
        <v>Sanni</v>
      </c>
      <c r="I1815">
        <f>_xlfn.XLOOKUP(Table1[[#This Row],[Tuotenumero]],tuotteet!$A$2:$A$26,tuotteet!$C$2:$C$26)</f>
        <v>2</v>
      </c>
      <c r="J1815" t="str">
        <f>_xlfn.XLOOKUP(Table1[[#This Row],[ryhmäID]],ryhmat!$A$2:$A$7,ryhmat!$B$2:$B$7)</f>
        <v>Kuvantoisto</v>
      </c>
      <c r="K1815">
        <f>Table1[[#This Row],[Myyntihinta]]-Table1[[#This Row],[Ostohinta]]</f>
        <v>40.129999999999995</v>
      </c>
    </row>
    <row r="1816" spans="1:11" x14ac:dyDescent="0.2">
      <c r="A1816">
        <v>52314</v>
      </c>
      <c r="B1816" s="21">
        <v>45044</v>
      </c>
      <c r="C1816" s="26" t="s">
        <v>818</v>
      </c>
      <c r="D1816">
        <v>1</v>
      </c>
      <c r="E1816">
        <v>19</v>
      </c>
      <c r="F1816">
        <v>86</v>
      </c>
      <c r="G1816">
        <v>53.01</v>
      </c>
      <c r="H1816" t="str">
        <f>_xlfn.XLOOKUP(Table1[[#This Row],[MyyjäID]],myyjat!$A$2:$A$16,myyjat!$B$2:$B$16)</f>
        <v>Valtteri</v>
      </c>
      <c r="I1816">
        <f>_xlfn.XLOOKUP(Table1[[#This Row],[Tuotenumero]],tuotteet!$A$2:$A$26,tuotteet!$C$2:$C$26)</f>
        <v>6</v>
      </c>
      <c r="J1816" t="str">
        <f>_xlfn.XLOOKUP(Table1[[#This Row],[ryhmäID]],ryhmat!$A$2:$A$7,ryhmat!$B$2:$B$7)</f>
        <v>Digiboxit</v>
      </c>
      <c r="K1816">
        <f>Table1[[#This Row],[Myyntihinta]]-Table1[[#This Row],[Ostohinta]]</f>
        <v>32.99</v>
      </c>
    </row>
    <row r="1817" spans="1:11" x14ac:dyDescent="0.2">
      <c r="A1817">
        <v>52315</v>
      </c>
      <c r="B1817" s="21">
        <v>45044</v>
      </c>
      <c r="C1817" s="26" t="s">
        <v>821</v>
      </c>
      <c r="D1817">
        <v>1</v>
      </c>
      <c r="E1817">
        <v>1</v>
      </c>
      <c r="F1817">
        <v>124</v>
      </c>
      <c r="G1817">
        <v>66</v>
      </c>
      <c r="H1817" t="str">
        <f>_xlfn.XLOOKUP(Table1[[#This Row],[MyyjäID]],myyjat!$A$2:$A$16,myyjat!$B$2:$B$16)</f>
        <v>Jani</v>
      </c>
      <c r="I1817">
        <f>_xlfn.XLOOKUP(Table1[[#This Row],[Tuotenumero]],tuotteet!$A$2:$A$26,tuotteet!$C$2:$C$26)</f>
        <v>2</v>
      </c>
      <c r="J1817" t="str">
        <f>_xlfn.XLOOKUP(Table1[[#This Row],[ryhmäID]],ryhmat!$A$2:$A$7,ryhmat!$B$2:$B$7)</f>
        <v>Kuvantoisto</v>
      </c>
      <c r="K1817">
        <f>Table1[[#This Row],[Myyntihinta]]-Table1[[#This Row],[Ostohinta]]</f>
        <v>58</v>
      </c>
    </row>
    <row r="1818" spans="1:11" x14ac:dyDescent="0.2">
      <c r="A1818">
        <v>52316</v>
      </c>
      <c r="B1818" s="21">
        <v>45044</v>
      </c>
      <c r="C1818" s="26" t="s">
        <v>817</v>
      </c>
      <c r="D1818">
        <v>1</v>
      </c>
      <c r="E1818">
        <v>3</v>
      </c>
      <c r="F1818">
        <v>19</v>
      </c>
      <c r="G1818">
        <v>11.3</v>
      </c>
      <c r="H1818" t="str">
        <f>_xlfn.XLOOKUP(Table1[[#This Row],[MyyjäID]],myyjat!$A$2:$A$16,myyjat!$B$2:$B$16)</f>
        <v>Pekka</v>
      </c>
      <c r="I1818">
        <f>_xlfn.XLOOKUP(Table1[[#This Row],[Tuotenumero]],tuotteet!$A$2:$A$26,tuotteet!$C$2:$C$26)</f>
        <v>4</v>
      </c>
      <c r="J1818" t="str">
        <f>_xlfn.XLOOKUP(Table1[[#This Row],[ryhmäID]],ryhmat!$A$2:$A$7,ryhmat!$B$2:$B$7)</f>
        <v>Tarvikkeet</v>
      </c>
      <c r="K1818">
        <f>Table1[[#This Row],[Myyntihinta]]-Table1[[#This Row],[Ostohinta]]</f>
        <v>7.6999999999999993</v>
      </c>
    </row>
    <row r="1819" spans="1:11" x14ac:dyDescent="0.2">
      <c r="A1819">
        <v>52317</v>
      </c>
      <c r="B1819" s="21">
        <v>45047</v>
      </c>
      <c r="C1819" s="26" t="s">
        <v>817</v>
      </c>
      <c r="D1819">
        <v>1</v>
      </c>
      <c r="E1819">
        <v>2</v>
      </c>
      <c r="F1819">
        <v>21</v>
      </c>
      <c r="G1819">
        <v>11.37</v>
      </c>
      <c r="H1819" t="str">
        <f>_xlfn.XLOOKUP(Table1[[#This Row],[MyyjäID]],myyjat!$A$2:$A$16,myyjat!$B$2:$B$16)</f>
        <v>Petteri</v>
      </c>
      <c r="I1819">
        <f>_xlfn.XLOOKUP(Table1[[#This Row],[Tuotenumero]],tuotteet!$A$2:$A$26,tuotteet!$C$2:$C$26)</f>
        <v>4</v>
      </c>
      <c r="J1819" t="str">
        <f>_xlfn.XLOOKUP(Table1[[#This Row],[ryhmäID]],ryhmat!$A$2:$A$7,ryhmat!$B$2:$B$7)</f>
        <v>Tarvikkeet</v>
      </c>
      <c r="K1819">
        <f>Table1[[#This Row],[Myyntihinta]]-Table1[[#This Row],[Ostohinta]]</f>
        <v>9.6300000000000008</v>
      </c>
    </row>
    <row r="1820" spans="1:11" x14ac:dyDescent="0.2">
      <c r="A1820">
        <v>52318</v>
      </c>
      <c r="B1820" s="21">
        <v>45048</v>
      </c>
      <c r="C1820" s="26" t="s">
        <v>820</v>
      </c>
      <c r="D1820">
        <v>1</v>
      </c>
      <c r="E1820">
        <v>6</v>
      </c>
      <c r="F1820">
        <v>82</v>
      </c>
      <c r="G1820">
        <v>50.52</v>
      </c>
      <c r="H1820" t="str">
        <f>_xlfn.XLOOKUP(Table1[[#This Row],[MyyjäID]],myyjat!$A$2:$A$16,myyjat!$B$2:$B$16)</f>
        <v>Hessu</v>
      </c>
      <c r="I1820">
        <f>_xlfn.XLOOKUP(Table1[[#This Row],[Tuotenumero]],tuotteet!$A$2:$A$26,tuotteet!$C$2:$C$26)</f>
        <v>6</v>
      </c>
      <c r="J1820" t="str">
        <f>_xlfn.XLOOKUP(Table1[[#This Row],[ryhmäID]],ryhmat!$A$2:$A$7,ryhmat!$B$2:$B$7)</f>
        <v>Digiboxit</v>
      </c>
      <c r="K1820">
        <f>Table1[[#This Row],[Myyntihinta]]-Table1[[#This Row],[Ostohinta]]</f>
        <v>31.479999999999997</v>
      </c>
    </row>
    <row r="1821" spans="1:11" x14ac:dyDescent="0.2">
      <c r="A1821">
        <v>52319</v>
      </c>
      <c r="B1821" s="21">
        <v>45049</v>
      </c>
      <c r="C1821" s="26" t="s">
        <v>817</v>
      </c>
      <c r="D1821">
        <v>1</v>
      </c>
      <c r="E1821">
        <v>15</v>
      </c>
      <c r="F1821">
        <v>21</v>
      </c>
      <c r="G1821">
        <v>11.13</v>
      </c>
      <c r="H1821" t="str">
        <f>_xlfn.XLOOKUP(Table1[[#This Row],[MyyjäID]],myyjat!$A$2:$A$16,myyjat!$B$2:$B$16)</f>
        <v>Sohvi</v>
      </c>
      <c r="I1821">
        <f>_xlfn.XLOOKUP(Table1[[#This Row],[Tuotenumero]],tuotteet!$A$2:$A$26,tuotteet!$C$2:$C$26)</f>
        <v>4</v>
      </c>
      <c r="J1821" t="str">
        <f>_xlfn.XLOOKUP(Table1[[#This Row],[ryhmäID]],ryhmat!$A$2:$A$7,ryhmat!$B$2:$B$7)</f>
        <v>Tarvikkeet</v>
      </c>
      <c r="K1821">
        <f>Table1[[#This Row],[Myyntihinta]]-Table1[[#This Row],[Ostohinta]]</f>
        <v>9.8699999999999992</v>
      </c>
    </row>
    <row r="1822" spans="1:11" x14ac:dyDescent="0.2">
      <c r="A1822">
        <v>52320</v>
      </c>
      <c r="B1822" s="21">
        <v>45052</v>
      </c>
      <c r="C1822" s="26" t="s">
        <v>819</v>
      </c>
      <c r="D1822">
        <v>1</v>
      </c>
      <c r="E1822">
        <v>15</v>
      </c>
      <c r="F1822">
        <v>239</v>
      </c>
      <c r="G1822">
        <v>166.27</v>
      </c>
      <c r="H1822" t="str">
        <f>_xlfn.XLOOKUP(Table1[[#This Row],[MyyjäID]],myyjat!$A$2:$A$16,myyjat!$B$2:$B$16)</f>
        <v>Sohvi</v>
      </c>
      <c r="I1822">
        <f>_xlfn.XLOOKUP(Table1[[#This Row],[Tuotenumero]],tuotteet!$A$2:$A$26,tuotteet!$C$2:$C$26)</f>
        <v>3</v>
      </c>
      <c r="J1822" t="str">
        <f>_xlfn.XLOOKUP(Table1[[#This Row],[ryhmäID]],ryhmat!$A$2:$A$7,ryhmat!$B$2:$B$7)</f>
        <v>TV</v>
      </c>
      <c r="K1822">
        <f>Table1[[#This Row],[Myyntihinta]]-Table1[[#This Row],[Ostohinta]]</f>
        <v>72.72999999999999</v>
      </c>
    </row>
    <row r="1823" spans="1:11" x14ac:dyDescent="0.2">
      <c r="A1823">
        <v>52321</v>
      </c>
      <c r="B1823" s="21">
        <v>45052</v>
      </c>
      <c r="C1823" s="26" t="s">
        <v>821</v>
      </c>
      <c r="D1823">
        <v>1</v>
      </c>
      <c r="E1823">
        <v>9</v>
      </c>
      <c r="F1823">
        <v>116</v>
      </c>
      <c r="G1823">
        <v>61.94</v>
      </c>
      <c r="H1823" t="str">
        <f>_xlfn.XLOOKUP(Table1[[#This Row],[MyyjäID]],myyjat!$A$2:$A$16,myyjat!$B$2:$B$16)</f>
        <v>Maija</v>
      </c>
      <c r="I1823">
        <f>_xlfn.XLOOKUP(Table1[[#This Row],[Tuotenumero]],tuotteet!$A$2:$A$26,tuotteet!$C$2:$C$26)</f>
        <v>2</v>
      </c>
      <c r="J1823" t="str">
        <f>_xlfn.XLOOKUP(Table1[[#This Row],[ryhmäID]],ryhmat!$A$2:$A$7,ryhmat!$B$2:$B$7)</f>
        <v>Kuvantoisto</v>
      </c>
      <c r="K1823">
        <f>Table1[[#This Row],[Myyntihinta]]-Table1[[#This Row],[Ostohinta]]</f>
        <v>54.06</v>
      </c>
    </row>
    <row r="1824" spans="1:11" x14ac:dyDescent="0.2">
      <c r="A1824">
        <v>52322</v>
      </c>
      <c r="B1824" s="21">
        <v>45054</v>
      </c>
      <c r="C1824" s="26" t="s">
        <v>818</v>
      </c>
      <c r="D1824">
        <v>1</v>
      </c>
      <c r="E1824">
        <v>7</v>
      </c>
      <c r="F1824">
        <v>83</v>
      </c>
      <c r="G1824">
        <v>54.12</v>
      </c>
      <c r="H1824" t="str">
        <f>_xlfn.XLOOKUP(Table1[[#This Row],[MyyjäID]],myyjat!$A$2:$A$16,myyjat!$B$2:$B$16)</f>
        <v>Rauno</v>
      </c>
      <c r="I1824">
        <f>_xlfn.XLOOKUP(Table1[[#This Row],[Tuotenumero]],tuotteet!$A$2:$A$26,tuotteet!$C$2:$C$26)</f>
        <v>6</v>
      </c>
      <c r="J1824" t="str">
        <f>_xlfn.XLOOKUP(Table1[[#This Row],[ryhmäID]],ryhmat!$A$2:$A$7,ryhmat!$B$2:$B$7)</f>
        <v>Digiboxit</v>
      </c>
      <c r="K1824">
        <f>Table1[[#This Row],[Myyntihinta]]-Table1[[#This Row],[Ostohinta]]</f>
        <v>28.880000000000003</v>
      </c>
    </row>
    <row r="1825" spans="1:11" x14ac:dyDescent="0.2">
      <c r="A1825">
        <v>52323</v>
      </c>
      <c r="B1825" s="21">
        <v>45054</v>
      </c>
      <c r="C1825" s="26" t="s">
        <v>817</v>
      </c>
      <c r="D1825">
        <v>1</v>
      </c>
      <c r="E1825">
        <v>19</v>
      </c>
      <c r="F1825">
        <v>20</v>
      </c>
      <c r="G1825">
        <v>11.59</v>
      </c>
      <c r="H1825" t="str">
        <f>_xlfn.XLOOKUP(Table1[[#This Row],[MyyjäID]],myyjat!$A$2:$A$16,myyjat!$B$2:$B$16)</f>
        <v>Valtteri</v>
      </c>
      <c r="I1825">
        <f>_xlfn.XLOOKUP(Table1[[#This Row],[Tuotenumero]],tuotteet!$A$2:$A$26,tuotteet!$C$2:$C$26)</f>
        <v>4</v>
      </c>
      <c r="J1825" t="str">
        <f>_xlfn.XLOOKUP(Table1[[#This Row],[ryhmäID]],ryhmat!$A$2:$A$7,ryhmat!$B$2:$B$7)</f>
        <v>Tarvikkeet</v>
      </c>
      <c r="K1825">
        <f>Table1[[#This Row],[Myyntihinta]]-Table1[[#This Row],[Ostohinta]]</f>
        <v>8.41</v>
      </c>
    </row>
    <row r="1826" spans="1:11" x14ac:dyDescent="0.2">
      <c r="A1826">
        <v>52324</v>
      </c>
      <c r="B1826" s="21">
        <v>45055</v>
      </c>
      <c r="C1826" s="26" t="s">
        <v>822</v>
      </c>
      <c r="D1826">
        <v>1</v>
      </c>
      <c r="E1826">
        <v>5</v>
      </c>
      <c r="F1826">
        <v>180</v>
      </c>
      <c r="G1826">
        <v>115.03</v>
      </c>
      <c r="H1826" t="str">
        <f>_xlfn.XLOOKUP(Table1[[#This Row],[MyyjäID]],myyjat!$A$2:$A$16,myyjat!$B$2:$B$16)</f>
        <v>Liisa</v>
      </c>
      <c r="I1826">
        <f>_xlfn.XLOOKUP(Table1[[#This Row],[Tuotenumero]],tuotteet!$A$2:$A$26,tuotteet!$C$2:$C$26)</f>
        <v>2</v>
      </c>
      <c r="J1826" t="str">
        <f>_xlfn.XLOOKUP(Table1[[#This Row],[ryhmäID]],ryhmat!$A$2:$A$7,ryhmat!$B$2:$B$7)</f>
        <v>Kuvantoisto</v>
      </c>
      <c r="K1826">
        <f>Table1[[#This Row],[Myyntihinta]]-Table1[[#This Row],[Ostohinta]]</f>
        <v>64.97</v>
      </c>
    </row>
    <row r="1827" spans="1:11" x14ac:dyDescent="0.2">
      <c r="A1827">
        <v>52325</v>
      </c>
      <c r="B1827" s="21">
        <v>45055</v>
      </c>
      <c r="C1827" s="26" t="s">
        <v>821</v>
      </c>
      <c r="D1827">
        <v>1</v>
      </c>
      <c r="E1827">
        <v>6</v>
      </c>
      <c r="F1827">
        <v>119</v>
      </c>
      <c r="G1827">
        <v>63.31</v>
      </c>
      <c r="H1827" t="str">
        <f>_xlfn.XLOOKUP(Table1[[#This Row],[MyyjäID]],myyjat!$A$2:$A$16,myyjat!$B$2:$B$16)</f>
        <v>Hessu</v>
      </c>
      <c r="I1827">
        <f>_xlfn.XLOOKUP(Table1[[#This Row],[Tuotenumero]],tuotteet!$A$2:$A$26,tuotteet!$C$2:$C$26)</f>
        <v>2</v>
      </c>
      <c r="J1827" t="str">
        <f>_xlfn.XLOOKUP(Table1[[#This Row],[ryhmäID]],ryhmat!$A$2:$A$7,ryhmat!$B$2:$B$7)</f>
        <v>Kuvantoisto</v>
      </c>
      <c r="K1827">
        <f>Table1[[#This Row],[Myyntihinta]]-Table1[[#This Row],[Ostohinta]]</f>
        <v>55.69</v>
      </c>
    </row>
    <row r="1828" spans="1:11" x14ac:dyDescent="0.2">
      <c r="A1828">
        <v>52326</v>
      </c>
      <c r="B1828" s="21">
        <v>45057</v>
      </c>
      <c r="C1828" s="26" t="s">
        <v>819</v>
      </c>
      <c r="D1828">
        <v>1</v>
      </c>
      <c r="E1828">
        <v>5</v>
      </c>
      <c r="F1828">
        <v>246</v>
      </c>
      <c r="G1828">
        <v>153.62</v>
      </c>
      <c r="H1828" t="str">
        <f>_xlfn.XLOOKUP(Table1[[#This Row],[MyyjäID]],myyjat!$A$2:$A$16,myyjat!$B$2:$B$16)</f>
        <v>Liisa</v>
      </c>
      <c r="I1828">
        <f>_xlfn.XLOOKUP(Table1[[#This Row],[Tuotenumero]],tuotteet!$A$2:$A$26,tuotteet!$C$2:$C$26)</f>
        <v>3</v>
      </c>
      <c r="J1828" t="str">
        <f>_xlfn.XLOOKUP(Table1[[#This Row],[ryhmäID]],ryhmat!$A$2:$A$7,ryhmat!$B$2:$B$7)</f>
        <v>TV</v>
      </c>
      <c r="K1828">
        <f>Table1[[#This Row],[Myyntihinta]]-Table1[[#This Row],[Ostohinta]]</f>
        <v>92.38</v>
      </c>
    </row>
    <row r="1829" spans="1:11" x14ac:dyDescent="0.2">
      <c r="A1829">
        <v>52327</v>
      </c>
      <c r="B1829" s="21">
        <v>45058</v>
      </c>
      <c r="C1829" s="26" t="s">
        <v>818</v>
      </c>
      <c r="D1829">
        <v>1</v>
      </c>
      <c r="E1829">
        <v>19</v>
      </c>
      <c r="F1829">
        <v>83</v>
      </c>
      <c r="G1829">
        <v>52.8</v>
      </c>
      <c r="H1829" t="str">
        <f>_xlfn.XLOOKUP(Table1[[#This Row],[MyyjäID]],myyjat!$A$2:$A$16,myyjat!$B$2:$B$16)</f>
        <v>Valtteri</v>
      </c>
      <c r="I1829">
        <f>_xlfn.XLOOKUP(Table1[[#This Row],[Tuotenumero]],tuotteet!$A$2:$A$26,tuotteet!$C$2:$C$26)</f>
        <v>6</v>
      </c>
      <c r="J1829" t="str">
        <f>_xlfn.XLOOKUP(Table1[[#This Row],[ryhmäID]],ryhmat!$A$2:$A$7,ryhmat!$B$2:$B$7)</f>
        <v>Digiboxit</v>
      </c>
      <c r="K1829">
        <f>Table1[[#This Row],[Myyntihinta]]-Table1[[#This Row],[Ostohinta]]</f>
        <v>30.200000000000003</v>
      </c>
    </row>
    <row r="1830" spans="1:11" x14ac:dyDescent="0.2">
      <c r="A1830">
        <v>52328</v>
      </c>
      <c r="B1830" s="21">
        <v>45058</v>
      </c>
      <c r="C1830" s="26" t="s">
        <v>817</v>
      </c>
      <c r="D1830">
        <v>1</v>
      </c>
      <c r="E1830">
        <v>19</v>
      </c>
      <c r="F1830">
        <v>21</v>
      </c>
      <c r="G1830">
        <v>11.72</v>
      </c>
      <c r="H1830" t="str">
        <f>_xlfn.XLOOKUP(Table1[[#This Row],[MyyjäID]],myyjat!$A$2:$A$16,myyjat!$B$2:$B$16)</f>
        <v>Valtteri</v>
      </c>
      <c r="I1830">
        <f>_xlfn.XLOOKUP(Table1[[#This Row],[Tuotenumero]],tuotteet!$A$2:$A$26,tuotteet!$C$2:$C$26)</f>
        <v>4</v>
      </c>
      <c r="J1830" t="str">
        <f>_xlfn.XLOOKUP(Table1[[#This Row],[ryhmäID]],ryhmat!$A$2:$A$7,ryhmat!$B$2:$B$7)</f>
        <v>Tarvikkeet</v>
      </c>
      <c r="K1830">
        <f>Table1[[#This Row],[Myyntihinta]]-Table1[[#This Row],[Ostohinta]]</f>
        <v>9.2799999999999994</v>
      </c>
    </row>
    <row r="1831" spans="1:11" x14ac:dyDescent="0.2">
      <c r="A1831">
        <v>52329</v>
      </c>
      <c r="B1831" s="21">
        <v>45062</v>
      </c>
      <c r="C1831" s="26" t="s">
        <v>822</v>
      </c>
      <c r="D1831">
        <v>1</v>
      </c>
      <c r="E1831">
        <v>1</v>
      </c>
      <c r="F1831">
        <v>188</v>
      </c>
      <c r="G1831">
        <v>118.53</v>
      </c>
      <c r="H1831" t="str">
        <f>_xlfn.XLOOKUP(Table1[[#This Row],[MyyjäID]],myyjat!$A$2:$A$16,myyjat!$B$2:$B$16)</f>
        <v>Jani</v>
      </c>
      <c r="I1831">
        <f>_xlfn.XLOOKUP(Table1[[#This Row],[Tuotenumero]],tuotteet!$A$2:$A$26,tuotteet!$C$2:$C$26)</f>
        <v>2</v>
      </c>
      <c r="J1831" t="str">
        <f>_xlfn.XLOOKUP(Table1[[#This Row],[ryhmäID]],ryhmat!$A$2:$A$7,ryhmat!$B$2:$B$7)</f>
        <v>Kuvantoisto</v>
      </c>
      <c r="K1831">
        <f>Table1[[#This Row],[Myyntihinta]]-Table1[[#This Row],[Ostohinta]]</f>
        <v>69.47</v>
      </c>
    </row>
    <row r="1832" spans="1:11" x14ac:dyDescent="0.2">
      <c r="A1832">
        <v>52330</v>
      </c>
      <c r="B1832" s="21">
        <v>45062</v>
      </c>
      <c r="C1832" s="26" t="s">
        <v>821</v>
      </c>
      <c r="D1832">
        <v>1</v>
      </c>
      <c r="E1832">
        <v>6</v>
      </c>
      <c r="F1832">
        <v>118</v>
      </c>
      <c r="G1832">
        <v>66.47</v>
      </c>
      <c r="H1832" t="str">
        <f>_xlfn.XLOOKUP(Table1[[#This Row],[MyyjäID]],myyjat!$A$2:$A$16,myyjat!$B$2:$B$16)</f>
        <v>Hessu</v>
      </c>
      <c r="I1832">
        <f>_xlfn.XLOOKUP(Table1[[#This Row],[Tuotenumero]],tuotteet!$A$2:$A$26,tuotteet!$C$2:$C$26)</f>
        <v>2</v>
      </c>
      <c r="J1832" t="str">
        <f>_xlfn.XLOOKUP(Table1[[#This Row],[ryhmäID]],ryhmat!$A$2:$A$7,ryhmat!$B$2:$B$7)</f>
        <v>Kuvantoisto</v>
      </c>
      <c r="K1832">
        <f>Table1[[#This Row],[Myyntihinta]]-Table1[[#This Row],[Ostohinta]]</f>
        <v>51.53</v>
      </c>
    </row>
    <row r="1833" spans="1:11" x14ac:dyDescent="0.2">
      <c r="A1833">
        <v>52331</v>
      </c>
      <c r="B1833" s="21">
        <v>45063</v>
      </c>
      <c r="C1833" s="26" t="s">
        <v>817</v>
      </c>
      <c r="D1833">
        <v>1</v>
      </c>
      <c r="E1833">
        <v>14</v>
      </c>
      <c r="F1833">
        <v>21</v>
      </c>
      <c r="G1833">
        <v>11.54</v>
      </c>
      <c r="H1833" t="str">
        <f>_xlfn.XLOOKUP(Table1[[#This Row],[MyyjäID]],myyjat!$A$2:$A$16,myyjat!$B$2:$B$16)</f>
        <v>Hillevi</v>
      </c>
      <c r="I1833">
        <f>_xlfn.XLOOKUP(Table1[[#This Row],[Tuotenumero]],tuotteet!$A$2:$A$26,tuotteet!$C$2:$C$26)</f>
        <v>4</v>
      </c>
      <c r="J1833" t="str">
        <f>_xlfn.XLOOKUP(Table1[[#This Row],[ryhmäID]],ryhmat!$A$2:$A$7,ryhmat!$B$2:$B$7)</f>
        <v>Tarvikkeet</v>
      </c>
      <c r="K1833">
        <f>Table1[[#This Row],[Myyntihinta]]-Table1[[#This Row],[Ostohinta]]</f>
        <v>9.4600000000000009</v>
      </c>
    </row>
    <row r="1834" spans="1:11" x14ac:dyDescent="0.2">
      <c r="A1834">
        <v>52332</v>
      </c>
      <c r="B1834" s="21">
        <v>45064</v>
      </c>
      <c r="C1834" s="26" t="s">
        <v>818</v>
      </c>
      <c r="D1834">
        <v>1</v>
      </c>
      <c r="E1834">
        <v>16</v>
      </c>
      <c r="F1834">
        <v>84</v>
      </c>
      <c r="G1834">
        <v>52.16</v>
      </c>
      <c r="H1834" t="str">
        <f>_xlfn.XLOOKUP(Table1[[#This Row],[MyyjäID]],myyjat!$A$2:$A$16,myyjat!$B$2:$B$16)</f>
        <v>Sanni</v>
      </c>
      <c r="I1834">
        <f>_xlfn.XLOOKUP(Table1[[#This Row],[Tuotenumero]],tuotteet!$A$2:$A$26,tuotteet!$C$2:$C$26)</f>
        <v>6</v>
      </c>
      <c r="J1834" t="str">
        <f>_xlfn.XLOOKUP(Table1[[#This Row],[ryhmäID]],ryhmat!$A$2:$A$7,ryhmat!$B$2:$B$7)</f>
        <v>Digiboxit</v>
      </c>
      <c r="K1834">
        <f>Table1[[#This Row],[Myyntihinta]]-Table1[[#This Row],[Ostohinta]]</f>
        <v>31.840000000000003</v>
      </c>
    </row>
    <row r="1835" spans="1:11" x14ac:dyDescent="0.2">
      <c r="A1835">
        <v>52333</v>
      </c>
      <c r="B1835" s="21">
        <v>45066</v>
      </c>
      <c r="C1835" s="26" t="s">
        <v>820</v>
      </c>
      <c r="D1835">
        <v>1</v>
      </c>
      <c r="E1835">
        <v>15</v>
      </c>
      <c r="F1835">
        <v>84</v>
      </c>
      <c r="G1835">
        <v>50.69</v>
      </c>
      <c r="H1835" t="str">
        <f>_xlfn.XLOOKUP(Table1[[#This Row],[MyyjäID]],myyjat!$A$2:$A$16,myyjat!$B$2:$B$16)</f>
        <v>Sohvi</v>
      </c>
      <c r="I1835">
        <f>_xlfn.XLOOKUP(Table1[[#This Row],[Tuotenumero]],tuotteet!$A$2:$A$26,tuotteet!$C$2:$C$26)</f>
        <v>6</v>
      </c>
      <c r="J1835" t="str">
        <f>_xlfn.XLOOKUP(Table1[[#This Row],[ryhmäID]],ryhmat!$A$2:$A$7,ryhmat!$B$2:$B$7)</f>
        <v>Digiboxit</v>
      </c>
      <c r="K1835">
        <f>Table1[[#This Row],[Myyntihinta]]-Table1[[#This Row],[Ostohinta]]</f>
        <v>33.31</v>
      </c>
    </row>
    <row r="1836" spans="1:11" x14ac:dyDescent="0.2">
      <c r="A1836">
        <v>52334</v>
      </c>
      <c r="B1836" s="21">
        <v>45066</v>
      </c>
      <c r="C1836" s="26" t="s">
        <v>821</v>
      </c>
      <c r="D1836">
        <v>1</v>
      </c>
      <c r="E1836">
        <v>13</v>
      </c>
      <c r="F1836">
        <v>121</v>
      </c>
      <c r="G1836">
        <v>67.27</v>
      </c>
      <c r="H1836" t="str">
        <f>_xlfn.XLOOKUP(Table1[[#This Row],[MyyjäID]],myyjat!$A$2:$A$16,myyjat!$B$2:$B$16)</f>
        <v>Mari</v>
      </c>
      <c r="I1836">
        <f>_xlfn.XLOOKUP(Table1[[#This Row],[Tuotenumero]],tuotteet!$A$2:$A$26,tuotteet!$C$2:$C$26)</f>
        <v>2</v>
      </c>
      <c r="J1836" t="str">
        <f>_xlfn.XLOOKUP(Table1[[#This Row],[ryhmäID]],ryhmat!$A$2:$A$7,ryhmat!$B$2:$B$7)</f>
        <v>Kuvantoisto</v>
      </c>
      <c r="K1836">
        <f>Table1[[#This Row],[Myyntihinta]]-Table1[[#This Row],[Ostohinta]]</f>
        <v>53.730000000000004</v>
      </c>
    </row>
    <row r="1837" spans="1:11" x14ac:dyDescent="0.2">
      <c r="A1837">
        <v>52335</v>
      </c>
      <c r="B1837" s="21">
        <v>45067</v>
      </c>
      <c r="C1837" s="26" t="s">
        <v>819</v>
      </c>
      <c r="D1837">
        <v>1</v>
      </c>
      <c r="E1837">
        <v>7</v>
      </c>
      <c r="F1837">
        <v>243</v>
      </c>
      <c r="G1837">
        <v>153.1</v>
      </c>
      <c r="H1837" t="str">
        <f>_xlfn.XLOOKUP(Table1[[#This Row],[MyyjäID]],myyjat!$A$2:$A$16,myyjat!$B$2:$B$16)</f>
        <v>Rauno</v>
      </c>
      <c r="I1837">
        <f>_xlfn.XLOOKUP(Table1[[#This Row],[Tuotenumero]],tuotteet!$A$2:$A$26,tuotteet!$C$2:$C$26)</f>
        <v>3</v>
      </c>
      <c r="J1837" t="str">
        <f>_xlfn.XLOOKUP(Table1[[#This Row],[ryhmäID]],ryhmat!$A$2:$A$7,ryhmat!$B$2:$B$7)</f>
        <v>TV</v>
      </c>
      <c r="K1837">
        <f>Table1[[#This Row],[Myyntihinta]]-Table1[[#This Row],[Ostohinta]]</f>
        <v>89.9</v>
      </c>
    </row>
    <row r="1838" spans="1:11" x14ac:dyDescent="0.2">
      <c r="A1838">
        <v>52336</v>
      </c>
      <c r="B1838" s="21">
        <v>45067</v>
      </c>
      <c r="C1838" s="26" t="s">
        <v>817</v>
      </c>
      <c r="D1838">
        <v>1</v>
      </c>
      <c r="E1838">
        <v>5</v>
      </c>
      <c r="F1838">
        <v>19</v>
      </c>
      <c r="G1838">
        <v>10.88</v>
      </c>
      <c r="H1838" t="str">
        <f>_xlfn.XLOOKUP(Table1[[#This Row],[MyyjäID]],myyjat!$A$2:$A$16,myyjat!$B$2:$B$16)</f>
        <v>Liisa</v>
      </c>
      <c r="I1838">
        <f>_xlfn.XLOOKUP(Table1[[#This Row],[Tuotenumero]],tuotteet!$A$2:$A$26,tuotteet!$C$2:$C$26)</f>
        <v>4</v>
      </c>
      <c r="J1838" t="str">
        <f>_xlfn.XLOOKUP(Table1[[#This Row],[ryhmäID]],ryhmat!$A$2:$A$7,ryhmat!$B$2:$B$7)</f>
        <v>Tarvikkeet</v>
      </c>
      <c r="K1838">
        <f>Table1[[#This Row],[Myyntihinta]]-Table1[[#This Row],[Ostohinta]]</f>
        <v>8.1199999999999992</v>
      </c>
    </row>
    <row r="1839" spans="1:11" x14ac:dyDescent="0.2">
      <c r="A1839">
        <v>52337</v>
      </c>
      <c r="B1839" s="21">
        <v>45068</v>
      </c>
      <c r="C1839" s="26" t="s">
        <v>822</v>
      </c>
      <c r="D1839">
        <v>1</v>
      </c>
      <c r="E1839">
        <v>1</v>
      </c>
      <c r="F1839">
        <v>175</v>
      </c>
      <c r="G1839">
        <v>120.14</v>
      </c>
      <c r="H1839" t="str">
        <f>_xlfn.XLOOKUP(Table1[[#This Row],[MyyjäID]],myyjat!$A$2:$A$16,myyjat!$B$2:$B$16)</f>
        <v>Jani</v>
      </c>
      <c r="I1839">
        <f>_xlfn.XLOOKUP(Table1[[#This Row],[Tuotenumero]],tuotteet!$A$2:$A$26,tuotteet!$C$2:$C$26)</f>
        <v>2</v>
      </c>
      <c r="J1839" t="str">
        <f>_xlfn.XLOOKUP(Table1[[#This Row],[ryhmäID]],ryhmat!$A$2:$A$7,ryhmat!$B$2:$B$7)</f>
        <v>Kuvantoisto</v>
      </c>
      <c r="K1839">
        <f>Table1[[#This Row],[Myyntihinta]]-Table1[[#This Row],[Ostohinta]]</f>
        <v>54.86</v>
      </c>
    </row>
    <row r="1840" spans="1:11" x14ac:dyDescent="0.2">
      <c r="A1840">
        <v>52338</v>
      </c>
      <c r="B1840" s="21">
        <v>45069</v>
      </c>
      <c r="C1840" s="26" t="s">
        <v>821</v>
      </c>
      <c r="D1840">
        <v>1</v>
      </c>
      <c r="E1840">
        <v>13</v>
      </c>
      <c r="F1840">
        <v>115</v>
      </c>
      <c r="G1840">
        <v>63.91</v>
      </c>
      <c r="H1840" t="str">
        <f>_xlfn.XLOOKUP(Table1[[#This Row],[MyyjäID]],myyjat!$A$2:$A$16,myyjat!$B$2:$B$16)</f>
        <v>Mari</v>
      </c>
      <c r="I1840">
        <f>_xlfn.XLOOKUP(Table1[[#This Row],[Tuotenumero]],tuotteet!$A$2:$A$26,tuotteet!$C$2:$C$26)</f>
        <v>2</v>
      </c>
      <c r="J1840" t="str">
        <f>_xlfn.XLOOKUP(Table1[[#This Row],[ryhmäID]],ryhmat!$A$2:$A$7,ryhmat!$B$2:$B$7)</f>
        <v>Kuvantoisto</v>
      </c>
      <c r="K1840">
        <f>Table1[[#This Row],[Myyntihinta]]-Table1[[#This Row],[Ostohinta]]</f>
        <v>51.09</v>
      </c>
    </row>
    <row r="1841" spans="1:11" x14ac:dyDescent="0.2">
      <c r="A1841">
        <v>52339</v>
      </c>
      <c r="B1841" s="21">
        <v>45073</v>
      </c>
      <c r="C1841" s="26" t="s">
        <v>821</v>
      </c>
      <c r="D1841">
        <v>1</v>
      </c>
      <c r="E1841">
        <v>9</v>
      </c>
      <c r="F1841">
        <v>113</v>
      </c>
      <c r="G1841">
        <v>63.83</v>
      </c>
      <c r="H1841" t="str">
        <f>_xlfn.XLOOKUP(Table1[[#This Row],[MyyjäID]],myyjat!$A$2:$A$16,myyjat!$B$2:$B$16)</f>
        <v>Maija</v>
      </c>
      <c r="I1841">
        <f>_xlfn.XLOOKUP(Table1[[#This Row],[Tuotenumero]],tuotteet!$A$2:$A$26,tuotteet!$C$2:$C$26)</f>
        <v>2</v>
      </c>
      <c r="J1841" t="str">
        <f>_xlfn.XLOOKUP(Table1[[#This Row],[ryhmäID]],ryhmat!$A$2:$A$7,ryhmat!$B$2:$B$7)</f>
        <v>Kuvantoisto</v>
      </c>
      <c r="K1841">
        <f>Table1[[#This Row],[Myyntihinta]]-Table1[[#This Row],[Ostohinta]]</f>
        <v>49.17</v>
      </c>
    </row>
    <row r="1842" spans="1:11" x14ac:dyDescent="0.2">
      <c r="A1842">
        <v>52340</v>
      </c>
      <c r="B1842" s="21">
        <v>45073</v>
      </c>
      <c r="C1842" s="26" t="s">
        <v>818</v>
      </c>
      <c r="D1842">
        <v>1</v>
      </c>
      <c r="E1842">
        <v>7</v>
      </c>
      <c r="F1842">
        <v>83</v>
      </c>
      <c r="G1842">
        <v>52.47</v>
      </c>
      <c r="H1842" t="str">
        <f>_xlfn.XLOOKUP(Table1[[#This Row],[MyyjäID]],myyjat!$A$2:$A$16,myyjat!$B$2:$B$16)</f>
        <v>Rauno</v>
      </c>
      <c r="I1842">
        <f>_xlfn.XLOOKUP(Table1[[#This Row],[Tuotenumero]],tuotteet!$A$2:$A$26,tuotteet!$C$2:$C$26)</f>
        <v>6</v>
      </c>
      <c r="J1842" t="str">
        <f>_xlfn.XLOOKUP(Table1[[#This Row],[ryhmäID]],ryhmat!$A$2:$A$7,ryhmat!$B$2:$B$7)</f>
        <v>Digiboxit</v>
      </c>
      <c r="K1842">
        <f>Table1[[#This Row],[Myyntihinta]]-Table1[[#This Row],[Ostohinta]]</f>
        <v>30.53</v>
      </c>
    </row>
    <row r="1843" spans="1:11" x14ac:dyDescent="0.2">
      <c r="A1843">
        <v>52341</v>
      </c>
      <c r="B1843" s="21">
        <v>45074</v>
      </c>
      <c r="C1843" s="26" t="s">
        <v>817</v>
      </c>
      <c r="D1843">
        <v>1</v>
      </c>
      <c r="E1843">
        <v>7</v>
      </c>
      <c r="F1843">
        <v>21</v>
      </c>
      <c r="G1843">
        <v>11.42</v>
      </c>
      <c r="H1843" t="str">
        <f>_xlfn.XLOOKUP(Table1[[#This Row],[MyyjäID]],myyjat!$A$2:$A$16,myyjat!$B$2:$B$16)</f>
        <v>Rauno</v>
      </c>
      <c r="I1843">
        <f>_xlfn.XLOOKUP(Table1[[#This Row],[Tuotenumero]],tuotteet!$A$2:$A$26,tuotteet!$C$2:$C$26)</f>
        <v>4</v>
      </c>
      <c r="J1843" t="str">
        <f>_xlfn.XLOOKUP(Table1[[#This Row],[ryhmäID]],ryhmat!$A$2:$A$7,ryhmat!$B$2:$B$7)</f>
        <v>Tarvikkeet</v>
      </c>
      <c r="K1843">
        <f>Table1[[#This Row],[Myyntihinta]]-Table1[[#This Row],[Ostohinta]]</f>
        <v>9.58</v>
      </c>
    </row>
    <row r="1844" spans="1:11" x14ac:dyDescent="0.2">
      <c r="A1844">
        <v>52342</v>
      </c>
      <c r="B1844" s="21">
        <v>45074</v>
      </c>
      <c r="C1844" s="26" t="s">
        <v>820</v>
      </c>
      <c r="D1844">
        <v>1</v>
      </c>
      <c r="E1844">
        <v>6</v>
      </c>
      <c r="F1844">
        <v>86</v>
      </c>
      <c r="G1844">
        <v>46.7</v>
      </c>
      <c r="H1844" t="str">
        <f>_xlfn.XLOOKUP(Table1[[#This Row],[MyyjäID]],myyjat!$A$2:$A$16,myyjat!$B$2:$B$16)</f>
        <v>Hessu</v>
      </c>
      <c r="I1844">
        <f>_xlfn.XLOOKUP(Table1[[#This Row],[Tuotenumero]],tuotteet!$A$2:$A$26,tuotteet!$C$2:$C$26)</f>
        <v>6</v>
      </c>
      <c r="J1844" t="str">
        <f>_xlfn.XLOOKUP(Table1[[#This Row],[ryhmäID]],ryhmat!$A$2:$A$7,ryhmat!$B$2:$B$7)</f>
        <v>Digiboxit</v>
      </c>
      <c r="K1844">
        <f>Table1[[#This Row],[Myyntihinta]]-Table1[[#This Row],[Ostohinta]]</f>
        <v>39.299999999999997</v>
      </c>
    </row>
    <row r="1845" spans="1:11" x14ac:dyDescent="0.2">
      <c r="A1845">
        <v>52343</v>
      </c>
      <c r="B1845" s="21">
        <v>45077</v>
      </c>
      <c r="C1845" s="26" t="s">
        <v>817</v>
      </c>
      <c r="D1845">
        <v>1</v>
      </c>
      <c r="E1845">
        <v>7</v>
      </c>
      <c r="F1845">
        <v>21</v>
      </c>
      <c r="G1845">
        <v>10.85</v>
      </c>
      <c r="H1845" t="str">
        <f>_xlfn.XLOOKUP(Table1[[#This Row],[MyyjäID]],myyjat!$A$2:$A$16,myyjat!$B$2:$B$16)</f>
        <v>Rauno</v>
      </c>
      <c r="I1845">
        <f>_xlfn.XLOOKUP(Table1[[#This Row],[Tuotenumero]],tuotteet!$A$2:$A$26,tuotteet!$C$2:$C$26)</f>
        <v>4</v>
      </c>
      <c r="J1845" t="str">
        <f>_xlfn.XLOOKUP(Table1[[#This Row],[ryhmäID]],ryhmat!$A$2:$A$7,ryhmat!$B$2:$B$7)</f>
        <v>Tarvikkeet</v>
      </c>
      <c r="K1845">
        <f>Table1[[#This Row],[Myyntihinta]]-Table1[[#This Row],[Ostohinta]]</f>
        <v>10.15</v>
      </c>
    </row>
    <row r="1846" spans="1:11" x14ac:dyDescent="0.2">
      <c r="A1846">
        <v>52344</v>
      </c>
      <c r="B1846" s="21">
        <v>45078</v>
      </c>
      <c r="C1846" s="26" t="s">
        <v>824</v>
      </c>
      <c r="D1846">
        <v>1</v>
      </c>
      <c r="E1846">
        <v>6</v>
      </c>
      <c r="F1846">
        <v>134</v>
      </c>
      <c r="G1846">
        <v>96.34</v>
      </c>
      <c r="H1846" t="str">
        <f>_xlfn.XLOOKUP(Table1[[#This Row],[MyyjäID]],myyjat!$A$2:$A$16,myyjat!$B$2:$B$16)</f>
        <v>Hessu</v>
      </c>
      <c r="I1846">
        <f>_xlfn.XLOOKUP(Table1[[#This Row],[Tuotenumero]],tuotteet!$A$2:$A$26,tuotteet!$C$2:$C$26)</f>
        <v>2</v>
      </c>
      <c r="J1846" t="str">
        <f>_xlfn.XLOOKUP(Table1[[#This Row],[ryhmäID]],ryhmat!$A$2:$A$7,ryhmat!$B$2:$B$7)</f>
        <v>Kuvantoisto</v>
      </c>
      <c r="K1846">
        <f>Table1[[#This Row],[Myyntihinta]]-Table1[[#This Row],[Ostohinta]]</f>
        <v>37.659999999999997</v>
      </c>
    </row>
    <row r="1847" spans="1:11" x14ac:dyDescent="0.2">
      <c r="A1847">
        <v>52345</v>
      </c>
      <c r="B1847" s="21">
        <v>45080</v>
      </c>
      <c r="C1847" s="26" t="s">
        <v>819</v>
      </c>
      <c r="D1847">
        <v>1</v>
      </c>
      <c r="E1847">
        <v>7</v>
      </c>
      <c r="F1847">
        <v>243</v>
      </c>
      <c r="G1847">
        <v>169.42</v>
      </c>
      <c r="H1847" t="str">
        <f>_xlfn.XLOOKUP(Table1[[#This Row],[MyyjäID]],myyjat!$A$2:$A$16,myyjat!$B$2:$B$16)</f>
        <v>Rauno</v>
      </c>
      <c r="I1847">
        <f>_xlfn.XLOOKUP(Table1[[#This Row],[Tuotenumero]],tuotteet!$A$2:$A$26,tuotteet!$C$2:$C$26)</f>
        <v>3</v>
      </c>
      <c r="J1847" t="str">
        <f>_xlfn.XLOOKUP(Table1[[#This Row],[ryhmäID]],ryhmat!$A$2:$A$7,ryhmat!$B$2:$B$7)</f>
        <v>TV</v>
      </c>
      <c r="K1847">
        <f>Table1[[#This Row],[Myyntihinta]]-Table1[[#This Row],[Ostohinta]]</f>
        <v>73.580000000000013</v>
      </c>
    </row>
    <row r="1848" spans="1:11" x14ac:dyDescent="0.2">
      <c r="A1848">
        <v>52346</v>
      </c>
      <c r="B1848" s="21">
        <v>45081</v>
      </c>
      <c r="C1848" s="26" t="s">
        <v>821</v>
      </c>
      <c r="D1848">
        <v>1</v>
      </c>
      <c r="E1848">
        <v>2</v>
      </c>
      <c r="F1848">
        <v>115</v>
      </c>
      <c r="G1848">
        <v>63.34</v>
      </c>
      <c r="H1848" t="str">
        <f>_xlfn.XLOOKUP(Table1[[#This Row],[MyyjäID]],myyjat!$A$2:$A$16,myyjat!$B$2:$B$16)</f>
        <v>Petteri</v>
      </c>
      <c r="I1848">
        <f>_xlfn.XLOOKUP(Table1[[#This Row],[Tuotenumero]],tuotteet!$A$2:$A$26,tuotteet!$C$2:$C$26)</f>
        <v>2</v>
      </c>
      <c r="J1848" t="str">
        <f>_xlfn.XLOOKUP(Table1[[#This Row],[ryhmäID]],ryhmat!$A$2:$A$7,ryhmat!$B$2:$B$7)</f>
        <v>Kuvantoisto</v>
      </c>
      <c r="K1848">
        <f>Table1[[#This Row],[Myyntihinta]]-Table1[[#This Row],[Ostohinta]]</f>
        <v>51.66</v>
      </c>
    </row>
    <row r="1849" spans="1:11" x14ac:dyDescent="0.2">
      <c r="A1849">
        <v>52347</v>
      </c>
      <c r="B1849" s="21">
        <v>45081</v>
      </c>
      <c r="C1849" s="26" t="s">
        <v>817</v>
      </c>
      <c r="D1849">
        <v>1</v>
      </c>
      <c r="E1849">
        <v>7</v>
      </c>
      <c r="F1849">
        <v>21</v>
      </c>
      <c r="G1849">
        <v>10.87</v>
      </c>
      <c r="H1849" t="str">
        <f>_xlfn.XLOOKUP(Table1[[#This Row],[MyyjäID]],myyjat!$A$2:$A$16,myyjat!$B$2:$B$16)</f>
        <v>Rauno</v>
      </c>
      <c r="I1849">
        <f>_xlfn.XLOOKUP(Table1[[#This Row],[Tuotenumero]],tuotteet!$A$2:$A$26,tuotteet!$C$2:$C$26)</f>
        <v>4</v>
      </c>
      <c r="J1849" t="str">
        <f>_xlfn.XLOOKUP(Table1[[#This Row],[ryhmäID]],ryhmat!$A$2:$A$7,ryhmat!$B$2:$B$7)</f>
        <v>Tarvikkeet</v>
      </c>
      <c r="K1849">
        <f>Table1[[#This Row],[Myyntihinta]]-Table1[[#This Row],[Ostohinta]]</f>
        <v>10.130000000000001</v>
      </c>
    </row>
    <row r="1850" spans="1:11" x14ac:dyDescent="0.2">
      <c r="A1850">
        <v>52348</v>
      </c>
      <c r="B1850" s="21">
        <v>45084</v>
      </c>
      <c r="C1850" s="26" t="s">
        <v>818</v>
      </c>
      <c r="D1850">
        <v>1</v>
      </c>
      <c r="E1850">
        <v>6</v>
      </c>
      <c r="F1850">
        <v>82</v>
      </c>
      <c r="G1850">
        <v>57.07</v>
      </c>
      <c r="H1850" t="str">
        <f>_xlfn.XLOOKUP(Table1[[#This Row],[MyyjäID]],myyjat!$A$2:$A$16,myyjat!$B$2:$B$16)</f>
        <v>Hessu</v>
      </c>
      <c r="I1850">
        <f>_xlfn.XLOOKUP(Table1[[#This Row],[Tuotenumero]],tuotteet!$A$2:$A$26,tuotteet!$C$2:$C$26)</f>
        <v>6</v>
      </c>
      <c r="J1850" t="str">
        <f>_xlfn.XLOOKUP(Table1[[#This Row],[ryhmäID]],ryhmat!$A$2:$A$7,ryhmat!$B$2:$B$7)</f>
        <v>Digiboxit</v>
      </c>
      <c r="K1850">
        <f>Table1[[#This Row],[Myyntihinta]]-Table1[[#This Row],[Ostohinta]]</f>
        <v>24.93</v>
      </c>
    </row>
    <row r="1851" spans="1:11" x14ac:dyDescent="0.2">
      <c r="A1851">
        <v>52349</v>
      </c>
      <c r="B1851" s="21">
        <v>45086</v>
      </c>
      <c r="C1851" s="26" t="s">
        <v>822</v>
      </c>
      <c r="D1851">
        <v>1</v>
      </c>
      <c r="E1851">
        <v>2</v>
      </c>
      <c r="F1851">
        <v>171</v>
      </c>
      <c r="G1851">
        <v>116.2</v>
      </c>
      <c r="H1851" t="str">
        <f>_xlfn.XLOOKUP(Table1[[#This Row],[MyyjäID]],myyjat!$A$2:$A$16,myyjat!$B$2:$B$16)</f>
        <v>Petteri</v>
      </c>
      <c r="I1851">
        <f>_xlfn.XLOOKUP(Table1[[#This Row],[Tuotenumero]],tuotteet!$A$2:$A$26,tuotteet!$C$2:$C$26)</f>
        <v>2</v>
      </c>
      <c r="J1851" t="str">
        <f>_xlfn.XLOOKUP(Table1[[#This Row],[ryhmäID]],ryhmat!$A$2:$A$7,ryhmat!$B$2:$B$7)</f>
        <v>Kuvantoisto</v>
      </c>
      <c r="K1851">
        <f>Table1[[#This Row],[Myyntihinta]]-Table1[[#This Row],[Ostohinta]]</f>
        <v>54.8</v>
      </c>
    </row>
    <row r="1852" spans="1:11" x14ac:dyDescent="0.2">
      <c r="A1852">
        <v>52350</v>
      </c>
      <c r="B1852" s="21">
        <v>45087</v>
      </c>
      <c r="C1852" s="26" t="s">
        <v>817</v>
      </c>
      <c r="D1852">
        <v>1</v>
      </c>
      <c r="E1852">
        <v>7</v>
      </c>
      <c r="F1852">
        <v>21</v>
      </c>
      <c r="G1852">
        <v>10.85</v>
      </c>
      <c r="H1852" t="str">
        <f>_xlfn.XLOOKUP(Table1[[#This Row],[MyyjäID]],myyjat!$A$2:$A$16,myyjat!$B$2:$B$16)</f>
        <v>Rauno</v>
      </c>
      <c r="I1852">
        <f>_xlfn.XLOOKUP(Table1[[#This Row],[Tuotenumero]],tuotteet!$A$2:$A$26,tuotteet!$C$2:$C$26)</f>
        <v>4</v>
      </c>
      <c r="J1852" t="str">
        <f>_xlfn.XLOOKUP(Table1[[#This Row],[ryhmäID]],ryhmat!$A$2:$A$7,ryhmat!$B$2:$B$7)</f>
        <v>Tarvikkeet</v>
      </c>
      <c r="K1852">
        <f>Table1[[#This Row],[Myyntihinta]]-Table1[[#This Row],[Ostohinta]]</f>
        <v>10.15</v>
      </c>
    </row>
    <row r="1853" spans="1:11" x14ac:dyDescent="0.2">
      <c r="A1853">
        <v>52351</v>
      </c>
      <c r="B1853" s="21">
        <v>45087</v>
      </c>
      <c r="C1853" s="26" t="s">
        <v>821</v>
      </c>
      <c r="D1853">
        <v>1</v>
      </c>
      <c r="E1853">
        <v>9</v>
      </c>
      <c r="F1853">
        <v>113</v>
      </c>
      <c r="G1853">
        <v>62.52</v>
      </c>
      <c r="H1853" t="str">
        <f>_xlfn.XLOOKUP(Table1[[#This Row],[MyyjäID]],myyjat!$A$2:$A$16,myyjat!$B$2:$B$16)</f>
        <v>Maija</v>
      </c>
      <c r="I1853">
        <f>_xlfn.XLOOKUP(Table1[[#This Row],[Tuotenumero]],tuotteet!$A$2:$A$26,tuotteet!$C$2:$C$26)</f>
        <v>2</v>
      </c>
      <c r="J1853" t="str">
        <f>_xlfn.XLOOKUP(Table1[[#This Row],[ryhmäID]],ryhmat!$A$2:$A$7,ryhmat!$B$2:$B$7)</f>
        <v>Kuvantoisto</v>
      </c>
      <c r="K1853">
        <f>Table1[[#This Row],[Myyntihinta]]-Table1[[#This Row],[Ostohinta]]</f>
        <v>50.48</v>
      </c>
    </row>
    <row r="1854" spans="1:11" x14ac:dyDescent="0.2">
      <c r="A1854">
        <v>52352</v>
      </c>
      <c r="B1854" s="21">
        <v>45087</v>
      </c>
      <c r="C1854" s="26" t="s">
        <v>818</v>
      </c>
      <c r="D1854">
        <v>1</v>
      </c>
      <c r="E1854">
        <v>6</v>
      </c>
      <c r="F1854">
        <v>88</v>
      </c>
      <c r="G1854">
        <v>56.87</v>
      </c>
      <c r="H1854" t="str">
        <f>_xlfn.XLOOKUP(Table1[[#This Row],[MyyjäID]],myyjat!$A$2:$A$16,myyjat!$B$2:$B$16)</f>
        <v>Hessu</v>
      </c>
      <c r="I1854">
        <f>_xlfn.XLOOKUP(Table1[[#This Row],[Tuotenumero]],tuotteet!$A$2:$A$26,tuotteet!$C$2:$C$26)</f>
        <v>6</v>
      </c>
      <c r="J1854" t="str">
        <f>_xlfn.XLOOKUP(Table1[[#This Row],[ryhmäID]],ryhmat!$A$2:$A$7,ryhmat!$B$2:$B$7)</f>
        <v>Digiboxit</v>
      </c>
      <c r="K1854">
        <f>Table1[[#This Row],[Myyntihinta]]-Table1[[#This Row],[Ostohinta]]</f>
        <v>31.130000000000003</v>
      </c>
    </row>
    <row r="1855" spans="1:11" x14ac:dyDescent="0.2">
      <c r="A1855">
        <v>52353</v>
      </c>
      <c r="B1855" s="21">
        <v>45088</v>
      </c>
      <c r="C1855" s="26" t="s">
        <v>820</v>
      </c>
      <c r="D1855">
        <v>1</v>
      </c>
      <c r="E1855">
        <v>6</v>
      </c>
      <c r="F1855">
        <v>88</v>
      </c>
      <c r="G1855">
        <v>47.37</v>
      </c>
      <c r="H1855" t="str">
        <f>_xlfn.XLOOKUP(Table1[[#This Row],[MyyjäID]],myyjat!$A$2:$A$16,myyjat!$B$2:$B$16)</f>
        <v>Hessu</v>
      </c>
      <c r="I1855">
        <f>_xlfn.XLOOKUP(Table1[[#This Row],[Tuotenumero]],tuotteet!$A$2:$A$26,tuotteet!$C$2:$C$26)</f>
        <v>6</v>
      </c>
      <c r="J1855" t="str">
        <f>_xlfn.XLOOKUP(Table1[[#This Row],[ryhmäID]],ryhmat!$A$2:$A$7,ryhmat!$B$2:$B$7)</f>
        <v>Digiboxit</v>
      </c>
      <c r="K1855">
        <f>Table1[[#This Row],[Myyntihinta]]-Table1[[#This Row],[Ostohinta]]</f>
        <v>40.630000000000003</v>
      </c>
    </row>
    <row r="1856" spans="1:11" x14ac:dyDescent="0.2">
      <c r="A1856">
        <v>52354</v>
      </c>
      <c r="B1856" s="21">
        <v>45090</v>
      </c>
      <c r="C1856" s="26" t="s">
        <v>818</v>
      </c>
      <c r="D1856">
        <v>1</v>
      </c>
      <c r="E1856">
        <v>5</v>
      </c>
      <c r="F1856">
        <v>82</v>
      </c>
      <c r="G1856">
        <v>53.74</v>
      </c>
      <c r="H1856" t="str">
        <f>_xlfn.XLOOKUP(Table1[[#This Row],[MyyjäID]],myyjat!$A$2:$A$16,myyjat!$B$2:$B$16)</f>
        <v>Liisa</v>
      </c>
      <c r="I1856">
        <f>_xlfn.XLOOKUP(Table1[[#This Row],[Tuotenumero]],tuotteet!$A$2:$A$26,tuotteet!$C$2:$C$26)</f>
        <v>6</v>
      </c>
      <c r="J1856" t="str">
        <f>_xlfn.XLOOKUP(Table1[[#This Row],[ryhmäID]],ryhmat!$A$2:$A$7,ryhmat!$B$2:$B$7)</f>
        <v>Digiboxit</v>
      </c>
      <c r="K1856">
        <f>Table1[[#This Row],[Myyntihinta]]-Table1[[#This Row],[Ostohinta]]</f>
        <v>28.259999999999998</v>
      </c>
    </row>
    <row r="1857" spans="1:11" x14ac:dyDescent="0.2">
      <c r="A1857">
        <v>52355</v>
      </c>
      <c r="B1857" s="21">
        <v>45092</v>
      </c>
      <c r="C1857" s="26" t="s">
        <v>817</v>
      </c>
      <c r="D1857">
        <v>1</v>
      </c>
      <c r="E1857">
        <v>6</v>
      </c>
      <c r="F1857">
        <v>21</v>
      </c>
      <c r="G1857">
        <v>10.87</v>
      </c>
      <c r="H1857" t="str">
        <f>_xlfn.XLOOKUP(Table1[[#This Row],[MyyjäID]],myyjat!$A$2:$A$16,myyjat!$B$2:$B$16)</f>
        <v>Hessu</v>
      </c>
      <c r="I1857">
        <f>_xlfn.XLOOKUP(Table1[[#This Row],[Tuotenumero]],tuotteet!$A$2:$A$26,tuotteet!$C$2:$C$26)</f>
        <v>4</v>
      </c>
      <c r="J1857" t="str">
        <f>_xlfn.XLOOKUP(Table1[[#This Row],[ryhmäID]],ryhmat!$A$2:$A$7,ryhmat!$B$2:$B$7)</f>
        <v>Tarvikkeet</v>
      </c>
      <c r="K1857">
        <f>Table1[[#This Row],[Myyntihinta]]-Table1[[#This Row],[Ostohinta]]</f>
        <v>10.130000000000001</v>
      </c>
    </row>
    <row r="1858" spans="1:11" x14ac:dyDescent="0.2">
      <c r="A1858">
        <v>52356</v>
      </c>
      <c r="B1858" s="21">
        <v>45092</v>
      </c>
      <c r="C1858" s="26" t="s">
        <v>819</v>
      </c>
      <c r="D1858">
        <v>1</v>
      </c>
      <c r="E1858">
        <v>10</v>
      </c>
      <c r="F1858">
        <v>240</v>
      </c>
      <c r="G1858">
        <v>165.32</v>
      </c>
      <c r="H1858" t="str">
        <f>_xlfn.XLOOKUP(Table1[[#This Row],[MyyjäID]],myyjat!$A$2:$A$16,myyjat!$B$2:$B$16)</f>
        <v>Jenni</v>
      </c>
      <c r="I1858">
        <f>_xlfn.XLOOKUP(Table1[[#This Row],[Tuotenumero]],tuotteet!$A$2:$A$26,tuotteet!$C$2:$C$26)</f>
        <v>3</v>
      </c>
      <c r="J1858" t="str">
        <f>_xlfn.XLOOKUP(Table1[[#This Row],[ryhmäID]],ryhmat!$A$2:$A$7,ryhmat!$B$2:$B$7)</f>
        <v>TV</v>
      </c>
      <c r="K1858">
        <f>Table1[[#This Row],[Myyntihinta]]-Table1[[#This Row],[Ostohinta]]</f>
        <v>74.680000000000007</v>
      </c>
    </row>
    <row r="1859" spans="1:11" x14ac:dyDescent="0.2">
      <c r="A1859">
        <v>52357</v>
      </c>
      <c r="B1859" s="21">
        <v>45097</v>
      </c>
      <c r="C1859" s="26" t="s">
        <v>820</v>
      </c>
      <c r="D1859">
        <v>1</v>
      </c>
      <c r="E1859">
        <v>10</v>
      </c>
      <c r="F1859">
        <v>86</v>
      </c>
      <c r="G1859">
        <v>48.16</v>
      </c>
      <c r="H1859" t="str">
        <f>_xlfn.XLOOKUP(Table1[[#This Row],[MyyjäID]],myyjat!$A$2:$A$16,myyjat!$B$2:$B$16)</f>
        <v>Jenni</v>
      </c>
      <c r="I1859">
        <f>_xlfn.XLOOKUP(Table1[[#This Row],[Tuotenumero]],tuotteet!$A$2:$A$26,tuotteet!$C$2:$C$26)</f>
        <v>6</v>
      </c>
      <c r="J1859" t="str">
        <f>_xlfn.XLOOKUP(Table1[[#This Row],[ryhmäID]],ryhmat!$A$2:$A$7,ryhmat!$B$2:$B$7)</f>
        <v>Digiboxit</v>
      </c>
      <c r="K1859">
        <f>Table1[[#This Row],[Myyntihinta]]-Table1[[#This Row],[Ostohinta]]</f>
        <v>37.840000000000003</v>
      </c>
    </row>
    <row r="1860" spans="1:11" x14ac:dyDescent="0.2">
      <c r="A1860">
        <v>52358</v>
      </c>
      <c r="B1860" s="21">
        <v>45098</v>
      </c>
      <c r="C1860" s="26" t="s">
        <v>818</v>
      </c>
      <c r="D1860">
        <v>1</v>
      </c>
      <c r="E1860">
        <v>3</v>
      </c>
      <c r="F1860">
        <v>85</v>
      </c>
      <c r="G1860">
        <v>55.28</v>
      </c>
      <c r="H1860" t="str">
        <f>_xlfn.XLOOKUP(Table1[[#This Row],[MyyjäID]],myyjat!$A$2:$A$16,myyjat!$B$2:$B$16)</f>
        <v>Pekka</v>
      </c>
      <c r="I1860">
        <f>_xlfn.XLOOKUP(Table1[[#This Row],[Tuotenumero]],tuotteet!$A$2:$A$26,tuotteet!$C$2:$C$26)</f>
        <v>6</v>
      </c>
      <c r="J1860" t="str">
        <f>_xlfn.XLOOKUP(Table1[[#This Row],[ryhmäID]],ryhmat!$A$2:$A$7,ryhmat!$B$2:$B$7)</f>
        <v>Digiboxit</v>
      </c>
      <c r="K1860">
        <f>Table1[[#This Row],[Myyntihinta]]-Table1[[#This Row],[Ostohinta]]</f>
        <v>29.72</v>
      </c>
    </row>
    <row r="1861" spans="1:11" x14ac:dyDescent="0.2">
      <c r="A1861">
        <v>52359</v>
      </c>
      <c r="B1861" s="21">
        <v>45098</v>
      </c>
      <c r="C1861" s="26" t="s">
        <v>817</v>
      </c>
      <c r="D1861">
        <v>1</v>
      </c>
      <c r="E1861">
        <v>2</v>
      </c>
      <c r="F1861">
        <v>21</v>
      </c>
      <c r="G1861">
        <v>11.67</v>
      </c>
      <c r="H1861" t="str">
        <f>_xlfn.XLOOKUP(Table1[[#This Row],[MyyjäID]],myyjat!$A$2:$A$16,myyjat!$B$2:$B$16)</f>
        <v>Petteri</v>
      </c>
      <c r="I1861">
        <f>_xlfn.XLOOKUP(Table1[[#This Row],[Tuotenumero]],tuotteet!$A$2:$A$26,tuotteet!$C$2:$C$26)</f>
        <v>4</v>
      </c>
      <c r="J1861" t="str">
        <f>_xlfn.XLOOKUP(Table1[[#This Row],[ryhmäID]],ryhmat!$A$2:$A$7,ryhmat!$B$2:$B$7)</f>
        <v>Tarvikkeet</v>
      </c>
      <c r="K1861">
        <f>Table1[[#This Row],[Myyntihinta]]-Table1[[#This Row],[Ostohinta]]</f>
        <v>9.33</v>
      </c>
    </row>
    <row r="1862" spans="1:11" x14ac:dyDescent="0.2">
      <c r="A1862">
        <v>52360</v>
      </c>
      <c r="B1862" s="21">
        <v>45101</v>
      </c>
      <c r="C1862" s="26" t="s">
        <v>819</v>
      </c>
      <c r="D1862">
        <v>1</v>
      </c>
      <c r="E1862">
        <v>6</v>
      </c>
      <c r="F1862">
        <v>241</v>
      </c>
      <c r="G1862">
        <v>153.84</v>
      </c>
      <c r="H1862" t="str">
        <f>_xlfn.XLOOKUP(Table1[[#This Row],[MyyjäID]],myyjat!$A$2:$A$16,myyjat!$B$2:$B$16)</f>
        <v>Hessu</v>
      </c>
      <c r="I1862">
        <f>_xlfn.XLOOKUP(Table1[[#This Row],[Tuotenumero]],tuotteet!$A$2:$A$26,tuotteet!$C$2:$C$26)</f>
        <v>3</v>
      </c>
      <c r="J1862" t="str">
        <f>_xlfn.XLOOKUP(Table1[[#This Row],[ryhmäID]],ryhmat!$A$2:$A$7,ryhmat!$B$2:$B$7)</f>
        <v>TV</v>
      </c>
      <c r="K1862">
        <f>Table1[[#This Row],[Myyntihinta]]-Table1[[#This Row],[Ostohinta]]</f>
        <v>87.16</v>
      </c>
    </row>
    <row r="1863" spans="1:11" x14ac:dyDescent="0.2">
      <c r="A1863">
        <v>52361</v>
      </c>
      <c r="B1863" s="21">
        <v>45101</v>
      </c>
      <c r="C1863" s="26" t="s">
        <v>821</v>
      </c>
      <c r="D1863">
        <v>1</v>
      </c>
      <c r="E1863">
        <v>19</v>
      </c>
      <c r="F1863">
        <v>116</v>
      </c>
      <c r="G1863">
        <v>63.48</v>
      </c>
      <c r="H1863" t="str">
        <f>_xlfn.XLOOKUP(Table1[[#This Row],[MyyjäID]],myyjat!$A$2:$A$16,myyjat!$B$2:$B$16)</f>
        <v>Valtteri</v>
      </c>
      <c r="I1863">
        <f>_xlfn.XLOOKUP(Table1[[#This Row],[Tuotenumero]],tuotteet!$A$2:$A$26,tuotteet!$C$2:$C$26)</f>
        <v>2</v>
      </c>
      <c r="J1863" t="str">
        <f>_xlfn.XLOOKUP(Table1[[#This Row],[ryhmäID]],ryhmat!$A$2:$A$7,ryhmat!$B$2:$B$7)</f>
        <v>Kuvantoisto</v>
      </c>
      <c r="K1863">
        <f>Table1[[#This Row],[Myyntihinta]]-Table1[[#This Row],[Ostohinta]]</f>
        <v>52.52</v>
      </c>
    </row>
    <row r="1864" spans="1:11" x14ac:dyDescent="0.2">
      <c r="A1864">
        <v>52362</v>
      </c>
      <c r="B1864" s="21">
        <v>45103</v>
      </c>
      <c r="C1864" s="26" t="s">
        <v>822</v>
      </c>
      <c r="D1864">
        <v>1</v>
      </c>
      <c r="E1864">
        <v>16</v>
      </c>
      <c r="F1864">
        <v>172</v>
      </c>
      <c r="G1864">
        <v>112.17</v>
      </c>
      <c r="H1864" t="str">
        <f>_xlfn.XLOOKUP(Table1[[#This Row],[MyyjäID]],myyjat!$A$2:$A$16,myyjat!$B$2:$B$16)</f>
        <v>Sanni</v>
      </c>
      <c r="I1864">
        <f>_xlfn.XLOOKUP(Table1[[#This Row],[Tuotenumero]],tuotteet!$A$2:$A$26,tuotteet!$C$2:$C$26)</f>
        <v>2</v>
      </c>
      <c r="J1864" t="str">
        <f>_xlfn.XLOOKUP(Table1[[#This Row],[ryhmäID]],ryhmat!$A$2:$A$7,ryhmat!$B$2:$B$7)</f>
        <v>Kuvantoisto</v>
      </c>
      <c r="K1864">
        <f>Table1[[#This Row],[Myyntihinta]]-Table1[[#This Row],[Ostohinta]]</f>
        <v>59.83</v>
      </c>
    </row>
    <row r="1865" spans="1:11" x14ac:dyDescent="0.2">
      <c r="A1865">
        <v>52363</v>
      </c>
      <c r="B1865" s="21">
        <v>45104</v>
      </c>
      <c r="C1865" s="26" t="s">
        <v>817</v>
      </c>
      <c r="D1865">
        <v>1</v>
      </c>
      <c r="E1865">
        <v>6</v>
      </c>
      <c r="F1865">
        <v>21</v>
      </c>
      <c r="G1865">
        <v>11.46</v>
      </c>
      <c r="H1865" t="str">
        <f>_xlfn.XLOOKUP(Table1[[#This Row],[MyyjäID]],myyjat!$A$2:$A$16,myyjat!$B$2:$B$16)</f>
        <v>Hessu</v>
      </c>
      <c r="I1865">
        <f>_xlfn.XLOOKUP(Table1[[#This Row],[Tuotenumero]],tuotteet!$A$2:$A$26,tuotteet!$C$2:$C$26)</f>
        <v>4</v>
      </c>
      <c r="J1865" t="str">
        <f>_xlfn.XLOOKUP(Table1[[#This Row],[ryhmäID]],ryhmat!$A$2:$A$7,ryhmat!$B$2:$B$7)</f>
        <v>Tarvikkeet</v>
      </c>
      <c r="K1865">
        <f>Table1[[#This Row],[Myyntihinta]]-Table1[[#This Row],[Ostohinta]]</f>
        <v>9.5399999999999991</v>
      </c>
    </row>
    <row r="1866" spans="1:11" x14ac:dyDescent="0.2">
      <c r="A1866">
        <v>52364</v>
      </c>
      <c r="B1866" s="21">
        <v>45105</v>
      </c>
      <c r="C1866" s="26" t="s">
        <v>824</v>
      </c>
      <c r="D1866">
        <v>1</v>
      </c>
      <c r="E1866">
        <v>15</v>
      </c>
      <c r="F1866">
        <v>135</v>
      </c>
      <c r="G1866">
        <v>90.3</v>
      </c>
      <c r="H1866" t="str">
        <f>_xlfn.XLOOKUP(Table1[[#This Row],[MyyjäID]],myyjat!$A$2:$A$16,myyjat!$B$2:$B$16)</f>
        <v>Sohvi</v>
      </c>
      <c r="I1866">
        <f>_xlfn.XLOOKUP(Table1[[#This Row],[Tuotenumero]],tuotteet!$A$2:$A$26,tuotteet!$C$2:$C$26)</f>
        <v>2</v>
      </c>
      <c r="J1866" t="str">
        <f>_xlfn.XLOOKUP(Table1[[#This Row],[ryhmäID]],ryhmat!$A$2:$A$7,ryhmat!$B$2:$B$7)</f>
        <v>Kuvantoisto</v>
      </c>
      <c r="K1866">
        <f>Table1[[#This Row],[Myyntihinta]]-Table1[[#This Row],[Ostohinta]]</f>
        <v>44.7</v>
      </c>
    </row>
    <row r="1867" spans="1:11" x14ac:dyDescent="0.2">
      <c r="A1867">
        <v>52365</v>
      </c>
      <c r="B1867" s="21">
        <v>45105</v>
      </c>
      <c r="C1867" s="26" t="s">
        <v>820</v>
      </c>
      <c r="D1867">
        <v>1</v>
      </c>
      <c r="E1867">
        <v>6</v>
      </c>
      <c r="F1867">
        <v>85</v>
      </c>
      <c r="G1867">
        <v>46.58</v>
      </c>
      <c r="H1867" t="str">
        <f>_xlfn.XLOOKUP(Table1[[#This Row],[MyyjäID]],myyjat!$A$2:$A$16,myyjat!$B$2:$B$16)</f>
        <v>Hessu</v>
      </c>
      <c r="I1867">
        <f>_xlfn.XLOOKUP(Table1[[#This Row],[Tuotenumero]],tuotteet!$A$2:$A$26,tuotteet!$C$2:$C$26)</f>
        <v>6</v>
      </c>
      <c r="J1867" t="str">
        <f>_xlfn.XLOOKUP(Table1[[#This Row],[ryhmäID]],ryhmat!$A$2:$A$7,ryhmat!$B$2:$B$7)</f>
        <v>Digiboxit</v>
      </c>
      <c r="K1867">
        <f>Table1[[#This Row],[Myyntihinta]]-Table1[[#This Row],[Ostohinta]]</f>
        <v>38.42</v>
      </c>
    </row>
    <row r="1868" spans="1:11" x14ac:dyDescent="0.2">
      <c r="A1868">
        <v>52366</v>
      </c>
      <c r="B1868" s="21">
        <v>45106</v>
      </c>
      <c r="C1868" s="26" t="s">
        <v>825</v>
      </c>
      <c r="D1868">
        <v>1</v>
      </c>
      <c r="E1868">
        <v>1</v>
      </c>
      <c r="F1868">
        <v>99</v>
      </c>
      <c r="G1868">
        <v>55.23</v>
      </c>
      <c r="H1868" t="str">
        <f>_xlfn.XLOOKUP(Table1[[#This Row],[MyyjäID]],myyjat!$A$2:$A$16,myyjat!$B$2:$B$16)</f>
        <v>Jani</v>
      </c>
      <c r="I1868">
        <f>_xlfn.XLOOKUP(Table1[[#This Row],[Tuotenumero]],tuotteet!$A$2:$A$26,tuotteet!$C$2:$C$26)</f>
        <v>5</v>
      </c>
      <c r="J1868" t="str">
        <f>_xlfn.XLOOKUP(Table1[[#This Row],[ryhmäID]],ryhmat!$A$2:$A$7,ryhmat!$B$2:$B$7)</f>
        <v>Konsolit</v>
      </c>
      <c r="K1868">
        <f>Table1[[#This Row],[Myyntihinta]]-Table1[[#This Row],[Ostohinta]]</f>
        <v>43.77</v>
      </c>
    </row>
    <row r="1869" spans="1:11" x14ac:dyDescent="0.2">
      <c r="A1869">
        <v>52367</v>
      </c>
      <c r="B1869" s="21">
        <v>45107</v>
      </c>
      <c r="C1869" s="26" t="s">
        <v>817</v>
      </c>
      <c r="D1869">
        <v>1</v>
      </c>
      <c r="E1869">
        <v>5</v>
      </c>
      <c r="F1869">
        <v>19</v>
      </c>
      <c r="G1869">
        <v>11.76</v>
      </c>
      <c r="H1869" t="str">
        <f>_xlfn.XLOOKUP(Table1[[#This Row],[MyyjäID]],myyjat!$A$2:$A$16,myyjat!$B$2:$B$16)</f>
        <v>Liisa</v>
      </c>
      <c r="I1869">
        <f>_xlfn.XLOOKUP(Table1[[#This Row],[Tuotenumero]],tuotteet!$A$2:$A$26,tuotteet!$C$2:$C$26)</f>
        <v>4</v>
      </c>
      <c r="J1869" t="str">
        <f>_xlfn.XLOOKUP(Table1[[#This Row],[ryhmäID]],ryhmat!$A$2:$A$7,ryhmat!$B$2:$B$7)</f>
        <v>Tarvikkeet</v>
      </c>
      <c r="K1869">
        <f>Table1[[#This Row],[Myyntihinta]]-Table1[[#This Row],[Ostohinta]]</f>
        <v>7.24</v>
      </c>
    </row>
    <row r="1870" spans="1:11" x14ac:dyDescent="0.2">
      <c r="A1870">
        <v>52368</v>
      </c>
      <c r="B1870" s="21">
        <v>45108</v>
      </c>
      <c r="C1870" s="26" t="s">
        <v>818</v>
      </c>
      <c r="D1870">
        <v>1</v>
      </c>
      <c r="E1870">
        <v>3</v>
      </c>
      <c r="F1870">
        <v>84</v>
      </c>
      <c r="G1870">
        <v>51.71</v>
      </c>
      <c r="H1870" t="str">
        <f>_xlfn.XLOOKUP(Table1[[#This Row],[MyyjäID]],myyjat!$A$2:$A$16,myyjat!$B$2:$B$16)</f>
        <v>Pekka</v>
      </c>
      <c r="I1870">
        <f>_xlfn.XLOOKUP(Table1[[#This Row],[Tuotenumero]],tuotteet!$A$2:$A$26,tuotteet!$C$2:$C$26)</f>
        <v>6</v>
      </c>
      <c r="J1870" t="str">
        <f>_xlfn.XLOOKUP(Table1[[#This Row],[ryhmäID]],ryhmat!$A$2:$A$7,ryhmat!$B$2:$B$7)</f>
        <v>Digiboxit</v>
      </c>
      <c r="K1870">
        <f>Table1[[#This Row],[Myyntihinta]]-Table1[[#This Row],[Ostohinta]]</f>
        <v>32.29</v>
      </c>
    </row>
    <row r="1871" spans="1:11" x14ac:dyDescent="0.2">
      <c r="A1871">
        <v>52369</v>
      </c>
      <c r="B1871" s="21">
        <v>45110</v>
      </c>
      <c r="C1871" s="26" t="s">
        <v>819</v>
      </c>
      <c r="D1871">
        <v>1</v>
      </c>
      <c r="E1871">
        <v>7</v>
      </c>
      <c r="F1871">
        <v>231</v>
      </c>
      <c r="G1871">
        <v>166.49</v>
      </c>
      <c r="H1871" t="str">
        <f>_xlfn.XLOOKUP(Table1[[#This Row],[MyyjäID]],myyjat!$A$2:$A$16,myyjat!$B$2:$B$16)</f>
        <v>Rauno</v>
      </c>
      <c r="I1871">
        <f>_xlfn.XLOOKUP(Table1[[#This Row],[Tuotenumero]],tuotteet!$A$2:$A$26,tuotteet!$C$2:$C$26)</f>
        <v>3</v>
      </c>
      <c r="J1871" t="str">
        <f>_xlfn.XLOOKUP(Table1[[#This Row],[ryhmäID]],ryhmat!$A$2:$A$7,ryhmat!$B$2:$B$7)</f>
        <v>TV</v>
      </c>
      <c r="K1871">
        <f>Table1[[#This Row],[Myyntihinta]]-Table1[[#This Row],[Ostohinta]]</f>
        <v>64.509999999999991</v>
      </c>
    </row>
    <row r="1872" spans="1:11" x14ac:dyDescent="0.2">
      <c r="A1872">
        <v>52370</v>
      </c>
      <c r="B1872" s="21">
        <v>45113</v>
      </c>
      <c r="C1872" s="26" t="s">
        <v>821</v>
      </c>
      <c r="D1872">
        <v>1</v>
      </c>
      <c r="E1872">
        <v>5</v>
      </c>
      <c r="F1872">
        <v>119</v>
      </c>
      <c r="G1872">
        <v>63.65</v>
      </c>
      <c r="H1872" t="str">
        <f>_xlfn.XLOOKUP(Table1[[#This Row],[MyyjäID]],myyjat!$A$2:$A$16,myyjat!$B$2:$B$16)</f>
        <v>Liisa</v>
      </c>
      <c r="I1872">
        <f>_xlfn.XLOOKUP(Table1[[#This Row],[Tuotenumero]],tuotteet!$A$2:$A$26,tuotteet!$C$2:$C$26)</f>
        <v>2</v>
      </c>
      <c r="J1872" t="str">
        <f>_xlfn.XLOOKUP(Table1[[#This Row],[ryhmäID]],ryhmat!$A$2:$A$7,ryhmat!$B$2:$B$7)</f>
        <v>Kuvantoisto</v>
      </c>
      <c r="K1872">
        <f>Table1[[#This Row],[Myyntihinta]]-Table1[[#This Row],[Ostohinta]]</f>
        <v>55.35</v>
      </c>
    </row>
    <row r="1873" spans="1:11" x14ac:dyDescent="0.2">
      <c r="A1873">
        <v>52371</v>
      </c>
      <c r="B1873" s="21">
        <v>45113</v>
      </c>
      <c r="C1873" s="26" t="s">
        <v>817</v>
      </c>
      <c r="D1873">
        <v>1</v>
      </c>
      <c r="E1873">
        <v>5</v>
      </c>
      <c r="F1873">
        <v>21</v>
      </c>
      <c r="G1873">
        <v>11.66</v>
      </c>
      <c r="H1873" t="str">
        <f>_xlfn.XLOOKUP(Table1[[#This Row],[MyyjäID]],myyjat!$A$2:$A$16,myyjat!$B$2:$B$16)</f>
        <v>Liisa</v>
      </c>
      <c r="I1873">
        <f>_xlfn.XLOOKUP(Table1[[#This Row],[Tuotenumero]],tuotteet!$A$2:$A$26,tuotteet!$C$2:$C$26)</f>
        <v>4</v>
      </c>
      <c r="J1873" t="str">
        <f>_xlfn.XLOOKUP(Table1[[#This Row],[ryhmäID]],ryhmat!$A$2:$A$7,ryhmat!$B$2:$B$7)</f>
        <v>Tarvikkeet</v>
      </c>
      <c r="K1873">
        <f>Table1[[#This Row],[Myyntihinta]]-Table1[[#This Row],[Ostohinta]]</f>
        <v>9.34</v>
      </c>
    </row>
    <row r="1874" spans="1:11" x14ac:dyDescent="0.2">
      <c r="A1874">
        <v>52372</v>
      </c>
      <c r="B1874" s="21">
        <v>45116</v>
      </c>
      <c r="C1874" s="26" t="s">
        <v>818</v>
      </c>
      <c r="D1874">
        <v>1</v>
      </c>
      <c r="E1874">
        <v>7</v>
      </c>
      <c r="F1874">
        <v>85</v>
      </c>
      <c r="G1874">
        <v>54.36</v>
      </c>
      <c r="H1874" t="str">
        <f>_xlfn.XLOOKUP(Table1[[#This Row],[MyyjäID]],myyjat!$A$2:$A$16,myyjat!$B$2:$B$16)</f>
        <v>Rauno</v>
      </c>
      <c r="I1874">
        <f>_xlfn.XLOOKUP(Table1[[#This Row],[Tuotenumero]],tuotteet!$A$2:$A$26,tuotteet!$C$2:$C$26)</f>
        <v>6</v>
      </c>
      <c r="J1874" t="str">
        <f>_xlfn.XLOOKUP(Table1[[#This Row],[ryhmäID]],ryhmat!$A$2:$A$7,ryhmat!$B$2:$B$7)</f>
        <v>Digiboxit</v>
      </c>
      <c r="K1874">
        <f>Table1[[#This Row],[Myyntihinta]]-Table1[[#This Row],[Ostohinta]]</f>
        <v>30.64</v>
      </c>
    </row>
    <row r="1875" spans="1:11" x14ac:dyDescent="0.2">
      <c r="A1875">
        <v>52373</v>
      </c>
      <c r="B1875" s="21">
        <v>45117</v>
      </c>
      <c r="C1875" s="26" t="s">
        <v>817</v>
      </c>
      <c r="D1875">
        <v>1</v>
      </c>
      <c r="E1875">
        <v>19</v>
      </c>
      <c r="F1875">
        <v>20</v>
      </c>
      <c r="G1875">
        <v>11.38</v>
      </c>
      <c r="H1875" t="str">
        <f>_xlfn.XLOOKUP(Table1[[#This Row],[MyyjäID]],myyjat!$A$2:$A$16,myyjat!$B$2:$B$16)</f>
        <v>Valtteri</v>
      </c>
      <c r="I1875">
        <f>_xlfn.XLOOKUP(Table1[[#This Row],[Tuotenumero]],tuotteet!$A$2:$A$26,tuotteet!$C$2:$C$26)</f>
        <v>4</v>
      </c>
      <c r="J1875" t="str">
        <f>_xlfn.XLOOKUP(Table1[[#This Row],[ryhmäID]],ryhmat!$A$2:$A$7,ryhmat!$B$2:$B$7)</f>
        <v>Tarvikkeet</v>
      </c>
      <c r="K1875">
        <f>Table1[[#This Row],[Myyntihinta]]-Table1[[#This Row],[Ostohinta]]</f>
        <v>8.6199999999999992</v>
      </c>
    </row>
    <row r="1876" spans="1:11" x14ac:dyDescent="0.2">
      <c r="A1876">
        <v>52374</v>
      </c>
      <c r="B1876" s="21">
        <v>45118</v>
      </c>
      <c r="C1876" s="26" t="s">
        <v>819</v>
      </c>
      <c r="D1876">
        <v>1</v>
      </c>
      <c r="E1876">
        <v>6</v>
      </c>
      <c r="F1876">
        <v>241</v>
      </c>
      <c r="G1876">
        <v>163.62</v>
      </c>
      <c r="H1876" t="str">
        <f>_xlfn.XLOOKUP(Table1[[#This Row],[MyyjäID]],myyjat!$A$2:$A$16,myyjat!$B$2:$B$16)</f>
        <v>Hessu</v>
      </c>
      <c r="I1876">
        <f>_xlfn.XLOOKUP(Table1[[#This Row],[Tuotenumero]],tuotteet!$A$2:$A$26,tuotteet!$C$2:$C$26)</f>
        <v>3</v>
      </c>
      <c r="J1876" t="str">
        <f>_xlfn.XLOOKUP(Table1[[#This Row],[ryhmäID]],ryhmat!$A$2:$A$7,ryhmat!$B$2:$B$7)</f>
        <v>TV</v>
      </c>
      <c r="K1876">
        <f>Table1[[#This Row],[Myyntihinta]]-Table1[[#This Row],[Ostohinta]]</f>
        <v>77.38</v>
      </c>
    </row>
    <row r="1877" spans="1:11" x14ac:dyDescent="0.2">
      <c r="A1877">
        <v>52375</v>
      </c>
      <c r="B1877" s="21">
        <v>45120</v>
      </c>
      <c r="C1877" s="26" t="s">
        <v>821</v>
      </c>
      <c r="D1877">
        <v>1</v>
      </c>
      <c r="E1877">
        <v>3</v>
      </c>
      <c r="F1877">
        <v>116</v>
      </c>
      <c r="G1877">
        <v>66.87</v>
      </c>
      <c r="H1877" t="str">
        <f>_xlfn.XLOOKUP(Table1[[#This Row],[MyyjäID]],myyjat!$A$2:$A$16,myyjat!$B$2:$B$16)</f>
        <v>Pekka</v>
      </c>
      <c r="I1877">
        <f>_xlfn.XLOOKUP(Table1[[#This Row],[Tuotenumero]],tuotteet!$A$2:$A$26,tuotteet!$C$2:$C$26)</f>
        <v>2</v>
      </c>
      <c r="J1877" t="str">
        <f>_xlfn.XLOOKUP(Table1[[#This Row],[ryhmäID]],ryhmat!$A$2:$A$7,ryhmat!$B$2:$B$7)</f>
        <v>Kuvantoisto</v>
      </c>
      <c r="K1877">
        <f>Table1[[#This Row],[Myyntihinta]]-Table1[[#This Row],[Ostohinta]]</f>
        <v>49.129999999999995</v>
      </c>
    </row>
    <row r="1878" spans="1:11" x14ac:dyDescent="0.2">
      <c r="A1878">
        <v>52376</v>
      </c>
      <c r="B1878" s="21">
        <v>45120</v>
      </c>
      <c r="C1878" s="26" t="s">
        <v>824</v>
      </c>
      <c r="D1878">
        <v>1</v>
      </c>
      <c r="E1878">
        <v>2</v>
      </c>
      <c r="F1878">
        <v>130</v>
      </c>
      <c r="G1878">
        <v>93.41</v>
      </c>
      <c r="H1878" t="str">
        <f>_xlfn.XLOOKUP(Table1[[#This Row],[MyyjäID]],myyjat!$A$2:$A$16,myyjat!$B$2:$B$16)</f>
        <v>Petteri</v>
      </c>
      <c r="I1878">
        <f>_xlfn.XLOOKUP(Table1[[#This Row],[Tuotenumero]],tuotteet!$A$2:$A$26,tuotteet!$C$2:$C$26)</f>
        <v>2</v>
      </c>
      <c r="J1878" t="str">
        <f>_xlfn.XLOOKUP(Table1[[#This Row],[ryhmäID]],ryhmat!$A$2:$A$7,ryhmat!$B$2:$B$7)</f>
        <v>Kuvantoisto</v>
      </c>
      <c r="K1878">
        <f>Table1[[#This Row],[Myyntihinta]]-Table1[[#This Row],[Ostohinta]]</f>
        <v>36.590000000000003</v>
      </c>
    </row>
    <row r="1879" spans="1:11" x14ac:dyDescent="0.2">
      <c r="A1879">
        <v>52377</v>
      </c>
      <c r="B1879" s="21">
        <v>45122</v>
      </c>
      <c r="C1879" s="26" t="s">
        <v>822</v>
      </c>
      <c r="D1879">
        <v>1</v>
      </c>
      <c r="E1879">
        <v>19</v>
      </c>
      <c r="F1879">
        <v>181</v>
      </c>
      <c r="G1879">
        <v>118</v>
      </c>
      <c r="H1879" t="str">
        <f>_xlfn.XLOOKUP(Table1[[#This Row],[MyyjäID]],myyjat!$A$2:$A$16,myyjat!$B$2:$B$16)</f>
        <v>Valtteri</v>
      </c>
      <c r="I1879">
        <f>_xlfn.XLOOKUP(Table1[[#This Row],[Tuotenumero]],tuotteet!$A$2:$A$26,tuotteet!$C$2:$C$26)</f>
        <v>2</v>
      </c>
      <c r="J1879" t="str">
        <f>_xlfn.XLOOKUP(Table1[[#This Row],[ryhmäID]],ryhmat!$A$2:$A$7,ryhmat!$B$2:$B$7)</f>
        <v>Kuvantoisto</v>
      </c>
      <c r="K1879">
        <f>Table1[[#This Row],[Myyntihinta]]-Table1[[#This Row],[Ostohinta]]</f>
        <v>63</v>
      </c>
    </row>
    <row r="1880" spans="1:11" x14ac:dyDescent="0.2">
      <c r="A1880">
        <v>52378</v>
      </c>
      <c r="B1880" s="21">
        <v>45123</v>
      </c>
      <c r="C1880" s="26" t="s">
        <v>820</v>
      </c>
      <c r="D1880">
        <v>1</v>
      </c>
      <c r="E1880">
        <v>2</v>
      </c>
      <c r="F1880">
        <v>83</v>
      </c>
      <c r="G1880">
        <v>48.05</v>
      </c>
      <c r="H1880" t="str">
        <f>_xlfn.XLOOKUP(Table1[[#This Row],[MyyjäID]],myyjat!$A$2:$A$16,myyjat!$B$2:$B$16)</f>
        <v>Petteri</v>
      </c>
      <c r="I1880">
        <f>_xlfn.XLOOKUP(Table1[[#This Row],[Tuotenumero]],tuotteet!$A$2:$A$26,tuotteet!$C$2:$C$26)</f>
        <v>6</v>
      </c>
      <c r="J1880" t="str">
        <f>_xlfn.XLOOKUP(Table1[[#This Row],[ryhmäID]],ryhmat!$A$2:$A$7,ryhmat!$B$2:$B$7)</f>
        <v>Digiboxit</v>
      </c>
      <c r="K1880">
        <f>Table1[[#This Row],[Myyntihinta]]-Table1[[#This Row],[Ostohinta]]</f>
        <v>34.950000000000003</v>
      </c>
    </row>
    <row r="1881" spans="1:11" x14ac:dyDescent="0.2">
      <c r="A1881">
        <v>52379</v>
      </c>
      <c r="B1881" s="21">
        <v>45123</v>
      </c>
      <c r="C1881" s="26" t="s">
        <v>818</v>
      </c>
      <c r="D1881">
        <v>1</v>
      </c>
      <c r="E1881">
        <v>10</v>
      </c>
      <c r="F1881">
        <v>82</v>
      </c>
      <c r="G1881">
        <v>56.52</v>
      </c>
      <c r="H1881" t="str">
        <f>_xlfn.XLOOKUP(Table1[[#This Row],[MyyjäID]],myyjat!$A$2:$A$16,myyjat!$B$2:$B$16)</f>
        <v>Jenni</v>
      </c>
      <c r="I1881">
        <f>_xlfn.XLOOKUP(Table1[[#This Row],[Tuotenumero]],tuotteet!$A$2:$A$26,tuotteet!$C$2:$C$26)</f>
        <v>6</v>
      </c>
      <c r="J1881" t="str">
        <f>_xlfn.XLOOKUP(Table1[[#This Row],[ryhmäID]],ryhmat!$A$2:$A$7,ryhmat!$B$2:$B$7)</f>
        <v>Digiboxit</v>
      </c>
      <c r="K1881">
        <f>Table1[[#This Row],[Myyntihinta]]-Table1[[#This Row],[Ostohinta]]</f>
        <v>25.479999999999997</v>
      </c>
    </row>
    <row r="1882" spans="1:11" x14ac:dyDescent="0.2">
      <c r="A1882">
        <v>52380</v>
      </c>
      <c r="B1882" s="21">
        <v>45124</v>
      </c>
      <c r="C1882" s="26" t="s">
        <v>817</v>
      </c>
      <c r="D1882">
        <v>1</v>
      </c>
      <c r="E1882">
        <v>1</v>
      </c>
      <c r="F1882">
        <v>19</v>
      </c>
      <c r="G1882">
        <v>11</v>
      </c>
      <c r="H1882" t="str">
        <f>_xlfn.XLOOKUP(Table1[[#This Row],[MyyjäID]],myyjat!$A$2:$A$16,myyjat!$B$2:$B$16)</f>
        <v>Jani</v>
      </c>
      <c r="I1882">
        <f>_xlfn.XLOOKUP(Table1[[#This Row],[Tuotenumero]],tuotteet!$A$2:$A$26,tuotteet!$C$2:$C$26)</f>
        <v>4</v>
      </c>
      <c r="J1882" t="str">
        <f>_xlfn.XLOOKUP(Table1[[#This Row],[ryhmäID]],ryhmat!$A$2:$A$7,ryhmat!$B$2:$B$7)</f>
        <v>Tarvikkeet</v>
      </c>
      <c r="K1882">
        <f>Table1[[#This Row],[Myyntihinta]]-Table1[[#This Row],[Ostohinta]]</f>
        <v>8</v>
      </c>
    </row>
    <row r="1883" spans="1:11" x14ac:dyDescent="0.2">
      <c r="A1883">
        <v>52381</v>
      </c>
      <c r="B1883" s="21">
        <v>45131</v>
      </c>
      <c r="C1883" s="26" t="s">
        <v>817</v>
      </c>
      <c r="D1883">
        <v>1</v>
      </c>
      <c r="E1883">
        <v>7</v>
      </c>
      <c r="F1883">
        <v>21</v>
      </c>
      <c r="G1883">
        <v>11.29</v>
      </c>
      <c r="H1883" t="str">
        <f>_xlfn.XLOOKUP(Table1[[#This Row],[MyyjäID]],myyjat!$A$2:$A$16,myyjat!$B$2:$B$16)</f>
        <v>Rauno</v>
      </c>
      <c r="I1883">
        <f>_xlfn.XLOOKUP(Table1[[#This Row],[Tuotenumero]],tuotteet!$A$2:$A$26,tuotteet!$C$2:$C$26)</f>
        <v>4</v>
      </c>
      <c r="J1883" t="str">
        <f>_xlfn.XLOOKUP(Table1[[#This Row],[ryhmäID]],ryhmat!$A$2:$A$7,ryhmat!$B$2:$B$7)</f>
        <v>Tarvikkeet</v>
      </c>
      <c r="K1883">
        <f>Table1[[#This Row],[Myyntihinta]]-Table1[[#This Row],[Ostohinta]]</f>
        <v>9.7100000000000009</v>
      </c>
    </row>
    <row r="1884" spans="1:11" x14ac:dyDescent="0.2">
      <c r="A1884">
        <v>52382</v>
      </c>
      <c r="B1884" s="21">
        <v>45132</v>
      </c>
      <c r="C1884" s="26" t="s">
        <v>821</v>
      </c>
      <c r="D1884">
        <v>1</v>
      </c>
      <c r="E1884">
        <v>7</v>
      </c>
      <c r="F1884">
        <v>119</v>
      </c>
      <c r="G1884">
        <v>67.040000000000006</v>
      </c>
      <c r="H1884" t="str">
        <f>_xlfn.XLOOKUP(Table1[[#This Row],[MyyjäID]],myyjat!$A$2:$A$16,myyjat!$B$2:$B$16)</f>
        <v>Rauno</v>
      </c>
      <c r="I1884">
        <f>_xlfn.XLOOKUP(Table1[[#This Row],[Tuotenumero]],tuotteet!$A$2:$A$26,tuotteet!$C$2:$C$26)</f>
        <v>2</v>
      </c>
      <c r="J1884" t="str">
        <f>_xlfn.XLOOKUP(Table1[[#This Row],[ryhmäID]],ryhmat!$A$2:$A$7,ryhmat!$B$2:$B$7)</f>
        <v>Kuvantoisto</v>
      </c>
      <c r="K1884">
        <f>Table1[[#This Row],[Myyntihinta]]-Table1[[#This Row],[Ostohinta]]</f>
        <v>51.959999999999994</v>
      </c>
    </row>
    <row r="1885" spans="1:11" x14ac:dyDescent="0.2">
      <c r="A1885">
        <v>52383</v>
      </c>
      <c r="B1885" s="21">
        <v>45134</v>
      </c>
      <c r="C1885" s="26" t="s">
        <v>819</v>
      </c>
      <c r="D1885">
        <v>1</v>
      </c>
      <c r="E1885">
        <v>10</v>
      </c>
      <c r="F1885">
        <v>243</v>
      </c>
      <c r="G1885">
        <v>158.15</v>
      </c>
      <c r="H1885" t="str">
        <f>_xlfn.XLOOKUP(Table1[[#This Row],[MyyjäID]],myyjat!$A$2:$A$16,myyjat!$B$2:$B$16)</f>
        <v>Jenni</v>
      </c>
      <c r="I1885">
        <f>_xlfn.XLOOKUP(Table1[[#This Row],[Tuotenumero]],tuotteet!$A$2:$A$26,tuotteet!$C$2:$C$26)</f>
        <v>3</v>
      </c>
      <c r="J1885" t="str">
        <f>_xlfn.XLOOKUP(Table1[[#This Row],[ryhmäID]],ryhmat!$A$2:$A$7,ryhmat!$B$2:$B$7)</f>
        <v>TV</v>
      </c>
      <c r="K1885">
        <f>Table1[[#This Row],[Myyntihinta]]-Table1[[#This Row],[Ostohinta]]</f>
        <v>84.85</v>
      </c>
    </row>
    <row r="1886" spans="1:11" x14ac:dyDescent="0.2">
      <c r="A1886">
        <v>52384</v>
      </c>
      <c r="B1886" s="21">
        <v>45135</v>
      </c>
      <c r="C1886" s="26" t="s">
        <v>820</v>
      </c>
      <c r="D1886">
        <v>1</v>
      </c>
      <c r="E1886">
        <v>3</v>
      </c>
      <c r="F1886">
        <v>89</v>
      </c>
      <c r="G1886">
        <v>46.33</v>
      </c>
      <c r="H1886" t="str">
        <f>_xlfn.XLOOKUP(Table1[[#This Row],[MyyjäID]],myyjat!$A$2:$A$16,myyjat!$B$2:$B$16)</f>
        <v>Pekka</v>
      </c>
      <c r="I1886">
        <f>_xlfn.XLOOKUP(Table1[[#This Row],[Tuotenumero]],tuotteet!$A$2:$A$26,tuotteet!$C$2:$C$26)</f>
        <v>6</v>
      </c>
      <c r="J1886" t="str">
        <f>_xlfn.XLOOKUP(Table1[[#This Row],[ryhmäID]],ryhmat!$A$2:$A$7,ryhmat!$B$2:$B$7)</f>
        <v>Digiboxit</v>
      </c>
      <c r="K1886">
        <f>Table1[[#This Row],[Myyntihinta]]-Table1[[#This Row],[Ostohinta]]</f>
        <v>42.67</v>
      </c>
    </row>
    <row r="1887" spans="1:11" x14ac:dyDescent="0.2">
      <c r="A1887">
        <v>52385</v>
      </c>
      <c r="B1887" s="21">
        <v>45135</v>
      </c>
      <c r="C1887" s="26" t="s">
        <v>818</v>
      </c>
      <c r="D1887">
        <v>1</v>
      </c>
      <c r="E1887">
        <v>1</v>
      </c>
      <c r="F1887">
        <v>88</v>
      </c>
      <c r="G1887">
        <v>54.35</v>
      </c>
      <c r="H1887" t="str">
        <f>_xlfn.XLOOKUP(Table1[[#This Row],[MyyjäID]],myyjat!$A$2:$A$16,myyjat!$B$2:$B$16)</f>
        <v>Jani</v>
      </c>
      <c r="I1887">
        <f>_xlfn.XLOOKUP(Table1[[#This Row],[Tuotenumero]],tuotteet!$A$2:$A$26,tuotteet!$C$2:$C$26)</f>
        <v>6</v>
      </c>
      <c r="J1887" t="str">
        <f>_xlfn.XLOOKUP(Table1[[#This Row],[ryhmäID]],ryhmat!$A$2:$A$7,ryhmat!$B$2:$B$7)</f>
        <v>Digiboxit</v>
      </c>
      <c r="K1887">
        <f>Table1[[#This Row],[Myyntihinta]]-Table1[[#This Row],[Ostohinta]]</f>
        <v>33.65</v>
      </c>
    </row>
    <row r="1888" spans="1:11" x14ac:dyDescent="0.2">
      <c r="A1888">
        <v>52386</v>
      </c>
      <c r="B1888" s="21">
        <v>45136</v>
      </c>
      <c r="C1888" s="26" t="s">
        <v>821</v>
      </c>
      <c r="D1888">
        <v>1</v>
      </c>
      <c r="E1888">
        <v>7</v>
      </c>
      <c r="F1888">
        <v>117</v>
      </c>
      <c r="G1888">
        <v>63.92</v>
      </c>
      <c r="H1888" t="str">
        <f>_xlfn.XLOOKUP(Table1[[#This Row],[MyyjäID]],myyjat!$A$2:$A$16,myyjat!$B$2:$B$16)</f>
        <v>Rauno</v>
      </c>
      <c r="I1888">
        <f>_xlfn.XLOOKUP(Table1[[#This Row],[Tuotenumero]],tuotteet!$A$2:$A$26,tuotteet!$C$2:$C$26)</f>
        <v>2</v>
      </c>
      <c r="J1888" t="str">
        <f>_xlfn.XLOOKUP(Table1[[#This Row],[ryhmäID]],ryhmat!$A$2:$A$7,ryhmat!$B$2:$B$7)</f>
        <v>Kuvantoisto</v>
      </c>
      <c r="K1888">
        <f>Table1[[#This Row],[Myyntihinta]]-Table1[[#This Row],[Ostohinta]]</f>
        <v>53.08</v>
      </c>
    </row>
    <row r="1889" spans="1:11" x14ac:dyDescent="0.2">
      <c r="A1889">
        <v>52387</v>
      </c>
      <c r="B1889" s="21">
        <v>45137</v>
      </c>
      <c r="C1889" s="26" t="s">
        <v>817</v>
      </c>
      <c r="D1889">
        <v>1</v>
      </c>
      <c r="E1889">
        <v>16</v>
      </c>
      <c r="F1889">
        <v>19</v>
      </c>
      <c r="G1889">
        <v>11.28</v>
      </c>
      <c r="H1889" t="str">
        <f>_xlfn.XLOOKUP(Table1[[#This Row],[MyyjäID]],myyjat!$A$2:$A$16,myyjat!$B$2:$B$16)</f>
        <v>Sanni</v>
      </c>
      <c r="I1889">
        <f>_xlfn.XLOOKUP(Table1[[#This Row],[Tuotenumero]],tuotteet!$A$2:$A$26,tuotteet!$C$2:$C$26)</f>
        <v>4</v>
      </c>
      <c r="J1889" t="str">
        <f>_xlfn.XLOOKUP(Table1[[#This Row],[ryhmäID]],ryhmat!$A$2:$A$7,ryhmat!$B$2:$B$7)</f>
        <v>Tarvikkeet</v>
      </c>
      <c r="K1889">
        <f>Table1[[#This Row],[Myyntihinta]]-Table1[[#This Row],[Ostohinta]]</f>
        <v>7.7200000000000006</v>
      </c>
    </row>
    <row r="1890" spans="1:11" x14ac:dyDescent="0.2">
      <c r="A1890">
        <v>52388</v>
      </c>
      <c r="B1890" s="21">
        <v>45140</v>
      </c>
      <c r="C1890" s="26" t="s">
        <v>817</v>
      </c>
      <c r="D1890">
        <v>1</v>
      </c>
      <c r="E1890">
        <v>7</v>
      </c>
      <c r="F1890">
        <v>20</v>
      </c>
      <c r="G1890">
        <v>10.76</v>
      </c>
      <c r="H1890" t="str">
        <f>_xlfn.XLOOKUP(Table1[[#This Row],[MyyjäID]],myyjat!$A$2:$A$16,myyjat!$B$2:$B$16)</f>
        <v>Rauno</v>
      </c>
      <c r="I1890">
        <f>_xlfn.XLOOKUP(Table1[[#This Row],[Tuotenumero]],tuotteet!$A$2:$A$26,tuotteet!$C$2:$C$26)</f>
        <v>4</v>
      </c>
      <c r="J1890" t="str">
        <f>_xlfn.XLOOKUP(Table1[[#This Row],[ryhmäID]],ryhmat!$A$2:$A$7,ryhmat!$B$2:$B$7)</f>
        <v>Tarvikkeet</v>
      </c>
      <c r="K1890">
        <f>Table1[[#This Row],[Myyntihinta]]-Table1[[#This Row],[Ostohinta]]</f>
        <v>9.24</v>
      </c>
    </row>
    <row r="1891" spans="1:11" x14ac:dyDescent="0.2">
      <c r="A1891">
        <v>52389</v>
      </c>
      <c r="B1891" s="21">
        <v>45141</v>
      </c>
      <c r="C1891" s="26" t="s">
        <v>818</v>
      </c>
      <c r="D1891">
        <v>1</v>
      </c>
      <c r="E1891">
        <v>16</v>
      </c>
      <c r="F1891">
        <v>83</v>
      </c>
      <c r="G1891">
        <v>53.04</v>
      </c>
      <c r="H1891" t="str">
        <f>_xlfn.XLOOKUP(Table1[[#This Row],[MyyjäID]],myyjat!$A$2:$A$16,myyjat!$B$2:$B$16)</f>
        <v>Sanni</v>
      </c>
      <c r="I1891">
        <f>_xlfn.XLOOKUP(Table1[[#This Row],[Tuotenumero]],tuotteet!$A$2:$A$26,tuotteet!$C$2:$C$26)</f>
        <v>6</v>
      </c>
      <c r="J1891" t="str">
        <f>_xlfn.XLOOKUP(Table1[[#This Row],[ryhmäID]],ryhmat!$A$2:$A$7,ryhmat!$B$2:$B$7)</f>
        <v>Digiboxit</v>
      </c>
      <c r="K1891">
        <f>Table1[[#This Row],[Myyntihinta]]-Table1[[#This Row],[Ostohinta]]</f>
        <v>29.96</v>
      </c>
    </row>
    <row r="1892" spans="1:11" x14ac:dyDescent="0.2">
      <c r="A1892">
        <v>52390</v>
      </c>
      <c r="B1892" s="21">
        <v>45141</v>
      </c>
      <c r="C1892" s="26" t="s">
        <v>822</v>
      </c>
      <c r="D1892">
        <v>1</v>
      </c>
      <c r="E1892">
        <v>5</v>
      </c>
      <c r="F1892">
        <v>174</v>
      </c>
      <c r="G1892">
        <v>121.59</v>
      </c>
      <c r="H1892" t="str">
        <f>_xlfn.XLOOKUP(Table1[[#This Row],[MyyjäID]],myyjat!$A$2:$A$16,myyjat!$B$2:$B$16)</f>
        <v>Liisa</v>
      </c>
      <c r="I1892">
        <f>_xlfn.XLOOKUP(Table1[[#This Row],[Tuotenumero]],tuotteet!$A$2:$A$26,tuotteet!$C$2:$C$26)</f>
        <v>2</v>
      </c>
      <c r="J1892" t="str">
        <f>_xlfn.XLOOKUP(Table1[[#This Row],[ryhmäID]],ryhmat!$A$2:$A$7,ryhmat!$B$2:$B$7)</f>
        <v>Kuvantoisto</v>
      </c>
      <c r="K1892">
        <f>Table1[[#This Row],[Myyntihinta]]-Table1[[#This Row],[Ostohinta]]</f>
        <v>52.41</v>
      </c>
    </row>
    <row r="1893" spans="1:11" x14ac:dyDescent="0.2">
      <c r="A1893">
        <v>52391</v>
      </c>
      <c r="B1893" s="21">
        <v>45141</v>
      </c>
      <c r="C1893" s="26" t="s">
        <v>821</v>
      </c>
      <c r="D1893">
        <v>1</v>
      </c>
      <c r="E1893">
        <v>10</v>
      </c>
      <c r="F1893">
        <v>118</v>
      </c>
      <c r="G1893">
        <v>66.650000000000006</v>
      </c>
      <c r="H1893" t="str">
        <f>_xlfn.XLOOKUP(Table1[[#This Row],[MyyjäID]],myyjat!$A$2:$A$16,myyjat!$B$2:$B$16)</f>
        <v>Jenni</v>
      </c>
      <c r="I1893">
        <f>_xlfn.XLOOKUP(Table1[[#This Row],[Tuotenumero]],tuotteet!$A$2:$A$26,tuotteet!$C$2:$C$26)</f>
        <v>2</v>
      </c>
      <c r="J1893" t="str">
        <f>_xlfn.XLOOKUP(Table1[[#This Row],[ryhmäID]],ryhmat!$A$2:$A$7,ryhmat!$B$2:$B$7)</f>
        <v>Kuvantoisto</v>
      </c>
      <c r="K1893">
        <f>Table1[[#This Row],[Myyntihinta]]-Table1[[#This Row],[Ostohinta]]</f>
        <v>51.349999999999994</v>
      </c>
    </row>
    <row r="1894" spans="1:11" x14ac:dyDescent="0.2">
      <c r="A1894">
        <v>52392</v>
      </c>
      <c r="B1894" s="21">
        <v>45142</v>
      </c>
      <c r="C1894" s="26" t="s">
        <v>820</v>
      </c>
      <c r="D1894">
        <v>1</v>
      </c>
      <c r="E1894">
        <v>7</v>
      </c>
      <c r="F1894">
        <v>85</v>
      </c>
      <c r="G1894">
        <v>51.09</v>
      </c>
      <c r="H1894" t="str">
        <f>_xlfn.XLOOKUP(Table1[[#This Row],[MyyjäID]],myyjat!$A$2:$A$16,myyjat!$B$2:$B$16)</f>
        <v>Rauno</v>
      </c>
      <c r="I1894">
        <f>_xlfn.XLOOKUP(Table1[[#This Row],[Tuotenumero]],tuotteet!$A$2:$A$26,tuotteet!$C$2:$C$26)</f>
        <v>6</v>
      </c>
      <c r="J1894" t="str">
        <f>_xlfn.XLOOKUP(Table1[[#This Row],[ryhmäID]],ryhmat!$A$2:$A$7,ryhmat!$B$2:$B$7)</f>
        <v>Digiboxit</v>
      </c>
      <c r="K1894">
        <f>Table1[[#This Row],[Myyntihinta]]-Table1[[#This Row],[Ostohinta]]</f>
        <v>33.909999999999997</v>
      </c>
    </row>
    <row r="1895" spans="1:11" x14ac:dyDescent="0.2">
      <c r="A1895">
        <v>52393</v>
      </c>
      <c r="B1895" s="21">
        <v>45146</v>
      </c>
      <c r="C1895" s="26" t="s">
        <v>822</v>
      </c>
      <c r="D1895">
        <v>1</v>
      </c>
      <c r="E1895">
        <v>7</v>
      </c>
      <c r="F1895">
        <v>174</v>
      </c>
      <c r="G1895">
        <v>115.45</v>
      </c>
      <c r="H1895" t="str">
        <f>_xlfn.XLOOKUP(Table1[[#This Row],[MyyjäID]],myyjat!$A$2:$A$16,myyjat!$B$2:$B$16)</f>
        <v>Rauno</v>
      </c>
      <c r="I1895">
        <f>_xlfn.XLOOKUP(Table1[[#This Row],[Tuotenumero]],tuotteet!$A$2:$A$26,tuotteet!$C$2:$C$26)</f>
        <v>2</v>
      </c>
      <c r="J1895" t="str">
        <f>_xlfn.XLOOKUP(Table1[[#This Row],[ryhmäID]],ryhmat!$A$2:$A$7,ryhmat!$B$2:$B$7)</f>
        <v>Kuvantoisto</v>
      </c>
      <c r="K1895">
        <f>Table1[[#This Row],[Myyntihinta]]-Table1[[#This Row],[Ostohinta]]</f>
        <v>58.55</v>
      </c>
    </row>
    <row r="1896" spans="1:11" x14ac:dyDescent="0.2">
      <c r="A1896">
        <v>52394</v>
      </c>
      <c r="B1896" s="21">
        <v>45147</v>
      </c>
      <c r="C1896" s="26" t="s">
        <v>817</v>
      </c>
      <c r="D1896">
        <v>1</v>
      </c>
      <c r="E1896">
        <v>16</v>
      </c>
      <c r="F1896">
        <v>21</v>
      </c>
      <c r="G1896">
        <v>11.24</v>
      </c>
      <c r="H1896" t="str">
        <f>_xlfn.XLOOKUP(Table1[[#This Row],[MyyjäID]],myyjat!$A$2:$A$16,myyjat!$B$2:$B$16)</f>
        <v>Sanni</v>
      </c>
      <c r="I1896">
        <f>_xlfn.XLOOKUP(Table1[[#This Row],[Tuotenumero]],tuotteet!$A$2:$A$26,tuotteet!$C$2:$C$26)</f>
        <v>4</v>
      </c>
      <c r="J1896" t="str">
        <f>_xlfn.XLOOKUP(Table1[[#This Row],[ryhmäID]],ryhmat!$A$2:$A$7,ryhmat!$B$2:$B$7)</f>
        <v>Tarvikkeet</v>
      </c>
      <c r="K1896">
        <f>Table1[[#This Row],[Myyntihinta]]-Table1[[#This Row],[Ostohinta]]</f>
        <v>9.76</v>
      </c>
    </row>
    <row r="1897" spans="1:11" x14ac:dyDescent="0.2">
      <c r="A1897">
        <v>52395</v>
      </c>
      <c r="B1897" s="21">
        <v>45149</v>
      </c>
      <c r="C1897" s="26" t="s">
        <v>821</v>
      </c>
      <c r="D1897">
        <v>1</v>
      </c>
      <c r="E1897">
        <v>11</v>
      </c>
      <c r="F1897">
        <v>113</v>
      </c>
      <c r="G1897">
        <v>64.36</v>
      </c>
      <c r="H1897" t="str">
        <f>_xlfn.XLOOKUP(Table1[[#This Row],[MyyjäID]],myyjat!$A$2:$A$16,myyjat!$B$2:$B$16)</f>
        <v>Lisbeth</v>
      </c>
      <c r="I1897">
        <f>_xlfn.XLOOKUP(Table1[[#This Row],[Tuotenumero]],tuotteet!$A$2:$A$26,tuotteet!$C$2:$C$26)</f>
        <v>2</v>
      </c>
      <c r="J1897" t="str">
        <f>_xlfn.XLOOKUP(Table1[[#This Row],[ryhmäID]],ryhmat!$A$2:$A$7,ryhmat!$B$2:$B$7)</f>
        <v>Kuvantoisto</v>
      </c>
      <c r="K1897">
        <f>Table1[[#This Row],[Myyntihinta]]-Table1[[#This Row],[Ostohinta]]</f>
        <v>48.64</v>
      </c>
    </row>
    <row r="1898" spans="1:11" x14ac:dyDescent="0.2">
      <c r="A1898">
        <v>52396</v>
      </c>
      <c r="B1898" s="21">
        <v>45151</v>
      </c>
      <c r="C1898" s="26" t="s">
        <v>818</v>
      </c>
      <c r="D1898">
        <v>1</v>
      </c>
      <c r="E1898">
        <v>6</v>
      </c>
      <c r="F1898">
        <v>88</v>
      </c>
      <c r="G1898">
        <v>54.86</v>
      </c>
      <c r="H1898" t="str">
        <f>_xlfn.XLOOKUP(Table1[[#This Row],[MyyjäID]],myyjat!$A$2:$A$16,myyjat!$B$2:$B$16)</f>
        <v>Hessu</v>
      </c>
      <c r="I1898">
        <f>_xlfn.XLOOKUP(Table1[[#This Row],[Tuotenumero]],tuotteet!$A$2:$A$26,tuotteet!$C$2:$C$26)</f>
        <v>6</v>
      </c>
      <c r="J1898" t="str">
        <f>_xlfn.XLOOKUP(Table1[[#This Row],[ryhmäID]],ryhmat!$A$2:$A$7,ryhmat!$B$2:$B$7)</f>
        <v>Digiboxit</v>
      </c>
      <c r="K1898">
        <f>Table1[[#This Row],[Myyntihinta]]-Table1[[#This Row],[Ostohinta]]</f>
        <v>33.14</v>
      </c>
    </row>
    <row r="1899" spans="1:11" x14ac:dyDescent="0.2">
      <c r="A1899">
        <v>52397</v>
      </c>
      <c r="B1899" s="21">
        <v>45152</v>
      </c>
      <c r="C1899" s="26" t="s">
        <v>817</v>
      </c>
      <c r="D1899">
        <v>1</v>
      </c>
      <c r="E1899">
        <v>16</v>
      </c>
      <c r="F1899">
        <v>20</v>
      </c>
      <c r="G1899">
        <v>11.04</v>
      </c>
      <c r="H1899" t="str">
        <f>_xlfn.XLOOKUP(Table1[[#This Row],[MyyjäID]],myyjat!$A$2:$A$16,myyjat!$B$2:$B$16)</f>
        <v>Sanni</v>
      </c>
      <c r="I1899">
        <f>_xlfn.XLOOKUP(Table1[[#This Row],[Tuotenumero]],tuotteet!$A$2:$A$26,tuotteet!$C$2:$C$26)</f>
        <v>4</v>
      </c>
      <c r="J1899" t="str">
        <f>_xlfn.XLOOKUP(Table1[[#This Row],[ryhmäID]],ryhmat!$A$2:$A$7,ryhmat!$B$2:$B$7)</f>
        <v>Tarvikkeet</v>
      </c>
      <c r="K1899">
        <f>Table1[[#This Row],[Myyntihinta]]-Table1[[#This Row],[Ostohinta]]</f>
        <v>8.9600000000000009</v>
      </c>
    </row>
    <row r="1900" spans="1:11" x14ac:dyDescent="0.2">
      <c r="A1900">
        <v>52398</v>
      </c>
      <c r="B1900" s="21">
        <v>45153</v>
      </c>
      <c r="C1900" s="26" t="s">
        <v>819</v>
      </c>
      <c r="D1900">
        <v>1</v>
      </c>
      <c r="E1900">
        <v>3</v>
      </c>
      <c r="F1900">
        <v>247</v>
      </c>
      <c r="G1900">
        <v>169.1</v>
      </c>
      <c r="H1900" t="str">
        <f>_xlfn.XLOOKUP(Table1[[#This Row],[MyyjäID]],myyjat!$A$2:$A$16,myyjat!$B$2:$B$16)</f>
        <v>Pekka</v>
      </c>
      <c r="I1900">
        <f>_xlfn.XLOOKUP(Table1[[#This Row],[Tuotenumero]],tuotteet!$A$2:$A$26,tuotteet!$C$2:$C$26)</f>
        <v>3</v>
      </c>
      <c r="J1900" t="str">
        <f>_xlfn.XLOOKUP(Table1[[#This Row],[ryhmäID]],ryhmat!$A$2:$A$7,ryhmat!$B$2:$B$7)</f>
        <v>TV</v>
      </c>
      <c r="K1900">
        <f>Table1[[#This Row],[Myyntihinta]]-Table1[[#This Row],[Ostohinta]]</f>
        <v>77.900000000000006</v>
      </c>
    </row>
    <row r="1901" spans="1:11" x14ac:dyDescent="0.2">
      <c r="A1901">
        <v>52399</v>
      </c>
      <c r="B1901" s="21">
        <v>45155</v>
      </c>
      <c r="C1901" s="26" t="s">
        <v>824</v>
      </c>
      <c r="D1901">
        <v>1</v>
      </c>
      <c r="E1901">
        <v>11</v>
      </c>
      <c r="F1901">
        <v>128</v>
      </c>
      <c r="G1901">
        <v>90</v>
      </c>
      <c r="H1901" t="str">
        <f>_xlfn.XLOOKUP(Table1[[#This Row],[MyyjäID]],myyjat!$A$2:$A$16,myyjat!$B$2:$B$16)</f>
        <v>Lisbeth</v>
      </c>
      <c r="I1901">
        <f>_xlfn.XLOOKUP(Table1[[#This Row],[Tuotenumero]],tuotteet!$A$2:$A$26,tuotteet!$C$2:$C$26)</f>
        <v>2</v>
      </c>
      <c r="J1901" t="str">
        <f>_xlfn.XLOOKUP(Table1[[#This Row],[ryhmäID]],ryhmat!$A$2:$A$7,ryhmat!$B$2:$B$7)</f>
        <v>Kuvantoisto</v>
      </c>
      <c r="K1901">
        <f>Table1[[#This Row],[Myyntihinta]]-Table1[[#This Row],[Ostohinta]]</f>
        <v>38</v>
      </c>
    </row>
    <row r="1902" spans="1:11" x14ac:dyDescent="0.2">
      <c r="A1902">
        <v>52400</v>
      </c>
      <c r="B1902" s="21">
        <v>45156</v>
      </c>
      <c r="C1902" s="26" t="s">
        <v>817</v>
      </c>
      <c r="D1902">
        <v>1</v>
      </c>
      <c r="E1902">
        <v>6</v>
      </c>
      <c r="F1902">
        <v>21</v>
      </c>
      <c r="G1902">
        <v>10.98</v>
      </c>
      <c r="H1902" t="str">
        <f>_xlfn.XLOOKUP(Table1[[#This Row],[MyyjäID]],myyjat!$A$2:$A$16,myyjat!$B$2:$B$16)</f>
        <v>Hessu</v>
      </c>
      <c r="I1902">
        <f>_xlfn.XLOOKUP(Table1[[#This Row],[Tuotenumero]],tuotteet!$A$2:$A$26,tuotteet!$C$2:$C$26)</f>
        <v>4</v>
      </c>
      <c r="J1902" t="str">
        <f>_xlfn.XLOOKUP(Table1[[#This Row],[ryhmäID]],ryhmat!$A$2:$A$7,ryhmat!$B$2:$B$7)</f>
        <v>Tarvikkeet</v>
      </c>
      <c r="K1902">
        <f>Table1[[#This Row],[Myyntihinta]]-Table1[[#This Row],[Ostohinta]]</f>
        <v>10.02</v>
      </c>
    </row>
    <row r="1903" spans="1:11" x14ac:dyDescent="0.2">
      <c r="A1903">
        <v>52401</v>
      </c>
      <c r="B1903" s="21">
        <v>45156</v>
      </c>
      <c r="C1903" s="26" t="s">
        <v>818</v>
      </c>
      <c r="D1903">
        <v>1</v>
      </c>
      <c r="E1903">
        <v>7</v>
      </c>
      <c r="F1903">
        <v>86</v>
      </c>
      <c r="G1903">
        <v>52.94</v>
      </c>
      <c r="H1903" t="str">
        <f>_xlfn.XLOOKUP(Table1[[#This Row],[MyyjäID]],myyjat!$A$2:$A$16,myyjat!$B$2:$B$16)</f>
        <v>Rauno</v>
      </c>
      <c r="I1903">
        <f>_xlfn.XLOOKUP(Table1[[#This Row],[Tuotenumero]],tuotteet!$A$2:$A$26,tuotteet!$C$2:$C$26)</f>
        <v>6</v>
      </c>
      <c r="J1903" t="str">
        <f>_xlfn.XLOOKUP(Table1[[#This Row],[ryhmäID]],ryhmat!$A$2:$A$7,ryhmat!$B$2:$B$7)</f>
        <v>Digiboxit</v>
      </c>
      <c r="K1903">
        <f>Table1[[#This Row],[Myyntihinta]]-Table1[[#This Row],[Ostohinta]]</f>
        <v>33.06</v>
      </c>
    </row>
    <row r="1904" spans="1:11" x14ac:dyDescent="0.2">
      <c r="A1904">
        <v>52402</v>
      </c>
      <c r="B1904" s="21">
        <v>45158</v>
      </c>
      <c r="C1904" s="26" t="s">
        <v>820</v>
      </c>
      <c r="D1904">
        <v>1</v>
      </c>
      <c r="E1904">
        <v>16</v>
      </c>
      <c r="F1904">
        <v>81</v>
      </c>
      <c r="G1904">
        <v>50.98</v>
      </c>
      <c r="H1904" t="str">
        <f>_xlfn.XLOOKUP(Table1[[#This Row],[MyyjäID]],myyjat!$A$2:$A$16,myyjat!$B$2:$B$16)</f>
        <v>Sanni</v>
      </c>
      <c r="I1904">
        <f>_xlfn.XLOOKUP(Table1[[#This Row],[Tuotenumero]],tuotteet!$A$2:$A$26,tuotteet!$C$2:$C$26)</f>
        <v>6</v>
      </c>
      <c r="J1904" t="str">
        <f>_xlfn.XLOOKUP(Table1[[#This Row],[ryhmäID]],ryhmat!$A$2:$A$7,ryhmat!$B$2:$B$7)</f>
        <v>Digiboxit</v>
      </c>
      <c r="K1904">
        <f>Table1[[#This Row],[Myyntihinta]]-Table1[[#This Row],[Ostohinta]]</f>
        <v>30.020000000000003</v>
      </c>
    </row>
    <row r="1905" spans="1:11" x14ac:dyDescent="0.2">
      <c r="A1905">
        <v>52403</v>
      </c>
      <c r="B1905" s="21">
        <v>45159</v>
      </c>
      <c r="C1905" s="26" t="s">
        <v>817</v>
      </c>
      <c r="D1905">
        <v>1</v>
      </c>
      <c r="E1905">
        <v>10</v>
      </c>
      <c r="F1905">
        <v>20</v>
      </c>
      <c r="G1905">
        <v>11.23</v>
      </c>
      <c r="H1905" t="str">
        <f>_xlfn.XLOOKUP(Table1[[#This Row],[MyyjäID]],myyjat!$A$2:$A$16,myyjat!$B$2:$B$16)</f>
        <v>Jenni</v>
      </c>
      <c r="I1905">
        <f>_xlfn.XLOOKUP(Table1[[#This Row],[Tuotenumero]],tuotteet!$A$2:$A$26,tuotteet!$C$2:$C$26)</f>
        <v>4</v>
      </c>
      <c r="J1905" t="str">
        <f>_xlfn.XLOOKUP(Table1[[#This Row],[ryhmäID]],ryhmat!$A$2:$A$7,ryhmat!$B$2:$B$7)</f>
        <v>Tarvikkeet</v>
      </c>
      <c r="K1905">
        <f>Table1[[#This Row],[Myyntihinta]]-Table1[[#This Row],[Ostohinta]]</f>
        <v>8.77</v>
      </c>
    </row>
    <row r="1906" spans="1:11" x14ac:dyDescent="0.2">
      <c r="A1906">
        <v>52404</v>
      </c>
      <c r="B1906" s="21">
        <v>45161</v>
      </c>
      <c r="C1906" s="26" t="s">
        <v>819</v>
      </c>
      <c r="D1906">
        <v>1</v>
      </c>
      <c r="E1906">
        <v>13</v>
      </c>
      <c r="F1906">
        <v>233</v>
      </c>
      <c r="G1906">
        <v>166.31</v>
      </c>
      <c r="H1906" t="str">
        <f>_xlfn.XLOOKUP(Table1[[#This Row],[MyyjäID]],myyjat!$A$2:$A$16,myyjat!$B$2:$B$16)</f>
        <v>Mari</v>
      </c>
      <c r="I1906">
        <f>_xlfn.XLOOKUP(Table1[[#This Row],[Tuotenumero]],tuotteet!$A$2:$A$26,tuotteet!$C$2:$C$26)</f>
        <v>3</v>
      </c>
      <c r="J1906" t="str">
        <f>_xlfn.XLOOKUP(Table1[[#This Row],[ryhmäID]],ryhmat!$A$2:$A$7,ryhmat!$B$2:$B$7)</f>
        <v>TV</v>
      </c>
      <c r="K1906">
        <f>Table1[[#This Row],[Myyntihinta]]-Table1[[#This Row],[Ostohinta]]</f>
        <v>66.69</v>
      </c>
    </row>
    <row r="1907" spans="1:11" x14ac:dyDescent="0.2">
      <c r="A1907">
        <v>52405</v>
      </c>
      <c r="B1907" s="21">
        <v>45161</v>
      </c>
      <c r="C1907" s="26" t="s">
        <v>821</v>
      </c>
      <c r="D1907">
        <v>1</v>
      </c>
      <c r="E1907">
        <v>18</v>
      </c>
      <c r="F1907">
        <v>120</v>
      </c>
      <c r="G1907">
        <v>61.02</v>
      </c>
      <c r="H1907" t="str">
        <f>_xlfn.XLOOKUP(Table1[[#This Row],[MyyjäID]],myyjat!$A$2:$A$16,myyjat!$B$2:$B$16)</f>
        <v>Juhani</v>
      </c>
      <c r="I1907">
        <f>_xlfn.XLOOKUP(Table1[[#This Row],[Tuotenumero]],tuotteet!$A$2:$A$26,tuotteet!$C$2:$C$26)</f>
        <v>2</v>
      </c>
      <c r="J1907" t="str">
        <f>_xlfn.XLOOKUP(Table1[[#This Row],[ryhmäID]],ryhmat!$A$2:$A$7,ryhmat!$B$2:$B$7)</f>
        <v>Kuvantoisto</v>
      </c>
      <c r="K1907">
        <f>Table1[[#This Row],[Myyntihinta]]-Table1[[#This Row],[Ostohinta]]</f>
        <v>58.98</v>
      </c>
    </row>
    <row r="1908" spans="1:11" x14ac:dyDescent="0.2">
      <c r="A1908">
        <v>52406</v>
      </c>
      <c r="B1908" s="21">
        <v>45163</v>
      </c>
      <c r="C1908" s="26" t="s">
        <v>820</v>
      </c>
      <c r="D1908">
        <v>1</v>
      </c>
      <c r="E1908">
        <v>9</v>
      </c>
      <c r="F1908">
        <v>84</v>
      </c>
      <c r="G1908">
        <v>50.01</v>
      </c>
      <c r="H1908" t="str">
        <f>_xlfn.XLOOKUP(Table1[[#This Row],[MyyjäID]],myyjat!$A$2:$A$16,myyjat!$B$2:$B$16)</f>
        <v>Maija</v>
      </c>
      <c r="I1908">
        <f>_xlfn.XLOOKUP(Table1[[#This Row],[Tuotenumero]],tuotteet!$A$2:$A$26,tuotteet!$C$2:$C$26)</f>
        <v>6</v>
      </c>
      <c r="J1908" t="str">
        <f>_xlfn.XLOOKUP(Table1[[#This Row],[ryhmäID]],ryhmat!$A$2:$A$7,ryhmat!$B$2:$B$7)</f>
        <v>Digiboxit</v>
      </c>
      <c r="K1908">
        <f>Table1[[#This Row],[Myyntihinta]]-Table1[[#This Row],[Ostohinta]]</f>
        <v>33.99</v>
      </c>
    </row>
    <row r="1909" spans="1:11" x14ac:dyDescent="0.2">
      <c r="A1909">
        <v>52407</v>
      </c>
      <c r="B1909" s="21">
        <v>45164</v>
      </c>
      <c r="C1909" s="26" t="s">
        <v>822</v>
      </c>
      <c r="D1909">
        <v>1</v>
      </c>
      <c r="E1909">
        <v>6</v>
      </c>
      <c r="F1909">
        <v>184</v>
      </c>
      <c r="G1909">
        <v>116.45</v>
      </c>
      <c r="H1909" t="str">
        <f>_xlfn.XLOOKUP(Table1[[#This Row],[MyyjäID]],myyjat!$A$2:$A$16,myyjat!$B$2:$B$16)</f>
        <v>Hessu</v>
      </c>
      <c r="I1909">
        <f>_xlfn.XLOOKUP(Table1[[#This Row],[Tuotenumero]],tuotteet!$A$2:$A$26,tuotteet!$C$2:$C$26)</f>
        <v>2</v>
      </c>
      <c r="J1909" t="str">
        <f>_xlfn.XLOOKUP(Table1[[#This Row],[ryhmäID]],ryhmat!$A$2:$A$7,ryhmat!$B$2:$B$7)</f>
        <v>Kuvantoisto</v>
      </c>
      <c r="K1909">
        <f>Table1[[#This Row],[Myyntihinta]]-Table1[[#This Row],[Ostohinta]]</f>
        <v>67.55</v>
      </c>
    </row>
    <row r="1910" spans="1:11" x14ac:dyDescent="0.2">
      <c r="A1910">
        <v>52408</v>
      </c>
      <c r="B1910" s="21">
        <v>45166</v>
      </c>
      <c r="C1910" s="26" t="s">
        <v>817</v>
      </c>
      <c r="D1910">
        <v>1</v>
      </c>
      <c r="E1910">
        <v>9</v>
      </c>
      <c r="F1910">
        <v>20</v>
      </c>
      <c r="G1910">
        <v>11.53</v>
      </c>
      <c r="H1910" t="str">
        <f>_xlfn.XLOOKUP(Table1[[#This Row],[MyyjäID]],myyjat!$A$2:$A$16,myyjat!$B$2:$B$16)</f>
        <v>Maija</v>
      </c>
      <c r="I1910">
        <f>_xlfn.XLOOKUP(Table1[[#This Row],[Tuotenumero]],tuotteet!$A$2:$A$26,tuotteet!$C$2:$C$26)</f>
        <v>4</v>
      </c>
      <c r="J1910" t="str">
        <f>_xlfn.XLOOKUP(Table1[[#This Row],[ryhmäID]],ryhmat!$A$2:$A$7,ryhmat!$B$2:$B$7)</f>
        <v>Tarvikkeet</v>
      </c>
      <c r="K1910">
        <f>Table1[[#This Row],[Myyntihinta]]-Table1[[#This Row],[Ostohinta]]</f>
        <v>8.4700000000000006</v>
      </c>
    </row>
    <row r="1911" spans="1:11" x14ac:dyDescent="0.2">
      <c r="A1911">
        <v>52409</v>
      </c>
      <c r="B1911" s="21">
        <v>45168</v>
      </c>
      <c r="C1911" s="26" t="s">
        <v>818</v>
      </c>
      <c r="D1911">
        <v>1</v>
      </c>
      <c r="E1911">
        <v>16</v>
      </c>
      <c r="F1911">
        <v>89</v>
      </c>
      <c r="G1911">
        <v>54.59</v>
      </c>
      <c r="H1911" t="str">
        <f>_xlfn.XLOOKUP(Table1[[#This Row],[MyyjäID]],myyjat!$A$2:$A$16,myyjat!$B$2:$B$16)</f>
        <v>Sanni</v>
      </c>
      <c r="I1911">
        <f>_xlfn.XLOOKUP(Table1[[#This Row],[Tuotenumero]],tuotteet!$A$2:$A$26,tuotteet!$C$2:$C$26)</f>
        <v>6</v>
      </c>
      <c r="J1911" t="str">
        <f>_xlfn.XLOOKUP(Table1[[#This Row],[ryhmäID]],ryhmat!$A$2:$A$7,ryhmat!$B$2:$B$7)</f>
        <v>Digiboxit</v>
      </c>
      <c r="K1911">
        <f>Table1[[#This Row],[Myyntihinta]]-Table1[[#This Row],[Ostohinta]]</f>
        <v>34.409999999999997</v>
      </c>
    </row>
    <row r="1912" spans="1:11" x14ac:dyDescent="0.2">
      <c r="A1912">
        <v>52410</v>
      </c>
      <c r="B1912" s="21">
        <v>45169</v>
      </c>
      <c r="C1912" s="26" t="s">
        <v>822</v>
      </c>
      <c r="D1912">
        <v>1</v>
      </c>
      <c r="E1912">
        <v>1</v>
      </c>
      <c r="F1912">
        <v>175</v>
      </c>
      <c r="G1912">
        <v>120.52</v>
      </c>
      <c r="H1912" t="str">
        <f>_xlfn.XLOOKUP(Table1[[#This Row],[MyyjäID]],myyjat!$A$2:$A$16,myyjat!$B$2:$B$16)</f>
        <v>Jani</v>
      </c>
      <c r="I1912">
        <f>_xlfn.XLOOKUP(Table1[[#This Row],[Tuotenumero]],tuotteet!$A$2:$A$26,tuotteet!$C$2:$C$26)</f>
        <v>2</v>
      </c>
      <c r="J1912" t="str">
        <f>_xlfn.XLOOKUP(Table1[[#This Row],[ryhmäID]],ryhmat!$A$2:$A$7,ryhmat!$B$2:$B$7)</f>
        <v>Kuvantoisto</v>
      </c>
      <c r="K1912">
        <f>Table1[[#This Row],[Myyntihinta]]-Table1[[#This Row],[Ostohinta]]</f>
        <v>54.480000000000004</v>
      </c>
    </row>
    <row r="1913" spans="1:11" x14ac:dyDescent="0.2">
      <c r="A1913">
        <v>52411</v>
      </c>
      <c r="B1913" s="21">
        <v>45170</v>
      </c>
      <c r="C1913" s="26" t="s">
        <v>819</v>
      </c>
      <c r="D1913">
        <v>1</v>
      </c>
      <c r="E1913">
        <v>18</v>
      </c>
      <c r="F1913">
        <v>228</v>
      </c>
      <c r="G1913">
        <v>164.76</v>
      </c>
      <c r="H1913" t="str">
        <f>_xlfn.XLOOKUP(Table1[[#This Row],[MyyjäID]],myyjat!$A$2:$A$16,myyjat!$B$2:$B$16)</f>
        <v>Juhani</v>
      </c>
      <c r="I1913">
        <f>_xlfn.XLOOKUP(Table1[[#This Row],[Tuotenumero]],tuotteet!$A$2:$A$26,tuotteet!$C$2:$C$26)</f>
        <v>3</v>
      </c>
      <c r="J1913" t="str">
        <f>_xlfn.XLOOKUP(Table1[[#This Row],[ryhmäID]],ryhmat!$A$2:$A$7,ryhmat!$B$2:$B$7)</f>
        <v>TV</v>
      </c>
      <c r="K1913">
        <f>Table1[[#This Row],[Myyntihinta]]-Table1[[#This Row],[Ostohinta]]</f>
        <v>63.240000000000009</v>
      </c>
    </row>
    <row r="1914" spans="1:11" x14ac:dyDescent="0.2">
      <c r="A1914">
        <v>52412</v>
      </c>
      <c r="B1914" s="21">
        <v>45170</v>
      </c>
      <c r="C1914" s="26" t="s">
        <v>820</v>
      </c>
      <c r="D1914">
        <v>1</v>
      </c>
      <c r="E1914">
        <v>7</v>
      </c>
      <c r="F1914">
        <v>86</v>
      </c>
      <c r="G1914">
        <v>50.34</v>
      </c>
      <c r="H1914" t="str">
        <f>_xlfn.XLOOKUP(Table1[[#This Row],[MyyjäID]],myyjat!$A$2:$A$16,myyjat!$B$2:$B$16)</f>
        <v>Rauno</v>
      </c>
      <c r="I1914">
        <f>_xlfn.XLOOKUP(Table1[[#This Row],[Tuotenumero]],tuotteet!$A$2:$A$26,tuotteet!$C$2:$C$26)</f>
        <v>6</v>
      </c>
      <c r="J1914" t="str">
        <f>_xlfn.XLOOKUP(Table1[[#This Row],[ryhmäID]],ryhmat!$A$2:$A$7,ryhmat!$B$2:$B$7)</f>
        <v>Digiboxit</v>
      </c>
      <c r="K1914">
        <f>Table1[[#This Row],[Myyntihinta]]-Table1[[#This Row],[Ostohinta]]</f>
        <v>35.659999999999997</v>
      </c>
    </row>
    <row r="1915" spans="1:11" x14ac:dyDescent="0.2">
      <c r="A1915">
        <v>52413</v>
      </c>
      <c r="B1915" s="21">
        <v>45172</v>
      </c>
      <c r="C1915" s="26" t="s">
        <v>817</v>
      </c>
      <c r="D1915">
        <v>1</v>
      </c>
      <c r="E1915">
        <v>6</v>
      </c>
      <c r="F1915">
        <v>20</v>
      </c>
      <c r="G1915">
        <v>10.83</v>
      </c>
      <c r="H1915" t="str">
        <f>_xlfn.XLOOKUP(Table1[[#This Row],[MyyjäID]],myyjat!$A$2:$A$16,myyjat!$B$2:$B$16)</f>
        <v>Hessu</v>
      </c>
      <c r="I1915">
        <f>_xlfn.XLOOKUP(Table1[[#This Row],[Tuotenumero]],tuotteet!$A$2:$A$26,tuotteet!$C$2:$C$26)</f>
        <v>4</v>
      </c>
      <c r="J1915" t="str">
        <f>_xlfn.XLOOKUP(Table1[[#This Row],[ryhmäID]],ryhmat!$A$2:$A$7,ryhmat!$B$2:$B$7)</f>
        <v>Tarvikkeet</v>
      </c>
      <c r="K1915">
        <f>Table1[[#This Row],[Myyntihinta]]-Table1[[#This Row],[Ostohinta]]</f>
        <v>9.17</v>
      </c>
    </row>
    <row r="1916" spans="1:11" x14ac:dyDescent="0.2">
      <c r="A1916">
        <v>52414</v>
      </c>
      <c r="B1916" s="21">
        <v>45173</v>
      </c>
      <c r="C1916" s="26" t="s">
        <v>818</v>
      </c>
      <c r="D1916">
        <v>1</v>
      </c>
      <c r="E1916">
        <v>15</v>
      </c>
      <c r="F1916">
        <v>86</v>
      </c>
      <c r="G1916">
        <v>52.1</v>
      </c>
      <c r="H1916" t="str">
        <f>_xlfn.XLOOKUP(Table1[[#This Row],[MyyjäID]],myyjat!$A$2:$A$16,myyjat!$B$2:$B$16)</f>
        <v>Sohvi</v>
      </c>
      <c r="I1916">
        <f>_xlfn.XLOOKUP(Table1[[#This Row],[Tuotenumero]],tuotteet!$A$2:$A$26,tuotteet!$C$2:$C$26)</f>
        <v>6</v>
      </c>
      <c r="J1916" t="str">
        <f>_xlfn.XLOOKUP(Table1[[#This Row],[ryhmäID]],ryhmat!$A$2:$A$7,ryhmat!$B$2:$B$7)</f>
        <v>Digiboxit</v>
      </c>
      <c r="K1916">
        <f>Table1[[#This Row],[Myyntihinta]]-Table1[[#This Row],[Ostohinta]]</f>
        <v>33.9</v>
      </c>
    </row>
    <row r="1917" spans="1:11" x14ac:dyDescent="0.2">
      <c r="A1917">
        <v>52415</v>
      </c>
      <c r="B1917" s="21">
        <v>45174</v>
      </c>
      <c r="C1917" s="26" t="s">
        <v>821</v>
      </c>
      <c r="D1917">
        <v>1</v>
      </c>
      <c r="E1917">
        <v>7</v>
      </c>
      <c r="F1917">
        <v>118</v>
      </c>
      <c r="G1917">
        <v>65.25</v>
      </c>
      <c r="H1917" t="str">
        <f>_xlfn.XLOOKUP(Table1[[#This Row],[MyyjäID]],myyjat!$A$2:$A$16,myyjat!$B$2:$B$16)</f>
        <v>Rauno</v>
      </c>
      <c r="I1917">
        <f>_xlfn.XLOOKUP(Table1[[#This Row],[Tuotenumero]],tuotteet!$A$2:$A$26,tuotteet!$C$2:$C$26)</f>
        <v>2</v>
      </c>
      <c r="J1917" t="str">
        <f>_xlfn.XLOOKUP(Table1[[#This Row],[ryhmäID]],ryhmat!$A$2:$A$7,ryhmat!$B$2:$B$7)</f>
        <v>Kuvantoisto</v>
      </c>
      <c r="K1917">
        <f>Table1[[#This Row],[Myyntihinta]]-Table1[[#This Row],[Ostohinta]]</f>
        <v>52.75</v>
      </c>
    </row>
    <row r="1918" spans="1:11" x14ac:dyDescent="0.2">
      <c r="A1918">
        <v>52416</v>
      </c>
      <c r="B1918" s="21">
        <v>45178</v>
      </c>
      <c r="C1918" s="26" t="s">
        <v>817</v>
      </c>
      <c r="D1918">
        <v>1</v>
      </c>
      <c r="E1918">
        <v>3</v>
      </c>
      <c r="F1918">
        <v>20</v>
      </c>
      <c r="G1918">
        <v>11.7</v>
      </c>
      <c r="H1918" t="str">
        <f>_xlfn.XLOOKUP(Table1[[#This Row],[MyyjäID]],myyjat!$A$2:$A$16,myyjat!$B$2:$B$16)</f>
        <v>Pekka</v>
      </c>
      <c r="I1918">
        <f>_xlfn.XLOOKUP(Table1[[#This Row],[Tuotenumero]],tuotteet!$A$2:$A$26,tuotteet!$C$2:$C$26)</f>
        <v>4</v>
      </c>
      <c r="J1918" t="str">
        <f>_xlfn.XLOOKUP(Table1[[#This Row],[ryhmäID]],ryhmat!$A$2:$A$7,ryhmat!$B$2:$B$7)</f>
        <v>Tarvikkeet</v>
      </c>
      <c r="K1918">
        <f>Table1[[#This Row],[Myyntihinta]]-Table1[[#This Row],[Ostohinta]]</f>
        <v>8.3000000000000007</v>
      </c>
    </row>
    <row r="1919" spans="1:11" x14ac:dyDescent="0.2">
      <c r="A1919">
        <v>52417</v>
      </c>
      <c r="B1919" s="21">
        <v>45181</v>
      </c>
      <c r="C1919" s="26" t="s">
        <v>818</v>
      </c>
      <c r="D1919">
        <v>1</v>
      </c>
      <c r="E1919">
        <v>6</v>
      </c>
      <c r="F1919">
        <v>87</v>
      </c>
      <c r="G1919">
        <v>54.67</v>
      </c>
      <c r="H1919" t="str">
        <f>_xlfn.XLOOKUP(Table1[[#This Row],[MyyjäID]],myyjat!$A$2:$A$16,myyjat!$B$2:$B$16)</f>
        <v>Hessu</v>
      </c>
      <c r="I1919">
        <f>_xlfn.XLOOKUP(Table1[[#This Row],[Tuotenumero]],tuotteet!$A$2:$A$26,tuotteet!$C$2:$C$26)</f>
        <v>6</v>
      </c>
      <c r="J1919" t="str">
        <f>_xlfn.XLOOKUP(Table1[[#This Row],[ryhmäID]],ryhmat!$A$2:$A$7,ryhmat!$B$2:$B$7)</f>
        <v>Digiboxit</v>
      </c>
      <c r="K1919">
        <f>Table1[[#This Row],[Myyntihinta]]-Table1[[#This Row],[Ostohinta]]</f>
        <v>32.33</v>
      </c>
    </row>
    <row r="1920" spans="1:11" x14ac:dyDescent="0.2">
      <c r="A1920">
        <v>52418</v>
      </c>
      <c r="B1920" s="21">
        <v>45182</v>
      </c>
      <c r="C1920" s="26" t="s">
        <v>817</v>
      </c>
      <c r="D1920">
        <v>1</v>
      </c>
      <c r="E1920">
        <v>3</v>
      </c>
      <c r="F1920">
        <v>21</v>
      </c>
      <c r="G1920">
        <v>11.29</v>
      </c>
      <c r="H1920" t="str">
        <f>_xlfn.XLOOKUP(Table1[[#This Row],[MyyjäID]],myyjat!$A$2:$A$16,myyjat!$B$2:$B$16)</f>
        <v>Pekka</v>
      </c>
      <c r="I1920">
        <f>_xlfn.XLOOKUP(Table1[[#This Row],[Tuotenumero]],tuotteet!$A$2:$A$26,tuotteet!$C$2:$C$26)</f>
        <v>4</v>
      </c>
      <c r="J1920" t="str">
        <f>_xlfn.XLOOKUP(Table1[[#This Row],[ryhmäID]],ryhmat!$A$2:$A$7,ryhmat!$B$2:$B$7)</f>
        <v>Tarvikkeet</v>
      </c>
      <c r="K1920">
        <f>Table1[[#This Row],[Myyntihinta]]-Table1[[#This Row],[Ostohinta]]</f>
        <v>9.7100000000000009</v>
      </c>
    </row>
    <row r="1921" spans="1:11" x14ac:dyDescent="0.2">
      <c r="A1921">
        <v>52419</v>
      </c>
      <c r="B1921" s="21">
        <v>45185</v>
      </c>
      <c r="C1921" s="26" t="s">
        <v>824</v>
      </c>
      <c r="D1921">
        <v>1</v>
      </c>
      <c r="E1921">
        <v>2</v>
      </c>
      <c r="F1921">
        <v>135</v>
      </c>
      <c r="G1921">
        <v>89.3</v>
      </c>
      <c r="H1921" t="str">
        <f>_xlfn.XLOOKUP(Table1[[#This Row],[MyyjäID]],myyjat!$A$2:$A$16,myyjat!$B$2:$B$16)</f>
        <v>Petteri</v>
      </c>
      <c r="I1921">
        <f>_xlfn.XLOOKUP(Table1[[#This Row],[Tuotenumero]],tuotteet!$A$2:$A$26,tuotteet!$C$2:$C$26)</f>
        <v>2</v>
      </c>
      <c r="J1921" t="str">
        <f>_xlfn.XLOOKUP(Table1[[#This Row],[ryhmäID]],ryhmat!$A$2:$A$7,ryhmat!$B$2:$B$7)</f>
        <v>Kuvantoisto</v>
      </c>
      <c r="K1921">
        <f>Table1[[#This Row],[Myyntihinta]]-Table1[[#This Row],[Ostohinta]]</f>
        <v>45.7</v>
      </c>
    </row>
    <row r="1922" spans="1:11" x14ac:dyDescent="0.2">
      <c r="A1922">
        <v>52420</v>
      </c>
      <c r="B1922" s="21">
        <v>45185</v>
      </c>
      <c r="C1922" s="26" t="s">
        <v>821</v>
      </c>
      <c r="D1922">
        <v>1</v>
      </c>
      <c r="E1922">
        <v>11</v>
      </c>
      <c r="F1922">
        <v>120</v>
      </c>
      <c r="G1922">
        <v>65.27</v>
      </c>
      <c r="H1922" t="str">
        <f>_xlfn.XLOOKUP(Table1[[#This Row],[MyyjäID]],myyjat!$A$2:$A$16,myyjat!$B$2:$B$16)</f>
        <v>Lisbeth</v>
      </c>
      <c r="I1922">
        <f>_xlfn.XLOOKUP(Table1[[#This Row],[Tuotenumero]],tuotteet!$A$2:$A$26,tuotteet!$C$2:$C$26)</f>
        <v>2</v>
      </c>
      <c r="J1922" t="str">
        <f>_xlfn.XLOOKUP(Table1[[#This Row],[ryhmäID]],ryhmat!$A$2:$A$7,ryhmat!$B$2:$B$7)</f>
        <v>Kuvantoisto</v>
      </c>
      <c r="K1922">
        <f>Table1[[#This Row],[Myyntihinta]]-Table1[[#This Row],[Ostohinta]]</f>
        <v>54.730000000000004</v>
      </c>
    </row>
    <row r="1923" spans="1:11" x14ac:dyDescent="0.2">
      <c r="A1923">
        <v>52421</v>
      </c>
      <c r="B1923" s="21">
        <v>45186</v>
      </c>
      <c r="C1923" s="26" t="s">
        <v>820</v>
      </c>
      <c r="D1923">
        <v>1</v>
      </c>
      <c r="E1923">
        <v>6</v>
      </c>
      <c r="F1923">
        <v>87</v>
      </c>
      <c r="G1923">
        <v>50.1</v>
      </c>
      <c r="H1923" t="str">
        <f>_xlfn.XLOOKUP(Table1[[#This Row],[MyyjäID]],myyjat!$A$2:$A$16,myyjat!$B$2:$B$16)</f>
        <v>Hessu</v>
      </c>
      <c r="I1923">
        <f>_xlfn.XLOOKUP(Table1[[#This Row],[Tuotenumero]],tuotteet!$A$2:$A$26,tuotteet!$C$2:$C$26)</f>
        <v>6</v>
      </c>
      <c r="J1923" t="str">
        <f>_xlfn.XLOOKUP(Table1[[#This Row],[ryhmäID]],ryhmat!$A$2:$A$7,ryhmat!$B$2:$B$7)</f>
        <v>Digiboxit</v>
      </c>
      <c r="K1923">
        <f>Table1[[#This Row],[Myyntihinta]]-Table1[[#This Row],[Ostohinta]]</f>
        <v>36.9</v>
      </c>
    </row>
    <row r="1924" spans="1:11" x14ac:dyDescent="0.2">
      <c r="A1924">
        <v>52422</v>
      </c>
      <c r="B1924" s="21">
        <v>45186</v>
      </c>
      <c r="C1924" s="26" t="s">
        <v>822</v>
      </c>
      <c r="D1924">
        <v>1</v>
      </c>
      <c r="E1924">
        <v>7</v>
      </c>
      <c r="F1924">
        <v>181</v>
      </c>
      <c r="G1924">
        <v>114.01</v>
      </c>
      <c r="H1924" t="str">
        <f>_xlfn.XLOOKUP(Table1[[#This Row],[MyyjäID]],myyjat!$A$2:$A$16,myyjat!$B$2:$B$16)</f>
        <v>Rauno</v>
      </c>
      <c r="I1924">
        <f>_xlfn.XLOOKUP(Table1[[#This Row],[Tuotenumero]],tuotteet!$A$2:$A$26,tuotteet!$C$2:$C$26)</f>
        <v>2</v>
      </c>
      <c r="J1924" t="str">
        <f>_xlfn.XLOOKUP(Table1[[#This Row],[ryhmäID]],ryhmat!$A$2:$A$7,ryhmat!$B$2:$B$7)</f>
        <v>Kuvantoisto</v>
      </c>
      <c r="K1924">
        <f>Table1[[#This Row],[Myyntihinta]]-Table1[[#This Row],[Ostohinta]]</f>
        <v>66.989999999999995</v>
      </c>
    </row>
    <row r="1925" spans="1:11" x14ac:dyDescent="0.2">
      <c r="A1925">
        <v>52423</v>
      </c>
      <c r="B1925" s="21">
        <v>45187</v>
      </c>
      <c r="C1925" s="26" t="s">
        <v>817</v>
      </c>
      <c r="D1925">
        <v>1</v>
      </c>
      <c r="E1925">
        <v>16</v>
      </c>
      <c r="F1925">
        <v>19</v>
      </c>
      <c r="G1925">
        <v>10.69</v>
      </c>
      <c r="H1925" t="str">
        <f>_xlfn.XLOOKUP(Table1[[#This Row],[MyyjäID]],myyjat!$A$2:$A$16,myyjat!$B$2:$B$16)</f>
        <v>Sanni</v>
      </c>
      <c r="I1925">
        <f>_xlfn.XLOOKUP(Table1[[#This Row],[Tuotenumero]],tuotteet!$A$2:$A$26,tuotteet!$C$2:$C$26)</f>
        <v>4</v>
      </c>
      <c r="J1925" t="str">
        <f>_xlfn.XLOOKUP(Table1[[#This Row],[ryhmäID]],ryhmat!$A$2:$A$7,ryhmat!$B$2:$B$7)</f>
        <v>Tarvikkeet</v>
      </c>
      <c r="K1925">
        <f>Table1[[#This Row],[Myyntihinta]]-Table1[[#This Row],[Ostohinta]]</f>
        <v>8.31</v>
      </c>
    </row>
    <row r="1926" spans="1:11" x14ac:dyDescent="0.2">
      <c r="A1926">
        <v>52424</v>
      </c>
      <c r="B1926" s="21">
        <v>45189</v>
      </c>
      <c r="C1926" s="26" t="s">
        <v>819</v>
      </c>
      <c r="D1926">
        <v>1</v>
      </c>
      <c r="E1926">
        <v>7</v>
      </c>
      <c r="F1926">
        <v>225</v>
      </c>
      <c r="G1926">
        <v>164.14</v>
      </c>
      <c r="H1926" t="str">
        <f>_xlfn.XLOOKUP(Table1[[#This Row],[MyyjäID]],myyjat!$A$2:$A$16,myyjat!$B$2:$B$16)</f>
        <v>Rauno</v>
      </c>
      <c r="I1926">
        <f>_xlfn.XLOOKUP(Table1[[#This Row],[Tuotenumero]],tuotteet!$A$2:$A$26,tuotteet!$C$2:$C$26)</f>
        <v>3</v>
      </c>
      <c r="J1926" t="str">
        <f>_xlfn.XLOOKUP(Table1[[#This Row],[ryhmäID]],ryhmat!$A$2:$A$7,ryhmat!$B$2:$B$7)</f>
        <v>TV</v>
      </c>
      <c r="K1926">
        <f>Table1[[#This Row],[Myyntihinta]]-Table1[[#This Row],[Ostohinta]]</f>
        <v>60.860000000000014</v>
      </c>
    </row>
    <row r="1927" spans="1:11" x14ac:dyDescent="0.2">
      <c r="A1927">
        <v>52425</v>
      </c>
      <c r="B1927" s="21">
        <v>45190</v>
      </c>
      <c r="C1927" s="26" t="s">
        <v>818</v>
      </c>
      <c r="D1927">
        <v>1</v>
      </c>
      <c r="E1927">
        <v>19</v>
      </c>
      <c r="F1927">
        <v>87</v>
      </c>
      <c r="G1927">
        <v>52.95</v>
      </c>
      <c r="H1927" t="str">
        <f>_xlfn.XLOOKUP(Table1[[#This Row],[MyyjäID]],myyjat!$A$2:$A$16,myyjat!$B$2:$B$16)</f>
        <v>Valtteri</v>
      </c>
      <c r="I1927">
        <f>_xlfn.XLOOKUP(Table1[[#This Row],[Tuotenumero]],tuotteet!$A$2:$A$26,tuotteet!$C$2:$C$26)</f>
        <v>6</v>
      </c>
      <c r="J1927" t="str">
        <f>_xlfn.XLOOKUP(Table1[[#This Row],[ryhmäID]],ryhmat!$A$2:$A$7,ryhmat!$B$2:$B$7)</f>
        <v>Digiboxit</v>
      </c>
      <c r="K1927">
        <f>Table1[[#This Row],[Myyntihinta]]-Table1[[#This Row],[Ostohinta]]</f>
        <v>34.049999999999997</v>
      </c>
    </row>
    <row r="1928" spans="1:11" x14ac:dyDescent="0.2">
      <c r="A1928">
        <v>52426</v>
      </c>
      <c r="B1928" s="21">
        <v>45190</v>
      </c>
      <c r="C1928" s="26" t="s">
        <v>816</v>
      </c>
      <c r="D1928">
        <v>1</v>
      </c>
      <c r="E1928">
        <v>7</v>
      </c>
      <c r="F1928">
        <v>79</v>
      </c>
      <c r="G1928">
        <v>39.770000000000003</v>
      </c>
      <c r="H1928" t="str">
        <f>_xlfn.XLOOKUP(Table1[[#This Row],[MyyjäID]],myyjat!$A$2:$A$16,myyjat!$B$2:$B$16)</f>
        <v>Rauno</v>
      </c>
      <c r="I1928">
        <f>_xlfn.XLOOKUP(Table1[[#This Row],[Tuotenumero]],tuotteet!$A$2:$A$26,tuotteet!$C$2:$C$26)</f>
        <v>5</v>
      </c>
      <c r="J1928" t="str">
        <f>_xlfn.XLOOKUP(Table1[[#This Row],[ryhmäID]],ryhmat!$A$2:$A$7,ryhmat!$B$2:$B$7)</f>
        <v>Konsolit</v>
      </c>
      <c r="K1928">
        <f>Table1[[#This Row],[Myyntihinta]]-Table1[[#This Row],[Ostohinta]]</f>
        <v>39.229999999999997</v>
      </c>
    </row>
    <row r="1929" spans="1:11" x14ac:dyDescent="0.2">
      <c r="A1929">
        <v>52427</v>
      </c>
      <c r="B1929" s="21">
        <v>45192</v>
      </c>
      <c r="C1929" s="26" t="s">
        <v>820</v>
      </c>
      <c r="D1929">
        <v>1</v>
      </c>
      <c r="E1929">
        <v>5</v>
      </c>
      <c r="F1929">
        <v>89</v>
      </c>
      <c r="G1929">
        <v>50.16</v>
      </c>
      <c r="H1929" t="str">
        <f>_xlfn.XLOOKUP(Table1[[#This Row],[MyyjäID]],myyjat!$A$2:$A$16,myyjat!$B$2:$B$16)</f>
        <v>Liisa</v>
      </c>
      <c r="I1929">
        <f>_xlfn.XLOOKUP(Table1[[#This Row],[Tuotenumero]],tuotteet!$A$2:$A$26,tuotteet!$C$2:$C$26)</f>
        <v>6</v>
      </c>
      <c r="J1929" t="str">
        <f>_xlfn.XLOOKUP(Table1[[#This Row],[ryhmäID]],ryhmat!$A$2:$A$7,ryhmat!$B$2:$B$7)</f>
        <v>Digiboxit</v>
      </c>
      <c r="K1929">
        <f>Table1[[#This Row],[Myyntihinta]]-Table1[[#This Row],[Ostohinta]]</f>
        <v>38.840000000000003</v>
      </c>
    </row>
    <row r="1930" spans="1:11" x14ac:dyDescent="0.2">
      <c r="A1930">
        <v>52428</v>
      </c>
      <c r="B1930" s="21">
        <v>45193</v>
      </c>
      <c r="C1930" s="26" t="s">
        <v>817</v>
      </c>
      <c r="D1930">
        <v>1</v>
      </c>
      <c r="E1930">
        <v>5</v>
      </c>
      <c r="F1930">
        <v>20</v>
      </c>
      <c r="G1930">
        <v>11.73</v>
      </c>
      <c r="H1930" t="str">
        <f>_xlfn.XLOOKUP(Table1[[#This Row],[MyyjäID]],myyjat!$A$2:$A$16,myyjat!$B$2:$B$16)</f>
        <v>Liisa</v>
      </c>
      <c r="I1930">
        <f>_xlfn.XLOOKUP(Table1[[#This Row],[Tuotenumero]],tuotteet!$A$2:$A$26,tuotteet!$C$2:$C$26)</f>
        <v>4</v>
      </c>
      <c r="J1930" t="str">
        <f>_xlfn.XLOOKUP(Table1[[#This Row],[ryhmäID]],ryhmat!$A$2:$A$7,ryhmat!$B$2:$B$7)</f>
        <v>Tarvikkeet</v>
      </c>
      <c r="K1930">
        <f>Table1[[#This Row],[Myyntihinta]]-Table1[[#This Row],[Ostohinta]]</f>
        <v>8.27</v>
      </c>
    </row>
    <row r="1931" spans="1:11" x14ac:dyDescent="0.2">
      <c r="A1931">
        <v>52429</v>
      </c>
      <c r="B1931" s="21">
        <v>45194</v>
      </c>
      <c r="C1931" s="26" t="s">
        <v>818</v>
      </c>
      <c r="D1931">
        <v>1</v>
      </c>
      <c r="E1931">
        <v>11</v>
      </c>
      <c r="F1931">
        <v>83</v>
      </c>
      <c r="G1931">
        <v>53.61</v>
      </c>
      <c r="H1931" t="str">
        <f>_xlfn.XLOOKUP(Table1[[#This Row],[MyyjäID]],myyjat!$A$2:$A$16,myyjat!$B$2:$B$16)</f>
        <v>Lisbeth</v>
      </c>
      <c r="I1931">
        <f>_xlfn.XLOOKUP(Table1[[#This Row],[Tuotenumero]],tuotteet!$A$2:$A$26,tuotteet!$C$2:$C$26)</f>
        <v>6</v>
      </c>
      <c r="J1931" t="str">
        <f>_xlfn.XLOOKUP(Table1[[#This Row],[ryhmäID]],ryhmat!$A$2:$A$7,ryhmat!$B$2:$B$7)</f>
        <v>Digiboxit</v>
      </c>
      <c r="K1931">
        <f>Table1[[#This Row],[Myyntihinta]]-Table1[[#This Row],[Ostohinta]]</f>
        <v>29.39</v>
      </c>
    </row>
    <row r="1932" spans="1:11" x14ac:dyDescent="0.2">
      <c r="A1932">
        <v>52430</v>
      </c>
      <c r="B1932" s="21">
        <v>45194</v>
      </c>
      <c r="C1932" s="26" t="s">
        <v>822</v>
      </c>
      <c r="D1932">
        <v>1</v>
      </c>
      <c r="E1932">
        <v>7</v>
      </c>
      <c r="F1932">
        <v>178</v>
      </c>
      <c r="G1932">
        <v>118.45</v>
      </c>
      <c r="H1932" t="str">
        <f>_xlfn.XLOOKUP(Table1[[#This Row],[MyyjäID]],myyjat!$A$2:$A$16,myyjat!$B$2:$B$16)</f>
        <v>Rauno</v>
      </c>
      <c r="I1932">
        <f>_xlfn.XLOOKUP(Table1[[#This Row],[Tuotenumero]],tuotteet!$A$2:$A$26,tuotteet!$C$2:$C$26)</f>
        <v>2</v>
      </c>
      <c r="J1932" t="str">
        <f>_xlfn.XLOOKUP(Table1[[#This Row],[ryhmäID]],ryhmat!$A$2:$A$7,ryhmat!$B$2:$B$7)</f>
        <v>Kuvantoisto</v>
      </c>
      <c r="K1932">
        <f>Table1[[#This Row],[Myyntihinta]]-Table1[[#This Row],[Ostohinta]]</f>
        <v>59.55</v>
      </c>
    </row>
    <row r="1933" spans="1:11" x14ac:dyDescent="0.2">
      <c r="A1933">
        <v>52431</v>
      </c>
      <c r="B1933" s="21">
        <v>45196</v>
      </c>
      <c r="C1933" s="26" t="s">
        <v>821</v>
      </c>
      <c r="D1933">
        <v>1</v>
      </c>
      <c r="E1933">
        <v>3</v>
      </c>
      <c r="F1933">
        <v>123</v>
      </c>
      <c r="G1933">
        <v>62.44</v>
      </c>
      <c r="H1933" t="str">
        <f>_xlfn.XLOOKUP(Table1[[#This Row],[MyyjäID]],myyjat!$A$2:$A$16,myyjat!$B$2:$B$16)</f>
        <v>Pekka</v>
      </c>
      <c r="I1933">
        <f>_xlfn.XLOOKUP(Table1[[#This Row],[Tuotenumero]],tuotteet!$A$2:$A$26,tuotteet!$C$2:$C$26)</f>
        <v>2</v>
      </c>
      <c r="J1933" t="str">
        <f>_xlfn.XLOOKUP(Table1[[#This Row],[ryhmäID]],ryhmat!$A$2:$A$7,ryhmat!$B$2:$B$7)</f>
        <v>Kuvantoisto</v>
      </c>
      <c r="K1933">
        <f>Table1[[#This Row],[Myyntihinta]]-Table1[[#This Row],[Ostohinta]]</f>
        <v>60.56</v>
      </c>
    </row>
    <row r="1934" spans="1:11" x14ac:dyDescent="0.2">
      <c r="A1934">
        <v>52432</v>
      </c>
      <c r="B1934" s="21">
        <v>45197</v>
      </c>
      <c r="C1934" s="26" t="s">
        <v>820</v>
      </c>
      <c r="D1934">
        <v>1</v>
      </c>
      <c r="E1934">
        <v>9</v>
      </c>
      <c r="F1934">
        <v>89</v>
      </c>
      <c r="G1934">
        <v>48.67</v>
      </c>
      <c r="H1934" t="str">
        <f>_xlfn.XLOOKUP(Table1[[#This Row],[MyyjäID]],myyjat!$A$2:$A$16,myyjat!$B$2:$B$16)</f>
        <v>Maija</v>
      </c>
      <c r="I1934">
        <f>_xlfn.XLOOKUP(Table1[[#This Row],[Tuotenumero]],tuotteet!$A$2:$A$26,tuotteet!$C$2:$C$26)</f>
        <v>6</v>
      </c>
      <c r="J1934" t="str">
        <f>_xlfn.XLOOKUP(Table1[[#This Row],[ryhmäID]],ryhmat!$A$2:$A$7,ryhmat!$B$2:$B$7)</f>
        <v>Digiboxit</v>
      </c>
      <c r="K1934">
        <f>Table1[[#This Row],[Myyntihinta]]-Table1[[#This Row],[Ostohinta]]</f>
        <v>40.33</v>
      </c>
    </row>
    <row r="1935" spans="1:11" x14ac:dyDescent="0.2">
      <c r="A1935">
        <v>52433</v>
      </c>
      <c r="B1935" s="21">
        <v>45198</v>
      </c>
      <c r="C1935" s="26" t="s">
        <v>817</v>
      </c>
      <c r="D1935">
        <v>1</v>
      </c>
      <c r="E1935">
        <v>16</v>
      </c>
      <c r="F1935">
        <v>21</v>
      </c>
      <c r="G1935">
        <v>11.32</v>
      </c>
      <c r="H1935" t="str">
        <f>_xlfn.XLOOKUP(Table1[[#This Row],[MyyjäID]],myyjat!$A$2:$A$16,myyjat!$B$2:$B$16)</f>
        <v>Sanni</v>
      </c>
      <c r="I1935">
        <f>_xlfn.XLOOKUP(Table1[[#This Row],[Tuotenumero]],tuotteet!$A$2:$A$26,tuotteet!$C$2:$C$26)</f>
        <v>4</v>
      </c>
      <c r="J1935" t="str">
        <f>_xlfn.XLOOKUP(Table1[[#This Row],[ryhmäID]],ryhmat!$A$2:$A$7,ryhmat!$B$2:$B$7)</f>
        <v>Tarvikkeet</v>
      </c>
      <c r="K1935">
        <f>Table1[[#This Row],[Myyntihinta]]-Table1[[#This Row],[Ostohinta]]</f>
        <v>9.68</v>
      </c>
    </row>
    <row r="1936" spans="1:11" x14ac:dyDescent="0.2">
      <c r="A1936">
        <v>52434</v>
      </c>
      <c r="B1936" s="21">
        <v>45198</v>
      </c>
      <c r="C1936" s="26" t="s">
        <v>819</v>
      </c>
      <c r="D1936">
        <v>1</v>
      </c>
      <c r="E1936">
        <v>16</v>
      </c>
      <c r="F1936">
        <v>241</v>
      </c>
      <c r="G1936">
        <v>163.06</v>
      </c>
      <c r="H1936" t="str">
        <f>_xlfn.XLOOKUP(Table1[[#This Row],[MyyjäID]],myyjat!$A$2:$A$16,myyjat!$B$2:$B$16)</f>
        <v>Sanni</v>
      </c>
      <c r="I1936">
        <f>_xlfn.XLOOKUP(Table1[[#This Row],[Tuotenumero]],tuotteet!$A$2:$A$26,tuotteet!$C$2:$C$26)</f>
        <v>3</v>
      </c>
      <c r="J1936" t="str">
        <f>_xlfn.XLOOKUP(Table1[[#This Row],[ryhmäID]],ryhmat!$A$2:$A$7,ryhmat!$B$2:$B$7)</f>
        <v>TV</v>
      </c>
      <c r="K1936">
        <f>Table1[[#This Row],[Myyntihinta]]-Table1[[#This Row],[Ostohinta]]</f>
        <v>77.94</v>
      </c>
    </row>
    <row r="1937" spans="1:11" x14ac:dyDescent="0.2">
      <c r="A1937">
        <v>52435</v>
      </c>
      <c r="B1937" s="21">
        <v>45201</v>
      </c>
      <c r="C1937" s="26" t="s">
        <v>817</v>
      </c>
      <c r="D1937">
        <v>1</v>
      </c>
      <c r="E1937">
        <v>6</v>
      </c>
      <c r="F1937">
        <v>20</v>
      </c>
      <c r="G1937">
        <v>10.99</v>
      </c>
      <c r="H1937" t="str">
        <f>_xlfn.XLOOKUP(Table1[[#This Row],[MyyjäID]],myyjat!$A$2:$A$16,myyjat!$B$2:$B$16)</f>
        <v>Hessu</v>
      </c>
      <c r="I1937">
        <f>_xlfn.XLOOKUP(Table1[[#This Row],[Tuotenumero]],tuotteet!$A$2:$A$26,tuotteet!$C$2:$C$26)</f>
        <v>4</v>
      </c>
      <c r="J1937" t="str">
        <f>_xlfn.XLOOKUP(Table1[[#This Row],[ryhmäID]],ryhmat!$A$2:$A$7,ryhmat!$B$2:$B$7)</f>
        <v>Tarvikkeet</v>
      </c>
      <c r="K1937">
        <f>Table1[[#This Row],[Myyntihinta]]-Table1[[#This Row],[Ostohinta]]</f>
        <v>9.01</v>
      </c>
    </row>
    <row r="1938" spans="1:11" x14ac:dyDescent="0.2">
      <c r="A1938">
        <v>52436</v>
      </c>
      <c r="B1938" s="21">
        <v>45206</v>
      </c>
      <c r="C1938" s="26" t="s">
        <v>824</v>
      </c>
      <c r="D1938">
        <v>1</v>
      </c>
      <c r="E1938">
        <v>7</v>
      </c>
      <c r="F1938">
        <v>127</v>
      </c>
      <c r="G1938">
        <v>93.87</v>
      </c>
      <c r="H1938" t="str">
        <f>_xlfn.XLOOKUP(Table1[[#This Row],[MyyjäID]],myyjat!$A$2:$A$16,myyjat!$B$2:$B$16)</f>
        <v>Rauno</v>
      </c>
      <c r="I1938">
        <f>_xlfn.XLOOKUP(Table1[[#This Row],[Tuotenumero]],tuotteet!$A$2:$A$26,tuotteet!$C$2:$C$26)</f>
        <v>2</v>
      </c>
      <c r="J1938" t="str">
        <f>_xlfn.XLOOKUP(Table1[[#This Row],[ryhmäID]],ryhmat!$A$2:$A$7,ryhmat!$B$2:$B$7)</f>
        <v>Kuvantoisto</v>
      </c>
      <c r="K1938">
        <f>Table1[[#This Row],[Myyntihinta]]-Table1[[#This Row],[Ostohinta]]</f>
        <v>33.129999999999995</v>
      </c>
    </row>
    <row r="1939" spans="1:11" x14ac:dyDescent="0.2">
      <c r="A1939">
        <v>52437</v>
      </c>
      <c r="B1939" s="21">
        <v>45206</v>
      </c>
      <c r="C1939" s="26" t="s">
        <v>817</v>
      </c>
      <c r="D1939">
        <v>1</v>
      </c>
      <c r="E1939">
        <v>2</v>
      </c>
      <c r="F1939">
        <v>21</v>
      </c>
      <c r="G1939">
        <v>11.2</v>
      </c>
      <c r="H1939" t="str">
        <f>_xlfn.XLOOKUP(Table1[[#This Row],[MyyjäID]],myyjat!$A$2:$A$16,myyjat!$B$2:$B$16)</f>
        <v>Petteri</v>
      </c>
      <c r="I1939">
        <f>_xlfn.XLOOKUP(Table1[[#This Row],[Tuotenumero]],tuotteet!$A$2:$A$26,tuotteet!$C$2:$C$26)</f>
        <v>4</v>
      </c>
      <c r="J1939" t="str">
        <f>_xlfn.XLOOKUP(Table1[[#This Row],[ryhmäID]],ryhmat!$A$2:$A$7,ryhmat!$B$2:$B$7)</f>
        <v>Tarvikkeet</v>
      </c>
      <c r="K1939">
        <f>Table1[[#This Row],[Myyntihinta]]-Table1[[#This Row],[Ostohinta]]</f>
        <v>9.8000000000000007</v>
      </c>
    </row>
    <row r="1940" spans="1:11" x14ac:dyDescent="0.2">
      <c r="A1940">
        <v>52438</v>
      </c>
      <c r="B1940" s="21">
        <v>45206</v>
      </c>
      <c r="C1940" s="26" t="s">
        <v>818</v>
      </c>
      <c r="D1940">
        <v>1</v>
      </c>
      <c r="E1940">
        <v>6</v>
      </c>
      <c r="F1940">
        <v>87</v>
      </c>
      <c r="G1940">
        <v>52.45</v>
      </c>
      <c r="H1940" t="str">
        <f>_xlfn.XLOOKUP(Table1[[#This Row],[MyyjäID]],myyjat!$A$2:$A$16,myyjat!$B$2:$B$16)</f>
        <v>Hessu</v>
      </c>
      <c r="I1940">
        <f>_xlfn.XLOOKUP(Table1[[#This Row],[Tuotenumero]],tuotteet!$A$2:$A$26,tuotteet!$C$2:$C$26)</f>
        <v>6</v>
      </c>
      <c r="J1940" t="str">
        <f>_xlfn.XLOOKUP(Table1[[#This Row],[ryhmäID]],ryhmat!$A$2:$A$7,ryhmat!$B$2:$B$7)</f>
        <v>Digiboxit</v>
      </c>
      <c r="K1940">
        <f>Table1[[#This Row],[Myyntihinta]]-Table1[[#This Row],[Ostohinta]]</f>
        <v>34.549999999999997</v>
      </c>
    </row>
    <row r="1941" spans="1:11" x14ac:dyDescent="0.2">
      <c r="A1941">
        <v>52439</v>
      </c>
      <c r="B1941" s="21">
        <v>45207</v>
      </c>
      <c r="C1941" s="26" t="s">
        <v>825</v>
      </c>
      <c r="D1941">
        <v>1</v>
      </c>
      <c r="E1941">
        <v>10</v>
      </c>
      <c r="F1941">
        <v>104</v>
      </c>
      <c r="G1941">
        <v>54.64</v>
      </c>
      <c r="H1941" t="str">
        <f>_xlfn.XLOOKUP(Table1[[#This Row],[MyyjäID]],myyjat!$A$2:$A$16,myyjat!$B$2:$B$16)</f>
        <v>Jenni</v>
      </c>
      <c r="I1941">
        <f>_xlfn.XLOOKUP(Table1[[#This Row],[Tuotenumero]],tuotteet!$A$2:$A$26,tuotteet!$C$2:$C$26)</f>
        <v>5</v>
      </c>
      <c r="J1941" t="str">
        <f>_xlfn.XLOOKUP(Table1[[#This Row],[ryhmäID]],ryhmat!$A$2:$A$7,ryhmat!$B$2:$B$7)</f>
        <v>Konsolit</v>
      </c>
      <c r="K1941">
        <f>Table1[[#This Row],[Myyntihinta]]-Table1[[#This Row],[Ostohinta]]</f>
        <v>49.36</v>
      </c>
    </row>
    <row r="1942" spans="1:11" x14ac:dyDescent="0.2">
      <c r="A1942">
        <v>52440</v>
      </c>
      <c r="B1942" s="21">
        <v>45207</v>
      </c>
      <c r="C1942" s="26" t="s">
        <v>822</v>
      </c>
      <c r="D1942">
        <v>1</v>
      </c>
      <c r="E1942">
        <v>7</v>
      </c>
      <c r="F1942">
        <v>178</v>
      </c>
      <c r="G1942">
        <v>114.54</v>
      </c>
      <c r="H1942" t="str">
        <f>_xlfn.XLOOKUP(Table1[[#This Row],[MyyjäID]],myyjat!$A$2:$A$16,myyjat!$B$2:$B$16)</f>
        <v>Rauno</v>
      </c>
      <c r="I1942">
        <f>_xlfn.XLOOKUP(Table1[[#This Row],[Tuotenumero]],tuotteet!$A$2:$A$26,tuotteet!$C$2:$C$26)</f>
        <v>2</v>
      </c>
      <c r="J1942" t="str">
        <f>_xlfn.XLOOKUP(Table1[[#This Row],[ryhmäID]],ryhmat!$A$2:$A$7,ryhmat!$B$2:$B$7)</f>
        <v>Kuvantoisto</v>
      </c>
      <c r="K1942">
        <f>Table1[[#This Row],[Myyntihinta]]-Table1[[#This Row],[Ostohinta]]</f>
        <v>63.459999999999994</v>
      </c>
    </row>
    <row r="1943" spans="1:11" x14ac:dyDescent="0.2">
      <c r="A1943">
        <v>52441</v>
      </c>
      <c r="B1943" s="21">
        <v>45207</v>
      </c>
      <c r="C1943" s="26" t="s">
        <v>819</v>
      </c>
      <c r="D1943">
        <v>1</v>
      </c>
      <c r="E1943">
        <v>3</v>
      </c>
      <c r="F1943">
        <v>231</v>
      </c>
      <c r="G1943">
        <v>158.82</v>
      </c>
      <c r="H1943" t="str">
        <f>_xlfn.XLOOKUP(Table1[[#This Row],[MyyjäID]],myyjat!$A$2:$A$16,myyjat!$B$2:$B$16)</f>
        <v>Pekka</v>
      </c>
      <c r="I1943">
        <f>_xlfn.XLOOKUP(Table1[[#This Row],[Tuotenumero]],tuotteet!$A$2:$A$26,tuotteet!$C$2:$C$26)</f>
        <v>3</v>
      </c>
      <c r="J1943" t="str">
        <f>_xlfn.XLOOKUP(Table1[[#This Row],[ryhmäID]],ryhmat!$A$2:$A$7,ryhmat!$B$2:$B$7)</f>
        <v>TV</v>
      </c>
      <c r="K1943">
        <f>Table1[[#This Row],[Myyntihinta]]-Table1[[#This Row],[Ostohinta]]</f>
        <v>72.180000000000007</v>
      </c>
    </row>
    <row r="1944" spans="1:11" x14ac:dyDescent="0.2">
      <c r="A1944">
        <v>52442</v>
      </c>
      <c r="B1944" s="21">
        <v>45210</v>
      </c>
      <c r="C1944" s="26" t="s">
        <v>821</v>
      </c>
      <c r="D1944">
        <v>1</v>
      </c>
      <c r="E1944">
        <v>13</v>
      </c>
      <c r="F1944">
        <v>118</v>
      </c>
      <c r="G1944">
        <v>64.290000000000006</v>
      </c>
      <c r="H1944" t="str">
        <f>_xlfn.XLOOKUP(Table1[[#This Row],[MyyjäID]],myyjat!$A$2:$A$16,myyjat!$B$2:$B$16)</f>
        <v>Mari</v>
      </c>
      <c r="I1944">
        <f>_xlfn.XLOOKUP(Table1[[#This Row],[Tuotenumero]],tuotteet!$A$2:$A$26,tuotteet!$C$2:$C$26)</f>
        <v>2</v>
      </c>
      <c r="J1944" t="str">
        <f>_xlfn.XLOOKUP(Table1[[#This Row],[ryhmäID]],ryhmat!$A$2:$A$7,ryhmat!$B$2:$B$7)</f>
        <v>Kuvantoisto</v>
      </c>
      <c r="K1944">
        <f>Table1[[#This Row],[Myyntihinta]]-Table1[[#This Row],[Ostohinta]]</f>
        <v>53.709999999999994</v>
      </c>
    </row>
    <row r="1945" spans="1:11" x14ac:dyDescent="0.2">
      <c r="A1945">
        <v>52443</v>
      </c>
      <c r="B1945" s="21">
        <v>45211</v>
      </c>
      <c r="C1945" s="26" t="s">
        <v>817</v>
      </c>
      <c r="D1945">
        <v>1</v>
      </c>
      <c r="E1945">
        <v>6</v>
      </c>
      <c r="F1945">
        <v>21</v>
      </c>
      <c r="G1945">
        <v>11.47</v>
      </c>
      <c r="H1945" t="str">
        <f>_xlfn.XLOOKUP(Table1[[#This Row],[MyyjäID]],myyjat!$A$2:$A$16,myyjat!$B$2:$B$16)</f>
        <v>Hessu</v>
      </c>
      <c r="I1945">
        <f>_xlfn.XLOOKUP(Table1[[#This Row],[Tuotenumero]],tuotteet!$A$2:$A$26,tuotteet!$C$2:$C$26)</f>
        <v>4</v>
      </c>
      <c r="J1945" t="str">
        <f>_xlfn.XLOOKUP(Table1[[#This Row],[ryhmäID]],ryhmat!$A$2:$A$7,ryhmat!$B$2:$B$7)</f>
        <v>Tarvikkeet</v>
      </c>
      <c r="K1945">
        <f>Table1[[#This Row],[Myyntihinta]]-Table1[[#This Row],[Ostohinta]]</f>
        <v>9.5299999999999994</v>
      </c>
    </row>
    <row r="1946" spans="1:11" x14ac:dyDescent="0.2">
      <c r="A1946">
        <v>52444</v>
      </c>
      <c r="B1946" s="21">
        <v>45213</v>
      </c>
      <c r="C1946" s="26" t="s">
        <v>818</v>
      </c>
      <c r="D1946">
        <v>1</v>
      </c>
      <c r="E1946">
        <v>7</v>
      </c>
      <c r="F1946">
        <v>87</v>
      </c>
      <c r="G1946">
        <v>51.98</v>
      </c>
      <c r="H1946" t="str">
        <f>_xlfn.XLOOKUP(Table1[[#This Row],[MyyjäID]],myyjat!$A$2:$A$16,myyjat!$B$2:$B$16)</f>
        <v>Rauno</v>
      </c>
      <c r="I1946">
        <f>_xlfn.XLOOKUP(Table1[[#This Row],[Tuotenumero]],tuotteet!$A$2:$A$26,tuotteet!$C$2:$C$26)</f>
        <v>6</v>
      </c>
      <c r="J1946" t="str">
        <f>_xlfn.XLOOKUP(Table1[[#This Row],[ryhmäID]],ryhmat!$A$2:$A$7,ryhmat!$B$2:$B$7)</f>
        <v>Digiboxit</v>
      </c>
      <c r="K1946">
        <f>Table1[[#This Row],[Myyntihinta]]-Table1[[#This Row],[Ostohinta]]</f>
        <v>35.020000000000003</v>
      </c>
    </row>
    <row r="1947" spans="1:11" x14ac:dyDescent="0.2">
      <c r="A1947">
        <v>52445</v>
      </c>
      <c r="B1947" s="21">
        <v>45215</v>
      </c>
      <c r="C1947" s="26" t="s">
        <v>820</v>
      </c>
      <c r="D1947">
        <v>1</v>
      </c>
      <c r="E1947">
        <v>2</v>
      </c>
      <c r="F1947">
        <v>84</v>
      </c>
      <c r="G1947">
        <v>48.07</v>
      </c>
      <c r="H1947" t="str">
        <f>_xlfn.XLOOKUP(Table1[[#This Row],[MyyjäID]],myyjat!$A$2:$A$16,myyjat!$B$2:$B$16)</f>
        <v>Petteri</v>
      </c>
      <c r="I1947">
        <f>_xlfn.XLOOKUP(Table1[[#This Row],[Tuotenumero]],tuotteet!$A$2:$A$26,tuotteet!$C$2:$C$26)</f>
        <v>6</v>
      </c>
      <c r="J1947" t="str">
        <f>_xlfn.XLOOKUP(Table1[[#This Row],[ryhmäID]],ryhmat!$A$2:$A$7,ryhmat!$B$2:$B$7)</f>
        <v>Digiboxit</v>
      </c>
      <c r="K1947">
        <f>Table1[[#This Row],[Myyntihinta]]-Table1[[#This Row],[Ostohinta]]</f>
        <v>35.93</v>
      </c>
    </row>
    <row r="1948" spans="1:11" x14ac:dyDescent="0.2">
      <c r="A1948">
        <v>52446</v>
      </c>
      <c r="B1948" s="21">
        <v>45218</v>
      </c>
      <c r="C1948" s="26" t="s">
        <v>817</v>
      </c>
      <c r="D1948">
        <v>1</v>
      </c>
      <c r="E1948">
        <v>14</v>
      </c>
      <c r="F1948">
        <v>20</v>
      </c>
      <c r="G1948">
        <v>10.7</v>
      </c>
      <c r="H1948" t="str">
        <f>_xlfn.XLOOKUP(Table1[[#This Row],[MyyjäID]],myyjat!$A$2:$A$16,myyjat!$B$2:$B$16)</f>
        <v>Hillevi</v>
      </c>
      <c r="I1948">
        <f>_xlfn.XLOOKUP(Table1[[#This Row],[Tuotenumero]],tuotteet!$A$2:$A$26,tuotteet!$C$2:$C$26)</f>
        <v>4</v>
      </c>
      <c r="J1948" t="str">
        <f>_xlfn.XLOOKUP(Table1[[#This Row],[ryhmäID]],ryhmat!$A$2:$A$7,ryhmat!$B$2:$B$7)</f>
        <v>Tarvikkeet</v>
      </c>
      <c r="K1948">
        <f>Table1[[#This Row],[Myyntihinta]]-Table1[[#This Row],[Ostohinta]]</f>
        <v>9.3000000000000007</v>
      </c>
    </row>
    <row r="1949" spans="1:11" x14ac:dyDescent="0.2">
      <c r="A1949">
        <v>52447</v>
      </c>
      <c r="B1949" s="21">
        <v>45218</v>
      </c>
      <c r="C1949" s="26" t="s">
        <v>822</v>
      </c>
      <c r="D1949">
        <v>1</v>
      </c>
      <c r="E1949">
        <v>11</v>
      </c>
      <c r="F1949">
        <v>173</v>
      </c>
      <c r="G1949">
        <v>111.85</v>
      </c>
      <c r="H1949" t="str">
        <f>_xlfn.XLOOKUP(Table1[[#This Row],[MyyjäID]],myyjat!$A$2:$A$16,myyjat!$B$2:$B$16)</f>
        <v>Lisbeth</v>
      </c>
      <c r="I1949">
        <f>_xlfn.XLOOKUP(Table1[[#This Row],[Tuotenumero]],tuotteet!$A$2:$A$26,tuotteet!$C$2:$C$26)</f>
        <v>2</v>
      </c>
      <c r="J1949" t="str">
        <f>_xlfn.XLOOKUP(Table1[[#This Row],[ryhmäID]],ryhmat!$A$2:$A$7,ryhmat!$B$2:$B$7)</f>
        <v>Kuvantoisto</v>
      </c>
      <c r="K1949">
        <f>Table1[[#This Row],[Myyntihinta]]-Table1[[#This Row],[Ostohinta]]</f>
        <v>61.150000000000006</v>
      </c>
    </row>
    <row r="1950" spans="1:11" x14ac:dyDescent="0.2">
      <c r="A1950">
        <v>52448</v>
      </c>
      <c r="B1950" s="21">
        <v>45222</v>
      </c>
      <c r="C1950" s="26" t="s">
        <v>821</v>
      </c>
      <c r="D1950">
        <v>1</v>
      </c>
      <c r="E1950">
        <v>1</v>
      </c>
      <c r="F1950">
        <v>117</v>
      </c>
      <c r="G1950">
        <v>66.36</v>
      </c>
      <c r="H1950" t="str">
        <f>_xlfn.XLOOKUP(Table1[[#This Row],[MyyjäID]],myyjat!$A$2:$A$16,myyjat!$B$2:$B$16)</f>
        <v>Jani</v>
      </c>
      <c r="I1950">
        <f>_xlfn.XLOOKUP(Table1[[#This Row],[Tuotenumero]],tuotteet!$A$2:$A$26,tuotteet!$C$2:$C$26)</f>
        <v>2</v>
      </c>
      <c r="J1950" t="str">
        <f>_xlfn.XLOOKUP(Table1[[#This Row],[ryhmäID]],ryhmat!$A$2:$A$7,ryhmat!$B$2:$B$7)</f>
        <v>Kuvantoisto</v>
      </c>
      <c r="K1950">
        <f>Table1[[#This Row],[Myyntihinta]]-Table1[[#This Row],[Ostohinta]]</f>
        <v>50.64</v>
      </c>
    </row>
    <row r="1951" spans="1:11" x14ac:dyDescent="0.2">
      <c r="A1951">
        <v>52449</v>
      </c>
      <c r="B1951" s="21">
        <v>45222</v>
      </c>
      <c r="C1951" s="26" t="s">
        <v>818</v>
      </c>
      <c r="D1951">
        <v>1</v>
      </c>
      <c r="E1951">
        <v>11</v>
      </c>
      <c r="F1951">
        <v>82</v>
      </c>
      <c r="G1951">
        <v>54.49</v>
      </c>
      <c r="H1951" t="str">
        <f>_xlfn.XLOOKUP(Table1[[#This Row],[MyyjäID]],myyjat!$A$2:$A$16,myyjat!$B$2:$B$16)</f>
        <v>Lisbeth</v>
      </c>
      <c r="I1951">
        <f>_xlfn.XLOOKUP(Table1[[#This Row],[Tuotenumero]],tuotteet!$A$2:$A$26,tuotteet!$C$2:$C$26)</f>
        <v>6</v>
      </c>
      <c r="J1951" t="str">
        <f>_xlfn.XLOOKUP(Table1[[#This Row],[ryhmäID]],ryhmat!$A$2:$A$7,ryhmat!$B$2:$B$7)</f>
        <v>Digiboxit</v>
      </c>
      <c r="K1951">
        <f>Table1[[#This Row],[Myyntihinta]]-Table1[[#This Row],[Ostohinta]]</f>
        <v>27.509999999999998</v>
      </c>
    </row>
    <row r="1952" spans="1:11" x14ac:dyDescent="0.2">
      <c r="A1952">
        <v>52450</v>
      </c>
      <c r="B1952" s="21">
        <v>45223</v>
      </c>
      <c r="C1952" s="26" t="s">
        <v>817</v>
      </c>
      <c r="D1952">
        <v>1</v>
      </c>
      <c r="E1952">
        <v>10</v>
      </c>
      <c r="F1952">
        <v>20</v>
      </c>
      <c r="G1952">
        <v>11.14</v>
      </c>
      <c r="H1952" t="str">
        <f>_xlfn.XLOOKUP(Table1[[#This Row],[MyyjäID]],myyjat!$A$2:$A$16,myyjat!$B$2:$B$16)</f>
        <v>Jenni</v>
      </c>
      <c r="I1952">
        <f>_xlfn.XLOOKUP(Table1[[#This Row],[Tuotenumero]],tuotteet!$A$2:$A$26,tuotteet!$C$2:$C$26)</f>
        <v>4</v>
      </c>
      <c r="J1952" t="str">
        <f>_xlfn.XLOOKUP(Table1[[#This Row],[ryhmäID]],ryhmat!$A$2:$A$7,ryhmat!$B$2:$B$7)</f>
        <v>Tarvikkeet</v>
      </c>
      <c r="K1952">
        <f>Table1[[#This Row],[Myyntihinta]]-Table1[[#This Row],[Ostohinta]]</f>
        <v>8.86</v>
      </c>
    </row>
    <row r="1953" spans="1:11" x14ac:dyDescent="0.2">
      <c r="A1953">
        <v>52451</v>
      </c>
      <c r="B1953" s="21">
        <v>45225</v>
      </c>
      <c r="C1953" s="26" t="s">
        <v>819</v>
      </c>
      <c r="D1953">
        <v>1</v>
      </c>
      <c r="E1953">
        <v>11</v>
      </c>
      <c r="F1953">
        <v>234</v>
      </c>
      <c r="G1953">
        <v>153.18</v>
      </c>
      <c r="H1953" t="str">
        <f>_xlfn.XLOOKUP(Table1[[#This Row],[MyyjäID]],myyjat!$A$2:$A$16,myyjat!$B$2:$B$16)</f>
        <v>Lisbeth</v>
      </c>
      <c r="I1953">
        <f>_xlfn.XLOOKUP(Table1[[#This Row],[Tuotenumero]],tuotteet!$A$2:$A$26,tuotteet!$C$2:$C$26)</f>
        <v>3</v>
      </c>
      <c r="J1953" t="str">
        <f>_xlfn.XLOOKUP(Table1[[#This Row],[ryhmäID]],ryhmat!$A$2:$A$7,ryhmat!$B$2:$B$7)</f>
        <v>TV</v>
      </c>
      <c r="K1953">
        <f>Table1[[#This Row],[Myyntihinta]]-Table1[[#This Row],[Ostohinta]]</f>
        <v>80.819999999999993</v>
      </c>
    </row>
    <row r="1954" spans="1:11" x14ac:dyDescent="0.2">
      <c r="A1954">
        <v>52452</v>
      </c>
      <c r="B1954" s="21">
        <v>45228</v>
      </c>
      <c r="C1954" s="26" t="s">
        <v>820</v>
      </c>
      <c r="D1954">
        <v>1</v>
      </c>
      <c r="E1954">
        <v>1</v>
      </c>
      <c r="F1954">
        <v>82</v>
      </c>
      <c r="G1954">
        <v>47.14</v>
      </c>
      <c r="H1954" t="str">
        <f>_xlfn.XLOOKUP(Table1[[#This Row],[MyyjäID]],myyjat!$A$2:$A$16,myyjat!$B$2:$B$16)</f>
        <v>Jani</v>
      </c>
      <c r="I1954">
        <f>_xlfn.XLOOKUP(Table1[[#This Row],[Tuotenumero]],tuotteet!$A$2:$A$26,tuotteet!$C$2:$C$26)</f>
        <v>6</v>
      </c>
      <c r="J1954" t="str">
        <f>_xlfn.XLOOKUP(Table1[[#This Row],[ryhmäID]],ryhmat!$A$2:$A$7,ryhmat!$B$2:$B$7)</f>
        <v>Digiboxit</v>
      </c>
      <c r="K1954">
        <f>Table1[[#This Row],[Myyntihinta]]-Table1[[#This Row],[Ostohinta]]</f>
        <v>34.86</v>
      </c>
    </row>
    <row r="1955" spans="1:11" x14ac:dyDescent="0.2">
      <c r="A1955">
        <v>52453</v>
      </c>
      <c r="B1955" s="21">
        <v>45229</v>
      </c>
      <c r="C1955" s="26" t="s">
        <v>818</v>
      </c>
      <c r="D1955">
        <v>1</v>
      </c>
      <c r="E1955">
        <v>18</v>
      </c>
      <c r="F1955">
        <v>84</v>
      </c>
      <c r="G1955">
        <v>54.14</v>
      </c>
      <c r="H1955" t="str">
        <f>_xlfn.XLOOKUP(Table1[[#This Row],[MyyjäID]],myyjat!$A$2:$A$16,myyjat!$B$2:$B$16)</f>
        <v>Juhani</v>
      </c>
      <c r="I1955">
        <f>_xlfn.XLOOKUP(Table1[[#This Row],[Tuotenumero]],tuotteet!$A$2:$A$26,tuotteet!$C$2:$C$26)</f>
        <v>6</v>
      </c>
      <c r="J1955" t="str">
        <f>_xlfn.XLOOKUP(Table1[[#This Row],[ryhmäID]],ryhmat!$A$2:$A$7,ryhmat!$B$2:$B$7)</f>
        <v>Digiboxit</v>
      </c>
      <c r="K1955">
        <f>Table1[[#This Row],[Myyntihinta]]-Table1[[#This Row],[Ostohinta]]</f>
        <v>29.86</v>
      </c>
    </row>
    <row r="1956" spans="1:11" x14ac:dyDescent="0.2">
      <c r="A1956">
        <v>52454</v>
      </c>
      <c r="B1956" s="21">
        <v>45229</v>
      </c>
      <c r="C1956" s="26" t="s">
        <v>817</v>
      </c>
      <c r="D1956">
        <v>1</v>
      </c>
      <c r="E1956">
        <v>7</v>
      </c>
      <c r="F1956">
        <v>20</v>
      </c>
      <c r="G1956">
        <v>11.37</v>
      </c>
      <c r="H1956" t="str">
        <f>_xlfn.XLOOKUP(Table1[[#This Row],[MyyjäID]],myyjat!$A$2:$A$16,myyjat!$B$2:$B$16)</f>
        <v>Rauno</v>
      </c>
      <c r="I1956">
        <f>_xlfn.XLOOKUP(Table1[[#This Row],[Tuotenumero]],tuotteet!$A$2:$A$26,tuotteet!$C$2:$C$26)</f>
        <v>4</v>
      </c>
      <c r="J1956" t="str">
        <f>_xlfn.XLOOKUP(Table1[[#This Row],[ryhmäID]],ryhmat!$A$2:$A$7,ryhmat!$B$2:$B$7)</f>
        <v>Tarvikkeet</v>
      </c>
      <c r="K1956">
        <f>Table1[[#This Row],[Myyntihinta]]-Table1[[#This Row],[Ostohinta]]</f>
        <v>8.6300000000000008</v>
      </c>
    </row>
    <row r="1957" spans="1:11" x14ac:dyDescent="0.2">
      <c r="A1957">
        <v>52455</v>
      </c>
      <c r="B1957" s="21">
        <v>45231</v>
      </c>
      <c r="C1957" s="26" t="s">
        <v>821</v>
      </c>
      <c r="D1957">
        <v>1</v>
      </c>
      <c r="E1957">
        <v>16</v>
      </c>
      <c r="F1957">
        <v>125</v>
      </c>
      <c r="G1957">
        <v>67.739999999999995</v>
      </c>
      <c r="H1957" t="str">
        <f>_xlfn.XLOOKUP(Table1[[#This Row],[MyyjäID]],myyjat!$A$2:$A$16,myyjat!$B$2:$B$16)</f>
        <v>Sanni</v>
      </c>
      <c r="I1957">
        <f>_xlfn.XLOOKUP(Table1[[#This Row],[Tuotenumero]],tuotteet!$A$2:$A$26,tuotteet!$C$2:$C$26)</f>
        <v>2</v>
      </c>
      <c r="J1957" t="str">
        <f>_xlfn.XLOOKUP(Table1[[#This Row],[ryhmäID]],ryhmat!$A$2:$A$7,ryhmat!$B$2:$B$7)</f>
        <v>Kuvantoisto</v>
      </c>
      <c r="K1957">
        <f>Table1[[#This Row],[Myyntihinta]]-Table1[[#This Row],[Ostohinta]]</f>
        <v>57.260000000000005</v>
      </c>
    </row>
    <row r="1958" spans="1:11" x14ac:dyDescent="0.2">
      <c r="A1958">
        <v>52456</v>
      </c>
      <c r="B1958" s="21">
        <v>45233</v>
      </c>
      <c r="C1958" s="26" t="s">
        <v>822</v>
      </c>
      <c r="D1958">
        <v>1</v>
      </c>
      <c r="E1958">
        <v>19</v>
      </c>
      <c r="F1958">
        <v>190</v>
      </c>
      <c r="G1958">
        <v>122.02</v>
      </c>
      <c r="H1958" t="str">
        <f>_xlfn.XLOOKUP(Table1[[#This Row],[MyyjäID]],myyjat!$A$2:$A$16,myyjat!$B$2:$B$16)</f>
        <v>Valtteri</v>
      </c>
      <c r="I1958">
        <f>_xlfn.XLOOKUP(Table1[[#This Row],[Tuotenumero]],tuotteet!$A$2:$A$26,tuotteet!$C$2:$C$26)</f>
        <v>2</v>
      </c>
      <c r="J1958" t="str">
        <f>_xlfn.XLOOKUP(Table1[[#This Row],[ryhmäID]],ryhmat!$A$2:$A$7,ryhmat!$B$2:$B$7)</f>
        <v>Kuvantoisto</v>
      </c>
      <c r="K1958">
        <f>Table1[[#This Row],[Myyntihinta]]-Table1[[#This Row],[Ostohinta]]</f>
        <v>67.98</v>
      </c>
    </row>
    <row r="1959" spans="1:11" x14ac:dyDescent="0.2">
      <c r="A1959">
        <v>52457</v>
      </c>
      <c r="B1959" s="21">
        <v>45234</v>
      </c>
      <c r="C1959" s="26" t="s">
        <v>824</v>
      </c>
      <c r="D1959">
        <v>1</v>
      </c>
      <c r="E1959">
        <v>13</v>
      </c>
      <c r="F1959">
        <v>140</v>
      </c>
      <c r="G1959">
        <v>96.38</v>
      </c>
      <c r="H1959" t="str">
        <f>_xlfn.XLOOKUP(Table1[[#This Row],[MyyjäID]],myyjat!$A$2:$A$16,myyjat!$B$2:$B$16)</f>
        <v>Mari</v>
      </c>
      <c r="I1959">
        <f>_xlfn.XLOOKUP(Table1[[#This Row],[Tuotenumero]],tuotteet!$A$2:$A$26,tuotteet!$C$2:$C$26)</f>
        <v>2</v>
      </c>
      <c r="J1959" t="str">
        <f>_xlfn.XLOOKUP(Table1[[#This Row],[ryhmäID]],ryhmat!$A$2:$A$7,ryhmat!$B$2:$B$7)</f>
        <v>Kuvantoisto</v>
      </c>
      <c r="K1959">
        <f>Table1[[#This Row],[Myyntihinta]]-Table1[[#This Row],[Ostohinta]]</f>
        <v>43.620000000000005</v>
      </c>
    </row>
    <row r="1960" spans="1:11" x14ac:dyDescent="0.2">
      <c r="A1960">
        <v>52458</v>
      </c>
      <c r="B1960" s="21">
        <v>45234</v>
      </c>
      <c r="C1960" s="26" t="s">
        <v>818</v>
      </c>
      <c r="D1960">
        <v>1</v>
      </c>
      <c r="E1960">
        <v>9</v>
      </c>
      <c r="F1960">
        <v>90</v>
      </c>
      <c r="G1960">
        <v>57.33</v>
      </c>
      <c r="H1960" t="str">
        <f>_xlfn.XLOOKUP(Table1[[#This Row],[MyyjäID]],myyjat!$A$2:$A$16,myyjat!$B$2:$B$16)</f>
        <v>Maija</v>
      </c>
      <c r="I1960">
        <f>_xlfn.XLOOKUP(Table1[[#This Row],[Tuotenumero]],tuotteet!$A$2:$A$26,tuotteet!$C$2:$C$26)</f>
        <v>6</v>
      </c>
      <c r="J1960" t="str">
        <f>_xlfn.XLOOKUP(Table1[[#This Row],[ryhmäID]],ryhmat!$A$2:$A$7,ryhmat!$B$2:$B$7)</f>
        <v>Digiboxit</v>
      </c>
      <c r="K1960">
        <f>Table1[[#This Row],[Myyntihinta]]-Table1[[#This Row],[Ostohinta]]</f>
        <v>32.67</v>
      </c>
    </row>
    <row r="1961" spans="1:11" x14ac:dyDescent="0.2">
      <c r="A1961">
        <v>52459</v>
      </c>
      <c r="B1961" s="21">
        <v>45235</v>
      </c>
      <c r="C1961" s="26" t="s">
        <v>820</v>
      </c>
      <c r="D1961">
        <v>1</v>
      </c>
      <c r="E1961">
        <v>1</v>
      </c>
      <c r="F1961">
        <v>90</v>
      </c>
      <c r="G1961">
        <v>51.44</v>
      </c>
      <c r="H1961" t="str">
        <f>_xlfn.XLOOKUP(Table1[[#This Row],[MyyjäID]],myyjat!$A$2:$A$16,myyjat!$B$2:$B$16)</f>
        <v>Jani</v>
      </c>
      <c r="I1961">
        <f>_xlfn.XLOOKUP(Table1[[#This Row],[Tuotenumero]],tuotteet!$A$2:$A$26,tuotteet!$C$2:$C$26)</f>
        <v>6</v>
      </c>
      <c r="J1961" t="str">
        <f>_xlfn.XLOOKUP(Table1[[#This Row],[ryhmäID]],ryhmat!$A$2:$A$7,ryhmat!$B$2:$B$7)</f>
        <v>Digiboxit</v>
      </c>
      <c r="K1961">
        <f>Table1[[#This Row],[Myyntihinta]]-Table1[[#This Row],[Ostohinta]]</f>
        <v>38.56</v>
      </c>
    </row>
    <row r="1962" spans="1:11" x14ac:dyDescent="0.2">
      <c r="A1962">
        <v>52460</v>
      </c>
      <c r="B1962" s="21">
        <v>45236</v>
      </c>
      <c r="C1962" s="26" t="s">
        <v>817</v>
      </c>
      <c r="D1962">
        <v>1</v>
      </c>
      <c r="E1962">
        <v>5</v>
      </c>
      <c r="F1962">
        <v>22</v>
      </c>
      <c r="G1962">
        <v>11.82</v>
      </c>
      <c r="H1962" t="str">
        <f>_xlfn.XLOOKUP(Table1[[#This Row],[MyyjäID]],myyjat!$A$2:$A$16,myyjat!$B$2:$B$16)</f>
        <v>Liisa</v>
      </c>
      <c r="I1962">
        <f>_xlfn.XLOOKUP(Table1[[#This Row],[Tuotenumero]],tuotteet!$A$2:$A$26,tuotteet!$C$2:$C$26)</f>
        <v>4</v>
      </c>
      <c r="J1962" t="str">
        <f>_xlfn.XLOOKUP(Table1[[#This Row],[ryhmäID]],ryhmat!$A$2:$A$7,ryhmat!$B$2:$B$7)</f>
        <v>Tarvikkeet</v>
      </c>
      <c r="K1962">
        <f>Table1[[#This Row],[Myyntihinta]]-Table1[[#This Row],[Ostohinta]]</f>
        <v>10.18</v>
      </c>
    </row>
    <row r="1963" spans="1:11" x14ac:dyDescent="0.2">
      <c r="A1963">
        <v>52461</v>
      </c>
      <c r="B1963" s="21">
        <v>45237</v>
      </c>
      <c r="C1963" s="26" t="s">
        <v>819</v>
      </c>
      <c r="D1963">
        <v>1</v>
      </c>
      <c r="E1963">
        <v>7</v>
      </c>
      <c r="F1963">
        <v>250</v>
      </c>
      <c r="G1963">
        <v>169.74</v>
      </c>
      <c r="H1963" t="str">
        <f>_xlfn.XLOOKUP(Table1[[#This Row],[MyyjäID]],myyjat!$A$2:$A$16,myyjat!$B$2:$B$16)</f>
        <v>Rauno</v>
      </c>
      <c r="I1963">
        <f>_xlfn.XLOOKUP(Table1[[#This Row],[Tuotenumero]],tuotteet!$A$2:$A$26,tuotteet!$C$2:$C$26)</f>
        <v>3</v>
      </c>
      <c r="J1963" t="str">
        <f>_xlfn.XLOOKUP(Table1[[#This Row],[ryhmäID]],ryhmat!$A$2:$A$7,ryhmat!$B$2:$B$7)</f>
        <v>TV</v>
      </c>
      <c r="K1963">
        <f>Table1[[#This Row],[Myyntihinta]]-Table1[[#This Row],[Ostohinta]]</f>
        <v>80.259999999999991</v>
      </c>
    </row>
    <row r="1964" spans="1:11" x14ac:dyDescent="0.2">
      <c r="A1964">
        <v>52462</v>
      </c>
      <c r="B1964" s="21">
        <v>45238</v>
      </c>
      <c r="C1964" s="26" t="s">
        <v>818</v>
      </c>
      <c r="D1964">
        <v>1</v>
      </c>
      <c r="E1964">
        <v>6</v>
      </c>
      <c r="F1964">
        <v>90</v>
      </c>
      <c r="G1964">
        <v>57.33</v>
      </c>
      <c r="H1964" t="str">
        <f>_xlfn.XLOOKUP(Table1[[#This Row],[MyyjäID]],myyjat!$A$2:$A$16,myyjat!$B$2:$B$16)</f>
        <v>Hessu</v>
      </c>
      <c r="I1964">
        <f>_xlfn.XLOOKUP(Table1[[#This Row],[Tuotenumero]],tuotteet!$A$2:$A$26,tuotteet!$C$2:$C$26)</f>
        <v>6</v>
      </c>
      <c r="J1964" t="str">
        <f>_xlfn.XLOOKUP(Table1[[#This Row],[ryhmäID]],ryhmat!$A$2:$A$7,ryhmat!$B$2:$B$7)</f>
        <v>Digiboxit</v>
      </c>
      <c r="K1964">
        <f>Table1[[#This Row],[Myyntihinta]]-Table1[[#This Row],[Ostohinta]]</f>
        <v>32.67</v>
      </c>
    </row>
    <row r="1965" spans="1:11" x14ac:dyDescent="0.2">
      <c r="A1965">
        <v>52463</v>
      </c>
      <c r="B1965" s="21">
        <v>45240</v>
      </c>
      <c r="C1965" s="26" t="s">
        <v>817</v>
      </c>
      <c r="D1965">
        <v>1</v>
      </c>
      <c r="E1965">
        <v>3</v>
      </c>
      <c r="F1965">
        <v>22</v>
      </c>
      <c r="G1965">
        <v>11.82</v>
      </c>
      <c r="H1965" t="str">
        <f>_xlfn.XLOOKUP(Table1[[#This Row],[MyyjäID]],myyjat!$A$2:$A$16,myyjat!$B$2:$B$16)</f>
        <v>Pekka</v>
      </c>
      <c r="I1965">
        <f>_xlfn.XLOOKUP(Table1[[#This Row],[Tuotenumero]],tuotteet!$A$2:$A$26,tuotteet!$C$2:$C$26)</f>
        <v>4</v>
      </c>
      <c r="J1965" t="str">
        <f>_xlfn.XLOOKUP(Table1[[#This Row],[ryhmäID]],ryhmat!$A$2:$A$7,ryhmat!$B$2:$B$7)</f>
        <v>Tarvikkeet</v>
      </c>
      <c r="K1965">
        <f>Table1[[#This Row],[Myyntihinta]]-Table1[[#This Row],[Ostohinta]]</f>
        <v>10.18</v>
      </c>
    </row>
    <row r="1966" spans="1:11" x14ac:dyDescent="0.2">
      <c r="A1966">
        <v>52464</v>
      </c>
      <c r="B1966" s="21">
        <v>45243</v>
      </c>
      <c r="C1966" s="26" t="s">
        <v>818</v>
      </c>
      <c r="D1966">
        <v>1</v>
      </c>
      <c r="E1966">
        <v>5</v>
      </c>
      <c r="F1966">
        <v>90</v>
      </c>
      <c r="G1966">
        <v>57.33</v>
      </c>
      <c r="H1966" t="str">
        <f>_xlfn.XLOOKUP(Table1[[#This Row],[MyyjäID]],myyjat!$A$2:$A$16,myyjat!$B$2:$B$16)</f>
        <v>Liisa</v>
      </c>
      <c r="I1966">
        <f>_xlfn.XLOOKUP(Table1[[#This Row],[Tuotenumero]],tuotteet!$A$2:$A$26,tuotteet!$C$2:$C$26)</f>
        <v>6</v>
      </c>
      <c r="J1966" t="str">
        <f>_xlfn.XLOOKUP(Table1[[#This Row],[ryhmäID]],ryhmat!$A$2:$A$7,ryhmat!$B$2:$B$7)</f>
        <v>Digiboxit</v>
      </c>
      <c r="K1966">
        <f>Table1[[#This Row],[Myyntihinta]]-Table1[[#This Row],[Ostohinta]]</f>
        <v>32.67</v>
      </c>
    </row>
    <row r="1967" spans="1:11" x14ac:dyDescent="0.2">
      <c r="A1967">
        <v>52465</v>
      </c>
      <c r="B1967" s="21">
        <v>45244</v>
      </c>
      <c r="C1967" s="26" t="s">
        <v>817</v>
      </c>
      <c r="D1967">
        <v>1</v>
      </c>
      <c r="E1967">
        <v>5</v>
      </c>
      <c r="F1967">
        <v>22</v>
      </c>
      <c r="G1967">
        <v>11.82</v>
      </c>
      <c r="H1967" t="str">
        <f>_xlfn.XLOOKUP(Table1[[#This Row],[MyyjäID]],myyjat!$A$2:$A$16,myyjat!$B$2:$B$16)</f>
        <v>Liisa</v>
      </c>
      <c r="I1967">
        <f>_xlfn.XLOOKUP(Table1[[#This Row],[Tuotenumero]],tuotteet!$A$2:$A$26,tuotteet!$C$2:$C$26)</f>
        <v>4</v>
      </c>
      <c r="J1967" t="str">
        <f>_xlfn.XLOOKUP(Table1[[#This Row],[ryhmäID]],ryhmat!$A$2:$A$7,ryhmat!$B$2:$B$7)</f>
        <v>Tarvikkeet</v>
      </c>
      <c r="K1967">
        <f>Table1[[#This Row],[Myyntihinta]]-Table1[[#This Row],[Ostohinta]]</f>
        <v>10.18</v>
      </c>
    </row>
    <row r="1968" spans="1:11" x14ac:dyDescent="0.2">
      <c r="A1968">
        <v>52466</v>
      </c>
      <c r="B1968" s="21">
        <v>45245</v>
      </c>
      <c r="C1968" s="26" t="s">
        <v>822</v>
      </c>
      <c r="D1968">
        <v>1</v>
      </c>
      <c r="E1968">
        <v>15</v>
      </c>
      <c r="F1968">
        <v>190</v>
      </c>
      <c r="G1968">
        <v>122.02</v>
      </c>
      <c r="H1968" t="str">
        <f>_xlfn.XLOOKUP(Table1[[#This Row],[MyyjäID]],myyjat!$A$2:$A$16,myyjat!$B$2:$B$16)</f>
        <v>Sohvi</v>
      </c>
      <c r="I1968">
        <f>_xlfn.XLOOKUP(Table1[[#This Row],[Tuotenumero]],tuotteet!$A$2:$A$26,tuotteet!$C$2:$C$26)</f>
        <v>2</v>
      </c>
      <c r="J1968" t="str">
        <f>_xlfn.XLOOKUP(Table1[[#This Row],[ryhmäID]],ryhmat!$A$2:$A$7,ryhmat!$B$2:$B$7)</f>
        <v>Kuvantoisto</v>
      </c>
      <c r="K1968">
        <f>Table1[[#This Row],[Myyntihinta]]-Table1[[#This Row],[Ostohinta]]</f>
        <v>67.98</v>
      </c>
    </row>
    <row r="1969" spans="1:11" x14ac:dyDescent="0.2">
      <c r="A1969">
        <v>52467</v>
      </c>
      <c r="B1969" s="21">
        <v>45245</v>
      </c>
      <c r="C1969" s="26" t="s">
        <v>821</v>
      </c>
      <c r="D1969">
        <v>1</v>
      </c>
      <c r="E1969">
        <v>15</v>
      </c>
      <c r="F1969">
        <v>125</v>
      </c>
      <c r="G1969">
        <v>67.739999999999995</v>
      </c>
      <c r="H1969" t="str">
        <f>_xlfn.XLOOKUP(Table1[[#This Row],[MyyjäID]],myyjat!$A$2:$A$16,myyjat!$B$2:$B$16)</f>
        <v>Sohvi</v>
      </c>
      <c r="I1969">
        <f>_xlfn.XLOOKUP(Table1[[#This Row],[Tuotenumero]],tuotteet!$A$2:$A$26,tuotteet!$C$2:$C$26)</f>
        <v>2</v>
      </c>
      <c r="J1969" t="str">
        <f>_xlfn.XLOOKUP(Table1[[#This Row],[ryhmäID]],ryhmat!$A$2:$A$7,ryhmat!$B$2:$B$7)</f>
        <v>Kuvantoisto</v>
      </c>
      <c r="K1969">
        <f>Table1[[#This Row],[Myyntihinta]]-Table1[[#This Row],[Ostohinta]]</f>
        <v>57.260000000000005</v>
      </c>
    </row>
    <row r="1970" spans="1:11" x14ac:dyDescent="0.2">
      <c r="A1970">
        <v>52468</v>
      </c>
      <c r="B1970" s="21">
        <v>45249</v>
      </c>
      <c r="C1970" s="26" t="s">
        <v>817</v>
      </c>
      <c r="D1970">
        <v>1</v>
      </c>
      <c r="E1970">
        <v>5</v>
      </c>
      <c r="F1970">
        <v>22</v>
      </c>
      <c r="G1970">
        <v>11.82</v>
      </c>
      <c r="H1970" t="str">
        <f>_xlfn.XLOOKUP(Table1[[#This Row],[MyyjäID]],myyjat!$A$2:$A$16,myyjat!$B$2:$B$16)</f>
        <v>Liisa</v>
      </c>
      <c r="I1970">
        <f>_xlfn.XLOOKUP(Table1[[#This Row],[Tuotenumero]],tuotteet!$A$2:$A$26,tuotteet!$C$2:$C$26)</f>
        <v>4</v>
      </c>
      <c r="J1970" t="str">
        <f>_xlfn.XLOOKUP(Table1[[#This Row],[ryhmäID]],ryhmat!$A$2:$A$7,ryhmat!$B$2:$B$7)</f>
        <v>Tarvikkeet</v>
      </c>
      <c r="K1970">
        <f>Table1[[#This Row],[Myyntihinta]]-Table1[[#This Row],[Ostohinta]]</f>
        <v>10.18</v>
      </c>
    </row>
    <row r="1971" spans="1:11" x14ac:dyDescent="0.2">
      <c r="A1971">
        <v>52469</v>
      </c>
      <c r="B1971" s="21">
        <v>45249</v>
      </c>
      <c r="C1971" s="26" t="s">
        <v>820</v>
      </c>
      <c r="D1971">
        <v>1</v>
      </c>
      <c r="E1971">
        <v>6</v>
      </c>
      <c r="F1971">
        <v>90</v>
      </c>
      <c r="G1971">
        <v>51.44</v>
      </c>
      <c r="H1971" t="str">
        <f>_xlfn.XLOOKUP(Table1[[#This Row],[MyyjäID]],myyjat!$A$2:$A$16,myyjat!$B$2:$B$16)</f>
        <v>Hessu</v>
      </c>
      <c r="I1971">
        <f>_xlfn.XLOOKUP(Table1[[#This Row],[Tuotenumero]],tuotteet!$A$2:$A$26,tuotteet!$C$2:$C$26)</f>
        <v>6</v>
      </c>
      <c r="J1971" t="str">
        <f>_xlfn.XLOOKUP(Table1[[#This Row],[ryhmäID]],ryhmat!$A$2:$A$7,ryhmat!$B$2:$B$7)</f>
        <v>Digiboxit</v>
      </c>
      <c r="K1971">
        <f>Table1[[#This Row],[Myyntihinta]]-Table1[[#This Row],[Ostohinta]]</f>
        <v>38.56</v>
      </c>
    </row>
    <row r="1972" spans="1:11" x14ac:dyDescent="0.2">
      <c r="A1972">
        <v>52470</v>
      </c>
      <c r="B1972" s="21">
        <v>45250</v>
      </c>
      <c r="C1972" s="26" t="s">
        <v>821</v>
      </c>
      <c r="D1972">
        <v>1</v>
      </c>
      <c r="E1972">
        <v>3</v>
      </c>
      <c r="F1972">
        <v>125</v>
      </c>
      <c r="G1972">
        <v>67.739999999999995</v>
      </c>
      <c r="H1972" t="str">
        <f>_xlfn.XLOOKUP(Table1[[#This Row],[MyyjäID]],myyjat!$A$2:$A$16,myyjat!$B$2:$B$16)</f>
        <v>Pekka</v>
      </c>
      <c r="I1972">
        <f>_xlfn.XLOOKUP(Table1[[#This Row],[Tuotenumero]],tuotteet!$A$2:$A$26,tuotteet!$C$2:$C$26)</f>
        <v>2</v>
      </c>
      <c r="J1972" t="str">
        <f>_xlfn.XLOOKUP(Table1[[#This Row],[ryhmäID]],ryhmat!$A$2:$A$7,ryhmat!$B$2:$B$7)</f>
        <v>Kuvantoisto</v>
      </c>
      <c r="K1972">
        <f>Table1[[#This Row],[Myyntihinta]]-Table1[[#This Row],[Ostohinta]]</f>
        <v>57.260000000000005</v>
      </c>
    </row>
    <row r="1973" spans="1:11" x14ac:dyDescent="0.2">
      <c r="A1973">
        <v>52471</v>
      </c>
      <c r="B1973" s="21">
        <v>45253</v>
      </c>
      <c r="C1973" s="26" t="s">
        <v>817</v>
      </c>
      <c r="D1973">
        <v>1</v>
      </c>
      <c r="E1973">
        <v>2</v>
      </c>
      <c r="F1973">
        <v>22</v>
      </c>
      <c r="G1973">
        <v>11.82</v>
      </c>
      <c r="H1973" t="str">
        <f>_xlfn.XLOOKUP(Table1[[#This Row],[MyyjäID]],myyjat!$A$2:$A$16,myyjat!$B$2:$B$16)</f>
        <v>Petteri</v>
      </c>
      <c r="I1973">
        <f>_xlfn.XLOOKUP(Table1[[#This Row],[Tuotenumero]],tuotteet!$A$2:$A$26,tuotteet!$C$2:$C$26)</f>
        <v>4</v>
      </c>
      <c r="J1973" t="str">
        <f>_xlfn.XLOOKUP(Table1[[#This Row],[ryhmäID]],ryhmat!$A$2:$A$7,ryhmat!$B$2:$B$7)</f>
        <v>Tarvikkeet</v>
      </c>
      <c r="K1973">
        <f>Table1[[#This Row],[Myyntihinta]]-Table1[[#This Row],[Ostohinta]]</f>
        <v>10.18</v>
      </c>
    </row>
    <row r="1974" spans="1:11" x14ac:dyDescent="0.2">
      <c r="A1974">
        <v>52472</v>
      </c>
      <c r="B1974" s="21">
        <v>45254</v>
      </c>
      <c r="C1974" s="26" t="s">
        <v>821</v>
      </c>
      <c r="D1974">
        <v>1</v>
      </c>
      <c r="E1974">
        <v>7</v>
      </c>
      <c r="F1974">
        <v>125</v>
      </c>
      <c r="G1974">
        <v>67.739999999999995</v>
      </c>
      <c r="H1974" t="str">
        <f>_xlfn.XLOOKUP(Table1[[#This Row],[MyyjäID]],myyjat!$A$2:$A$16,myyjat!$B$2:$B$16)</f>
        <v>Rauno</v>
      </c>
      <c r="I1974">
        <f>_xlfn.XLOOKUP(Table1[[#This Row],[Tuotenumero]],tuotteet!$A$2:$A$26,tuotteet!$C$2:$C$26)</f>
        <v>2</v>
      </c>
      <c r="J1974" t="str">
        <f>_xlfn.XLOOKUP(Table1[[#This Row],[ryhmäID]],ryhmat!$A$2:$A$7,ryhmat!$B$2:$B$7)</f>
        <v>Kuvantoisto</v>
      </c>
      <c r="K1974">
        <f>Table1[[#This Row],[Myyntihinta]]-Table1[[#This Row],[Ostohinta]]</f>
        <v>57.260000000000005</v>
      </c>
    </row>
    <row r="1975" spans="1:11" x14ac:dyDescent="0.2">
      <c r="A1975">
        <v>52473</v>
      </c>
      <c r="B1975" s="21">
        <v>45255</v>
      </c>
      <c r="C1975" s="26" t="s">
        <v>822</v>
      </c>
      <c r="D1975">
        <v>1</v>
      </c>
      <c r="E1975">
        <v>15</v>
      </c>
      <c r="F1975">
        <v>190</v>
      </c>
      <c r="G1975">
        <v>122.02</v>
      </c>
      <c r="H1975" t="str">
        <f>_xlfn.XLOOKUP(Table1[[#This Row],[MyyjäID]],myyjat!$A$2:$A$16,myyjat!$B$2:$B$16)</f>
        <v>Sohvi</v>
      </c>
      <c r="I1975">
        <f>_xlfn.XLOOKUP(Table1[[#This Row],[Tuotenumero]],tuotteet!$A$2:$A$26,tuotteet!$C$2:$C$26)</f>
        <v>2</v>
      </c>
      <c r="J1975" t="str">
        <f>_xlfn.XLOOKUP(Table1[[#This Row],[ryhmäID]],ryhmat!$A$2:$A$7,ryhmat!$B$2:$B$7)</f>
        <v>Kuvantoisto</v>
      </c>
      <c r="K1975">
        <f>Table1[[#This Row],[Myyntihinta]]-Table1[[#This Row],[Ostohinta]]</f>
        <v>67.98</v>
      </c>
    </row>
    <row r="1976" spans="1:11" x14ac:dyDescent="0.2">
      <c r="A1976">
        <v>52474</v>
      </c>
      <c r="B1976" s="21">
        <v>45255</v>
      </c>
      <c r="C1976" s="26" t="s">
        <v>818</v>
      </c>
      <c r="D1976">
        <v>1</v>
      </c>
      <c r="E1976">
        <v>14</v>
      </c>
      <c r="F1976">
        <v>90</v>
      </c>
      <c r="G1976">
        <v>57.33</v>
      </c>
      <c r="H1976" t="str">
        <f>_xlfn.XLOOKUP(Table1[[#This Row],[MyyjäID]],myyjat!$A$2:$A$16,myyjat!$B$2:$B$16)</f>
        <v>Hillevi</v>
      </c>
      <c r="I1976">
        <f>_xlfn.XLOOKUP(Table1[[#This Row],[Tuotenumero]],tuotteet!$A$2:$A$26,tuotteet!$C$2:$C$26)</f>
        <v>6</v>
      </c>
      <c r="J1976" t="str">
        <f>_xlfn.XLOOKUP(Table1[[#This Row],[ryhmäID]],ryhmat!$A$2:$A$7,ryhmat!$B$2:$B$7)</f>
        <v>Digiboxit</v>
      </c>
      <c r="K1976">
        <f>Table1[[#This Row],[Myyntihinta]]-Table1[[#This Row],[Ostohinta]]</f>
        <v>32.67</v>
      </c>
    </row>
    <row r="1977" spans="1:11" x14ac:dyDescent="0.2">
      <c r="A1977">
        <v>52475</v>
      </c>
      <c r="B1977" s="21">
        <v>45256</v>
      </c>
      <c r="C1977" s="26" t="s">
        <v>817</v>
      </c>
      <c r="D1977">
        <v>1</v>
      </c>
      <c r="E1977">
        <v>1</v>
      </c>
      <c r="F1977">
        <v>22</v>
      </c>
      <c r="G1977">
        <v>11.82</v>
      </c>
      <c r="H1977" t="str">
        <f>_xlfn.XLOOKUP(Table1[[#This Row],[MyyjäID]],myyjat!$A$2:$A$16,myyjat!$B$2:$B$16)</f>
        <v>Jani</v>
      </c>
      <c r="I1977">
        <f>_xlfn.XLOOKUP(Table1[[#This Row],[Tuotenumero]],tuotteet!$A$2:$A$26,tuotteet!$C$2:$C$26)</f>
        <v>4</v>
      </c>
      <c r="J1977" t="str">
        <f>_xlfn.XLOOKUP(Table1[[#This Row],[ryhmäID]],ryhmat!$A$2:$A$7,ryhmat!$B$2:$B$7)</f>
        <v>Tarvikkeet</v>
      </c>
      <c r="K1977">
        <f>Table1[[#This Row],[Myyntihinta]]-Table1[[#This Row],[Ostohinta]]</f>
        <v>10.18</v>
      </c>
    </row>
    <row r="1978" spans="1:11" x14ac:dyDescent="0.2">
      <c r="A1978">
        <v>52476</v>
      </c>
      <c r="B1978" s="21">
        <v>45256</v>
      </c>
      <c r="C1978" s="26" t="s">
        <v>819</v>
      </c>
      <c r="D1978">
        <v>1</v>
      </c>
      <c r="E1978">
        <v>1</v>
      </c>
      <c r="F1978">
        <v>250</v>
      </c>
      <c r="G1978">
        <v>169.74</v>
      </c>
      <c r="H1978" t="str">
        <f>_xlfn.XLOOKUP(Table1[[#This Row],[MyyjäID]],myyjat!$A$2:$A$16,myyjat!$B$2:$B$16)</f>
        <v>Jani</v>
      </c>
      <c r="I1978">
        <f>_xlfn.XLOOKUP(Table1[[#This Row],[Tuotenumero]],tuotteet!$A$2:$A$26,tuotteet!$C$2:$C$26)</f>
        <v>3</v>
      </c>
      <c r="J1978" t="str">
        <f>_xlfn.XLOOKUP(Table1[[#This Row],[ryhmäID]],ryhmat!$A$2:$A$7,ryhmat!$B$2:$B$7)</f>
        <v>TV</v>
      </c>
      <c r="K1978">
        <f>Table1[[#This Row],[Myyntihinta]]-Table1[[#This Row],[Ostohinta]]</f>
        <v>80.259999999999991</v>
      </c>
    </row>
    <row r="1979" spans="1:11" x14ac:dyDescent="0.2">
      <c r="A1979">
        <v>52477</v>
      </c>
      <c r="B1979" s="21">
        <v>45257</v>
      </c>
      <c r="C1979" s="26" t="s">
        <v>820</v>
      </c>
      <c r="D1979">
        <v>1</v>
      </c>
      <c r="E1979">
        <v>2</v>
      </c>
      <c r="F1979">
        <v>90</v>
      </c>
      <c r="G1979">
        <v>51.44</v>
      </c>
      <c r="H1979" t="str">
        <f>_xlfn.XLOOKUP(Table1[[#This Row],[MyyjäID]],myyjat!$A$2:$A$16,myyjat!$B$2:$B$16)</f>
        <v>Petteri</v>
      </c>
      <c r="I1979">
        <f>_xlfn.XLOOKUP(Table1[[#This Row],[Tuotenumero]],tuotteet!$A$2:$A$26,tuotteet!$C$2:$C$26)</f>
        <v>6</v>
      </c>
      <c r="J1979" t="str">
        <f>_xlfn.XLOOKUP(Table1[[#This Row],[ryhmäID]],ryhmat!$A$2:$A$7,ryhmat!$B$2:$B$7)</f>
        <v>Digiboxit</v>
      </c>
      <c r="K1979">
        <f>Table1[[#This Row],[Myyntihinta]]-Table1[[#This Row],[Ostohinta]]</f>
        <v>38.56</v>
      </c>
    </row>
    <row r="1980" spans="1:11" x14ac:dyDescent="0.2">
      <c r="A1980">
        <v>52478</v>
      </c>
      <c r="B1980" s="21">
        <v>45259</v>
      </c>
      <c r="C1980" s="26" t="s">
        <v>817</v>
      </c>
      <c r="D1980">
        <v>1</v>
      </c>
      <c r="E1980">
        <v>10</v>
      </c>
      <c r="F1980">
        <v>22</v>
      </c>
      <c r="G1980">
        <v>11.82</v>
      </c>
      <c r="H1980" t="str">
        <f>_xlfn.XLOOKUP(Table1[[#This Row],[MyyjäID]],myyjat!$A$2:$A$16,myyjat!$B$2:$B$16)</f>
        <v>Jenni</v>
      </c>
      <c r="I1980">
        <f>_xlfn.XLOOKUP(Table1[[#This Row],[Tuotenumero]],tuotteet!$A$2:$A$26,tuotteet!$C$2:$C$26)</f>
        <v>4</v>
      </c>
      <c r="J1980" t="str">
        <f>_xlfn.XLOOKUP(Table1[[#This Row],[ryhmäID]],ryhmat!$A$2:$A$7,ryhmat!$B$2:$B$7)</f>
        <v>Tarvikkeet</v>
      </c>
      <c r="K1980">
        <f>Table1[[#This Row],[Myyntihinta]]-Table1[[#This Row],[Ostohinta]]</f>
        <v>10.18</v>
      </c>
    </row>
    <row r="1981" spans="1:11" x14ac:dyDescent="0.2">
      <c r="A1981">
        <v>52479</v>
      </c>
      <c r="B1981" s="21">
        <v>45261</v>
      </c>
      <c r="C1981" s="26" t="s">
        <v>821</v>
      </c>
      <c r="D1981">
        <v>1</v>
      </c>
      <c r="E1981">
        <v>7</v>
      </c>
      <c r="F1981">
        <v>125</v>
      </c>
      <c r="G1981">
        <v>67.739999999999995</v>
      </c>
      <c r="H1981" t="str">
        <f>_xlfn.XLOOKUP(Table1[[#This Row],[MyyjäID]],myyjat!$A$2:$A$16,myyjat!$B$2:$B$16)</f>
        <v>Rauno</v>
      </c>
      <c r="I1981">
        <f>_xlfn.XLOOKUP(Table1[[#This Row],[Tuotenumero]],tuotteet!$A$2:$A$26,tuotteet!$C$2:$C$26)</f>
        <v>2</v>
      </c>
      <c r="J1981" t="str">
        <f>_xlfn.XLOOKUP(Table1[[#This Row],[ryhmäID]],ryhmat!$A$2:$A$7,ryhmat!$B$2:$B$7)</f>
        <v>Kuvantoisto</v>
      </c>
      <c r="K1981">
        <f>Table1[[#This Row],[Myyntihinta]]-Table1[[#This Row],[Ostohinta]]</f>
        <v>57.260000000000005</v>
      </c>
    </row>
    <row r="1982" spans="1:11" x14ac:dyDescent="0.2">
      <c r="A1982">
        <v>52480</v>
      </c>
      <c r="B1982" s="21">
        <v>45262</v>
      </c>
      <c r="C1982" s="26" t="s">
        <v>819</v>
      </c>
      <c r="D1982">
        <v>1</v>
      </c>
      <c r="E1982">
        <v>2</v>
      </c>
      <c r="F1982">
        <v>250</v>
      </c>
      <c r="G1982">
        <v>169.74</v>
      </c>
      <c r="H1982" t="str">
        <f>_xlfn.XLOOKUP(Table1[[#This Row],[MyyjäID]],myyjat!$A$2:$A$16,myyjat!$B$2:$B$16)</f>
        <v>Petteri</v>
      </c>
      <c r="I1982">
        <f>_xlfn.XLOOKUP(Table1[[#This Row],[Tuotenumero]],tuotteet!$A$2:$A$26,tuotteet!$C$2:$C$26)</f>
        <v>3</v>
      </c>
      <c r="J1982" t="str">
        <f>_xlfn.XLOOKUP(Table1[[#This Row],[ryhmäID]],ryhmat!$A$2:$A$7,ryhmat!$B$2:$B$7)</f>
        <v>TV</v>
      </c>
      <c r="K1982">
        <f>Table1[[#This Row],[Myyntihinta]]-Table1[[#This Row],[Ostohinta]]</f>
        <v>80.259999999999991</v>
      </c>
    </row>
    <row r="1983" spans="1:11" x14ac:dyDescent="0.2">
      <c r="A1983">
        <v>52481</v>
      </c>
      <c r="B1983" s="21">
        <v>45262</v>
      </c>
      <c r="C1983" s="26" t="s">
        <v>817</v>
      </c>
      <c r="D1983">
        <v>1</v>
      </c>
      <c r="E1983">
        <v>1</v>
      </c>
      <c r="F1983">
        <v>22</v>
      </c>
      <c r="G1983">
        <v>11.82</v>
      </c>
      <c r="H1983" t="str">
        <f>_xlfn.XLOOKUP(Table1[[#This Row],[MyyjäID]],myyjat!$A$2:$A$16,myyjat!$B$2:$B$16)</f>
        <v>Jani</v>
      </c>
      <c r="I1983">
        <f>_xlfn.XLOOKUP(Table1[[#This Row],[Tuotenumero]],tuotteet!$A$2:$A$26,tuotteet!$C$2:$C$26)</f>
        <v>4</v>
      </c>
      <c r="J1983" t="str">
        <f>_xlfn.XLOOKUP(Table1[[#This Row],[ryhmäID]],ryhmat!$A$2:$A$7,ryhmat!$B$2:$B$7)</f>
        <v>Tarvikkeet</v>
      </c>
      <c r="K1983">
        <f>Table1[[#This Row],[Myyntihinta]]-Table1[[#This Row],[Ostohinta]]</f>
        <v>10.18</v>
      </c>
    </row>
    <row r="1984" spans="1:11" x14ac:dyDescent="0.2">
      <c r="A1984">
        <v>52482</v>
      </c>
      <c r="B1984" s="21">
        <v>45263</v>
      </c>
      <c r="C1984" s="26" t="s">
        <v>820</v>
      </c>
      <c r="D1984">
        <v>1</v>
      </c>
      <c r="E1984">
        <v>16</v>
      </c>
      <c r="F1984">
        <v>90</v>
      </c>
      <c r="G1984">
        <v>51.44</v>
      </c>
      <c r="H1984" t="str">
        <f>_xlfn.XLOOKUP(Table1[[#This Row],[MyyjäID]],myyjat!$A$2:$A$16,myyjat!$B$2:$B$16)</f>
        <v>Sanni</v>
      </c>
      <c r="I1984">
        <f>_xlfn.XLOOKUP(Table1[[#This Row],[Tuotenumero]],tuotteet!$A$2:$A$26,tuotteet!$C$2:$C$26)</f>
        <v>6</v>
      </c>
      <c r="J1984" t="str">
        <f>_xlfn.XLOOKUP(Table1[[#This Row],[ryhmäID]],ryhmat!$A$2:$A$7,ryhmat!$B$2:$B$7)</f>
        <v>Digiboxit</v>
      </c>
      <c r="K1984">
        <f>Table1[[#This Row],[Myyntihinta]]-Table1[[#This Row],[Ostohinta]]</f>
        <v>38.56</v>
      </c>
    </row>
    <row r="1985" spans="1:11" x14ac:dyDescent="0.2">
      <c r="A1985">
        <v>52483</v>
      </c>
      <c r="B1985" s="21">
        <v>45263</v>
      </c>
      <c r="C1985" s="26" t="s">
        <v>824</v>
      </c>
      <c r="D1985">
        <v>1</v>
      </c>
      <c r="E1985">
        <v>1</v>
      </c>
      <c r="F1985">
        <v>140</v>
      </c>
      <c r="G1985">
        <v>96.38</v>
      </c>
      <c r="H1985" t="str">
        <f>_xlfn.XLOOKUP(Table1[[#This Row],[MyyjäID]],myyjat!$A$2:$A$16,myyjat!$B$2:$B$16)</f>
        <v>Jani</v>
      </c>
      <c r="I1985">
        <f>_xlfn.XLOOKUP(Table1[[#This Row],[Tuotenumero]],tuotteet!$A$2:$A$26,tuotteet!$C$2:$C$26)</f>
        <v>2</v>
      </c>
      <c r="J1985" t="str">
        <f>_xlfn.XLOOKUP(Table1[[#This Row],[ryhmäID]],ryhmat!$A$2:$A$7,ryhmat!$B$2:$B$7)</f>
        <v>Kuvantoisto</v>
      </c>
      <c r="K1985">
        <f>Table1[[#This Row],[Myyntihinta]]-Table1[[#This Row],[Ostohinta]]</f>
        <v>43.620000000000005</v>
      </c>
    </row>
    <row r="1986" spans="1:11" x14ac:dyDescent="0.2">
      <c r="A1986">
        <v>52484</v>
      </c>
      <c r="B1986" s="21">
        <v>45265</v>
      </c>
      <c r="C1986" s="26" t="s">
        <v>817</v>
      </c>
      <c r="D1986">
        <v>1</v>
      </c>
      <c r="E1986">
        <v>14</v>
      </c>
      <c r="F1986">
        <v>22</v>
      </c>
      <c r="G1986">
        <v>11.82</v>
      </c>
      <c r="H1986" t="str">
        <f>_xlfn.XLOOKUP(Table1[[#This Row],[MyyjäID]],myyjat!$A$2:$A$16,myyjat!$B$2:$B$16)</f>
        <v>Hillevi</v>
      </c>
      <c r="I1986">
        <f>_xlfn.XLOOKUP(Table1[[#This Row],[Tuotenumero]],tuotteet!$A$2:$A$26,tuotteet!$C$2:$C$26)</f>
        <v>4</v>
      </c>
      <c r="J1986" t="str">
        <f>_xlfn.XLOOKUP(Table1[[#This Row],[ryhmäID]],ryhmat!$A$2:$A$7,ryhmat!$B$2:$B$7)</f>
        <v>Tarvikkeet</v>
      </c>
      <c r="K1986">
        <f>Table1[[#This Row],[Myyntihinta]]-Table1[[#This Row],[Ostohinta]]</f>
        <v>10.18</v>
      </c>
    </row>
    <row r="1987" spans="1:11" x14ac:dyDescent="0.2">
      <c r="A1987">
        <v>52485</v>
      </c>
      <c r="B1987" s="21">
        <v>45266</v>
      </c>
      <c r="C1987" s="26" t="s">
        <v>818</v>
      </c>
      <c r="D1987">
        <v>1</v>
      </c>
      <c r="E1987">
        <v>15</v>
      </c>
      <c r="F1987">
        <v>90</v>
      </c>
      <c r="G1987">
        <v>57.33</v>
      </c>
      <c r="H1987" t="str">
        <f>_xlfn.XLOOKUP(Table1[[#This Row],[MyyjäID]],myyjat!$A$2:$A$16,myyjat!$B$2:$B$16)</f>
        <v>Sohvi</v>
      </c>
      <c r="I1987">
        <f>_xlfn.XLOOKUP(Table1[[#This Row],[Tuotenumero]],tuotteet!$A$2:$A$26,tuotteet!$C$2:$C$26)</f>
        <v>6</v>
      </c>
      <c r="J1987" t="str">
        <f>_xlfn.XLOOKUP(Table1[[#This Row],[ryhmäID]],ryhmat!$A$2:$A$7,ryhmat!$B$2:$B$7)</f>
        <v>Digiboxit</v>
      </c>
      <c r="K1987">
        <f>Table1[[#This Row],[Myyntihinta]]-Table1[[#This Row],[Ostohinta]]</f>
        <v>32.67</v>
      </c>
    </row>
    <row r="1988" spans="1:11" x14ac:dyDescent="0.2">
      <c r="A1988">
        <v>52486</v>
      </c>
      <c r="B1988" s="21">
        <v>45271</v>
      </c>
      <c r="C1988" s="26" t="s">
        <v>818</v>
      </c>
      <c r="D1988">
        <v>1</v>
      </c>
      <c r="E1988">
        <v>1</v>
      </c>
      <c r="F1988">
        <v>90</v>
      </c>
      <c r="G1988">
        <v>57.33</v>
      </c>
      <c r="H1988" t="str">
        <f>_xlfn.XLOOKUP(Table1[[#This Row],[MyyjäID]],myyjat!$A$2:$A$16,myyjat!$B$2:$B$16)</f>
        <v>Jani</v>
      </c>
      <c r="I1988">
        <f>_xlfn.XLOOKUP(Table1[[#This Row],[Tuotenumero]],tuotteet!$A$2:$A$26,tuotteet!$C$2:$C$26)</f>
        <v>6</v>
      </c>
      <c r="J1988" t="str">
        <f>_xlfn.XLOOKUP(Table1[[#This Row],[ryhmäID]],ryhmat!$A$2:$A$7,ryhmat!$B$2:$B$7)</f>
        <v>Digiboxit</v>
      </c>
      <c r="K1988">
        <f>Table1[[#This Row],[Myyntihinta]]-Table1[[#This Row],[Ostohinta]]</f>
        <v>32.67</v>
      </c>
    </row>
    <row r="1989" spans="1:11" x14ac:dyDescent="0.2">
      <c r="A1989">
        <v>52487</v>
      </c>
      <c r="B1989" s="21">
        <v>45272</v>
      </c>
      <c r="C1989" s="26" t="s">
        <v>817</v>
      </c>
      <c r="D1989">
        <v>1</v>
      </c>
      <c r="E1989">
        <v>6</v>
      </c>
      <c r="F1989">
        <v>22</v>
      </c>
      <c r="G1989">
        <v>11.82</v>
      </c>
      <c r="H1989" t="str">
        <f>_xlfn.XLOOKUP(Table1[[#This Row],[MyyjäID]],myyjat!$A$2:$A$16,myyjat!$B$2:$B$16)</f>
        <v>Hessu</v>
      </c>
      <c r="I1989">
        <f>_xlfn.XLOOKUP(Table1[[#This Row],[Tuotenumero]],tuotteet!$A$2:$A$26,tuotteet!$C$2:$C$26)</f>
        <v>4</v>
      </c>
      <c r="J1989" t="str">
        <f>_xlfn.XLOOKUP(Table1[[#This Row],[ryhmäID]],ryhmat!$A$2:$A$7,ryhmat!$B$2:$B$7)</f>
        <v>Tarvikkeet</v>
      </c>
      <c r="K1989">
        <f>Table1[[#This Row],[Myyntihinta]]-Table1[[#This Row],[Ostohinta]]</f>
        <v>10.18</v>
      </c>
    </row>
    <row r="1990" spans="1:11" x14ac:dyDescent="0.2">
      <c r="A1990">
        <v>52488</v>
      </c>
      <c r="B1990" s="21">
        <v>45272</v>
      </c>
      <c r="C1990" s="26" t="s">
        <v>822</v>
      </c>
      <c r="D1990">
        <v>1</v>
      </c>
      <c r="E1990">
        <v>9</v>
      </c>
      <c r="F1990">
        <v>190</v>
      </c>
      <c r="G1990">
        <v>122.02</v>
      </c>
      <c r="H1990" t="str">
        <f>_xlfn.XLOOKUP(Table1[[#This Row],[MyyjäID]],myyjat!$A$2:$A$16,myyjat!$B$2:$B$16)</f>
        <v>Maija</v>
      </c>
      <c r="I1990">
        <f>_xlfn.XLOOKUP(Table1[[#This Row],[Tuotenumero]],tuotteet!$A$2:$A$26,tuotteet!$C$2:$C$26)</f>
        <v>2</v>
      </c>
      <c r="J1990" t="str">
        <f>_xlfn.XLOOKUP(Table1[[#This Row],[ryhmäID]],ryhmat!$A$2:$A$7,ryhmat!$B$2:$B$7)</f>
        <v>Kuvantoisto</v>
      </c>
      <c r="K1990">
        <f>Table1[[#This Row],[Myyntihinta]]-Table1[[#This Row],[Ostohinta]]</f>
        <v>67.98</v>
      </c>
    </row>
    <row r="1991" spans="1:11" x14ac:dyDescent="0.2">
      <c r="A1991">
        <v>52489</v>
      </c>
      <c r="B1991" s="21">
        <v>45274</v>
      </c>
      <c r="C1991" s="26" t="s">
        <v>821</v>
      </c>
      <c r="D1991">
        <v>1</v>
      </c>
      <c r="E1991">
        <v>1</v>
      </c>
      <c r="F1991">
        <v>125</v>
      </c>
      <c r="G1991">
        <v>67.739999999999995</v>
      </c>
      <c r="H1991" t="str">
        <f>_xlfn.XLOOKUP(Table1[[#This Row],[MyyjäID]],myyjat!$A$2:$A$16,myyjat!$B$2:$B$16)</f>
        <v>Jani</v>
      </c>
      <c r="I1991">
        <f>_xlfn.XLOOKUP(Table1[[#This Row],[Tuotenumero]],tuotteet!$A$2:$A$26,tuotteet!$C$2:$C$26)</f>
        <v>2</v>
      </c>
      <c r="J1991" t="str">
        <f>_xlfn.XLOOKUP(Table1[[#This Row],[ryhmäID]],ryhmat!$A$2:$A$7,ryhmat!$B$2:$B$7)</f>
        <v>Kuvantoisto</v>
      </c>
      <c r="K1991">
        <f>Table1[[#This Row],[Myyntihinta]]-Table1[[#This Row],[Ostohinta]]</f>
        <v>57.260000000000005</v>
      </c>
    </row>
    <row r="1992" spans="1:11" x14ac:dyDescent="0.2">
      <c r="A1992">
        <v>52490</v>
      </c>
      <c r="B1992" s="21">
        <v>45275</v>
      </c>
      <c r="C1992" s="26" t="s">
        <v>817</v>
      </c>
      <c r="D1992">
        <v>1</v>
      </c>
      <c r="E1992">
        <v>11</v>
      </c>
      <c r="F1992">
        <v>22</v>
      </c>
      <c r="G1992">
        <v>11.82</v>
      </c>
      <c r="H1992" t="str">
        <f>_xlfn.XLOOKUP(Table1[[#This Row],[MyyjäID]],myyjat!$A$2:$A$16,myyjat!$B$2:$B$16)</f>
        <v>Lisbeth</v>
      </c>
      <c r="I1992">
        <f>_xlfn.XLOOKUP(Table1[[#This Row],[Tuotenumero]],tuotteet!$A$2:$A$26,tuotteet!$C$2:$C$26)</f>
        <v>4</v>
      </c>
      <c r="J1992" t="str">
        <f>_xlfn.XLOOKUP(Table1[[#This Row],[ryhmäID]],ryhmat!$A$2:$A$7,ryhmat!$B$2:$B$7)</f>
        <v>Tarvikkeet</v>
      </c>
      <c r="K1992">
        <f>Table1[[#This Row],[Myyntihinta]]-Table1[[#This Row],[Ostohinta]]</f>
        <v>10.18</v>
      </c>
    </row>
    <row r="1993" spans="1:11" x14ac:dyDescent="0.2">
      <c r="A1993">
        <v>52491</v>
      </c>
      <c r="B1993" s="21">
        <v>45276</v>
      </c>
      <c r="C1993" s="26" t="s">
        <v>818</v>
      </c>
      <c r="D1993">
        <v>1</v>
      </c>
      <c r="E1993">
        <v>11</v>
      </c>
      <c r="F1993">
        <v>90</v>
      </c>
      <c r="G1993">
        <v>57.33</v>
      </c>
      <c r="H1993" t="str">
        <f>_xlfn.XLOOKUP(Table1[[#This Row],[MyyjäID]],myyjat!$A$2:$A$16,myyjat!$B$2:$B$16)</f>
        <v>Lisbeth</v>
      </c>
      <c r="I1993">
        <f>_xlfn.XLOOKUP(Table1[[#This Row],[Tuotenumero]],tuotteet!$A$2:$A$26,tuotteet!$C$2:$C$26)</f>
        <v>6</v>
      </c>
      <c r="J1993" t="str">
        <f>_xlfn.XLOOKUP(Table1[[#This Row],[ryhmäID]],ryhmat!$A$2:$A$7,ryhmat!$B$2:$B$7)</f>
        <v>Digiboxit</v>
      </c>
      <c r="K1993">
        <f>Table1[[#This Row],[Myyntihinta]]-Table1[[#This Row],[Ostohinta]]</f>
        <v>32.67</v>
      </c>
    </row>
    <row r="1994" spans="1:11" x14ac:dyDescent="0.2">
      <c r="A1994">
        <v>52492</v>
      </c>
      <c r="B1994" s="21">
        <v>45278</v>
      </c>
      <c r="C1994" s="26" t="s">
        <v>817</v>
      </c>
      <c r="D1994">
        <v>2</v>
      </c>
      <c r="E1994">
        <v>1</v>
      </c>
      <c r="F1994">
        <v>22</v>
      </c>
      <c r="G1994">
        <v>11.82</v>
      </c>
      <c r="H1994" t="str">
        <f>_xlfn.XLOOKUP(Table1[[#This Row],[MyyjäID]],myyjat!$A$2:$A$16,myyjat!$B$2:$B$16)</f>
        <v>Jani</v>
      </c>
      <c r="I1994">
        <f>_xlfn.XLOOKUP(Table1[[#This Row],[Tuotenumero]],tuotteet!$A$2:$A$26,tuotteet!$C$2:$C$26)</f>
        <v>4</v>
      </c>
      <c r="J1994" t="str">
        <f>_xlfn.XLOOKUP(Table1[[#This Row],[ryhmäID]],ryhmat!$A$2:$A$7,ryhmat!$B$2:$B$7)</f>
        <v>Tarvikkeet</v>
      </c>
      <c r="K1994">
        <f>Table1[[#This Row],[Myyntihinta]]-Table1[[#This Row],[Ostohinta]]</f>
        <v>10.18</v>
      </c>
    </row>
    <row r="1995" spans="1:11" x14ac:dyDescent="0.2">
      <c r="A1995">
        <v>52493</v>
      </c>
      <c r="B1995" s="21">
        <v>45279</v>
      </c>
      <c r="C1995" s="26" t="s">
        <v>820</v>
      </c>
      <c r="D1995">
        <v>1</v>
      </c>
      <c r="E1995">
        <v>5</v>
      </c>
      <c r="F1995">
        <v>90</v>
      </c>
      <c r="G1995">
        <v>51.44</v>
      </c>
      <c r="H1995" t="str">
        <f>_xlfn.XLOOKUP(Table1[[#This Row],[MyyjäID]],myyjat!$A$2:$A$16,myyjat!$B$2:$B$16)</f>
        <v>Liisa</v>
      </c>
      <c r="I1995">
        <f>_xlfn.XLOOKUP(Table1[[#This Row],[Tuotenumero]],tuotteet!$A$2:$A$26,tuotteet!$C$2:$C$26)</f>
        <v>6</v>
      </c>
      <c r="J1995" t="str">
        <f>_xlfn.XLOOKUP(Table1[[#This Row],[ryhmäID]],ryhmat!$A$2:$A$7,ryhmat!$B$2:$B$7)</f>
        <v>Digiboxit</v>
      </c>
      <c r="K1995">
        <f>Table1[[#This Row],[Myyntihinta]]-Table1[[#This Row],[Ostohinta]]</f>
        <v>38.56</v>
      </c>
    </row>
    <row r="1996" spans="1:11" x14ac:dyDescent="0.2">
      <c r="A1996">
        <v>52494</v>
      </c>
      <c r="B1996" s="21">
        <v>45279</v>
      </c>
      <c r="C1996" s="26" t="s">
        <v>819</v>
      </c>
      <c r="D1996">
        <v>1</v>
      </c>
      <c r="E1996">
        <v>11</v>
      </c>
      <c r="F1996">
        <v>250</v>
      </c>
      <c r="G1996">
        <v>169.74</v>
      </c>
      <c r="H1996" t="str">
        <f>_xlfn.XLOOKUP(Table1[[#This Row],[MyyjäID]],myyjat!$A$2:$A$16,myyjat!$B$2:$B$16)</f>
        <v>Lisbeth</v>
      </c>
      <c r="I1996">
        <f>_xlfn.XLOOKUP(Table1[[#This Row],[Tuotenumero]],tuotteet!$A$2:$A$26,tuotteet!$C$2:$C$26)</f>
        <v>3</v>
      </c>
      <c r="J1996" t="str">
        <f>_xlfn.XLOOKUP(Table1[[#This Row],[ryhmäID]],ryhmat!$A$2:$A$7,ryhmat!$B$2:$B$7)</f>
        <v>TV</v>
      </c>
      <c r="K1996">
        <f>Table1[[#This Row],[Myyntihinta]]-Table1[[#This Row],[Ostohinta]]</f>
        <v>80.259999999999991</v>
      </c>
    </row>
    <row r="1997" spans="1:11" x14ac:dyDescent="0.2">
      <c r="A1997">
        <v>52495</v>
      </c>
      <c r="B1997" s="21">
        <v>45281</v>
      </c>
      <c r="C1997" s="26" t="s">
        <v>817</v>
      </c>
      <c r="D1997">
        <v>1</v>
      </c>
      <c r="E1997">
        <v>19</v>
      </c>
      <c r="F1997">
        <v>22</v>
      </c>
      <c r="G1997">
        <v>11.82</v>
      </c>
      <c r="H1997" t="str">
        <f>_xlfn.XLOOKUP(Table1[[#This Row],[MyyjäID]],myyjat!$A$2:$A$16,myyjat!$B$2:$B$16)</f>
        <v>Valtteri</v>
      </c>
      <c r="I1997">
        <f>_xlfn.XLOOKUP(Table1[[#This Row],[Tuotenumero]],tuotteet!$A$2:$A$26,tuotteet!$C$2:$C$26)</f>
        <v>4</v>
      </c>
      <c r="J1997" t="str">
        <f>_xlfn.XLOOKUP(Table1[[#This Row],[ryhmäID]],ryhmat!$A$2:$A$7,ryhmat!$B$2:$B$7)</f>
        <v>Tarvikkeet</v>
      </c>
      <c r="K1997">
        <f>Table1[[#This Row],[Myyntihinta]]-Table1[[#This Row],[Ostohinta]]</f>
        <v>10.18</v>
      </c>
    </row>
    <row r="1998" spans="1:11" x14ac:dyDescent="0.2">
      <c r="A1998">
        <v>52496</v>
      </c>
      <c r="B1998" s="21">
        <v>45282</v>
      </c>
      <c r="C1998" s="26" t="s">
        <v>821</v>
      </c>
      <c r="D1998">
        <v>1</v>
      </c>
      <c r="E1998">
        <v>1</v>
      </c>
      <c r="F1998">
        <v>125</v>
      </c>
      <c r="G1998">
        <v>67.739999999999995</v>
      </c>
      <c r="H1998" t="str">
        <f>_xlfn.XLOOKUP(Table1[[#This Row],[MyyjäID]],myyjat!$A$2:$A$16,myyjat!$B$2:$B$16)</f>
        <v>Jani</v>
      </c>
      <c r="I1998">
        <f>_xlfn.XLOOKUP(Table1[[#This Row],[Tuotenumero]],tuotteet!$A$2:$A$26,tuotteet!$C$2:$C$26)</f>
        <v>2</v>
      </c>
      <c r="J1998" t="str">
        <f>_xlfn.XLOOKUP(Table1[[#This Row],[ryhmäID]],ryhmat!$A$2:$A$7,ryhmat!$B$2:$B$7)</f>
        <v>Kuvantoisto</v>
      </c>
      <c r="K1998">
        <f>Table1[[#This Row],[Myyntihinta]]-Table1[[#This Row],[Ostohinta]]</f>
        <v>57.260000000000005</v>
      </c>
    </row>
    <row r="1999" spans="1:11" x14ac:dyDescent="0.2">
      <c r="A1999">
        <v>52497</v>
      </c>
      <c r="B1999" s="21">
        <v>45283</v>
      </c>
      <c r="C1999" s="26" t="s">
        <v>818</v>
      </c>
      <c r="D1999">
        <v>1</v>
      </c>
      <c r="E1999">
        <v>9</v>
      </c>
      <c r="F1999">
        <v>90</v>
      </c>
      <c r="G1999">
        <v>57.33</v>
      </c>
      <c r="H1999" t="str">
        <f>_xlfn.XLOOKUP(Table1[[#This Row],[MyyjäID]],myyjat!$A$2:$A$16,myyjat!$B$2:$B$16)</f>
        <v>Maija</v>
      </c>
      <c r="I1999">
        <f>_xlfn.XLOOKUP(Table1[[#This Row],[Tuotenumero]],tuotteet!$A$2:$A$26,tuotteet!$C$2:$C$26)</f>
        <v>6</v>
      </c>
      <c r="J1999" t="str">
        <f>_xlfn.XLOOKUP(Table1[[#This Row],[ryhmäID]],ryhmat!$A$2:$A$7,ryhmat!$B$2:$B$7)</f>
        <v>Digiboxit</v>
      </c>
      <c r="K1999">
        <f>Table1[[#This Row],[Myyntihinta]]-Table1[[#This Row],[Ostohinta]]</f>
        <v>32.67</v>
      </c>
    </row>
    <row r="2000" spans="1:11" x14ac:dyDescent="0.2">
      <c r="A2000">
        <v>52498</v>
      </c>
      <c r="B2000" s="21">
        <v>45284</v>
      </c>
      <c r="C2000" s="26" t="s">
        <v>819</v>
      </c>
      <c r="D2000">
        <v>1</v>
      </c>
      <c r="E2000">
        <v>7</v>
      </c>
      <c r="F2000">
        <v>250</v>
      </c>
      <c r="G2000">
        <v>169.74</v>
      </c>
      <c r="H2000" t="str">
        <f>_xlfn.XLOOKUP(Table1[[#This Row],[MyyjäID]],myyjat!$A$2:$A$16,myyjat!$B$2:$B$16)</f>
        <v>Rauno</v>
      </c>
      <c r="I2000">
        <f>_xlfn.XLOOKUP(Table1[[#This Row],[Tuotenumero]],tuotteet!$A$2:$A$26,tuotteet!$C$2:$C$26)</f>
        <v>3</v>
      </c>
      <c r="J2000" t="str">
        <f>_xlfn.XLOOKUP(Table1[[#This Row],[ryhmäID]],ryhmat!$A$2:$A$7,ryhmat!$B$2:$B$7)</f>
        <v>TV</v>
      </c>
      <c r="K2000">
        <f>Table1[[#This Row],[Myyntihinta]]-Table1[[#This Row],[Ostohinta]]</f>
        <v>80.259999999999991</v>
      </c>
    </row>
    <row r="2001" spans="1:11" x14ac:dyDescent="0.2">
      <c r="A2001">
        <v>52499</v>
      </c>
      <c r="B2001" s="21">
        <v>45286</v>
      </c>
      <c r="C2001" s="26" t="s">
        <v>820</v>
      </c>
      <c r="D2001">
        <v>1</v>
      </c>
      <c r="E2001">
        <v>7</v>
      </c>
      <c r="F2001">
        <v>90</v>
      </c>
      <c r="G2001">
        <v>51.44</v>
      </c>
      <c r="H2001" t="str">
        <f>_xlfn.XLOOKUP(Table1[[#This Row],[MyyjäID]],myyjat!$A$2:$A$16,myyjat!$B$2:$B$16)</f>
        <v>Rauno</v>
      </c>
      <c r="I2001">
        <f>_xlfn.XLOOKUP(Table1[[#This Row],[Tuotenumero]],tuotteet!$A$2:$A$26,tuotteet!$C$2:$C$26)</f>
        <v>6</v>
      </c>
      <c r="J2001" t="str">
        <f>_xlfn.XLOOKUP(Table1[[#This Row],[ryhmäID]],ryhmat!$A$2:$A$7,ryhmat!$B$2:$B$7)</f>
        <v>Digiboxit</v>
      </c>
      <c r="K2001">
        <f>Table1[[#This Row],[Myyntihinta]]-Table1[[#This Row],[Ostohinta]]</f>
        <v>38.56</v>
      </c>
    </row>
    <row r="2002" spans="1:11" x14ac:dyDescent="0.2">
      <c r="A2002">
        <v>52500</v>
      </c>
      <c r="B2002" s="21">
        <v>45286</v>
      </c>
      <c r="C2002" s="26" t="s">
        <v>817</v>
      </c>
      <c r="D2002">
        <v>1</v>
      </c>
      <c r="E2002">
        <v>7</v>
      </c>
      <c r="F2002">
        <v>22</v>
      </c>
      <c r="G2002">
        <v>11.82</v>
      </c>
      <c r="H2002" t="str">
        <f>_xlfn.XLOOKUP(Table1[[#This Row],[MyyjäID]],myyjat!$A$2:$A$16,myyjat!$B$2:$B$16)</f>
        <v>Rauno</v>
      </c>
      <c r="I2002">
        <f>_xlfn.XLOOKUP(Table1[[#This Row],[Tuotenumero]],tuotteet!$A$2:$A$26,tuotteet!$C$2:$C$26)</f>
        <v>4</v>
      </c>
      <c r="J2002" t="str">
        <f>_xlfn.XLOOKUP(Table1[[#This Row],[ryhmäID]],ryhmat!$A$2:$A$7,ryhmat!$B$2:$B$7)</f>
        <v>Tarvikkeet</v>
      </c>
      <c r="K2002">
        <f>Table1[[#This Row],[Myyntihinta]]-Table1[[#This Row],[Ostohinta]]</f>
        <v>10.18</v>
      </c>
    </row>
    <row r="2003" spans="1:11" x14ac:dyDescent="0.2">
      <c r="A2003">
        <v>52501</v>
      </c>
      <c r="B2003" s="21">
        <v>45287</v>
      </c>
      <c r="C2003" s="26" t="s">
        <v>818</v>
      </c>
      <c r="D2003">
        <v>1</v>
      </c>
      <c r="E2003">
        <v>6</v>
      </c>
      <c r="F2003">
        <v>90</v>
      </c>
      <c r="G2003">
        <v>57.33</v>
      </c>
      <c r="H2003" t="str">
        <f>_xlfn.XLOOKUP(Table1[[#This Row],[MyyjäID]],myyjat!$A$2:$A$16,myyjat!$B$2:$B$16)</f>
        <v>Hessu</v>
      </c>
      <c r="I2003">
        <f>_xlfn.XLOOKUP(Table1[[#This Row],[Tuotenumero]],tuotteet!$A$2:$A$26,tuotteet!$C$2:$C$26)</f>
        <v>6</v>
      </c>
      <c r="J2003" t="str">
        <f>_xlfn.XLOOKUP(Table1[[#This Row],[ryhmäID]],ryhmat!$A$2:$A$7,ryhmat!$B$2:$B$7)</f>
        <v>Digiboxit</v>
      </c>
      <c r="K2003">
        <f>Table1[[#This Row],[Myyntihinta]]-Table1[[#This Row],[Ostohinta]]</f>
        <v>32.67</v>
      </c>
    </row>
    <row r="2004" spans="1:11" x14ac:dyDescent="0.2">
      <c r="A2004">
        <v>52502</v>
      </c>
      <c r="B2004" s="21">
        <v>45290</v>
      </c>
      <c r="C2004" s="26" t="s">
        <v>822</v>
      </c>
      <c r="D2004">
        <v>1</v>
      </c>
      <c r="E2004">
        <v>16</v>
      </c>
      <c r="F2004">
        <v>190</v>
      </c>
      <c r="G2004">
        <v>122.02</v>
      </c>
      <c r="H2004" t="str">
        <f>_xlfn.XLOOKUP(Table1[[#This Row],[MyyjäID]],myyjat!$A$2:$A$16,myyjat!$B$2:$B$16)</f>
        <v>Sanni</v>
      </c>
      <c r="I2004">
        <f>_xlfn.XLOOKUP(Table1[[#This Row],[Tuotenumero]],tuotteet!$A$2:$A$26,tuotteet!$C$2:$C$26)</f>
        <v>2</v>
      </c>
      <c r="J2004" t="str">
        <f>_xlfn.XLOOKUP(Table1[[#This Row],[ryhmäID]],ryhmat!$A$2:$A$7,ryhmat!$B$2:$B$7)</f>
        <v>Kuvantoisto</v>
      </c>
      <c r="K2004">
        <f>Table1[[#This Row],[Myyntihinta]]-Table1[[#This Row],[Ostohinta]]</f>
        <v>67.98</v>
      </c>
    </row>
    <row r="2005" spans="1:11" x14ac:dyDescent="0.2">
      <c r="A2005">
        <v>52503</v>
      </c>
      <c r="B2005" s="21">
        <v>45290</v>
      </c>
      <c r="C2005" s="26" t="s">
        <v>817</v>
      </c>
      <c r="D2005">
        <v>1</v>
      </c>
      <c r="E2005">
        <v>6</v>
      </c>
      <c r="F2005">
        <v>22</v>
      </c>
      <c r="G2005">
        <v>11.82</v>
      </c>
      <c r="H2005" t="str">
        <f>_xlfn.XLOOKUP(Table1[[#This Row],[MyyjäID]],myyjat!$A$2:$A$16,myyjat!$B$2:$B$16)</f>
        <v>Hessu</v>
      </c>
      <c r="I2005">
        <f>_xlfn.XLOOKUP(Table1[[#This Row],[Tuotenumero]],tuotteet!$A$2:$A$26,tuotteet!$C$2:$C$26)</f>
        <v>4</v>
      </c>
      <c r="J2005" t="str">
        <f>_xlfn.XLOOKUP(Table1[[#This Row],[ryhmäID]],ryhmat!$A$2:$A$7,ryhmat!$B$2:$B$7)</f>
        <v>Tarvikkeet</v>
      </c>
      <c r="K2005">
        <f>Table1[[#This Row],[Myyntihinta]]-Table1[[#This Row],[Ostohinta]]</f>
        <v>10.18</v>
      </c>
    </row>
    <row r="2006" spans="1:11" x14ac:dyDescent="0.2">
      <c r="A2006">
        <v>52504</v>
      </c>
      <c r="B2006" s="21">
        <v>45291</v>
      </c>
      <c r="C2006" s="26" t="s">
        <v>820</v>
      </c>
      <c r="D2006">
        <v>1</v>
      </c>
      <c r="E2006">
        <v>11</v>
      </c>
      <c r="F2006">
        <v>90</v>
      </c>
      <c r="G2006">
        <v>51.44</v>
      </c>
      <c r="H2006" t="str">
        <f>_xlfn.XLOOKUP(Table1[[#This Row],[MyyjäID]],myyjat!$A$2:$A$16,myyjat!$B$2:$B$16)</f>
        <v>Lisbeth</v>
      </c>
      <c r="I2006">
        <f>_xlfn.XLOOKUP(Table1[[#This Row],[Tuotenumero]],tuotteet!$A$2:$A$26,tuotteet!$C$2:$C$26)</f>
        <v>6</v>
      </c>
      <c r="J2006" t="str">
        <f>_xlfn.XLOOKUP(Table1[[#This Row],[ryhmäID]],ryhmat!$A$2:$A$7,ryhmat!$B$2:$B$7)</f>
        <v>Digiboxit</v>
      </c>
      <c r="K2006">
        <f>Table1[[#This Row],[Myyntihinta]]-Table1[[#This Row],[Ostohinta]]</f>
        <v>38.56</v>
      </c>
    </row>
    <row r="2007" spans="1:11" x14ac:dyDescent="0.2">
      <c r="A2007">
        <v>52505</v>
      </c>
      <c r="B2007" s="21">
        <v>43832</v>
      </c>
      <c r="C2007" s="26" t="s">
        <v>826</v>
      </c>
      <c r="D2007">
        <v>1</v>
      </c>
      <c r="E2007">
        <v>1</v>
      </c>
      <c r="F2007">
        <v>18</v>
      </c>
      <c r="G2007">
        <v>8.81</v>
      </c>
      <c r="H2007" t="str">
        <f>_xlfn.XLOOKUP(Table1[[#This Row],[MyyjäID]],myyjat!$A$2:$A$16,myyjat!$B$2:$B$16)</f>
        <v>Jani</v>
      </c>
      <c r="I2007">
        <f>_xlfn.XLOOKUP(Table1[[#This Row],[Tuotenumero]],tuotteet!$A$2:$A$26,tuotteet!$C$2:$C$26)</f>
        <v>4</v>
      </c>
      <c r="J2007" t="str">
        <f>_xlfn.XLOOKUP(Table1[[#This Row],[ryhmäID]],ryhmat!$A$2:$A$7,ryhmat!$B$2:$B$7)</f>
        <v>Tarvikkeet</v>
      </c>
      <c r="K2007">
        <f>Table1[[#This Row],[Myyntihinta]]-Table1[[#This Row],[Ostohinta]]</f>
        <v>9.19</v>
      </c>
    </row>
    <row r="2008" spans="1:11" x14ac:dyDescent="0.2">
      <c r="A2008">
        <v>52506</v>
      </c>
      <c r="B2008" s="21">
        <v>43833</v>
      </c>
      <c r="C2008" s="26" t="s">
        <v>827</v>
      </c>
      <c r="D2008">
        <v>1</v>
      </c>
      <c r="E2008">
        <v>6</v>
      </c>
      <c r="F2008">
        <v>236</v>
      </c>
      <c r="G2008">
        <v>129.16</v>
      </c>
      <c r="H2008" t="str">
        <f>_xlfn.XLOOKUP(Table1[[#This Row],[MyyjäID]],myyjat!$A$2:$A$16,myyjat!$B$2:$B$16)</f>
        <v>Hessu</v>
      </c>
      <c r="I2008">
        <f>_xlfn.XLOOKUP(Table1[[#This Row],[Tuotenumero]],tuotteet!$A$2:$A$26,tuotteet!$C$2:$C$26)</f>
        <v>1</v>
      </c>
      <c r="J2008" t="str">
        <f>_xlfn.XLOOKUP(Table1[[#This Row],[ryhmäID]],ryhmat!$A$2:$A$7,ryhmat!$B$2:$B$7)</f>
        <v>Äänentoisto</v>
      </c>
      <c r="K2008">
        <f>Table1[[#This Row],[Myyntihinta]]-Table1[[#This Row],[Ostohinta]]</f>
        <v>106.84</v>
      </c>
    </row>
    <row r="2009" spans="1:11" x14ac:dyDescent="0.2">
      <c r="A2009">
        <v>52507</v>
      </c>
      <c r="B2009" s="21">
        <v>43833</v>
      </c>
      <c r="C2009" s="26" t="s">
        <v>828</v>
      </c>
      <c r="D2009">
        <v>1</v>
      </c>
      <c r="E2009">
        <v>5</v>
      </c>
      <c r="F2009">
        <v>14</v>
      </c>
      <c r="G2009">
        <v>10.73</v>
      </c>
      <c r="H2009" t="str">
        <f>_xlfn.XLOOKUP(Table1[[#This Row],[MyyjäID]],myyjat!$A$2:$A$16,myyjat!$B$2:$B$16)</f>
        <v>Liisa</v>
      </c>
      <c r="I2009">
        <f>_xlfn.XLOOKUP(Table1[[#This Row],[Tuotenumero]],tuotteet!$A$2:$A$26,tuotteet!$C$2:$C$26)</f>
        <v>4</v>
      </c>
      <c r="J2009" t="str">
        <f>_xlfn.XLOOKUP(Table1[[#This Row],[ryhmäID]],ryhmat!$A$2:$A$7,ryhmat!$B$2:$B$7)</f>
        <v>Tarvikkeet</v>
      </c>
      <c r="K2009">
        <f>Table1[[#This Row],[Myyntihinta]]-Table1[[#This Row],[Ostohinta]]</f>
        <v>3.2699999999999996</v>
      </c>
    </row>
    <row r="2010" spans="1:11" x14ac:dyDescent="0.2">
      <c r="A2010">
        <v>52508</v>
      </c>
      <c r="B2010" s="21">
        <v>43834</v>
      </c>
      <c r="C2010" s="26" t="s">
        <v>828</v>
      </c>
      <c r="D2010">
        <v>1</v>
      </c>
      <c r="E2010">
        <v>1</v>
      </c>
      <c r="F2010">
        <v>15</v>
      </c>
      <c r="G2010">
        <v>11.09</v>
      </c>
      <c r="H2010" t="str">
        <f>_xlfn.XLOOKUP(Table1[[#This Row],[MyyjäID]],myyjat!$A$2:$A$16,myyjat!$B$2:$B$16)</f>
        <v>Jani</v>
      </c>
      <c r="I2010">
        <f>_xlfn.XLOOKUP(Table1[[#This Row],[Tuotenumero]],tuotteet!$A$2:$A$26,tuotteet!$C$2:$C$26)</f>
        <v>4</v>
      </c>
      <c r="J2010" t="str">
        <f>_xlfn.XLOOKUP(Table1[[#This Row],[ryhmäID]],ryhmat!$A$2:$A$7,ryhmat!$B$2:$B$7)</f>
        <v>Tarvikkeet</v>
      </c>
      <c r="K2010">
        <f>Table1[[#This Row],[Myyntihinta]]-Table1[[#This Row],[Ostohinta]]</f>
        <v>3.91</v>
      </c>
    </row>
    <row r="2011" spans="1:11" x14ac:dyDescent="0.2">
      <c r="A2011">
        <v>52509</v>
      </c>
      <c r="B2011" s="21">
        <v>43834</v>
      </c>
      <c r="C2011" s="26" t="s">
        <v>828</v>
      </c>
      <c r="D2011">
        <v>1</v>
      </c>
      <c r="E2011">
        <v>1</v>
      </c>
      <c r="F2011">
        <v>15</v>
      </c>
      <c r="G2011">
        <v>11.14</v>
      </c>
      <c r="H2011" t="str">
        <f>_xlfn.XLOOKUP(Table1[[#This Row],[MyyjäID]],myyjat!$A$2:$A$16,myyjat!$B$2:$B$16)</f>
        <v>Jani</v>
      </c>
      <c r="I2011">
        <f>_xlfn.XLOOKUP(Table1[[#This Row],[Tuotenumero]],tuotteet!$A$2:$A$26,tuotteet!$C$2:$C$26)</f>
        <v>4</v>
      </c>
      <c r="J2011" t="str">
        <f>_xlfn.XLOOKUP(Table1[[#This Row],[ryhmäID]],ryhmat!$A$2:$A$7,ryhmat!$B$2:$B$7)</f>
        <v>Tarvikkeet</v>
      </c>
      <c r="K2011">
        <f>Table1[[#This Row],[Myyntihinta]]-Table1[[#This Row],[Ostohinta]]</f>
        <v>3.8599999999999994</v>
      </c>
    </row>
    <row r="2012" spans="1:11" x14ac:dyDescent="0.2">
      <c r="A2012">
        <v>52510</v>
      </c>
      <c r="B2012" s="21">
        <v>43835</v>
      </c>
      <c r="C2012" s="26" t="s">
        <v>829</v>
      </c>
      <c r="D2012">
        <v>1</v>
      </c>
      <c r="E2012">
        <v>1</v>
      </c>
      <c r="F2012">
        <v>348</v>
      </c>
      <c r="G2012">
        <v>220.81</v>
      </c>
      <c r="H2012" t="str">
        <f>_xlfn.XLOOKUP(Table1[[#This Row],[MyyjäID]],myyjat!$A$2:$A$16,myyjat!$B$2:$B$16)</f>
        <v>Jani</v>
      </c>
      <c r="I2012">
        <f>_xlfn.XLOOKUP(Table1[[#This Row],[Tuotenumero]],tuotteet!$A$2:$A$26,tuotteet!$C$2:$C$26)</f>
        <v>3</v>
      </c>
      <c r="J2012" t="str">
        <f>_xlfn.XLOOKUP(Table1[[#This Row],[ryhmäID]],ryhmat!$A$2:$A$7,ryhmat!$B$2:$B$7)</f>
        <v>TV</v>
      </c>
      <c r="K2012">
        <f>Table1[[#This Row],[Myyntihinta]]-Table1[[#This Row],[Ostohinta]]</f>
        <v>127.19</v>
      </c>
    </row>
    <row r="2013" spans="1:11" x14ac:dyDescent="0.2">
      <c r="A2013">
        <v>52511</v>
      </c>
      <c r="B2013" s="21">
        <v>43835</v>
      </c>
      <c r="C2013" s="26" t="s">
        <v>828</v>
      </c>
      <c r="D2013">
        <v>1</v>
      </c>
      <c r="E2013">
        <v>2</v>
      </c>
      <c r="F2013">
        <v>15</v>
      </c>
      <c r="G2013">
        <v>10.61</v>
      </c>
      <c r="H2013" t="str">
        <f>_xlfn.XLOOKUP(Table1[[#This Row],[MyyjäID]],myyjat!$A$2:$A$16,myyjat!$B$2:$B$16)</f>
        <v>Petteri</v>
      </c>
      <c r="I2013">
        <f>_xlfn.XLOOKUP(Table1[[#This Row],[Tuotenumero]],tuotteet!$A$2:$A$26,tuotteet!$C$2:$C$26)</f>
        <v>4</v>
      </c>
      <c r="J2013" t="str">
        <f>_xlfn.XLOOKUP(Table1[[#This Row],[ryhmäID]],ryhmat!$A$2:$A$7,ryhmat!$B$2:$B$7)</f>
        <v>Tarvikkeet</v>
      </c>
      <c r="K2013">
        <f>Table1[[#This Row],[Myyntihinta]]-Table1[[#This Row],[Ostohinta]]</f>
        <v>4.3900000000000006</v>
      </c>
    </row>
    <row r="2014" spans="1:11" x14ac:dyDescent="0.2">
      <c r="A2014">
        <v>52512</v>
      </c>
      <c r="B2014" s="21">
        <v>43836</v>
      </c>
      <c r="C2014" s="26" t="s">
        <v>827</v>
      </c>
      <c r="D2014">
        <v>1</v>
      </c>
      <c r="E2014">
        <v>2</v>
      </c>
      <c r="F2014">
        <v>237</v>
      </c>
      <c r="G2014">
        <v>139.04</v>
      </c>
      <c r="H2014" t="str">
        <f>_xlfn.XLOOKUP(Table1[[#This Row],[MyyjäID]],myyjat!$A$2:$A$16,myyjat!$B$2:$B$16)</f>
        <v>Petteri</v>
      </c>
      <c r="I2014">
        <f>_xlfn.XLOOKUP(Table1[[#This Row],[Tuotenumero]],tuotteet!$A$2:$A$26,tuotteet!$C$2:$C$26)</f>
        <v>1</v>
      </c>
      <c r="J2014" t="str">
        <f>_xlfn.XLOOKUP(Table1[[#This Row],[ryhmäID]],ryhmat!$A$2:$A$7,ryhmat!$B$2:$B$7)</f>
        <v>Äänentoisto</v>
      </c>
      <c r="K2014">
        <f>Table1[[#This Row],[Myyntihinta]]-Table1[[#This Row],[Ostohinta]]</f>
        <v>97.960000000000008</v>
      </c>
    </row>
    <row r="2015" spans="1:11" x14ac:dyDescent="0.2">
      <c r="A2015">
        <v>52513</v>
      </c>
      <c r="B2015" s="21">
        <v>43836</v>
      </c>
      <c r="C2015" s="26" t="s">
        <v>828</v>
      </c>
      <c r="D2015">
        <v>1</v>
      </c>
      <c r="E2015">
        <v>7</v>
      </c>
      <c r="F2015">
        <v>14</v>
      </c>
      <c r="G2015">
        <v>10.67</v>
      </c>
      <c r="H2015" t="str">
        <f>_xlfn.XLOOKUP(Table1[[#This Row],[MyyjäID]],myyjat!$A$2:$A$16,myyjat!$B$2:$B$16)</f>
        <v>Rauno</v>
      </c>
      <c r="I2015">
        <f>_xlfn.XLOOKUP(Table1[[#This Row],[Tuotenumero]],tuotteet!$A$2:$A$26,tuotteet!$C$2:$C$26)</f>
        <v>4</v>
      </c>
      <c r="J2015" t="str">
        <f>_xlfn.XLOOKUP(Table1[[#This Row],[ryhmäID]],ryhmat!$A$2:$A$7,ryhmat!$B$2:$B$7)</f>
        <v>Tarvikkeet</v>
      </c>
      <c r="K2015">
        <f>Table1[[#This Row],[Myyntihinta]]-Table1[[#This Row],[Ostohinta]]</f>
        <v>3.33</v>
      </c>
    </row>
    <row r="2016" spans="1:11" x14ac:dyDescent="0.2">
      <c r="A2016">
        <v>52514</v>
      </c>
      <c r="B2016" s="21">
        <v>43837</v>
      </c>
      <c r="C2016" s="26" t="s">
        <v>826</v>
      </c>
      <c r="D2016">
        <v>1</v>
      </c>
      <c r="E2016">
        <v>6</v>
      </c>
      <c r="F2016">
        <v>17</v>
      </c>
      <c r="G2016">
        <v>9.34</v>
      </c>
      <c r="H2016" t="str">
        <f>_xlfn.XLOOKUP(Table1[[#This Row],[MyyjäID]],myyjat!$A$2:$A$16,myyjat!$B$2:$B$16)</f>
        <v>Hessu</v>
      </c>
      <c r="I2016">
        <f>_xlfn.XLOOKUP(Table1[[#This Row],[Tuotenumero]],tuotteet!$A$2:$A$26,tuotteet!$C$2:$C$26)</f>
        <v>4</v>
      </c>
      <c r="J2016" t="str">
        <f>_xlfn.XLOOKUP(Table1[[#This Row],[ryhmäID]],ryhmat!$A$2:$A$7,ryhmat!$B$2:$B$7)</f>
        <v>Tarvikkeet</v>
      </c>
      <c r="K2016">
        <f>Table1[[#This Row],[Myyntihinta]]-Table1[[#This Row],[Ostohinta]]</f>
        <v>7.66</v>
      </c>
    </row>
    <row r="2017" spans="1:11" x14ac:dyDescent="0.2">
      <c r="A2017">
        <v>52515</v>
      </c>
      <c r="B2017" s="21">
        <v>43837</v>
      </c>
      <c r="C2017" s="26" t="s">
        <v>828</v>
      </c>
      <c r="D2017">
        <v>1</v>
      </c>
      <c r="E2017">
        <v>7</v>
      </c>
      <c r="F2017">
        <v>15</v>
      </c>
      <c r="G2017">
        <v>11.26</v>
      </c>
      <c r="H2017" t="str">
        <f>_xlfn.XLOOKUP(Table1[[#This Row],[MyyjäID]],myyjat!$A$2:$A$16,myyjat!$B$2:$B$16)</f>
        <v>Rauno</v>
      </c>
      <c r="I2017">
        <f>_xlfn.XLOOKUP(Table1[[#This Row],[Tuotenumero]],tuotteet!$A$2:$A$26,tuotteet!$C$2:$C$26)</f>
        <v>4</v>
      </c>
      <c r="J2017" t="str">
        <f>_xlfn.XLOOKUP(Table1[[#This Row],[ryhmäID]],ryhmat!$A$2:$A$7,ryhmat!$B$2:$B$7)</f>
        <v>Tarvikkeet</v>
      </c>
      <c r="K2017">
        <f>Table1[[#This Row],[Myyntihinta]]-Table1[[#This Row],[Ostohinta]]</f>
        <v>3.74</v>
      </c>
    </row>
    <row r="2018" spans="1:11" x14ac:dyDescent="0.2">
      <c r="A2018">
        <v>52516</v>
      </c>
      <c r="B2018" s="21">
        <v>43838</v>
      </c>
      <c r="C2018" s="26" t="s">
        <v>828</v>
      </c>
      <c r="D2018">
        <v>1</v>
      </c>
      <c r="E2018">
        <v>7</v>
      </c>
      <c r="F2018">
        <v>15</v>
      </c>
      <c r="G2018">
        <v>10.199999999999999</v>
      </c>
      <c r="H2018" t="str">
        <f>_xlfn.XLOOKUP(Table1[[#This Row],[MyyjäID]],myyjat!$A$2:$A$16,myyjat!$B$2:$B$16)</f>
        <v>Rauno</v>
      </c>
      <c r="I2018">
        <f>_xlfn.XLOOKUP(Table1[[#This Row],[Tuotenumero]],tuotteet!$A$2:$A$26,tuotteet!$C$2:$C$26)</f>
        <v>4</v>
      </c>
      <c r="J2018" t="str">
        <f>_xlfn.XLOOKUP(Table1[[#This Row],[ryhmäID]],ryhmat!$A$2:$A$7,ryhmat!$B$2:$B$7)</f>
        <v>Tarvikkeet</v>
      </c>
      <c r="K2018">
        <f>Table1[[#This Row],[Myyntihinta]]-Table1[[#This Row],[Ostohinta]]</f>
        <v>4.8000000000000007</v>
      </c>
    </row>
    <row r="2019" spans="1:11" x14ac:dyDescent="0.2">
      <c r="A2019">
        <v>52517</v>
      </c>
      <c r="B2019" s="21">
        <v>43838</v>
      </c>
      <c r="C2019" s="26" t="s">
        <v>828</v>
      </c>
      <c r="D2019">
        <v>1</v>
      </c>
      <c r="E2019">
        <v>6</v>
      </c>
      <c r="F2019">
        <v>15</v>
      </c>
      <c r="G2019">
        <v>10.72</v>
      </c>
      <c r="H2019" t="str">
        <f>_xlfn.XLOOKUP(Table1[[#This Row],[MyyjäID]],myyjat!$A$2:$A$16,myyjat!$B$2:$B$16)</f>
        <v>Hessu</v>
      </c>
      <c r="I2019">
        <f>_xlfn.XLOOKUP(Table1[[#This Row],[Tuotenumero]],tuotteet!$A$2:$A$26,tuotteet!$C$2:$C$26)</f>
        <v>4</v>
      </c>
      <c r="J2019" t="str">
        <f>_xlfn.XLOOKUP(Table1[[#This Row],[ryhmäID]],ryhmat!$A$2:$A$7,ryhmat!$B$2:$B$7)</f>
        <v>Tarvikkeet</v>
      </c>
      <c r="K2019">
        <f>Table1[[#This Row],[Myyntihinta]]-Table1[[#This Row],[Ostohinta]]</f>
        <v>4.2799999999999994</v>
      </c>
    </row>
    <row r="2020" spans="1:11" x14ac:dyDescent="0.2">
      <c r="A2020">
        <v>52518</v>
      </c>
      <c r="B2020" s="21">
        <v>43838</v>
      </c>
      <c r="C2020" s="26" t="s">
        <v>828</v>
      </c>
      <c r="D2020">
        <v>1</v>
      </c>
      <c r="E2020">
        <v>5</v>
      </c>
      <c r="F2020">
        <v>14</v>
      </c>
      <c r="G2020">
        <v>10.36</v>
      </c>
      <c r="H2020" t="str">
        <f>_xlfn.XLOOKUP(Table1[[#This Row],[MyyjäID]],myyjat!$A$2:$A$16,myyjat!$B$2:$B$16)</f>
        <v>Liisa</v>
      </c>
      <c r="I2020">
        <f>_xlfn.XLOOKUP(Table1[[#This Row],[Tuotenumero]],tuotteet!$A$2:$A$26,tuotteet!$C$2:$C$26)</f>
        <v>4</v>
      </c>
      <c r="J2020" t="str">
        <f>_xlfn.XLOOKUP(Table1[[#This Row],[ryhmäID]],ryhmat!$A$2:$A$7,ryhmat!$B$2:$B$7)</f>
        <v>Tarvikkeet</v>
      </c>
      <c r="K2020">
        <f>Table1[[#This Row],[Myyntihinta]]-Table1[[#This Row],[Ostohinta]]</f>
        <v>3.6400000000000006</v>
      </c>
    </row>
    <row r="2021" spans="1:11" x14ac:dyDescent="0.2">
      <c r="A2021">
        <v>52519</v>
      </c>
      <c r="B2021" s="21">
        <v>43838</v>
      </c>
      <c r="C2021" s="26" t="s">
        <v>828</v>
      </c>
      <c r="D2021">
        <v>1</v>
      </c>
      <c r="E2021">
        <v>7</v>
      </c>
      <c r="F2021">
        <v>14</v>
      </c>
      <c r="G2021">
        <v>10.53</v>
      </c>
      <c r="H2021" t="str">
        <f>_xlfn.XLOOKUP(Table1[[#This Row],[MyyjäID]],myyjat!$A$2:$A$16,myyjat!$B$2:$B$16)</f>
        <v>Rauno</v>
      </c>
      <c r="I2021">
        <f>_xlfn.XLOOKUP(Table1[[#This Row],[Tuotenumero]],tuotteet!$A$2:$A$26,tuotteet!$C$2:$C$26)</f>
        <v>4</v>
      </c>
      <c r="J2021" t="str">
        <f>_xlfn.XLOOKUP(Table1[[#This Row],[ryhmäID]],ryhmat!$A$2:$A$7,ryhmat!$B$2:$B$7)</f>
        <v>Tarvikkeet</v>
      </c>
      <c r="K2021">
        <f>Table1[[#This Row],[Myyntihinta]]-Table1[[#This Row],[Ostohinta]]</f>
        <v>3.4700000000000006</v>
      </c>
    </row>
    <row r="2022" spans="1:11" x14ac:dyDescent="0.2">
      <c r="A2022">
        <v>52520</v>
      </c>
      <c r="B2022" s="21">
        <v>43838</v>
      </c>
      <c r="C2022" s="26" t="s">
        <v>828</v>
      </c>
      <c r="D2022">
        <v>1</v>
      </c>
      <c r="E2022">
        <v>1</v>
      </c>
      <c r="F2022">
        <v>14</v>
      </c>
      <c r="G2022">
        <v>10.76</v>
      </c>
      <c r="H2022" t="str">
        <f>_xlfn.XLOOKUP(Table1[[#This Row],[MyyjäID]],myyjat!$A$2:$A$16,myyjat!$B$2:$B$16)</f>
        <v>Jani</v>
      </c>
      <c r="I2022">
        <f>_xlfn.XLOOKUP(Table1[[#This Row],[Tuotenumero]],tuotteet!$A$2:$A$26,tuotteet!$C$2:$C$26)</f>
        <v>4</v>
      </c>
      <c r="J2022" t="str">
        <f>_xlfn.XLOOKUP(Table1[[#This Row],[ryhmäID]],ryhmat!$A$2:$A$7,ryhmat!$B$2:$B$7)</f>
        <v>Tarvikkeet</v>
      </c>
      <c r="K2022">
        <f>Table1[[#This Row],[Myyntihinta]]-Table1[[#This Row],[Ostohinta]]</f>
        <v>3.24</v>
      </c>
    </row>
    <row r="2023" spans="1:11" x14ac:dyDescent="0.2">
      <c r="A2023">
        <v>52521</v>
      </c>
      <c r="B2023" s="21">
        <v>43838</v>
      </c>
      <c r="C2023" s="26" t="s">
        <v>828</v>
      </c>
      <c r="D2023">
        <v>1</v>
      </c>
      <c r="E2023">
        <v>5</v>
      </c>
      <c r="F2023">
        <v>15</v>
      </c>
      <c r="G2023">
        <v>10.28</v>
      </c>
      <c r="H2023" t="str">
        <f>_xlfn.XLOOKUP(Table1[[#This Row],[MyyjäID]],myyjat!$A$2:$A$16,myyjat!$B$2:$B$16)</f>
        <v>Liisa</v>
      </c>
      <c r="I2023">
        <f>_xlfn.XLOOKUP(Table1[[#This Row],[Tuotenumero]],tuotteet!$A$2:$A$26,tuotteet!$C$2:$C$26)</f>
        <v>4</v>
      </c>
      <c r="J2023" t="str">
        <f>_xlfn.XLOOKUP(Table1[[#This Row],[ryhmäID]],ryhmat!$A$2:$A$7,ryhmat!$B$2:$B$7)</f>
        <v>Tarvikkeet</v>
      </c>
      <c r="K2023">
        <f>Table1[[#This Row],[Myyntihinta]]-Table1[[#This Row],[Ostohinta]]</f>
        <v>4.7200000000000006</v>
      </c>
    </row>
    <row r="2024" spans="1:11" x14ac:dyDescent="0.2">
      <c r="A2024">
        <v>52522</v>
      </c>
      <c r="B2024" s="21">
        <v>43838</v>
      </c>
      <c r="C2024" s="26" t="s">
        <v>828</v>
      </c>
      <c r="D2024">
        <v>1</v>
      </c>
      <c r="E2024">
        <v>7</v>
      </c>
      <c r="F2024">
        <v>15</v>
      </c>
      <c r="G2024">
        <v>10.6</v>
      </c>
      <c r="H2024" t="str">
        <f>_xlfn.XLOOKUP(Table1[[#This Row],[MyyjäID]],myyjat!$A$2:$A$16,myyjat!$B$2:$B$16)</f>
        <v>Rauno</v>
      </c>
      <c r="I2024">
        <f>_xlfn.XLOOKUP(Table1[[#This Row],[Tuotenumero]],tuotteet!$A$2:$A$26,tuotteet!$C$2:$C$26)</f>
        <v>4</v>
      </c>
      <c r="J2024" t="str">
        <f>_xlfn.XLOOKUP(Table1[[#This Row],[ryhmäID]],ryhmat!$A$2:$A$7,ryhmat!$B$2:$B$7)</f>
        <v>Tarvikkeet</v>
      </c>
      <c r="K2024">
        <f>Table1[[#This Row],[Myyntihinta]]-Table1[[#This Row],[Ostohinta]]</f>
        <v>4.4000000000000004</v>
      </c>
    </row>
    <row r="2025" spans="1:11" x14ac:dyDescent="0.2">
      <c r="A2025">
        <v>52523</v>
      </c>
      <c r="B2025" s="21">
        <v>43838</v>
      </c>
      <c r="C2025" s="26" t="s">
        <v>829</v>
      </c>
      <c r="D2025">
        <v>1</v>
      </c>
      <c r="E2025">
        <v>5</v>
      </c>
      <c r="F2025">
        <v>326</v>
      </c>
      <c r="G2025">
        <v>222.87</v>
      </c>
      <c r="H2025" t="str">
        <f>_xlfn.XLOOKUP(Table1[[#This Row],[MyyjäID]],myyjat!$A$2:$A$16,myyjat!$B$2:$B$16)</f>
        <v>Liisa</v>
      </c>
      <c r="I2025">
        <f>_xlfn.XLOOKUP(Table1[[#This Row],[Tuotenumero]],tuotteet!$A$2:$A$26,tuotteet!$C$2:$C$26)</f>
        <v>3</v>
      </c>
      <c r="J2025" t="str">
        <f>_xlfn.XLOOKUP(Table1[[#This Row],[ryhmäID]],ryhmat!$A$2:$A$7,ryhmat!$B$2:$B$7)</f>
        <v>TV</v>
      </c>
      <c r="K2025">
        <f>Table1[[#This Row],[Myyntihinta]]-Table1[[#This Row],[Ostohinta]]</f>
        <v>103.13</v>
      </c>
    </row>
    <row r="2026" spans="1:11" x14ac:dyDescent="0.2">
      <c r="A2026">
        <v>52524</v>
      </c>
      <c r="B2026" s="21">
        <v>43838</v>
      </c>
      <c r="C2026" s="26" t="s">
        <v>828</v>
      </c>
      <c r="D2026">
        <v>1</v>
      </c>
      <c r="E2026">
        <v>7</v>
      </c>
      <c r="F2026">
        <v>15</v>
      </c>
      <c r="G2026">
        <v>10.59</v>
      </c>
      <c r="H2026" t="str">
        <f>_xlfn.XLOOKUP(Table1[[#This Row],[MyyjäID]],myyjat!$A$2:$A$16,myyjat!$B$2:$B$16)</f>
        <v>Rauno</v>
      </c>
      <c r="I2026">
        <f>_xlfn.XLOOKUP(Table1[[#This Row],[Tuotenumero]],tuotteet!$A$2:$A$26,tuotteet!$C$2:$C$26)</f>
        <v>4</v>
      </c>
      <c r="J2026" t="str">
        <f>_xlfn.XLOOKUP(Table1[[#This Row],[ryhmäID]],ryhmat!$A$2:$A$7,ryhmat!$B$2:$B$7)</f>
        <v>Tarvikkeet</v>
      </c>
      <c r="K2026">
        <f>Table1[[#This Row],[Myyntihinta]]-Table1[[#This Row],[Ostohinta]]</f>
        <v>4.41</v>
      </c>
    </row>
    <row r="2027" spans="1:11" x14ac:dyDescent="0.2">
      <c r="A2027">
        <v>52525</v>
      </c>
      <c r="B2027" s="21">
        <v>43838</v>
      </c>
      <c r="C2027" s="26" t="s">
        <v>828</v>
      </c>
      <c r="D2027">
        <v>1</v>
      </c>
      <c r="E2027">
        <v>5</v>
      </c>
      <c r="F2027">
        <v>15</v>
      </c>
      <c r="G2027">
        <v>10.83</v>
      </c>
      <c r="H2027" t="str">
        <f>_xlfn.XLOOKUP(Table1[[#This Row],[MyyjäID]],myyjat!$A$2:$A$16,myyjat!$B$2:$B$16)</f>
        <v>Liisa</v>
      </c>
      <c r="I2027">
        <f>_xlfn.XLOOKUP(Table1[[#This Row],[Tuotenumero]],tuotteet!$A$2:$A$26,tuotteet!$C$2:$C$26)</f>
        <v>4</v>
      </c>
      <c r="J2027" t="str">
        <f>_xlfn.XLOOKUP(Table1[[#This Row],[ryhmäID]],ryhmat!$A$2:$A$7,ryhmat!$B$2:$B$7)</f>
        <v>Tarvikkeet</v>
      </c>
      <c r="K2027">
        <f>Table1[[#This Row],[Myyntihinta]]-Table1[[#This Row],[Ostohinta]]</f>
        <v>4.17</v>
      </c>
    </row>
    <row r="2028" spans="1:11" x14ac:dyDescent="0.2">
      <c r="A2028">
        <v>52526</v>
      </c>
      <c r="B2028" s="21">
        <v>43839</v>
      </c>
      <c r="C2028" s="26" t="s">
        <v>826</v>
      </c>
      <c r="D2028">
        <v>1</v>
      </c>
      <c r="E2028">
        <v>6</v>
      </c>
      <c r="F2028">
        <v>17</v>
      </c>
      <c r="G2028">
        <v>9.4499999999999993</v>
      </c>
      <c r="H2028" t="str">
        <f>_xlfn.XLOOKUP(Table1[[#This Row],[MyyjäID]],myyjat!$A$2:$A$16,myyjat!$B$2:$B$16)</f>
        <v>Hessu</v>
      </c>
      <c r="I2028">
        <f>_xlfn.XLOOKUP(Table1[[#This Row],[Tuotenumero]],tuotteet!$A$2:$A$26,tuotteet!$C$2:$C$26)</f>
        <v>4</v>
      </c>
      <c r="J2028" t="str">
        <f>_xlfn.XLOOKUP(Table1[[#This Row],[ryhmäID]],ryhmat!$A$2:$A$7,ryhmat!$B$2:$B$7)</f>
        <v>Tarvikkeet</v>
      </c>
      <c r="K2028">
        <f>Table1[[#This Row],[Myyntihinta]]-Table1[[#This Row],[Ostohinta]]</f>
        <v>7.5500000000000007</v>
      </c>
    </row>
    <row r="2029" spans="1:11" x14ac:dyDescent="0.2">
      <c r="A2029">
        <v>52527</v>
      </c>
      <c r="B2029" s="21">
        <v>43839</v>
      </c>
      <c r="C2029" s="26" t="s">
        <v>828</v>
      </c>
      <c r="D2029">
        <v>1</v>
      </c>
      <c r="E2029">
        <v>6</v>
      </c>
      <c r="F2029">
        <v>15</v>
      </c>
      <c r="G2029">
        <v>10.71</v>
      </c>
      <c r="H2029" t="str">
        <f>_xlfn.XLOOKUP(Table1[[#This Row],[MyyjäID]],myyjat!$A$2:$A$16,myyjat!$B$2:$B$16)</f>
        <v>Hessu</v>
      </c>
      <c r="I2029">
        <f>_xlfn.XLOOKUP(Table1[[#This Row],[Tuotenumero]],tuotteet!$A$2:$A$26,tuotteet!$C$2:$C$26)</f>
        <v>4</v>
      </c>
      <c r="J2029" t="str">
        <f>_xlfn.XLOOKUP(Table1[[#This Row],[ryhmäID]],ryhmat!$A$2:$A$7,ryhmat!$B$2:$B$7)</f>
        <v>Tarvikkeet</v>
      </c>
      <c r="K2029">
        <f>Table1[[#This Row],[Myyntihinta]]-Table1[[#This Row],[Ostohinta]]</f>
        <v>4.2899999999999991</v>
      </c>
    </row>
    <row r="2030" spans="1:11" x14ac:dyDescent="0.2">
      <c r="A2030">
        <v>52528</v>
      </c>
      <c r="B2030" s="21">
        <v>43839</v>
      </c>
      <c r="C2030" s="26" t="s">
        <v>828</v>
      </c>
      <c r="D2030">
        <v>1</v>
      </c>
      <c r="E2030">
        <v>7</v>
      </c>
      <c r="F2030">
        <v>15</v>
      </c>
      <c r="G2030">
        <v>11.04</v>
      </c>
      <c r="H2030" t="str">
        <f>_xlfn.XLOOKUP(Table1[[#This Row],[MyyjäID]],myyjat!$A$2:$A$16,myyjat!$B$2:$B$16)</f>
        <v>Rauno</v>
      </c>
      <c r="I2030">
        <f>_xlfn.XLOOKUP(Table1[[#This Row],[Tuotenumero]],tuotteet!$A$2:$A$26,tuotteet!$C$2:$C$26)</f>
        <v>4</v>
      </c>
      <c r="J2030" t="str">
        <f>_xlfn.XLOOKUP(Table1[[#This Row],[ryhmäID]],ryhmat!$A$2:$A$7,ryhmat!$B$2:$B$7)</f>
        <v>Tarvikkeet</v>
      </c>
      <c r="K2030">
        <f>Table1[[#This Row],[Myyntihinta]]-Table1[[#This Row],[Ostohinta]]</f>
        <v>3.9600000000000009</v>
      </c>
    </row>
    <row r="2031" spans="1:11" x14ac:dyDescent="0.2">
      <c r="A2031">
        <v>52529</v>
      </c>
      <c r="B2031" s="21">
        <v>43839</v>
      </c>
      <c r="C2031" s="26" t="s">
        <v>830</v>
      </c>
      <c r="D2031">
        <v>1</v>
      </c>
      <c r="E2031">
        <v>1</v>
      </c>
      <c r="F2031">
        <v>58</v>
      </c>
      <c r="G2031">
        <v>44.14</v>
      </c>
      <c r="H2031" t="str">
        <f>_xlfn.XLOOKUP(Table1[[#This Row],[MyyjäID]],myyjat!$A$2:$A$16,myyjat!$B$2:$B$16)</f>
        <v>Jani</v>
      </c>
      <c r="I2031">
        <f>_xlfn.XLOOKUP(Table1[[#This Row],[Tuotenumero]],tuotteet!$A$2:$A$26,tuotteet!$C$2:$C$26)</f>
        <v>4</v>
      </c>
      <c r="J2031" t="str">
        <f>_xlfn.XLOOKUP(Table1[[#This Row],[ryhmäID]],ryhmat!$A$2:$A$7,ryhmat!$B$2:$B$7)</f>
        <v>Tarvikkeet</v>
      </c>
      <c r="K2031">
        <f>Table1[[#This Row],[Myyntihinta]]-Table1[[#This Row],[Ostohinta]]</f>
        <v>13.86</v>
      </c>
    </row>
    <row r="2032" spans="1:11" x14ac:dyDescent="0.2">
      <c r="A2032">
        <v>52530</v>
      </c>
      <c r="B2032" s="21">
        <v>43839</v>
      </c>
      <c r="C2032" s="26" t="s">
        <v>828</v>
      </c>
      <c r="D2032">
        <v>1</v>
      </c>
      <c r="E2032">
        <v>1</v>
      </c>
      <c r="F2032">
        <v>14</v>
      </c>
      <c r="G2032">
        <v>10.58</v>
      </c>
      <c r="H2032" t="str">
        <f>_xlfn.XLOOKUP(Table1[[#This Row],[MyyjäID]],myyjat!$A$2:$A$16,myyjat!$B$2:$B$16)</f>
        <v>Jani</v>
      </c>
      <c r="I2032">
        <f>_xlfn.XLOOKUP(Table1[[#This Row],[Tuotenumero]],tuotteet!$A$2:$A$26,tuotteet!$C$2:$C$26)</f>
        <v>4</v>
      </c>
      <c r="J2032" t="str">
        <f>_xlfn.XLOOKUP(Table1[[#This Row],[ryhmäID]],ryhmat!$A$2:$A$7,ryhmat!$B$2:$B$7)</f>
        <v>Tarvikkeet</v>
      </c>
      <c r="K2032">
        <f>Table1[[#This Row],[Myyntihinta]]-Table1[[#This Row],[Ostohinta]]</f>
        <v>3.42</v>
      </c>
    </row>
    <row r="2033" spans="1:11" x14ac:dyDescent="0.2">
      <c r="A2033">
        <v>52531</v>
      </c>
      <c r="B2033" s="21">
        <v>43840</v>
      </c>
      <c r="C2033" s="26" t="s">
        <v>828</v>
      </c>
      <c r="D2033">
        <v>1</v>
      </c>
      <c r="E2033">
        <v>2</v>
      </c>
      <c r="F2033">
        <v>14</v>
      </c>
      <c r="G2033">
        <v>10.78</v>
      </c>
      <c r="H2033" t="str">
        <f>_xlfn.XLOOKUP(Table1[[#This Row],[MyyjäID]],myyjat!$A$2:$A$16,myyjat!$B$2:$B$16)</f>
        <v>Petteri</v>
      </c>
      <c r="I2033">
        <f>_xlfn.XLOOKUP(Table1[[#This Row],[Tuotenumero]],tuotteet!$A$2:$A$26,tuotteet!$C$2:$C$26)</f>
        <v>4</v>
      </c>
      <c r="J2033" t="str">
        <f>_xlfn.XLOOKUP(Table1[[#This Row],[ryhmäID]],ryhmat!$A$2:$A$7,ryhmat!$B$2:$B$7)</f>
        <v>Tarvikkeet</v>
      </c>
      <c r="K2033">
        <f>Table1[[#This Row],[Myyntihinta]]-Table1[[#This Row],[Ostohinta]]</f>
        <v>3.2200000000000006</v>
      </c>
    </row>
    <row r="2034" spans="1:11" x14ac:dyDescent="0.2">
      <c r="A2034">
        <v>52532</v>
      </c>
      <c r="B2034" s="21">
        <v>43840</v>
      </c>
      <c r="C2034" s="26" t="s">
        <v>831</v>
      </c>
      <c r="D2034">
        <v>1</v>
      </c>
      <c r="E2034">
        <v>1</v>
      </c>
      <c r="F2034">
        <v>109</v>
      </c>
      <c r="G2034">
        <v>72.52</v>
      </c>
      <c r="H2034" t="str">
        <f>_xlfn.XLOOKUP(Table1[[#This Row],[MyyjäID]],myyjat!$A$2:$A$16,myyjat!$B$2:$B$16)</f>
        <v>Jani</v>
      </c>
      <c r="I2034">
        <f>_xlfn.XLOOKUP(Table1[[#This Row],[Tuotenumero]],tuotteet!$A$2:$A$26,tuotteet!$C$2:$C$26)</f>
        <v>6</v>
      </c>
      <c r="J2034" t="str">
        <f>_xlfn.XLOOKUP(Table1[[#This Row],[ryhmäID]],ryhmat!$A$2:$A$7,ryhmat!$B$2:$B$7)</f>
        <v>Digiboxit</v>
      </c>
      <c r="K2034">
        <f>Table1[[#This Row],[Myyntihinta]]-Table1[[#This Row],[Ostohinta]]</f>
        <v>36.480000000000004</v>
      </c>
    </row>
    <row r="2035" spans="1:11" x14ac:dyDescent="0.2">
      <c r="A2035">
        <v>52533</v>
      </c>
      <c r="B2035" s="21">
        <v>43840</v>
      </c>
      <c r="C2035" s="26" t="s">
        <v>828</v>
      </c>
      <c r="D2035">
        <v>1</v>
      </c>
      <c r="E2035">
        <v>2</v>
      </c>
      <c r="F2035">
        <v>15</v>
      </c>
      <c r="G2035">
        <v>10.63</v>
      </c>
      <c r="H2035" t="str">
        <f>_xlfn.XLOOKUP(Table1[[#This Row],[MyyjäID]],myyjat!$A$2:$A$16,myyjat!$B$2:$B$16)</f>
        <v>Petteri</v>
      </c>
      <c r="I2035">
        <f>_xlfn.XLOOKUP(Table1[[#This Row],[Tuotenumero]],tuotteet!$A$2:$A$26,tuotteet!$C$2:$C$26)</f>
        <v>4</v>
      </c>
      <c r="J2035" t="str">
        <f>_xlfn.XLOOKUP(Table1[[#This Row],[ryhmäID]],ryhmat!$A$2:$A$7,ryhmat!$B$2:$B$7)</f>
        <v>Tarvikkeet</v>
      </c>
      <c r="K2035">
        <f>Table1[[#This Row],[Myyntihinta]]-Table1[[#This Row],[Ostohinta]]</f>
        <v>4.3699999999999992</v>
      </c>
    </row>
    <row r="2036" spans="1:11" x14ac:dyDescent="0.2">
      <c r="A2036">
        <v>52534</v>
      </c>
      <c r="B2036" s="21">
        <v>43840</v>
      </c>
      <c r="C2036" s="26" t="s">
        <v>828</v>
      </c>
      <c r="D2036">
        <v>1</v>
      </c>
      <c r="E2036">
        <v>6</v>
      </c>
      <c r="F2036">
        <v>15</v>
      </c>
      <c r="G2036">
        <v>10.45</v>
      </c>
      <c r="H2036" t="str">
        <f>_xlfn.XLOOKUP(Table1[[#This Row],[MyyjäID]],myyjat!$A$2:$A$16,myyjat!$B$2:$B$16)</f>
        <v>Hessu</v>
      </c>
      <c r="I2036">
        <f>_xlfn.XLOOKUP(Table1[[#This Row],[Tuotenumero]],tuotteet!$A$2:$A$26,tuotteet!$C$2:$C$26)</f>
        <v>4</v>
      </c>
      <c r="J2036" t="str">
        <f>_xlfn.XLOOKUP(Table1[[#This Row],[ryhmäID]],ryhmat!$A$2:$A$7,ryhmat!$B$2:$B$7)</f>
        <v>Tarvikkeet</v>
      </c>
      <c r="K2036">
        <f>Table1[[#This Row],[Myyntihinta]]-Table1[[#This Row],[Ostohinta]]</f>
        <v>4.5500000000000007</v>
      </c>
    </row>
    <row r="2037" spans="1:11" x14ac:dyDescent="0.2">
      <c r="A2037">
        <v>52535</v>
      </c>
      <c r="B2037" s="21">
        <v>43840</v>
      </c>
      <c r="C2037" s="26" t="s">
        <v>828</v>
      </c>
      <c r="D2037">
        <v>1</v>
      </c>
      <c r="E2037">
        <v>1</v>
      </c>
      <c r="F2037">
        <v>14</v>
      </c>
      <c r="G2037">
        <v>11.08</v>
      </c>
      <c r="H2037" t="str">
        <f>_xlfn.XLOOKUP(Table1[[#This Row],[MyyjäID]],myyjat!$A$2:$A$16,myyjat!$B$2:$B$16)</f>
        <v>Jani</v>
      </c>
      <c r="I2037">
        <f>_xlfn.XLOOKUP(Table1[[#This Row],[Tuotenumero]],tuotteet!$A$2:$A$26,tuotteet!$C$2:$C$26)</f>
        <v>4</v>
      </c>
      <c r="J2037" t="str">
        <f>_xlfn.XLOOKUP(Table1[[#This Row],[ryhmäID]],ryhmat!$A$2:$A$7,ryhmat!$B$2:$B$7)</f>
        <v>Tarvikkeet</v>
      </c>
      <c r="K2037">
        <f>Table1[[#This Row],[Myyntihinta]]-Table1[[#This Row],[Ostohinta]]</f>
        <v>2.92</v>
      </c>
    </row>
    <row r="2038" spans="1:11" x14ac:dyDescent="0.2">
      <c r="A2038">
        <v>52536</v>
      </c>
      <c r="B2038" s="21">
        <v>43841</v>
      </c>
      <c r="C2038" s="26" t="s">
        <v>829</v>
      </c>
      <c r="D2038">
        <v>1</v>
      </c>
      <c r="E2038">
        <v>1</v>
      </c>
      <c r="F2038">
        <v>339</v>
      </c>
      <c r="G2038">
        <v>217.47</v>
      </c>
      <c r="H2038" t="str">
        <f>_xlfn.XLOOKUP(Table1[[#This Row],[MyyjäID]],myyjat!$A$2:$A$16,myyjat!$B$2:$B$16)</f>
        <v>Jani</v>
      </c>
      <c r="I2038">
        <f>_xlfn.XLOOKUP(Table1[[#This Row],[Tuotenumero]],tuotteet!$A$2:$A$26,tuotteet!$C$2:$C$26)</f>
        <v>3</v>
      </c>
      <c r="J2038" t="str">
        <f>_xlfn.XLOOKUP(Table1[[#This Row],[ryhmäID]],ryhmat!$A$2:$A$7,ryhmat!$B$2:$B$7)</f>
        <v>TV</v>
      </c>
      <c r="K2038">
        <f>Table1[[#This Row],[Myyntihinta]]-Table1[[#This Row],[Ostohinta]]</f>
        <v>121.53</v>
      </c>
    </row>
    <row r="2039" spans="1:11" x14ac:dyDescent="0.2">
      <c r="A2039">
        <v>52537</v>
      </c>
      <c r="B2039" s="21">
        <v>43841</v>
      </c>
      <c r="C2039" s="26" t="s">
        <v>828</v>
      </c>
      <c r="D2039">
        <v>1</v>
      </c>
      <c r="E2039">
        <v>1</v>
      </c>
      <c r="F2039">
        <v>15</v>
      </c>
      <c r="G2039">
        <v>10.45</v>
      </c>
      <c r="H2039" t="str">
        <f>_xlfn.XLOOKUP(Table1[[#This Row],[MyyjäID]],myyjat!$A$2:$A$16,myyjat!$B$2:$B$16)</f>
        <v>Jani</v>
      </c>
      <c r="I2039">
        <f>_xlfn.XLOOKUP(Table1[[#This Row],[Tuotenumero]],tuotteet!$A$2:$A$26,tuotteet!$C$2:$C$26)</f>
        <v>4</v>
      </c>
      <c r="J2039" t="str">
        <f>_xlfn.XLOOKUP(Table1[[#This Row],[ryhmäID]],ryhmat!$A$2:$A$7,ryhmat!$B$2:$B$7)</f>
        <v>Tarvikkeet</v>
      </c>
      <c r="K2039">
        <f>Table1[[#This Row],[Myyntihinta]]-Table1[[#This Row],[Ostohinta]]</f>
        <v>4.5500000000000007</v>
      </c>
    </row>
    <row r="2040" spans="1:11" x14ac:dyDescent="0.2">
      <c r="A2040">
        <v>52538</v>
      </c>
      <c r="B2040" s="21">
        <v>43841</v>
      </c>
      <c r="C2040" s="26" t="s">
        <v>828</v>
      </c>
      <c r="D2040">
        <v>1</v>
      </c>
      <c r="E2040">
        <v>7</v>
      </c>
      <c r="F2040">
        <v>14</v>
      </c>
      <c r="G2040">
        <v>11.17</v>
      </c>
      <c r="H2040" t="str">
        <f>_xlfn.XLOOKUP(Table1[[#This Row],[MyyjäID]],myyjat!$A$2:$A$16,myyjat!$B$2:$B$16)</f>
        <v>Rauno</v>
      </c>
      <c r="I2040">
        <f>_xlfn.XLOOKUP(Table1[[#This Row],[Tuotenumero]],tuotteet!$A$2:$A$26,tuotteet!$C$2:$C$26)</f>
        <v>4</v>
      </c>
      <c r="J2040" t="str">
        <f>_xlfn.XLOOKUP(Table1[[#This Row],[ryhmäID]],ryhmat!$A$2:$A$7,ryhmat!$B$2:$B$7)</f>
        <v>Tarvikkeet</v>
      </c>
      <c r="K2040">
        <f>Table1[[#This Row],[Myyntihinta]]-Table1[[#This Row],[Ostohinta]]</f>
        <v>2.83</v>
      </c>
    </row>
    <row r="2041" spans="1:11" x14ac:dyDescent="0.2">
      <c r="A2041">
        <v>52539</v>
      </c>
      <c r="B2041" s="21">
        <v>43842</v>
      </c>
      <c r="C2041" s="26" t="s">
        <v>828</v>
      </c>
      <c r="D2041">
        <v>1</v>
      </c>
      <c r="E2041">
        <v>2</v>
      </c>
      <c r="F2041">
        <v>15</v>
      </c>
      <c r="G2041">
        <v>10.42</v>
      </c>
      <c r="H2041" t="str">
        <f>_xlfn.XLOOKUP(Table1[[#This Row],[MyyjäID]],myyjat!$A$2:$A$16,myyjat!$B$2:$B$16)</f>
        <v>Petteri</v>
      </c>
      <c r="I2041">
        <f>_xlfn.XLOOKUP(Table1[[#This Row],[Tuotenumero]],tuotteet!$A$2:$A$26,tuotteet!$C$2:$C$26)</f>
        <v>4</v>
      </c>
      <c r="J2041" t="str">
        <f>_xlfn.XLOOKUP(Table1[[#This Row],[ryhmäID]],ryhmat!$A$2:$A$7,ryhmat!$B$2:$B$7)</f>
        <v>Tarvikkeet</v>
      </c>
      <c r="K2041">
        <f>Table1[[#This Row],[Myyntihinta]]-Table1[[#This Row],[Ostohinta]]</f>
        <v>4.58</v>
      </c>
    </row>
    <row r="2042" spans="1:11" x14ac:dyDescent="0.2">
      <c r="A2042">
        <v>52540</v>
      </c>
      <c r="B2042" s="21">
        <v>43842</v>
      </c>
      <c r="C2042" s="26" t="s">
        <v>827</v>
      </c>
      <c r="D2042">
        <v>1</v>
      </c>
      <c r="E2042">
        <v>7</v>
      </c>
      <c r="F2042">
        <v>243</v>
      </c>
      <c r="G2042">
        <v>135.94999999999999</v>
      </c>
      <c r="H2042" t="str">
        <f>_xlfn.XLOOKUP(Table1[[#This Row],[MyyjäID]],myyjat!$A$2:$A$16,myyjat!$B$2:$B$16)</f>
        <v>Rauno</v>
      </c>
      <c r="I2042">
        <f>_xlfn.XLOOKUP(Table1[[#This Row],[Tuotenumero]],tuotteet!$A$2:$A$26,tuotteet!$C$2:$C$26)</f>
        <v>1</v>
      </c>
      <c r="J2042" t="str">
        <f>_xlfn.XLOOKUP(Table1[[#This Row],[ryhmäID]],ryhmat!$A$2:$A$7,ryhmat!$B$2:$B$7)</f>
        <v>Äänentoisto</v>
      </c>
      <c r="K2042">
        <f>Table1[[#This Row],[Myyntihinta]]-Table1[[#This Row],[Ostohinta]]</f>
        <v>107.05000000000001</v>
      </c>
    </row>
    <row r="2043" spans="1:11" x14ac:dyDescent="0.2">
      <c r="A2043">
        <v>52541</v>
      </c>
      <c r="B2043" s="21">
        <v>43843</v>
      </c>
      <c r="C2043" s="26" t="s">
        <v>828</v>
      </c>
      <c r="D2043">
        <v>1</v>
      </c>
      <c r="E2043">
        <v>5</v>
      </c>
      <c r="F2043">
        <v>15</v>
      </c>
      <c r="G2043">
        <v>10.72</v>
      </c>
      <c r="H2043" t="str">
        <f>_xlfn.XLOOKUP(Table1[[#This Row],[MyyjäID]],myyjat!$A$2:$A$16,myyjat!$B$2:$B$16)</f>
        <v>Liisa</v>
      </c>
      <c r="I2043">
        <f>_xlfn.XLOOKUP(Table1[[#This Row],[Tuotenumero]],tuotteet!$A$2:$A$26,tuotteet!$C$2:$C$26)</f>
        <v>4</v>
      </c>
      <c r="J2043" t="str">
        <f>_xlfn.XLOOKUP(Table1[[#This Row],[ryhmäID]],ryhmat!$A$2:$A$7,ryhmat!$B$2:$B$7)</f>
        <v>Tarvikkeet</v>
      </c>
      <c r="K2043">
        <f>Table1[[#This Row],[Myyntihinta]]-Table1[[#This Row],[Ostohinta]]</f>
        <v>4.2799999999999994</v>
      </c>
    </row>
    <row r="2044" spans="1:11" x14ac:dyDescent="0.2">
      <c r="A2044">
        <v>52542</v>
      </c>
      <c r="B2044" s="21">
        <v>43843</v>
      </c>
      <c r="C2044" s="26" t="s">
        <v>828</v>
      </c>
      <c r="D2044">
        <v>1</v>
      </c>
      <c r="E2044">
        <v>2</v>
      </c>
      <c r="F2044">
        <v>14</v>
      </c>
      <c r="G2044">
        <v>10.15</v>
      </c>
      <c r="H2044" t="str">
        <f>_xlfn.XLOOKUP(Table1[[#This Row],[MyyjäID]],myyjat!$A$2:$A$16,myyjat!$B$2:$B$16)</f>
        <v>Petteri</v>
      </c>
      <c r="I2044">
        <f>_xlfn.XLOOKUP(Table1[[#This Row],[Tuotenumero]],tuotteet!$A$2:$A$26,tuotteet!$C$2:$C$26)</f>
        <v>4</v>
      </c>
      <c r="J2044" t="str">
        <f>_xlfn.XLOOKUP(Table1[[#This Row],[ryhmäID]],ryhmat!$A$2:$A$7,ryhmat!$B$2:$B$7)</f>
        <v>Tarvikkeet</v>
      </c>
      <c r="K2044">
        <f>Table1[[#This Row],[Myyntihinta]]-Table1[[#This Row],[Ostohinta]]</f>
        <v>3.8499999999999996</v>
      </c>
    </row>
    <row r="2045" spans="1:11" x14ac:dyDescent="0.2">
      <c r="A2045">
        <v>52543</v>
      </c>
      <c r="B2045" s="21">
        <v>43843</v>
      </c>
      <c r="C2045" s="26" t="s">
        <v>828</v>
      </c>
      <c r="D2045">
        <v>1</v>
      </c>
      <c r="E2045">
        <v>6</v>
      </c>
      <c r="F2045">
        <v>14</v>
      </c>
      <c r="G2045">
        <v>10.38</v>
      </c>
      <c r="H2045" t="str">
        <f>_xlfn.XLOOKUP(Table1[[#This Row],[MyyjäID]],myyjat!$A$2:$A$16,myyjat!$B$2:$B$16)</f>
        <v>Hessu</v>
      </c>
      <c r="I2045">
        <f>_xlfn.XLOOKUP(Table1[[#This Row],[Tuotenumero]],tuotteet!$A$2:$A$26,tuotteet!$C$2:$C$26)</f>
        <v>4</v>
      </c>
      <c r="J2045" t="str">
        <f>_xlfn.XLOOKUP(Table1[[#This Row],[ryhmäID]],ryhmat!$A$2:$A$7,ryhmat!$B$2:$B$7)</f>
        <v>Tarvikkeet</v>
      </c>
      <c r="K2045">
        <f>Table1[[#This Row],[Myyntihinta]]-Table1[[#This Row],[Ostohinta]]</f>
        <v>3.6199999999999992</v>
      </c>
    </row>
    <row r="2046" spans="1:11" x14ac:dyDescent="0.2">
      <c r="A2046">
        <v>52544</v>
      </c>
      <c r="B2046" s="21">
        <v>43843</v>
      </c>
      <c r="C2046" s="26" t="s">
        <v>828</v>
      </c>
      <c r="D2046">
        <v>1</v>
      </c>
      <c r="E2046">
        <v>5</v>
      </c>
      <c r="F2046">
        <v>15</v>
      </c>
      <c r="G2046">
        <v>10.35</v>
      </c>
      <c r="H2046" t="str">
        <f>_xlfn.XLOOKUP(Table1[[#This Row],[MyyjäID]],myyjat!$A$2:$A$16,myyjat!$B$2:$B$16)</f>
        <v>Liisa</v>
      </c>
      <c r="I2046">
        <f>_xlfn.XLOOKUP(Table1[[#This Row],[Tuotenumero]],tuotteet!$A$2:$A$26,tuotteet!$C$2:$C$26)</f>
        <v>4</v>
      </c>
      <c r="J2046" t="str">
        <f>_xlfn.XLOOKUP(Table1[[#This Row],[ryhmäID]],ryhmat!$A$2:$A$7,ryhmat!$B$2:$B$7)</f>
        <v>Tarvikkeet</v>
      </c>
      <c r="K2046">
        <f>Table1[[#This Row],[Myyntihinta]]-Table1[[#This Row],[Ostohinta]]</f>
        <v>4.6500000000000004</v>
      </c>
    </row>
    <row r="2047" spans="1:11" x14ac:dyDescent="0.2">
      <c r="A2047">
        <v>52545</v>
      </c>
      <c r="B2047" s="21">
        <v>43843</v>
      </c>
      <c r="C2047" s="26" t="s">
        <v>828</v>
      </c>
      <c r="D2047">
        <v>1</v>
      </c>
      <c r="E2047">
        <v>7</v>
      </c>
      <c r="F2047">
        <v>14</v>
      </c>
      <c r="G2047">
        <v>11.25</v>
      </c>
      <c r="H2047" t="str">
        <f>_xlfn.XLOOKUP(Table1[[#This Row],[MyyjäID]],myyjat!$A$2:$A$16,myyjat!$B$2:$B$16)</f>
        <v>Rauno</v>
      </c>
      <c r="I2047">
        <f>_xlfn.XLOOKUP(Table1[[#This Row],[Tuotenumero]],tuotteet!$A$2:$A$26,tuotteet!$C$2:$C$26)</f>
        <v>4</v>
      </c>
      <c r="J2047" t="str">
        <f>_xlfn.XLOOKUP(Table1[[#This Row],[ryhmäID]],ryhmat!$A$2:$A$7,ryhmat!$B$2:$B$7)</f>
        <v>Tarvikkeet</v>
      </c>
      <c r="K2047">
        <f>Table1[[#This Row],[Myyntihinta]]-Table1[[#This Row],[Ostohinta]]</f>
        <v>2.75</v>
      </c>
    </row>
    <row r="2048" spans="1:11" x14ac:dyDescent="0.2">
      <c r="A2048">
        <v>52546</v>
      </c>
      <c r="B2048" s="21">
        <v>43843</v>
      </c>
      <c r="C2048" s="26" t="s">
        <v>828</v>
      </c>
      <c r="D2048">
        <v>1</v>
      </c>
      <c r="E2048">
        <v>6</v>
      </c>
      <c r="F2048">
        <v>14</v>
      </c>
      <c r="G2048">
        <v>10.52</v>
      </c>
      <c r="H2048" t="str">
        <f>_xlfn.XLOOKUP(Table1[[#This Row],[MyyjäID]],myyjat!$A$2:$A$16,myyjat!$B$2:$B$16)</f>
        <v>Hessu</v>
      </c>
      <c r="I2048">
        <f>_xlfn.XLOOKUP(Table1[[#This Row],[Tuotenumero]],tuotteet!$A$2:$A$26,tuotteet!$C$2:$C$26)</f>
        <v>4</v>
      </c>
      <c r="J2048" t="str">
        <f>_xlfn.XLOOKUP(Table1[[#This Row],[ryhmäID]],ryhmat!$A$2:$A$7,ryhmat!$B$2:$B$7)</f>
        <v>Tarvikkeet</v>
      </c>
      <c r="K2048">
        <f>Table1[[#This Row],[Myyntihinta]]-Table1[[#This Row],[Ostohinta]]</f>
        <v>3.4800000000000004</v>
      </c>
    </row>
    <row r="2049" spans="1:11" x14ac:dyDescent="0.2">
      <c r="A2049">
        <v>52547</v>
      </c>
      <c r="B2049" s="21">
        <v>43843</v>
      </c>
      <c r="C2049" s="26" t="s">
        <v>828</v>
      </c>
      <c r="D2049">
        <v>1</v>
      </c>
      <c r="E2049">
        <v>3</v>
      </c>
      <c r="F2049">
        <v>15</v>
      </c>
      <c r="G2049">
        <v>10.19</v>
      </c>
      <c r="H2049" t="str">
        <f>_xlfn.XLOOKUP(Table1[[#This Row],[MyyjäID]],myyjat!$A$2:$A$16,myyjat!$B$2:$B$16)</f>
        <v>Pekka</v>
      </c>
      <c r="I2049">
        <f>_xlfn.XLOOKUP(Table1[[#This Row],[Tuotenumero]],tuotteet!$A$2:$A$26,tuotteet!$C$2:$C$26)</f>
        <v>4</v>
      </c>
      <c r="J2049" t="str">
        <f>_xlfn.XLOOKUP(Table1[[#This Row],[ryhmäID]],ryhmat!$A$2:$A$7,ryhmat!$B$2:$B$7)</f>
        <v>Tarvikkeet</v>
      </c>
      <c r="K2049">
        <f>Table1[[#This Row],[Myyntihinta]]-Table1[[#This Row],[Ostohinta]]</f>
        <v>4.8100000000000005</v>
      </c>
    </row>
    <row r="2050" spans="1:11" x14ac:dyDescent="0.2">
      <c r="A2050">
        <v>52548</v>
      </c>
      <c r="B2050" s="21">
        <v>43843</v>
      </c>
      <c r="C2050" s="26" t="s">
        <v>828</v>
      </c>
      <c r="D2050">
        <v>1</v>
      </c>
      <c r="E2050">
        <v>6</v>
      </c>
      <c r="F2050">
        <v>15</v>
      </c>
      <c r="G2050">
        <v>11.23</v>
      </c>
      <c r="H2050" t="str">
        <f>_xlfn.XLOOKUP(Table1[[#This Row],[MyyjäID]],myyjat!$A$2:$A$16,myyjat!$B$2:$B$16)</f>
        <v>Hessu</v>
      </c>
      <c r="I2050">
        <f>_xlfn.XLOOKUP(Table1[[#This Row],[Tuotenumero]],tuotteet!$A$2:$A$26,tuotteet!$C$2:$C$26)</f>
        <v>4</v>
      </c>
      <c r="J2050" t="str">
        <f>_xlfn.XLOOKUP(Table1[[#This Row],[ryhmäID]],ryhmat!$A$2:$A$7,ryhmat!$B$2:$B$7)</f>
        <v>Tarvikkeet</v>
      </c>
      <c r="K2050">
        <f>Table1[[#This Row],[Myyntihinta]]-Table1[[#This Row],[Ostohinta]]</f>
        <v>3.7699999999999996</v>
      </c>
    </row>
    <row r="2051" spans="1:11" x14ac:dyDescent="0.2">
      <c r="A2051">
        <v>52549</v>
      </c>
      <c r="B2051" s="21">
        <v>43843</v>
      </c>
      <c r="C2051" s="26" t="s">
        <v>828</v>
      </c>
      <c r="D2051">
        <v>1</v>
      </c>
      <c r="E2051">
        <v>7</v>
      </c>
      <c r="F2051">
        <v>14</v>
      </c>
      <c r="G2051">
        <v>10.79</v>
      </c>
      <c r="H2051" t="str">
        <f>_xlfn.XLOOKUP(Table1[[#This Row],[MyyjäID]],myyjat!$A$2:$A$16,myyjat!$B$2:$B$16)</f>
        <v>Rauno</v>
      </c>
      <c r="I2051">
        <f>_xlfn.XLOOKUP(Table1[[#This Row],[Tuotenumero]],tuotteet!$A$2:$A$26,tuotteet!$C$2:$C$26)</f>
        <v>4</v>
      </c>
      <c r="J2051" t="str">
        <f>_xlfn.XLOOKUP(Table1[[#This Row],[ryhmäID]],ryhmat!$A$2:$A$7,ryhmat!$B$2:$B$7)</f>
        <v>Tarvikkeet</v>
      </c>
      <c r="K2051">
        <f>Table1[[#This Row],[Myyntihinta]]-Table1[[#This Row],[Ostohinta]]</f>
        <v>3.2100000000000009</v>
      </c>
    </row>
    <row r="2052" spans="1:11" x14ac:dyDescent="0.2">
      <c r="A2052">
        <v>52550</v>
      </c>
      <c r="B2052" s="21">
        <v>43843</v>
      </c>
      <c r="C2052" s="26" t="s">
        <v>828</v>
      </c>
      <c r="D2052">
        <v>1</v>
      </c>
      <c r="E2052">
        <v>7</v>
      </c>
      <c r="F2052">
        <v>15</v>
      </c>
      <c r="G2052">
        <v>10.81</v>
      </c>
      <c r="H2052" t="str">
        <f>_xlfn.XLOOKUP(Table1[[#This Row],[MyyjäID]],myyjat!$A$2:$A$16,myyjat!$B$2:$B$16)</f>
        <v>Rauno</v>
      </c>
      <c r="I2052">
        <f>_xlfn.XLOOKUP(Table1[[#This Row],[Tuotenumero]],tuotteet!$A$2:$A$26,tuotteet!$C$2:$C$26)</f>
        <v>4</v>
      </c>
      <c r="J2052" t="str">
        <f>_xlfn.XLOOKUP(Table1[[#This Row],[ryhmäID]],ryhmat!$A$2:$A$7,ryhmat!$B$2:$B$7)</f>
        <v>Tarvikkeet</v>
      </c>
      <c r="K2052">
        <f>Table1[[#This Row],[Myyntihinta]]-Table1[[#This Row],[Ostohinta]]</f>
        <v>4.1899999999999995</v>
      </c>
    </row>
    <row r="2053" spans="1:11" x14ac:dyDescent="0.2">
      <c r="A2053">
        <v>52551</v>
      </c>
      <c r="B2053" s="21">
        <v>43843</v>
      </c>
      <c r="C2053" s="26" t="s">
        <v>828</v>
      </c>
      <c r="D2053">
        <v>1</v>
      </c>
      <c r="E2053">
        <v>5</v>
      </c>
      <c r="F2053">
        <v>14</v>
      </c>
      <c r="G2053">
        <v>10.7</v>
      </c>
      <c r="H2053" t="str">
        <f>_xlfn.XLOOKUP(Table1[[#This Row],[MyyjäID]],myyjat!$A$2:$A$16,myyjat!$B$2:$B$16)</f>
        <v>Liisa</v>
      </c>
      <c r="I2053">
        <f>_xlfn.XLOOKUP(Table1[[#This Row],[Tuotenumero]],tuotteet!$A$2:$A$26,tuotteet!$C$2:$C$26)</f>
        <v>4</v>
      </c>
      <c r="J2053" t="str">
        <f>_xlfn.XLOOKUP(Table1[[#This Row],[ryhmäID]],ryhmat!$A$2:$A$7,ryhmat!$B$2:$B$7)</f>
        <v>Tarvikkeet</v>
      </c>
      <c r="K2053">
        <f>Table1[[#This Row],[Myyntihinta]]-Table1[[#This Row],[Ostohinta]]</f>
        <v>3.3000000000000007</v>
      </c>
    </row>
    <row r="2054" spans="1:11" x14ac:dyDescent="0.2">
      <c r="A2054">
        <v>52552</v>
      </c>
      <c r="B2054" s="21">
        <v>43844</v>
      </c>
      <c r="C2054" s="26" t="s">
        <v>826</v>
      </c>
      <c r="D2054">
        <v>1</v>
      </c>
      <c r="E2054">
        <v>1</v>
      </c>
      <c r="F2054">
        <v>18</v>
      </c>
      <c r="G2054">
        <v>8.9700000000000006</v>
      </c>
      <c r="H2054" t="str">
        <f>_xlfn.XLOOKUP(Table1[[#This Row],[MyyjäID]],myyjat!$A$2:$A$16,myyjat!$B$2:$B$16)</f>
        <v>Jani</v>
      </c>
      <c r="I2054">
        <f>_xlfn.XLOOKUP(Table1[[#This Row],[Tuotenumero]],tuotteet!$A$2:$A$26,tuotteet!$C$2:$C$26)</f>
        <v>4</v>
      </c>
      <c r="J2054" t="str">
        <f>_xlfn.XLOOKUP(Table1[[#This Row],[ryhmäID]],ryhmat!$A$2:$A$7,ryhmat!$B$2:$B$7)</f>
        <v>Tarvikkeet</v>
      </c>
      <c r="K2054">
        <f>Table1[[#This Row],[Myyntihinta]]-Table1[[#This Row],[Ostohinta]]</f>
        <v>9.0299999999999994</v>
      </c>
    </row>
    <row r="2055" spans="1:11" x14ac:dyDescent="0.2">
      <c r="A2055">
        <v>52553</v>
      </c>
      <c r="B2055" s="21">
        <v>43844</v>
      </c>
      <c r="C2055" s="26" t="s">
        <v>828</v>
      </c>
      <c r="D2055">
        <v>1</v>
      </c>
      <c r="E2055">
        <v>7</v>
      </c>
      <c r="F2055">
        <v>15</v>
      </c>
      <c r="G2055">
        <v>10.210000000000001</v>
      </c>
      <c r="H2055" t="str">
        <f>_xlfn.XLOOKUP(Table1[[#This Row],[MyyjäID]],myyjat!$A$2:$A$16,myyjat!$B$2:$B$16)</f>
        <v>Rauno</v>
      </c>
      <c r="I2055">
        <f>_xlfn.XLOOKUP(Table1[[#This Row],[Tuotenumero]],tuotteet!$A$2:$A$26,tuotteet!$C$2:$C$26)</f>
        <v>4</v>
      </c>
      <c r="J2055" t="str">
        <f>_xlfn.XLOOKUP(Table1[[#This Row],[ryhmäID]],ryhmat!$A$2:$A$7,ryhmat!$B$2:$B$7)</f>
        <v>Tarvikkeet</v>
      </c>
      <c r="K2055">
        <f>Table1[[#This Row],[Myyntihinta]]-Table1[[#This Row],[Ostohinta]]</f>
        <v>4.7899999999999991</v>
      </c>
    </row>
    <row r="2056" spans="1:11" x14ac:dyDescent="0.2">
      <c r="A2056">
        <v>52554</v>
      </c>
      <c r="B2056" s="21">
        <v>43845</v>
      </c>
      <c r="C2056" s="26" t="s">
        <v>828</v>
      </c>
      <c r="D2056">
        <v>1</v>
      </c>
      <c r="E2056">
        <v>2</v>
      </c>
      <c r="F2056">
        <v>15</v>
      </c>
      <c r="G2056">
        <v>10.24</v>
      </c>
      <c r="H2056" t="str">
        <f>_xlfn.XLOOKUP(Table1[[#This Row],[MyyjäID]],myyjat!$A$2:$A$16,myyjat!$B$2:$B$16)</f>
        <v>Petteri</v>
      </c>
      <c r="I2056">
        <f>_xlfn.XLOOKUP(Table1[[#This Row],[Tuotenumero]],tuotteet!$A$2:$A$26,tuotteet!$C$2:$C$26)</f>
        <v>4</v>
      </c>
      <c r="J2056" t="str">
        <f>_xlfn.XLOOKUP(Table1[[#This Row],[ryhmäID]],ryhmat!$A$2:$A$7,ryhmat!$B$2:$B$7)</f>
        <v>Tarvikkeet</v>
      </c>
      <c r="K2056">
        <f>Table1[[#This Row],[Myyntihinta]]-Table1[[#This Row],[Ostohinta]]</f>
        <v>4.76</v>
      </c>
    </row>
    <row r="2057" spans="1:11" x14ac:dyDescent="0.2">
      <c r="A2057">
        <v>52555</v>
      </c>
      <c r="B2057" s="21">
        <v>43845</v>
      </c>
      <c r="C2057" s="26" t="s">
        <v>828</v>
      </c>
      <c r="D2057">
        <v>1</v>
      </c>
      <c r="E2057">
        <v>2</v>
      </c>
      <c r="F2057">
        <v>14</v>
      </c>
      <c r="G2057">
        <v>10.66</v>
      </c>
      <c r="H2057" t="str">
        <f>_xlfn.XLOOKUP(Table1[[#This Row],[MyyjäID]],myyjat!$A$2:$A$16,myyjat!$B$2:$B$16)</f>
        <v>Petteri</v>
      </c>
      <c r="I2057">
        <f>_xlfn.XLOOKUP(Table1[[#This Row],[Tuotenumero]],tuotteet!$A$2:$A$26,tuotteet!$C$2:$C$26)</f>
        <v>4</v>
      </c>
      <c r="J2057" t="str">
        <f>_xlfn.XLOOKUP(Table1[[#This Row],[ryhmäID]],ryhmat!$A$2:$A$7,ryhmat!$B$2:$B$7)</f>
        <v>Tarvikkeet</v>
      </c>
      <c r="K2057">
        <f>Table1[[#This Row],[Myyntihinta]]-Table1[[#This Row],[Ostohinta]]</f>
        <v>3.34</v>
      </c>
    </row>
    <row r="2058" spans="1:11" x14ac:dyDescent="0.2">
      <c r="A2058">
        <v>52556</v>
      </c>
      <c r="B2058" s="21">
        <v>43845</v>
      </c>
      <c r="C2058" s="26" t="s">
        <v>828</v>
      </c>
      <c r="D2058">
        <v>1</v>
      </c>
      <c r="E2058">
        <v>5</v>
      </c>
      <c r="F2058">
        <v>15</v>
      </c>
      <c r="G2058">
        <v>10.93</v>
      </c>
      <c r="H2058" t="str">
        <f>_xlfn.XLOOKUP(Table1[[#This Row],[MyyjäID]],myyjat!$A$2:$A$16,myyjat!$B$2:$B$16)</f>
        <v>Liisa</v>
      </c>
      <c r="I2058">
        <f>_xlfn.XLOOKUP(Table1[[#This Row],[Tuotenumero]],tuotteet!$A$2:$A$26,tuotteet!$C$2:$C$26)</f>
        <v>4</v>
      </c>
      <c r="J2058" t="str">
        <f>_xlfn.XLOOKUP(Table1[[#This Row],[ryhmäID]],ryhmat!$A$2:$A$7,ryhmat!$B$2:$B$7)</f>
        <v>Tarvikkeet</v>
      </c>
      <c r="K2058">
        <f>Table1[[#This Row],[Myyntihinta]]-Table1[[#This Row],[Ostohinta]]</f>
        <v>4.07</v>
      </c>
    </row>
    <row r="2059" spans="1:11" x14ac:dyDescent="0.2">
      <c r="A2059">
        <v>52557</v>
      </c>
      <c r="B2059" s="21">
        <v>43846</v>
      </c>
      <c r="C2059" s="26" t="s">
        <v>827</v>
      </c>
      <c r="D2059">
        <v>1</v>
      </c>
      <c r="E2059">
        <v>5</v>
      </c>
      <c r="F2059">
        <v>251</v>
      </c>
      <c r="G2059">
        <v>127.97</v>
      </c>
      <c r="H2059" t="str">
        <f>_xlfn.XLOOKUP(Table1[[#This Row],[MyyjäID]],myyjat!$A$2:$A$16,myyjat!$B$2:$B$16)</f>
        <v>Liisa</v>
      </c>
      <c r="I2059">
        <f>_xlfn.XLOOKUP(Table1[[#This Row],[Tuotenumero]],tuotteet!$A$2:$A$26,tuotteet!$C$2:$C$26)</f>
        <v>1</v>
      </c>
      <c r="J2059" t="str">
        <f>_xlfn.XLOOKUP(Table1[[#This Row],[ryhmäID]],ryhmat!$A$2:$A$7,ryhmat!$B$2:$B$7)</f>
        <v>Äänentoisto</v>
      </c>
      <c r="K2059">
        <f>Table1[[#This Row],[Myyntihinta]]-Table1[[#This Row],[Ostohinta]]</f>
        <v>123.03</v>
      </c>
    </row>
    <row r="2060" spans="1:11" x14ac:dyDescent="0.2">
      <c r="A2060">
        <v>52558</v>
      </c>
      <c r="B2060" s="21">
        <v>43846</v>
      </c>
      <c r="C2060" s="26" t="s">
        <v>828</v>
      </c>
      <c r="D2060">
        <v>1</v>
      </c>
      <c r="E2060">
        <v>2</v>
      </c>
      <c r="F2060">
        <v>15</v>
      </c>
      <c r="G2060">
        <v>10.3</v>
      </c>
      <c r="H2060" t="str">
        <f>_xlfn.XLOOKUP(Table1[[#This Row],[MyyjäID]],myyjat!$A$2:$A$16,myyjat!$B$2:$B$16)</f>
        <v>Petteri</v>
      </c>
      <c r="I2060">
        <f>_xlfn.XLOOKUP(Table1[[#This Row],[Tuotenumero]],tuotteet!$A$2:$A$26,tuotteet!$C$2:$C$26)</f>
        <v>4</v>
      </c>
      <c r="J2060" t="str">
        <f>_xlfn.XLOOKUP(Table1[[#This Row],[ryhmäID]],ryhmat!$A$2:$A$7,ryhmat!$B$2:$B$7)</f>
        <v>Tarvikkeet</v>
      </c>
      <c r="K2060">
        <f>Table1[[#This Row],[Myyntihinta]]-Table1[[#This Row],[Ostohinta]]</f>
        <v>4.6999999999999993</v>
      </c>
    </row>
    <row r="2061" spans="1:11" x14ac:dyDescent="0.2">
      <c r="A2061">
        <v>52559</v>
      </c>
      <c r="B2061" s="21">
        <v>43847</v>
      </c>
      <c r="C2061" s="26" t="s">
        <v>828</v>
      </c>
      <c r="D2061">
        <v>1</v>
      </c>
      <c r="E2061">
        <v>5</v>
      </c>
      <c r="F2061">
        <v>15</v>
      </c>
      <c r="G2061">
        <v>11.21</v>
      </c>
      <c r="H2061" t="str">
        <f>_xlfn.XLOOKUP(Table1[[#This Row],[MyyjäID]],myyjat!$A$2:$A$16,myyjat!$B$2:$B$16)</f>
        <v>Liisa</v>
      </c>
      <c r="I2061">
        <f>_xlfn.XLOOKUP(Table1[[#This Row],[Tuotenumero]],tuotteet!$A$2:$A$26,tuotteet!$C$2:$C$26)</f>
        <v>4</v>
      </c>
      <c r="J2061" t="str">
        <f>_xlfn.XLOOKUP(Table1[[#This Row],[ryhmäID]],ryhmat!$A$2:$A$7,ryhmat!$B$2:$B$7)</f>
        <v>Tarvikkeet</v>
      </c>
      <c r="K2061">
        <f>Table1[[#This Row],[Myyntihinta]]-Table1[[#This Row],[Ostohinta]]</f>
        <v>3.7899999999999991</v>
      </c>
    </row>
    <row r="2062" spans="1:11" x14ac:dyDescent="0.2">
      <c r="A2062">
        <v>52560</v>
      </c>
      <c r="B2062" s="21">
        <v>43847</v>
      </c>
      <c r="C2062" s="26" t="s">
        <v>829</v>
      </c>
      <c r="D2062">
        <v>1</v>
      </c>
      <c r="E2062">
        <v>7</v>
      </c>
      <c r="F2062">
        <v>340</v>
      </c>
      <c r="G2062">
        <v>226.65</v>
      </c>
      <c r="H2062" t="str">
        <f>_xlfn.XLOOKUP(Table1[[#This Row],[MyyjäID]],myyjat!$A$2:$A$16,myyjat!$B$2:$B$16)</f>
        <v>Rauno</v>
      </c>
      <c r="I2062">
        <f>_xlfn.XLOOKUP(Table1[[#This Row],[Tuotenumero]],tuotteet!$A$2:$A$26,tuotteet!$C$2:$C$26)</f>
        <v>3</v>
      </c>
      <c r="J2062" t="str">
        <f>_xlfn.XLOOKUP(Table1[[#This Row],[ryhmäID]],ryhmat!$A$2:$A$7,ryhmat!$B$2:$B$7)</f>
        <v>TV</v>
      </c>
      <c r="K2062">
        <f>Table1[[#This Row],[Myyntihinta]]-Table1[[#This Row],[Ostohinta]]</f>
        <v>113.35</v>
      </c>
    </row>
    <row r="2063" spans="1:11" x14ac:dyDescent="0.2">
      <c r="A2063">
        <v>52561</v>
      </c>
      <c r="B2063" s="21">
        <v>43848</v>
      </c>
      <c r="C2063" s="26" t="s">
        <v>828</v>
      </c>
      <c r="D2063">
        <v>1</v>
      </c>
      <c r="E2063">
        <v>5</v>
      </c>
      <c r="F2063">
        <v>14</v>
      </c>
      <c r="G2063">
        <v>10.37</v>
      </c>
      <c r="H2063" t="str">
        <f>_xlfn.XLOOKUP(Table1[[#This Row],[MyyjäID]],myyjat!$A$2:$A$16,myyjat!$B$2:$B$16)</f>
        <v>Liisa</v>
      </c>
      <c r="I2063">
        <f>_xlfn.XLOOKUP(Table1[[#This Row],[Tuotenumero]],tuotteet!$A$2:$A$26,tuotteet!$C$2:$C$26)</f>
        <v>4</v>
      </c>
      <c r="J2063" t="str">
        <f>_xlfn.XLOOKUP(Table1[[#This Row],[ryhmäID]],ryhmat!$A$2:$A$7,ryhmat!$B$2:$B$7)</f>
        <v>Tarvikkeet</v>
      </c>
      <c r="K2063">
        <f>Table1[[#This Row],[Myyntihinta]]-Table1[[#This Row],[Ostohinta]]</f>
        <v>3.6300000000000008</v>
      </c>
    </row>
    <row r="2064" spans="1:11" x14ac:dyDescent="0.2">
      <c r="A2064">
        <v>52562</v>
      </c>
      <c r="B2064" s="21">
        <v>43848</v>
      </c>
      <c r="C2064" s="26" t="s">
        <v>826</v>
      </c>
      <c r="D2064">
        <v>1</v>
      </c>
      <c r="E2064">
        <v>2</v>
      </c>
      <c r="F2064">
        <v>17</v>
      </c>
      <c r="G2064">
        <v>8.84</v>
      </c>
      <c r="H2064" t="str">
        <f>_xlfn.XLOOKUP(Table1[[#This Row],[MyyjäID]],myyjat!$A$2:$A$16,myyjat!$B$2:$B$16)</f>
        <v>Petteri</v>
      </c>
      <c r="I2064">
        <f>_xlfn.XLOOKUP(Table1[[#This Row],[Tuotenumero]],tuotteet!$A$2:$A$26,tuotteet!$C$2:$C$26)</f>
        <v>4</v>
      </c>
      <c r="J2064" t="str">
        <f>_xlfn.XLOOKUP(Table1[[#This Row],[ryhmäID]],ryhmat!$A$2:$A$7,ryhmat!$B$2:$B$7)</f>
        <v>Tarvikkeet</v>
      </c>
      <c r="K2064">
        <f>Table1[[#This Row],[Myyntihinta]]-Table1[[#This Row],[Ostohinta]]</f>
        <v>8.16</v>
      </c>
    </row>
    <row r="2065" spans="1:11" x14ac:dyDescent="0.2">
      <c r="A2065">
        <v>52563</v>
      </c>
      <c r="B2065" s="21">
        <v>43849</v>
      </c>
      <c r="C2065" s="26" t="s">
        <v>829</v>
      </c>
      <c r="D2065">
        <v>1</v>
      </c>
      <c r="E2065">
        <v>2</v>
      </c>
      <c r="F2065">
        <v>339</v>
      </c>
      <c r="G2065">
        <v>231.48</v>
      </c>
      <c r="H2065" t="str">
        <f>_xlfn.XLOOKUP(Table1[[#This Row],[MyyjäID]],myyjat!$A$2:$A$16,myyjat!$B$2:$B$16)</f>
        <v>Petteri</v>
      </c>
      <c r="I2065">
        <f>_xlfn.XLOOKUP(Table1[[#This Row],[Tuotenumero]],tuotteet!$A$2:$A$26,tuotteet!$C$2:$C$26)</f>
        <v>3</v>
      </c>
      <c r="J2065" t="str">
        <f>_xlfn.XLOOKUP(Table1[[#This Row],[ryhmäID]],ryhmat!$A$2:$A$7,ryhmat!$B$2:$B$7)</f>
        <v>TV</v>
      </c>
      <c r="K2065">
        <f>Table1[[#This Row],[Myyntihinta]]-Table1[[#This Row],[Ostohinta]]</f>
        <v>107.52000000000001</v>
      </c>
    </row>
    <row r="2066" spans="1:11" x14ac:dyDescent="0.2">
      <c r="A2066">
        <v>52564</v>
      </c>
      <c r="B2066" s="21">
        <v>43849</v>
      </c>
      <c r="C2066" s="26" t="s">
        <v>828</v>
      </c>
      <c r="D2066">
        <v>1</v>
      </c>
      <c r="E2066">
        <v>6</v>
      </c>
      <c r="F2066">
        <v>15</v>
      </c>
      <c r="G2066">
        <v>10.46</v>
      </c>
      <c r="H2066" t="str">
        <f>_xlfn.XLOOKUP(Table1[[#This Row],[MyyjäID]],myyjat!$A$2:$A$16,myyjat!$B$2:$B$16)</f>
        <v>Hessu</v>
      </c>
      <c r="I2066">
        <f>_xlfn.XLOOKUP(Table1[[#This Row],[Tuotenumero]],tuotteet!$A$2:$A$26,tuotteet!$C$2:$C$26)</f>
        <v>4</v>
      </c>
      <c r="J2066" t="str">
        <f>_xlfn.XLOOKUP(Table1[[#This Row],[ryhmäID]],ryhmat!$A$2:$A$7,ryhmat!$B$2:$B$7)</f>
        <v>Tarvikkeet</v>
      </c>
      <c r="K2066">
        <f>Table1[[#This Row],[Myyntihinta]]-Table1[[#This Row],[Ostohinta]]</f>
        <v>4.5399999999999991</v>
      </c>
    </row>
    <row r="2067" spans="1:11" x14ac:dyDescent="0.2">
      <c r="A2067">
        <v>52565</v>
      </c>
      <c r="B2067" s="21">
        <v>43850</v>
      </c>
      <c r="C2067" s="26" t="s">
        <v>828</v>
      </c>
      <c r="D2067">
        <v>1</v>
      </c>
      <c r="E2067">
        <v>1</v>
      </c>
      <c r="F2067">
        <v>14</v>
      </c>
      <c r="G2067">
        <v>10.75</v>
      </c>
      <c r="H2067" t="str">
        <f>_xlfn.XLOOKUP(Table1[[#This Row],[MyyjäID]],myyjat!$A$2:$A$16,myyjat!$B$2:$B$16)</f>
        <v>Jani</v>
      </c>
      <c r="I2067">
        <f>_xlfn.XLOOKUP(Table1[[#This Row],[Tuotenumero]],tuotteet!$A$2:$A$26,tuotteet!$C$2:$C$26)</f>
        <v>4</v>
      </c>
      <c r="J2067" t="str">
        <f>_xlfn.XLOOKUP(Table1[[#This Row],[ryhmäID]],ryhmat!$A$2:$A$7,ryhmat!$B$2:$B$7)</f>
        <v>Tarvikkeet</v>
      </c>
      <c r="K2067">
        <f>Table1[[#This Row],[Myyntihinta]]-Table1[[#This Row],[Ostohinta]]</f>
        <v>3.25</v>
      </c>
    </row>
    <row r="2068" spans="1:11" x14ac:dyDescent="0.2">
      <c r="A2068">
        <v>52566</v>
      </c>
      <c r="B2068" s="21">
        <v>43850</v>
      </c>
      <c r="C2068" s="26" t="s">
        <v>828</v>
      </c>
      <c r="D2068">
        <v>1</v>
      </c>
      <c r="E2068">
        <v>1</v>
      </c>
      <c r="F2068">
        <v>15</v>
      </c>
      <c r="G2068">
        <v>10.94</v>
      </c>
      <c r="H2068" t="str">
        <f>_xlfn.XLOOKUP(Table1[[#This Row],[MyyjäID]],myyjat!$A$2:$A$16,myyjat!$B$2:$B$16)</f>
        <v>Jani</v>
      </c>
      <c r="I2068">
        <f>_xlfn.XLOOKUP(Table1[[#This Row],[Tuotenumero]],tuotteet!$A$2:$A$26,tuotteet!$C$2:$C$26)</f>
        <v>4</v>
      </c>
      <c r="J2068" t="str">
        <f>_xlfn.XLOOKUP(Table1[[#This Row],[ryhmäID]],ryhmat!$A$2:$A$7,ryhmat!$B$2:$B$7)</f>
        <v>Tarvikkeet</v>
      </c>
      <c r="K2068">
        <f>Table1[[#This Row],[Myyntihinta]]-Table1[[#This Row],[Ostohinta]]</f>
        <v>4.0600000000000005</v>
      </c>
    </row>
    <row r="2069" spans="1:11" x14ac:dyDescent="0.2">
      <c r="A2069">
        <v>52567</v>
      </c>
      <c r="B2069" s="21">
        <v>43850</v>
      </c>
      <c r="C2069" s="26" t="s">
        <v>828</v>
      </c>
      <c r="D2069">
        <v>1</v>
      </c>
      <c r="E2069">
        <v>3</v>
      </c>
      <c r="F2069">
        <v>15</v>
      </c>
      <c r="G2069">
        <v>10.75</v>
      </c>
      <c r="H2069" t="str">
        <f>_xlfn.XLOOKUP(Table1[[#This Row],[MyyjäID]],myyjat!$A$2:$A$16,myyjat!$B$2:$B$16)</f>
        <v>Pekka</v>
      </c>
      <c r="I2069">
        <f>_xlfn.XLOOKUP(Table1[[#This Row],[Tuotenumero]],tuotteet!$A$2:$A$26,tuotteet!$C$2:$C$26)</f>
        <v>4</v>
      </c>
      <c r="J2069" t="str">
        <f>_xlfn.XLOOKUP(Table1[[#This Row],[ryhmäID]],ryhmat!$A$2:$A$7,ryhmat!$B$2:$B$7)</f>
        <v>Tarvikkeet</v>
      </c>
      <c r="K2069">
        <f>Table1[[#This Row],[Myyntihinta]]-Table1[[#This Row],[Ostohinta]]</f>
        <v>4.25</v>
      </c>
    </row>
    <row r="2070" spans="1:11" x14ac:dyDescent="0.2">
      <c r="A2070">
        <v>52568</v>
      </c>
      <c r="B2070" s="21">
        <v>43850</v>
      </c>
      <c r="C2070" s="26" t="s">
        <v>828</v>
      </c>
      <c r="D2070">
        <v>1</v>
      </c>
      <c r="E2070">
        <v>5</v>
      </c>
      <c r="F2070">
        <v>15</v>
      </c>
      <c r="G2070">
        <v>10.77</v>
      </c>
      <c r="H2070" t="str">
        <f>_xlfn.XLOOKUP(Table1[[#This Row],[MyyjäID]],myyjat!$A$2:$A$16,myyjat!$B$2:$B$16)</f>
        <v>Liisa</v>
      </c>
      <c r="I2070">
        <f>_xlfn.XLOOKUP(Table1[[#This Row],[Tuotenumero]],tuotteet!$A$2:$A$26,tuotteet!$C$2:$C$26)</f>
        <v>4</v>
      </c>
      <c r="J2070" t="str">
        <f>_xlfn.XLOOKUP(Table1[[#This Row],[ryhmäID]],ryhmat!$A$2:$A$7,ryhmat!$B$2:$B$7)</f>
        <v>Tarvikkeet</v>
      </c>
      <c r="K2070">
        <f>Table1[[#This Row],[Myyntihinta]]-Table1[[#This Row],[Ostohinta]]</f>
        <v>4.2300000000000004</v>
      </c>
    </row>
    <row r="2071" spans="1:11" x14ac:dyDescent="0.2">
      <c r="A2071">
        <v>52569</v>
      </c>
      <c r="B2071" s="21">
        <v>43850</v>
      </c>
      <c r="C2071" s="26" t="s">
        <v>826</v>
      </c>
      <c r="D2071">
        <v>1</v>
      </c>
      <c r="E2071">
        <v>3</v>
      </c>
      <c r="F2071">
        <v>18</v>
      </c>
      <c r="G2071">
        <v>9.59</v>
      </c>
      <c r="H2071" t="str">
        <f>_xlfn.XLOOKUP(Table1[[#This Row],[MyyjäID]],myyjat!$A$2:$A$16,myyjat!$B$2:$B$16)</f>
        <v>Pekka</v>
      </c>
      <c r="I2071">
        <f>_xlfn.XLOOKUP(Table1[[#This Row],[Tuotenumero]],tuotteet!$A$2:$A$26,tuotteet!$C$2:$C$26)</f>
        <v>4</v>
      </c>
      <c r="J2071" t="str">
        <f>_xlfn.XLOOKUP(Table1[[#This Row],[ryhmäID]],ryhmat!$A$2:$A$7,ryhmat!$B$2:$B$7)</f>
        <v>Tarvikkeet</v>
      </c>
      <c r="K2071">
        <f>Table1[[#This Row],[Myyntihinta]]-Table1[[#This Row],[Ostohinta]]</f>
        <v>8.41</v>
      </c>
    </row>
    <row r="2072" spans="1:11" x14ac:dyDescent="0.2">
      <c r="A2072">
        <v>52570</v>
      </c>
      <c r="B2072" s="21">
        <v>43850</v>
      </c>
      <c r="C2072" s="26" t="s">
        <v>828</v>
      </c>
      <c r="D2072">
        <v>1</v>
      </c>
      <c r="E2072">
        <v>7</v>
      </c>
      <c r="F2072">
        <v>14</v>
      </c>
      <c r="G2072">
        <v>10.9</v>
      </c>
      <c r="H2072" t="str">
        <f>_xlfn.XLOOKUP(Table1[[#This Row],[MyyjäID]],myyjat!$A$2:$A$16,myyjat!$B$2:$B$16)</f>
        <v>Rauno</v>
      </c>
      <c r="I2072">
        <f>_xlfn.XLOOKUP(Table1[[#This Row],[Tuotenumero]],tuotteet!$A$2:$A$26,tuotteet!$C$2:$C$26)</f>
        <v>4</v>
      </c>
      <c r="J2072" t="str">
        <f>_xlfn.XLOOKUP(Table1[[#This Row],[ryhmäID]],ryhmat!$A$2:$A$7,ryhmat!$B$2:$B$7)</f>
        <v>Tarvikkeet</v>
      </c>
      <c r="K2072">
        <f>Table1[[#This Row],[Myyntihinta]]-Table1[[#This Row],[Ostohinta]]</f>
        <v>3.0999999999999996</v>
      </c>
    </row>
    <row r="2073" spans="1:11" x14ac:dyDescent="0.2">
      <c r="A2073">
        <v>52571</v>
      </c>
      <c r="B2073" s="21">
        <v>43850</v>
      </c>
      <c r="C2073" s="26" t="s">
        <v>828</v>
      </c>
      <c r="D2073">
        <v>1</v>
      </c>
      <c r="E2073">
        <v>5</v>
      </c>
      <c r="F2073">
        <v>15</v>
      </c>
      <c r="G2073">
        <v>10.66</v>
      </c>
      <c r="H2073" t="str">
        <f>_xlfn.XLOOKUP(Table1[[#This Row],[MyyjäID]],myyjat!$A$2:$A$16,myyjat!$B$2:$B$16)</f>
        <v>Liisa</v>
      </c>
      <c r="I2073">
        <f>_xlfn.XLOOKUP(Table1[[#This Row],[Tuotenumero]],tuotteet!$A$2:$A$26,tuotteet!$C$2:$C$26)</f>
        <v>4</v>
      </c>
      <c r="J2073" t="str">
        <f>_xlfn.XLOOKUP(Table1[[#This Row],[ryhmäID]],ryhmat!$A$2:$A$7,ryhmat!$B$2:$B$7)</f>
        <v>Tarvikkeet</v>
      </c>
      <c r="K2073">
        <f>Table1[[#This Row],[Myyntihinta]]-Table1[[#This Row],[Ostohinta]]</f>
        <v>4.34</v>
      </c>
    </row>
    <row r="2074" spans="1:11" x14ac:dyDescent="0.2">
      <c r="A2074">
        <v>52572</v>
      </c>
      <c r="B2074" s="21">
        <v>43850</v>
      </c>
      <c r="C2074" s="26" t="s">
        <v>828</v>
      </c>
      <c r="D2074">
        <v>1</v>
      </c>
      <c r="E2074">
        <v>6</v>
      </c>
      <c r="F2074">
        <v>14</v>
      </c>
      <c r="G2074">
        <v>10.59</v>
      </c>
      <c r="H2074" t="str">
        <f>_xlfn.XLOOKUP(Table1[[#This Row],[MyyjäID]],myyjat!$A$2:$A$16,myyjat!$B$2:$B$16)</f>
        <v>Hessu</v>
      </c>
      <c r="I2074">
        <f>_xlfn.XLOOKUP(Table1[[#This Row],[Tuotenumero]],tuotteet!$A$2:$A$26,tuotteet!$C$2:$C$26)</f>
        <v>4</v>
      </c>
      <c r="J2074" t="str">
        <f>_xlfn.XLOOKUP(Table1[[#This Row],[ryhmäID]],ryhmat!$A$2:$A$7,ryhmat!$B$2:$B$7)</f>
        <v>Tarvikkeet</v>
      </c>
      <c r="K2074">
        <f>Table1[[#This Row],[Myyntihinta]]-Table1[[#This Row],[Ostohinta]]</f>
        <v>3.41</v>
      </c>
    </row>
    <row r="2075" spans="1:11" x14ac:dyDescent="0.2">
      <c r="A2075">
        <v>52573</v>
      </c>
      <c r="B2075" s="21">
        <v>43851</v>
      </c>
      <c r="C2075" s="26" t="s">
        <v>827</v>
      </c>
      <c r="D2075">
        <v>1</v>
      </c>
      <c r="E2075">
        <v>3</v>
      </c>
      <c r="F2075">
        <v>241</v>
      </c>
      <c r="G2075">
        <v>131.97999999999999</v>
      </c>
      <c r="H2075" t="str">
        <f>_xlfn.XLOOKUP(Table1[[#This Row],[MyyjäID]],myyjat!$A$2:$A$16,myyjat!$B$2:$B$16)</f>
        <v>Pekka</v>
      </c>
      <c r="I2075">
        <f>_xlfn.XLOOKUP(Table1[[#This Row],[Tuotenumero]],tuotteet!$A$2:$A$26,tuotteet!$C$2:$C$26)</f>
        <v>1</v>
      </c>
      <c r="J2075" t="str">
        <f>_xlfn.XLOOKUP(Table1[[#This Row],[ryhmäID]],ryhmat!$A$2:$A$7,ryhmat!$B$2:$B$7)</f>
        <v>Äänentoisto</v>
      </c>
      <c r="K2075">
        <f>Table1[[#This Row],[Myyntihinta]]-Table1[[#This Row],[Ostohinta]]</f>
        <v>109.02000000000001</v>
      </c>
    </row>
    <row r="2076" spans="1:11" x14ac:dyDescent="0.2">
      <c r="A2076">
        <v>52574</v>
      </c>
      <c r="B2076" s="21">
        <v>43851</v>
      </c>
      <c r="C2076" s="26" t="s">
        <v>828</v>
      </c>
      <c r="D2076">
        <v>1</v>
      </c>
      <c r="E2076">
        <v>7</v>
      </c>
      <c r="F2076">
        <v>15</v>
      </c>
      <c r="G2076">
        <v>10.64</v>
      </c>
      <c r="H2076" t="str">
        <f>_xlfn.XLOOKUP(Table1[[#This Row],[MyyjäID]],myyjat!$A$2:$A$16,myyjat!$B$2:$B$16)</f>
        <v>Rauno</v>
      </c>
      <c r="I2076">
        <f>_xlfn.XLOOKUP(Table1[[#This Row],[Tuotenumero]],tuotteet!$A$2:$A$26,tuotteet!$C$2:$C$26)</f>
        <v>4</v>
      </c>
      <c r="J2076" t="str">
        <f>_xlfn.XLOOKUP(Table1[[#This Row],[ryhmäID]],ryhmat!$A$2:$A$7,ryhmat!$B$2:$B$7)</f>
        <v>Tarvikkeet</v>
      </c>
      <c r="K2076">
        <f>Table1[[#This Row],[Myyntihinta]]-Table1[[#This Row],[Ostohinta]]</f>
        <v>4.3599999999999994</v>
      </c>
    </row>
    <row r="2077" spans="1:11" x14ac:dyDescent="0.2">
      <c r="A2077">
        <v>52575</v>
      </c>
      <c r="B2077" s="21">
        <v>43851</v>
      </c>
      <c r="C2077" s="26" t="s">
        <v>830</v>
      </c>
      <c r="D2077">
        <v>1</v>
      </c>
      <c r="E2077">
        <v>5</v>
      </c>
      <c r="F2077">
        <v>56</v>
      </c>
      <c r="G2077">
        <v>43.53</v>
      </c>
      <c r="H2077" t="str">
        <f>_xlfn.XLOOKUP(Table1[[#This Row],[MyyjäID]],myyjat!$A$2:$A$16,myyjat!$B$2:$B$16)</f>
        <v>Liisa</v>
      </c>
      <c r="I2077">
        <f>_xlfn.XLOOKUP(Table1[[#This Row],[Tuotenumero]],tuotteet!$A$2:$A$26,tuotteet!$C$2:$C$26)</f>
        <v>4</v>
      </c>
      <c r="J2077" t="str">
        <f>_xlfn.XLOOKUP(Table1[[#This Row],[ryhmäID]],ryhmat!$A$2:$A$7,ryhmat!$B$2:$B$7)</f>
        <v>Tarvikkeet</v>
      </c>
      <c r="K2077">
        <f>Table1[[#This Row],[Myyntihinta]]-Table1[[#This Row],[Ostohinta]]</f>
        <v>12.469999999999999</v>
      </c>
    </row>
    <row r="2078" spans="1:11" x14ac:dyDescent="0.2">
      <c r="A2078">
        <v>52576</v>
      </c>
      <c r="B2078" s="21">
        <v>43852</v>
      </c>
      <c r="C2078" s="26" t="s">
        <v>828</v>
      </c>
      <c r="D2078">
        <v>1</v>
      </c>
      <c r="E2078">
        <v>6</v>
      </c>
      <c r="F2078">
        <v>14</v>
      </c>
      <c r="G2078">
        <v>11.26</v>
      </c>
      <c r="H2078" t="str">
        <f>_xlfn.XLOOKUP(Table1[[#This Row],[MyyjäID]],myyjat!$A$2:$A$16,myyjat!$B$2:$B$16)</f>
        <v>Hessu</v>
      </c>
      <c r="I2078">
        <f>_xlfn.XLOOKUP(Table1[[#This Row],[Tuotenumero]],tuotteet!$A$2:$A$26,tuotteet!$C$2:$C$26)</f>
        <v>4</v>
      </c>
      <c r="J2078" t="str">
        <f>_xlfn.XLOOKUP(Table1[[#This Row],[ryhmäID]],ryhmat!$A$2:$A$7,ryhmat!$B$2:$B$7)</f>
        <v>Tarvikkeet</v>
      </c>
      <c r="K2078">
        <f>Table1[[#This Row],[Myyntihinta]]-Table1[[#This Row],[Ostohinta]]</f>
        <v>2.74</v>
      </c>
    </row>
    <row r="2079" spans="1:11" x14ac:dyDescent="0.2">
      <c r="A2079">
        <v>52577</v>
      </c>
      <c r="B2079" s="21">
        <v>43852</v>
      </c>
      <c r="C2079" s="26" t="s">
        <v>828</v>
      </c>
      <c r="D2079">
        <v>1</v>
      </c>
      <c r="E2079">
        <v>7</v>
      </c>
      <c r="F2079">
        <v>15</v>
      </c>
      <c r="G2079">
        <v>10.76</v>
      </c>
      <c r="H2079" t="str">
        <f>_xlfn.XLOOKUP(Table1[[#This Row],[MyyjäID]],myyjat!$A$2:$A$16,myyjat!$B$2:$B$16)</f>
        <v>Rauno</v>
      </c>
      <c r="I2079">
        <f>_xlfn.XLOOKUP(Table1[[#This Row],[Tuotenumero]],tuotteet!$A$2:$A$26,tuotteet!$C$2:$C$26)</f>
        <v>4</v>
      </c>
      <c r="J2079" t="str">
        <f>_xlfn.XLOOKUP(Table1[[#This Row],[ryhmäID]],ryhmat!$A$2:$A$7,ryhmat!$B$2:$B$7)</f>
        <v>Tarvikkeet</v>
      </c>
      <c r="K2079">
        <f>Table1[[#This Row],[Myyntihinta]]-Table1[[#This Row],[Ostohinta]]</f>
        <v>4.24</v>
      </c>
    </row>
    <row r="2080" spans="1:11" x14ac:dyDescent="0.2">
      <c r="A2080">
        <v>52578</v>
      </c>
      <c r="B2080" s="21">
        <v>43852</v>
      </c>
      <c r="C2080" s="26" t="s">
        <v>828</v>
      </c>
      <c r="D2080">
        <v>1</v>
      </c>
      <c r="E2080">
        <v>1</v>
      </c>
      <c r="F2080">
        <v>15</v>
      </c>
      <c r="G2080">
        <v>10.33</v>
      </c>
      <c r="H2080" t="str">
        <f>_xlfn.XLOOKUP(Table1[[#This Row],[MyyjäID]],myyjat!$A$2:$A$16,myyjat!$B$2:$B$16)</f>
        <v>Jani</v>
      </c>
      <c r="I2080">
        <f>_xlfn.XLOOKUP(Table1[[#This Row],[Tuotenumero]],tuotteet!$A$2:$A$26,tuotteet!$C$2:$C$26)</f>
        <v>4</v>
      </c>
      <c r="J2080" t="str">
        <f>_xlfn.XLOOKUP(Table1[[#This Row],[ryhmäID]],ryhmat!$A$2:$A$7,ryhmat!$B$2:$B$7)</f>
        <v>Tarvikkeet</v>
      </c>
      <c r="K2080">
        <f>Table1[[#This Row],[Myyntihinta]]-Table1[[#This Row],[Ostohinta]]</f>
        <v>4.67</v>
      </c>
    </row>
    <row r="2081" spans="1:11" x14ac:dyDescent="0.2">
      <c r="A2081">
        <v>52579</v>
      </c>
      <c r="B2081" s="21">
        <v>43852</v>
      </c>
      <c r="C2081" s="26" t="s">
        <v>828</v>
      </c>
      <c r="D2081">
        <v>1</v>
      </c>
      <c r="E2081">
        <v>3</v>
      </c>
      <c r="F2081">
        <v>15</v>
      </c>
      <c r="G2081">
        <v>10.63</v>
      </c>
      <c r="H2081" t="str">
        <f>_xlfn.XLOOKUP(Table1[[#This Row],[MyyjäID]],myyjat!$A$2:$A$16,myyjat!$B$2:$B$16)</f>
        <v>Pekka</v>
      </c>
      <c r="I2081">
        <f>_xlfn.XLOOKUP(Table1[[#This Row],[Tuotenumero]],tuotteet!$A$2:$A$26,tuotteet!$C$2:$C$26)</f>
        <v>4</v>
      </c>
      <c r="J2081" t="str">
        <f>_xlfn.XLOOKUP(Table1[[#This Row],[ryhmäID]],ryhmat!$A$2:$A$7,ryhmat!$B$2:$B$7)</f>
        <v>Tarvikkeet</v>
      </c>
      <c r="K2081">
        <f>Table1[[#This Row],[Myyntihinta]]-Table1[[#This Row],[Ostohinta]]</f>
        <v>4.3699999999999992</v>
      </c>
    </row>
    <row r="2082" spans="1:11" x14ac:dyDescent="0.2">
      <c r="A2082">
        <v>52580</v>
      </c>
      <c r="B2082" s="21">
        <v>43852</v>
      </c>
      <c r="C2082" s="26" t="s">
        <v>829</v>
      </c>
      <c r="D2082">
        <v>1</v>
      </c>
      <c r="E2082">
        <v>3</v>
      </c>
      <c r="F2082">
        <v>319</v>
      </c>
      <c r="G2082">
        <v>219.19</v>
      </c>
      <c r="H2082" t="str">
        <f>_xlfn.XLOOKUP(Table1[[#This Row],[MyyjäID]],myyjat!$A$2:$A$16,myyjat!$B$2:$B$16)</f>
        <v>Pekka</v>
      </c>
      <c r="I2082">
        <f>_xlfn.XLOOKUP(Table1[[#This Row],[Tuotenumero]],tuotteet!$A$2:$A$26,tuotteet!$C$2:$C$26)</f>
        <v>3</v>
      </c>
      <c r="J2082" t="str">
        <f>_xlfn.XLOOKUP(Table1[[#This Row],[ryhmäID]],ryhmat!$A$2:$A$7,ryhmat!$B$2:$B$7)</f>
        <v>TV</v>
      </c>
      <c r="K2082">
        <f>Table1[[#This Row],[Myyntihinta]]-Table1[[#This Row],[Ostohinta]]</f>
        <v>99.81</v>
      </c>
    </row>
    <row r="2083" spans="1:11" x14ac:dyDescent="0.2">
      <c r="A2083">
        <v>52581</v>
      </c>
      <c r="B2083" s="21">
        <v>43853</v>
      </c>
      <c r="C2083" s="26" t="s">
        <v>828</v>
      </c>
      <c r="D2083">
        <v>1</v>
      </c>
      <c r="E2083">
        <v>7</v>
      </c>
      <c r="F2083">
        <v>15</v>
      </c>
      <c r="G2083">
        <v>10.65</v>
      </c>
      <c r="H2083" t="str">
        <f>_xlfn.XLOOKUP(Table1[[#This Row],[MyyjäID]],myyjat!$A$2:$A$16,myyjat!$B$2:$B$16)</f>
        <v>Rauno</v>
      </c>
      <c r="I2083">
        <f>_xlfn.XLOOKUP(Table1[[#This Row],[Tuotenumero]],tuotteet!$A$2:$A$26,tuotteet!$C$2:$C$26)</f>
        <v>4</v>
      </c>
      <c r="J2083" t="str">
        <f>_xlfn.XLOOKUP(Table1[[#This Row],[ryhmäID]],ryhmat!$A$2:$A$7,ryhmat!$B$2:$B$7)</f>
        <v>Tarvikkeet</v>
      </c>
      <c r="K2083">
        <f>Table1[[#This Row],[Myyntihinta]]-Table1[[#This Row],[Ostohinta]]</f>
        <v>4.3499999999999996</v>
      </c>
    </row>
    <row r="2084" spans="1:11" x14ac:dyDescent="0.2">
      <c r="A2084">
        <v>52582</v>
      </c>
      <c r="B2084" s="21">
        <v>43854</v>
      </c>
      <c r="C2084" s="26" t="s">
        <v>826</v>
      </c>
      <c r="D2084">
        <v>1</v>
      </c>
      <c r="E2084">
        <v>7</v>
      </c>
      <c r="F2084">
        <v>18</v>
      </c>
      <c r="G2084">
        <v>9.39</v>
      </c>
      <c r="H2084" t="str">
        <f>_xlfn.XLOOKUP(Table1[[#This Row],[MyyjäID]],myyjat!$A$2:$A$16,myyjat!$B$2:$B$16)</f>
        <v>Rauno</v>
      </c>
      <c r="I2084">
        <f>_xlfn.XLOOKUP(Table1[[#This Row],[Tuotenumero]],tuotteet!$A$2:$A$26,tuotteet!$C$2:$C$26)</f>
        <v>4</v>
      </c>
      <c r="J2084" t="str">
        <f>_xlfn.XLOOKUP(Table1[[#This Row],[ryhmäID]],ryhmat!$A$2:$A$7,ryhmat!$B$2:$B$7)</f>
        <v>Tarvikkeet</v>
      </c>
      <c r="K2084">
        <f>Table1[[#This Row],[Myyntihinta]]-Table1[[#This Row],[Ostohinta]]</f>
        <v>8.61</v>
      </c>
    </row>
    <row r="2085" spans="1:11" x14ac:dyDescent="0.2">
      <c r="A2085">
        <v>52583</v>
      </c>
      <c r="B2085" s="21">
        <v>43854</v>
      </c>
      <c r="C2085" s="26" t="s">
        <v>828</v>
      </c>
      <c r="D2085">
        <v>1</v>
      </c>
      <c r="E2085">
        <v>6</v>
      </c>
      <c r="F2085">
        <v>14</v>
      </c>
      <c r="G2085">
        <v>10.6</v>
      </c>
      <c r="H2085" t="str">
        <f>_xlfn.XLOOKUP(Table1[[#This Row],[MyyjäID]],myyjat!$A$2:$A$16,myyjat!$B$2:$B$16)</f>
        <v>Hessu</v>
      </c>
      <c r="I2085">
        <f>_xlfn.XLOOKUP(Table1[[#This Row],[Tuotenumero]],tuotteet!$A$2:$A$26,tuotteet!$C$2:$C$26)</f>
        <v>4</v>
      </c>
      <c r="J2085" t="str">
        <f>_xlfn.XLOOKUP(Table1[[#This Row],[ryhmäID]],ryhmat!$A$2:$A$7,ryhmat!$B$2:$B$7)</f>
        <v>Tarvikkeet</v>
      </c>
      <c r="K2085">
        <f>Table1[[#This Row],[Myyntihinta]]-Table1[[#This Row],[Ostohinta]]</f>
        <v>3.4000000000000004</v>
      </c>
    </row>
    <row r="2086" spans="1:11" x14ac:dyDescent="0.2">
      <c r="A2086">
        <v>52584</v>
      </c>
      <c r="B2086" s="21">
        <v>43855</v>
      </c>
      <c r="C2086" s="26" t="s">
        <v>828</v>
      </c>
      <c r="D2086">
        <v>1</v>
      </c>
      <c r="E2086">
        <v>5</v>
      </c>
      <c r="F2086">
        <v>14</v>
      </c>
      <c r="G2086">
        <v>10.58</v>
      </c>
      <c r="H2086" t="str">
        <f>_xlfn.XLOOKUP(Table1[[#This Row],[MyyjäID]],myyjat!$A$2:$A$16,myyjat!$B$2:$B$16)</f>
        <v>Liisa</v>
      </c>
      <c r="I2086">
        <f>_xlfn.XLOOKUP(Table1[[#This Row],[Tuotenumero]],tuotteet!$A$2:$A$26,tuotteet!$C$2:$C$26)</f>
        <v>4</v>
      </c>
      <c r="J2086" t="str">
        <f>_xlfn.XLOOKUP(Table1[[#This Row],[ryhmäID]],ryhmat!$A$2:$A$7,ryhmat!$B$2:$B$7)</f>
        <v>Tarvikkeet</v>
      </c>
      <c r="K2086">
        <f>Table1[[#This Row],[Myyntihinta]]-Table1[[#This Row],[Ostohinta]]</f>
        <v>3.42</v>
      </c>
    </row>
    <row r="2087" spans="1:11" x14ac:dyDescent="0.2">
      <c r="A2087">
        <v>52585</v>
      </c>
      <c r="B2087" s="21">
        <v>43855</v>
      </c>
      <c r="C2087" s="26" t="s">
        <v>831</v>
      </c>
      <c r="D2087">
        <v>1</v>
      </c>
      <c r="E2087">
        <v>2</v>
      </c>
      <c r="F2087">
        <v>113</v>
      </c>
      <c r="G2087">
        <v>72.87</v>
      </c>
      <c r="H2087" t="str">
        <f>_xlfn.XLOOKUP(Table1[[#This Row],[MyyjäID]],myyjat!$A$2:$A$16,myyjat!$B$2:$B$16)</f>
        <v>Petteri</v>
      </c>
      <c r="I2087">
        <f>_xlfn.XLOOKUP(Table1[[#This Row],[Tuotenumero]],tuotteet!$A$2:$A$26,tuotteet!$C$2:$C$26)</f>
        <v>6</v>
      </c>
      <c r="J2087" t="str">
        <f>_xlfn.XLOOKUP(Table1[[#This Row],[ryhmäID]],ryhmat!$A$2:$A$7,ryhmat!$B$2:$B$7)</f>
        <v>Digiboxit</v>
      </c>
      <c r="K2087">
        <f>Table1[[#This Row],[Myyntihinta]]-Table1[[#This Row],[Ostohinta]]</f>
        <v>40.129999999999995</v>
      </c>
    </row>
    <row r="2088" spans="1:11" x14ac:dyDescent="0.2">
      <c r="A2088">
        <v>52586</v>
      </c>
      <c r="B2088" s="21">
        <v>43856</v>
      </c>
      <c r="C2088" s="26" t="s">
        <v>828</v>
      </c>
      <c r="D2088">
        <v>1</v>
      </c>
      <c r="E2088">
        <v>3</v>
      </c>
      <c r="F2088">
        <v>14</v>
      </c>
      <c r="G2088">
        <v>10.46</v>
      </c>
      <c r="H2088" t="str">
        <f>_xlfn.XLOOKUP(Table1[[#This Row],[MyyjäID]],myyjat!$A$2:$A$16,myyjat!$B$2:$B$16)</f>
        <v>Pekka</v>
      </c>
      <c r="I2088">
        <f>_xlfn.XLOOKUP(Table1[[#This Row],[Tuotenumero]],tuotteet!$A$2:$A$26,tuotteet!$C$2:$C$26)</f>
        <v>4</v>
      </c>
      <c r="J2088" t="str">
        <f>_xlfn.XLOOKUP(Table1[[#This Row],[ryhmäID]],ryhmat!$A$2:$A$7,ryhmat!$B$2:$B$7)</f>
        <v>Tarvikkeet</v>
      </c>
      <c r="K2088">
        <f>Table1[[#This Row],[Myyntihinta]]-Table1[[#This Row],[Ostohinta]]</f>
        <v>3.5399999999999991</v>
      </c>
    </row>
    <row r="2089" spans="1:11" x14ac:dyDescent="0.2">
      <c r="A2089">
        <v>52587</v>
      </c>
      <c r="B2089" s="21">
        <v>43856</v>
      </c>
      <c r="C2089" s="26" t="s">
        <v>828</v>
      </c>
      <c r="D2089">
        <v>1</v>
      </c>
      <c r="E2089">
        <v>3</v>
      </c>
      <c r="F2089">
        <v>15</v>
      </c>
      <c r="G2089">
        <v>10.56</v>
      </c>
      <c r="H2089" t="str">
        <f>_xlfn.XLOOKUP(Table1[[#This Row],[MyyjäID]],myyjat!$A$2:$A$16,myyjat!$B$2:$B$16)</f>
        <v>Pekka</v>
      </c>
      <c r="I2089">
        <f>_xlfn.XLOOKUP(Table1[[#This Row],[Tuotenumero]],tuotteet!$A$2:$A$26,tuotteet!$C$2:$C$26)</f>
        <v>4</v>
      </c>
      <c r="J2089" t="str">
        <f>_xlfn.XLOOKUP(Table1[[#This Row],[ryhmäID]],ryhmat!$A$2:$A$7,ryhmat!$B$2:$B$7)</f>
        <v>Tarvikkeet</v>
      </c>
      <c r="K2089">
        <f>Table1[[#This Row],[Myyntihinta]]-Table1[[#This Row],[Ostohinta]]</f>
        <v>4.4399999999999995</v>
      </c>
    </row>
    <row r="2090" spans="1:11" x14ac:dyDescent="0.2">
      <c r="A2090">
        <v>52588</v>
      </c>
      <c r="B2090" s="21">
        <v>43856</v>
      </c>
      <c r="C2090" s="26" t="s">
        <v>828</v>
      </c>
      <c r="D2090">
        <v>1</v>
      </c>
      <c r="E2090">
        <v>1</v>
      </c>
      <c r="F2090">
        <v>15</v>
      </c>
      <c r="G2090">
        <v>10.5</v>
      </c>
      <c r="H2090" t="str">
        <f>_xlfn.XLOOKUP(Table1[[#This Row],[MyyjäID]],myyjat!$A$2:$A$16,myyjat!$B$2:$B$16)</f>
        <v>Jani</v>
      </c>
      <c r="I2090">
        <f>_xlfn.XLOOKUP(Table1[[#This Row],[Tuotenumero]],tuotteet!$A$2:$A$26,tuotteet!$C$2:$C$26)</f>
        <v>4</v>
      </c>
      <c r="J2090" t="str">
        <f>_xlfn.XLOOKUP(Table1[[#This Row],[ryhmäID]],ryhmat!$A$2:$A$7,ryhmat!$B$2:$B$7)</f>
        <v>Tarvikkeet</v>
      </c>
      <c r="K2090">
        <f>Table1[[#This Row],[Myyntihinta]]-Table1[[#This Row],[Ostohinta]]</f>
        <v>4.5</v>
      </c>
    </row>
    <row r="2091" spans="1:11" x14ac:dyDescent="0.2">
      <c r="A2091">
        <v>52589</v>
      </c>
      <c r="B2091" s="21">
        <v>43856</v>
      </c>
      <c r="C2091" s="26" t="s">
        <v>828</v>
      </c>
      <c r="D2091">
        <v>1</v>
      </c>
      <c r="E2091">
        <v>2</v>
      </c>
      <c r="F2091">
        <v>14</v>
      </c>
      <c r="G2091">
        <v>11.17</v>
      </c>
      <c r="H2091" t="str">
        <f>_xlfn.XLOOKUP(Table1[[#This Row],[MyyjäID]],myyjat!$A$2:$A$16,myyjat!$B$2:$B$16)</f>
        <v>Petteri</v>
      </c>
      <c r="I2091">
        <f>_xlfn.XLOOKUP(Table1[[#This Row],[Tuotenumero]],tuotteet!$A$2:$A$26,tuotteet!$C$2:$C$26)</f>
        <v>4</v>
      </c>
      <c r="J2091" t="str">
        <f>_xlfn.XLOOKUP(Table1[[#This Row],[ryhmäID]],ryhmat!$A$2:$A$7,ryhmat!$B$2:$B$7)</f>
        <v>Tarvikkeet</v>
      </c>
      <c r="K2091">
        <f>Table1[[#This Row],[Myyntihinta]]-Table1[[#This Row],[Ostohinta]]</f>
        <v>2.83</v>
      </c>
    </row>
    <row r="2092" spans="1:11" x14ac:dyDescent="0.2">
      <c r="A2092">
        <v>52590</v>
      </c>
      <c r="B2092" s="21">
        <v>43856</v>
      </c>
      <c r="C2092" s="26" t="s">
        <v>827</v>
      </c>
      <c r="D2092">
        <v>1</v>
      </c>
      <c r="E2092">
        <v>6</v>
      </c>
      <c r="F2092">
        <v>259</v>
      </c>
      <c r="G2092">
        <v>138.16</v>
      </c>
      <c r="H2092" t="str">
        <f>_xlfn.XLOOKUP(Table1[[#This Row],[MyyjäID]],myyjat!$A$2:$A$16,myyjat!$B$2:$B$16)</f>
        <v>Hessu</v>
      </c>
      <c r="I2092">
        <f>_xlfn.XLOOKUP(Table1[[#This Row],[Tuotenumero]],tuotteet!$A$2:$A$26,tuotteet!$C$2:$C$26)</f>
        <v>1</v>
      </c>
      <c r="J2092" t="str">
        <f>_xlfn.XLOOKUP(Table1[[#This Row],[ryhmäID]],ryhmat!$A$2:$A$7,ryhmat!$B$2:$B$7)</f>
        <v>Äänentoisto</v>
      </c>
      <c r="K2092">
        <f>Table1[[#This Row],[Myyntihinta]]-Table1[[#This Row],[Ostohinta]]</f>
        <v>120.84</v>
      </c>
    </row>
    <row r="2093" spans="1:11" x14ac:dyDescent="0.2">
      <c r="A2093">
        <v>52591</v>
      </c>
      <c r="B2093" s="21">
        <v>43857</v>
      </c>
      <c r="C2093" s="26" t="s">
        <v>828</v>
      </c>
      <c r="D2093">
        <v>1</v>
      </c>
      <c r="E2093">
        <v>2</v>
      </c>
      <c r="F2093">
        <v>14</v>
      </c>
      <c r="G2093">
        <v>10.24</v>
      </c>
      <c r="H2093" t="str">
        <f>_xlfn.XLOOKUP(Table1[[#This Row],[MyyjäID]],myyjat!$A$2:$A$16,myyjat!$B$2:$B$16)</f>
        <v>Petteri</v>
      </c>
      <c r="I2093">
        <f>_xlfn.XLOOKUP(Table1[[#This Row],[Tuotenumero]],tuotteet!$A$2:$A$26,tuotteet!$C$2:$C$26)</f>
        <v>4</v>
      </c>
      <c r="J2093" t="str">
        <f>_xlfn.XLOOKUP(Table1[[#This Row],[ryhmäID]],ryhmat!$A$2:$A$7,ryhmat!$B$2:$B$7)</f>
        <v>Tarvikkeet</v>
      </c>
      <c r="K2093">
        <f>Table1[[#This Row],[Myyntihinta]]-Table1[[#This Row],[Ostohinta]]</f>
        <v>3.76</v>
      </c>
    </row>
    <row r="2094" spans="1:11" x14ac:dyDescent="0.2">
      <c r="A2094">
        <v>52592</v>
      </c>
      <c r="B2094" s="21">
        <v>43857</v>
      </c>
      <c r="C2094" s="26" t="s">
        <v>829</v>
      </c>
      <c r="D2094">
        <v>1</v>
      </c>
      <c r="E2094">
        <v>1</v>
      </c>
      <c r="F2094">
        <v>327</v>
      </c>
      <c r="G2094">
        <v>231.79</v>
      </c>
      <c r="H2094" t="str">
        <f>_xlfn.XLOOKUP(Table1[[#This Row],[MyyjäID]],myyjat!$A$2:$A$16,myyjat!$B$2:$B$16)</f>
        <v>Jani</v>
      </c>
      <c r="I2094">
        <f>_xlfn.XLOOKUP(Table1[[#This Row],[Tuotenumero]],tuotteet!$A$2:$A$26,tuotteet!$C$2:$C$26)</f>
        <v>3</v>
      </c>
      <c r="J2094" t="str">
        <f>_xlfn.XLOOKUP(Table1[[#This Row],[ryhmäID]],ryhmat!$A$2:$A$7,ryhmat!$B$2:$B$7)</f>
        <v>TV</v>
      </c>
      <c r="K2094">
        <f>Table1[[#This Row],[Myyntihinta]]-Table1[[#This Row],[Ostohinta]]</f>
        <v>95.210000000000008</v>
      </c>
    </row>
    <row r="2095" spans="1:11" x14ac:dyDescent="0.2">
      <c r="A2095">
        <v>52593</v>
      </c>
      <c r="B2095" s="21">
        <v>43857</v>
      </c>
      <c r="C2095" s="26" t="s">
        <v>828</v>
      </c>
      <c r="D2095">
        <v>1</v>
      </c>
      <c r="E2095">
        <v>7</v>
      </c>
      <c r="F2095">
        <v>14</v>
      </c>
      <c r="G2095">
        <v>10.48</v>
      </c>
      <c r="H2095" t="str">
        <f>_xlfn.XLOOKUP(Table1[[#This Row],[MyyjäID]],myyjat!$A$2:$A$16,myyjat!$B$2:$B$16)</f>
        <v>Rauno</v>
      </c>
      <c r="I2095">
        <f>_xlfn.XLOOKUP(Table1[[#This Row],[Tuotenumero]],tuotteet!$A$2:$A$26,tuotteet!$C$2:$C$26)</f>
        <v>4</v>
      </c>
      <c r="J2095" t="str">
        <f>_xlfn.XLOOKUP(Table1[[#This Row],[ryhmäID]],ryhmat!$A$2:$A$7,ryhmat!$B$2:$B$7)</f>
        <v>Tarvikkeet</v>
      </c>
      <c r="K2095">
        <f>Table1[[#This Row],[Myyntihinta]]-Table1[[#This Row],[Ostohinta]]</f>
        <v>3.5199999999999996</v>
      </c>
    </row>
    <row r="2096" spans="1:11" x14ac:dyDescent="0.2">
      <c r="A2096">
        <v>52594</v>
      </c>
      <c r="B2096" s="21">
        <v>43858</v>
      </c>
      <c r="C2096" s="26" t="s">
        <v>827</v>
      </c>
      <c r="D2096">
        <v>1</v>
      </c>
      <c r="E2096">
        <v>5</v>
      </c>
      <c r="F2096">
        <v>252</v>
      </c>
      <c r="G2096">
        <v>137.54</v>
      </c>
      <c r="H2096" t="str">
        <f>_xlfn.XLOOKUP(Table1[[#This Row],[MyyjäID]],myyjat!$A$2:$A$16,myyjat!$B$2:$B$16)</f>
        <v>Liisa</v>
      </c>
      <c r="I2096">
        <f>_xlfn.XLOOKUP(Table1[[#This Row],[Tuotenumero]],tuotteet!$A$2:$A$26,tuotteet!$C$2:$C$26)</f>
        <v>1</v>
      </c>
      <c r="J2096" t="str">
        <f>_xlfn.XLOOKUP(Table1[[#This Row],[ryhmäID]],ryhmat!$A$2:$A$7,ryhmat!$B$2:$B$7)</f>
        <v>Äänentoisto</v>
      </c>
      <c r="K2096">
        <f>Table1[[#This Row],[Myyntihinta]]-Table1[[#This Row],[Ostohinta]]</f>
        <v>114.46000000000001</v>
      </c>
    </row>
    <row r="2097" spans="1:11" x14ac:dyDescent="0.2">
      <c r="A2097">
        <v>52595</v>
      </c>
      <c r="B2097" s="21">
        <v>43858</v>
      </c>
      <c r="C2097" s="26" t="s">
        <v>826</v>
      </c>
      <c r="D2097">
        <v>1</v>
      </c>
      <c r="E2097">
        <v>3</v>
      </c>
      <c r="F2097">
        <v>18</v>
      </c>
      <c r="G2097">
        <v>9.68</v>
      </c>
      <c r="H2097" t="str">
        <f>_xlfn.XLOOKUP(Table1[[#This Row],[MyyjäID]],myyjat!$A$2:$A$16,myyjat!$B$2:$B$16)</f>
        <v>Pekka</v>
      </c>
      <c r="I2097">
        <f>_xlfn.XLOOKUP(Table1[[#This Row],[Tuotenumero]],tuotteet!$A$2:$A$26,tuotteet!$C$2:$C$26)</f>
        <v>4</v>
      </c>
      <c r="J2097" t="str">
        <f>_xlfn.XLOOKUP(Table1[[#This Row],[ryhmäID]],ryhmat!$A$2:$A$7,ryhmat!$B$2:$B$7)</f>
        <v>Tarvikkeet</v>
      </c>
      <c r="K2097">
        <f>Table1[[#This Row],[Myyntihinta]]-Table1[[#This Row],[Ostohinta]]</f>
        <v>8.32</v>
      </c>
    </row>
    <row r="2098" spans="1:11" x14ac:dyDescent="0.2">
      <c r="A2098">
        <v>52596</v>
      </c>
      <c r="B2098" s="21">
        <v>43858</v>
      </c>
      <c r="C2098" s="26" t="s">
        <v>828</v>
      </c>
      <c r="D2098">
        <v>1</v>
      </c>
      <c r="E2098">
        <v>1</v>
      </c>
      <c r="F2098">
        <v>15</v>
      </c>
      <c r="G2098">
        <v>11.07</v>
      </c>
      <c r="H2098" t="str">
        <f>_xlfn.XLOOKUP(Table1[[#This Row],[MyyjäID]],myyjat!$A$2:$A$16,myyjat!$B$2:$B$16)</f>
        <v>Jani</v>
      </c>
      <c r="I2098">
        <f>_xlfn.XLOOKUP(Table1[[#This Row],[Tuotenumero]],tuotteet!$A$2:$A$26,tuotteet!$C$2:$C$26)</f>
        <v>4</v>
      </c>
      <c r="J2098" t="str">
        <f>_xlfn.XLOOKUP(Table1[[#This Row],[ryhmäID]],ryhmat!$A$2:$A$7,ryhmat!$B$2:$B$7)</f>
        <v>Tarvikkeet</v>
      </c>
      <c r="K2098">
        <f>Table1[[#This Row],[Myyntihinta]]-Table1[[#This Row],[Ostohinta]]</f>
        <v>3.9299999999999997</v>
      </c>
    </row>
    <row r="2099" spans="1:11" x14ac:dyDescent="0.2">
      <c r="A2099">
        <v>52597</v>
      </c>
      <c r="B2099" s="21">
        <v>43859</v>
      </c>
      <c r="C2099" s="26" t="s">
        <v>828</v>
      </c>
      <c r="D2099">
        <v>1</v>
      </c>
      <c r="E2099">
        <v>3</v>
      </c>
      <c r="F2099">
        <v>15</v>
      </c>
      <c r="G2099">
        <v>10.29</v>
      </c>
      <c r="H2099" t="str">
        <f>_xlfn.XLOOKUP(Table1[[#This Row],[MyyjäID]],myyjat!$A$2:$A$16,myyjat!$B$2:$B$16)</f>
        <v>Pekka</v>
      </c>
      <c r="I2099">
        <f>_xlfn.XLOOKUP(Table1[[#This Row],[Tuotenumero]],tuotteet!$A$2:$A$26,tuotteet!$C$2:$C$26)</f>
        <v>4</v>
      </c>
      <c r="J2099" t="str">
        <f>_xlfn.XLOOKUP(Table1[[#This Row],[ryhmäID]],ryhmat!$A$2:$A$7,ryhmat!$B$2:$B$7)</f>
        <v>Tarvikkeet</v>
      </c>
      <c r="K2099">
        <f>Table1[[#This Row],[Myyntihinta]]-Table1[[#This Row],[Ostohinta]]</f>
        <v>4.7100000000000009</v>
      </c>
    </row>
    <row r="2100" spans="1:11" x14ac:dyDescent="0.2">
      <c r="A2100">
        <v>52598</v>
      </c>
      <c r="B2100" s="21">
        <v>43859</v>
      </c>
      <c r="C2100" s="26" t="s">
        <v>828</v>
      </c>
      <c r="D2100">
        <v>1</v>
      </c>
      <c r="E2100">
        <v>1</v>
      </c>
      <c r="F2100">
        <v>14</v>
      </c>
      <c r="G2100">
        <v>11.13</v>
      </c>
      <c r="H2100" t="str">
        <f>_xlfn.XLOOKUP(Table1[[#This Row],[MyyjäID]],myyjat!$A$2:$A$16,myyjat!$B$2:$B$16)</f>
        <v>Jani</v>
      </c>
      <c r="I2100">
        <f>_xlfn.XLOOKUP(Table1[[#This Row],[Tuotenumero]],tuotteet!$A$2:$A$26,tuotteet!$C$2:$C$26)</f>
        <v>4</v>
      </c>
      <c r="J2100" t="str">
        <f>_xlfn.XLOOKUP(Table1[[#This Row],[ryhmäID]],ryhmat!$A$2:$A$7,ryhmat!$B$2:$B$7)</f>
        <v>Tarvikkeet</v>
      </c>
      <c r="K2100">
        <f>Table1[[#This Row],[Myyntihinta]]-Table1[[#This Row],[Ostohinta]]</f>
        <v>2.8699999999999992</v>
      </c>
    </row>
    <row r="2101" spans="1:11" x14ac:dyDescent="0.2">
      <c r="A2101">
        <v>52599</v>
      </c>
      <c r="B2101" s="21">
        <v>43859</v>
      </c>
      <c r="C2101" s="26" t="s">
        <v>830</v>
      </c>
      <c r="D2101">
        <v>1</v>
      </c>
      <c r="E2101">
        <v>7</v>
      </c>
      <c r="F2101">
        <v>54</v>
      </c>
      <c r="G2101">
        <v>45.07</v>
      </c>
      <c r="H2101" t="str">
        <f>_xlfn.XLOOKUP(Table1[[#This Row],[MyyjäID]],myyjat!$A$2:$A$16,myyjat!$B$2:$B$16)</f>
        <v>Rauno</v>
      </c>
      <c r="I2101">
        <f>_xlfn.XLOOKUP(Table1[[#This Row],[Tuotenumero]],tuotteet!$A$2:$A$26,tuotteet!$C$2:$C$26)</f>
        <v>4</v>
      </c>
      <c r="J2101" t="str">
        <f>_xlfn.XLOOKUP(Table1[[#This Row],[ryhmäID]],ryhmat!$A$2:$A$7,ryhmat!$B$2:$B$7)</f>
        <v>Tarvikkeet</v>
      </c>
      <c r="K2101">
        <f>Table1[[#This Row],[Myyntihinta]]-Table1[[#This Row],[Ostohinta]]</f>
        <v>8.93</v>
      </c>
    </row>
    <row r="2102" spans="1:11" x14ac:dyDescent="0.2">
      <c r="A2102">
        <v>52600</v>
      </c>
      <c r="B2102" s="21">
        <v>43860</v>
      </c>
      <c r="C2102" s="26" t="s">
        <v>828</v>
      </c>
      <c r="D2102">
        <v>1</v>
      </c>
      <c r="E2102">
        <v>7</v>
      </c>
      <c r="F2102">
        <v>15</v>
      </c>
      <c r="G2102">
        <v>10.34</v>
      </c>
      <c r="H2102" t="str">
        <f>_xlfn.XLOOKUP(Table1[[#This Row],[MyyjäID]],myyjat!$A$2:$A$16,myyjat!$B$2:$B$16)</f>
        <v>Rauno</v>
      </c>
      <c r="I2102">
        <f>_xlfn.XLOOKUP(Table1[[#This Row],[Tuotenumero]],tuotteet!$A$2:$A$26,tuotteet!$C$2:$C$26)</f>
        <v>4</v>
      </c>
      <c r="J2102" t="str">
        <f>_xlfn.XLOOKUP(Table1[[#This Row],[ryhmäID]],ryhmat!$A$2:$A$7,ryhmat!$B$2:$B$7)</f>
        <v>Tarvikkeet</v>
      </c>
      <c r="K2102">
        <f>Table1[[#This Row],[Myyntihinta]]-Table1[[#This Row],[Ostohinta]]</f>
        <v>4.66</v>
      </c>
    </row>
    <row r="2103" spans="1:11" x14ac:dyDescent="0.2">
      <c r="A2103">
        <v>52601</v>
      </c>
      <c r="B2103" s="21">
        <v>43860</v>
      </c>
      <c r="C2103" s="26" t="s">
        <v>828</v>
      </c>
      <c r="D2103">
        <v>1</v>
      </c>
      <c r="E2103">
        <v>5</v>
      </c>
      <c r="F2103">
        <v>15</v>
      </c>
      <c r="G2103">
        <v>10.4</v>
      </c>
      <c r="H2103" t="str">
        <f>_xlfn.XLOOKUP(Table1[[#This Row],[MyyjäID]],myyjat!$A$2:$A$16,myyjat!$B$2:$B$16)</f>
        <v>Liisa</v>
      </c>
      <c r="I2103">
        <f>_xlfn.XLOOKUP(Table1[[#This Row],[Tuotenumero]],tuotteet!$A$2:$A$26,tuotteet!$C$2:$C$26)</f>
        <v>4</v>
      </c>
      <c r="J2103" t="str">
        <f>_xlfn.XLOOKUP(Table1[[#This Row],[ryhmäID]],ryhmat!$A$2:$A$7,ryhmat!$B$2:$B$7)</f>
        <v>Tarvikkeet</v>
      </c>
      <c r="K2103">
        <f>Table1[[#This Row],[Myyntihinta]]-Table1[[#This Row],[Ostohinta]]</f>
        <v>4.5999999999999996</v>
      </c>
    </row>
    <row r="2104" spans="1:11" x14ac:dyDescent="0.2">
      <c r="A2104">
        <v>52602</v>
      </c>
      <c r="B2104" s="21">
        <v>43860</v>
      </c>
      <c r="C2104" s="26" t="s">
        <v>828</v>
      </c>
      <c r="D2104">
        <v>2</v>
      </c>
      <c r="E2104">
        <v>5</v>
      </c>
      <c r="F2104">
        <v>15</v>
      </c>
      <c r="G2104">
        <v>11.07</v>
      </c>
      <c r="H2104" t="str">
        <f>_xlfn.XLOOKUP(Table1[[#This Row],[MyyjäID]],myyjat!$A$2:$A$16,myyjat!$B$2:$B$16)</f>
        <v>Liisa</v>
      </c>
      <c r="I2104">
        <f>_xlfn.XLOOKUP(Table1[[#This Row],[Tuotenumero]],tuotteet!$A$2:$A$26,tuotteet!$C$2:$C$26)</f>
        <v>4</v>
      </c>
      <c r="J2104" t="str">
        <f>_xlfn.XLOOKUP(Table1[[#This Row],[ryhmäID]],ryhmat!$A$2:$A$7,ryhmat!$B$2:$B$7)</f>
        <v>Tarvikkeet</v>
      </c>
      <c r="K2104">
        <f>Table1[[#This Row],[Myyntihinta]]-Table1[[#This Row],[Ostohinta]]</f>
        <v>3.9299999999999997</v>
      </c>
    </row>
    <row r="2105" spans="1:11" x14ac:dyDescent="0.2">
      <c r="A2105">
        <v>52603</v>
      </c>
      <c r="B2105" s="21">
        <v>43861</v>
      </c>
      <c r="C2105" s="26" t="s">
        <v>828</v>
      </c>
      <c r="D2105">
        <v>1</v>
      </c>
      <c r="E2105">
        <v>2</v>
      </c>
      <c r="F2105">
        <v>15</v>
      </c>
      <c r="G2105">
        <v>10.62</v>
      </c>
      <c r="H2105" t="str">
        <f>_xlfn.XLOOKUP(Table1[[#This Row],[MyyjäID]],myyjat!$A$2:$A$16,myyjat!$B$2:$B$16)</f>
        <v>Petteri</v>
      </c>
      <c r="I2105">
        <f>_xlfn.XLOOKUP(Table1[[#This Row],[Tuotenumero]],tuotteet!$A$2:$A$26,tuotteet!$C$2:$C$26)</f>
        <v>4</v>
      </c>
      <c r="J2105" t="str">
        <f>_xlfn.XLOOKUP(Table1[[#This Row],[ryhmäID]],ryhmat!$A$2:$A$7,ryhmat!$B$2:$B$7)</f>
        <v>Tarvikkeet</v>
      </c>
      <c r="K2105">
        <f>Table1[[#This Row],[Myyntihinta]]-Table1[[#This Row],[Ostohinta]]</f>
        <v>4.3800000000000008</v>
      </c>
    </row>
    <row r="2106" spans="1:11" x14ac:dyDescent="0.2">
      <c r="A2106">
        <v>52604</v>
      </c>
      <c r="B2106" s="21">
        <v>43862</v>
      </c>
      <c r="C2106" s="26" t="s">
        <v>826</v>
      </c>
      <c r="D2106">
        <v>1</v>
      </c>
      <c r="E2106">
        <v>5</v>
      </c>
      <c r="F2106">
        <v>17</v>
      </c>
      <c r="G2106">
        <v>9.49</v>
      </c>
      <c r="H2106" t="str">
        <f>_xlfn.XLOOKUP(Table1[[#This Row],[MyyjäID]],myyjat!$A$2:$A$16,myyjat!$B$2:$B$16)</f>
        <v>Liisa</v>
      </c>
      <c r="I2106">
        <f>_xlfn.XLOOKUP(Table1[[#This Row],[Tuotenumero]],tuotteet!$A$2:$A$26,tuotteet!$C$2:$C$26)</f>
        <v>4</v>
      </c>
      <c r="J2106" t="str">
        <f>_xlfn.XLOOKUP(Table1[[#This Row],[ryhmäID]],ryhmat!$A$2:$A$7,ryhmat!$B$2:$B$7)</f>
        <v>Tarvikkeet</v>
      </c>
      <c r="K2106">
        <f>Table1[[#This Row],[Myyntihinta]]-Table1[[#This Row],[Ostohinta]]</f>
        <v>7.51</v>
      </c>
    </row>
    <row r="2107" spans="1:11" x14ac:dyDescent="0.2">
      <c r="A2107">
        <v>52605</v>
      </c>
      <c r="B2107" s="21">
        <v>43862</v>
      </c>
      <c r="C2107" s="26" t="s">
        <v>828</v>
      </c>
      <c r="D2107">
        <v>1</v>
      </c>
      <c r="E2107">
        <v>6</v>
      </c>
      <c r="F2107">
        <v>15</v>
      </c>
      <c r="G2107">
        <v>11.01</v>
      </c>
      <c r="H2107" t="str">
        <f>_xlfn.XLOOKUP(Table1[[#This Row],[MyyjäID]],myyjat!$A$2:$A$16,myyjat!$B$2:$B$16)</f>
        <v>Hessu</v>
      </c>
      <c r="I2107">
        <f>_xlfn.XLOOKUP(Table1[[#This Row],[Tuotenumero]],tuotteet!$A$2:$A$26,tuotteet!$C$2:$C$26)</f>
        <v>4</v>
      </c>
      <c r="J2107" t="str">
        <f>_xlfn.XLOOKUP(Table1[[#This Row],[ryhmäID]],ryhmat!$A$2:$A$7,ryhmat!$B$2:$B$7)</f>
        <v>Tarvikkeet</v>
      </c>
      <c r="K2107">
        <f>Table1[[#This Row],[Myyntihinta]]-Table1[[#This Row],[Ostohinta]]</f>
        <v>3.99</v>
      </c>
    </row>
    <row r="2108" spans="1:11" x14ac:dyDescent="0.2">
      <c r="A2108">
        <v>52606</v>
      </c>
      <c r="B2108" s="21">
        <v>43862</v>
      </c>
      <c r="C2108" s="26" t="s">
        <v>827</v>
      </c>
      <c r="D2108">
        <v>1</v>
      </c>
      <c r="E2108">
        <v>6</v>
      </c>
      <c r="F2108">
        <v>235</v>
      </c>
      <c r="G2108">
        <v>135.38</v>
      </c>
      <c r="H2108" t="str">
        <f>_xlfn.XLOOKUP(Table1[[#This Row],[MyyjäID]],myyjat!$A$2:$A$16,myyjat!$B$2:$B$16)</f>
        <v>Hessu</v>
      </c>
      <c r="I2108">
        <f>_xlfn.XLOOKUP(Table1[[#This Row],[Tuotenumero]],tuotteet!$A$2:$A$26,tuotteet!$C$2:$C$26)</f>
        <v>1</v>
      </c>
      <c r="J2108" t="str">
        <f>_xlfn.XLOOKUP(Table1[[#This Row],[ryhmäID]],ryhmat!$A$2:$A$7,ryhmat!$B$2:$B$7)</f>
        <v>Äänentoisto</v>
      </c>
      <c r="K2108">
        <f>Table1[[#This Row],[Myyntihinta]]-Table1[[#This Row],[Ostohinta]]</f>
        <v>99.62</v>
      </c>
    </row>
    <row r="2109" spans="1:11" x14ac:dyDescent="0.2">
      <c r="A2109">
        <v>52607</v>
      </c>
      <c r="B2109" s="21">
        <v>43862</v>
      </c>
      <c r="C2109" s="26" t="s">
        <v>829</v>
      </c>
      <c r="D2109">
        <v>1</v>
      </c>
      <c r="E2109">
        <v>6</v>
      </c>
      <c r="F2109">
        <v>335</v>
      </c>
      <c r="G2109">
        <v>234.44</v>
      </c>
      <c r="H2109" t="str">
        <f>_xlfn.XLOOKUP(Table1[[#This Row],[MyyjäID]],myyjat!$A$2:$A$16,myyjat!$B$2:$B$16)</f>
        <v>Hessu</v>
      </c>
      <c r="I2109">
        <f>_xlfn.XLOOKUP(Table1[[#This Row],[Tuotenumero]],tuotteet!$A$2:$A$26,tuotteet!$C$2:$C$26)</f>
        <v>3</v>
      </c>
      <c r="J2109" t="str">
        <f>_xlfn.XLOOKUP(Table1[[#This Row],[ryhmäID]],ryhmat!$A$2:$A$7,ryhmat!$B$2:$B$7)</f>
        <v>TV</v>
      </c>
      <c r="K2109">
        <f>Table1[[#This Row],[Myyntihinta]]-Table1[[#This Row],[Ostohinta]]</f>
        <v>100.56</v>
      </c>
    </row>
    <row r="2110" spans="1:11" x14ac:dyDescent="0.2">
      <c r="A2110">
        <v>52608</v>
      </c>
      <c r="B2110" s="21">
        <v>43863</v>
      </c>
      <c r="C2110" s="26" t="s">
        <v>828</v>
      </c>
      <c r="D2110">
        <v>1</v>
      </c>
      <c r="E2110">
        <v>6</v>
      </c>
      <c r="F2110">
        <v>15</v>
      </c>
      <c r="G2110">
        <v>10.6</v>
      </c>
      <c r="H2110" t="str">
        <f>_xlfn.XLOOKUP(Table1[[#This Row],[MyyjäID]],myyjat!$A$2:$A$16,myyjat!$B$2:$B$16)</f>
        <v>Hessu</v>
      </c>
      <c r="I2110">
        <f>_xlfn.XLOOKUP(Table1[[#This Row],[Tuotenumero]],tuotteet!$A$2:$A$26,tuotteet!$C$2:$C$26)</f>
        <v>4</v>
      </c>
      <c r="J2110" t="str">
        <f>_xlfn.XLOOKUP(Table1[[#This Row],[ryhmäID]],ryhmat!$A$2:$A$7,ryhmat!$B$2:$B$7)</f>
        <v>Tarvikkeet</v>
      </c>
      <c r="K2110">
        <f>Table1[[#This Row],[Myyntihinta]]-Table1[[#This Row],[Ostohinta]]</f>
        <v>4.4000000000000004</v>
      </c>
    </row>
    <row r="2111" spans="1:11" x14ac:dyDescent="0.2">
      <c r="A2111">
        <v>52609</v>
      </c>
      <c r="B2111" s="21">
        <v>43863</v>
      </c>
      <c r="C2111" s="26" t="s">
        <v>828</v>
      </c>
      <c r="D2111">
        <v>1</v>
      </c>
      <c r="E2111">
        <v>7</v>
      </c>
      <c r="F2111">
        <v>15</v>
      </c>
      <c r="G2111">
        <v>10.5</v>
      </c>
      <c r="H2111" t="str">
        <f>_xlfn.XLOOKUP(Table1[[#This Row],[MyyjäID]],myyjat!$A$2:$A$16,myyjat!$B$2:$B$16)</f>
        <v>Rauno</v>
      </c>
      <c r="I2111">
        <f>_xlfn.XLOOKUP(Table1[[#This Row],[Tuotenumero]],tuotteet!$A$2:$A$26,tuotteet!$C$2:$C$26)</f>
        <v>4</v>
      </c>
      <c r="J2111" t="str">
        <f>_xlfn.XLOOKUP(Table1[[#This Row],[ryhmäID]],ryhmat!$A$2:$A$7,ryhmat!$B$2:$B$7)</f>
        <v>Tarvikkeet</v>
      </c>
      <c r="K2111">
        <f>Table1[[#This Row],[Myyntihinta]]-Table1[[#This Row],[Ostohinta]]</f>
        <v>4.5</v>
      </c>
    </row>
    <row r="2112" spans="1:11" x14ac:dyDescent="0.2">
      <c r="A2112">
        <v>52610</v>
      </c>
      <c r="B2112" s="21">
        <v>43863</v>
      </c>
      <c r="C2112" s="26" t="s">
        <v>828</v>
      </c>
      <c r="D2112">
        <v>1</v>
      </c>
      <c r="E2112">
        <v>5</v>
      </c>
      <c r="F2112">
        <v>14</v>
      </c>
      <c r="G2112">
        <v>10.72</v>
      </c>
      <c r="H2112" t="str">
        <f>_xlfn.XLOOKUP(Table1[[#This Row],[MyyjäID]],myyjat!$A$2:$A$16,myyjat!$B$2:$B$16)</f>
        <v>Liisa</v>
      </c>
      <c r="I2112">
        <f>_xlfn.XLOOKUP(Table1[[#This Row],[Tuotenumero]],tuotteet!$A$2:$A$26,tuotteet!$C$2:$C$26)</f>
        <v>4</v>
      </c>
      <c r="J2112" t="str">
        <f>_xlfn.XLOOKUP(Table1[[#This Row],[ryhmäID]],ryhmat!$A$2:$A$7,ryhmat!$B$2:$B$7)</f>
        <v>Tarvikkeet</v>
      </c>
      <c r="K2112">
        <f>Table1[[#This Row],[Myyntihinta]]-Table1[[#This Row],[Ostohinta]]</f>
        <v>3.2799999999999994</v>
      </c>
    </row>
    <row r="2113" spans="1:11" x14ac:dyDescent="0.2">
      <c r="A2113">
        <v>52611</v>
      </c>
      <c r="B2113" s="21">
        <v>43864</v>
      </c>
      <c r="C2113" s="26" t="s">
        <v>828</v>
      </c>
      <c r="D2113">
        <v>1</v>
      </c>
      <c r="E2113">
        <v>7</v>
      </c>
      <c r="F2113">
        <v>14</v>
      </c>
      <c r="G2113">
        <v>10.46</v>
      </c>
      <c r="H2113" t="str">
        <f>_xlfn.XLOOKUP(Table1[[#This Row],[MyyjäID]],myyjat!$A$2:$A$16,myyjat!$B$2:$B$16)</f>
        <v>Rauno</v>
      </c>
      <c r="I2113">
        <f>_xlfn.XLOOKUP(Table1[[#This Row],[Tuotenumero]],tuotteet!$A$2:$A$26,tuotteet!$C$2:$C$26)</f>
        <v>4</v>
      </c>
      <c r="J2113" t="str">
        <f>_xlfn.XLOOKUP(Table1[[#This Row],[ryhmäID]],ryhmat!$A$2:$A$7,ryhmat!$B$2:$B$7)</f>
        <v>Tarvikkeet</v>
      </c>
      <c r="K2113">
        <f>Table1[[#This Row],[Myyntihinta]]-Table1[[#This Row],[Ostohinta]]</f>
        <v>3.5399999999999991</v>
      </c>
    </row>
    <row r="2114" spans="1:11" x14ac:dyDescent="0.2">
      <c r="A2114">
        <v>52612</v>
      </c>
      <c r="B2114" s="21">
        <v>43864</v>
      </c>
      <c r="C2114" s="26" t="s">
        <v>828</v>
      </c>
      <c r="D2114">
        <v>1</v>
      </c>
      <c r="E2114">
        <v>5</v>
      </c>
      <c r="F2114">
        <v>15</v>
      </c>
      <c r="G2114">
        <v>11.18</v>
      </c>
      <c r="H2114" t="str">
        <f>_xlfn.XLOOKUP(Table1[[#This Row],[MyyjäID]],myyjat!$A$2:$A$16,myyjat!$B$2:$B$16)</f>
        <v>Liisa</v>
      </c>
      <c r="I2114">
        <f>_xlfn.XLOOKUP(Table1[[#This Row],[Tuotenumero]],tuotteet!$A$2:$A$26,tuotteet!$C$2:$C$26)</f>
        <v>4</v>
      </c>
      <c r="J2114" t="str">
        <f>_xlfn.XLOOKUP(Table1[[#This Row],[ryhmäID]],ryhmat!$A$2:$A$7,ryhmat!$B$2:$B$7)</f>
        <v>Tarvikkeet</v>
      </c>
      <c r="K2114">
        <f>Table1[[#This Row],[Myyntihinta]]-Table1[[#This Row],[Ostohinta]]</f>
        <v>3.8200000000000003</v>
      </c>
    </row>
    <row r="2115" spans="1:11" x14ac:dyDescent="0.2">
      <c r="A2115">
        <v>52613</v>
      </c>
      <c r="B2115" s="21">
        <v>43864</v>
      </c>
      <c r="C2115" s="26" t="s">
        <v>828</v>
      </c>
      <c r="D2115">
        <v>1</v>
      </c>
      <c r="E2115">
        <v>5</v>
      </c>
      <c r="F2115">
        <v>14</v>
      </c>
      <c r="G2115">
        <v>11</v>
      </c>
      <c r="H2115" t="str">
        <f>_xlfn.XLOOKUP(Table1[[#This Row],[MyyjäID]],myyjat!$A$2:$A$16,myyjat!$B$2:$B$16)</f>
        <v>Liisa</v>
      </c>
      <c r="I2115">
        <f>_xlfn.XLOOKUP(Table1[[#This Row],[Tuotenumero]],tuotteet!$A$2:$A$26,tuotteet!$C$2:$C$26)</f>
        <v>4</v>
      </c>
      <c r="J2115" t="str">
        <f>_xlfn.XLOOKUP(Table1[[#This Row],[ryhmäID]],ryhmat!$A$2:$A$7,ryhmat!$B$2:$B$7)</f>
        <v>Tarvikkeet</v>
      </c>
      <c r="K2115">
        <f>Table1[[#This Row],[Myyntihinta]]-Table1[[#This Row],[Ostohinta]]</f>
        <v>3</v>
      </c>
    </row>
    <row r="2116" spans="1:11" x14ac:dyDescent="0.2">
      <c r="A2116">
        <v>52614</v>
      </c>
      <c r="B2116" s="21">
        <v>43865</v>
      </c>
      <c r="C2116" s="26" t="s">
        <v>828</v>
      </c>
      <c r="D2116">
        <v>1</v>
      </c>
      <c r="E2116">
        <v>5</v>
      </c>
      <c r="F2116">
        <v>15</v>
      </c>
      <c r="G2116">
        <v>10.96</v>
      </c>
      <c r="H2116" t="str">
        <f>_xlfn.XLOOKUP(Table1[[#This Row],[MyyjäID]],myyjat!$A$2:$A$16,myyjat!$B$2:$B$16)</f>
        <v>Liisa</v>
      </c>
      <c r="I2116">
        <f>_xlfn.XLOOKUP(Table1[[#This Row],[Tuotenumero]],tuotteet!$A$2:$A$26,tuotteet!$C$2:$C$26)</f>
        <v>4</v>
      </c>
      <c r="J2116" t="str">
        <f>_xlfn.XLOOKUP(Table1[[#This Row],[ryhmäID]],ryhmat!$A$2:$A$7,ryhmat!$B$2:$B$7)</f>
        <v>Tarvikkeet</v>
      </c>
      <c r="K2116">
        <f>Table1[[#This Row],[Myyntihinta]]-Table1[[#This Row],[Ostohinta]]</f>
        <v>4.0399999999999991</v>
      </c>
    </row>
    <row r="2117" spans="1:11" x14ac:dyDescent="0.2">
      <c r="A2117">
        <v>52615</v>
      </c>
      <c r="B2117" s="21">
        <v>43865</v>
      </c>
      <c r="C2117" s="26" t="s">
        <v>828</v>
      </c>
      <c r="D2117">
        <v>1</v>
      </c>
      <c r="E2117">
        <v>1</v>
      </c>
      <c r="F2117">
        <v>15</v>
      </c>
      <c r="G2117">
        <v>10.91</v>
      </c>
      <c r="H2117" t="str">
        <f>_xlfn.XLOOKUP(Table1[[#This Row],[MyyjäID]],myyjat!$A$2:$A$16,myyjat!$B$2:$B$16)</f>
        <v>Jani</v>
      </c>
      <c r="I2117">
        <f>_xlfn.XLOOKUP(Table1[[#This Row],[Tuotenumero]],tuotteet!$A$2:$A$26,tuotteet!$C$2:$C$26)</f>
        <v>4</v>
      </c>
      <c r="J2117" t="str">
        <f>_xlfn.XLOOKUP(Table1[[#This Row],[ryhmäID]],ryhmat!$A$2:$A$7,ryhmat!$B$2:$B$7)</f>
        <v>Tarvikkeet</v>
      </c>
      <c r="K2117">
        <f>Table1[[#This Row],[Myyntihinta]]-Table1[[#This Row],[Ostohinta]]</f>
        <v>4.09</v>
      </c>
    </row>
    <row r="2118" spans="1:11" x14ac:dyDescent="0.2">
      <c r="A2118">
        <v>52616</v>
      </c>
      <c r="B2118" s="21">
        <v>43866</v>
      </c>
      <c r="C2118" s="26" t="s">
        <v>828</v>
      </c>
      <c r="D2118">
        <v>1</v>
      </c>
      <c r="E2118">
        <v>5</v>
      </c>
      <c r="F2118">
        <v>15</v>
      </c>
      <c r="G2118">
        <v>10.66</v>
      </c>
      <c r="H2118" t="str">
        <f>_xlfn.XLOOKUP(Table1[[#This Row],[MyyjäID]],myyjat!$A$2:$A$16,myyjat!$B$2:$B$16)</f>
        <v>Liisa</v>
      </c>
      <c r="I2118">
        <f>_xlfn.XLOOKUP(Table1[[#This Row],[Tuotenumero]],tuotteet!$A$2:$A$26,tuotteet!$C$2:$C$26)</f>
        <v>4</v>
      </c>
      <c r="J2118" t="str">
        <f>_xlfn.XLOOKUP(Table1[[#This Row],[ryhmäID]],ryhmat!$A$2:$A$7,ryhmat!$B$2:$B$7)</f>
        <v>Tarvikkeet</v>
      </c>
      <c r="K2118">
        <f>Table1[[#This Row],[Myyntihinta]]-Table1[[#This Row],[Ostohinta]]</f>
        <v>4.34</v>
      </c>
    </row>
    <row r="2119" spans="1:11" x14ac:dyDescent="0.2">
      <c r="A2119">
        <v>52617</v>
      </c>
      <c r="B2119" s="21">
        <v>43866</v>
      </c>
      <c r="C2119" s="26" t="s">
        <v>828</v>
      </c>
      <c r="D2119">
        <v>1</v>
      </c>
      <c r="E2119">
        <v>6</v>
      </c>
      <c r="F2119">
        <v>15</v>
      </c>
      <c r="G2119">
        <v>10.36</v>
      </c>
      <c r="H2119" t="str">
        <f>_xlfn.XLOOKUP(Table1[[#This Row],[MyyjäID]],myyjat!$A$2:$A$16,myyjat!$B$2:$B$16)</f>
        <v>Hessu</v>
      </c>
      <c r="I2119">
        <f>_xlfn.XLOOKUP(Table1[[#This Row],[Tuotenumero]],tuotteet!$A$2:$A$26,tuotteet!$C$2:$C$26)</f>
        <v>4</v>
      </c>
      <c r="J2119" t="str">
        <f>_xlfn.XLOOKUP(Table1[[#This Row],[ryhmäID]],ryhmat!$A$2:$A$7,ryhmat!$B$2:$B$7)</f>
        <v>Tarvikkeet</v>
      </c>
      <c r="K2119">
        <f>Table1[[#This Row],[Myyntihinta]]-Table1[[#This Row],[Ostohinta]]</f>
        <v>4.6400000000000006</v>
      </c>
    </row>
    <row r="2120" spans="1:11" x14ac:dyDescent="0.2">
      <c r="A2120">
        <v>52618</v>
      </c>
      <c r="B2120" s="21">
        <v>43867</v>
      </c>
      <c r="C2120" s="26" t="s">
        <v>828</v>
      </c>
      <c r="D2120">
        <v>1</v>
      </c>
      <c r="E2120">
        <v>2</v>
      </c>
      <c r="F2120">
        <v>15</v>
      </c>
      <c r="G2120">
        <v>10.48</v>
      </c>
      <c r="H2120" t="str">
        <f>_xlfn.XLOOKUP(Table1[[#This Row],[MyyjäID]],myyjat!$A$2:$A$16,myyjat!$B$2:$B$16)</f>
        <v>Petteri</v>
      </c>
      <c r="I2120">
        <f>_xlfn.XLOOKUP(Table1[[#This Row],[Tuotenumero]],tuotteet!$A$2:$A$26,tuotteet!$C$2:$C$26)</f>
        <v>4</v>
      </c>
      <c r="J2120" t="str">
        <f>_xlfn.XLOOKUP(Table1[[#This Row],[ryhmäID]],ryhmat!$A$2:$A$7,ryhmat!$B$2:$B$7)</f>
        <v>Tarvikkeet</v>
      </c>
      <c r="K2120">
        <f>Table1[[#This Row],[Myyntihinta]]-Table1[[#This Row],[Ostohinta]]</f>
        <v>4.5199999999999996</v>
      </c>
    </row>
    <row r="2121" spans="1:11" x14ac:dyDescent="0.2">
      <c r="A2121">
        <v>52619</v>
      </c>
      <c r="B2121" s="21">
        <v>43868</v>
      </c>
      <c r="C2121" s="26" t="s">
        <v>828</v>
      </c>
      <c r="D2121">
        <v>1</v>
      </c>
      <c r="E2121">
        <v>6</v>
      </c>
      <c r="F2121">
        <v>15</v>
      </c>
      <c r="G2121">
        <v>10.210000000000001</v>
      </c>
      <c r="H2121" t="str">
        <f>_xlfn.XLOOKUP(Table1[[#This Row],[MyyjäID]],myyjat!$A$2:$A$16,myyjat!$B$2:$B$16)</f>
        <v>Hessu</v>
      </c>
      <c r="I2121">
        <f>_xlfn.XLOOKUP(Table1[[#This Row],[Tuotenumero]],tuotteet!$A$2:$A$26,tuotteet!$C$2:$C$26)</f>
        <v>4</v>
      </c>
      <c r="J2121" t="str">
        <f>_xlfn.XLOOKUP(Table1[[#This Row],[ryhmäID]],ryhmat!$A$2:$A$7,ryhmat!$B$2:$B$7)</f>
        <v>Tarvikkeet</v>
      </c>
      <c r="K2121">
        <f>Table1[[#This Row],[Myyntihinta]]-Table1[[#This Row],[Ostohinta]]</f>
        <v>4.7899999999999991</v>
      </c>
    </row>
    <row r="2122" spans="1:11" x14ac:dyDescent="0.2">
      <c r="A2122">
        <v>52620</v>
      </c>
      <c r="B2122" s="21">
        <v>43868</v>
      </c>
      <c r="C2122" s="26" t="s">
        <v>828</v>
      </c>
      <c r="D2122">
        <v>1</v>
      </c>
      <c r="E2122">
        <v>1</v>
      </c>
      <c r="F2122">
        <v>15</v>
      </c>
      <c r="G2122">
        <v>11.22</v>
      </c>
      <c r="H2122" t="str">
        <f>_xlfn.XLOOKUP(Table1[[#This Row],[MyyjäID]],myyjat!$A$2:$A$16,myyjat!$B$2:$B$16)</f>
        <v>Jani</v>
      </c>
      <c r="I2122">
        <f>_xlfn.XLOOKUP(Table1[[#This Row],[Tuotenumero]],tuotteet!$A$2:$A$26,tuotteet!$C$2:$C$26)</f>
        <v>4</v>
      </c>
      <c r="J2122" t="str">
        <f>_xlfn.XLOOKUP(Table1[[#This Row],[ryhmäID]],ryhmat!$A$2:$A$7,ryhmat!$B$2:$B$7)</f>
        <v>Tarvikkeet</v>
      </c>
      <c r="K2122">
        <f>Table1[[#This Row],[Myyntihinta]]-Table1[[#This Row],[Ostohinta]]</f>
        <v>3.7799999999999994</v>
      </c>
    </row>
    <row r="2123" spans="1:11" x14ac:dyDescent="0.2">
      <c r="A2123">
        <v>52621</v>
      </c>
      <c r="B2123" s="21">
        <v>43868</v>
      </c>
      <c r="C2123" s="26" t="s">
        <v>828</v>
      </c>
      <c r="D2123">
        <v>1</v>
      </c>
      <c r="E2123">
        <v>1</v>
      </c>
      <c r="F2123">
        <v>15</v>
      </c>
      <c r="G2123">
        <v>10.73</v>
      </c>
      <c r="H2123" t="str">
        <f>_xlfn.XLOOKUP(Table1[[#This Row],[MyyjäID]],myyjat!$A$2:$A$16,myyjat!$B$2:$B$16)</f>
        <v>Jani</v>
      </c>
      <c r="I2123">
        <f>_xlfn.XLOOKUP(Table1[[#This Row],[Tuotenumero]],tuotteet!$A$2:$A$26,tuotteet!$C$2:$C$26)</f>
        <v>4</v>
      </c>
      <c r="J2123" t="str">
        <f>_xlfn.XLOOKUP(Table1[[#This Row],[ryhmäID]],ryhmat!$A$2:$A$7,ryhmat!$B$2:$B$7)</f>
        <v>Tarvikkeet</v>
      </c>
      <c r="K2123">
        <f>Table1[[#This Row],[Myyntihinta]]-Table1[[#This Row],[Ostohinta]]</f>
        <v>4.2699999999999996</v>
      </c>
    </row>
    <row r="2124" spans="1:11" x14ac:dyDescent="0.2">
      <c r="A2124">
        <v>52622</v>
      </c>
      <c r="B2124" s="21">
        <v>43868</v>
      </c>
      <c r="C2124" s="26" t="s">
        <v>828</v>
      </c>
      <c r="D2124">
        <v>1</v>
      </c>
      <c r="E2124">
        <v>7</v>
      </c>
      <c r="F2124">
        <v>15</v>
      </c>
      <c r="G2124">
        <v>11.23</v>
      </c>
      <c r="H2124" t="str">
        <f>_xlfn.XLOOKUP(Table1[[#This Row],[MyyjäID]],myyjat!$A$2:$A$16,myyjat!$B$2:$B$16)</f>
        <v>Rauno</v>
      </c>
      <c r="I2124">
        <f>_xlfn.XLOOKUP(Table1[[#This Row],[Tuotenumero]],tuotteet!$A$2:$A$26,tuotteet!$C$2:$C$26)</f>
        <v>4</v>
      </c>
      <c r="J2124" t="str">
        <f>_xlfn.XLOOKUP(Table1[[#This Row],[ryhmäID]],ryhmat!$A$2:$A$7,ryhmat!$B$2:$B$7)</f>
        <v>Tarvikkeet</v>
      </c>
      <c r="K2124">
        <f>Table1[[#This Row],[Myyntihinta]]-Table1[[#This Row],[Ostohinta]]</f>
        <v>3.7699999999999996</v>
      </c>
    </row>
    <row r="2125" spans="1:11" x14ac:dyDescent="0.2">
      <c r="A2125">
        <v>52623</v>
      </c>
      <c r="B2125" s="21">
        <v>43868</v>
      </c>
      <c r="C2125" s="26" t="s">
        <v>826</v>
      </c>
      <c r="D2125">
        <v>1</v>
      </c>
      <c r="E2125">
        <v>1</v>
      </c>
      <c r="F2125">
        <v>17</v>
      </c>
      <c r="G2125">
        <v>9.48</v>
      </c>
      <c r="H2125" t="str">
        <f>_xlfn.XLOOKUP(Table1[[#This Row],[MyyjäID]],myyjat!$A$2:$A$16,myyjat!$B$2:$B$16)</f>
        <v>Jani</v>
      </c>
      <c r="I2125">
        <f>_xlfn.XLOOKUP(Table1[[#This Row],[Tuotenumero]],tuotteet!$A$2:$A$26,tuotteet!$C$2:$C$26)</f>
        <v>4</v>
      </c>
      <c r="J2125" t="str">
        <f>_xlfn.XLOOKUP(Table1[[#This Row],[ryhmäID]],ryhmat!$A$2:$A$7,ryhmat!$B$2:$B$7)</f>
        <v>Tarvikkeet</v>
      </c>
      <c r="K2125">
        <f>Table1[[#This Row],[Myyntihinta]]-Table1[[#This Row],[Ostohinta]]</f>
        <v>7.52</v>
      </c>
    </row>
    <row r="2126" spans="1:11" x14ac:dyDescent="0.2">
      <c r="A2126">
        <v>52624</v>
      </c>
      <c r="B2126" s="21">
        <v>43868</v>
      </c>
      <c r="C2126" s="26" t="s">
        <v>829</v>
      </c>
      <c r="D2126">
        <v>1</v>
      </c>
      <c r="E2126">
        <v>6</v>
      </c>
      <c r="F2126">
        <v>335</v>
      </c>
      <c r="G2126">
        <v>214.62</v>
      </c>
      <c r="H2126" t="str">
        <f>_xlfn.XLOOKUP(Table1[[#This Row],[MyyjäID]],myyjat!$A$2:$A$16,myyjat!$B$2:$B$16)</f>
        <v>Hessu</v>
      </c>
      <c r="I2126">
        <f>_xlfn.XLOOKUP(Table1[[#This Row],[Tuotenumero]],tuotteet!$A$2:$A$26,tuotteet!$C$2:$C$26)</f>
        <v>3</v>
      </c>
      <c r="J2126" t="str">
        <f>_xlfn.XLOOKUP(Table1[[#This Row],[ryhmäID]],ryhmat!$A$2:$A$7,ryhmat!$B$2:$B$7)</f>
        <v>TV</v>
      </c>
      <c r="K2126">
        <f>Table1[[#This Row],[Myyntihinta]]-Table1[[#This Row],[Ostohinta]]</f>
        <v>120.38</v>
      </c>
    </row>
    <row r="2127" spans="1:11" x14ac:dyDescent="0.2">
      <c r="A2127">
        <v>52625</v>
      </c>
      <c r="B2127" s="21">
        <v>43869</v>
      </c>
      <c r="C2127" s="26" t="s">
        <v>828</v>
      </c>
      <c r="D2127">
        <v>1</v>
      </c>
      <c r="E2127">
        <v>2</v>
      </c>
      <c r="F2127">
        <v>14</v>
      </c>
      <c r="G2127">
        <v>10.7</v>
      </c>
      <c r="H2127" t="str">
        <f>_xlfn.XLOOKUP(Table1[[#This Row],[MyyjäID]],myyjat!$A$2:$A$16,myyjat!$B$2:$B$16)</f>
        <v>Petteri</v>
      </c>
      <c r="I2127">
        <f>_xlfn.XLOOKUP(Table1[[#This Row],[Tuotenumero]],tuotteet!$A$2:$A$26,tuotteet!$C$2:$C$26)</f>
        <v>4</v>
      </c>
      <c r="J2127" t="str">
        <f>_xlfn.XLOOKUP(Table1[[#This Row],[ryhmäID]],ryhmat!$A$2:$A$7,ryhmat!$B$2:$B$7)</f>
        <v>Tarvikkeet</v>
      </c>
      <c r="K2127">
        <f>Table1[[#This Row],[Myyntihinta]]-Table1[[#This Row],[Ostohinta]]</f>
        <v>3.3000000000000007</v>
      </c>
    </row>
    <row r="2128" spans="1:11" x14ac:dyDescent="0.2">
      <c r="A2128">
        <v>52626</v>
      </c>
      <c r="B2128" s="21">
        <v>43869</v>
      </c>
      <c r="C2128" s="26" t="s">
        <v>828</v>
      </c>
      <c r="D2128">
        <v>1</v>
      </c>
      <c r="E2128">
        <v>5</v>
      </c>
      <c r="F2128">
        <v>14</v>
      </c>
      <c r="G2128">
        <v>10.94</v>
      </c>
      <c r="H2128" t="str">
        <f>_xlfn.XLOOKUP(Table1[[#This Row],[MyyjäID]],myyjat!$A$2:$A$16,myyjat!$B$2:$B$16)</f>
        <v>Liisa</v>
      </c>
      <c r="I2128">
        <f>_xlfn.XLOOKUP(Table1[[#This Row],[Tuotenumero]],tuotteet!$A$2:$A$26,tuotteet!$C$2:$C$26)</f>
        <v>4</v>
      </c>
      <c r="J2128" t="str">
        <f>_xlfn.XLOOKUP(Table1[[#This Row],[ryhmäID]],ryhmat!$A$2:$A$7,ryhmat!$B$2:$B$7)</f>
        <v>Tarvikkeet</v>
      </c>
      <c r="K2128">
        <f>Table1[[#This Row],[Myyntihinta]]-Table1[[#This Row],[Ostohinta]]</f>
        <v>3.0600000000000005</v>
      </c>
    </row>
    <row r="2129" spans="1:11" x14ac:dyDescent="0.2">
      <c r="A2129">
        <v>52627</v>
      </c>
      <c r="B2129" s="21">
        <v>43869</v>
      </c>
      <c r="C2129" s="26" t="s">
        <v>827</v>
      </c>
      <c r="D2129">
        <v>1</v>
      </c>
      <c r="E2129">
        <v>7</v>
      </c>
      <c r="F2129">
        <v>251</v>
      </c>
      <c r="G2129">
        <v>130.88</v>
      </c>
      <c r="H2129" t="str">
        <f>_xlfn.XLOOKUP(Table1[[#This Row],[MyyjäID]],myyjat!$A$2:$A$16,myyjat!$B$2:$B$16)</f>
        <v>Rauno</v>
      </c>
      <c r="I2129">
        <f>_xlfn.XLOOKUP(Table1[[#This Row],[Tuotenumero]],tuotteet!$A$2:$A$26,tuotteet!$C$2:$C$26)</f>
        <v>1</v>
      </c>
      <c r="J2129" t="str">
        <f>_xlfn.XLOOKUP(Table1[[#This Row],[ryhmäID]],ryhmat!$A$2:$A$7,ryhmat!$B$2:$B$7)</f>
        <v>Äänentoisto</v>
      </c>
      <c r="K2129">
        <f>Table1[[#This Row],[Myyntihinta]]-Table1[[#This Row],[Ostohinta]]</f>
        <v>120.12</v>
      </c>
    </row>
    <row r="2130" spans="1:11" x14ac:dyDescent="0.2">
      <c r="A2130">
        <v>52628</v>
      </c>
      <c r="B2130" s="21">
        <v>43870</v>
      </c>
      <c r="C2130" s="26" t="s">
        <v>828</v>
      </c>
      <c r="D2130">
        <v>1</v>
      </c>
      <c r="E2130">
        <v>6</v>
      </c>
      <c r="F2130">
        <v>15</v>
      </c>
      <c r="G2130">
        <v>10.27</v>
      </c>
      <c r="H2130" t="str">
        <f>_xlfn.XLOOKUP(Table1[[#This Row],[MyyjäID]],myyjat!$A$2:$A$16,myyjat!$B$2:$B$16)</f>
        <v>Hessu</v>
      </c>
      <c r="I2130">
        <f>_xlfn.XLOOKUP(Table1[[#This Row],[Tuotenumero]],tuotteet!$A$2:$A$26,tuotteet!$C$2:$C$26)</f>
        <v>4</v>
      </c>
      <c r="J2130" t="str">
        <f>_xlfn.XLOOKUP(Table1[[#This Row],[ryhmäID]],ryhmat!$A$2:$A$7,ryhmat!$B$2:$B$7)</f>
        <v>Tarvikkeet</v>
      </c>
      <c r="K2130">
        <f>Table1[[#This Row],[Myyntihinta]]-Table1[[#This Row],[Ostohinta]]</f>
        <v>4.7300000000000004</v>
      </c>
    </row>
    <row r="2131" spans="1:11" x14ac:dyDescent="0.2">
      <c r="A2131">
        <v>52629</v>
      </c>
      <c r="B2131" s="21">
        <v>43870</v>
      </c>
      <c r="C2131" s="26" t="s">
        <v>828</v>
      </c>
      <c r="D2131">
        <v>1</v>
      </c>
      <c r="E2131">
        <v>1</v>
      </c>
      <c r="F2131">
        <v>14</v>
      </c>
      <c r="G2131">
        <v>10.62</v>
      </c>
      <c r="H2131" t="str">
        <f>_xlfn.XLOOKUP(Table1[[#This Row],[MyyjäID]],myyjat!$A$2:$A$16,myyjat!$B$2:$B$16)</f>
        <v>Jani</v>
      </c>
      <c r="I2131">
        <f>_xlfn.XLOOKUP(Table1[[#This Row],[Tuotenumero]],tuotteet!$A$2:$A$26,tuotteet!$C$2:$C$26)</f>
        <v>4</v>
      </c>
      <c r="J2131" t="str">
        <f>_xlfn.XLOOKUP(Table1[[#This Row],[ryhmäID]],ryhmat!$A$2:$A$7,ryhmat!$B$2:$B$7)</f>
        <v>Tarvikkeet</v>
      </c>
      <c r="K2131">
        <f>Table1[[#This Row],[Myyntihinta]]-Table1[[#This Row],[Ostohinta]]</f>
        <v>3.3800000000000008</v>
      </c>
    </row>
    <row r="2132" spans="1:11" x14ac:dyDescent="0.2">
      <c r="A2132">
        <v>52630</v>
      </c>
      <c r="B2132" s="21">
        <v>43870</v>
      </c>
      <c r="C2132" s="26" t="s">
        <v>830</v>
      </c>
      <c r="D2132">
        <v>1</v>
      </c>
      <c r="E2132">
        <v>2</v>
      </c>
      <c r="F2132">
        <v>59</v>
      </c>
      <c r="G2132">
        <v>44.45</v>
      </c>
      <c r="H2132" t="str">
        <f>_xlfn.XLOOKUP(Table1[[#This Row],[MyyjäID]],myyjat!$A$2:$A$16,myyjat!$B$2:$B$16)</f>
        <v>Petteri</v>
      </c>
      <c r="I2132">
        <f>_xlfn.XLOOKUP(Table1[[#This Row],[Tuotenumero]],tuotteet!$A$2:$A$26,tuotteet!$C$2:$C$26)</f>
        <v>4</v>
      </c>
      <c r="J2132" t="str">
        <f>_xlfn.XLOOKUP(Table1[[#This Row],[ryhmäID]],ryhmat!$A$2:$A$7,ryhmat!$B$2:$B$7)</f>
        <v>Tarvikkeet</v>
      </c>
      <c r="K2132">
        <f>Table1[[#This Row],[Myyntihinta]]-Table1[[#This Row],[Ostohinta]]</f>
        <v>14.549999999999997</v>
      </c>
    </row>
    <row r="2133" spans="1:11" x14ac:dyDescent="0.2">
      <c r="A2133">
        <v>52631</v>
      </c>
      <c r="B2133" s="21">
        <v>43870</v>
      </c>
      <c r="C2133" s="26" t="s">
        <v>829</v>
      </c>
      <c r="D2133">
        <v>1</v>
      </c>
      <c r="E2133">
        <v>6</v>
      </c>
      <c r="F2133">
        <v>327</v>
      </c>
      <c r="G2133">
        <v>220.69</v>
      </c>
      <c r="H2133" t="str">
        <f>_xlfn.XLOOKUP(Table1[[#This Row],[MyyjäID]],myyjat!$A$2:$A$16,myyjat!$B$2:$B$16)</f>
        <v>Hessu</v>
      </c>
      <c r="I2133">
        <f>_xlfn.XLOOKUP(Table1[[#This Row],[Tuotenumero]],tuotteet!$A$2:$A$26,tuotteet!$C$2:$C$26)</f>
        <v>3</v>
      </c>
      <c r="J2133" t="str">
        <f>_xlfn.XLOOKUP(Table1[[#This Row],[ryhmäID]],ryhmat!$A$2:$A$7,ryhmat!$B$2:$B$7)</f>
        <v>TV</v>
      </c>
      <c r="K2133">
        <f>Table1[[#This Row],[Myyntihinta]]-Table1[[#This Row],[Ostohinta]]</f>
        <v>106.31</v>
      </c>
    </row>
    <row r="2134" spans="1:11" x14ac:dyDescent="0.2">
      <c r="A2134">
        <v>52632</v>
      </c>
      <c r="B2134" s="21">
        <v>43871</v>
      </c>
      <c r="C2134" s="26" t="s">
        <v>828</v>
      </c>
      <c r="D2134">
        <v>1</v>
      </c>
      <c r="E2134">
        <v>6</v>
      </c>
      <c r="F2134">
        <v>15</v>
      </c>
      <c r="G2134">
        <v>10.73</v>
      </c>
      <c r="H2134" t="str">
        <f>_xlfn.XLOOKUP(Table1[[#This Row],[MyyjäID]],myyjat!$A$2:$A$16,myyjat!$B$2:$B$16)</f>
        <v>Hessu</v>
      </c>
      <c r="I2134">
        <f>_xlfn.XLOOKUP(Table1[[#This Row],[Tuotenumero]],tuotteet!$A$2:$A$26,tuotteet!$C$2:$C$26)</f>
        <v>4</v>
      </c>
      <c r="J2134" t="str">
        <f>_xlfn.XLOOKUP(Table1[[#This Row],[ryhmäID]],ryhmat!$A$2:$A$7,ryhmat!$B$2:$B$7)</f>
        <v>Tarvikkeet</v>
      </c>
      <c r="K2134">
        <f>Table1[[#This Row],[Myyntihinta]]-Table1[[#This Row],[Ostohinta]]</f>
        <v>4.2699999999999996</v>
      </c>
    </row>
    <row r="2135" spans="1:11" x14ac:dyDescent="0.2">
      <c r="A2135">
        <v>52633</v>
      </c>
      <c r="B2135" s="21">
        <v>43871</v>
      </c>
      <c r="C2135" s="26" t="s">
        <v>828</v>
      </c>
      <c r="D2135">
        <v>1</v>
      </c>
      <c r="E2135">
        <v>7</v>
      </c>
      <c r="F2135">
        <v>14</v>
      </c>
      <c r="G2135">
        <v>10.86</v>
      </c>
      <c r="H2135" t="str">
        <f>_xlfn.XLOOKUP(Table1[[#This Row],[MyyjäID]],myyjat!$A$2:$A$16,myyjat!$B$2:$B$16)</f>
        <v>Rauno</v>
      </c>
      <c r="I2135">
        <f>_xlfn.XLOOKUP(Table1[[#This Row],[Tuotenumero]],tuotteet!$A$2:$A$26,tuotteet!$C$2:$C$26)</f>
        <v>4</v>
      </c>
      <c r="J2135" t="str">
        <f>_xlfn.XLOOKUP(Table1[[#This Row],[ryhmäID]],ryhmat!$A$2:$A$7,ryhmat!$B$2:$B$7)</f>
        <v>Tarvikkeet</v>
      </c>
      <c r="K2135">
        <f>Table1[[#This Row],[Myyntihinta]]-Table1[[#This Row],[Ostohinta]]</f>
        <v>3.1400000000000006</v>
      </c>
    </row>
    <row r="2136" spans="1:11" x14ac:dyDescent="0.2">
      <c r="A2136">
        <v>52634</v>
      </c>
      <c r="B2136" s="21">
        <v>43872</v>
      </c>
      <c r="C2136" s="26" t="s">
        <v>828</v>
      </c>
      <c r="D2136">
        <v>1</v>
      </c>
      <c r="E2136">
        <v>2</v>
      </c>
      <c r="F2136">
        <v>14</v>
      </c>
      <c r="G2136">
        <v>10.88</v>
      </c>
      <c r="H2136" t="str">
        <f>_xlfn.XLOOKUP(Table1[[#This Row],[MyyjäID]],myyjat!$A$2:$A$16,myyjat!$B$2:$B$16)</f>
        <v>Petteri</v>
      </c>
      <c r="I2136">
        <f>_xlfn.XLOOKUP(Table1[[#This Row],[Tuotenumero]],tuotteet!$A$2:$A$26,tuotteet!$C$2:$C$26)</f>
        <v>4</v>
      </c>
      <c r="J2136" t="str">
        <f>_xlfn.XLOOKUP(Table1[[#This Row],[ryhmäID]],ryhmat!$A$2:$A$7,ryhmat!$B$2:$B$7)</f>
        <v>Tarvikkeet</v>
      </c>
      <c r="K2136">
        <f>Table1[[#This Row],[Myyntihinta]]-Table1[[#This Row],[Ostohinta]]</f>
        <v>3.1199999999999992</v>
      </c>
    </row>
    <row r="2137" spans="1:11" x14ac:dyDescent="0.2">
      <c r="A2137">
        <v>52635</v>
      </c>
      <c r="B2137" s="21">
        <v>43872</v>
      </c>
      <c r="C2137" s="26" t="s">
        <v>826</v>
      </c>
      <c r="D2137">
        <v>1</v>
      </c>
      <c r="E2137">
        <v>5</v>
      </c>
      <c r="F2137">
        <v>18</v>
      </c>
      <c r="G2137">
        <v>9.11</v>
      </c>
      <c r="H2137" t="str">
        <f>_xlfn.XLOOKUP(Table1[[#This Row],[MyyjäID]],myyjat!$A$2:$A$16,myyjat!$B$2:$B$16)</f>
        <v>Liisa</v>
      </c>
      <c r="I2137">
        <f>_xlfn.XLOOKUP(Table1[[#This Row],[Tuotenumero]],tuotteet!$A$2:$A$26,tuotteet!$C$2:$C$26)</f>
        <v>4</v>
      </c>
      <c r="J2137" t="str">
        <f>_xlfn.XLOOKUP(Table1[[#This Row],[ryhmäID]],ryhmat!$A$2:$A$7,ryhmat!$B$2:$B$7)</f>
        <v>Tarvikkeet</v>
      </c>
      <c r="K2137">
        <f>Table1[[#This Row],[Myyntihinta]]-Table1[[#This Row],[Ostohinta]]</f>
        <v>8.89</v>
      </c>
    </row>
    <row r="2138" spans="1:11" x14ac:dyDescent="0.2">
      <c r="A2138">
        <v>52636</v>
      </c>
      <c r="B2138" s="21">
        <v>43873</v>
      </c>
      <c r="C2138" s="26" t="s">
        <v>828</v>
      </c>
      <c r="D2138">
        <v>1</v>
      </c>
      <c r="E2138">
        <v>5</v>
      </c>
      <c r="F2138">
        <v>15</v>
      </c>
      <c r="G2138">
        <v>10.97</v>
      </c>
      <c r="H2138" t="str">
        <f>_xlfn.XLOOKUP(Table1[[#This Row],[MyyjäID]],myyjat!$A$2:$A$16,myyjat!$B$2:$B$16)</f>
        <v>Liisa</v>
      </c>
      <c r="I2138">
        <f>_xlfn.XLOOKUP(Table1[[#This Row],[Tuotenumero]],tuotteet!$A$2:$A$26,tuotteet!$C$2:$C$26)</f>
        <v>4</v>
      </c>
      <c r="J2138" t="str">
        <f>_xlfn.XLOOKUP(Table1[[#This Row],[ryhmäID]],ryhmat!$A$2:$A$7,ryhmat!$B$2:$B$7)</f>
        <v>Tarvikkeet</v>
      </c>
      <c r="K2138">
        <f>Table1[[#This Row],[Myyntihinta]]-Table1[[#This Row],[Ostohinta]]</f>
        <v>4.0299999999999994</v>
      </c>
    </row>
    <row r="2139" spans="1:11" x14ac:dyDescent="0.2">
      <c r="A2139">
        <v>52637</v>
      </c>
      <c r="B2139" s="21">
        <v>43873</v>
      </c>
      <c r="C2139" s="26" t="s">
        <v>829</v>
      </c>
      <c r="D2139">
        <v>1</v>
      </c>
      <c r="E2139">
        <v>6</v>
      </c>
      <c r="F2139">
        <v>332</v>
      </c>
      <c r="G2139">
        <v>215.33</v>
      </c>
      <c r="H2139" t="str">
        <f>_xlfn.XLOOKUP(Table1[[#This Row],[MyyjäID]],myyjat!$A$2:$A$16,myyjat!$B$2:$B$16)</f>
        <v>Hessu</v>
      </c>
      <c r="I2139">
        <f>_xlfn.XLOOKUP(Table1[[#This Row],[Tuotenumero]],tuotteet!$A$2:$A$26,tuotteet!$C$2:$C$26)</f>
        <v>3</v>
      </c>
      <c r="J2139" t="str">
        <f>_xlfn.XLOOKUP(Table1[[#This Row],[ryhmäID]],ryhmat!$A$2:$A$7,ryhmat!$B$2:$B$7)</f>
        <v>TV</v>
      </c>
      <c r="K2139">
        <f>Table1[[#This Row],[Myyntihinta]]-Table1[[#This Row],[Ostohinta]]</f>
        <v>116.66999999999999</v>
      </c>
    </row>
    <row r="2140" spans="1:11" x14ac:dyDescent="0.2">
      <c r="A2140">
        <v>52638</v>
      </c>
      <c r="B2140" s="21">
        <v>43873</v>
      </c>
      <c r="C2140" s="26" t="s">
        <v>828</v>
      </c>
      <c r="D2140">
        <v>1</v>
      </c>
      <c r="E2140">
        <v>2</v>
      </c>
      <c r="F2140">
        <v>15</v>
      </c>
      <c r="G2140">
        <v>10.53</v>
      </c>
      <c r="H2140" t="str">
        <f>_xlfn.XLOOKUP(Table1[[#This Row],[MyyjäID]],myyjat!$A$2:$A$16,myyjat!$B$2:$B$16)</f>
        <v>Petteri</v>
      </c>
      <c r="I2140">
        <f>_xlfn.XLOOKUP(Table1[[#This Row],[Tuotenumero]],tuotteet!$A$2:$A$26,tuotteet!$C$2:$C$26)</f>
        <v>4</v>
      </c>
      <c r="J2140" t="str">
        <f>_xlfn.XLOOKUP(Table1[[#This Row],[ryhmäID]],ryhmat!$A$2:$A$7,ryhmat!$B$2:$B$7)</f>
        <v>Tarvikkeet</v>
      </c>
      <c r="K2140">
        <f>Table1[[#This Row],[Myyntihinta]]-Table1[[#This Row],[Ostohinta]]</f>
        <v>4.4700000000000006</v>
      </c>
    </row>
    <row r="2141" spans="1:11" x14ac:dyDescent="0.2">
      <c r="A2141">
        <v>52639</v>
      </c>
      <c r="B2141" s="21">
        <v>43873</v>
      </c>
      <c r="C2141" s="26" t="s">
        <v>828</v>
      </c>
      <c r="D2141">
        <v>1</v>
      </c>
      <c r="E2141">
        <v>1</v>
      </c>
      <c r="F2141">
        <v>15</v>
      </c>
      <c r="G2141">
        <v>10.99</v>
      </c>
      <c r="H2141" t="str">
        <f>_xlfn.XLOOKUP(Table1[[#This Row],[MyyjäID]],myyjat!$A$2:$A$16,myyjat!$B$2:$B$16)</f>
        <v>Jani</v>
      </c>
      <c r="I2141">
        <f>_xlfn.XLOOKUP(Table1[[#This Row],[Tuotenumero]],tuotteet!$A$2:$A$26,tuotteet!$C$2:$C$26)</f>
        <v>4</v>
      </c>
      <c r="J2141" t="str">
        <f>_xlfn.XLOOKUP(Table1[[#This Row],[ryhmäID]],ryhmat!$A$2:$A$7,ryhmat!$B$2:$B$7)</f>
        <v>Tarvikkeet</v>
      </c>
      <c r="K2141">
        <f>Table1[[#This Row],[Myyntihinta]]-Table1[[#This Row],[Ostohinta]]</f>
        <v>4.01</v>
      </c>
    </row>
    <row r="2142" spans="1:11" x14ac:dyDescent="0.2">
      <c r="A2142">
        <v>52640</v>
      </c>
      <c r="B2142" s="21">
        <v>43874</v>
      </c>
      <c r="C2142" s="26" t="s">
        <v>828</v>
      </c>
      <c r="D2142">
        <v>1</v>
      </c>
      <c r="E2142">
        <v>3</v>
      </c>
      <c r="F2142">
        <v>14</v>
      </c>
      <c r="G2142">
        <v>11.1</v>
      </c>
      <c r="H2142" t="str">
        <f>_xlfn.XLOOKUP(Table1[[#This Row],[MyyjäID]],myyjat!$A$2:$A$16,myyjat!$B$2:$B$16)</f>
        <v>Pekka</v>
      </c>
      <c r="I2142">
        <f>_xlfn.XLOOKUP(Table1[[#This Row],[Tuotenumero]],tuotteet!$A$2:$A$26,tuotteet!$C$2:$C$26)</f>
        <v>4</v>
      </c>
      <c r="J2142" t="str">
        <f>_xlfn.XLOOKUP(Table1[[#This Row],[ryhmäID]],ryhmat!$A$2:$A$7,ryhmat!$B$2:$B$7)</f>
        <v>Tarvikkeet</v>
      </c>
      <c r="K2142">
        <f>Table1[[#This Row],[Myyntihinta]]-Table1[[#This Row],[Ostohinta]]</f>
        <v>2.9000000000000004</v>
      </c>
    </row>
    <row r="2143" spans="1:11" x14ac:dyDescent="0.2">
      <c r="A2143">
        <v>52641</v>
      </c>
      <c r="B2143" s="21">
        <v>43875</v>
      </c>
      <c r="C2143" s="26" t="s">
        <v>827</v>
      </c>
      <c r="D2143">
        <v>1</v>
      </c>
      <c r="E2143">
        <v>5</v>
      </c>
      <c r="F2143">
        <v>237</v>
      </c>
      <c r="G2143">
        <v>136.52000000000001</v>
      </c>
      <c r="H2143" t="str">
        <f>_xlfn.XLOOKUP(Table1[[#This Row],[MyyjäID]],myyjat!$A$2:$A$16,myyjat!$B$2:$B$16)</f>
        <v>Liisa</v>
      </c>
      <c r="I2143">
        <f>_xlfn.XLOOKUP(Table1[[#This Row],[Tuotenumero]],tuotteet!$A$2:$A$26,tuotteet!$C$2:$C$26)</f>
        <v>1</v>
      </c>
      <c r="J2143" t="str">
        <f>_xlfn.XLOOKUP(Table1[[#This Row],[ryhmäID]],ryhmat!$A$2:$A$7,ryhmat!$B$2:$B$7)</f>
        <v>Äänentoisto</v>
      </c>
      <c r="K2143">
        <f>Table1[[#This Row],[Myyntihinta]]-Table1[[#This Row],[Ostohinta]]</f>
        <v>100.47999999999999</v>
      </c>
    </row>
    <row r="2144" spans="1:11" x14ac:dyDescent="0.2">
      <c r="A2144">
        <v>52642</v>
      </c>
      <c r="B2144" s="21">
        <v>43875</v>
      </c>
      <c r="C2144" s="26" t="s">
        <v>829</v>
      </c>
      <c r="D2144">
        <v>1</v>
      </c>
      <c r="E2144">
        <v>6</v>
      </c>
      <c r="F2144">
        <v>339</v>
      </c>
      <c r="G2144">
        <v>230.2</v>
      </c>
      <c r="H2144" t="str">
        <f>_xlfn.XLOOKUP(Table1[[#This Row],[MyyjäID]],myyjat!$A$2:$A$16,myyjat!$B$2:$B$16)</f>
        <v>Hessu</v>
      </c>
      <c r="I2144">
        <f>_xlfn.XLOOKUP(Table1[[#This Row],[Tuotenumero]],tuotteet!$A$2:$A$26,tuotteet!$C$2:$C$26)</f>
        <v>3</v>
      </c>
      <c r="J2144" t="str">
        <f>_xlfn.XLOOKUP(Table1[[#This Row],[ryhmäID]],ryhmat!$A$2:$A$7,ryhmat!$B$2:$B$7)</f>
        <v>TV</v>
      </c>
      <c r="K2144">
        <f>Table1[[#This Row],[Myyntihinta]]-Table1[[#This Row],[Ostohinta]]</f>
        <v>108.80000000000001</v>
      </c>
    </row>
    <row r="2145" spans="1:11" x14ac:dyDescent="0.2">
      <c r="A2145">
        <v>52643</v>
      </c>
      <c r="B2145" s="21">
        <v>43875</v>
      </c>
      <c r="C2145" s="26" t="s">
        <v>828</v>
      </c>
      <c r="D2145">
        <v>1</v>
      </c>
      <c r="E2145">
        <v>2</v>
      </c>
      <c r="F2145">
        <v>15</v>
      </c>
      <c r="G2145">
        <v>10.210000000000001</v>
      </c>
      <c r="H2145" t="str">
        <f>_xlfn.XLOOKUP(Table1[[#This Row],[MyyjäID]],myyjat!$A$2:$A$16,myyjat!$B$2:$B$16)</f>
        <v>Petteri</v>
      </c>
      <c r="I2145">
        <f>_xlfn.XLOOKUP(Table1[[#This Row],[Tuotenumero]],tuotteet!$A$2:$A$26,tuotteet!$C$2:$C$26)</f>
        <v>4</v>
      </c>
      <c r="J2145" t="str">
        <f>_xlfn.XLOOKUP(Table1[[#This Row],[ryhmäID]],ryhmat!$A$2:$A$7,ryhmat!$B$2:$B$7)</f>
        <v>Tarvikkeet</v>
      </c>
      <c r="K2145">
        <f>Table1[[#This Row],[Myyntihinta]]-Table1[[#This Row],[Ostohinta]]</f>
        <v>4.7899999999999991</v>
      </c>
    </row>
    <row r="2146" spans="1:11" x14ac:dyDescent="0.2">
      <c r="A2146">
        <v>52644</v>
      </c>
      <c r="B2146" s="21">
        <v>43876</v>
      </c>
      <c r="C2146" s="26" t="s">
        <v>828</v>
      </c>
      <c r="D2146">
        <v>1</v>
      </c>
      <c r="E2146">
        <v>1</v>
      </c>
      <c r="F2146">
        <v>15</v>
      </c>
      <c r="G2146">
        <v>10.79</v>
      </c>
      <c r="H2146" t="str">
        <f>_xlfn.XLOOKUP(Table1[[#This Row],[MyyjäID]],myyjat!$A$2:$A$16,myyjat!$B$2:$B$16)</f>
        <v>Jani</v>
      </c>
      <c r="I2146">
        <f>_xlfn.XLOOKUP(Table1[[#This Row],[Tuotenumero]],tuotteet!$A$2:$A$26,tuotteet!$C$2:$C$26)</f>
        <v>4</v>
      </c>
      <c r="J2146" t="str">
        <f>_xlfn.XLOOKUP(Table1[[#This Row],[ryhmäID]],ryhmat!$A$2:$A$7,ryhmat!$B$2:$B$7)</f>
        <v>Tarvikkeet</v>
      </c>
      <c r="K2146">
        <f>Table1[[#This Row],[Myyntihinta]]-Table1[[#This Row],[Ostohinta]]</f>
        <v>4.2100000000000009</v>
      </c>
    </row>
    <row r="2147" spans="1:11" x14ac:dyDescent="0.2">
      <c r="A2147">
        <v>52645</v>
      </c>
      <c r="B2147" s="21">
        <v>43876</v>
      </c>
      <c r="C2147" s="26" t="s">
        <v>826</v>
      </c>
      <c r="D2147">
        <v>1</v>
      </c>
      <c r="E2147">
        <v>3</v>
      </c>
      <c r="F2147">
        <v>18</v>
      </c>
      <c r="G2147">
        <v>9.32</v>
      </c>
      <c r="H2147" t="str">
        <f>_xlfn.XLOOKUP(Table1[[#This Row],[MyyjäID]],myyjat!$A$2:$A$16,myyjat!$B$2:$B$16)</f>
        <v>Pekka</v>
      </c>
      <c r="I2147">
        <f>_xlfn.XLOOKUP(Table1[[#This Row],[Tuotenumero]],tuotteet!$A$2:$A$26,tuotteet!$C$2:$C$26)</f>
        <v>4</v>
      </c>
      <c r="J2147" t="str">
        <f>_xlfn.XLOOKUP(Table1[[#This Row],[ryhmäID]],ryhmat!$A$2:$A$7,ryhmat!$B$2:$B$7)</f>
        <v>Tarvikkeet</v>
      </c>
      <c r="K2147">
        <f>Table1[[#This Row],[Myyntihinta]]-Table1[[#This Row],[Ostohinta]]</f>
        <v>8.68</v>
      </c>
    </row>
    <row r="2148" spans="1:11" x14ac:dyDescent="0.2">
      <c r="A2148">
        <v>52646</v>
      </c>
      <c r="B2148" s="21">
        <v>43877</v>
      </c>
      <c r="C2148" s="26" t="s">
        <v>828</v>
      </c>
      <c r="D2148">
        <v>1</v>
      </c>
      <c r="E2148">
        <v>5</v>
      </c>
      <c r="F2148">
        <v>15</v>
      </c>
      <c r="G2148">
        <v>10.17</v>
      </c>
      <c r="H2148" t="str">
        <f>_xlfn.XLOOKUP(Table1[[#This Row],[MyyjäID]],myyjat!$A$2:$A$16,myyjat!$B$2:$B$16)</f>
        <v>Liisa</v>
      </c>
      <c r="I2148">
        <f>_xlfn.XLOOKUP(Table1[[#This Row],[Tuotenumero]],tuotteet!$A$2:$A$26,tuotteet!$C$2:$C$26)</f>
        <v>4</v>
      </c>
      <c r="J2148" t="str">
        <f>_xlfn.XLOOKUP(Table1[[#This Row],[ryhmäID]],ryhmat!$A$2:$A$7,ryhmat!$B$2:$B$7)</f>
        <v>Tarvikkeet</v>
      </c>
      <c r="K2148">
        <f>Table1[[#This Row],[Myyntihinta]]-Table1[[#This Row],[Ostohinta]]</f>
        <v>4.83</v>
      </c>
    </row>
    <row r="2149" spans="1:11" x14ac:dyDescent="0.2">
      <c r="A2149">
        <v>52647</v>
      </c>
      <c r="B2149" s="21">
        <v>43877</v>
      </c>
      <c r="C2149" s="26" t="s">
        <v>829</v>
      </c>
      <c r="D2149">
        <v>1</v>
      </c>
      <c r="E2149">
        <v>3</v>
      </c>
      <c r="F2149">
        <v>327</v>
      </c>
      <c r="G2149">
        <v>229.86</v>
      </c>
      <c r="H2149" t="str">
        <f>_xlfn.XLOOKUP(Table1[[#This Row],[MyyjäID]],myyjat!$A$2:$A$16,myyjat!$B$2:$B$16)</f>
        <v>Pekka</v>
      </c>
      <c r="I2149">
        <f>_xlfn.XLOOKUP(Table1[[#This Row],[Tuotenumero]],tuotteet!$A$2:$A$26,tuotteet!$C$2:$C$26)</f>
        <v>3</v>
      </c>
      <c r="J2149" t="str">
        <f>_xlfn.XLOOKUP(Table1[[#This Row],[ryhmäID]],ryhmat!$A$2:$A$7,ryhmat!$B$2:$B$7)</f>
        <v>TV</v>
      </c>
      <c r="K2149">
        <f>Table1[[#This Row],[Myyntihinta]]-Table1[[#This Row],[Ostohinta]]</f>
        <v>97.139999999999986</v>
      </c>
    </row>
    <row r="2150" spans="1:11" x14ac:dyDescent="0.2">
      <c r="A2150">
        <v>52648</v>
      </c>
      <c r="B2150" s="21">
        <v>43878</v>
      </c>
      <c r="C2150" s="26" t="s">
        <v>828</v>
      </c>
      <c r="D2150">
        <v>1</v>
      </c>
      <c r="E2150">
        <v>6</v>
      </c>
      <c r="F2150">
        <v>14</v>
      </c>
      <c r="G2150">
        <v>10.67</v>
      </c>
      <c r="H2150" t="str">
        <f>_xlfn.XLOOKUP(Table1[[#This Row],[MyyjäID]],myyjat!$A$2:$A$16,myyjat!$B$2:$B$16)</f>
        <v>Hessu</v>
      </c>
      <c r="I2150">
        <f>_xlfn.XLOOKUP(Table1[[#This Row],[Tuotenumero]],tuotteet!$A$2:$A$26,tuotteet!$C$2:$C$26)</f>
        <v>4</v>
      </c>
      <c r="J2150" t="str">
        <f>_xlfn.XLOOKUP(Table1[[#This Row],[ryhmäID]],ryhmat!$A$2:$A$7,ryhmat!$B$2:$B$7)</f>
        <v>Tarvikkeet</v>
      </c>
      <c r="K2150">
        <f>Table1[[#This Row],[Myyntihinta]]-Table1[[#This Row],[Ostohinta]]</f>
        <v>3.33</v>
      </c>
    </row>
    <row r="2151" spans="1:11" x14ac:dyDescent="0.2">
      <c r="A2151">
        <v>52649</v>
      </c>
      <c r="B2151" s="21">
        <v>43878</v>
      </c>
      <c r="C2151" s="26" t="s">
        <v>828</v>
      </c>
      <c r="D2151">
        <v>1</v>
      </c>
      <c r="E2151">
        <v>5</v>
      </c>
      <c r="F2151">
        <v>14</v>
      </c>
      <c r="G2151">
        <v>10.91</v>
      </c>
      <c r="H2151" t="str">
        <f>_xlfn.XLOOKUP(Table1[[#This Row],[MyyjäID]],myyjat!$A$2:$A$16,myyjat!$B$2:$B$16)</f>
        <v>Liisa</v>
      </c>
      <c r="I2151">
        <f>_xlfn.XLOOKUP(Table1[[#This Row],[Tuotenumero]],tuotteet!$A$2:$A$26,tuotteet!$C$2:$C$26)</f>
        <v>4</v>
      </c>
      <c r="J2151" t="str">
        <f>_xlfn.XLOOKUP(Table1[[#This Row],[ryhmäID]],ryhmat!$A$2:$A$7,ryhmat!$B$2:$B$7)</f>
        <v>Tarvikkeet</v>
      </c>
      <c r="K2151">
        <f>Table1[[#This Row],[Myyntihinta]]-Table1[[#This Row],[Ostohinta]]</f>
        <v>3.09</v>
      </c>
    </row>
    <row r="2152" spans="1:11" x14ac:dyDescent="0.2">
      <c r="A2152">
        <v>52650</v>
      </c>
      <c r="B2152" s="21">
        <v>43879</v>
      </c>
      <c r="C2152" s="26" t="s">
        <v>828</v>
      </c>
      <c r="D2152">
        <v>1</v>
      </c>
      <c r="E2152">
        <v>5</v>
      </c>
      <c r="F2152">
        <v>15</v>
      </c>
      <c r="G2152">
        <v>10.74</v>
      </c>
      <c r="H2152" t="str">
        <f>_xlfn.XLOOKUP(Table1[[#This Row],[MyyjäID]],myyjat!$A$2:$A$16,myyjat!$B$2:$B$16)</f>
        <v>Liisa</v>
      </c>
      <c r="I2152">
        <f>_xlfn.XLOOKUP(Table1[[#This Row],[Tuotenumero]],tuotteet!$A$2:$A$26,tuotteet!$C$2:$C$26)</f>
        <v>4</v>
      </c>
      <c r="J2152" t="str">
        <f>_xlfn.XLOOKUP(Table1[[#This Row],[ryhmäID]],ryhmat!$A$2:$A$7,ryhmat!$B$2:$B$7)</f>
        <v>Tarvikkeet</v>
      </c>
      <c r="K2152">
        <f>Table1[[#This Row],[Myyntihinta]]-Table1[[#This Row],[Ostohinta]]</f>
        <v>4.26</v>
      </c>
    </row>
    <row r="2153" spans="1:11" x14ac:dyDescent="0.2">
      <c r="A2153">
        <v>52651</v>
      </c>
      <c r="B2153" s="21">
        <v>43879</v>
      </c>
      <c r="C2153" s="26" t="s">
        <v>828</v>
      </c>
      <c r="D2153">
        <v>1</v>
      </c>
      <c r="E2153">
        <v>2</v>
      </c>
      <c r="F2153">
        <v>15</v>
      </c>
      <c r="G2153">
        <v>11.12</v>
      </c>
      <c r="H2153" t="str">
        <f>_xlfn.XLOOKUP(Table1[[#This Row],[MyyjäID]],myyjat!$A$2:$A$16,myyjat!$B$2:$B$16)</f>
        <v>Petteri</v>
      </c>
      <c r="I2153">
        <f>_xlfn.XLOOKUP(Table1[[#This Row],[Tuotenumero]],tuotteet!$A$2:$A$26,tuotteet!$C$2:$C$26)</f>
        <v>4</v>
      </c>
      <c r="J2153" t="str">
        <f>_xlfn.XLOOKUP(Table1[[#This Row],[ryhmäID]],ryhmat!$A$2:$A$7,ryhmat!$B$2:$B$7)</f>
        <v>Tarvikkeet</v>
      </c>
      <c r="K2153">
        <f>Table1[[#This Row],[Myyntihinta]]-Table1[[#This Row],[Ostohinta]]</f>
        <v>3.8800000000000008</v>
      </c>
    </row>
    <row r="2154" spans="1:11" x14ac:dyDescent="0.2">
      <c r="A2154">
        <v>52652</v>
      </c>
      <c r="B2154" s="21">
        <v>43879</v>
      </c>
      <c r="C2154" s="26" t="s">
        <v>826</v>
      </c>
      <c r="D2154">
        <v>1</v>
      </c>
      <c r="E2154">
        <v>6</v>
      </c>
      <c r="F2154">
        <v>18</v>
      </c>
      <c r="G2154">
        <v>8.8800000000000008</v>
      </c>
      <c r="H2154" t="str">
        <f>_xlfn.XLOOKUP(Table1[[#This Row],[MyyjäID]],myyjat!$A$2:$A$16,myyjat!$B$2:$B$16)</f>
        <v>Hessu</v>
      </c>
      <c r="I2154">
        <f>_xlfn.XLOOKUP(Table1[[#This Row],[Tuotenumero]],tuotteet!$A$2:$A$26,tuotteet!$C$2:$C$26)</f>
        <v>4</v>
      </c>
      <c r="J2154" t="str">
        <f>_xlfn.XLOOKUP(Table1[[#This Row],[ryhmäID]],ryhmat!$A$2:$A$7,ryhmat!$B$2:$B$7)</f>
        <v>Tarvikkeet</v>
      </c>
      <c r="K2154">
        <f>Table1[[#This Row],[Myyntihinta]]-Table1[[#This Row],[Ostohinta]]</f>
        <v>9.1199999999999992</v>
      </c>
    </row>
    <row r="2155" spans="1:11" x14ac:dyDescent="0.2">
      <c r="A2155">
        <v>52653</v>
      </c>
      <c r="B2155" s="21">
        <v>43880</v>
      </c>
      <c r="C2155" s="26" t="s">
        <v>828</v>
      </c>
      <c r="D2155">
        <v>1</v>
      </c>
      <c r="E2155">
        <v>3</v>
      </c>
      <c r="F2155">
        <v>14</v>
      </c>
      <c r="G2155">
        <v>11.13</v>
      </c>
      <c r="H2155" t="str">
        <f>_xlfn.XLOOKUP(Table1[[#This Row],[MyyjäID]],myyjat!$A$2:$A$16,myyjat!$B$2:$B$16)</f>
        <v>Pekka</v>
      </c>
      <c r="I2155">
        <f>_xlfn.XLOOKUP(Table1[[#This Row],[Tuotenumero]],tuotteet!$A$2:$A$26,tuotteet!$C$2:$C$26)</f>
        <v>4</v>
      </c>
      <c r="J2155" t="str">
        <f>_xlfn.XLOOKUP(Table1[[#This Row],[ryhmäID]],ryhmat!$A$2:$A$7,ryhmat!$B$2:$B$7)</f>
        <v>Tarvikkeet</v>
      </c>
      <c r="K2155">
        <f>Table1[[#This Row],[Myyntihinta]]-Table1[[#This Row],[Ostohinta]]</f>
        <v>2.8699999999999992</v>
      </c>
    </row>
    <row r="2156" spans="1:11" x14ac:dyDescent="0.2">
      <c r="A2156">
        <v>52654</v>
      </c>
      <c r="B2156" s="21">
        <v>43880</v>
      </c>
      <c r="C2156" s="26" t="s">
        <v>828</v>
      </c>
      <c r="D2156">
        <v>1</v>
      </c>
      <c r="E2156">
        <v>5</v>
      </c>
      <c r="F2156">
        <v>15</v>
      </c>
      <c r="G2156">
        <v>10.71</v>
      </c>
      <c r="H2156" t="str">
        <f>_xlfn.XLOOKUP(Table1[[#This Row],[MyyjäID]],myyjat!$A$2:$A$16,myyjat!$B$2:$B$16)</f>
        <v>Liisa</v>
      </c>
      <c r="I2156">
        <f>_xlfn.XLOOKUP(Table1[[#This Row],[Tuotenumero]],tuotteet!$A$2:$A$26,tuotteet!$C$2:$C$26)</f>
        <v>4</v>
      </c>
      <c r="J2156" t="str">
        <f>_xlfn.XLOOKUP(Table1[[#This Row],[ryhmäID]],ryhmat!$A$2:$A$7,ryhmat!$B$2:$B$7)</f>
        <v>Tarvikkeet</v>
      </c>
      <c r="K2156">
        <f>Table1[[#This Row],[Myyntihinta]]-Table1[[#This Row],[Ostohinta]]</f>
        <v>4.2899999999999991</v>
      </c>
    </row>
    <row r="2157" spans="1:11" x14ac:dyDescent="0.2">
      <c r="A2157">
        <v>52655</v>
      </c>
      <c r="B2157" s="21">
        <v>43880</v>
      </c>
      <c r="C2157" s="26" t="s">
        <v>831</v>
      </c>
      <c r="D2157">
        <v>1</v>
      </c>
      <c r="E2157">
        <v>2</v>
      </c>
      <c r="F2157">
        <v>114</v>
      </c>
      <c r="G2157">
        <v>76.48</v>
      </c>
      <c r="H2157" t="str">
        <f>_xlfn.XLOOKUP(Table1[[#This Row],[MyyjäID]],myyjat!$A$2:$A$16,myyjat!$B$2:$B$16)</f>
        <v>Petteri</v>
      </c>
      <c r="I2157">
        <f>_xlfn.XLOOKUP(Table1[[#This Row],[Tuotenumero]],tuotteet!$A$2:$A$26,tuotteet!$C$2:$C$26)</f>
        <v>6</v>
      </c>
      <c r="J2157" t="str">
        <f>_xlfn.XLOOKUP(Table1[[#This Row],[ryhmäID]],ryhmat!$A$2:$A$7,ryhmat!$B$2:$B$7)</f>
        <v>Digiboxit</v>
      </c>
      <c r="K2157">
        <f>Table1[[#This Row],[Myyntihinta]]-Table1[[#This Row],[Ostohinta]]</f>
        <v>37.519999999999996</v>
      </c>
    </row>
    <row r="2158" spans="1:11" x14ac:dyDescent="0.2">
      <c r="A2158">
        <v>52656</v>
      </c>
      <c r="B2158" s="21">
        <v>43880</v>
      </c>
      <c r="C2158" s="26" t="s">
        <v>827</v>
      </c>
      <c r="D2158">
        <v>1</v>
      </c>
      <c r="E2158">
        <v>7</v>
      </c>
      <c r="F2158">
        <v>252</v>
      </c>
      <c r="G2158">
        <v>137.87</v>
      </c>
      <c r="H2158" t="str">
        <f>_xlfn.XLOOKUP(Table1[[#This Row],[MyyjäID]],myyjat!$A$2:$A$16,myyjat!$B$2:$B$16)</f>
        <v>Rauno</v>
      </c>
      <c r="I2158">
        <f>_xlfn.XLOOKUP(Table1[[#This Row],[Tuotenumero]],tuotteet!$A$2:$A$26,tuotteet!$C$2:$C$26)</f>
        <v>1</v>
      </c>
      <c r="J2158" t="str">
        <f>_xlfn.XLOOKUP(Table1[[#This Row],[ryhmäID]],ryhmat!$A$2:$A$7,ryhmat!$B$2:$B$7)</f>
        <v>Äänentoisto</v>
      </c>
      <c r="K2158">
        <f>Table1[[#This Row],[Myyntihinta]]-Table1[[#This Row],[Ostohinta]]</f>
        <v>114.13</v>
      </c>
    </row>
    <row r="2159" spans="1:11" x14ac:dyDescent="0.2">
      <c r="A2159">
        <v>52657</v>
      </c>
      <c r="B2159" s="21">
        <v>43880</v>
      </c>
      <c r="C2159" s="26" t="s">
        <v>828</v>
      </c>
      <c r="D2159">
        <v>1</v>
      </c>
      <c r="E2159">
        <v>6</v>
      </c>
      <c r="F2159">
        <v>15</v>
      </c>
      <c r="G2159">
        <v>11.1</v>
      </c>
      <c r="H2159" t="str">
        <f>_xlfn.XLOOKUP(Table1[[#This Row],[MyyjäID]],myyjat!$A$2:$A$16,myyjat!$B$2:$B$16)</f>
        <v>Hessu</v>
      </c>
      <c r="I2159">
        <f>_xlfn.XLOOKUP(Table1[[#This Row],[Tuotenumero]],tuotteet!$A$2:$A$26,tuotteet!$C$2:$C$26)</f>
        <v>4</v>
      </c>
      <c r="J2159" t="str">
        <f>_xlfn.XLOOKUP(Table1[[#This Row],[ryhmäID]],ryhmat!$A$2:$A$7,ryhmat!$B$2:$B$7)</f>
        <v>Tarvikkeet</v>
      </c>
      <c r="K2159">
        <f>Table1[[#This Row],[Myyntihinta]]-Table1[[#This Row],[Ostohinta]]</f>
        <v>3.9000000000000004</v>
      </c>
    </row>
    <row r="2160" spans="1:11" x14ac:dyDescent="0.2">
      <c r="A2160">
        <v>52658</v>
      </c>
      <c r="B2160" s="21">
        <v>43881</v>
      </c>
      <c r="C2160" s="26" t="s">
        <v>828</v>
      </c>
      <c r="D2160">
        <v>1</v>
      </c>
      <c r="E2160">
        <v>1</v>
      </c>
      <c r="F2160">
        <v>14</v>
      </c>
      <c r="G2160">
        <v>10.16</v>
      </c>
      <c r="H2160" t="str">
        <f>_xlfn.XLOOKUP(Table1[[#This Row],[MyyjäID]],myyjat!$A$2:$A$16,myyjat!$B$2:$B$16)</f>
        <v>Jani</v>
      </c>
      <c r="I2160">
        <f>_xlfn.XLOOKUP(Table1[[#This Row],[Tuotenumero]],tuotteet!$A$2:$A$26,tuotteet!$C$2:$C$26)</f>
        <v>4</v>
      </c>
      <c r="J2160" t="str">
        <f>_xlfn.XLOOKUP(Table1[[#This Row],[ryhmäID]],ryhmat!$A$2:$A$7,ryhmat!$B$2:$B$7)</f>
        <v>Tarvikkeet</v>
      </c>
      <c r="K2160">
        <f>Table1[[#This Row],[Myyntihinta]]-Table1[[#This Row],[Ostohinta]]</f>
        <v>3.84</v>
      </c>
    </row>
    <row r="2161" spans="1:11" x14ac:dyDescent="0.2">
      <c r="A2161">
        <v>52659</v>
      </c>
      <c r="B2161" s="21">
        <v>43881</v>
      </c>
      <c r="C2161" s="26" t="s">
        <v>828</v>
      </c>
      <c r="D2161">
        <v>1</v>
      </c>
      <c r="E2161">
        <v>5</v>
      </c>
      <c r="F2161">
        <v>15</v>
      </c>
      <c r="G2161">
        <v>10.81</v>
      </c>
      <c r="H2161" t="str">
        <f>_xlfn.XLOOKUP(Table1[[#This Row],[MyyjäID]],myyjat!$A$2:$A$16,myyjat!$B$2:$B$16)</f>
        <v>Liisa</v>
      </c>
      <c r="I2161">
        <f>_xlfn.XLOOKUP(Table1[[#This Row],[Tuotenumero]],tuotteet!$A$2:$A$26,tuotteet!$C$2:$C$26)</f>
        <v>4</v>
      </c>
      <c r="J2161" t="str">
        <f>_xlfn.XLOOKUP(Table1[[#This Row],[ryhmäID]],ryhmat!$A$2:$A$7,ryhmat!$B$2:$B$7)</f>
        <v>Tarvikkeet</v>
      </c>
      <c r="K2161">
        <f>Table1[[#This Row],[Myyntihinta]]-Table1[[#This Row],[Ostohinta]]</f>
        <v>4.1899999999999995</v>
      </c>
    </row>
    <row r="2162" spans="1:11" x14ac:dyDescent="0.2">
      <c r="A2162">
        <v>52660</v>
      </c>
      <c r="B2162" s="21">
        <v>43882</v>
      </c>
      <c r="C2162" s="26" t="s">
        <v>828</v>
      </c>
      <c r="D2162">
        <v>1</v>
      </c>
      <c r="E2162">
        <v>1</v>
      </c>
      <c r="F2162">
        <v>15</v>
      </c>
      <c r="G2162">
        <v>10.82</v>
      </c>
      <c r="H2162" t="str">
        <f>_xlfn.XLOOKUP(Table1[[#This Row],[MyyjäID]],myyjat!$A$2:$A$16,myyjat!$B$2:$B$16)</f>
        <v>Jani</v>
      </c>
      <c r="I2162">
        <f>_xlfn.XLOOKUP(Table1[[#This Row],[Tuotenumero]],tuotteet!$A$2:$A$26,tuotteet!$C$2:$C$26)</f>
        <v>4</v>
      </c>
      <c r="J2162" t="str">
        <f>_xlfn.XLOOKUP(Table1[[#This Row],[ryhmäID]],ryhmat!$A$2:$A$7,ryhmat!$B$2:$B$7)</f>
        <v>Tarvikkeet</v>
      </c>
      <c r="K2162">
        <f>Table1[[#This Row],[Myyntihinta]]-Table1[[#This Row],[Ostohinta]]</f>
        <v>4.18</v>
      </c>
    </row>
    <row r="2163" spans="1:11" x14ac:dyDescent="0.2">
      <c r="A2163">
        <v>52661</v>
      </c>
      <c r="B2163" s="21">
        <v>43882</v>
      </c>
      <c r="C2163" s="26" t="s">
        <v>828</v>
      </c>
      <c r="D2163">
        <v>1</v>
      </c>
      <c r="E2163">
        <v>3</v>
      </c>
      <c r="F2163">
        <v>15</v>
      </c>
      <c r="G2163">
        <v>10.42</v>
      </c>
      <c r="H2163" t="str">
        <f>_xlfn.XLOOKUP(Table1[[#This Row],[MyyjäID]],myyjat!$A$2:$A$16,myyjat!$B$2:$B$16)</f>
        <v>Pekka</v>
      </c>
      <c r="I2163">
        <f>_xlfn.XLOOKUP(Table1[[#This Row],[Tuotenumero]],tuotteet!$A$2:$A$26,tuotteet!$C$2:$C$26)</f>
        <v>4</v>
      </c>
      <c r="J2163" t="str">
        <f>_xlfn.XLOOKUP(Table1[[#This Row],[ryhmäID]],ryhmat!$A$2:$A$7,ryhmat!$B$2:$B$7)</f>
        <v>Tarvikkeet</v>
      </c>
      <c r="K2163">
        <f>Table1[[#This Row],[Myyntihinta]]-Table1[[#This Row],[Ostohinta]]</f>
        <v>4.58</v>
      </c>
    </row>
    <row r="2164" spans="1:11" x14ac:dyDescent="0.2">
      <c r="A2164">
        <v>52662</v>
      </c>
      <c r="B2164" s="21">
        <v>43883</v>
      </c>
      <c r="C2164" s="26" t="s">
        <v>828</v>
      </c>
      <c r="D2164">
        <v>1</v>
      </c>
      <c r="E2164">
        <v>7</v>
      </c>
      <c r="F2164">
        <v>14</v>
      </c>
      <c r="G2164">
        <v>10.18</v>
      </c>
      <c r="H2164" t="str">
        <f>_xlfn.XLOOKUP(Table1[[#This Row],[MyyjäID]],myyjat!$A$2:$A$16,myyjat!$B$2:$B$16)</f>
        <v>Rauno</v>
      </c>
      <c r="I2164">
        <f>_xlfn.XLOOKUP(Table1[[#This Row],[Tuotenumero]],tuotteet!$A$2:$A$26,tuotteet!$C$2:$C$26)</f>
        <v>4</v>
      </c>
      <c r="J2164" t="str">
        <f>_xlfn.XLOOKUP(Table1[[#This Row],[ryhmäID]],ryhmat!$A$2:$A$7,ryhmat!$B$2:$B$7)</f>
        <v>Tarvikkeet</v>
      </c>
      <c r="K2164">
        <f>Table1[[#This Row],[Myyntihinta]]-Table1[[#This Row],[Ostohinta]]</f>
        <v>3.8200000000000003</v>
      </c>
    </row>
    <row r="2165" spans="1:11" x14ac:dyDescent="0.2">
      <c r="A2165">
        <v>52663</v>
      </c>
      <c r="B2165" s="21">
        <v>43883</v>
      </c>
      <c r="C2165" s="26" t="s">
        <v>829</v>
      </c>
      <c r="D2165">
        <v>1</v>
      </c>
      <c r="E2165">
        <v>5</v>
      </c>
      <c r="F2165">
        <v>316</v>
      </c>
      <c r="G2165">
        <v>214.82</v>
      </c>
      <c r="H2165" t="str">
        <f>_xlfn.XLOOKUP(Table1[[#This Row],[MyyjäID]],myyjat!$A$2:$A$16,myyjat!$B$2:$B$16)</f>
        <v>Liisa</v>
      </c>
      <c r="I2165">
        <f>_xlfn.XLOOKUP(Table1[[#This Row],[Tuotenumero]],tuotteet!$A$2:$A$26,tuotteet!$C$2:$C$26)</f>
        <v>3</v>
      </c>
      <c r="J2165" t="str">
        <f>_xlfn.XLOOKUP(Table1[[#This Row],[ryhmäID]],ryhmat!$A$2:$A$7,ryhmat!$B$2:$B$7)</f>
        <v>TV</v>
      </c>
      <c r="K2165">
        <f>Table1[[#This Row],[Myyntihinta]]-Table1[[#This Row],[Ostohinta]]</f>
        <v>101.18</v>
      </c>
    </row>
    <row r="2166" spans="1:11" x14ac:dyDescent="0.2">
      <c r="A2166">
        <v>52664</v>
      </c>
      <c r="B2166" s="21">
        <v>43883</v>
      </c>
      <c r="C2166" s="26" t="s">
        <v>827</v>
      </c>
      <c r="D2166">
        <v>1</v>
      </c>
      <c r="E2166">
        <v>7</v>
      </c>
      <c r="F2166">
        <v>251</v>
      </c>
      <c r="G2166">
        <v>125.87</v>
      </c>
      <c r="H2166" t="str">
        <f>_xlfn.XLOOKUP(Table1[[#This Row],[MyyjäID]],myyjat!$A$2:$A$16,myyjat!$B$2:$B$16)</f>
        <v>Rauno</v>
      </c>
      <c r="I2166">
        <f>_xlfn.XLOOKUP(Table1[[#This Row],[Tuotenumero]],tuotteet!$A$2:$A$26,tuotteet!$C$2:$C$26)</f>
        <v>1</v>
      </c>
      <c r="J2166" t="str">
        <f>_xlfn.XLOOKUP(Table1[[#This Row],[ryhmäID]],ryhmat!$A$2:$A$7,ryhmat!$B$2:$B$7)</f>
        <v>Äänentoisto</v>
      </c>
      <c r="K2166">
        <f>Table1[[#This Row],[Myyntihinta]]-Table1[[#This Row],[Ostohinta]]</f>
        <v>125.13</v>
      </c>
    </row>
    <row r="2167" spans="1:11" x14ac:dyDescent="0.2">
      <c r="A2167">
        <v>52665</v>
      </c>
      <c r="B2167" s="21">
        <v>43883</v>
      </c>
      <c r="C2167" s="26" t="s">
        <v>830</v>
      </c>
      <c r="D2167">
        <v>1</v>
      </c>
      <c r="E2167">
        <v>3</v>
      </c>
      <c r="F2167">
        <v>55</v>
      </c>
      <c r="G2167">
        <v>43.37</v>
      </c>
      <c r="H2167" t="str">
        <f>_xlfn.XLOOKUP(Table1[[#This Row],[MyyjäID]],myyjat!$A$2:$A$16,myyjat!$B$2:$B$16)</f>
        <v>Pekka</v>
      </c>
      <c r="I2167">
        <f>_xlfn.XLOOKUP(Table1[[#This Row],[Tuotenumero]],tuotteet!$A$2:$A$26,tuotteet!$C$2:$C$26)</f>
        <v>4</v>
      </c>
      <c r="J2167" t="str">
        <f>_xlfn.XLOOKUP(Table1[[#This Row],[ryhmäID]],ryhmat!$A$2:$A$7,ryhmat!$B$2:$B$7)</f>
        <v>Tarvikkeet</v>
      </c>
      <c r="K2167">
        <f>Table1[[#This Row],[Myyntihinta]]-Table1[[#This Row],[Ostohinta]]</f>
        <v>11.630000000000003</v>
      </c>
    </row>
    <row r="2168" spans="1:11" x14ac:dyDescent="0.2">
      <c r="A2168">
        <v>52666</v>
      </c>
      <c r="B2168" s="21">
        <v>43883</v>
      </c>
      <c r="C2168" s="26" t="s">
        <v>828</v>
      </c>
      <c r="D2168">
        <v>1</v>
      </c>
      <c r="E2168">
        <v>1</v>
      </c>
      <c r="F2168">
        <v>14</v>
      </c>
      <c r="G2168">
        <v>10.98</v>
      </c>
      <c r="H2168" t="str">
        <f>_xlfn.XLOOKUP(Table1[[#This Row],[MyyjäID]],myyjat!$A$2:$A$16,myyjat!$B$2:$B$16)</f>
        <v>Jani</v>
      </c>
      <c r="I2168">
        <f>_xlfn.XLOOKUP(Table1[[#This Row],[Tuotenumero]],tuotteet!$A$2:$A$26,tuotteet!$C$2:$C$26)</f>
        <v>4</v>
      </c>
      <c r="J2168" t="str">
        <f>_xlfn.XLOOKUP(Table1[[#This Row],[ryhmäID]],ryhmat!$A$2:$A$7,ryhmat!$B$2:$B$7)</f>
        <v>Tarvikkeet</v>
      </c>
      <c r="K2168">
        <f>Table1[[#This Row],[Myyntihinta]]-Table1[[#This Row],[Ostohinta]]</f>
        <v>3.0199999999999996</v>
      </c>
    </row>
    <row r="2169" spans="1:11" x14ac:dyDescent="0.2">
      <c r="A2169">
        <v>52667</v>
      </c>
      <c r="B2169" s="21">
        <v>43884</v>
      </c>
      <c r="C2169" s="26" t="s">
        <v>826</v>
      </c>
      <c r="D2169">
        <v>1</v>
      </c>
      <c r="E2169">
        <v>7</v>
      </c>
      <c r="F2169">
        <v>18</v>
      </c>
      <c r="G2169">
        <v>9.1199999999999992</v>
      </c>
      <c r="H2169" t="str">
        <f>_xlfn.XLOOKUP(Table1[[#This Row],[MyyjäID]],myyjat!$A$2:$A$16,myyjat!$B$2:$B$16)</f>
        <v>Rauno</v>
      </c>
      <c r="I2169">
        <f>_xlfn.XLOOKUP(Table1[[#This Row],[Tuotenumero]],tuotteet!$A$2:$A$26,tuotteet!$C$2:$C$26)</f>
        <v>4</v>
      </c>
      <c r="J2169" t="str">
        <f>_xlfn.XLOOKUP(Table1[[#This Row],[ryhmäID]],ryhmat!$A$2:$A$7,ryhmat!$B$2:$B$7)</f>
        <v>Tarvikkeet</v>
      </c>
      <c r="K2169">
        <f>Table1[[#This Row],[Myyntihinta]]-Table1[[#This Row],[Ostohinta]]</f>
        <v>8.8800000000000008</v>
      </c>
    </row>
    <row r="2170" spans="1:11" x14ac:dyDescent="0.2">
      <c r="A2170">
        <v>52668</v>
      </c>
      <c r="B2170" s="21">
        <v>43884</v>
      </c>
      <c r="C2170" s="26" t="s">
        <v>828</v>
      </c>
      <c r="D2170">
        <v>1</v>
      </c>
      <c r="E2170">
        <v>2</v>
      </c>
      <c r="F2170">
        <v>15</v>
      </c>
      <c r="G2170">
        <v>10.69</v>
      </c>
      <c r="H2170" t="str">
        <f>_xlfn.XLOOKUP(Table1[[#This Row],[MyyjäID]],myyjat!$A$2:$A$16,myyjat!$B$2:$B$16)</f>
        <v>Petteri</v>
      </c>
      <c r="I2170">
        <f>_xlfn.XLOOKUP(Table1[[#This Row],[Tuotenumero]],tuotteet!$A$2:$A$26,tuotteet!$C$2:$C$26)</f>
        <v>4</v>
      </c>
      <c r="J2170" t="str">
        <f>_xlfn.XLOOKUP(Table1[[#This Row],[ryhmäID]],ryhmat!$A$2:$A$7,ryhmat!$B$2:$B$7)</f>
        <v>Tarvikkeet</v>
      </c>
      <c r="K2170">
        <f>Table1[[#This Row],[Myyntihinta]]-Table1[[#This Row],[Ostohinta]]</f>
        <v>4.3100000000000005</v>
      </c>
    </row>
    <row r="2171" spans="1:11" x14ac:dyDescent="0.2">
      <c r="A2171">
        <v>52669</v>
      </c>
      <c r="B2171" s="21">
        <v>43885</v>
      </c>
      <c r="C2171" s="26" t="s">
        <v>828</v>
      </c>
      <c r="D2171">
        <v>1</v>
      </c>
      <c r="E2171">
        <v>5</v>
      </c>
      <c r="F2171">
        <v>15</v>
      </c>
      <c r="G2171">
        <v>10.83</v>
      </c>
      <c r="H2171" t="str">
        <f>_xlfn.XLOOKUP(Table1[[#This Row],[MyyjäID]],myyjat!$A$2:$A$16,myyjat!$B$2:$B$16)</f>
        <v>Liisa</v>
      </c>
      <c r="I2171">
        <f>_xlfn.XLOOKUP(Table1[[#This Row],[Tuotenumero]],tuotteet!$A$2:$A$26,tuotteet!$C$2:$C$26)</f>
        <v>4</v>
      </c>
      <c r="J2171" t="str">
        <f>_xlfn.XLOOKUP(Table1[[#This Row],[ryhmäID]],ryhmat!$A$2:$A$7,ryhmat!$B$2:$B$7)</f>
        <v>Tarvikkeet</v>
      </c>
      <c r="K2171">
        <f>Table1[[#This Row],[Myyntihinta]]-Table1[[#This Row],[Ostohinta]]</f>
        <v>4.17</v>
      </c>
    </row>
    <row r="2172" spans="1:11" x14ac:dyDescent="0.2">
      <c r="A2172">
        <v>52670</v>
      </c>
      <c r="B2172" s="21">
        <v>43886</v>
      </c>
      <c r="C2172" s="26" t="s">
        <v>828</v>
      </c>
      <c r="D2172">
        <v>1</v>
      </c>
      <c r="E2172">
        <v>5</v>
      </c>
      <c r="F2172">
        <v>14</v>
      </c>
      <c r="G2172">
        <v>10.24</v>
      </c>
      <c r="H2172" t="str">
        <f>_xlfn.XLOOKUP(Table1[[#This Row],[MyyjäID]],myyjat!$A$2:$A$16,myyjat!$B$2:$B$16)</f>
        <v>Liisa</v>
      </c>
      <c r="I2172">
        <f>_xlfn.XLOOKUP(Table1[[#This Row],[Tuotenumero]],tuotteet!$A$2:$A$26,tuotteet!$C$2:$C$26)</f>
        <v>4</v>
      </c>
      <c r="J2172" t="str">
        <f>_xlfn.XLOOKUP(Table1[[#This Row],[ryhmäID]],ryhmat!$A$2:$A$7,ryhmat!$B$2:$B$7)</f>
        <v>Tarvikkeet</v>
      </c>
      <c r="K2172">
        <f>Table1[[#This Row],[Myyntihinta]]-Table1[[#This Row],[Ostohinta]]</f>
        <v>3.76</v>
      </c>
    </row>
    <row r="2173" spans="1:11" x14ac:dyDescent="0.2">
      <c r="A2173">
        <v>52671</v>
      </c>
      <c r="B2173" s="21">
        <v>43886</v>
      </c>
      <c r="C2173" s="26" t="s">
        <v>829</v>
      </c>
      <c r="D2173">
        <v>1</v>
      </c>
      <c r="E2173">
        <v>1</v>
      </c>
      <c r="F2173">
        <v>341</v>
      </c>
      <c r="G2173">
        <v>236.48</v>
      </c>
      <c r="H2173" t="str">
        <f>_xlfn.XLOOKUP(Table1[[#This Row],[MyyjäID]],myyjat!$A$2:$A$16,myyjat!$B$2:$B$16)</f>
        <v>Jani</v>
      </c>
      <c r="I2173">
        <f>_xlfn.XLOOKUP(Table1[[#This Row],[Tuotenumero]],tuotteet!$A$2:$A$26,tuotteet!$C$2:$C$26)</f>
        <v>3</v>
      </c>
      <c r="J2173" t="str">
        <f>_xlfn.XLOOKUP(Table1[[#This Row],[ryhmäID]],ryhmat!$A$2:$A$7,ryhmat!$B$2:$B$7)</f>
        <v>TV</v>
      </c>
      <c r="K2173">
        <f>Table1[[#This Row],[Myyntihinta]]-Table1[[#This Row],[Ostohinta]]</f>
        <v>104.52000000000001</v>
      </c>
    </row>
    <row r="2174" spans="1:11" x14ac:dyDescent="0.2">
      <c r="A2174">
        <v>52672</v>
      </c>
      <c r="B2174" s="21">
        <v>43887</v>
      </c>
      <c r="C2174" s="26" t="s">
        <v>828</v>
      </c>
      <c r="D2174">
        <v>1</v>
      </c>
      <c r="E2174">
        <v>1</v>
      </c>
      <c r="F2174">
        <v>15</v>
      </c>
      <c r="G2174">
        <v>10.43</v>
      </c>
      <c r="H2174" t="str">
        <f>_xlfn.XLOOKUP(Table1[[#This Row],[MyyjäID]],myyjat!$A$2:$A$16,myyjat!$B$2:$B$16)</f>
        <v>Jani</v>
      </c>
      <c r="I2174">
        <f>_xlfn.XLOOKUP(Table1[[#This Row],[Tuotenumero]],tuotteet!$A$2:$A$26,tuotteet!$C$2:$C$26)</f>
        <v>4</v>
      </c>
      <c r="J2174" t="str">
        <f>_xlfn.XLOOKUP(Table1[[#This Row],[ryhmäID]],ryhmat!$A$2:$A$7,ryhmat!$B$2:$B$7)</f>
        <v>Tarvikkeet</v>
      </c>
      <c r="K2174">
        <f>Table1[[#This Row],[Myyntihinta]]-Table1[[#This Row],[Ostohinta]]</f>
        <v>4.57</v>
      </c>
    </row>
    <row r="2175" spans="1:11" x14ac:dyDescent="0.2">
      <c r="A2175">
        <v>52673</v>
      </c>
      <c r="B2175" s="21">
        <v>43887</v>
      </c>
      <c r="C2175" s="26" t="s">
        <v>828</v>
      </c>
      <c r="D2175">
        <v>1</v>
      </c>
      <c r="E2175">
        <v>6</v>
      </c>
      <c r="F2175">
        <v>15</v>
      </c>
      <c r="G2175">
        <v>11.15</v>
      </c>
      <c r="H2175" t="str">
        <f>_xlfn.XLOOKUP(Table1[[#This Row],[MyyjäID]],myyjat!$A$2:$A$16,myyjat!$B$2:$B$16)</f>
        <v>Hessu</v>
      </c>
      <c r="I2175">
        <f>_xlfn.XLOOKUP(Table1[[#This Row],[Tuotenumero]],tuotteet!$A$2:$A$26,tuotteet!$C$2:$C$26)</f>
        <v>4</v>
      </c>
      <c r="J2175" t="str">
        <f>_xlfn.XLOOKUP(Table1[[#This Row],[ryhmäID]],ryhmat!$A$2:$A$7,ryhmat!$B$2:$B$7)</f>
        <v>Tarvikkeet</v>
      </c>
      <c r="K2175">
        <f>Table1[[#This Row],[Myyntihinta]]-Table1[[#This Row],[Ostohinta]]</f>
        <v>3.8499999999999996</v>
      </c>
    </row>
    <row r="2176" spans="1:11" x14ac:dyDescent="0.2">
      <c r="A2176">
        <v>52674</v>
      </c>
      <c r="B2176" s="21">
        <v>43887</v>
      </c>
      <c r="C2176" s="26" t="s">
        <v>828</v>
      </c>
      <c r="D2176">
        <v>1</v>
      </c>
      <c r="E2176">
        <v>1</v>
      </c>
      <c r="F2176">
        <v>15</v>
      </c>
      <c r="G2176">
        <v>11.05</v>
      </c>
      <c r="H2176" t="str">
        <f>_xlfn.XLOOKUP(Table1[[#This Row],[MyyjäID]],myyjat!$A$2:$A$16,myyjat!$B$2:$B$16)</f>
        <v>Jani</v>
      </c>
      <c r="I2176">
        <f>_xlfn.XLOOKUP(Table1[[#This Row],[Tuotenumero]],tuotteet!$A$2:$A$26,tuotteet!$C$2:$C$26)</f>
        <v>4</v>
      </c>
      <c r="J2176" t="str">
        <f>_xlfn.XLOOKUP(Table1[[#This Row],[ryhmäID]],ryhmat!$A$2:$A$7,ryhmat!$B$2:$B$7)</f>
        <v>Tarvikkeet</v>
      </c>
      <c r="K2176">
        <f>Table1[[#This Row],[Myyntihinta]]-Table1[[#This Row],[Ostohinta]]</f>
        <v>3.9499999999999993</v>
      </c>
    </row>
    <row r="2177" spans="1:11" x14ac:dyDescent="0.2">
      <c r="A2177">
        <v>52675</v>
      </c>
      <c r="B2177" s="21">
        <v>43887</v>
      </c>
      <c r="C2177" s="26" t="s">
        <v>827</v>
      </c>
      <c r="D2177">
        <v>1</v>
      </c>
      <c r="E2177">
        <v>3</v>
      </c>
      <c r="F2177">
        <v>246</v>
      </c>
      <c r="G2177">
        <v>134.85</v>
      </c>
      <c r="H2177" t="str">
        <f>_xlfn.XLOOKUP(Table1[[#This Row],[MyyjäID]],myyjat!$A$2:$A$16,myyjat!$B$2:$B$16)</f>
        <v>Pekka</v>
      </c>
      <c r="I2177">
        <f>_xlfn.XLOOKUP(Table1[[#This Row],[Tuotenumero]],tuotteet!$A$2:$A$26,tuotteet!$C$2:$C$26)</f>
        <v>1</v>
      </c>
      <c r="J2177" t="str">
        <f>_xlfn.XLOOKUP(Table1[[#This Row],[ryhmäID]],ryhmat!$A$2:$A$7,ryhmat!$B$2:$B$7)</f>
        <v>Äänentoisto</v>
      </c>
      <c r="K2177">
        <f>Table1[[#This Row],[Myyntihinta]]-Table1[[#This Row],[Ostohinta]]</f>
        <v>111.15</v>
      </c>
    </row>
    <row r="2178" spans="1:11" x14ac:dyDescent="0.2">
      <c r="A2178">
        <v>52676</v>
      </c>
      <c r="B2178" s="21">
        <v>43888</v>
      </c>
      <c r="C2178" s="26" t="s">
        <v>828</v>
      </c>
      <c r="D2178">
        <v>1</v>
      </c>
      <c r="E2178">
        <v>2</v>
      </c>
      <c r="F2178">
        <v>15</v>
      </c>
      <c r="G2178">
        <v>11.24</v>
      </c>
      <c r="H2178" t="str">
        <f>_xlfn.XLOOKUP(Table1[[#This Row],[MyyjäID]],myyjat!$A$2:$A$16,myyjat!$B$2:$B$16)</f>
        <v>Petteri</v>
      </c>
      <c r="I2178">
        <f>_xlfn.XLOOKUP(Table1[[#This Row],[Tuotenumero]],tuotteet!$A$2:$A$26,tuotteet!$C$2:$C$26)</f>
        <v>4</v>
      </c>
      <c r="J2178" t="str">
        <f>_xlfn.XLOOKUP(Table1[[#This Row],[ryhmäID]],ryhmat!$A$2:$A$7,ryhmat!$B$2:$B$7)</f>
        <v>Tarvikkeet</v>
      </c>
      <c r="K2178">
        <f>Table1[[#This Row],[Myyntihinta]]-Table1[[#This Row],[Ostohinta]]</f>
        <v>3.76</v>
      </c>
    </row>
    <row r="2179" spans="1:11" x14ac:dyDescent="0.2">
      <c r="A2179">
        <v>52677</v>
      </c>
      <c r="B2179" s="21">
        <v>43889</v>
      </c>
      <c r="C2179" s="26" t="s">
        <v>829</v>
      </c>
      <c r="D2179">
        <v>1</v>
      </c>
      <c r="E2179">
        <v>1</v>
      </c>
      <c r="F2179">
        <v>337</v>
      </c>
      <c r="G2179">
        <v>227.72</v>
      </c>
      <c r="H2179" t="str">
        <f>_xlfn.XLOOKUP(Table1[[#This Row],[MyyjäID]],myyjat!$A$2:$A$16,myyjat!$B$2:$B$16)</f>
        <v>Jani</v>
      </c>
      <c r="I2179">
        <f>_xlfn.XLOOKUP(Table1[[#This Row],[Tuotenumero]],tuotteet!$A$2:$A$26,tuotteet!$C$2:$C$26)</f>
        <v>3</v>
      </c>
      <c r="J2179" t="str">
        <f>_xlfn.XLOOKUP(Table1[[#This Row],[ryhmäID]],ryhmat!$A$2:$A$7,ryhmat!$B$2:$B$7)</f>
        <v>TV</v>
      </c>
      <c r="K2179">
        <f>Table1[[#This Row],[Myyntihinta]]-Table1[[#This Row],[Ostohinta]]</f>
        <v>109.28</v>
      </c>
    </row>
    <row r="2180" spans="1:11" x14ac:dyDescent="0.2">
      <c r="A2180">
        <v>52678</v>
      </c>
      <c r="B2180" s="21">
        <v>43889</v>
      </c>
      <c r="C2180" s="26" t="s">
        <v>828</v>
      </c>
      <c r="D2180">
        <v>1</v>
      </c>
      <c r="E2180">
        <v>7</v>
      </c>
      <c r="F2180">
        <v>15</v>
      </c>
      <c r="G2180">
        <v>11.22</v>
      </c>
      <c r="H2180" t="str">
        <f>_xlfn.XLOOKUP(Table1[[#This Row],[MyyjäID]],myyjat!$A$2:$A$16,myyjat!$B$2:$B$16)</f>
        <v>Rauno</v>
      </c>
      <c r="I2180">
        <f>_xlfn.XLOOKUP(Table1[[#This Row],[Tuotenumero]],tuotteet!$A$2:$A$26,tuotteet!$C$2:$C$26)</f>
        <v>4</v>
      </c>
      <c r="J2180" t="str">
        <f>_xlfn.XLOOKUP(Table1[[#This Row],[ryhmäID]],ryhmat!$A$2:$A$7,ryhmat!$B$2:$B$7)</f>
        <v>Tarvikkeet</v>
      </c>
      <c r="K2180">
        <f>Table1[[#This Row],[Myyntihinta]]-Table1[[#This Row],[Ostohinta]]</f>
        <v>3.7799999999999994</v>
      </c>
    </row>
    <row r="2181" spans="1:11" x14ac:dyDescent="0.2">
      <c r="A2181">
        <v>52679</v>
      </c>
      <c r="B2181" s="21">
        <v>43889</v>
      </c>
      <c r="C2181" s="26" t="s">
        <v>828</v>
      </c>
      <c r="D2181">
        <v>1</v>
      </c>
      <c r="E2181">
        <v>6</v>
      </c>
      <c r="F2181">
        <v>15</v>
      </c>
      <c r="G2181">
        <v>10.85</v>
      </c>
      <c r="H2181" t="str">
        <f>_xlfn.XLOOKUP(Table1[[#This Row],[MyyjäID]],myyjat!$A$2:$A$16,myyjat!$B$2:$B$16)</f>
        <v>Hessu</v>
      </c>
      <c r="I2181">
        <f>_xlfn.XLOOKUP(Table1[[#This Row],[Tuotenumero]],tuotteet!$A$2:$A$26,tuotteet!$C$2:$C$26)</f>
        <v>4</v>
      </c>
      <c r="J2181" t="str">
        <f>_xlfn.XLOOKUP(Table1[[#This Row],[ryhmäID]],ryhmat!$A$2:$A$7,ryhmat!$B$2:$B$7)</f>
        <v>Tarvikkeet</v>
      </c>
      <c r="K2181">
        <f>Table1[[#This Row],[Myyntihinta]]-Table1[[#This Row],[Ostohinta]]</f>
        <v>4.1500000000000004</v>
      </c>
    </row>
    <row r="2182" spans="1:11" x14ac:dyDescent="0.2">
      <c r="A2182">
        <v>52680</v>
      </c>
      <c r="B2182" s="21">
        <v>43889</v>
      </c>
      <c r="C2182" s="26" t="s">
        <v>826</v>
      </c>
      <c r="D2182">
        <v>1</v>
      </c>
      <c r="E2182">
        <v>5</v>
      </c>
      <c r="F2182">
        <v>18</v>
      </c>
      <c r="G2182">
        <v>8.9</v>
      </c>
      <c r="H2182" t="str">
        <f>_xlfn.XLOOKUP(Table1[[#This Row],[MyyjäID]],myyjat!$A$2:$A$16,myyjat!$B$2:$B$16)</f>
        <v>Liisa</v>
      </c>
      <c r="I2182">
        <f>_xlfn.XLOOKUP(Table1[[#This Row],[Tuotenumero]],tuotteet!$A$2:$A$26,tuotteet!$C$2:$C$26)</f>
        <v>4</v>
      </c>
      <c r="J2182" t="str">
        <f>_xlfn.XLOOKUP(Table1[[#This Row],[ryhmäID]],ryhmat!$A$2:$A$7,ryhmat!$B$2:$B$7)</f>
        <v>Tarvikkeet</v>
      </c>
      <c r="K2182">
        <f>Table1[[#This Row],[Myyntihinta]]-Table1[[#This Row],[Ostohinta]]</f>
        <v>9.1</v>
      </c>
    </row>
    <row r="2183" spans="1:11" x14ac:dyDescent="0.2">
      <c r="A2183">
        <v>52681</v>
      </c>
      <c r="B2183" s="21">
        <v>43889</v>
      </c>
      <c r="C2183" s="26" t="s">
        <v>828</v>
      </c>
      <c r="D2183">
        <v>1</v>
      </c>
      <c r="E2183">
        <v>7</v>
      </c>
      <c r="F2183">
        <v>15</v>
      </c>
      <c r="G2183">
        <v>11.06</v>
      </c>
      <c r="H2183" t="str">
        <f>_xlfn.XLOOKUP(Table1[[#This Row],[MyyjäID]],myyjat!$A$2:$A$16,myyjat!$B$2:$B$16)</f>
        <v>Rauno</v>
      </c>
      <c r="I2183">
        <f>_xlfn.XLOOKUP(Table1[[#This Row],[Tuotenumero]],tuotteet!$A$2:$A$26,tuotteet!$C$2:$C$26)</f>
        <v>4</v>
      </c>
      <c r="J2183" t="str">
        <f>_xlfn.XLOOKUP(Table1[[#This Row],[ryhmäID]],ryhmat!$A$2:$A$7,ryhmat!$B$2:$B$7)</f>
        <v>Tarvikkeet</v>
      </c>
      <c r="K2183">
        <f>Table1[[#This Row],[Myyntihinta]]-Table1[[#This Row],[Ostohinta]]</f>
        <v>3.9399999999999995</v>
      </c>
    </row>
    <row r="2184" spans="1:11" x14ac:dyDescent="0.2">
      <c r="A2184">
        <v>52682</v>
      </c>
      <c r="B2184" s="21">
        <v>43891</v>
      </c>
      <c r="C2184" s="26" t="s">
        <v>828</v>
      </c>
      <c r="D2184">
        <v>1</v>
      </c>
      <c r="E2184">
        <v>2</v>
      </c>
      <c r="F2184">
        <v>14</v>
      </c>
      <c r="G2184">
        <v>10.67</v>
      </c>
      <c r="H2184" t="str">
        <f>_xlfn.XLOOKUP(Table1[[#This Row],[MyyjäID]],myyjat!$A$2:$A$16,myyjat!$B$2:$B$16)</f>
        <v>Petteri</v>
      </c>
      <c r="I2184">
        <f>_xlfn.XLOOKUP(Table1[[#This Row],[Tuotenumero]],tuotteet!$A$2:$A$26,tuotteet!$C$2:$C$26)</f>
        <v>4</v>
      </c>
      <c r="J2184" t="str">
        <f>_xlfn.XLOOKUP(Table1[[#This Row],[ryhmäID]],ryhmat!$A$2:$A$7,ryhmat!$B$2:$B$7)</f>
        <v>Tarvikkeet</v>
      </c>
      <c r="K2184">
        <f>Table1[[#This Row],[Myyntihinta]]-Table1[[#This Row],[Ostohinta]]</f>
        <v>3.33</v>
      </c>
    </row>
    <row r="2185" spans="1:11" x14ac:dyDescent="0.2">
      <c r="A2185">
        <v>52683</v>
      </c>
      <c r="B2185" s="21">
        <v>43890</v>
      </c>
      <c r="C2185" s="26" t="s">
        <v>827</v>
      </c>
      <c r="D2185">
        <v>1</v>
      </c>
      <c r="E2185">
        <v>1</v>
      </c>
      <c r="F2185">
        <v>251</v>
      </c>
      <c r="G2185">
        <v>133.16</v>
      </c>
      <c r="H2185" t="str">
        <f>_xlfn.XLOOKUP(Table1[[#This Row],[MyyjäID]],myyjat!$A$2:$A$16,myyjat!$B$2:$B$16)</f>
        <v>Jani</v>
      </c>
      <c r="I2185">
        <f>_xlfn.XLOOKUP(Table1[[#This Row],[Tuotenumero]],tuotteet!$A$2:$A$26,tuotteet!$C$2:$C$26)</f>
        <v>1</v>
      </c>
      <c r="J2185" t="str">
        <f>_xlfn.XLOOKUP(Table1[[#This Row],[ryhmäID]],ryhmat!$A$2:$A$7,ryhmat!$B$2:$B$7)</f>
        <v>Äänentoisto</v>
      </c>
      <c r="K2185">
        <f>Table1[[#This Row],[Myyntihinta]]-Table1[[#This Row],[Ostohinta]]</f>
        <v>117.84</v>
      </c>
    </row>
    <row r="2186" spans="1:11" x14ac:dyDescent="0.2">
      <c r="A2186">
        <v>52684</v>
      </c>
      <c r="B2186" s="21">
        <v>43891</v>
      </c>
      <c r="C2186" s="26" t="s">
        <v>828</v>
      </c>
      <c r="D2186">
        <v>1</v>
      </c>
      <c r="E2186">
        <v>2</v>
      </c>
      <c r="F2186">
        <v>15</v>
      </c>
      <c r="G2186">
        <v>10.210000000000001</v>
      </c>
      <c r="H2186" t="str">
        <f>_xlfn.XLOOKUP(Table1[[#This Row],[MyyjäID]],myyjat!$A$2:$A$16,myyjat!$B$2:$B$16)</f>
        <v>Petteri</v>
      </c>
      <c r="I2186">
        <f>_xlfn.XLOOKUP(Table1[[#This Row],[Tuotenumero]],tuotteet!$A$2:$A$26,tuotteet!$C$2:$C$26)</f>
        <v>4</v>
      </c>
      <c r="J2186" t="str">
        <f>_xlfn.XLOOKUP(Table1[[#This Row],[ryhmäID]],ryhmat!$A$2:$A$7,ryhmat!$B$2:$B$7)</f>
        <v>Tarvikkeet</v>
      </c>
      <c r="K2186">
        <f>Table1[[#This Row],[Myyntihinta]]-Table1[[#This Row],[Ostohinta]]</f>
        <v>4.7899999999999991</v>
      </c>
    </row>
    <row r="2187" spans="1:11" x14ac:dyDescent="0.2">
      <c r="A2187">
        <v>52685</v>
      </c>
      <c r="B2187" s="21">
        <v>43892</v>
      </c>
      <c r="C2187" s="26" t="s">
        <v>828</v>
      </c>
      <c r="D2187">
        <v>1</v>
      </c>
      <c r="E2187">
        <v>1</v>
      </c>
      <c r="F2187">
        <v>15</v>
      </c>
      <c r="G2187">
        <v>10.52</v>
      </c>
      <c r="H2187" t="str">
        <f>_xlfn.XLOOKUP(Table1[[#This Row],[MyyjäID]],myyjat!$A$2:$A$16,myyjat!$B$2:$B$16)</f>
        <v>Jani</v>
      </c>
      <c r="I2187">
        <f>_xlfn.XLOOKUP(Table1[[#This Row],[Tuotenumero]],tuotteet!$A$2:$A$26,tuotteet!$C$2:$C$26)</f>
        <v>4</v>
      </c>
      <c r="J2187" t="str">
        <f>_xlfn.XLOOKUP(Table1[[#This Row],[ryhmäID]],ryhmat!$A$2:$A$7,ryhmat!$B$2:$B$7)</f>
        <v>Tarvikkeet</v>
      </c>
      <c r="K2187">
        <f>Table1[[#This Row],[Myyntihinta]]-Table1[[#This Row],[Ostohinta]]</f>
        <v>4.4800000000000004</v>
      </c>
    </row>
    <row r="2188" spans="1:11" x14ac:dyDescent="0.2">
      <c r="A2188">
        <v>52686</v>
      </c>
      <c r="B2188" s="21">
        <v>43892</v>
      </c>
      <c r="C2188" s="26" t="s">
        <v>828</v>
      </c>
      <c r="D2188">
        <v>1</v>
      </c>
      <c r="E2188">
        <v>5</v>
      </c>
      <c r="F2188">
        <v>14</v>
      </c>
      <c r="G2188">
        <v>10.65</v>
      </c>
      <c r="H2188" t="str">
        <f>_xlfn.XLOOKUP(Table1[[#This Row],[MyyjäID]],myyjat!$A$2:$A$16,myyjat!$B$2:$B$16)</f>
        <v>Liisa</v>
      </c>
      <c r="I2188">
        <f>_xlfn.XLOOKUP(Table1[[#This Row],[Tuotenumero]],tuotteet!$A$2:$A$26,tuotteet!$C$2:$C$26)</f>
        <v>4</v>
      </c>
      <c r="J2188" t="str">
        <f>_xlfn.XLOOKUP(Table1[[#This Row],[ryhmäID]],ryhmat!$A$2:$A$7,ryhmat!$B$2:$B$7)</f>
        <v>Tarvikkeet</v>
      </c>
      <c r="K2188">
        <f>Table1[[#This Row],[Myyntihinta]]-Table1[[#This Row],[Ostohinta]]</f>
        <v>3.3499999999999996</v>
      </c>
    </row>
    <row r="2189" spans="1:11" x14ac:dyDescent="0.2">
      <c r="A2189">
        <v>52687</v>
      </c>
      <c r="B2189" s="21">
        <v>43892</v>
      </c>
      <c r="C2189" s="26" t="s">
        <v>828</v>
      </c>
      <c r="D2189">
        <v>1</v>
      </c>
      <c r="E2189">
        <v>7</v>
      </c>
      <c r="F2189">
        <v>14</v>
      </c>
      <c r="G2189">
        <v>10.73</v>
      </c>
      <c r="H2189" t="str">
        <f>_xlfn.XLOOKUP(Table1[[#This Row],[MyyjäID]],myyjat!$A$2:$A$16,myyjat!$B$2:$B$16)</f>
        <v>Rauno</v>
      </c>
      <c r="I2189">
        <f>_xlfn.XLOOKUP(Table1[[#This Row],[Tuotenumero]],tuotteet!$A$2:$A$26,tuotteet!$C$2:$C$26)</f>
        <v>4</v>
      </c>
      <c r="J2189" t="str">
        <f>_xlfn.XLOOKUP(Table1[[#This Row],[ryhmäID]],ryhmat!$A$2:$A$7,ryhmat!$B$2:$B$7)</f>
        <v>Tarvikkeet</v>
      </c>
      <c r="K2189">
        <f>Table1[[#This Row],[Myyntihinta]]-Table1[[#This Row],[Ostohinta]]</f>
        <v>3.2699999999999996</v>
      </c>
    </row>
    <row r="2190" spans="1:11" x14ac:dyDescent="0.2">
      <c r="A2190">
        <v>52688</v>
      </c>
      <c r="B2190" s="21">
        <v>43893</v>
      </c>
      <c r="C2190" s="26" t="s">
        <v>828</v>
      </c>
      <c r="D2190">
        <v>1</v>
      </c>
      <c r="E2190">
        <v>6</v>
      </c>
      <c r="F2190">
        <v>14</v>
      </c>
      <c r="G2190">
        <v>10.29</v>
      </c>
      <c r="H2190" t="str">
        <f>_xlfn.XLOOKUP(Table1[[#This Row],[MyyjäID]],myyjat!$A$2:$A$16,myyjat!$B$2:$B$16)</f>
        <v>Hessu</v>
      </c>
      <c r="I2190">
        <f>_xlfn.XLOOKUP(Table1[[#This Row],[Tuotenumero]],tuotteet!$A$2:$A$26,tuotteet!$C$2:$C$26)</f>
        <v>4</v>
      </c>
      <c r="J2190" t="str">
        <f>_xlfn.XLOOKUP(Table1[[#This Row],[ryhmäID]],ryhmat!$A$2:$A$7,ryhmat!$B$2:$B$7)</f>
        <v>Tarvikkeet</v>
      </c>
      <c r="K2190">
        <f>Table1[[#This Row],[Myyntihinta]]-Table1[[#This Row],[Ostohinta]]</f>
        <v>3.7100000000000009</v>
      </c>
    </row>
    <row r="2191" spans="1:11" x14ac:dyDescent="0.2">
      <c r="A2191">
        <v>52689</v>
      </c>
      <c r="B2191" s="21">
        <v>43893</v>
      </c>
      <c r="C2191" s="26" t="s">
        <v>826</v>
      </c>
      <c r="D2191">
        <v>1</v>
      </c>
      <c r="E2191">
        <v>6</v>
      </c>
      <c r="F2191">
        <v>18</v>
      </c>
      <c r="G2191">
        <v>9.3800000000000008</v>
      </c>
      <c r="H2191" t="str">
        <f>_xlfn.XLOOKUP(Table1[[#This Row],[MyyjäID]],myyjat!$A$2:$A$16,myyjat!$B$2:$B$16)</f>
        <v>Hessu</v>
      </c>
      <c r="I2191">
        <f>_xlfn.XLOOKUP(Table1[[#This Row],[Tuotenumero]],tuotteet!$A$2:$A$26,tuotteet!$C$2:$C$26)</f>
        <v>4</v>
      </c>
      <c r="J2191" t="str">
        <f>_xlfn.XLOOKUP(Table1[[#This Row],[ryhmäID]],ryhmat!$A$2:$A$7,ryhmat!$B$2:$B$7)</f>
        <v>Tarvikkeet</v>
      </c>
      <c r="K2191">
        <f>Table1[[#This Row],[Myyntihinta]]-Table1[[#This Row],[Ostohinta]]</f>
        <v>8.6199999999999992</v>
      </c>
    </row>
    <row r="2192" spans="1:11" x14ac:dyDescent="0.2">
      <c r="A2192">
        <v>52690</v>
      </c>
      <c r="B2192" s="21">
        <v>43894</v>
      </c>
      <c r="C2192" s="26" t="s">
        <v>830</v>
      </c>
      <c r="D2192">
        <v>1</v>
      </c>
      <c r="E2192">
        <v>1</v>
      </c>
      <c r="F2192">
        <v>55</v>
      </c>
      <c r="G2192">
        <v>44.66</v>
      </c>
      <c r="H2192" t="str">
        <f>_xlfn.XLOOKUP(Table1[[#This Row],[MyyjäID]],myyjat!$A$2:$A$16,myyjat!$B$2:$B$16)</f>
        <v>Jani</v>
      </c>
      <c r="I2192">
        <f>_xlfn.XLOOKUP(Table1[[#This Row],[Tuotenumero]],tuotteet!$A$2:$A$26,tuotteet!$C$2:$C$26)</f>
        <v>4</v>
      </c>
      <c r="J2192" t="str">
        <f>_xlfn.XLOOKUP(Table1[[#This Row],[ryhmäID]],ryhmat!$A$2:$A$7,ryhmat!$B$2:$B$7)</f>
        <v>Tarvikkeet</v>
      </c>
      <c r="K2192">
        <f>Table1[[#This Row],[Myyntihinta]]-Table1[[#This Row],[Ostohinta]]</f>
        <v>10.340000000000003</v>
      </c>
    </row>
    <row r="2193" spans="1:11" x14ac:dyDescent="0.2">
      <c r="A2193">
        <v>52691</v>
      </c>
      <c r="B2193" s="21">
        <v>43894</v>
      </c>
      <c r="C2193" s="26" t="s">
        <v>828</v>
      </c>
      <c r="D2193">
        <v>1</v>
      </c>
      <c r="E2193">
        <v>5</v>
      </c>
      <c r="F2193">
        <v>14</v>
      </c>
      <c r="G2193">
        <v>10.8</v>
      </c>
      <c r="H2193" t="str">
        <f>_xlfn.XLOOKUP(Table1[[#This Row],[MyyjäID]],myyjat!$A$2:$A$16,myyjat!$B$2:$B$16)</f>
        <v>Liisa</v>
      </c>
      <c r="I2193">
        <f>_xlfn.XLOOKUP(Table1[[#This Row],[Tuotenumero]],tuotteet!$A$2:$A$26,tuotteet!$C$2:$C$26)</f>
        <v>4</v>
      </c>
      <c r="J2193" t="str">
        <f>_xlfn.XLOOKUP(Table1[[#This Row],[ryhmäID]],ryhmat!$A$2:$A$7,ryhmat!$B$2:$B$7)</f>
        <v>Tarvikkeet</v>
      </c>
      <c r="K2193">
        <f>Table1[[#This Row],[Myyntihinta]]-Table1[[#This Row],[Ostohinta]]</f>
        <v>3.1999999999999993</v>
      </c>
    </row>
    <row r="2194" spans="1:11" x14ac:dyDescent="0.2">
      <c r="A2194">
        <v>52692</v>
      </c>
      <c r="B2194" s="21">
        <v>43895</v>
      </c>
      <c r="C2194" s="26" t="s">
        <v>828</v>
      </c>
      <c r="D2194">
        <v>1</v>
      </c>
      <c r="E2194">
        <v>1</v>
      </c>
      <c r="F2194">
        <v>15</v>
      </c>
      <c r="G2194">
        <v>11.1</v>
      </c>
      <c r="H2194" t="str">
        <f>_xlfn.XLOOKUP(Table1[[#This Row],[MyyjäID]],myyjat!$A$2:$A$16,myyjat!$B$2:$B$16)</f>
        <v>Jani</v>
      </c>
      <c r="I2194">
        <f>_xlfn.XLOOKUP(Table1[[#This Row],[Tuotenumero]],tuotteet!$A$2:$A$26,tuotteet!$C$2:$C$26)</f>
        <v>4</v>
      </c>
      <c r="J2194" t="str">
        <f>_xlfn.XLOOKUP(Table1[[#This Row],[ryhmäID]],ryhmat!$A$2:$A$7,ryhmat!$B$2:$B$7)</f>
        <v>Tarvikkeet</v>
      </c>
      <c r="K2194">
        <f>Table1[[#This Row],[Myyntihinta]]-Table1[[#This Row],[Ostohinta]]</f>
        <v>3.9000000000000004</v>
      </c>
    </row>
    <row r="2195" spans="1:11" x14ac:dyDescent="0.2">
      <c r="A2195">
        <v>52693</v>
      </c>
      <c r="B2195" s="21">
        <v>43895</v>
      </c>
      <c r="C2195" s="26" t="s">
        <v>828</v>
      </c>
      <c r="D2195">
        <v>1</v>
      </c>
      <c r="E2195">
        <v>2</v>
      </c>
      <c r="F2195">
        <v>15</v>
      </c>
      <c r="G2195">
        <v>10.48</v>
      </c>
      <c r="H2195" t="str">
        <f>_xlfn.XLOOKUP(Table1[[#This Row],[MyyjäID]],myyjat!$A$2:$A$16,myyjat!$B$2:$B$16)</f>
        <v>Petteri</v>
      </c>
      <c r="I2195">
        <f>_xlfn.XLOOKUP(Table1[[#This Row],[Tuotenumero]],tuotteet!$A$2:$A$26,tuotteet!$C$2:$C$26)</f>
        <v>4</v>
      </c>
      <c r="J2195" t="str">
        <f>_xlfn.XLOOKUP(Table1[[#This Row],[ryhmäID]],ryhmat!$A$2:$A$7,ryhmat!$B$2:$B$7)</f>
        <v>Tarvikkeet</v>
      </c>
      <c r="K2195">
        <f>Table1[[#This Row],[Myyntihinta]]-Table1[[#This Row],[Ostohinta]]</f>
        <v>4.5199999999999996</v>
      </c>
    </row>
    <row r="2196" spans="1:11" x14ac:dyDescent="0.2">
      <c r="A2196">
        <v>52694</v>
      </c>
      <c r="B2196" s="21">
        <v>43895</v>
      </c>
      <c r="C2196" s="26" t="s">
        <v>829</v>
      </c>
      <c r="D2196">
        <v>1</v>
      </c>
      <c r="E2196">
        <v>6</v>
      </c>
      <c r="F2196">
        <v>342</v>
      </c>
      <c r="G2196">
        <v>226.64</v>
      </c>
      <c r="H2196" t="str">
        <f>_xlfn.XLOOKUP(Table1[[#This Row],[MyyjäID]],myyjat!$A$2:$A$16,myyjat!$B$2:$B$16)</f>
        <v>Hessu</v>
      </c>
      <c r="I2196">
        <f>_xlfn.XLOOKUP(Table1[[#This Row],[Tuotenumero]],tuotteet!$A$2:$A$26,tuotteet!$C$2:$C$26)</f>
        <v>3</v>
      </c>
      <c r="J2196" t="str">
        <f>_xlfn.XLOOKUP(Table1[[#This Row],[ryhmäID]],ryhmat!$A$2:$A$7,ryhmat!$B$2:$B$7)</f>
        <v>TV</v>
      </c>
      <c r="K2196">
        <f>Table1[[#This Row],[Myyntihinta]]-Table1[[#This Row],[Ostohinta]]</f>
        <v>115.36000000000001</v>
      </c>
    </row>
    <row r="2197" spans="1:11" x14ac:dyDescent="0.2">
      <c r="A2197">
        <v>52695</v>
      </c>
      <c r="B2197" s="21">
        <v>43895</v>
      </c>
      <c r="C2197" s="26" t="s">
        <v>828</v>
      </c>
      <c r="D2197">
        <v>1</v>
      </c>
      <c r="E2197">
        <v>6</v>
      </c>
      <c r="F2197">
        <v>15</v>
      </c>
      <c r="G2197">
        <v>11.2</v>
      </c>
      <c r="H2197" t="str">
        <f>_xlfn.XLOOKUP(Table1[[#This Row],[MyyjäID]],myyjat!$A$2:$A$16,myyjat!$B$2:$B$16)</f>
        <v>Hessu</v>
      </c>
      <c r="I2197">
        <f>_xlfn.XLOOKUP(Table1[[#This Row],[Tuotenumero]],tuotteet!$A$2:$A$26,tuotteet!$C$2:$C$26)</f>
        <v>4</v>
      </c>
      <c r="J2197" t="str">
        <f>_xlfn.XLOOKUP(Table1[[#This Row],[ryhmäID]],ryhmat!$A$2:$A$7,ryhmat!$B$2:$B$7)</f>
        <v>Tarvikkeet</v>
      </c>
      <c r="K2197">
        <f>Table1[[#This Row],[Myyntihinta]]-Table1[[#This Row],[Ostohinta]]</f>
        <v>3.8000000000000007</v>
      </c>
    </row>
    <row r="2198" spans="1:11" x14ac:dyDescent="0.2">
      <c r="A2198">
        <v>52696</v>
      </c>
      <c r="B2198" s="21">
        <v>43895</v>
      </c>
      <c r="C2198" s="26" t="s">
        <v>828</v>
      </c>
      <c r="D2198">
        <v>1</v>
      </c>
      <c r="E2198">
        <v>6</v>
      </c>
      <c r="F2198">
        <v>15</v>
      </c>
      <c r="G2198">
        <v>11.01</v>
      </c>
      <c r="H2198" t="str">
        <f>_xlfn.XLOOKUP(Table1[[#This Row],[MyyjäID]],myyjat!$A$2:$A$16,myyjat!$B$2:$B$16)</f>
        <v>Hessu</v>
      </c>
      <c r="I2198">
        <f>_xlfn.XLOOKUP(Table1[[#This Row],[Tuotenumero]],tuotteet!$A$2:$A$26,tuotteet!$C$2:$C$26)</f>
        <v>4</v>
      </c>
      <c r="J2198" t="str">
        <f>_xlfn.XLOOKUP(Table1[[#This Row],[ryhmäID]],ryhmat!$A$2:$A$7,ryhmat!$B$2:$B$7)</f>
        <v>Tarvikkeet</v>
      </c>
      <c r="K2198">
        <f>Table1[[#This Row],[Myyntihinta]]-Table1[[#This Row],[Ostohinta]]</f>
        <v>3.99</v>
      </c>
    </row>
    <row r="2199" spans="1:11" x14ac:dyDescent="0.2">
      <c r="A2199">
        <v>52697</v>
      </c>
      <c r="B2199" s="21">
        <v>43896</v>
      </c>
      <c r="C2199" s="26" t="s">
        <v>828</v>
      </c>
      <c r="D2199">
        <v>1</v>
      </c>
      <c r="E2199">
        <v>5</v>
      </c>
      <c r="F2199">
        <v>15</v>
      </c>
      <c r="G2199">
        <v>10.26</v>
      </c>
      <c r="H2199" t="str">
        <f>_xlfn.XLOOKUP(Table1[[#This Row],[MyyjäID]],myyjat!$A$2:$A$16,myyjat!$B$2:$B$16)</f>
        <v>Liisa</v>
      </c>
      <c r="I2199">
        <f>_xlfn.XLOOKUP(Table1[[#This Row],[Tuotenumero]],tuotteet!$A$2:$A$26,tuotteet!$C$2:$C$26)</f>
        <v>4</v>
      </c>
      <c r="J2199" t="str">
        <f>_xlfn.XLOOKUP(Table1[[#This Row],[ryhmäID]],ryhmat!$A$2:$A$7,ryhmat!$B$2:$B$7)</f>
        <v>Tarvikkeet</v>
      </c>
      <c r="K2199">
        <f>Table1[[#This Row],[Myyntihinta]]-Table1[[#This Row],[Ostohinta]]</f>
        <v>4.74</v>
      </c>
    </row>
    <row r="2200" spans="1:11" x14ac:dyDescent="0.2">
      <c r="A2200">
        <v>52698</v>
      </c>
      <c r="B2200" s="21">
        <v>43897</v>
      </c>
      <c r="C2200" s="26" t="s">
        <v>829</v>
      </c>
      <c r="D2200">
        <v>1</v>
      </c>
      <c r="E2200">
        <v>6</v>
      </c>
      <c r="F2200">
        <v>348</v>
      </c>
      <c r="G2200">
        <v>218.88</v>
      </c>
      <c r="H2200" t="str">
        <f>_xlfn.XLOOKUP(Table1[[#This Row],[MyyjäID]],myyjat!$A$2:$A$16,myyjat!$B$2:$B$16)</f>
        <v>Hessu</v>
      </c>
      <c r="I2200">
        <f>_xlfn.XLOOKUP(Table1[[#This Row],[Tuotenumero]],tuotteet!$A$2:$A$26,tuotteet!$C$2:$C$26)</f>
        <v>3</v>
      </c>
      <c r="J2200" t="str">
        <f>_xlfn.XLOOKUP(Table1[[#This Row],[ryhmäID]],ryhmat!$A$2:$A$7,ryhmat!$B$2:$B$7)</f>
        <v>TV</v>
      </c>
      <c r="K2200">
        <f>Table1[[#This Row],[Myyntihinta]]-Table1[[#This Row],[Ostohinta]]</f>
        <v>129.12</v>
      </c>
    </row>
    <row r="2201" spans="1:11" x14ac:dyDescent="0.2">
      <c r="A2201">
        <v>52699</v>
      </c>
      <c r="B2201" s="21">
        <v>43897</v>
      </c>
      <c r="C2201" s="26" t="s">
        <v>828</v>
      </c>
      <c r="D2201">
        <v>1</v>
      </c>
      <c r="E2201">
        <v>7</v>
      </c>
      <c r="F2201">
        <v>15</v>
      </c>
      <c r="G2201">
        <v>10.91</v>
      </c>
      <c r="H2201" t="str">
        <f>_xlfn.XLOOKUP(Table1[[#This Row],[MyyjäID]],myyjat!$A$2:$A$16,myyjat!$B$2:$B$16)</f>
        <v>Rauno</v>
      </c>
      <c r="I2201">
        <f>_xlfn.XLOOKUP(Table1[[#This Row],[Tuotenumero]],tuotteet!$A$2:$A$26,tuotteet!$C$2:$C$26)</f>
        <v>4</v>
      </c>
      <c r="J2201" t="str">
        <f>_xlfn.XLOOKUP(Table1[[#This Row],[ryhmäID]],ryhmat!$A$2:$A$7,ryhmat!$B$2:$B$7)</f>
        <v>Tarvikkeet</v>
      </c>
      <c r="K2201">
        <f>Table1[[#This Row],[Myyntihinta]]-Table1[[#This Row],[Ostohinta]]</f>
        <v>4.09</v>
      </c>
    </row>
    <row r="2202" spans="1:11" x14ac:dyDescent="0.2">
      <c r="A2202">
        <v>52700</v>
      </c>
      <c r="B2202" s="21">
        <v>43897</v>
      </c>
      <c r="C2202" s="26" t="s">
        <v>828</v>
      </c>
      <c r="D2202">
        <v>1</v>
      </c>
      <c r="E2202">
        <v>1</v>
      </c>
      <c r="F2202">
        <v>15</v>
      </c>
      <c r="G2202">
        <v>10.64</v>
      </c>
      <c r="H2202" t="str">
        <f>_xlfn.XLOOKUP(Table1[[#This Row],[MyyjäID]],myyjat!$A$2:$A$16,myyjat!$B$2:$B$16)</f>
        <v>Jani</v>
      </c>
      <c r="I2202">
        <f>_xlfn.XLOOKUP(Table1[[#This Row],[Tuotenumero]],tuotteet!$A$2:$A$26,tuotteet!$C$2:$C$26)</f>
        <v>4</v>
      </c>
      <c r="J2202" t="str">
        <f>_xlfn.XLOOKUP(Table1[[#This Row],[ryhmäID]],ryhmat!$A$2:$A$7,ryhmat!$B$2:$B$7)</f>
        <v>Tarvikkeet</v>
      </c>
      <c r="K2202">
        <f>Table1[[#This Row],[Myyntihinta]]-Table1[[#This Row],[Ostohinta]]</f>
        <v>4.3599999999999994</v>
      </c>
    </row>
    <row r="2203" spans="1:11" x14ac:dyDescent="0.2">
      <c r="A2203">
        <v>52701</v>
      </c>
      <c r="B2203" s="21">
        <v>43897</v>
      </c>
      <c r="C2203" s="26" t="s">
        <v>828</v>
      </c>
      <c r="D2203">
        <v>1</v>
      </c>
      <c r="E2203">
        <v>9</v>
      </c>
      <c r="F2203">
        <v>14</v>
      </c>
      <c r="G2203">
        <v>10.31</v>
      </c>
      <c r="H2203" t="str">
        <f>_xlfn.XLOOKUP(Table1[[#This Row],[MyyjäID]],myyjat!$A$2:$A$16,myyjat!$B$2:$B$16)</f>
        <v>Maija</v>
      </c>
      <c r="I2203">
        <f>_xlfn.XLOOKUP(Table1[[#This Row],[Tuotenumero]],tuotteet!$A$2:$A$26,tuotteet!$C$2:$C$26)</f>
        <v>4</v>
      </c>
      <c r="J2203" t="str">
        <f>_xlfn.XLOOKUP(Table1[[#This Row],[ryhmäID]],ryhmat!$A$2:$A$7,ryhmat!$B$2:$B$7)</f>
        <v>Tarvikkeet</v>
      </c>
      <c r="K2203">
        <f>Table1[[#This Row],[Myyntihinta]]-Table1[[#This Row],[Ostohinta]]</f>
        <v>3.6899999999999995</v>
      </c>
    </row>
    <row r="2204" spans="1:11" x14ac:dyDescent="0.2">
      <c r="A2204">
        <v>52702</v>
      </c>
      <c r="B2204" s="21">
        <v>43897</v>
      </c>
      <c r="C2204" s="26" t="s">
        <v>828</v>
      </c>
      <c r="D2204">
        <v>1</v>
      </c>
      <c r="E2204">
        <v>6</v>
      </c>
      <c r="F2204">
        <v>15</v>
      </c>
      <c r="G2204">
        <v>10.19</v>
      </c>
      <c r="H2204" t="str">
        <f>_xlfn.XLOOKUP(Table1[[#This Row],[MyyjäID]],myyjat!$A$2:$A$16,myyjat!$B$2:$B$16)</f>
        <v>Hessu</v>
      </c>
      <c r="I2204">
        <f>_xlfn.XLOOKUP(Table1[[#This Row],[Tuotenumero]],tuotteet!$A$2:$A$26,tuotteet!$C$2:$C$26)</f>
        <v>4</v>
      </c>
      <c r="J2204" t="str">
        <f>_xlfn.XLOOKUP(Table1[[#This Row],[ryhmäID]],ryhmat!$A$2:$A$7,ryhmat!$B$2:$B$7)</f>
        <v>Tarvikkeet</v>
      </c>
      <c r="K2204">
        <f>Table1[[#This Row],[Myyntihinta]]-Table1[[#This Row],[Ostohinta]]</f>
        <v>4.8100000000000005</v>
      </c>
    </row>
    <row r="2205" spans="1:11" x14ac:dyDescent="0.2">
      <c r="A2205">
        <v>52703</v>
      </c>
      <c r="B2205" s="21">
        <v>43897</v>
      </c>
      <c r="C2205" s="26" t="s">
        <v>826</v>
      </c>
      <c r="D2205">
        <v>1</v>
      </c>
      <c r="E2205">
        <v>6</v>
      </c>
      <c r="F2205">
        <v>18</v>
      </c>
      <c r="G2205">
        <v>9.5</v>
      </c>
      <c r="H2205" t="str">
        <f>_xlfn.XLOOKUP(Table1[[#This Row],[MyyjäID]],myyjat!$A$2:$A$16,myyjat!$B$2:$B$16)</f>
        <v>Hessu</v>
      </c>
      <c r="I2205">
        <f>_xlfn.XLOOKUP(Table1[[#This Row],[Tuotenumero]],tuotteet!$A$2:$A$26,tuotteet!$C$2:$C$26)</f>
        <v>4</v>
      </c>
      <c r="J2205" t="str">
        <f>_xlfn.XLOOKUP(Table1[[#This Row],[ryhmäID]],ryhmat!$A$2:$A$7,ryhmat!$B$2:$B$7)</f>
        <v>Tarvikkeet</v>
      </c>
      <c r="K2205">
        <f>Table1[[#This Row],[Myyntihinta]]-Table1[[#This Row],[Ostohinta]]</f>
        <v>8.5</v>
      </c>
    </row>
    <row r="2206" spans="1:11" x14ac:dyDescent="0.2">
      <c r="A2206">
        <v>52704</v>
      </c>
      <c r="B2206" s="21">
        <v>43898</v>
      </c>
      <c r="C2206" s="26" t="s">
        <v>828</v>
      </c>
      <c r="D2206">
        <v>1</v>
      </c>
      <c r="E2206">
        <v>5</v>
      </c>
      <c r="F2206">
        <v>15</v>
      </c>
      <c r="G2206">
        <v>10.41</v>
      </c>
      <c r="H2206" t="str">
        <f>_xlfn.XLOOKUP(Table1[[#This Row],[MyyjäID]],myyjat!$A$2:$A$16,myyjat!$B$2:$B$16)</f>
        <v>Liisa</v>
      </c>
      <c r="I2206">
        <f>_xlfn.XLOOKUP(Table1[[#This Row],[Tuotenumero]],tuotteet!$A$2:$A$26,tuotteet!$C$2:$C$26)</f>
        <v>4</v>
      </c>
      <c r="J2206" t="str">
        <f>_xlfn.XLOOKUP(Table1[[#This Row],[ryhmäID]],ryhmat!$A$2:$A$7,ryhmat!$B$2:$B$7)</f>
        <v>Tarvikkeet</v>
      </c>
      <c r="K2206">
        <f>Table1[[#This Row],[Myyntihinta]]-Table1[[#This Row],[Ostohinta]]</f>
        <v>4.59</v>
      </c>
    </row>
    <row r="2207" spans="1:11" x14ac:dyDescent="0.2">
      <c r="A2207">
        <v>52705</v>
      </c>
      <c r="B2207" s="21">
        <v>43898</v>
      </c>
      <c r="C2207" s="26" t="s">
        <v>827</v>
      </c>
      <c r="D2207">
        <v>1</v>
      </c>
      <c r="E2207">
        <v>3</v>
      </c>
      <c r="F2207">
        <v>234</v>
      </c>
      <c r="G2207">
        <v>130.34</v>
      </c>
      <c r="H2207" t="str">
        <f>_xlfn.XLOOKUP(Table1[[#This Row],[MyyjäID]],myyjat!$A$2:$A$16,myyjat!$B$2:$B$16)</f>
        <v>Pekka</v>
      </c>
      <c r="I2207">
        <f>_xlfn.XLOOKUP(Table1[[#This Row],[Tuotenumero]],tuotteet!$A$2:$A$26,tuotteet!$C$2:$C$26)</f>
        <v>1</v>
      </c>
      <c r="J2207" t="str">
        <f>_xlfn.XLOOKUP(Table1[[#This Row],[ryhmäID]],ryhmat!$A$2:$A$7,ryhmat!$B$2:$B$7)</f>
        <v>Äänentoisto</v>
      </c>
      <c r="K2207">
        <f>Table1[[#This Row],[Myyntihinta]]-Table1[[#This Row],[Ostohinta]]</f>
        <v>103.66</v>
      </c>
    </row>
    <row r="2208" spans="1:11" x14ac:dyDescent="0.2">
      <c r="A2208">
        <v>52706</v>
      </c>
      <c r="B2208" s="21">
        <v>43899</v>
      </c>
      <c r="C2208" s="26" t="s">
        <v>829</v>
      </c>
      <c r="D2208">
        <v>1</v>
      </c>
      <c r="E2208">
        <v>5</v>
      </c>
      <c r="F2208">
        <v>329</v>
      </c>
      <c r="G2208">
        <v>223.23</v>
      </c>
      <c r="H2208" t="str">
        <f>_xlfn.XLOOKUP(Table1[[#This Row],[MyyjäID]],myyjat!$A$2:$A$16,myyjat!$B$2:$B$16)</f>
        <v>Liisa</v>
      </c>
      <c r="I2208">
        <f>_xlfn.XLOOKUP(Table1[[#This Row],[Tuotenumero]],tuotteet!$A$2:$A$26,tuotteet!$C$2:$C$26)</f>
        <v>3</v>
      </c>
      <c r="J2208" t="str">
        <f>_xlfn.XLOOKUP(Table1[[#This Row],[ryhmäID]],ryhmat!$A$2:$A$7,ryhmat!$B$2:$B$7)</f>
        <v>TV</v>
      </c>
      <c r="K2208">
        <f>Table1[[#This Row],[Myyntihinta]]-Table1[[#This Row],[Ostohinta]]</f>
        <v>105.77000000000001</v>
      </c>
    </row>
    <row r="2209" spans="1:11" x14ac:dyDescent="0.2">
      <c r="A2209">
        <v>52707</v>
      </c>
      <c r="B2209" s="21">
        <v>43899</v>
      </c>
      <c r="C2209" s="26" t="s">
        <v>828</v>
      </c>
      <c r="D2209">
        <v>1</v>
      </c>
      <c r="E2209">
        <v>2</v>
      </c>
      <c r="F2209">
        <v>14</v>
      </c>
      <c r="G2209">
        <v>10.93</v>
      </c>
      <c r="H2209" t="str">
        <f>_xlfn.XLOOKUP(Table1[[#This Row],[MyyjäID]],myyjat!$A$2:$A$16,myyjat!$B$2:$B$16)</f>
        <v>Petteri</v>
      </c>
      <c r="I2209">
        <f>_xlfn.XLOOKUP(Table1[[#This Row],[Tuotenumero]],tuotteet!$A$2:$A$26,tuotteet!$C$2:$C$26)</f>
        <v>4</v>
      </c>
      <c r="J2209" t="str">
        <f>_xlfn.XLOOKUP(Table1[[#This Row],[ryhmäID]],ryhmat!$A$2:$A$7,ryhmat!$B$2:$B$7)</f>
        <v>Tarvikkeet</v>
      </c>
      <c r="K2209">
        <f>Table1[[#This Row],[Myyntihinta]]-Table1[[#This Row],[Ostohinta]]</f>
        <v>3.0700000000000003</v>
      </c>
    </row>
    <row r="2210" spans="1:11" x14ac:dyDescent="0.2">
      <c r="A2210">
        <v>52708</v>
      </c>
      <c r="B2210" s="21">
        <v>43899</v>
      </c>
      <c r="C2210" s="26" t="s">
        <v>831</v>
      </c>
      <c r="D2210">
        <v>1</v>
      </c>
      <c r="E2210">
        <v>2</v>
      </c>
      <c r="F2210">
        <v>119</v>
      </c>
      <c r="G2210">
        <v>77.48</v>
      </c>
      <c r="H2210" t="str">
        <f>_xlfn.XLOOKUP(Table1[[#This Row],[MyyjäID]],myyjat!$A$2:$A$16,myyjat!$B$2:$B$16)</f>
        <v>Petteri</v>
      </c>
      <c r="I2210">
        <f>_xlfn.XLOOKUP(Table1[[#This Row],[Tuotenumero]],tuotteet!$A$2:$A$26,tuotteet!$C$2:$C$26)</f>
        <v>6</v>
      </c>
      <c r="J2210" t="str">
        <f>_xlfn.XLOOKUP(Table1[[#This Row],[ryhmäID]],ryhmat!$A$2:$A$7,ryhmat!$B$2:$B$7)</f>
        <v>Digiboxit</v>
      </c>
      <c r="K2210">
        <f>Table1[[#This Row],[Myyntihinta]]-Table1[[#This Row],[Ostohinta]]</f>
        <v>41.519999999999996</v>
      </c>
    </row>
    <row r="2211" spans="1:11" x14ac:dyDescent="0.2">
      <c r="A2211">
        <v>52709</v>
      </c>
      <c r="B2211" s="21">
        <v>43900</v>
      </c>
      <c r="C2211" s="26" t="s">
        <v>828</v>
      </c>
      <c r="D2211">
        <v>3</v>
      </c>
      <c r="E2211">
        <v>7</v>
      </c>
      <c r="F2211">
        <v>15</v>
      </c>
      <c r="G2211">
        <v>10.51</v>
      </c>
      <c r="H2211" t="str">
        <f>_xlfn.XLOOKUP(Table1[[#This Row],[MyyjäID]],myyjat!$A$2:$A$16,myyjat!$B$2:$B$16)</f>
        <v>Rauno</v>
      </c>
      <c r="I2211">
        <f>_xlfn.XLOOKUP(Table1[[#This Row],[Tuotenumero]],tuotteet!$A$2:$A$26,tuotteet!$C$2:$C$26)</f>
        <v>4</v>
      </c>
      <c r="J2211" t="str">
        <f>_xlfn.XLOOKUP(Table1[[#This Row],[ryhmäID]],ryhmat!$A$2:$A$7,ryhmat!$B$2:$B$7)</f>
        <v>Tarvikkeet</v>
      </c>
      <c r="K2211">
        <f>Table1[[#This Row],[Myyntihinta]]-Table1[[#This Row],[Ostohinta]]</f>
        <v>4.49</v>
      </c>
    </row>
    <row r="2212" spans="1:11" x14ac:dyDescent="0.2">
      <c r="A2212">
        <v>52710</v>
      </c>
      <c r="B2212" s="21">
        <v>43901</v>
      </c>
      <c r="C2212" s="26" t="s">
        <v>828</v>
      </c>
      <c r="D2212">
        <v>1</v>
      </c>
      <c r="E2212">
        <v>2</v>
      </c>
      <c r="F2212">
        <v>15</v>
      </c>
      <c r="G2212">
        <v>10.44</v>
      </c>
      <c r="H2212" t="str">
        <f>_xlfn.XLOOKUP(Table1[[#This Row],[MyyjäID]],myyjat!$A$2:$A$16,myyjat!$B$2:$B$16)</f>
        <v>Petteri</v>
      </c>
      <c r="I2212">
        <f>_xlfn.XLOOKUP(Table1[[#This Row],[Tuotenumero]],tuotteet!$A$2:$A$26,tuotteet!$C$2:$C$26)</f>
        <v>4</v>
      </c>
      <c r="J2212" t="str">
        <f>_xlfn.XLOOKUP(Table1[[#This Row],[ryhmäID]],ryhmat!$A$2:$A$7,ryhmat!$B$2:$B$7)</f>
        <v>Tarvikkeet</v>
      </c>
      <c r="K2212">
        <f>Table1[[#This Row],[Myyntihinta]]-Table1[[#This Row],[Ostohinta]]</f>
        <v>4.5600000000000005</v>
      </c>
    </row>
    <row r="2213" spans="1:11" x14ac:dyDescent="0.2">
      <c r="A2213">
        <v>52711</v>
      </c>
      <c r="B2213" s="21">
        <v>43901</v>
      </c>
      <c r="C2213" s="26" t="s">
        <v>828</v>
      </c>
      <c r="D2213">
        <v>1</v>
      </c>
      <c r="E2213">
        <v>2</v>
      </c>
      <c r="F2213">
        <v>14</v>
      </c>
      <c r="G2213">
        <v>10.57</v>
      </c>
      <c r="H2213" t="str">
        <f>_xlfn.XLOOKUP(Table1[[#This Row],[MyyjäID]],myyjat!$A$2:$A$16,myyjat!$B$2:$B$16)</f>
        <v>Petteri</v>
      </c>
      <c r="I2213">
        <f>_xlfn.XLOOKUP(Table1[[#This Row],[Tuotenumero]],tuotteet!$A$2:$A$26,tuotteet!$C$2:$C$26)</f>
        <v>4</v>
      </c>
      <c r="J2213" t="str">
        <f>_xlfn.XLOOKUP(Table1[[#This Row],[ryhmäID]],ryhmat!$A$2:$A$7,ryhmat!$B$2:$B$7)</f>
        <v>Tarvikkeet</v>
      </c>
      <c r="K2213">
        <f>Table1[[#This Row],[Myyntihinta]]-Table1[[#This Row],[Ostohinta]]</f>
        <v>3.4299999999999997</v>
      </c>
    </row>
    <row r="2214" spans="1:11" x14ac:dyDescent="0.2">
      <c r="A2214">
        <v>52712</v>
      </c>
      <c r="B2214" s="21">
        <v>43902</v>
      </c>
      <c r="C2214" s="26" t="s">
        <v>826</v>
      </c>
      <c r="D2214">
        <v>1</v>
      </c>
      <c r="E2214">
        <v>6</v>
      </c>
      <c r="F2214">
        <v>18</v>
      </c>
      <c r="G2214">
        <v>9.32</v>
      </c>
      <c r="H2214" t="str">
        <f>_xlfn.XLOOKUP(Table1[[#This Row],[MyyjäID]],myyjat!$A$2:$A$16,myyjat!$B$2:$B$16)</f>
        <v>Hessu</v>
      </c>
      <c r="I2214">
        <f>_xlfn.XLOOKUP(Table1[[#This Row],[Tuotenumero]],tuotteet!$A$2:$A$26,tuotteet!$C$2:$C$26)</f>
        <v>4</v>
      </c>
      <c r="J2214" t="str">
        <f>_xlfn.XLOOKUP(Table1[[#This Row],[ryhmäID]],ryhmat!$A$2:$A$7,ryhmat!$B$2:$B$7)</f>
        <v>Tarvikkeet</v>
      </c>
      <c r="K2214">
        <f>Table1[[#This Row],[Myyntihinta]]-Table1[[#This Row],[Ostohinta]]</f>
        <v>8.68</v>
      </c>
    </row>
    <row r="2215" spans="1:11" x14ac:dyDescent="0.2">
      <c r="A2215">
        <v>52713</v>
      </c>
      <c r="B2215" s="21">
        <v>43902</v>
      </c>
      <c r="C2215" s="26" t="s">
        <v>828</v>
      </c>
      <c r="D2215">
        <v>1</v>
      </c>
      <c r="E2215">
        <v>1</v>
      </c>
      <c r="F2215">
        <v>14</v>
      </c>
      <c r="G2215">
        <v>10.29</v>
      </c>
      <c r="H2215" t="str">
        <f>_xlfn.XLOOKUP(Table1[[#This Row],[MyyjäID]],myyjat!$A$2:$A$16,myyjat!$B$2:$B$16)</f>
        <v>Jani</v>
      </c>
      <c r="I2215">
        <f>_xlfn.XLOOKUP(Table1[[#This Row],[Tuotenumero]],tuotteet!$A$2:$A$26,tuotteet!$C$2:$C$26)</f>
        <v>4</v>
      </c>
      <c r="J2215" t="str">
        <f>_xlfn.XLOOKUP(Table1[[#This Row],[ryhmäID]],ryhmat!$A$2:$A$7,ryhmat!$B$2:$B$7)</f>
        <v>Tarvikkeet</v>
      </c>
      <c r="K2215">
        <f>Table1[[#This Row],[Myyntihinta]]-Table1[[#This Row],[Ostohinta]]</f>
        <v>3.7100000000000009</v>
      </c>
    </row>
    <row r="2216" spans="1:11" x14ac:dyDescent="0.2">
      <c r="A2216">
        <v>52714</v>
      </c>
      <c r="B2216" s="21">
        <v>43902</v>
      </c>
      <c r="C2216" s="26" t="s">
        <v>828</v>
      </c>
      <c r="D2216">
        <v>1</v>
      </c>
      <c r="E2216">
        <v>7</v>
      </c>
      <c r="F2216">
        <v>15</v>
      </c>
      <c r="G2216">
        <v>10.27</v>
      </c>
      <c r="H2216" t="str">
        <f>_xlfn.XLOOKUP(Table1[[#This Row],[MyyjäID]],myyjat!$A$2:$A$16,myyjat!$B$2:$B$16)</f>
        <v>Rauno</v>
      </c>
      <c r="I2216">
        <f>_xlfn.XLOOKUP(Table1[[#This Row],[Tuotenumero]],tuotteet!$A$2:$A$26,tuotteet!$C$2:$C$26)</f>
        <v>4</v>
      </c>
      <c r="J2216" t="str">
        <f>_xlfn.XLOOKUP(Table1[[#This Row],[ryhmäID]],ryhmat!$A$2:$A$7,ryhmat!$B$2:$B$7)</f>
        <v>Tarvikkeet</v>
      </c>
      <c r="K2216">
        <f>Table1[[#This Row],[Myyntihinta]]-Table1[[#This Row],[Ostohinta]]</f>
        <v>4.7300000000000004</v>
      </c>
    </row>
    <row r="2217" spans="1:11" x14ac:dyDescent="0.2">
      <c r="A2217">
        <v>52715</v>
      </c>
      <c r="B2217" s="21">
        <v>43903</v>
      </c>
      <c r="C2217" s="26" t="s">
        <v>828</v>
      </c>
      <c r="D2217">
        <v>1</v>
      </c>
      <c r="E2217">
        <v>9</v>
      </c>
      <c r="F2217">
        <v>14</v>
      </c>
      <c r="G2217">
        <v>10.68</v>
      </c>
      <c r="H2217" t="str">
        <f>_xlfn.XLOOKUP(Table1[[#This Row],[MyyjäID]],myyjat!$A$2:$A$16,myyjat!$B$2:$B$16)</f>
        <v>Maija</v>
      </c>
      <c r="I2217">
        <f>_xlfn.XLOOKUP(Table1[[#This Row],[Tuotenumero]],tuotteet!$A$2:$A$26,tuotteet!$C$2:$C$26)</f>
        <v>4</v>
      </c>
      <c r="J2217" t="str">
        <f>_xlfn.XLOOKUP(Table1[[#This Row],[ryhmäID]],ryhmat!$A$2:$A$7,ryhmat!$B$2:$B$7)</f>
        <v>Tarvikkeet</v>
      </c>
      <c r="K2217">
        <f>Table1[[#This Row],[Myyntihinta]]-Table1[[#This Row],[Ostohinta]]</f>
        <v>3.3200000000000003</v>
      </c>
    </row>
    <row r="2218" spans="1:11" x14ac:dyDescent="0.2">
      <c r="A2218">
        <v>52716</v>
      </c>
      <c r="B2218" s="21">
        <v>43903</v>
      </c>
      <c r="C2218" s="26" t="s">
        <v>828</v>
      </c>
      <c r="D2218">
        <v>1</v>
      </c>
      <c r="E2218">
        <v>1</v>
      </c>
      <c r="F2218">
        <v>15</v>
      </c>
      <c r="G2218">
        <v>10.84</v>
      </c>
      <c r="H2218" t="str">
        <f>_xlfn.XLOOKUP(Table1[[#This Row],[MyyjäID]],myyjat!$A$2:$A$16,myyjat!$B$2:$B$16)</f>
        <v>Jani</v>
      </c>
      <c r="I2218">
        <f>_xlfn.XLOOKUP(Table1[[#This Row],[Tuotenumero]],tuotteet!$A$2:$A$26,tuotteet!$C$2:$C$26)</f>
        <v>4</v>
      </c>
      <c r="J2218" t="str">
        <f>_xlfn.XLOOKUP(Table1[[#This Row],[ryhmäID]],ryhmat!$A$2:$A$7,ryhmat!$B$2:$B$7)</f>
        <v>Tarvikkeet</v>
      </c>
      <c r="K2218">
        <f>Table1[[#This Row],[Myyntihinta]]-Table1[[#This Row],[Ostohinta]]</f>
        <v>4.16</v>
      </c>
    </row>
    <row r="2219" spans="1:11" x14ac:dyDescent="0.2">
      <c r="A2219">
        <v>52717</v>
      </c>
      <c r="B2219" s="21">
        <v>43903</v>
      </c>
      <c r="C2219" s="26" t="s">
        <v>829</v>
      </c>
      <c r="D2219">
        <v>1</v>
      </c>
      <c r="E2219">
        <v>6</v>
      </c>
      <c r="F2219">
        <v>315</v>
      </c>
      <c r="G2219">
        <v>233.67</v>
      </c>
      <c r="H2219" t="str">
        <f>_xlfn.XLOOKUP(Table1[[#This Row],[MyyjäID]],myyjat!$A$2:$A$16,myyjat!$B$2:$B$16)</f>
        <v>Hessu</v>
      </c>
      <c r="I2219">
        <f>_xlfn.XLOOKUP(Table1[[#This Row],[Tuotenumero]],tuotteet!$A$2:$A$26,tuotteet!$C$2:$C$26)</f>
        <v>3</v>
      </c>
      <c r="J2219" t="str">
        <f>_xlfn.XLOOKUP(Table1[[#This Row],[ryhmäID]],ryhmat!$A$2:$A$7,ryhmat!$B$2:$B$7)</f>
        <v>TV</v>
      </c>
      <c r="K2219">
        <f>Table1[[#This Row],[Myyntihinta]]-Table1[[#This Row],[Ostohinta]]</f>
        <v>81.330000000000013</v>
      </c>
    </row>
    <row r="2220" spans="1:11" x14ac:dyDescent="0.2">
      <c r="A2220">
        <v>52718</v>
      </c>
      <c r="B2220" s="21">
        <v>43904</v>
      </c>
      <c r="C2220" s="26" t="s">
        <v>826</v>
      </c>
      <c r="D2220">
        <v>1</v>
      </c>
      <c r="E2220">
        <v>9</v>
      </c>
      <c r="F2220">
        <v>18</v>
      </c>
      <c r="G2220">
        <v>9.49</v>
      </c>
      <c r="H2220" t="str">
        <f>_xlfn.XLOOKUP(Table1[[#This Row],[MyyjäID]],myyjat!$A$2:$A$16,myyjat!$B$2:$B$16)</f>
        <v>Maija</v>
      </c>
      <c r="I2220">
        <f>_xlfn.XLOOKUP(Table1[[#This Row],[Tuotenumero]],tuotteet!$A$2:$A$26,tuotteet!$C$2:$C$26)</f>
        <v>4</v>
      </c>
      <c r="J2220" t="str">
        <f>_xlfn.XLOOKUP(Table1[[#This Row],[ryhmäID]],ryhmat!$A$2:$A$7,ryhmat!$B$2:$B$7)</f>
        <v>Tarvikkeet</v>
      </c>
      <c r="K2220">
        <f>Table1[[#This Row],[Myyntihinta]]-Table1[[#This Row],[Ostohinta]]</f>
        <v>8.51</v>
      </c>
    </row>
    <row r="2221" spans="1:11" x14ac:dyDescent="0.2">
      <c r="A2221">
        <v>52719</v>
      </c>
      <c r="B2221" s="21">
        <v>43904</v>
      </c>
      <c r="C2221" s="26" t="s">
        <v>828</v>
      </c>
      <c r="D2221">
        <v>1</v>
      </c>
      <c r="E2221">
        <v>3</v>
      </c>
      <c r="F2221">
        <v>15</v>
      </c>
      <c r="G2221">
        <v>10.7</v>
      </c>
      <c r="H2221" t="str">
        <f>_xlfn.XLOOKUP(Table1[[#This Row],[MyyjäID]],myyjat!$A$2:$A$16,myyjat!$B$2:$B$16)</f>
        <v>Pekka</v>
      </c>
      <c r="I2221">
        <f>_xlfn.XLOOKUP(Table1[[#This Row],[Tuotenumero]],tuotteet!$A$2:$A$26,tuotteet!$C$2:$C$26)</f>
        <v>4</v>
      </c>
      <c r="J2221" t="str">
        <f>_xlfn.XLOOKUP(Table1[[#This Row],[ryhmäID]],ryhmat!$A$2:$A$7,ryhmat!$B$2:$B$7)</f>
        <v>Tarvikkeet</v>
      </c>
      <c r="K2221">
        <f>Table1[[#This Row],[Myyntihinta]]-Table1[[#This Row],[Ostohinta]]</f>
        <v>4.3000000000000007</v>
      </c>
    </row>
    <row r="2222" spans="1:11" x14ac:dyDescent="0.2">
      <c r="A2222">
        <v>52720</v>
      </c>
      <c r="B2222" s="21">
        <v>43905</v>
      </c>
      <c r="C2222" s="26" t="s">
        <v>828</v>
      </c>
      <c r="D2222">
        <v>1</v>
      </c>
      <c r="E2222">
        <v>1</v>
      </c>
      <c r="F2222">
        <v>15</v>
      </c>
      <c r="G2222">
        <v>10.74</v>
      </c>
      <c r="H2222" t="str">
        <f>_xlfn.XLOOKUP(Table1[[#This Row],[MyyjäID]],myyjat!$A$2:$A$16,myyjat!$B$2:$B$16)</f>
        <v>Jani</v>
      </c>
      <c r="I2222">
        <f>_xlfn.XLOOKUP(Table1[[#This Row],[Tuotenumero]],tuotteet!$A$2:$A$26,tuotteet!$C$2:$C$26)</f>
        <v>4</v>
      </c>
      <c r="J2222" t="str">
        <f>_xlfn.XLOOKUP(Table1[[#This Row],[ryhmäID]],ryhmat!$A$2:$A$7,ryhmat!$B$2:$B$7)</f>
        <v>Tarvikkeet</v>
      </c>
      <c r="K2222">
        <f>Table1[[#This Row],[Myyntihinta]]-Table1[[#This Row],[Ostohinta]]</f>
        <v>4.26</v>
      </c>
    </row>
    <row r="2223" spans="1:11" x14ac:dyDescent="0.2">
      <c r="A2223">
        <v>52721</v>
      </c>
      <c r="B2223" s="21">
        <v>43905</v>
      </c>
      <c r="C2223" s="26" t="s">
        <v>827</v>
      </c>
      <c r="D2223">
        <v>1</v>
      </c>
      <c r="E2223">
        <v>5</v>
      </c>
      <c r="F2223">
        <v>256</v>
      </c>
      <c r="G2223">
        <v>134.63</v>
      </c>
      <c r="H2223" t="str">
        <f>_xlfn.XLOOKUP(Table1[[#This Row],[MyyjäID]],myyjat!$A$2:$A$16,myyjat!$B$2:$B$16)</f>
        <v>Liisa</v>
      </c>
      <c r="I2223">
        <f>_xlfn.XLOOKUP(Table1[[#This Row],[Tuotenumero]],tuotteet!$A$2:$A$26,tuotteet!$C$2:$C$26)</f>
        <v>1</v>
      </c>
      <c r="J2223" t="str">
        <f>_xlfn.XLOOKUP(Table1[[#This Row],[ryhmäID]],ryhmat!$A$2:$A$7,ryhmat!$B$2:$B$7)</f>
        <v>Äänentoisto</v>
      </c>
      <c r="K2223">
        <f>Table1[[#This Row],[Myyntihinta]]-Table1[[#This Row],[Ostohinta]]</f>
        <v>121.37</v>
      </c>
    </row>
    <row r="2224" spans="1:11" x14ac:dyDescent="0.2">
      <c r="A2224">
        <v>52722</v>
      </c>
      <c r="B2224" s="21">
        <v>43906</v>
      </c>
      <c r="C2224" s="26" t="s">
        <v>828</v>
      </c>
      <c r="D2224">
        <v>1</v>
      </c>
      <c r="E2224">
        <v>3</v>
      </c>
      <c r="F2224">
        <v>15</v>
      </c>
      <c r="G2224">
        <v>10.33</v>
      </c>
      <c r="H2224" t="str">
        <f>_xlfn.XLOOKUP(Table1[[#This Row],[MyyjäID]],myyjat!$A$2:$A$16,myyjat!$B$2:$B$16)</f>
        <v>Pekka</v>
      </c>
      <c r="I2224">
        <f>_xlfn.XLOOKUP(Table1[[#This Row],[Tuotenumero]],tuotteet!$A$2:$A$26,tuotteet!$C$2:$C$26)</f>
        <v>4</v>
      </c>
      <c r="J2224" t="str">
        <f>_xlfn.XLOOKUP(Table1[[#This Row],[ryhmäID]],ryhmat!$A$2:$A$7,ryhmat!$B$2:$B$7)</f>
        <v>Tarvikkeet</v>
      </c>
      <c r="K2224">
        <f>Table1[[#This Row],[Myyntihinta]]-Table1[[#This Row],[Ostohinta]]</f>
        <v>4.67</v>
      </c>
    </row>
    <row r="2225" spans="1:11" x14ac:dyDescent="0.2">
      <c r="A2225">
        <v>52723</v>
      </c>
      <c r="B2225" s="21">
        <v>43907</v>
      </c>
      <c r="C2225" s="26" t="s">
        <v>828</v>
      </c>
      <c r="D2225">
        <v>1</v>
      </c>
      <c r="E2225">
        <v>5</v>
      </c>
      <c r="F2225">
        <v>15</v>
      </c>
      <c r="G2225">
        <v>11.27</v>
      </c>
      <c r="H2225" t="str">
        <f>_xlfn.XLOOKUP(Table1[[#This Row],[MyyjäID]],myyjat!$A$2:$A$16,myyjat!$B$2:$B$16)</f>
        <v>Liisa</v>
      </c>
      <c r="I2225">
        <f>_xlfn.XLOOKUP(Table1[[#This Row],[Tuotenumero]],tuotteet!$A$2:$A$26,tuotteet!$C$2:$C$26)</f>
        <v>4</v>
      </c>
      <c r="J2225" t="str">
        <f>_xlfn.XLOOKUP(Table1[[#This Row],[ryhmäID]],ryhmat!$A$2:$A$7,ryhmat!$B$2:$B$7)</f>
        <v>Tarvikkeet</v>
      </c>
      <c r="K2225">
        <f>Table1[[#This Row],[Myyntihinta]]-Table1[[#This Row],[Ostohinta]]</f>
        <v>3.7300000000000004</v>
      </c>
    </row>
    <row r="2226" spans="1:11" x14ac:dyDescent="0.2">
      <c r="A2226">
        <v>52724</v>
      </c>
      <c r="B2226" s="21">
        <v>43907</v>
      </c>
      <c r="C2226" s="26" t="s">
        <v>826</v>
      </c>
      <c r="D2226">
        <v>1</v>
      </c>
      <c r="E2226">
        <v>6</v>
      </c>
      <c r="F2226">
        <v>17</v>
      </c>
      <c r="G2226">
        <v>9.35</v>
      </c>
      <c r="H2226" t="str">
        <f>_xlfn.XLOOKUP(Table1[[#This Row],[MyyjäID]],myyjat!$A$2:$A$16,myyjat!$B$2:$B$16)</f>
        <v>Hessu</v>
      </c>
      <c r="I2226">
        <f>_xlfn.XLOOKUP(Table1[[#This Row],[Tuotenumero]],tuotteet!$A$2:$A$26,tuotteet!$C$2:$C$26)</f>
        <v>4</v>
      </c>
      <c r="J2226" t="str">
        <f>_xlfn.XLOOKUP(Table1[[#This Row],[ryhmäID]],ryhmat!$A$2:$A$7,ryhmat!$B$2:$B$7)</f>
        <v>Tarvikkeet</v>
      </c>
      <c r="K2226">
        <f>Table1[[#This Row],[Myyntihinta]]-Table1[[#This Row],[Ostohinta]]</f>
        <v>7.65</v>
      </c>
    </row>
    <row r="2227" spans="1:11" x14ac:dyDescent="0.2">
      <c r="A2227">
        <v>52725</v>
      </c>
      <c r="B2227" s="21">
        <v>43908</v>
      </c>
      <c r="C2227" s="26" t="s">
        <v>828</v>
      </c>
      <c r="D2227">
        <v>1</v>
      </c>
      <c r="E2227">
        <v>6</v>
      </c>
      <c r="F2227">
        <v>14</v>
      </c>
      <c r="G2227">
        <v>11</v>
      </c>
      <c r="H2227" t="str">
        <f>_xlfn.XLOOKUP(Table1[[#This Row],[MyyjäID]],myyjat!$A$2:$A$16,myyjat!$B$2:$B$16)</f>
        <v>Hessu</v>
      </c>
      <c r="I2227">
        <f>_xlfn.XLOOKUP(Table1[[#This Row],[Tuotenumero]],tuotteet!$A$2:$A$26,tuotteet!$C$2:$C$26)</f>
        <v>4</v>
      </c>
      <c r="J2227" t="str">
        <f>_xlfn.XLOOKUP(Table1[[#This Row],[ryhmäID]],ryhmat!$A$2:$A$7,ryhmat!$B$2:$B$7)</f>
        <v>Tarvikkeet</v>
      </c>
      <c r="K2227">
        <f>Table1[[#This Row],[Myyntihinta]]-Table1[[#This Row],[Ostohinta]]</f>
        <v>3</v>
      </c>
    </row>
    <row r="2228" spans="1:11" x14ac:dyDescent="0.2">
      <c r="A2228">
        <v>52726</v>
      </c>
      <c r="B2228" s="21">
        <v>43908</v>
      </c>
      <c r="C2228" s="26" t="s">
        <v>829</v>
      </c>
      <c r="D2228">
        <v>1</v>
      </c>
      <c r="E2228">
        <v>1</v>
      </c>
      <c r="F2228">
        <v>332</v>
      </c>
      <c r="G2228">
        <v>218</v>
      </c>
      <c r="H2228" t="str">
        <f>_xlfn.XLOOKUP(Table1[[#This Row],[MyyjäID]],myyjat!$A$2:$A$16,myyjat!$B$2:$B$16)</f>
        <v>Jani</v>
      </c>
      <c r="I2228">
        <f>_xlfn.XLOOKUP(Table1[[#This Row],[Tuotenumero]],tuotteet!$A$2:$A$26,tuotteet!$C$2:$C$26)</f>
        <v>3</v>
      </c>
      <c r="J2228" t="str">
        <f>_xlfn.XLOOKUP(Table1[[#This Row],[ryhmäID]],ryhmat!$A$2:$A$7,ryhmat!$B$2:$B$7)</f>
        <v>TV</v>
      </c>
      <c r="K2228">
        <f>Table1[[#This Row],[Myyntihinta]]-Table1[[#This Row],[Ostohinta]]</f>
        <v>114</v>
      </c>
    </row>
    <row r="2229" spans="1:11" x14ac:dyDescent="0.2">
      <c r="A2229">
        <v>52727</v>
      </c>
      <c r="B2229" s="21">
        <v>43908</v>
      </c>
      <c r="C2229" s="26" t="s">
        <v>828</v>
      </c>
      <c r="D2229">
        <v>1</v>
      </c>
      <c r="E2229">
        <v>5</v>
      </c>
      <c r="F2229">
        <v>15</v>
      </c>
      <c r="G2229">
        <v>10.95</v>
      </c>
      <c r="H2229" t="str">
        <f>_xlfn.XLOOKUP(Table1[[#This Row],[MyyjäID]],myyjat!$A$2:$A$16,myyjat!$B$2:$B$16)</f>
        <v>Liisa</v>
      </c>
      <c r="I2229">
        <f>_xlfn.XLOOKUP(Table1[[#This Row],[Tuotenumero]],tuotteet!$A$2:$A$26,tuotteet!$C$2:$C$26)</f>
        <v>4</v>
      </c>
      <c r="J2229" t="str">
        <f>_xlfn.XLOOKUP(Table1[[#This Row],[ryhmäID]],ryhmat!$A$2:$A$7,ryhmat!$B$2:$B$7)</f>
        <v>Tarvikkeet</v>
      </c>
      <c r="K2229">
        <f>Table1[[#This Row],[Myyntihinta]]-Table1[[#This Row],[Ostohinta]]</f>
        <v>4.0500000000000007</v>
      </c>
    </row>
    <row r="2230" spans="1:11" x14ac:dyDescent="0.2">
      <c r="A2230">
        <v>52728</v>
      </c>
      <c r="B2230" s="21">
        <v>43909</v>
      </c>
      <c r="C2230" s="26" t="s">
        <v>828</v>
      </c>
      <c r="D2230">
        <v>1</v>
      </c>
      <c r="E2230">
        <v>5</v>
      </c>
      <c r="F2230">
        <v>15</v>
      </c>
      <c r="G2230">
        <v>10.58</v>
      </c>
      <c r="H2230" t="str">
        <f>_xlfn.XLOOKUP(Table1[[#This Row],[MyyjäID]],myyjat!$A$2:$A$16,myyjat!$B$2:$B$16)</f>
        <v>Liisa</v>
      </c>
      <c r="I2230">
        <f>_xlfn.XLOOKUP(Table1[[#This Row],[Tuotenumero]],tuotteet!$A$2:$A$26,tuotteet!$C$2:$C$26)</f>
        <v>4</v>
      </c>
      <c r="J2230" t="str">
        <f>_xlfn.XLOOKUP(Table1[[#This Row],[ryhmäID]],ryhmat!$A$2:$A$7,ryhmat!$B$2:$B$7)</f>
        <v>Tarvikkeet</v>
      </c>
      <c r="K2230">
        <f>Table1[[#This Row],[Myyntihinta]]-Table1[[#This Row],[Ostohinta]]</f>
        <v>4.42</v>
      </c>
    </row>
    <row r="2231" spans="1:11" x14ac:dyDescent="0.2">
      <c r="A2231">
        <v>52729</v>
      </c>
      <c r="B2231" s="21">
        <v>43909</v>
      </c>
      <c r="C2231" s="26" t="s">
        <v>828</v>
      </c>
      <c r="D2231">
        <v>1</v>
      </c>
      <c r="E2231">
        <v>2</v>
      </c>
      <c r="F2231">
        <v>15</v>
      </c>
      <c r="G2231">
        <v>10.41</v>
      </c>
      <c r="H2231" t="str">
        <f>_xlfn.XLOOKUP(Table1[[#This Row],[MyyjäID]],myyjat!$A$2:$A$16,myyjat!$B$2:$B$16)</f>
        <v>Petteri</v>
      </c>
      <c r="I2231">
        <f>_xlfn.XLOOKUP(Table1[[#This Row],[Tuotenumero]],tuotteet!$A$2:$A$26,tuotteet!$C$2:$C$26)</f>
        <v>4</v>
      </c>
      <c r="J2231" t="str">
        <f>_xlfn.XLOOKUP(Table1[[#This Row],[ryhmäID]],ryhmat!$A$2:$A$7,ryhmat!$B$2:$B$7)</f>
        <v>Tarvikkeet</v>
      </c>
      <c r="K2231">
        <f>Table1[[#This Row],[Myyntihinta]]-Table1[[#This Row],[Ostohinta]]</f>
        <v>4.59</v>
      </c>
    </row>
    <row r="2232" spans="1:11" x14ac:dyDescent="0.2">
      <c r="A2232">
        <v>52730</v>
      </c>
      <c r="B2232" s="21">
        <v>43909</v>
      </c>
      <c r="C2232" s="26" t="s">
        <v>828</v>
      </c>
      <c r="D2232">
        <v>1</v>
      </c>
      <c r="E2232">
        <v>6</v>
      </c>
      <c r="F2232">
        <v>15</v>
      </c>
      <c r="G2232">
        <v>10.99</v>
      </c>
      <c r="H2232" t="str">
        <f>_xlfn.XLOOKUP(Table1[[#This Row],[MyyjäID]],myyjat!$A$2:$A$16,myyjat!$B$2:$B$16)</f>
        <v>Hessu</v>
      </c>
      <c r="I2232">
        <f>_xlfn.XLOOKUP(Table1[[#This Row],[Tuotenumero]],tuotteet!$A$2:$A$26,tuotteet!$C$2:$C$26)</f>
        <v>4</v>
      </c>
      <c r="J2232" t="str">
        <f>_xlfn.XLOOKUP(Table1[[#This Row],[ryhmäID]],ryhmat!$A$2:$A$7,ryhmat!$B$2:$B$7)</f>
        <v>Tarvikkeet</v>
      </c>
      <c r="K2232">
        <f>Table1[[#This Row],[Myyntihinta]]-Table1[[#This Row],[Ostohinta]]</f>
        <v>4.01</v>
      </c>
    </row>
    <row r="2233" spans="1:11" x14ac:dyDescent="0.2">
      <c r="A2233">
        <v>52731</v>
      </c>
      <c r="B2233" s="21">
        <v>43909</v>
      </c>
      <c r="C2233" s="26" t="s">
        <v>828</v>
      </c>
      <c r="D2233">
        <v>1</v>
      </c>
      <c r="E2233">
        <v>3</v>
      </c>
      <c r="F2233">
        <v>14</v>
      </c>
      <c r="G2233">
        <v>10.83</v>
      </c>
      <c r="H2233" t="str">
        <f>_xlfn.XLOOKUP(Table1[[#This Row],[MyyjäID]],myyjat!$A$2:$A$16,myyjat!$B$2:$B$16)</f>
        <v>Pekka</v>
      </c>
      <c r="I2233">
        <f>_xlfn.XLOOKUP(Table1[[#This Row],[Tuotenumero]],tuotteet!$A$2:$A$26,tuotteet!$C$2:$C$26)</f>
        <v>4</v>
      </c>
      <c r="J2233" t="str">
        <f>_xlfn.XLOOKUP(Table1[[#This Row],[ryhmäID]],ryhmat!$A$2:$A$7,ryhmat!$B$2:$B$7)</f>
        <v>Tarvikkeet</v>
      </c>
      <c r="K2233">
        <f>Table1[[#This Row],[Myyntihinta]]-Table1[[#This Row],[Ostohinta]]</f>
        <v>3.17</v>
      </c>
    </row>
    <row r="2234" spans="1:11" x14ac:dyDescent="0.2">
      <c r="A2234">
        <v>52732</v>
      </c>
      <c r="B2234" s="21">
        <v>43909</v>
      </c>
      <c r="C2234" s="26" t="s">
        <v>828</v>
      </c>
      <c r="D2234">
        <v>1</v>
      </c>
      <c r="E2234">
        <v>2</v>
      </c>
      <c r="F2234">
        <v>15</v>
      </c>
      <c r="G2234">
        <v>10.16</v>
      </c>
      <c r="H2234" t="str">
        <f>_xlfn.XLOOKUP(Table1[[#This Row],[MyyjäID]],myyjat!$A$2:$A$16,myyjat!$B$2:$B$16)</f>
        <v>Petteri</v>
      </c>
      <c r="I2234">
        <f>_xlfn.XLOOKUP(Table1[[#This Row],[Tuotenumero]],tuotteet!$A$2:$A$26,tuotteet!$C$2:$C$26)</f>
        <v>4</v>
      </c>
      <c r="J2234" t="str">
        <f>_xlfn.XLOOKUP(Table1[[#This Row],[ryhmäID]],ryhmat!$A$2:$A$7,ryhmat!$B$2:$B$7)</f>
        <v>Tarvikkeet</v>
      </c>
      <c r="K2234">
        <f>Table1[[#This Row],[Myyntihinta]]-Table1[[#This Row],[Ostohinta]]</f>
        <v>4.84</v>
      </c>
    </row>
    <row r="2235" spans="1:11" x14ac:dyDescent="0.2">
      <c r="A2235">
        <v>52733</v>
      </c>
      <c r="B2235" s="21">
        <v>43910</v>
      </c>
      <c r="C2235" s="26" t="s">
        <v>828</v>
      </c>
      <c r="D2235">
        <v>1</v>
      </c>
      <c r="E2235">
        <v>5</v>
      </c>
      <c r="F2235">
        <v>15</v>
      </c>
      <c r="G2235">
        <v>10.67</v>
      </c>
      <c r="H2235" t="str">
        <f>_xlfn.XLOOKUP(Table1[[#This Row],[MyyjäID]],myyjat!$A$2:$A$16,myyjat!$B$2:$B$16)</f>
        <v>Liisa</v>
      </c>
      <c r="I2235">
        <f>_xlfn.XLOOKUP(Table1[[#This Row],[Tuotenumero]],tuotteet!$A$2:$A$26,tuotteet!$C$2:$C$26)</f>
        <v>4</v>
      </c>
      <c r="J2235" t="str">
        <f>_xlfn.XLOOKUP(Table1[[#This Row],[ryhmäID]],ryhmat!$A$2:$A$7,ryhmat!$B$2:$B$7)</f>
        <v>Tarvikkeet</v>
      </c>
      <c r="K2235">
        <f>Table1[[#This Row],[Myyntihinta]]-Table1[[#This Row],[Ostohinta]]</f>
        <v>4.33</v>
      </c>
    </row>
    <row r="2236" spans="1:11" x14ac:dyDescent="0.2">
      <c r="A2236">
        <v>52734</v>
      </c>
      <c r="B2236" s="21">
        <v>43911</v>
      </c>
      <c r="C2236" s="26" t="s">
        <v>830</v>
      </c>
      <c r="D2236">
        <v>1</v>
      </c>
      <c r="E2236">
        <v>1</v>
      </c>
      <c r="F2236">
        <v>54</v>
      </c>
      <c r="G2236">
        <v>41.81</v>
      </c>
      <c r="H2236" t="str">
        <f>_xlfn.XLOOKUP(Table1[[#This Row],[MyyjäID]],myyjat!$A$2:$A$16,myyjat!$B$2:$B$16)</f>
        <v>Jani</v>
      </c>
      <c r="I2236">
        <f>_xlfn.XLOOKUP(Table1[[#This Row],[Tuotenumero]],tuotteet!$A$2:$A$26,tuotteet!$C$2:$C$26)</f>
        <v>4</v>
      </c>
      <c r="J2236" t="str">
        <f>_xlfn.XLOOKUP(Table1[[#This Row],[ryhmäID]],ryhmat!$A$2:$A$7,ryhmat!$B$2:$B$7)</f>
        <v>Tarvikkeet</v>
      </c>
      <c r="K2236">
        <f>Table1[[#This Row],[Myyntihinta]]-Table1[[#This Row],[Ostohinta]]</f>
        <v>12.189999999999998</v>
      </c>
    </row>
    <row r="2237" spans="1:11" x14ac:dyDescent="0.2">
      <c r="A2237">
        <v>52735</v>
      </c>
      <c r="B2237" s="21">
        <v>43911</v>
      </c>
      <c r="C2237" s="26" t="s">
        <v>828</v>
      </c>
      <c r="D2237">
        <v>1</v>
      </c>
      <c r="E2237">
        <v>1</v>
      </c>
      <c r="F2237">
        <v>15</v>
      </c>
      <c r="G2237">
        <v>10.71</v>
      </c>
      <c r="H2237" t="str">
        <f>_xlfn.XLOOKUP(Table1[[#This Row],[MyyjäID]],myyjat!$A$2:$A$16,myyjat!$B$2:$B$16)</f>
        <v>Jani</v>
      </c>
      <c r="I2237">
        <f>_xlfn.XLOOKUP(Table1[[#This Row],[Tuotenumero]],tuotteet!$A$2:$A$26,tuotteet!$C$2:$C$26)</f>
        <v>4</v>
      </c>
      <c r="J2237" t="str">
        <f>_xlfn.XLOOKUP(Table1[[#This Row],[ryhmäID]],ryhmat!$A$2:$A$7,ryhmat!$B$2:$B$7)</f>
        <v>Tarvikkeet</v>
      </c>
      <c r="K2237">
        <f>Table1[[#This Row],[Myyntihinta]]-Table1[[#This Row],[Ostohinta]]</f>
        <v>4.2899999999999991</v>
      </c>
    </row>
    <row r="2238" spans="1:11" x14ac:dyDescent="0.2">
      <c r="A2238">
        <v>52736</v>
      </c>
      <c r="B2238" s="21">
        <v>43911</v>
      </c>
      <c r="C2238" s="26" t="s">
        <v>828</v>
      </c>
      <c r="D2238">
        <v>1</v>
      </c>
      <c r="E2238">
        <v>9</v>
      </c>
      <c r="F2238">
        <v>15</v>
      </c>
      <c r="G2238">
        <v>10.85</v>
      </c>
      <c r="H2238" t="str">
        <f>_xlfn.XLOOKUP(Table1[[#This Row],[MyyjäID]],myyjat!$A$2:$A$16,myyjat!$B$2:$B$16)</f>
        <v>Maija</v>
      </c>
      <c r="I2238">
        <f>_xlfn.XLOOKUP(Table1[[#This Row],[Tuotenumero]],tuotteet!$A$2:$A$26,tuotteet!$C$2:$C$26)</f>
        <v>4</v>
      </c>
      <c r="J2238" t="str">
        <f>_xlfn.XLOOKUP(Table1[[#This Row],[ryhmäID]],ryhmat!$A$2:$A$7,ryhmat!$B$2:$B$7)</f>
        <v>Tarvikkeet</v>
      </c>
      <c r="K2238">
        <f>Table1[[#This Row],[Myyntihinta]]-Table1[[#This Row],[Ostohinta]]</f>
        <v>4.1500000000000004</v>
      </c>
    </row>
    <row r="2239" spans="1:11" x14ac:dyDescent="0.2">
      <c r="A2239">
        <v>52737</v>
      </c>
      <c r="B2239" s="21">
        <v>43912</v>
      </c>
      <c r="C2239" s="26" t="s">
        <v>827</v>
      </c>
      <c r="D2239">
        <v>1</v>
      </c>
      <c r="E2239">
        <v>6</v>
      </c>
      <c r="F2239">
        <v>243</v>
      </c>
      <c r="G2239">
        <v>137.13</v>
      </c>
      <c r="H2239" t="str">
        <f>_xlfn.XLOOKUP(Table1[[#This Row],[MyyjäID]],myyjat!$A$2:$A$16,myyjat!$B$2:$B$16)</f>
        <v>Hessu</v>
      </c>
      <c r="I2239">
        <f>_xlfn.XLOOKUP(Table1[[#This Row],[Tuotenumero]],tuotteet!$A$2:$A$26,tuotteet!$C$2:$C$26)</f>
        <v>1</v>
      </c>
      <c r="J2239" t="str">
        <f>_xlfn.XLOOKUP(Table1[[#This Row],[ryhmäID]],ryhmat!$A$2:$A$7,ryhmat!$B$2:$B$7)</f>
        <v>Äänentoisto</v>
      </c>
      <c r="K2239">
        <f>Table1[[#This Row],[Myyntihinta]]-Table1[[#This Row],[Ostohinta]]</f>
        <v>105.87</v>
      </c>
    </row>
    <row r="2240" spans="1:11" x14ac:dyDescent="0.2">
      <c r="A2240">
        <v>52738</v>
      </c>
      <c r="B2240" s="21">
        <v>43912</v>
      </c>
      <c r="C2240" s="26" t="s">
        <v>828</v>
      </c>
      <c r="D2240">
        <v>1</v>
      </c>
      <c r="E2240">
        <v>2</v>
      </c>
      <c r="F2240">
        <v>15</v>
      </c>
      <c r="G2240">
        <v>10.66</v>
      </c>
      <c r="H2240" t="str">
        <f>_xlfn.XLOOKUP(Table1[[#This Row],[MyyjäID]],myyjat!$A$2:$A$16,myyjat!$B$2:$B$16)</f>
        <v>Petteri</v>
      </c>
      <c r="I2240">
        <f>_xlfn.XLOOKUP(Table1[[#This Row],[Tuotenumero]],tuotteet!$A$2:$A$26,tuotteet!$C$2:$C$26)</f>
        <v>4</v>
      </c>
      <c r="J2240" t="str">
        <f>_xlfn.XLOOKUP(Table1[[#This Row],[ryhmäID]],ryhmat!$A$2:$A$7,ryhmat!$B$2:$B$7)</f>
        <v>Tarvikkeet</v>
      </c>
      <c r="K2240">
        <f>Table1[[#This Row],[Myyntihinta]]-Table1[[#This Row],[Ostohinta]]</f>
        <v>4.34</v>
      </c>
    </row>
    <row r="2241" spans="1:11" x14ac:dyDescent="0.2">
      <c r="A2241">
        <v>52739</v>
      </c>
      <c r="B2241" s="21">
        <v>43913</v>
      </c>
      <c r="C2241" s="26" t="s">
        <v>826</v>
      </c>
      <c r="D2241">
        <v>1</v>
      </c>
      <c r="E2241">
        <v>7</v>
      </c>
      <c r="F2241">
        <v>18</v>
      </c>
      <c r="G2241">
        <v>9.68</v>
      </c>
      <c r="H2241" t="str">
        <f>_xlfn.XLOOKUP(Table1[[#This Row],[MyyjäID]],myyjat!$A$2:$A$16,myyjat!$B$2:$B$16)</f>
        <v>Rauno</v>
      </c>
      <c r="I2241">
        <f>_xlfn.XLOOKUP(Table1[[#This Row],[Tuotenumero]],tuotteet!$A$2:$A$26,tuotteet!$C$2:$C$26)</f>
        <v>4</v>
      </c>
      <c r="J2241" t="str">
        <f>_xlfn.XLOOKUP(Table1[[#This Row],[ryhmäID]],ryhmat!$A$2:$A$7,ryhmat!$B$2:$B$7)</f>
        <v>Tarvikkeet</v>
      </c>
      <c r="K2241">
        <f>Table1[[#This Row],[Myyntihinta]]-Table1[[#This Row],[Ostohinta]]</f>
        <v>8.32</v>
      </c>
    </row>
    <row r="2242" spans="1:11" x14ac:dyDescent="0.2">
      <c r="A2242">
        <v>52740</v>
      </c>
      <c r="B2242" s="21">
        <v>43913</v>
      </c>
      <c r="C2242" s="26" t="s">
        <v>828</v>
      </c>
      <c r="D2242">
        <v>1</v>
      </c>
      <c r="E2242">
        <v>7</v>
      </c>
      <c r="F2242">
        <v>14</v>
      </c>
      <c r="G2242">
        <v>10.94</v>
      </c>
      <c r="H2242" t="str">
        <f>_xlfn.XLOOKUP(Table1[[#This Row],[MyyjäID]],myyjat!$A$2:$A$16,myyjat!$B$2:$B$16)</f>
        <v>Rauno</v>
      </c>
      <c r="I2242">
        <f>_xlfn.XLOOKUP(Table1[[#This Row],[Tuotenumero]],tuotteet!$A$2:$A$26,tuotteet!$C$2:$C$26)</f>
        <v>4</v>
      </c>
      <c r="J2242" t="str">
        <f>_xlfn.XLOOKUP(Table1[[#This Row],[ryhmäID]],ryhmat!$A$2:$A$7,ryhmat!$B$2:$B$7)</f>
        <v>Tarvikkeet</v>
      </c>
      <c r="K2242">
        <f>Table1[[#This Row],[Myyntihinta]]-Table1[[#This Row],[Ostohinta]]</f>
        <v>3.0600000000000005</v>
      </c>
    </row>
    <row r="2243" spans="1:11" x14ac:dyDescent="0.2">
      <c r="A2243">
        <v>52741</v>
      </c>
      <c r="B2243" s="21">
        <v>43913</v>
      </c>
      <c r="C2243" s="26" t="s">
        <v>829</v>
      </c>
      <c r="D2243">
        <v>1</v>
      </c>
      <c r="E2243">
        <v>6</v>
      </c>
      <c r="F2243">
        <v>336</v>
      </c>
      <c r="G2243">
        <v>214.69</v>
      </c>
      <c r="H2243" t="str">
        <f>_xlfn.XLOOKUP(Table1[[#This Row],[MyyjäID]],myyjat!$A$2:$A$16,myyjat!$B$2:$B$16)</f>
        <v>Hessu</v>
      </c>
      <c r="I2243">
        <f>_xlfn.XLOOKUP(Table1[[#This Row],[Tuotenumero]],tuotteet!$A$2:$A$26,tuotteet!$C$2:$C$26)</f>
        <v>3</v>
      </c>
      <c r="J2243" t="str">
        <f>_xlfn.XLOOKUP(Table1[[#This Row],[ryhmäID]],ryhmat!$A$2:$A$7,ryhmat!$B$2:$B$7)</f>
        <v>TV</v>
      </c>
      <c r="K2243">
        <f>Table1[[#This Row],[Myyntihinta]]-Table1[[#This Row],[Ostohinta]]</f>
        <v>121.31</v>
      </c>
    </row>
    <row r="2244" spans="1:11" x14ac:dyDescent="0.2">
      <c r="A2244">
        <v>52742</v>
      </c>
      <c r="B2244" s="21">
        <v>43914</v>
      </c>
      <c r="C2244" s="26" t="s">
        <v>828</v>
      </c>
      <c r="D2244">
        <v>1</v>
      </c>
      <c r="E2244">
        <v>3</v>
      </c>
      <c r="F2244">
        <v>15</v>
      </c>
      <c r="G2244">
        <v>10.76</v>
      </c>
      <c r="H2244" t="str">
        <f>_xlfn.XLOOKUP(Table1[[#This Row],[MyyjäID]],myyjat!$A$2:$A$16,myyjat!$B$2:$B$16)</f>
        <v>Pekka</v>
      </c>
      <c r="I2244">
        <f>_xlfn.XLOOKUP(Table1[[#This Row],[Tuotenumero]],tuotteet!$A$2:$A$26,tuotteet!$C$2:$C$26)</f>
        <v>4</v>
      </c>
      <c r="J2244" t="str">
        <f>_xlfn.XLOOKUP(Table1[[#This Row],[ryhmäID]],ryhmat!$A$2:$A$7,ryhmat!$B$2:$B$7)</f>
        <v>Tarvikkeet</v>
      </c>
      <c r="K2244">
        <f>Table1[[#This Row],[Myyntihinta]]-Table1[[#This Row],[Ostohinta]]</f>
        <v>4.24</v>
      </c>
    </row>
    <row r="2245" spans="1:11" x14ac:dyDescent="0.2">
      <c r="A2245">
        <v>52743</v>
      </c>
      <c r="B2245" s="21">
        <v>43914</v>
      </c>
      <c r="C2245" s="26" t="s">
        <v>828</v>
      </c>
      <c r="D2245">
        <v>1</v>
      </c>
      <c r="E2245">
        <v>1</v>
      </c>
      <c r="F2245">
        <v>14</v>
      </c>
      <c r="G2245">
        <v>10.72</v>
      </c>
      <c r="H2245" t="str">
        <f>_xlfn.XLOOKUP(Table1[[#This Row],[MyyjäID]],myyjat!$A$2:$A$16,myyjat!$B$2:$B$16)</f>
        <v>Jani</v>
      </c>
      <c r="I2245">
        <f>_xlfn.XLOOKUP(Table1[[#This Row],[Tuotenumero]],tuotteet!$A$2:$A$26,tuotteet!$C$2:$C$26)</f>
        <v>4</v>
      </c>
      <c r="J2245" t="str">
        <f>_xlfn.XLOOKUP(Table1[[#This Row],[ryhmäID]],ryhmat!$A$2:$A$7,ryhmat!$B$2:$B$7)</f>
        <v>Tarvikkeet</v>
      </c>
      <c r="K2245">
        <f>Table1[[#This Row],[Myyntihinta]]-Table1[[#This Row],[Ostohinta]]</f>
        <v>3.2799999999999994</v>
      </c>
    </row>
    <row r="2246" spans="1:11" x14ac:dyDescent="0.2">
      <c r="A2246">
        <v>52744</v>
      </c>
      <c r="B2246" s="21">
        <v>43915</v>
      </c>
      <c r="C2246" s="26" t="s">
        <v>828</v>
      </c>
      <c r="D2246">
        <v>1</v>
      </c>
      <c r="E2246">
        <v>5</v>
      </c>
      <c r="F2246">
        <v>15</v>
      </c>
      <c r="G2246">
        <v>11.12</v>
      </c>
      <c r="H2246" t="str">
        <f>_xlfn.XLOOKUP(Table1[[#This Row],[MyyjäID]],myyjat!$A$2:$A$16,myyjat!$B$2:$B$16)</f>
        <v>Liisa</v>
      </c>
      <c r="I2246">
        <f>_xlfn.XLOOKUP(Table1[[#This Row],[Tuotenumero]],tuotteet!$A$2:$A$26,tuotteet!$C$2:$C$26)</f>
        <v>4</v>
      </c>
      <c r="J2246" t="str">
        <f>_xlfn.XLOOKUP(Table1[[#This Row],[ryhmäID]],ryhmat!$A$2:$A$7,ryhmat!$B$2:$B$7)</f>
        <v>Tarvikkeet</v>
      </c>
      <c r="K2246">
        <f>Table1[[#This Row],[Myyntihinta]]-Table1[[#This Row],[Ostohinta]]</f>
        <v>3.8800000000000008</v>
      </c>
    </row>
    <row r="2247" spans="1:11" x14ac:dyDescent="0.2">
      <c r="A2247">
        <v>52745</v>
      </c>
      <c r="B2247" s="21">
        <v>43915</v>
      </c>
      <c r="C2247" s="26" t="s">
        <v>826</v>
      </c>
      <c r="D2247">
        <v>1</v>
      </c>
      <c r="E2247">
        <v>1</v>
      </c>
      <c r="F2247">
        <v>17</v>
      </c>
      <c r="G2247">
        <v>8.9</v>
      </c>
      <c r="H2247" t="str">
        <f>_xlfn.XLOOKUP(Table1[[#This Row],[MyyjäID]],myyjat!$A$2:$A$16,myyjat!$B$2:$B$16)</f>
        <v>Jani</v>
      </c>
      <c r="I2247">
        <f>_xlfn.XLOOKUP(Table1[[#This Row],[Tuotenumero]],tuotteet!$A$2:$A$26,tuotteet!$C$2:$C$26)</f>
        <v>4</v>
      </c>
      <c r="J2247" t="str">
        <f>_xlfn.XLOOKUP(Table1[[#This Row],[ryhmäID]],ryhmat!$A$2:$A$7,ryhmat!$B$2:$B$7)</f>
        <v>Tarvikkeet</v>
      </c>
      <c r="K2247">
        <f>Table1[[#This Row],[Myyntihinta]]-Table1[[#This Row],[Ostohinta]]</f>
        <v>8.1</v>
      </c>
    </row>
    <row r="2248" spans="1:11" x14ac:dyDescent="0.2">
      <c r="A2248">
        <v>52746</v>
      </c>
      <c r="B2248" s="21">
        <v>43916</v>
      </c>
      <c r="C2248" s="26" t="s">
        <v>828</v>
      </c>
      <c r="D2248">
        <v>1</v>
      </c>
      <c r="E2248">
        <v>6</v>
      </c>
      <c r="F2248">
        <v>14</v>
      </c>
      <c r="G2248">
        <v>10.79</v>
      </c>
      <c r="H2248" t="str">
        <f>_xlfn.XLOOKUP(Table1[[#This Row],[MyyjäID]],myyjat!$A$2:$A$16,myyjat!$B$2:$B$16)</f>
        <v>Hessu</v>
      </c>
      <c r="I2248">
        <f>_xlfn.XLOOKUP(Table1[[#This Row],[Tuotenumero]],tuotteet!$A$2:$A$26,tuotteet!$C$2:$C$26)</f>
        <v>4</v>
      </c>
      <c r="J2248" t="str">
        <f>_xlfn.XLOOKUP(Table1[[#This Row],[ryhmäID]],ryhmat!$A$2:$A$7,ryhmat!$B$2:$B$7)</f>
        <v>Tarvikkeet</v>
      </c>
      <c r="K2248">
        <f>Table1[[#This Row],[Myyntihinta]]-Table1[[#This Row],[Ostohinta]]</f>
        <v>3.2100000000000009</v>
      </c>
    </row>
    <row r="2249" spans="1:11" x14ac:dyDescent="0.2">
      <c r="A2249">
        <v>52747</v>
      </c>
      <c r="B2249" s="21">
        <v>43916</v>
      </c>
      <c r="C2249" s="26" t="s">
        <v>828</v>
      </c>
      <c r="D2249">
        <v>1</v>
      </c>
      <c r="E2249">
        <v>3</v>
      </c>
      <c r="F2249">
        <v>15</v>
      </c>
      <c r="G2249">
        <v>10.33</v>
      </c>
      <c r="H2249" t="str">
        <f>_xlfn.XLOOKUP(Table1[[#This Row],[MyyjäID]],myyjat!$A$2:$A$16,myyjat!$B$2:$B$16)</f>
        <v>Pekka</v>
      </c>
      <c r="I2249">
        <f>_xlfn.XLOOKUP(Table1[[#This Row],[Tuotenumero]],tuotteet!$A$2:$A$26,tuotteet!$C$2:$C$26)</f>
        <v>4</v>
      </c>
      <c r="J2249" t="str">
        <f>_xlfn.XLOOKUP(Table1[[#This Row],[ryhmäID]],ryhmat!$A$2:$A$7,ryhmat!$B$2:$B$7)</f>
        <v>Tarvikkeet</v>
      </c>
      <c r="K2249">
        <f>Table1[[#This Row],[Myyntihinta]]-Table1[[#This Row],[Ostohinta]]</f>
        <v>4.67</v>
      </c>
    </row>
    <row r="2250" spans="1:11" x14ac:dyDescent="0.2">
      <c r="A2250">
        <v>52748</v>
      </c>
      <c r="B2250" s="21">
        <v>43917</v>
      </c>
      <c r="C2250" s="26" t="s">
        <v>829</v>
      </c>
      <c r="D2250">
        <v>1</v>
      </c>
      <c r="E2250">
        <v>5</v>
      </c>
      <c r="F2250">
        <v>334</v>
      </c>
      <c r="G2250">
        <v>225.32</v>
      </c>
      <c r="H2250" t="str">
        <f>_xlfn.XLOOKUP(Table1[[#This Row],[MyyjäID]],myyjat!$A$2:$A$16,myyjat!$B$2:$B$16)</f>
        <v>Liisa</v>
      </c>
      <c r="I2250">
        <f>_xlfn.XLOOKUP(Table1[[#This Row],[Tuotenumero]],tuotteet!$A$2:$A$26,tuotteet!$C$2:$C$26)</f>
        <v>3</v>
      </c>
      <c r="J2250" t="str">
        <f>_xlfn.XLOOKUP(Table1[[#This Row],[ryhmäID]],ryhmat!$A$2:$A$7,ryhmat!$B$2:$B$7)</f>
        <v>TV</v>
      </c>
      <c r="K2250">
        <f>Table1[[#This Row],[Myyntihinta]]-Table1[[#This Row],[Ostohinta]]</f>
        <v>108.68</v>
      </c>
    </row>
    <row r="2251" spans="1:11" x14ac:dyDescent="0.2">
      <c r="A2251">
        <v>52749</v>
      </c>
      <c r="B2251" s="21">
        <v>43917</v>
      </c>
      <c r="C2251" s="26" t="s">
        <v>828</v>
      </c>
      <c r="D2251">
        <v>1</v>
      </c>
      <c r="E2251">
        <v>7</v>
      </c>
      <c r="F2251">
        <v>14</v>
      </c>
      <c r="G2251">
        <v>10.88</v>
      </c>
      <c r="H2251" t="str">
        <f>_xlfn.XLOOKUP(Table1[[#This Row],[MyyjäID]],myyjat!$A$2:$A$16,myyjat!$B$2:$B$16)</f>
        <v>Rauno</v>
      </c>
      <c r="I2251">
        <f>_xlfn.XLOOKUP(Table1[[#This Row],[Tuotenumero]],tuotteet!$A$2:$A$26,tuotteet!$C$2:$C$26)</f>
        <v>4</v>
      </c>
      <c r="J2251" t="str">
        <f>_xlfn.XLOOKUP(Table1[[#This Row],[ryhmäID]],ryhmat!$A$2:$A$7,ryhmat!$B$2:$B$7)</f>
        <v>Tarvikkeet</v>
      </c>
      <c r="K2251">
        <f>Table1[[#This Row],[Myyntihinta]]-Table1[[#This Row],[Ostohinta]]</f>
        <v>3.1199999999999992</v>
      </c>
    </row>
    <row r="2252" spans="1:11" x14ac:dyDescent="0.2">
      <c r="A2252">
        <v>52750</v>
      </c>
      <c r="B2252" s="21">
        <v>43918</v>
      </c>
      <c r="C2252" s="26" t="s">
        <v>828</v>
      </c>
      <c r="D2252">
        <v>1</v>
      </c>
      <c r="E2252">
        <v>7</v>
      </c>
      <c r="F2252">
        <v>14</v>
      </c>
      <c r="G2252">
        <v>10.69</v>
      </c>
      <c r="H2252" t="str">
        <f>_xlfn.XLOOKUP(Table1[[#This Row],[MyyjäID]],myyjat!$A$2:$A$16,myyjat!$B$2:$B$16)</f>
        <v>Rauno</v>
      </c>
      <c r="I2252">
        <f>_xlfn.XLOOKUP(Table1[[#This Row],[Tuotenumero]],tuotteet!$A$2:$A$26,tuotteet!$C$2:$C$26)</f>
        <v>4</v>
      </c>
      <c r="J2252" t="str">
        <f>_xlfn.XLOOKUP(Table1[[#This Row],[ryhmäID]],ryhmat!$A$2:$A$7,ryhmat!$B$2:$B$7)</f>
        <v>Tarvikkeet</v>
      </c>
      <c r="K2252">
        <f>Table1[[#This Row],[Myyntihinta]]-Table1[[#This Row],[Ostohinta]]</f>
        <v>3.3100000000000005</v>
      </c>
    </row>
    <row r="2253" spans="1:11" x14ac:dyDescent="0.2">
      <c r="A2253">
        <v>52751</v>
      </c>
      <c r="B2253" s="21">
        <v>43918</v>
      </c>
      <c r="C2253" s="26" t="s">
        <v>826</v>
      </c>
      <c r="D2253">
        <v>1</v>
      </c>
      <c r="E2253">
        <v>2</v>
      </c>
      <c r="F2253">
        <v>18</v>
      </c>
      <c r="G2253">
        <v>9.4499999999999993</v>
      </c>
      <c r="H2253" t="str">
        <f>_xlfn.XLOOKUP(Table1[[#This Row],[MyyjäID]],myyjat!$A$2:$A$16,myyjat!$B$2:$B$16)</f>
        <v>Petteri</v>
      </c>
      <c r="I2253">
        <f>_xlfn.XLOOKUP(Table1[[#This Row],[Tuotenumero]],tuotteet!$A$2:$A$26,tuotteet!$C$2:$C$26)</f>
        <v>4</v>
      </c>
      <c r="J2253" t="str">
        <f>_xlfn.XLOOKUP(Table1[[#This Row],[ryhmäID]],ryhmat!$A$2:$A$7,ryhmat!$B$2:$B$7)</f>
        <v>Tarvikkeet</v>
      </c>
      <c r="K2253">
        <f>Table1[[#This Row],[Myyntihinta]]-Table1[[#This Row],[Ostohinta]]</f>
        <v>8.5500000000000007</v>
      </c>
    </row>
    <row r="2254" spans="1:11" x14ac:dyDescent="0.2">
      <c r="A2254">
        <v>52752</v>
      </c>
      <c r="B2254" s="21">
        <v>43919</v>
      </c>
      <c r="C2254" s="26" t="s">
        <v>828</v>
      </c>
      <c r="D2254">
        <v>1</v>
      </c>
      <c r="E2254">
        <v>7</v>
      </c>
      <c r="F2254">
        <v>15</v>
      </c>
      <c r="G2254">
        <v>10.92</v>
      </c>
      <c r="H2254" t="str">
        <f>_xlfn.XLOOKUP(Table1[[#This Row],[MyyjäID]],myyjat!$A$2:$A$16,myyjat!$B$2:$B$16)</f>
        <v>Rauno</v>
      </c>
      <c r="I2254">
        <f>_xlfn.XLOOKUP(Table1[[#This Row],[Tuotenumero]],tuotteet!$A$2:$A$26,tuotteet!$C$2:$C$26)</f>
        <v>4</v>
      </c>
      <c r="J2254" t="str">
        <f>_xlfn.XLOOKUP(Table1[[#This Row],[ryhmäID]],ryhmat!$A$2:$A$7,ryhmat!$B$2:$B$7)</f>
        <v>Tarvikkeet</v>
      </c>
      <c r="K2254">
        <f>Table1[[#This Row],[Myyntihinta]]-Table1[[#This Row],[Ostohinta]]</f>
        <v>4.08</v>
      </c>
    </row>
    <row r="2255" spans="1:11" x14ac:dyDescent="0.2">
      <c r="A2255">
        <v>52753</v>
      </c>
      <c r="B2255" s="21">
        <v>43919</v>
      </c>
      <c r="C2255" s="26" t="s">
        <v>827</v>
      </c>
      <c r="D2255">
        <v>1</v>
      </c>
      <c r="E2255">
        <v>9</v>
      </c>
      <c r="F2255">
        <v>254</v>
      </c>
      <c r="G2255">
        <v>129.83000000000001</v>
      </c>
      <c r="H2255" t="str">
        <f>_xlfn.XLOOKUP(Table1[[#This Row],[MyyjäID]],myyjat!$A$2:$A$16,myyjat!$B$2:$B$16)</f>
        <v>Maija</v>
      </c>
      <c r="I2255">
        <f>_xlfn.XLOOKUP(Table1[[#This Row],[Tuotenumero]],tuotteet!$A$2:$A$26,tuotteet!$C$2:$C$26)</f>
        <v>1</v>
      </c>
      <c r="J2255" t="str">
        <f>_xlfn.XLOOKUP(Table1[[#This Row],[ryhmäID]],ryhmat!$A$2:$A$7,ryhmat!$B$2:$B$7)</f>
        <v>Äänentoisto</v>
      </c>
      <c r="K2255">
        <f>Table1[[#This Row],[Myyntihinta]]-Table1[[#This Row],[Ostohinta]]</f>
        <v>124.16999999999999</v>
      </c>
    </row>
    <row r="2256" spans="1:11" x14ac:dyDescent="0.2">
      <c r="A2256">
        <v>52754</v>
      </c>
      <c r="B2256" s="21">
        <v>43920</v>
      </c>
      <c r="C2256" s="26" t="s">
        <v>828</v>
      </c>
      <c r="D2256">
        <v>1</v>
      </c>
      <c r="E2256">
        <v>5</v>
      </c>
      <c r="F2256">
        <v>14</v>
      </c>
      <c r="G2256">
        <v>10.86</v>
      </c>
      <c r="H2256" t="str">
        <f>_xlfn.XLOOKUP(Table1[[#This Row],[MyyjäID]],myyjat!$A$2:$A$16,myyjat!$B$2:$B$16)</f>
        <v>Liisa</v>
      </c>
      <c r="I2256">
        <f>_xlfn.XLOOKUP(Table1[[#This Row],[Tuotenumero]],tuotteet!$A$2:$A$26,tuotteet!$C$2:$C$26)</f>
        <v>4</v>
      </c>
      <c r="J2256" t="str">
        <f>_xlfn.XLOOKUP(Table1[[#This Row],[ryhmäID]],ryhmat!$A$2:$A$7,ryhmat!$B$2:$B$7)</f>
        <v>Tarvikkeet</v>
      </c>
      <c r="K2256">
        <f>Table1[[#This Row],[Myyntihinta]]-Table1[[#This Row],[Ostohinta]]</f>
        <v>3.1400000000000006</v>
      </c>
    </row>
    <row r="2257" spans="1:11" x14ac:dyDescent="0.2">
      <c r="A2257">
        <v>52755</v>
      </c>
      <c r="B2257" s="21">
        <v>43920</v>
      </c>
      <c r="C2257" s="26" t="s">
        <v>828</v>
      </c>
      <c r="D2257">
        <v>1</v>
      </c>
      <c r="E2257">
        <v>1</v>
      </c>
      <c r="F2257">
        <v>14</v>
      </c>
      <c r="G2257">
        <v>10.210000000000001</v>
      </c>
      <c r="H2257" t="str">
        <f>_xlfn.XLOOKUP(Table1[[#This Row],[MyyjäID]],myyjat!$A$2:$A$16,myyjat!$B$2:$B$16)</f>
        <v>Jani</v>
      </c>
      <c r="I2257">
        <f>_xlfn.XLOOKUP(Table1[[#This Row],[Tuotenumero]],tuotteet!$A$2:$A$26,tuotteet!$C$2:$C$26)</f>
        <v>4</v>
      </c>
      <c r="J2257" t="str">
        <f>_xlfn.XLOOKUP(Table1[[#This Row],[ryhmäID]],ryhmat!$A$2:$A$7,ryhmat!$B$2:$B$7)</f>
        <v>Tarvikkeet</v>
      </c>
      <c r="K2257">
        <f>Table1[[#This Row],[Myyntihinta]]-Table1[[#This Row],[Ostohinta]]</f>
        <v>3.7899999999999991</v>
      </c>
    </row>
    <row r="2258" spans="1:11" x14ac:dyDescent="0.2">
      <c r="A2258">
        <v>52756</v>
      </c>
      <c r="B2258" s="21">
        <v>43920</v>
      </c>
      <c r="C2258" s="26" t="s">
        <v>831</v>
      </c>
      <c r="D2258">
        <v>1</v>
      </c>
      <c r="E2258">
        <v>2</v>
      </c>
      <c r="F2258">
        <v>111</v>
      </c>
      <c r="G2258">
        <v>75.930000000000007</v>
      </c>
      <c r="H2258" t="str">
        <f>_xlfn.XLOOKUP(Table1[[#This Row],[MyyjäID]],myyjat!$A$2:$A$16,myyjat!$B$2:$B$16)</f>
        <v>Petteri</v>
      </c>
      <c r="I2258">
        <f>_xlfn.XLOOKUP(Table1[[#This Row],[Tuotenumero]],tuotteet!$A$2:$A$26,tuotteet!$C$2:$C$26)</f>
        <v>6</v>
      </c>
      <c r="J2258" t="str">
        <f>_xlfn.XLOOKUP(Table1[[#This Row],[ryhmäID]],ryhmat!$A$2:$A$7,ryhmat!$B$2:$B$7)</f>
        <v>Digiboxit</v>
      </c>
      <c r="K2258">
        <f>Table1[[#This Row],[Myyntihinta]]-Table1[[#This Row],[Ostohinta]]</f>
        <v>35.069999999999993</v>
      </c>
    </row>
    <row r="2259" spans="1:11" x14ac:dyDescent="0.2">
      <c r="A2259">
        <v>52757</v>
      </c>
      <c r="B2259" s="21">
        <v>43921</v>
      </c>
      <c r="C2259" s="26" t="s">
        <v>828</v>
      </c>
      <c r="D2259">
        <v>1</v>
      </c>
      <c r="E2259">
        <v>6</v>
      </c>
      <c r="F2259">
        <v>15</v>
      </c>
      <c r="G2259">
        <v>10.75</v>
      </c>
      <c r="H2259" t="str">
        <f>_xlfn.XLOOKUP(Table1[[#This Row],[MyyjäID]],myyjat!$A$2:$A$16,myyjat!$B$2:$B$16)</f>
        <v>Hessu</v>
      </c>
      <c r="I2259">
        <f>_xlfn.XLOOKUP(Table1[[#This Row],[Tuotenumero]],tuotteet!$A$2:$A$26,tuotteet!$C$2:$C$26)</f>
        <v>4</v>
      </c>
      <c r="J2259" t="str">
        <f>_xlfn.XLOOKUP(Table1[[#This Row],[ryhmäID]],ryhmat!$A$2:$A$7,ryhmat!$B$2:$B$7)</f>
        <v>Tarvikkeet</v>
      </c>
      <c r="K2259">
        <f>Table1[[#This Row],[Myyntihinta]]-Table1[[#This Row],[Ostohinta]]</f>
        <v>4.25</v>
      </c>
    </row>
    <row r="2260" spans="1:11" x14ac:dyDescent="0.2">
      <c r="A2260">
        <v>52758</v>
      </c>
      <c r="B2260" s="21">
        <v>43922</v>
      </c>
      <c r="C2260" s="26" t="s">
        <v>826</v>
      </c>
      <c r="D2260">
        <v>1</v>
      </c>
      <c r="E2260">
        <v>6</v>
      </c>
      <c r="F2260">
        <v>17</v>
      </c>
      <c r="G2260">
        <v>9.48</v>
      </c>
      <c r="H2260" t="str">
        <f>_xlfn.XLOOKUP(Table1[[#This Row],[MyyjäID]],myyjat!$A$2:$A$16,myyjat!$B$2:$B$16)</f>
        <v>Hessu</v>
      </c>
      <c r="I2260">
        <f>_xlfn.XLOOKUP(Table1[[#This Row],[Tuotenumero]],tuotteet!$A$2:$A$26,tuotteet!$C$2:$C$26)</f>
        <v>4</v>
      </c>
      <c r="J2260" t="str">
        <f>_xlfn.XLOOKUP(Table1[[#This Row],[ryhmäID]],ryhmat!$A$2:$A$7,ryhmat!$B$2:$B$7)</f>
        <v>Tarvikkeet</v>
      </c>
      <c r="K2260">
        <f>Table1[[#This Row],[Myyntihinta]]-Table1[[#This Row],[Ostohinta]]</f>
        <v>7.52</v>
      </c>
    </row>
    <row r="2261" spans="1:11" x14ac:dyDescent="0.2">
      <c r="A2261">
        <v>52759</v>
      </c>
      <c r="B2261" s="21">
        <v>43922</v>
      </c>
      <c r="C2261" s="26" t="s">
        <v>827</v>
      </c>
      <c r="D2261">
        <v>1</v>
      </c>
      <c r="E2261">
        <v>6</v>
      </c>
      <c r="F2261">
        <v>247</v>
      </c>
      <c r="G2261">
        <v>128.97</v>
      </c>
      <c r="H2261" t="str">
        <f>_xlfn.XLOOKUP(Table1[[#This Row],[MyyjäID]],myyjat!$A$2:$A$16,myyjat!$B$2:$B$16)</f>
        <v>Hessu</v>
      </c>
      <c r="I2261">
        <f>_xlfn.XLOOKUP(Table1[[#This Row],[Tuotenumero]],tuotteet!$A$2:$A$26,tuotteet!$C$2:$C$26)</f>
        <v>1</v>
      </c>
      <c r="J2261" t="str">
        <f>_xlfn.XLOOKUP(Table1[[#This Row],[ryhmäID]],ryhmat!$A$2:$A$7,ryhmat!$B$2:$B$7)</f>
        <v>Äänentoisto</v>
      </c>
      <c r="K2261">
        <f>Table1[[#This Row],[Myyntihinta]]-Table1[[#This Row],[Ostohinta]]</f>
        <v>118.03</v>
      </c>
    </row>
    <row r="2262" spans="1:11" x14ac:dyDescent="0.2">
      <c r="A2262">
        <v>52760</v>
      </c>
      <c r="B2262" s="21">
        <v>43922</v>
      </c>
      <c r="C2262" s="26" t="s">
        <v>831</v>
      </c>
      <c r="D2262">
        <v>1</v>
      </c>
      <c r="E2262">
        <v>7</v>
      </c>
      <c r="F2262">
        <v>115</v>
      </c>
      <c r="G2262">
        <v>77.25</v>
      </c>
      <c r="H2262" t="str">
        <f>_xlfn.XLOOKUP(Table1[[#This Row],[MyyjäID]],myyjat!$A$2:$A$16,myyjat!$B$2:$B$16)</f>
        <v>Rauno</v>
      </c>
      <c r="I2262">
        <f>_xlfn.XLOOKUP(Table1[[#This Row],[Tuotenumero]],tuotteet!$A$2:$A$26,tuotteet!$C$2:$C$26)</f>
        <v>6</v>
      </c>
      <c r="J2262" t="str">
        <f>_xlfn.XLOOKUP(Table1[[#This Row],[ryhmäID]],ryhmat!$A$2:$A$7,ryhmat!$B$2:$B$7)</f>
        <v>Digiboxit</v>
      </c>
      <c r="K2262">
        <f>Table1[[#This Row],[Myyntihinta]]-Table1[[#This Row],[Ostohinta]]</f>
        <v>37.75</v>
      </c>
    </row>
    <row r="2263" spans="1:11" x14ac:dyDescent="0.2">
      <c r="A2263">
        <v>52761</v>
      </c>
      <c r="B2263" s="21">
        <v>43922</v>
      </c>
      <c r="C2263" s="26" t="s">
        <v>828</v>
      </c>
      <c r="D2263">
        <v>1</v>
      </c>
      <c r="E2263">
        <v>7</v>
      </c>
      <c r="F2263">
        <v>15</v>
      </c>
      <c r="G2263">
        <v>11.19</v>
      </c>
      <c r="H2263" t="str">
        <f>_xlfn.XLOOKUP(Table1[[#This Row],[MyyjäID]],myyjat!$A$2:$A$16,myyjat!$B$2:$B$16)</f>
        <v>Rauno</v>
      </c>
      <c r="I2263">
        <f>_xlfn.XLOOKUP(Table1[[#This Row],[Tuotenumero]],tuotteet!$A$2:$A$26,tuotteet!$C$2:$C$26)</f>
        <v>4</v>
      </c>
      <c r="J2263" t="str">
        <f>_xlfn.XLOOKUP(Table1[[#This Row],[ryhmäID]],ryhmat!$A$2:$A$7,ryhmat!$B$2:$B$7)</f>
        <v>Tarvikkeet</v>
      </c>
      <c r="K2263">
        <f>Table1[[#This Row],[Myyntihinta]]-Table1[[#This Row],[Ostohinta]]</f>
        <v>3.8100000000000005</v>
      </c>
    </row>
    <row r="2264" spans="1:11" x14ac:dyDescent="0.2">
      <c r="A2264">
        <v>52762</v>
      </c>
      <c r="B2264" s="21">
        <v>43923</v>
      </c>
      <c r="C2264" s="26" t="s">
        <v>828</v>
      </c>
      <c r="D2264">
        <v>1</v>
      </c>
      <c r="E2264">
        <v>3</v>
      </c>
      <c r="F2264">
        <v>15</v>
      </c>
      <c r="G2264">
        <v>11.16</v>
      </c>
      <c r="H2264" t="str">
        <f>_xlfn.XLOOKUP(Table1[[#This Row],[MyyjäID]],myyjat!$A$2:$A$16,myyjat!$B$2:$B$16)</f>
        <v>Pekka</v>
      </c>
      <c r="I2264">
        <f>_xlfn.XLOOKUP(Table1[[#This Row],[Tuotenumero]],tuotteet!$A$2:$A$26,tuotteet!$C$2:$C$26)</f>
        <v>4</v>
      </c>
      <c r="J2264" t="str">
        <f>_xlfn.XLOOKUP(Table1[[#This Row],[ryhmäID]],ryhmat!$A$2:$A$7,ryhmat!$B$2:$B$7)</f>
        <v>Tarvikkeet</v>
      </c>
      <c r="K2264">
        <f>Table1[[#This Row],[Myyntihinta]]-Table1[[#This Row],[Ostohinta]]</f>
        <v>3.84</v>
      </c>
    </row>
    <row r="2265" spans="1:11" x14ac:dyDescent="0.2">
      <c r="A2265">
        <v>52763</v>
      </c>
      <c r="B2265" s="21">
        <v>43923</v>
      </c>
      <c r="C2265" s="26" t="s">
        <v>828</v>
      </c>
      <c r="D2265">
        <v>1</v>
      </c>
      <c r="E2265">
        <v>3</v>
      </c>
      <c r="F2265">
        <v>14</v>
      </c>
      <c r="G2265">
        <v>11.14</v>
      </c>
      <c r="H2265" t="str">
        <f>_xlfn.XLOOKUP(Table1[[#This Row],[MyyjäID]],myyjat!$A$2:$A$16,myyjat!$B$2:$B$16)</f>
        <v>Pekka</v>
      </c>
      <c r="I2265">
        <f>_xlfn.XLOOKUP(Table1[[#This Row],[Tuotenumero]],tuotteet!$A$2:$A$26,tuotteet!$C$2:$C$26)</f>
        <v>4</v>
      </c>
      <c r="J2265" t="str">
        <f>_xlfn.XLOOKUP(Table1[[#This Row],[ryhmäID]],ryhmat!$A$2:$A$7,ryhmat!$B$2:$B$7)</f>
        <v>Tarvikkeet</v>
      </c>
      <c r="K2265">
        <f>Table1[[#This Row],[Myyntihinta]]-Table1[[#This Row],[Ostohinta]]</f>
        <v>2.8599999999999994</v>
      </c>
    </row>
    <row r="2266" spans="1:11" x14ac:dyDescent="0.2">
      <c r="A2266">
        <v>52764</v>
      </c>
      <c r="B2266" s="21">
        <v>43923</v>
      </c>
      <c r="C2266" s="26" t="s">
        <v>828</v>
      </c>
      <c r="D2266">
        <v>1</v>
      </c>
      <c r="E2266">
        <v>2</v>
      </c>
      <c r="F2266">
        <v>15</v>
      </c>
      <c r="G2266">
        <v>10.98</v>
      </c>
      <c r="H2266" t="str">
        <f>_xlfn.XLOOKUP(Table1[[#This Row],[MyyjäID]],myyjat!$A$2:$A$16,myyjat!$B$2:$B$16)</f>
        <v>Petteri</v>
      </c>
      <c r="I2266">
        <f>_xlfn.XLOOKUP(Table1[[#This Row],[Tuotenumero]],tuotteet!$A$2:$A$26,tuotteet!$C$2:$C$26)</f>
        <v>4</v>
      </c>
      <c r="J2266" t="str">
        <f>_xlfn.XLOOKUP(Table1[[#This Row],[ryhmäID]],ryhmat!$A$2:$A$7,ryhmat!$B$2:$B$7)</f>
        <v>Tarvikkeet</v>
      </c>
      <c r="K2266">
        <f>Table1[[#This Row],[Myyntihinta]]-Table1[[#This Row],[Ostohinta]]</f>
        <v>4.0199999999999996</v>
      </c>
    </row>
    <row r="2267" spans="1:11" x14ac:dyDescent="0.2">
      <c r="A2267">
        <v>52765</v>
      </c>
      <c r="B2267" s="21">
        <v>43923</v>
      </c>
      <c r="C2267" s="26" t="s">
        <v>828</v>
      </c>
      <c r="D2267">
        <v>1</v>
      </c>
      <c r="E2267">
        <v>3</v>
      </c>
      <c r="F2267">
        <v>14</v>
      </c>
      <c r="G2267">
        <v>10.93</v>
      </c>
      <c r="H2267" t="str">
        <f>_xlfn.XLOOKUP(Table1[[#This Row],[MyyjäID]],myyjat!$A$2:$A$16,myyjat!$B$2:$B$16)</f>
        <v>Pekka</v>
      </c>
      <c r="I2267">
        <f>_xlfn.XLOOKUP(Table1[[#This Row],[Tuotenumero]],tuotteet!$A$2:$A$26,tuotteet!$C$2:$C$26)</f>
        <v>4</v>
      </c>
      <c r="J2267" t="str">
        <f>_xlfn.XLOOKUP(Table1[[#This Row],[ryhmäID]],ryhmat!$A$2:$A$7,ryhmat!$B$2:$B$7)</f>
        <v>Tarvikkeet</v>
      </c>
      <c r="K2267">
        <f>Table1[[#This Row],[Myyntihinta]]-Table1[[#This Row],[Ostohinta]]</f>
        <v>3.0700000000000003</v>
      </c>
    </row>
    <row r="2268" spans="1:11" x14ac:dyDescent="0.2">
      <c r="A2268">
        <v>52766</v>
      </c>
      <c r="B2268" s="21">
        <v>43923</v>
      </c>
      <c r="C2268" s="26" t="s">
        <v>828</v>
      </c>
      <c r="D2268">
        <v>1</v>
      </c>
      <c r="E2268">
        <v>1</v>
      </c>
      <c r="F2268">
        <v>15</v>
      </c>
      <c r="G2268">
        <v>11.02</v>
      </c>
      <c r="H2268" t="str">
        <f>_xlfn.XLOOKUP(Table1[[#This Row],[MyyjäID]],myyjat!$A$2:$A$16,myyjat!$B$2:$B$16)</f>
        <v>Jani</v>
      </c>
      <c r="I2268">
        <f>_xlfn.XLOOKUP(Table1[[#This Row],[Tuotenumero]],tuotteet!$A$2:$A$26,tuotteet!$C$2:$C$26)</f>
        <v>4</v>
      </c>
      <c r="J2268" t="str">
        <f>_xlfn.XLOOKUP(Table1[[#This Row],[ryhmäID]],ryhmat!$A$2:$A$7,ryhmat!$B$2:$B$7)</f>
        <v>Tarvikkeet</v>
      </c>
      <c r="K2268">
        <f>Table1[[#This Row],[Myyntihinta]]-Table1[[#This Row],[Ostohinta]]</f>
        <v>3.9800000000000004</v>
      </c>
    </row>
    <row r="2269" spans="1:11" x14ac:dyDescent="0.2">
      <c r="A2269">
        <v>52767</v>
      </c>
      <c r="B2269" s="21">
        <v>43924</v>
      </c>
      <c r="C2269" s="26" t="s">
        <v>828</v>
      </c>
      <c r="D2269">
        <v>1</v>
      </c>
      <c r="E2269">
        <v>9</v>
      </c>
      <c r="F2269">
        <v>15</v>
      </c>
      <c r="G2269">
        <v>10.58</v>
      </c>
      <c r="H2269" t="str">
        <f>_xlfn.XLOOKUP(Table1[[#This Row],[MyyjäID]],myyjat!$A$2:$A$16,myyjat!$B$2:$B$16)</f>
        <v>Maija</v>
      </c>
      <c r="I2269">
        <f>_xlfn.XLOOKUP(Table1[[#This Row],[Tuotenumero]],tuotteet!$A$2:$A$26,tuotteet!$C$2:$C$26)</f>
        <v>4</v>
      </c>
      <c r="J2269" t="str">
        <f>_xlfn.XLOOKUP(Table1[[#This Row],[ryhmäID]],ryhmat!$A$2:$A$7,ryhmat!$B$2:$B$7)</f>
        <v>Tarvikkeet</v>
      </c>
      <c r="K2269">
        <f>Table1[[#This Row],[Myyntihinta]]-Table1[[#This Row],[Ostohinta]]</f>
        <v>4.42</v>
      </c>
    </row>
    <row r="2270" spans="1:11" x14ac:dyDescent="0.2">
      <c r="A2270">
        <v>52768</v>
      </c>
      <c r="B2270" s="21">
        <v>43924</v>
      </c>
      <c r="C2270" s="26" t="s">
        <v>829</v>
      </c>
      <c r="D2270">
        <v>1</v>
      </c>
      <c r="E2270">
        <v>5</v>
      </c>
      <c r="F2270">
        <v>319</v>
      </c>
      <c r="G2270">
        <v>215.96</v>
      </c>
      <c r="H2270" t="str">
        <f>_xlfn.XLOOKUP(Table1[[#This Row],[MyyjäID]],myyjat!$A$2:$A$16,myyjat!$B$2:$B$16)</f>
        <v>Liisa</v>
      </c>
      <c r="I2270">
        <f>_xlfn.XLOOKUP(Table1[[#This Row],[Tuotenumero]],tuotteet!$A$2:$A$26,tuotteet!$C$2:$C$26)</f>
        <v>3</v>
      </c>
      <c r="J2270" t="str">
        <f>_xlfn.XLOOKUP(Table1[[#This Row],[ryhmäID]],ryhmat!$A$2:$A$7,ryhmat!$B$2:$B$7)</f>
        <v>TV</v>
      </c>
      <c r="K2270">
        <f>Table1[[#This Row],[Myyntihinta]]-Table1[[#This Row],[Ostohinta]]</f>
        <v>103.03999999999999</v>
      </c>
    </row>
    <row r="2271" spans="1:11" x14ac:dyDescent="0.2">
      <c r="A2271">
        <v>52769</v>
      </c>
      <c r="B2271" s="21">
        <v>43925</v>
      </c>
      <c r="C2271" s="26" t="s">
        <v>828</v>
      </c>
      <c r="D2271">
        <v>1</v>
      </c>
      <c r="E2271">
        <v>2</v>
      </c>
      <c r="F2271">
        <v>15</v>
      </c>
      <c r="G2271">
        <v>10.199999999999999</v>
      </c>
      <c r="H2271" t="str">
        <f>_xlfn.XLOOKUP(Table1[[#This Row],[MyyjäID]],myyjat!$A$2:$A$16,myyjat!$B$2:$B$16)</f>
        <v>Petteri</v>
      </c>
      <c r="I2271">
        <f>_xlfn.XLOOKUP(Table1[[#This Row],[Tuotenumero]],tuotteet!$A$2:$A$26,tuotteet!$C$2:$C$26)</f>
        <v>4</v>
      </c>
      <c r="J2271" t="str">
        <f>_xlfn.XLOOKUP(Table1[[#This Row],[ryhmäID]],ryhmat!$A$2:$A$7,ryhmat!$B$2:$B$7)</f>
        <v>Tarvikkeet</v>
      </c>
      <c r="K2271">
        <f>Table1[[#This Row],[Myyntihinta]]-Table1[[#This Row],[Ostohinta]]</f>
        <v>4.8000000000000007</v>
      </c>
    </row>
    <row r="2272" spans="1:11" x14ac:dyDescent="0.2">
      <c r="A2272">
        <v>52770</v>
      </c>
      <c r="B2272" s="21">
        <v>43925</v>
      </c>
      <c r="C2272" s="26" t="s">
        <v>828</v>
      </c>
      <c r="D2272">
        <v>1</v>
      </c>
      <c r="E2272">
        <v>5</v>
      </c>
      <c r="F2272">
        <v>15</v>
      </c>
      <c r="G2272">
        <v>10.34</v>
      </c>
      <c r="H2272" t="str">
        <f>_xlfn.XLOOKUP(Table1[[#This Row],[MyyjäID]],myyjat!$A$2:$A$16,myyjat!$B$2:$B$16)</f>
        <v>Liisa</v>
      </c>
      <c r="I2272">
        <f>_xlfn.XLOOKUP(Table1[[#This Row],[Tuotenumero]],tuotteet!$A$2:$A$26,tuotteet!$C$2:$C$26)</f>
        <v>4</v>
      </c>
      <c r="J2272" t="str">
        <f>_xlfn.XLOOKUP(Table1[[#This Row],[ryhmäID]],ryhmat!$A$2:$A$7,ryhmat!$B$2:$B$7)</f>
        <v>Tarvikkeet</v>
      </c>
      <c r="K2272">
        <f>Table1[[#This Row],[Myyntihinta]]-Table1[[#This Row],[Ostohinta]]</f>
        <v>4.66</v>
      </c>
    </row>
    <row r="2273" spans="1:11" x14ac:dyDescent="0.2">
      <c r="A2273">
        <v>52771</v>
      </c>
      <c r="B2273" s="21">
        <v>43925</v>
      </c>
      <c r="C2273" s="26" t="s">
        <v>828</v>
      </c>
      <c r="D2273">
        <v>1</v>
      </c>
      <c r="E2273">
        <v>2</v>
      </c>
      <c r="F2273">
        <v>15</v>
      </c>
      <c r="G2273">
        <v>10.45</v>
      </c>
      <c r="H2273" t="str">
        <f>_xlfn.XLOOKUP(Table1[[#This Row],[MyyjäID]],myyjat!$A$2:$A$16,myyjat!$B$2:$B$16)</f>
        <v>Petteri</v>
      </c>
      <c r="I2273">
        <f>_xlfn.XLOOKUP(Table1[[#This Row],[Tuotenumero]],tuotteet!$A$2:$A$26,tuotteet!$C$2:$C$26)</f>
        <v>4</v>
      </c>
      <c r="J2273" t="str">
        <f>_xlfn.XLOOKUP(Table1[[#This Row],[ryhmäID]],ryhmat!$A$2:$A$7,ryhmat!$B$2:$B$7)</f>
        <v>Tarvikkeet</v>
      </c>
      <c r="K2273">
        <f>Table1[[#This Row],[Myyntihinta]]-Table1[[#This Row],[Ostohinta]]</f>
        <v>4.5500000000000007</v>
      </c>
    </row>
    <row r="2274" spans="1:11" x14ac:dyDescent="0.2">
      <c r="A2274">
        <v>52772</v>
      </c>
      <c r="B2274" s="21">
        <v>43926</v>
      </c>
      <c r="C2274" s="26" t="s">
        <v>826</v>
      </c>
      <c r="D2274">
        <v>1</v>
      </c>
      <c r="E2274">
        <v>2</v>
      </c>
      <c r="F2274">
        <v>17</v>
      </c>
      <c r="G2274">
        <v>9.67</v>
      </c>
      <c r="H2274" t="str">
        <f>_xlfn.XLOOKUP(Table1[[#This Row],[MyyjäID]],myyjat!$A$2:$A$16,myyjat!$B$2:$B$16)</f>
        <v>Petteri</v>
      </c>
      <c r="I2274">
        <f>_xlfn.XLOOKUP(Table1[[#This Row],[Tuotenumero]],tuotteet!$A$2:$A$26,tuotteet!$C$2:$C$26)</f>
        <v>4</v>
      </c>
      <c r="J2274" t="str">
        <f>_xlfn.XLOOKUP(Table1[[#This Row],[ryhmäID]],ryhmat!$A$2:$A$7,ryhmat!$B$2:$B$7)</f>
        <v>Tarvikkeet</v>
      </c>
      <c r="K2274">
        <f>Table1[[#This Row],[Myyntihinta]]-Table1[[#This Row],[Ostohinta]]</f>
        <v>7.33</v>
      </c>
    </row>
    <row r="2275" spans="1:11" x14ac:dyDescent="0.2">
      <c r="A2275">
        <v>52773</v>
      </c>
      <c r="B2275" s="21">
        <v>43926</v>
      </c>
      <c r="C2275" s="26" t="s">
        <v>828</v>
      </c>
      <c r="D2275">
        <v>1</v>
      </c>
      <c r="E2275">
        <v>1</v>
      </c>
      <c r="F2275">
        <v>15</v>
      </c>
      <c r="G2275">
        <v>10.42</v>
      </c>
      <c r="H2275" t="str">
        <f>_xlfn.XLOOKUP(Table1[[#This Row],[MyyjäID]],myyjat!$A$2:$A$16,myyjat!$B$2:$B$16)</f>
        <v>Jani</v>
      </c>
      <c r="I2275">
        <f>_xlfn.XLOOKUP(Table1[[#This Row],[Tuotenumero]],tuotteet!$A$2:$A$26,tuotteet!$C$2:$C$26)</f>
        <v>4</v>
      </c>
      <c r="J2275" t="str">
        <f>_xlfn.XLOOKUP(Table1[[#This Row],[ryhmäID]],ryhmat!$A$2:$A$7,ryhmat!$B$2:$B$7)</f>
        <v>Tarvikkeet</v>
      </c>
      <c r="K2275">
        <f>Table1[[#This Row],[Myyntihinta]]-Table1[[#This Row],[Ostohinta]]</f>
        <v>4.58</v>
      </c>
    </row>
    <row r="2276" spans="1:11" x14ac:dyDescent="0.2">
      <c r="A2276">
        <v>52774</v>
      </c>
      <c r="B2276" s="21">
        <v>43927</v>
      </c>
      <c r="C2276" s="26" t="s">
        <v>828</v>
      </c>
      <c r="D2276">
        <v>1</v>
      </c>
      <c r="E2276">
        <v>3</v>
      </c>
      <c r="F2276">
        <v>14</v>
      </c>
      <c r="G2276">
        <v>10.51</v>
      </c>
      <c r="H2276" t="str">
        <f>_xlfn.XLOOKUP(Table1[[#This Row],[MyyjäID]],myyjat!$A$2:$A$16,myyjat!$B$2:$B$16)</f>
        <v>Pekka</v>
      </c>
      <c r="I2276">
        <f>_xlfn.XLOOKUP(Table1[[#This Row],[Tuotenumero]],tuotteet!$A$2:$A$26,tuotteet!$C$2:$C$26)</f>
        <v>4</v>
      </c>
      <c r="J2276" t="str">
        <f>_xlfn.XLOOKUP(Table1[[#This Row],[ryhmäID]],ryhmat!$A$2:$A$7,ryhmat!$B$2:$B$7)</f>
        <v>Tarvikkeet</v>
      </c>
      <c r="K2276">
        <f>Table1[[#This Row],[Myyntihinta]]-Table1[[#This Row],[Ostohinta]]</f>
        <v>3.49</v>
      </c>
    </row>
    <row r="2277" spans="1:11" x14ac:dyDescent="0.2">
      <c r="A2277">
        <v>52775</v>
      </c>
      <c r="B2277" s="21">
        <v>43927</v>
      </c>
      <c r="C2277" s="26" t="s">
        <v>828</v>
      </c>
      <c r="D2277">
        <v>1</v>
      </c>
      <c r="E2277">
        <v>5</v>
      </c>
      <c r="F2277">
        <v>14</v>
      </c>
      <c r="G2277">
        <v>10.97</v>
      </c>
      <c r="H2277" t="str">
        <f>_xlfn.XLOOKUP(Table1[[#This Row],[MyyjäID]],myyjat!$A$2:$A$16,myyjat!$B$2:$B$16)</f>
        <v>Liisa</v>
      </c>
      <c r="I2277">
        <f>_xlfn.XLOOKUP(Table1[[#This Row],[Tuotenumero]],tuotteet!$A$2:$A$26,tuotteet!$C$2:$C$26)</f>
        <v>4</v>
      </c>
      <c r="J2277" t="str">
        <f>_xlfn.XLOOKUP(Table1[[#This Row],[ryhmäID]],ryhmat!$A$2:$A$7,ryhmat!$B$2:$B$7)</f>
        <v>Tarvikkeet</v>
      </c>
      <c r="K2277">
        <f>Table1[[#This Row],[Myyntihinta]]-Table1[[#This Row],[Ostohinta]]</f>
        <v>3.0299999999999994</v>
      </c>
    </row>
    <row r="2278" spans="1:11" x14ac:dyDescent="0.2">
      <c r="A2278">
        <v>52776</v>
      </c>
      <c r="B2278" s="21">
        <v>43927</v>
      </c>
      <c r="C2278" s="26" t="s">
        <v>830</v>
      </c>
      <c r="D2278">
        <v>1</v>
      </c>
      <c r="E2278">
        <v>5</v>
      </c>
      <c r="F2278">
        <v>56</v>
      </c>
      <c r="G2278">
        <v>42.85</v>
      </c>
      <c r="H2278" t="str">
        <f>_xlfn.XLOOKUP(Table1[[#This Row],[MyyjäID]],myyjat!$A$2:$A$16,myyjat!$B$2:$B$16)</f>
        <v>Liisa</v>
      </c>
      <c r="I2278">
        <f>_xlfn.XLOOKUP(Table1[[#This Row],[Tuotenumero]],tuotteet!$A$2:$A$26,tuotteet!$C$2:$C$26)</f>
        <v>4</v>
      </c>
      <c r="J2278" t="str">
        <f>_xlfn.XLOOKUP(Table1[[#This Row],[ryhmäID]],ryhmat!$A$2:$A$7,ryhmat!$B$2:$B$7)</f>
        <v>Tarvikkeet</v>
      </c>
      <c r="K2278">
        <f>Table1[[#This Row],[Myyntihinta]]-Table1[[#This Row],[Ostohinta]]</f>
        <v>13.149999999999999</v>
      </c>
    </row>
    <row r="2279" spans="1:11" x14ac:dyDescent="0.2">
      <c r="A2279">
        <v>52777</v>
      </c>
      <c r="B2279" s="21">
        <v>43927</v>
      </c>
      <c r="C2279" s="26" t="s">
        <v>827</v>
      </c>
      <c r="D2279">
        <v>1</v>
      </c>
      <c r="E2279">
        <v>6</v>
      </c>
      <c r="F2279">
        <v>249</v>
      </c>
      <c r="G2279">
        <v>132.76</v>
      </c>
      <c r="H2279" t="str">
        <f>_xlfn.XLOOKUP(Table1[[#This Row],[MyyjäID]],myyjat!$A$2:$A$16,myyjat!$B$2:$B$16)</f>
        <v>Hessu</v>
      </c>
      <c r="I2279">
        <f>_xlfn.XLOOKUP(Table1[[#This Row],[Tuotenumero]],tuotteet!$A$2:$A$26,tuotteet!$C$2:$C$26)</f>
        <v>1</v>
      </c>
      <c r="J2279" t="str">
        <f>_xlfn.XLOOKUP(Table1[[#This Row],[ryhmäID]],ryhmat!$A$2:$A$7,ryhmat!$B$2:$B$7)</f>
        <v>Äänentoisto</v>
      </c>
      <c r="K2279">
        <f>Table1[[#This Row],[Myyntihinta]]-Table1[[#This Row],[Ostohinta]]</f>
        <v>116.24000000000001</v>
      </c>
    </row>
    <row r="2280" spans="1:11" x14ac:dyDescent="0.2">
      <c r="A2280">
        <v>52778</v>
      </c>
      <c r="B2280" s="21">
        <v>43928</v>
      </c>
      <c r="C2280" s="26" t="s">
        <v>828</v>
      </c>
      <c r="D2280">
        <v>1</v>
      </c>
      <c r="E2280">
        <v>2</v>
      </c>
      <c r="F2280">
        <v>15</v>
      </c>
      <c r="G2280">
        <v>10.5</v>
      </c>
      <c r="H2280" t="str">
        <f>_xlfn.XLOOKUP(Table1[[#This Row],[MyyjäID]],myyjat!$A$2:$A$16,myyjat!$B$2:$B$16)</f>
        <v>Petteri</v>
      </c>
      <c r="I2280">
        <f>_xlfn.XLOOKUP(Table1[[#This Row],[Tuotenumero]],tuotteet!$A$2:$A$26,tuotteet!$C$2:$C$26)</f>
        <v>4</v>
      </c>
      <c r="J2280" t="str">
        <f>_xlfn.XLOOKUP(Table1[[#This Row],[ryhmäID]],ryhmat!$A$2:$A$7,ryhmat!$B$2:$B$7)</f>
        <v>Tarvikkeet</v>
      </c>
      <c r="K2280">
        <f>Table1[[#This Row],[Myyntihinta]]-Table1[[#This Row],[Ostohinta]]</f>
        <v>4.5</v>
      </c>
    </row>
    <row r="2281" spans="1:11" x14ac:dyDescent="0.2">
      <c r="A2281">
        <v>52779</v>
      </c>
      <c r="B2281" s="21">
        <v>43928</v>
      </c>
      <c r="C2281" s="26" t="s">
        <v>828</v>
      </c>
      <c r="D2281">
        <v>1</v>
      </c>
      <c r="E2281">
        <v>9</v>
      </c>
      <c r="F2281">
        <v>14</v>
      </c>
      <c r="G2281">
        <v>10.86</v>
      </c>
      <c r="H2281" t="str">
        <f>_xlfn.XLOOKUP(Table1[[#This Row],[MyyjäID]],myyjat!$A$2:$A$16,myyjat!$B$2:$B$16)</f>
        <v>Maija</v>
      </c>
      <c r="I2281">
        <f>_xlfn.XLOOKUP(Table1[[#This Row],[Tuotenumero]],tuotteet!$A$2:$A$26,tuotteet!$C$2:$C$26)</f>
        <v>4</v>
      </c>
      <c r="J2281" t="str">
        <f>_xlfn.XLOOKUP(Table1[[#This Row],[ryhmäID]],ryhmat!$A$2:$A$7,ryhmat!$B$2:$B$7)</f>
        <v>Tarvikkeet</v>
      </c>
      <c r="K2281">
        <f>Table1[[#This Row],[Myyntihinta]]-Table1[[#This Row],[Ostohinta]]</f>
        <v>3.1400000000000006</v>
      </c>
    </row>
    <row r="2282" spans="1:11" x14ac:dyDescent="0.2">
      <c r="A2282">
        <v>52780</v>
      </c>
      <c r="B2282" s="21">
        <v>43929</v>
      </c>
      <c r="C2282" s="26" t="s">
        <v>828</v>
      </c>
      <c r="D2282">
        <v>1</v>
      </c>
      <c r="E2282">
        <v>6</v>
      </c>
      <c r="F2282">
        <v>14</v>
      </c>
      <c r="G2282">
        <v>10.58</v>
      </c>
      <c r="H2282" t="str">
        <f>_xlfn.XLOOKUP(Table1[[#This Row],[MyyjäID]],myyjat!$A$2:$A$16,myyjat!$B$2:$B$16)</f>
        <v>Hessu</v>
      </c>
      <c r="I2282">
        <f>_xlfn.XLOOKUP(Table1[[#This Row],[Tuotenumero]],tuotteet!$A$2:$A$26,tuotteet!$C$2:$C$26)</f>
        <v>4</v>
      </c>
      <c r="J2282" t="str">
        <f>_xlfn.XLOOKUP(Table1[[#This Row],[ryhmäID]],ryhmat!$A$2:$A$7,ryhmat!$B$2:$B$7)</f>
        <v>Tarvikkeet</v>
      </c>
      <c r="K2282">
        <f>Table1[[#This Row],[Myyntihinta]]-Table1[[#This Row],[Ostohinta]]</f>
        <v>3.42</v>
      </c>
    </row>
    <row r="2283" spans="1:11" x14ac:dyDescent="0.2">
      <c r="A2283">
        <v>52781</v>
      </c>
      <c r="B2283" s="21">
        <v>43930</v>
      </c>
      <c r="C2283" s="26" t="s">
        <v>828</v>
      </c>
      <c r="D2283">
        <v>1</v>
      </c>
      <c r="E2283">
        <v>5</v>
      </c>
      <c r="F2283">
        <v>15</v>
      </c>
      <c r="G2283">
        <v>10.48</v>
      </c>
      <c r="H2283" t="str">
        <f>_xlfn.XLOOKUP(Table1[[#This Row],[MyyjäID]],myyjat!$A$2:$A$16,myyjat!$B$2:$B$16)</f>
        <v>Liisa</v>
      </c>
      <c r="I2283">
        <f>_xlfn.XLOOKUP(Table1[[#This Row],[Tuotenumero]],tuotteet!$A$2:$A$26,tuotteet!$C$2:$C$26)</f>
        <v>4</v>
      </c>
      <c r="J2283" t="str">
        <f>_xlfn.XLOOKUP(Table1[[#This Row],[ryhmäID]],ryhmat!$A$2:$A$7,ryhmat!$B$2:$B$7)</f>
        <v>Tarvikkeet</v>
      </c>
      <c r="K2283">
        <f>Table1[[#This Row],[Myyntihinta]]-Table1[[#This Row],[Ostohinta]]</f>
        <v>4.5199999999999996</v>
      </c>
    </row>
    <row r="2284" spans="1:11" x14ac:dyDescent="0.2">
      <c r="A2284">
        <v>52782</v>
      </c>
      <c r="B2284" s="21">
        <v>43930</v>
      </c>
      <c r="C2284" s="26" t="s">
        <v>828</v>
      </c>
      <c r="D2284">
        <v>1</v>
      </c>
      <c r="E2284">
        <v>2</v>
      </c>
      <c r="F2284">
        <v>15</v>
      </c>
      <c r="G2284">
        <v>10.58</v>
      </c>
      <c r="H2284" t="str">
        <f>_xlfn.XLOOKUP(Table1[[#This Row],[MyyjäID]],myyjat!$A$2:$A$16,myyjat!$B$2:$B$16)</f>
        <v>Petteri</v>
      </c>
      <c r="I2284">
        <f>_xlfn.XLOOKUP(Table1[[#This Row],[Tuotenumero]],tuotteet!$A$2:$A$26,tuotteet!$C$2:$C$26)</f>
        <v>4</v>
      </c>
      <c r="J2284" t="str">
        <f>_xlfn.XLOOKUP(Table1[[#This Row],[ryhmäID]],ryhmat!$A$2:$A$7,ryhmat!$B$2:$B$7)</f>
        <v>Tarvikkeet</v>
      </c>
      <c r="K2284">
        <f>Table1[[#This Row],[Myyntihinta]]-Table1[[#This Row],[Ostohinta]]</f>
        <v>4.42</v>
      </c>
    </row>
    <row r="2285" spans="1:11" x14ac:dyDescent="0.2">
      <c r="A2285">
        <v>52783</v>
      </c>
      <c r="B2285" s="21">
        <v>43930</v>
      </c>
      <c r="C2285" s="26" t="s">
        <v>828</v>
      </c>
      <c r="D2285">
        <v>1</v>
      </c>
      <c r="E2285">
        <v>7</v>
      </c>
      <c r="F2285">
        <v>14</v>
      </c>
      <c r="G2285">
        <v>10.18</v>
      </c>
      <c r="H2285" t="str">
        <f>_xlfn.XLOOKUP(Table1[[#This Row],[MyyjäID]],myyjat!$A$2:$A$16,myyjat!$B$2:$B$16)</f>
        <v>Rauno</v>
      </c>
      <c r="I2285">
        <f>_xlfn.XLOOKUP(Table1[[#This Row],[Tuotenumero]],tuotteet!$A$2:$A$26,tuotteet!$C$2:$C$26)</f>
        <v>4</v>
      </c>
      <c r="J2285" t="str">
        <f>_xlfn.XLOOKUP(Table1[[#This Row],[ryhmäID]],ryhmat!$A$2:$A$7,ryhmat!$B$2:$B$7)</f>
        <v>Tarvikkeet</v>
      </c>
      <c r="K2285">
        <f>Table1[[#This Row],[Myyntihinta]]-Table1[[#This Row],[Ostohinta]]</f>
        <v>3.8200000000000003</v>
      </c>
    </row>
    <row r="2286" spans="1:11" x14ac:dyDescent="0.2">
      <c r="A2286">
        <v>52784</v>
      </c>
      <c r="B2286" s="21">
        <v>43930</v>
      </c>
      <c r="C2286" s="26" t="s">
        <v>828</v>
      </c>
      <c r="D2286">
        <v>1</v>
      </c>
      <c r="E2286">
        <v>5</v>
      </c>
      <c r="F2286">
        <v>14</v>
      </c>
      <c r="G2286">
        <v>10.29</v>
      </c>
      <c r="H2286" t="str">
        <f>_xlfn.XLOOKUP(Table1[[#This Row],[MyyjäID]],myyjat!$A$2:$A$16,myyjat!$B$2:$B$16)</f>
        <v>Liisa</v>
      </c>
      <c r="I2286">
        <f>_xlfn.XLOOKUP(Table1[[#This Row],[Tuotenumero]],tuotteet!$A$2:$A$26,tuotteet!$C$2:$C$26)</f>
        <v>4</v>
      </c>
      <c r="J2286" t="str">
        <f>_xlfn.XLOOKUP(Table1[[#This Row],[ryhmäID]],ryhmat!$A$2:$A$7,ryhmat!$B$2:$B$7)</f>
        <v>Tarvikkeet</v>
      </c>
      <c r="K2286">
        <f>Table1[[#This Row],[Myyntihinta]]-Table1[[#This Row],[Ostohinta]]</f>
        <v>3.7100000000000009</v>
      </c>
    </row>
    <row r="2287" spans="1:11" x14ac:dyDescent="0.2">
      <c r="A2287">
        <v>52785</v>
      </c>
      <c r="B2287" s="21">
        <v>43930</v>
      </c>
      <c r="C2287" s="26" t="s">
        <v>828</v>
      </c>
      <c r="D2287">
        <v>1</v>
      </c>
      <c r="E2287">
        <v>2</v>
      </c>
      <c r="F2287">
        <v>15</v>
      </c>
      <c r="G2287">
        <v>10.34</v>
      </c>
      <c r="H2287" t="str">
        <f>_xlfn.XLOOKUP(Table1[[#This Row],[MyyjäID]],myyjat!$A$2:$A$16,myyjat!$B$2:$B$16)</f>
        <v>Petteri</v>
      </c>
      <c r="I2287">
        <f>_xlfn.XLOOKUP(Table1[[#This Row],[Tuotenumero]],tuotteet!$A$2:$A$26,tuotteet!$C$2:$C$26)</f>
        <v>4</v>
      </c>
      <c r="J2287" t="str">
        <f>_xlfn.XLOOKUP(Table1[[#This Row],[ryhmäID]],ryhmat!$A$2:$A$7,ryhmat!$B$2:$B$7)</f>
        <v>Tarvikkeet</v>
      </c>
      <c r="K2287">
        <f>Table1[[#This Row],[Myyntihinta]]-Table1[[#This Row],[Ostohinta]]</f>
        <v>4.66</v>
      </c>
    </row>
    <row r="2288" spans="1:11" x14ac:dyDescent="0.2">
      <c r="A2288">
        <v>52786</v>
      </c>
      <c r="B2288" s="21">
        <v>43931</v>
      </c>
      <c r="C2288" s="26" t="s">
        <v>828</v>
      </c>
      <c r="D2288">
        <v>1</v>
      </c>
      <c r="E2288">
        <v>5</v>
      </c>
      <c r="F2288">
        <v>14</v>
      </c>
      <c r="G2288">
        <v>11.1</v>
      </c>
      <c r="H2288" t="str">
        <f>_xlfn.XLOOKUP(Table1[[#This Row],[MyyjäID]],myyjat!$A$2:$A$16,myyjat!$B$2:$B$16)</f>
        <v>Liisa</v>
      </c>
      <c r="I2288">
        <f>_xlfn.XLOOKUP(Table1[[#This Row],[Tuotenumero]],tuotteet!$A$2:$A$26,tuotteet!$C$2:$C$26)</f>
        <v>4</v>
      </c>
      <c r="J2288" t="str">
        <f>_xlfn.XLOOKUP(Table1[[#This Row],[ryhmäID]],ryhmat!$A$2:$A$7,ryhmat!$B$2:$B$7)</f>
        <v>Tarvikkeet</v>
      </c>
      <c r="K2288">
        <f>Table1[[#This Row],[Myyntihinta]]-Table1[[#This Row],[Ostohinta]]</f>
        <v>2.9000000000000004</v>
      </c>
    </row>
    <row r="2289" spans="1:11" x14ac:dyDescent="0.2">
      <c r="A2289">
        <v>52787</v>
      </c>
      <c r="B2289" s="21">
        <v>43931</v>
      </c>
      <c r="C2289" s="26" t="s">
        <v>829</v>
      </c>
      <c r="D2289">
        <v>1</v>
      </c>
      <c r="E2289">
        <v>2</v>
      </c>
      <c r="F2289">
        <v>345</v>
      </c>
      <c r="G2289">
        <v>218.99</v>
      </c>
      <c r="H2289" t="str">
        <f>_xlfn.XLOOKUP(Table1[[#This Row],[MyyjäID]],myyjat!$A$2:$A$16,myyjat!$B$2:$B$16)</f>
        <v>Petteri</v>
      </c>
      <c r="I2289">
        <f>_xlfn.XLOOKUP(Table1[[#This Row],[Tuotenumero]],tuotteet!$A$2:$A$26,tuotteet!$C$2:$C$26)</f>
        <v>3</v>
      </c>
      <c r="J2289" t="str">
        <f>_xlfn.XLOOKUP(Table1[[#This Row],[ryhmäID]],ryhmat!$A$2:$A$7,ryhmat!$B$2:$B$7)</f>
        <v>TV</v>
      </c>
      <c r="K2289">
        <f>Table1[[#This Row],[Myyntihinta]]-Table1[[#This Row],[Ostohinta]]</f>
        <v>126.00999999999999</v>
      </c>
    </row>
    <row r="2290" spans="1:11" x14ac:dyDescent="0.2">
      <c r="A2290">
        <v>52788</v>
      </c>
      <c r="B2290" s="21">
        <v>43931</v>
      </c>
      <c r="C2290" s="26" t="s">
        <v>828</v>
      </c>
      <c r="D2290">
        <v>1</v>
      </c>
      <c r="E2290">
        <v>2</v>
      </c>
      <c r="F2290">
        <v>15</v>
      </c>
      <c r="G2290">
        <v>10.65</v>
      </c>
      <c r="H2290" t="str">
        <f>_xlfn.XLOOKUP(Table1[[#This Row],[MyyjäID]],myyjat!$A$2:$A$16,myyjat!$B$2:$B$16)</f>
        <v>Petteri</v>
      </c>
      <c r="I2290">
        <f>_xlfn.XLOOKUP(Table1[[#This Row],[Tuotenumero]],tuotteet!$A$2:$A$26,tuotteet!$C$2:$C$26)</f>
        <v>4</v>
      </c>
      <c r="J2290" t="str">
        <f>_xlfn.XLOOKUP(Table1[[#This Row],[ryhmäID]],ryhmat!$A$2:$A$7,ryhmat!$B$2:$B$7)</f>
        <v>Tarvikkeet</v>
      </c>
      <c r="K2290">
        <f>Table1[[#This Row],[Myyntihinta]]-Table1[[#This Row],[Ostohinta]]</f>
        <v>4.3499999999999996</v>
      </c>
    </row>
    <row r="2291" spans="1:11" x14ac:dyDescent="0.2">
      <c r="A2291">
        <v>52789</v>
      </c>
      <c r="B2291" s="21">
        <v>43931</v>
      </c>
      <c r="C2291" s="26" t="s">
        <v>827</v>
      </c>
      <c r="D2291">
        <v>1</v>
      </c>
      <c r="E2291">
        <v>6</v>
      </c>
      <c r="F2291">
        <v>254</v>
      </c>
      <c r="G2291">
        <v>128.83000000000001</v>
      </c>
      <c r="H2291" t="str">
        <f>_xlfn.XLOOKUP(Table1[[#This Row],[MyyjäID]],myyjat!$A$2:$A$16,myyjat!$B$2:$B$16)</f>
        <v>Hessu</v>
      </c>
      <c r="I2291">
        <f>_xlfn.XLOOKUP(Table1[[#This Row],[Tuotenumero]],tuotteet!$A$2:$A$26,tuotteet!$C$2:$C$26)</f>
        <v>1</v>
      </c>
      <c r="J2291" t="str">
        <f>_xlfn.XLOOKUP(Table1[[#This Row],[ryhmäID]],ryhmat!$A$2:$A$7,ryhmat!$B$2:$B$7)</f>
        <v>Äänentoisto</v>
      </c>
      <c r="K2291">
        <f>Table1[[#This Row],[Myyntihinta]]-Table1[[#This Row],[Ostohinta]]</f>
        <v>125.16999999999999</v>
      </c>
    </row>
    <row r="2292" spans="1:11" x14ac:dyDescent="0.2">
      <c r="A2292">
        <v>52790</v>
      </c>
      <c r="B2292" s="21">
        <v>43931</v>
      </c>
      <c r="C2292" s="26" t="s">
        <v>828</v>
      </c>
      <c r="D2292">
        <v>1</v>
      </c>
      <c r="E2292">
        <v>3</v>
      </c>
      <c r="F2292">
        <v>15</v>
      </c>
      <c r="G2292">
        <v>10.53</v>
      </c>
      <c r="H2292" t="str">
        <f>_xlfn.XLOOKUP(Table1[[#This Row],[MyyjäID]],myyjat!$A$2:$A$16,myyjat!$B$2:$B$16)</f>
        <v>Pekka</v>
      </c>
      <c r="I2292">
        <f>_xlfn.XLOOKUP(Table1[[#This Row],[Tuotenumero]],tuotteet!$A$2:$A$26,tuotteet!$C$2:$C$26)</f>
        <v>4</v>
      </c>
      <c r="J2292" t="str">
        <f>_xlfn.XLOOKUP(Table1[[#This Row],[ryhmäID]],ryhmat!$A$2:$A$7,ryhmat!$B$2:$B$7)</f>
        <v>Tarvikkeet</v>
      </c>
      <c r="K2292">
        <f>Table1[[#This Row],[Myyntihinta]]-Table1[[#This Row],[Ostohinta]]</f>
        <v>4.4700000000000006</v>
      </c>
    </row>
    <row r="2293" spans="1:11" x14ac:dyDescent="0.2">
      <c r="A2293">
        <v>52791</v>
      </c>
      <c r="B2293" s="21">
        <v>43932</v>
      </c>
      <c r="C2293" s="26" t="s">
        <v>826</v>
      </c>
      <c r="D2293">
        <v>1</v>
      </c>
      <c r="E2293">
        <v>7</v>
      </c>
      <c r="F2293">
        <v>18</v>
      </c>
      <c r="G2293">
        <v>8.86</v>
      </c>
      <c r="H2293" t="str">
        <f>_xlfn.XLOOKUP(Table1[[#This Row],[MyyjäID]],myyjat!$A$2:$A$16,myyjat!$B$2:$B$16)</f>
        <v>Rauno</v>
      </c>
      <c r="I2293">
        <f>_xlfn.XLOOKUP(Table1[[#This Row],[Tuotenumero]],tuotteet!$A$2:$A$26,tuotteet!$C$2:$C$26)</f>
        <v>4</v>
      </c>
      <c r="J2293" t="str">
        <f>_xlfn.XLOOKUP(Table1[[#This Row],[ryhmäID]],ryhmat!$A$2:$A$7,ryhmat!$B$2:$B$7)</f>
        <v>Tarvikkeet</v>
      </c>
      <c r="K2293">
        <f>Table1[[#This Row],[Myyntihinta]]-Table1[[#This Row],[Ostohinta]]</f>
        <v>9.14</v>
      </c>
    </row>
    <row r="2294" spans="1:11" x14ac:dyDescent="0.2">
      <c r="A2294">
        <v>52792</v>
      </c>
      <c r="B2294" s="21">
        <v>43932</v>
      </c>
      <c r="C2294" s="26" t="s">
        <v>828</v>
      </c>
      <c r="D2294">
        <v>1</v>
      </c>
      <c r="E2294">
        <v>1</v>
      </c>
      <c r="F2294">
        <v>15</v>
      </c>
      <c r="G2294">
        <v>10.220000000000001</v>
      </c>
      <c r="H2294" t="str">
        <f>_xlfn.XLOOKUP(Table1[[#This Row],[MyyjäID]],myyjat!$A$2:$A$16,myyjat!$B$2:$B$16)</f>
        <v>Jani</v>
      </c>
      <c r="I2294">
        <f>_xlfn.XLOOKUP(Table1[[#This Row],[Tuotenumero]],tuotteet!$A$2:$A$26,tuotteet!$C$2:$C$26)</f>
        <v>4</v>
      </c>
      <c r="J2294" t="str">
        <f>_xlfn.XLOOKUP(Table1[[#This Row],[ryhmäID]],ryhmat!$A$2:$A$7,ryhmat!$B$2:$B$7)</f>
        <v>Tarvikkeet</v>
      </c>
      <c r="K2294">
        <f>Table1[[#This Row],[Myyntihinta]]-Table1[[#This Row],[Ostohinta]]</f>
        <v>4.7799999999999994</v>
      </c>
    </row>
    <row r="2295" spans="1:11" x14ac:dyDescent="0.2">
      <c r="A2295">
        <v>52793</v>
      </c>
      <c r="B2295" s="21">
        <v>43933</v>
      </c>
      <c r="C2295" s="26" t="s">
        <v>828</v>
      </c>
      <c r="D2295">
        <v>1</v>
      </c>
      <c r="E2295">
        <v>6</v>
      </c>
      <c r="F2295">
        <v>15</v>
      </c>
      <c r="G2295">
        <v>10.199999999999999</v>
      </c>
      <c r="H2295" t="str">
        <f>_xlfn.XLOOKUP(Table1[[#This Row],[MyyjäID]],myyjat!$A$2:$A$16,myyjat!$B$2:$B$16)</f>
        <v>Hessu</v>
      </c>
      <c r="I2295">
        <f>_xlfn.XLOOKUP(Table1[[#This Row],[Tuotenumero]],tuotteet!$A$2:$A$26,tuotteet!$C$2:$C$26)</f>
        <v>4</v>
      </c>
      <c r="J2295" t="str">
        <f>_xlfn.XLOOKUP(Table1[[#This Row],[ryhmäID]],ryhmat!$A$2:$A$7,ryhmat!$B$2:$B$7)</f>
        <v>Tarvikkeet</v>
      </c>
      <c r="K2295">
        <f>Table1[[#This Row],[Myyntihinta]]-Table1[[#This Row],[Ostohinta]]</f>
        <v>4.8000000000000007</v>
      </c>
    </row>
    <row r="2296" spans="1:11" x14ac:dyDescent="0.2">
      <c r="A2296">
        <v>52794</v>
      </c>
      <c r="B2296" s="21">
        <v>43934</v>
      </c>
      <c r="C2296" s="26" t="s">
        <v>828</v>
      </c>
      <c r="D2296">
        <v>1</v>
      </c>
      <c r="E2296">
        <v>2</v>
      </c>
      <c r="F2296">
        <v>15</v>
      </c>
      <c r="G2296">
        <v>10.55</v>
      </c>
      <c r="H2296" t="str">
        <f>_xlfn.XLOOKUP(Table1[[#This Row],[MyyjäID]],myyjat!$A$2:$A$16,myyjat!$B$2:$B$16)</f>
        <v>Petteri</v>
      </c>
      <c r="I2296">
        <f>_xlfn.XLOOKUP(Table1[[#This Row],[Tuotenumero]],tuotteet!$A$2:$A$26,tuotteet!$C$2:$C$26)</f>
        <v>4</v>
      </c>
      <c r="J2296" t="str">
        <f>_xlfn.XLOOKUP(Table1[[#This Row],[ryhmäID]],ryhmat!$A$2:$A$7,ryhmat!$B$2:$B$7)</f>
        <v>Tarvikkeet</v>
      </c>
      <c r="K2296">
        <f>Table1[[#This Row],[Myyntihinta]]-Table1[[#This Row],[Ostohinta]]</f>
        <v>4.4499999999999993</v>
      </c>
    </row>
    <row r="2297" spans="1:11" x14ac:dyDescent="0.2">
      <c r="A2297">
        <v>52795</v>
      </c>
      <c r="B2297" s="21">
        <v>43934</v>
      </c>
      <c r="C2297" s="26" t="s">
        <v>828</v>
      </c>
      <c r="D2297">
        <v>1</v>
      </c>
      <c r="E2297">
        <v>5</v>
      </c>
      <c r="F2297">
        <v>14</v>
      </c>
      <c r="G2297">
        <v>10.38</v>
      </c>
      <c r="H2297" t="str">
        <f>_xlfn.XLOOKUP(Table1[[#This Row],[MyyjäID]],myyjat!$A$2:$A$16,myyjat!$B$2:$B$16)</f>
        <v>Liisa</v>
      </c>
      <c r="I2297">
        <f>_xlfn.XLOOKUP(Table1[[#This Row],[Tuotenumero]],tuotteet!$A$2:$A$26,tuotteet!$C$2:$C$26)</f>
        <v>4</v>
      </c>
      <c r="J2297" t="str">
        <f>_xlfn.XLOOKUP(Table1[[#This Row],[ryhmäID]],ryhmat!$A$2:$A$7,ryhmat!$B$2:$B$7)</f>
        <v>Tarvikkeet</v>
      </c>
      <c r="K2297">
        <f>Table1[[#This Row],[Myyntihinta]]-Table1[[#This Row],[Ostohinta]]</f>
        <v>3.6199999999999992</v>
      </c>
    </row>
    <row r="2298" spans="1:11" x14ac:dyDescent="0.2">
      <c r="A2298">
        <v>52796</v>
      </c>
      <c r="B2298" s="21">
        <v>43934</v>
      </c>
      <c r="C2298" s="26" t="s">
        <v>828</v>
      </c>
      <c r="D2298">
        <v>1</v>
      </c>
      <c r="E2298">
        <v>7</v>
      </c>
      <c r="F2298">
        <v>14</v>
      </c>
      <c r="G2298">
        <v>10.210000000000001</v>
      </c>
      <c r="H2298" t="str">
        <f>_xlfn.XLOOKUP(Table1[[#This Row],[MyyjäID]],myyjat!$A$2:$A$16,myyjat!$B$2:$B$16)</f>
        <v>Rauno</v>
      </c>
      <c r="I2298">
        <f>_xlfn.XLOOKUP(Table1[[#This Row],[Tuotenumero]],tuotteet!$A$2:$A$26,tuotteet!$C$2:$C$26)</f>
        <v>4</v>
      </c>
      <c r="J2298" t="str">
        <f>_xlfn.XLOOKUP(Table1[[#This Row],[ryhmäID]],ryhmat!$A$2:$A$7,ryhmat!$B$2:$B$7)</f>
        <v>Tarvikkeet</v>
      </c>
      <c r="K2298">
        <f>Table1[[#This Row],[Myyntihinta]]-Table1[[#This Row],[Ostohinta]]</f>
        <v>3.7899999999999991</v>
      </c>
    </row>
    <row r="2299" spans="1:11" x14ac:dyDescent="0.2">
      <c r="A2299">
        <v>52797</v>
      </c>
      <c r="B2299" s="21">
        <v>43935</v>
      </c>
      <c r="C2299" s="26" t="s">
        <v>826</v>
      </c>
      <c r="D2299">
        <v>1</v>
      </c>
      <c r="E2299">
        <v>6</v>
      </c>
      <c r="F2299">
        <v>18</v>
      </c>
      <c r="G2299">
        <v>9.1999999999999993</v>
      </c>
      <c r="H2299" t="str">
        <f>_xlfn.XLOOKUP(Table1[[#This Row],[MyyjäID]],myyjat!$A$2:$A$16,myyjat!$B$2:$B$16)</f>
        <v>Hessu</v>
      </c>
      <c r="I2299">
        <f>_xlfn.XLOOKUP(Table1[[#This Row],[Tuotenumero]],tuotteet!$A$2:$A$26,tuotteet!$C$2:$C$26)</f>
        <v>4</v>
      </c>
      <c r="J2299" t="str">
        <f>_xlfn.XLOOKUP(Table1[[#This Row],[ryhmäID]],ryhmat!$A$2:$A$7,ryhmat!$B$2:$B$7)</f>
        <v>Tarvikkeet</v>
      </c>
      <c r="K2299">
        <f>Table1[[#This Row],[Myyntihinta]]-Table1[[#This Row],[Ostohinta]]</f>
        <v>8.8000000000000007</v>
      </c>
    </row>
    <row r="2300" spans="1:11" x14ac:dyDescent="0.2">
      <c r="A2300">
        <v>52798</v>
      </c>
      <c r="B2300" s="21">
        <v>43935</v>
      </c>
      <c r="C2300" s="26" t="s">
        <v>828</v>
      </c>
      <c r="D2300">
        <v>1</v>
      </c>
      <c r="E2300">
        <v>2</v>
      </c>
      <c r="F2300">
        <v>15</v>
      </c>
      <c r="G2300">
        <v>10.23</v>
      </c>
      <c r="H2300" t="str">
        <f>_xlfn.XLOOKUP(Table1[[#This Row],[MyyjäID]],myyjat!$A$2:$A$16,myyjat!$B$2:$B$16)</f>
        <v>Petteri</v>
      </c>
      <c r="I2300">
        <f>_xlfn.XLOOKUP(Table1[[#This Row],[Tuotenumero]],tuotteet!$A$2:$A$26,tuotteet!$C$2:$C$26)</f>
        <v>4</v>
      </c>
      <c r="J2300" t="str">
        <f>_xlfn.XLOOKUP(Table1[[#This Row],[ryhmäID]],ryhmat!$A$2:$A$7,ryhmat!$B$2:$B$7)</f>
        <v>Tarvikkeet</v>
      </c>
      <c r="K2300">
        <f>Table1[[#This Row],[Myyntihinta]]-Table1[[#This Row],[Ostohinta]]</f>
        <v>4.7699999999999996</v>
      </c>
    </row>
    <row r="2301" spans="1:11" x14ac:dyDescent="0.2">
      <c r="A2301">
        <v>52799</v>
      </c>
      <c r="B2301" s="21">
        <v>43935</v>
      </c>
      <c r="C2301" s="26" t="s">
        <v>828</v>
      </c>
      <c r="D2301">
        <v>1</v>
      </c>
      <c r="E2301">
        <v>1</v>
      </c>
      <c r="F2301">
        <v>14</v>
      </c>
      <c r="G2301">
        <v>11.2</v>
      </c>
      <c r="H2301" t="str">
        <f>_xlfn.XLOOKUP(Table1[[#This Row],[MyyjäID]],myyjat!$A$2:$A$16,myyjat!$B$2:$B$16)</f>
        <v>Jani</v>
      </c>
      <c r="I2301">
        <f>_xlfn.XLOOKUP(Table1[[#This Row],[Tuotenumero]],tuotteet!$A$2:$A$26,tuotteet!$C$2:$C$26)</f>
        <v>4</v>
      </c>
      <c r="J2301" t="str">
        <f>_xlfn.XLOOKUP(Table1[[#This Row],[ryhmäID]],ryhmat!$A$2:$A$7,ryhmat!$B$2:$B$7)</f>
        <v>Tarvikkeet</v>
      </c>
      <c r="K2301">
        <f>Table1[[#This Row],[Myyntihinta]]-Table1[[#This Row],[Ostohinta]]</f>
        <v>2.8000000000000007</v>
      </c>
    </row>
    <row r="2302" spans="1:11" x14ac:dyDescent="0.2">
      <c r="A2302">
        <v>52800</v>
      </c>
      <c r="B2302" s="21">
        <v>43935</v>
      </c>
      <c r="C2302" s="26" t="s">
        <v>828</v>
      </c>
      <c r="D2302">
        <v>1</v>
      </c>
      <c r="E2302">
        <v>2</v>
      </c>
      <c r="F2302">
        <v>15</v>
      </c>
      <c r="G2302">
        <v>10.69</v>
      </c>
      <c r="H2302" t="str">
        <f>_xlfn.XLOOKUP(Table1[[#This Row],[MyyjäID]],myyjat!$A$2:$A$16,myyjat!$B$2:$B$16)</f>
        <v>Petteri</v>
      </c>
      <c r="I2302">
        <f>_xlfn.XLOOKUP(Table1[[#This Row],[Tuotenumero]],tuotteet!$A$2:$A$26,tuotteet!$C$2:$C$26)</f>
        <v>4</v>
      </c>
      <c r="J2302" t="str">
        <f>_xlfn.XLOOKUP(Table1[[#This Row],[ryhmäID]],ryhmat!$A$2:$A$7,ryhmat!$B$2:$B$7)</f>
        <v>Tarvikkeet</v>
      </c>
      <c r="K2302">
        <f>Table1[[#This Row],[Myyntihinta]]-Table1[[#This Row],[Ostohinta]]</f>
        <v>4.3100000000000005</v>
      </c>
    </row>
    <row r="2303" spans="1:11" x14ac:dyDescent="0.2">
      <c r="A2303">
        <v>52801</v>
      </c>
      <c r="B2303" s="21">
        <v>43936</v>
      </c>
      <c r="C2303" s="26" t="s">
        <v>828</v>
      </c>
      <c r="D2303">
        <v>1</v>
      </c>
      <c r="E2303">
        <v>7</v>
      </c>
      <c r="F2303">
        <v>15</v>
      </c>
      <c r="G2303">
        <v>11.12</v>
      </c>
      <c r="H2303" t="str">
        <f>_xlfn.XLOOKUP(Table1[[#This Row],[MyyjäID]],myyjat!$A$2:$A$16,myyjat!$B$2:$B$16)</f>
        <v>Rauno</v>
      </c>
      <c r="I2303">
        <f>_xlfn.XLOOKUP(Table1[[#This Row],[Tuotenumero]],tuotteet!$A$2:$A$26,tuotteet!$C$2:$C$26)</f>
        <v>4</v>
      </c>
      <c r="J2303" t="str">
        <f>_xlfn.XLOOKUP(Table1[[#This Row],[ryhmäID]],ryhmat!$A$2:$A$7,ryhmat!$B$2:$B$7)</f>
        <v>Tarvikkeet</v>
      </c>
      <c r="K2303">
        <f>Table1[[#This Row],[Myyntihinta]]-Table1[[#This Row],[Ostohinta]]</f>
        <v>3.8800000000000008</v>
      </c>
    </row>
    <row r="2304" spans="1:11" x14ac:dyDescent="0.2">
      <c r="A2304">
        <v>52802</v>
      </c>
      <c r="B2304" s="21">
        <v>43936</v>
      </c>
      <c r="C2304" s="26" t="s">
        <v>829</v>
      </c>
      <c r="D2304">
        <v>1</v>
      </c>
      <c r="E2304">
        <v>7</v>
      </c>
      <c r="F2304">
        <v>337</v>
      </c>
      <c r="G2304">
        <v>228.1</v>
      </c>
      <c r="H2304" t="str">
        <f>_xlfn.XLOOKUP(Table1[[#This Row],[MyyjäID]],myyjat!$A$2:$A$16,myyjat!$B$2:$B$16)</f>
        <v>Rauno</v>
      </c>
      <c r="I2304">
        <f>_xlfn.XLOOKUP(Table1[[#This Row],[Tuotenumero]],tuotteet!$A$2:$A$26,tuotteet!$C$2:$C$26)</f>
        <v>3</v>
      </c>
      <c r="J2304" t="str">
        <f>_xlfn.XLOOKUP(Table1[[#This Row],[ryhmäID]],ryhmat!$A$2:$A$7,ryhmat!$B$2:$B$7)</f>
        <v>TV</v>
      </c>
      <c r="K2304">
        <f>Table1[[#This Row],[Myyntihinta]]-Table1[[#This Row],[Ostohinta]]</f>
        <v>108.9</v>
      </c>
    </row>
    <row r="2305" spans="1:11" x14ac:dyDescent="0.2">
      <c r="A2305">
        <v>52803</v>
      </c>
      <c r="B2305" s="21">
        <v>43937</v>
      </c>
      <c r="C2305" s="26" t="s">
        <v>827</v>
      </c>
      <c r="D2305">
        <v>1</v>
      </c>
      <c r="E2305">
        <v>1</v>
      </c>
      <c r="F2305">
        <v>236</v>
      </c>
      <c r="G2305">
        <v>130.35</v>
      </c>
      <c r="H2305" t="str">
        <f>_xlfn.XLOOKUP(Table1[[#This Row],[MyyjäID]],myyjat!$A$2:$A$16,myyjat!$B$2:$B$16)</f>
        <v>Jani</v>
      </c>
      <c r="I2305">
        <f>_xlfn.XLOOKUP(Table1[[#This Row],[Tuotenumero]],tuotteet!$A$2:$A$26,tuotteet!$C$2:$C$26)</f>
        <v>1</v>
      </c>
      <c r="J2305" t="str">
        <f>_xlfn.XLOOKUP(Table1[[#This Row],[ryhmäID]],ryhmat!$A$2:$A$7,ryhmat!$B$2:$B$7)</f>
        <v>Äänentoisto</v>
      </c>
      <c r="K2305">
        <f>Table1[[#This Row],[Myyntihinta]]-Table1[[#This Row],[Ostohinta]]</f>
        <v>105.65</v>
      </c>
    </row>
    <row r="2306" spans="1:11" x14ac:dyDescent="0.2">
      <c r="A2306">
        <v>52804</v>
      </c>
      <c r="B2306" s="21">
        <v>43937</v>
      </c>
      <c r="C2306" s="26" t="s">
        <v>828</v>
      </c>
      <c r="D2306">
        <v>1</v>
      </c>
      <c r="E2306">
        <v>6</v>
      </c>
      <c r="F2306">
        <v>15</v>
      </c>
      <c r="G2306">
        <v>10.45</v>
      </c>
      <c r="H2306" t="str">
        <f>_xlfn.XLOOKUP(Table1[[#This Row],[MyyjäID]],myyjat!$A$2:$A$16,myyjat!$B$2:$B$16)</f>
        <v>Hessu</v>
      </c>
      <c r="I2306">
        <f>_xlfn.XLOOKUP(Table1[[#This Row],[Tuotenumero]],tuotteet!$A$2:$A$26,tuotteet!$C$2:$C$26)</f>
        <v>4</v>
      </c>
      <c r="J2306" t="str">
        <f>_xlfn.XLOOKUP(Table1[[#This Row],[ryhmäID]],ryhmat!$A$2:$A$7,ryhmat!$B$2:$B$7)</f>
        <v>Tarvikkeet</v>
      </c>
      <c r="K2306">
        <f>Table1[[#This Row],[Myyntihinta]]-Table1[[#This Row],[Ostohinta]]</f>
        <v>4.5500000000000007</v>
      </c>
    </row>
    <row r="2307" spans="1:11" x14ac:dyDescent="0.2">
      <c r="A2307">
        <v>52805</v>
      </c>
      <c r="B2307" s="21">
        <v>43938</v>
      </c>
      <c r="C2307" s="26" t="s">
        <v>828</v>
      </c>
      <c r="D2307">
        <v>1</v>
      </c>
      <c r="E2307">
        <v>6</v>
      </c>
      <c r="F2307">
        <v>15</v>
      </c>
      <c r="G2307">
        <v>10.29</v>
      </c>
      <c r="H2307" t="str">
        <f>_xlfn.XLOOKUP(Table1[[#This Row],[MyyjäID]],myyjat!$A$2:$A$16,myyjat!$B$2:$B$16)</f>
        <v>Hessu</v>
      </c>
      <c r="I2307">
        <f>_xlfn.XLOOKUP(Table1[[#This Row],[Tuotenumero]],tuotteet!$A$2:$A$26,tuotteet!$C$2:$C$26)</f>
        <v>4</v>
      </c>
      <c r="J2307" t="str">
        <f>_xlfn.XLOOKUP(Table1[[#This Row],[ryhmäID]],ryhmat!$A$2:$A$7,ryhmat!$B$2:$B$7)</f>
        <v>Tarvikkeet</v>
      </c>
      <c r="K2307">
        <f>Table1[[#This Row],[Myyntihinta]]-Table1[[#This Row],[Ostohinta]]</f>
        <v>4.7100000000000009</v>
      </c>
    </row>
    <row r="2308" spans="1:11" x14ac:dyDescent="0.2">
      <c r="A2308">
        <v>52806</v>
      </c>
      <c r="B2308" s="21">
        <v>43938</v>
      </c>
      <c r="C2308" s="26" t="s">
        <v>828</v>
      </c>
      <c r="D2308">
        <v>1</v>
      </c>
      <c r="E2308">
        <v>3</v>
      </c>
      <c r="F2308">
        <v>15</v>
      </c>
      <c r="G2308">
        <v>11.01</v>
      </c>
      <c r="H2308" t="str">
        <f>_xlfn.XLOOKUP(Table1[[#This Row],[MyyjäID]],myyjat!$A$2:$A$16,myyjat!$B$2:$B$16)</f>
        <v>Pekka</v>
      </c>
      <c r="I2308">
        <f>_xlfn.XLOOKUP(Table1[[#This Row],[Tuotenumero]],tuotteet!$A$2:$A$26,tuotteet!$C$2:$C$26)</f>
        <v>4</v>
      </c>
      <c r="J2308" t="str">
        <f>_xlfn.XLOOKUP(Table1[[#This Row],[ryhmäID]],ryhmat!$A$2:$A$7,ryhmat!$B$2:$B$7)</f>
        <v>Tarvikkeet</v>
      </c>
      <c r="K2308">
        <f>Table1[[#This Row],[Myyntihinta]]-Table1[[#This Row],[Ostohinta]]</f>
        <v>3.99</v>
      </c>
    </row>
    <row r="2309" spans="1:11" x14ac:dyDescent="0.2">
      <c r="A2309">
        <v>52807</v>
      </c>
      <c r="B2309" s="21">
        <v>43939</v>
      </c>
      <c r="C2309" s="26" t="s">
        <v>828</v>
      </c>
      <c r="D2309">
        <v>1</v>
      </c>
      <c r="E2309">
        <v>3</v>
      </c>
      <c r="F2309">
        <v>14</v>
      </c>
      <c r="G2309">
        <v>11.03</v>
      </c>
      <c r="H2309" t="str">
        <f>_xlfn.XLOOKUP(Table1[[#This Row],[MyyjäID]],myyjat!$A$2:$A$16,myyjat!$B$2:$B$16)</f>
        <v>Pekka</v>
      </c>
      <c r="I2309">
        <f>_xlfn.XLOOKUP(Table1[[#This Row],[Tuotenumero]],tuotteet!$A$2:$A$26,tuotteet!$C$2:$C$26)</f>
        <v>4</v>
      </c>
      <c r="J2309" t="str">
        <f>_xlfn.XLOOKUP(Table1[[#This Row],[ryhmäID]],ryhmat!$A$2:$A$7,ryhmat!$B$2:$B$7)</f>
        <v>Tarvikkeet</v>
      </c>
      <c r="K2309">
        <f>Table1[[#This Row],[Myyntihinta]]-Table1[[#This Row],[Ostohinta]]</f>
        <v>2.9700000000000006</v>
      </c>
    </row>
    <row r="2310" spans="1:11" x14ac:dyDescent="0.2">
      <c r="A2310">
        <v>52808</v>
      </c>
      <c r="B2310" s="21">
        <v>43939</v>
      </c>
      <c r="C2310" s="26" t="s">
        <v>827</v>
      </c>
      <c r="D2310">
        <v>1</v>
      </c>
      <c r="E2310">
        <v>3</v>
      </c>
      <c r="F2310">
        <v>236</v>
      </c>
      <c r="G2310">
        <v>136.72999999999999</v>
      </c>
      <c r="H2310" t="str">
        <f>_xlfn.XLOOKUP(Table1[[#This Row],[MyyjäID]],myyjat!$A$2:$A$16,myyjat!$B$2:$B$16)</f>
        <v>Pekka</v>
      </c>
      <c r="I2310">
        <f>_xlfn.XLOOKUP(Table1[[#This Row],[Tuotenumero]],tuotteet!$A$2:$A$26,tuotteet!$C$2:$C$26)</f>
        <v>1</v>
      </c>
      <c r="J2310" t="str">
        <f>_xlfn.XLOOKUP(Table1[[#This Row],[ryhmäID]],ryhmat!$A$2:$A$7,ryhmat!$B$2:$B$7)</f>
        <v>Äänentoisto</v>
      </c>
      <c r="K2310">
        <f>Table1[[#This Row],[Myyntihinta]]-Table1[[#This Row],[Ostohinta]]</f>
        <v>99.27000000000001</v>
      </c>
    </row>
    <row r="2311" spans="1:11" x14ac:dyDescent="0.2">
      <c r="A2311">
        <v>52809</v>
      </c>
      <c r="B2311" s="21">
        <v>43939</v>
      </c>
      <c r="C2311" s="26" t="s">
        <v>829</v>
      </c>
      <c r="D2311">
        <v>1</v>
      </c>
      <c r="E2311">
        <v>1</v>
      </c>
      <c r="F2311">
        <v>341</v>
      </c>
      <c r="G2311">
        <v>234.44</v>
      </c>
      <c r="H2311" t="str">
        <f>_xlfn.XLOOKUP(Table1[[#This Row],[MyyjäID]],myyjat!$A$2:$A$16,myyjat!$B$2:$B$16)</f>
        <v>Jani</v>
      </c>
      <c r="I2311">
        <f>_xlfn.XLOOKUP(Table1[[#This Row],[Tuotenumero]],tuotteet!$A$2:$A$26,tuotteet!$C$2:$C$26)</f>
        <v>3</v>
      </c>
      <c r="J2311" t="str">
        <f>_xlfn.XLOOKUP(Table1[[#This Row],[ryhmäID]],ryhmat!$A$2:$A$7,ryhmat!$B$2:$B$7)</f>
        <v>TV</v>
      </c>
      <c r="K2311">
        <f>Table1[[#This Row],[Myyntihinta]]-Table1[[#This Row],[Ostohinta]]</f>
        <v>106.56</v>
      </c>
    </row>
    <row r="2312" spans="1:11" x14ac:dyDescent="0.2">
      <c r="A2312">
        <v>52810</v>
      </c>
      <c r="B2312" s="21">
        <v>43940</v>
      </c>
      <c r="C2312" s="26" t="s">
        <v>828</v>
      </c>
      <c r="D2312">
        <v>1</v>
      </c>
      <c r="E2312">
        <v>3</v>
      </c>
      <c r="F2312">
        <v>15</v>
      </c>
      <c r="G2312">
        <v>10.74</v>
      </c>
      <c r="H2312" t="str">
        <f>_xlfn.XLOOKUP(Table1[[#This Row],[MyyjäID]],myyjat!$A$2:$A$16,myyjat!$B$2:$B$16)</f>
        <v>Pekka</v>
      </c>
      <c r="I2312">
        <f>_xlfn.XLOOKUP(Table1[[#This Row],[Tuotenumero]],tuotteet!$A$2:$A$26,tuotteet!$C$2:$C$26)</f>
        <v>4</v>
      </c>
      <c r="J2312" t="str">
        <f>_xlfn.XLOOKUP(Table1[[#This Row],[ryhmäID]],ryhmat!$A$2:$A$7,ryhmat!$B$2:$B$7)</f>
        <v>Tarvikkeet</v>
      </c>
      <c r="K2312">
        <f>Table1[[#This Row],[Myyntihinta]]-Table1[[#This Row],[Ostohinta]]</f>
        <v>4.26</v>
      </c>
    </row>
    <row r="2313" spans="1:11" x14ac:dyDescent="0.2">
      <c r="A2313">
        <v>52811</v>
      </c>
      <c r="B2313" s="21">
        <v>43941</v>
      </c>
      <c r="C2313" s="26" t="s">
        <v>828</v>
      </c>
      <c r="D2313">
        <v>1</v>
      </c>
      <c r="E2313">
        <v>2</v>
      </c>
      <c r="F2313">
        <v>14</v>
      </c>
      <c r="G2313">
        <v>10.85</v>
      </c>
      <c r="H2313" t="str">
        <f>_xlfn.XLOOKUP(Table1[[#This Row],[MyyjäID]],myyjat!$A$2:$A$16,myyjat!$B$2:$B$16)</f>
        <v>Petteri</v>
      </c>
      <c r="I2313">
        <f>_xlfn.XLOOKUP(Table1[[#This Row],[Tuotenumero]],tuotteet!$A$2:$A$26,tuotteet!$C$2:$C$26)</f>
        <v>4</v>
      </c>
      <c r="J2313" t="str">
        <f>_xlfn.XLOOKUP(Table1[[#This Row],[ryhmäID]],ryhmat!$A$2:$A$7,ryhmat!$B$2:$B$7)</f>
        <v>Tarvikkeet</v>
      </c>
      <c r="K2313">
        <f>Table1[[#This Row],[Myyntihinta]]-Table1[[#This Row],[Ostohinta]]</f>
        <v>3.1500000000000004</v>
      </c>
    </row>
    <row r="2314" spans="1:11" x14ac:dyDescent="0.2">
      <c r="A2314">
        <v>52812</v>
      </c>
      <c r="B2314" s="21">
        <v>43941</v>
      </c>
      <c r="C2314" s="26" t="s">
        <v>829</v>
      </c>
      <c r="D2314">
        <v>1</v>
      </c>
      <c r="E2314">
        <v>1</v>
      </c>
      <c r="F2314">
        <v>316</v>
      </c>
      <c r="G2314">
        <v>235.34</v>
      </c>
      <c r="H2314" t="str">
        <f>_xlfn.XLOOKUP(Table1[[#This Row],[MyyjäID]],myyjat!$A$2:$A$16,myyjat!$B$2:$B$16)</f>
        <v>Jani</v>
      </c>
      <c r="I2314">
        <f>_xlfn.XLOOKUP(Table1[[#This Row],[Tuotenumero]],tuotteet!$A$2:$A$26,tuotteet!$C$2:$C$26)</f>
        <v>3</v>
      </c>
      <c r="J2314" t="str">
        <f>_xlfn.XLOOKUP(Table1[[#This Row],[ryhmäID]],ryhmat!$A$2:$A$7,ryhmat!$B$2:$B$7)</f>
        <v>TV</v>
      </c>
      <c r="K2314">
        <f>Table1[[#This Row],[Myyntihinta]]-Table1[[#This Row],[Ostohinta]]</f>
        <v>80.66</v>
      </c>
    </row>
    <row r="2315" spans="1:11" x14ac:dyDescent="0.2">
      <c r="A2315">
        <v>52813</v>
      </c>
      <c r="B2315" s="21">
        <v>43941</v>
      </c>
      <c r="C2315" s="26" t="s">
        <v>828</v>
      </c>
      <c r="D2315">
        <v>1</v>
      </c>
      <c r="E2315">
        <v>2</v>
      </c>
      <c r="F2315">
        <v>15</v>
      </c>
      <c r="G2315">
        <v>10.98</v>
      </c>
      <c r="H2315" t="str">
        <f>_xlfn.XLOOKUP(Table1[[#This Row],[MyyjäID]],myyjat!$A$2:$A$16,myyjat!$B$2:$B$16)</f>
        <v>Petteri</v>
      </c>
      <c r="I2315">
        <f>_xlfn.XLOOKUP(Table1[[#This Row],[Tuotenumero]],tuotteet!$A$2:$A$26,tuotteet!$C$2:$C$26)</f>
        <v>4</v>
      </c>
      <c r="J2315" t="str">
        <f>_xlfn.XLOOKUP(Table1[[#This Row],[ryhmäID]],ryhmat!$A$2:$A$7,ryhmat!$B$2:$B$7)</f>
        <v>Tarvikkeet</v>
      </c>
      <c r="K2315">
        <f>Table1[[#This Row],[Myyntihinta]]-Table1[[#This Row],[Ostohinta]]</f>
        <v>4.0199999999999996</v>
      </c>
    </row>
    <row r="2316" spans="1:11" x14ac:dyDescent="0.2">
      <c r="A2316">
        <v>52814</v>
      </c>
      <c r="B2316" s="21">
        <v>43941</v>
      </c>
      <c r="C2316" s="26" t="s">
        <v>830</v>
      </c>
      <c r="D2316">
        <v>1</v>
      </c>
      <c r="E2316">
        <v>1</v>
      </c>
      <c r="F2316">
        <v>56</v>
      </c>
      <c r="G2316">
        <v>45.27</v>
      </c>
      <c r="H2316" t="str">
        <f>_xlfn.XLOOKUP(Table1[[#This Row],[MyyjäID]],myyjat!$A$2:$A$16,myyjat!$B$2:$B$16)</f>
        <v>Jani</v>
      </c>
      <c r="I2316">
        <f>_xlfn.XLOOKUP(Table1[[#This Row],[Tuotenumero]],tuotteet!$A$2:$A$26,tuotteet!$C$2:$C$26)</f>
        <v>4</v>
      </c>
      <c r="J2316" t="str">
        <f>_xlfn.XLOOKUP(Table1[[#This Row],[ryhmäID]],ryhmat!$A$2:$A$7,ryhmat!$B$2:$B$7)</f>
        <v>Tarvikkeet</v>
      </c>
      <c r="K2316">
        <f>Table1[[#This Row],[Myyntihinta]]-Table1[[#This Row],[Ostohinta]]</f>
        <v>10.729999999999997</v>
      </c>
    </row>
    <row r="2317" spans="1:11" x14ac:dyDescent="0.2">
      <c r="A2317">
        <v>52815</v>
      </c>
      <c r="B2317" s="21">
        <v>43941</v>
      </c>
      <c r="C2317" s="26" t="s">
        <v>828</v>
      </c>
      <c r="D2317">
        <v>1</v>
      </c>
      <c r="E2317">
        <v>3</v>
      </c>
      <c r="F2317">
        <v>15</v>
      </c>
      <c r="G2317">
        <v>11.23</v>
      </c>
      <c r="H2317" t="str">
        <f>_xlfn.XLOOKUP(Table1[[#This Row],[MyyjäID]],myyjat!$A$2:$A$16,myyjat!$B$2:$B$16)</f>
        <v>Pekka</v>
      </c>
      <c r="I2317">
        <f>_xlfn.XLOOKUP(Table1[[#This Row],[Tuotenumero]],tuotteet!$A$2:$A$26,tuotteet!$C$2:$C$26)</f>
        <v>4</v>
      </c>
      <c r="J2317" t="str">
        <f>_xlfn.XLOOKUP(Table1[[#This Row],[ryhmäID]],ryhmat!$A$2:$A$7,ryhmat!$B$2:$B$7)</f>
        <v>Tarvikkeet</v>
      </c>
      <c r="K2317">
        <f>Table1[[#This Row],[Myyntihinta]]-Table1[[#This Row],[Ostohinta]]</f>
        <v>3.7699999999999996</v>
      </c>
    </row>
    <row r="2318" spans="1:11" x14ac:dyDescent="0.2">
      <c r="A2318">
        <v>52816</v>
      </c>
      <c r="B2318" s="21">
        <v>43942</v>
      </c>
      <c r="C2318" s="26" t="s">
        <v>826</v>
      </c>
      <c r="D2318">
        <v>1</v>
      </c>
      <c r="E2318">
        <v>1</v>
      </c>
      <c r="F2318">
        <v>18</v>
      </c>
      <c r="G2318">
        <v>9.17</v>
      </c>
      <c r="H2318" t="str">
        <f>_xlfn.XLOOKUP(Table1[[#This Row],[MyyjäID]],myyjat!$A$2:$A$16,myyjat!$B$2:$B$16)</f>
        <v>Jani</v>
      </c>
      <c r="I2318">
        <f>_xlfn.XLOOKUP(Table1[[#This Row],[Tuotenumero]],tuotteet!$A$2:$A$26,tuotteet!$C$2:$C$26)</f>
        <v>4</v>
      </c>
      <c r="J2318" t="str">
        <f>_xlfn.XLOOKUP(Table1[[#This Row],[ryhmäID]],ryhmat!$A$2:$A$7,ryhmat!$B$2:$B$7)</f>
        <v>Tarvikkeet</v>
      </c>
      <c r="K2318">
        <f>Table1[[#This Row],[Myyntihinta]]-Table1[[#This Row],[Ostohinta]]</f>
        <v>8.83</v>
      </c>
    </row>
    <row r="2319" spans="1:11" x14ac:dyDescent="0.2">
      <c r="A2319">
        <v>52817</v>
      </c>
      <c r="B2319" s="21">
        <v>43942</v>
      </c>
      <c r="C2319" s="26" t="s">
        <v>827</v>
      </c>
      <c r="D2319">
        <v>1</v>
      </c>
      <c r="E2319">
        <v>7</v>
      </c>
      <c r="F2319">
        <v>258</v>
      </c>
      <c r="G2319">
        <v>138.82</v>
      </c>
      <c r="H2319" t="str">
        <f>_xlfn.XLOOKUP(Table1[[#This Row],[MyyjäID]],myyjat!$A$2:$A$16,myyjat!$B$2:$B$16)</f>
        <v>Rauno</v>
      </c>
      <c r="I2319">
        <f>_xlfn.XLOOKUP(Table1[[#This Row],[Tuotenumero]],tuotteet!$A$2:$A$26,tuotteet!$C$2:$C$26)</f>
        <v>1</v>
      </c>
      <c r="J2319" t="str">
        <f>_xlfn.XLOOKUP(Table1[[#This Row],[ryhmäID]],ryhmat!$A$2:$A$7,ryhmat!$B$2:$B$7)</f>
        <v>Äänentoisto</v>
      </c>
      <c r="K2319">
        <f>Table1[[#This Row],[Myyntihinta]]-Table1[[#This Row],[Ostohinta]]</f>
        <v>119.18</v>
      </c>
    </row>
    <row r="2320" spans="1:11" x14ac:dyDescent="0.2">
      <c r="A2320">
        <v>52818</v>
      </c>
      <c r="B2320" s="21">
        <v>43942</v>
      </c>
      <c r="C2320" s="26" t="s">
        <v>828</v>
      </c>
      <c r="D2320">
        <v>2</v>
      </c>
      <c r="E2320">
        <v>5</v>
      </c>
      <c r="F2320">
        <v>15</v>
      </c>
      <c r="G2320">
        <v>10.46</v>
      </c>
      <c r="H2320" t="str">
        <f>_xlfn.XLOOKUP(Table1[[#This Row],[MyyjäID]],myyjat!$A$2:$A$16,myyjat!$B$2:$B$16)</f>
        <v>Liisa</v>
      </c>
      <c r="I2320">
        <f>_xlfn.XLOOKUP(Table1[[#This Row],[Tuotenumero]],tuotteet!$A$2:$A$26,tuotteet!$C$2:$C$26)</f>
        <v>4</v>
      </c>
      <c r="J2320" t="str">
        <f>_xlfn.XLOOKUP(Table1[[#This Row],[ryhmäID]],ryhmat!$A$2:$A$7,ryhmat!$B$2:$B$7)</f>
        <v>Tarvikkeet</v>
      </c>
      <c r="K2320">
        <f>Table1[[#This Row],[Myyntihinta]]-Table1[[#This Row],[Ostohinta]]</f>
        <v>4.5399999999999991</v>
      </c>
    </row>
    <row r="2321" spans="1:11" x14ac:dyDescent="0.2">
      <c r="A2321">
        <v>52819</v>
      </c>
      <c r="B2321" s="21">
        <v>43942</v>
      </c>
      <c r="C2321" s="26" t="s">
        <v>831</v>
      </c>
      <c r="D2321">
        <v>1</v>
      </c>
      <c r="E2321">
        <v>6</v>
      </c>
      <c r="F2321">
        <v>111</v>
      </c>
      <c r="G2321">
        <v>76.400000000000006</v>
      </c>
      <c r="H2321" t="str">
        <f>_xlfn.XLOOKUP(Table1[[#This Row],[MyyjäID]],myyjat!$A$2:$A$16,myyjat!$B$2:$B$16)</f>
        <v>Hessu</v>
      </c>
      <c r="I2321">
        <f>_xlfn.XLOOKUP(Table1[[#This Row],[Tuotenumero]],tuotteet!$A$2:$A$26,tuotteet!$C$2:$C$26)</f>
        <v>6</v>
      </c>
      <c r="J2321" t="str">
        <f>_xlfn.XLOOKUP(Table1[[#This Row],[ryhmäID]],ryhmat!$A$2:$A$7,ryhmat!$B$2:$B$7)</f>
        <v>Digiboxit</v>
      </c>
      <c r="K2321">
        <f>Table1[[#This Row],[Myyntihinta]]-Table1[[#This Row],[Ostohinta]]</f>
        <v>34.599999999999994</v>
      </c>
    </row>
    <row r="2322" spans="1:11" x14ac:dyDescent="0.2">
      <c r="A2322">
        <v>52820</v>
      </c>
      <c r="B2322" s="21">
        <v>43943</v>
      </c>
      <c r="C2322" s="26" t="s">
        <v>829</v>
      </c>
      <c r="D2322">
        <v>1</v>
      </c>
      <c r="E2322">
        <v>5</v>
      </c>
      <c r="F2322">
        <v>345</v>
      </c>
      <c r="G2322">
        <v>222.74</v>
      </c>
      <c r="H2322" t="str">
        <f>_xlfn.XLOOKUP(Table1[[#This Row],[MyyjäID]],myyjat!$A$2:$A$16,myyjat!$B$2:$B$16)</f>
        <v>Liisa</v>
      </c>
      <c r="I2322">
        <f>_xlfn.XLOOKUP(Table1[[#This Row],[Tuotenumero]],tuotteet!$A$2:$A$26,tuotteet!$C$2:$C$26)</f>
        <v>3</v>
      </c>
      <c r="J2322" t="str">
        <f>_xlfn.XLOOKUP(Table1[[#This Row],[ryhmäID]],ryhmat!$A$2:$A$7,ryhmat!$B$2:$B$7)</f>
        <v>TV</v>
      </c>
      <c r="K2322">
        <f>Table1[[#This Row],[Myyntihinta]]-Table1[[#This Row],[Ostohinta]]</f>
        <v>122.25999999999999</v>
      </c>
    </row>
    <row r="2323" spans="1:11" x14ac:dyDescent="0.2">
      <c r="A2323">
        <v>52821</v>
      </c>
      <c r="B2323" s="21">
        <v>43943</v>
      </c>
      <c r="C2323" s="26" t="s">
        <v>828</v>
      </c>
      <c r="D2323">
        <v>1</v>
      </c>
      <c r="E2323">
        <v>3</v>
      </c>
      <c r="F2323">
        <v>15</v>
      </c>
      <c r="G2323">
        <v>10.57</v>
      </c>
      <c r="H2323" t="str">
        <f>_xlfn.XLOOKUP(Table1[[#This Row],[MyyjäID]],myyjat!$A$2:$A$16,myyjat!$B$2:$B$16)</f>
        <v>Pekka</v>
      </c>
      <c r="I2323">
        <f>_xlfn.XLOOKUP(Table1[[#This Row],[Tuotenumero]],tuotteet!$A$2:$A$26,tuotteet!$C$2:$C$26)</f>
        <v>4</v>
      </c>
      <c r="J2323" t="str">
        <f>_xlfn.XLOOKUP(Table1[[#This Row],[ryhmäID]],ryhmat!$A$2:$A$7,ryhmat!$B$2:$B$7)</f>
        <v>Tarvikkeet</v>
      </c>
      <c r="K2323">
        <f>Table1[[#This Row],[Myyntihinta]]-Table1[[#This Row],[Ostohinta]]</f>
        <v>4.43</v>
      </c>
    </row>
    <row r="2324" spans="1:11" x14ac:dyDescent="0.2">
      <c r="A2324">
        <v>52822</v>
      </c>
      <c r="B2324" s="21">
        <v>43944</v>
      </c>
      <c r="C2324" s="26" t="s">
        <v>826</v>
      </c>
      <c r="D2324">
        <v>1</v>
      </c>
      <c r="E2324">
        <v>6</v>
      </c>
      <c r="F2324">
        <v>18</v>
      </c>
      <c r="G2324">
        <v>9.5299999999999994</v>
      </c>
      <c r="H2324" t="str">
        <f>_xlfn.XLOOKUP(Table1[[#This Row],[MyyjäID]],myyjat!$A$2:$A$16,myyjat!$B$2:$B$16)</f>
        <v>Hessu</v>
      </c>
      <c r="I2324">
        <f>_xlfn.XLOOKUP(Table1[[#This Row],[Tuotenumero]],tuotteet!$A$2:$A$26,tuotteet!$C$2:$C$26)</f>
        <v>4</v>
      </c>
      <c r="J2324" t="str">
        <f>_xlfn.XLOOKUP(Table1[[#This Row],[ryhmäID]],ryhmat!$A$2:$A$7,ryhmat!$B$2:$B$7)</f>
        <v>Tarvikkeet</v>
      </c>
      <c r="K2324">
        <f>Table1[[#This Row],[Myyntihinta]]-Table1[[#This Row],[Ostohinta]]</f>
        <v>8.4700000000000006</v>
      </c>
    </row>
    <row r="2325" spans="1:11" x14ac:dyDescent="0.2">
      <c r="A2325">
        <v>52823</v>
      </c>
      <c r="B2325" s="21">
        <v>43944</v>
      </c>
      <c r="C2325" s="26" t="s">
        <v>828</v>
      </c>
      <c r="D2325">
        <v>1</v>
      </c>
      <c r="E2325">
        <v>7</v>
      </c>
      <c r="F2325">
        <v>15</v>
      </c>
      <c r="G2325">
        <v>10.68</v>
      </c>
      <c r="H2325" t="str">
        <f>_xlfn.XLOOKUP(Table1[[#This Row],[MyyjäID]],myyjat!$A$2:$A$16,myyjat!$B$2:$B$16)</f>
        <v>Rauno</v>
      </c>
      <c r="I2325">
        <f>_xlfn.XLOOKUP(Table1[[#This Row],[Tuotenumero]],tuotteet!$A$2:$A$26,tuotteet!$C$2:$C$26)</f>
        <v>4</v>
      </c>
      <c r="J2325" t="str">
        <f>_xlfn.XLOOKUP(Table1[[#This Row],[ryhmäID]],ryhmat!$A$2:$A$7,ryhmat!$B$2:$B$7)</f>
        <v>Tarvikkeet</v>
      </c>
      <c r="K2325">
        <f>Table1[[#This Row],[Myyntihinta]]-Table1[[#This Row],[Ostohinta]]</f>
        <v>4.32</v>
      </c>
    </row>
    <row r="2326" spans="1:11" x14ac:dyDescent="0.2">
      <c r="A2326">
        <v>52824</v>
      </c>
      <c r="B2326" s="21">
        <v>43944</v>
      </c>
      <c r="C2326" s="26" t="s">
        <v>828</v>
      </c>
      <c r="D2326">
        <v>1</v>
      </c>
      <c r="E2326">
        <v>6</v>
      </c>
      <c r="F2326">
        <v>15</v>
      </c>
      <c r="G2326">
        <v>11.18</v>
      </c>
      <c r="H2326" t="str">
        <f>_xlfn.XLOOKUP(Table1[[#This Row],[MyyjäID]],myyjat!$A$2:$A$16,myyjat!$B$2:$B$16)</f>
        <v>Hessu</v>
      </c>
      <c r="I2326">
        <f>_xlfn.XLOOKUP(Table1[[#This Row],[Tuotenumero]],tuotteet!$A$2:$A$26,tuotteet!$C$2:$C$26)</f>
        <v>4</v>
      </c>
      <c r="J2326" t="str">
        <f>_xlfn.XLOOKUP(Table1[[#This Row],[ryhmäID]],ryhmat!$A$2:$A$7,ryhmat!$B$2:$B$7)</f>
        <v>Tarvikkeet</v>
      </c>
      <c r="K2326">
        <f>Table1[[#This Row],[Myyntihinta]]-Table1[[#This Row],[Ostohinta]]</f>
        <v>3.8200000000000003</v>
      </c>
    </row>
    <row r="2327" spans="1:11" x14ac:dyDescent="0.2">
      <c r="A2327">
        <v>52825</v>
      </c>
      <c r="B2327" s="21">
        <v>43945</v>
      </c>
      <c r="C2327" s="26" t="s">
        <v>828</v>
      </c>
      <c r="D2327">
        <v>1</v>
      </c>
      <c r="E2327">
        <v>3</v>
      </c>
      <c r="F2327">
        <v>15</v>
      </c>
      <c r="G2327">
        <v>10.7</v>
      </c>
      <c r="H2327" t="str">
        <f>_xlfn.XLOOKUP(Table1[[#This Row],[MyyjäID]],myyjat!$A$2:$A$16,myyjat!$B$2:$B$16)</f>
        <v>Pekka</v>
      </c>
      <c r="I2327">
        <f>_xlfn.XLOOKUP(Table1[[#This Row],[Tuotenumero]],tuotteet!$A$2:$A$26,tuotteet!$C$2:$C$26)</f>
        <v>4</v>
      </c>
      <c r="J2327" t="str">
        <f>_xlfn.XLOOKUP(Table1[[#This Row],[ryhmäID]],ryhmat!$A$2:$A$7,ryhmat!$B$2:$B$7)</f>
        <v>Tarvikkeet</v>
      </c>
      <c r="K2327">
        <f>Table1[[#This Row],[Myyntihinta]]-Table1[[#This Row],[Ostohinta]]</f>
        <v>4.3000000000000007</v>
      </c>
    </row>
    <row r="2328" spans="1:11" x14ac:dyDescent="0.2">
      <c r="A2328">
        <v>52826</v>
      </c>
      <c r="B2328" s="21">
        <v>43945</v>
      </c>
      <c r="C2328" s="26" t="s">
        <v>829</v>
      </c>
      <c r="D2328">
        <v>1</v>
      </c>
      <c r="E2328">
        <v>5</v>
      </c>
      <c r="F2328">
        <v>342</v>
      </c>
      <c r="G2328">
        <v>220.17</v>
      </c>
      <c r="H2328" t="str">
        <f>_xlfn.XLOOKUP(Table1[[#This Row],[MyyjäID]],myyjat!$A$2:$A$16,myyjat!$B$2:$B$16)</f>
        <v>Liisa</v>
      </c>
      <c r="I2328">
        <f>_xlfn.XLOOKUP(Table1[[#This Row],[Tuotenumero]],tuotteet!$A$2:$A$26,tuotteet!$C$2:$C$26)</f>
        <v>3</v>
      </c>
      <c r="J2328" t="str">
        <f>_xlfn.XLOOKUP(Table1[[#This Row],[ryhmäID]],ryhmat!$A$2:$A$7,ryhmat!$B$2:$B$7)</f>
        <v>TV</v>
      </c>
      <c r="K2328">
        <f>Table1[[#This Row],[Myyntihinta]]-Table1[[#This Row],[Ostohinta]]</f>
        <v>121.83000000000001</v>
      </c>
    </row>
    <row r="2329" spans="1:11" x14ac:dyDescent="0.2">
      <c r="A2329">
        <v>52827</v>
      </c>
      <c r="B2329" s="21">
        <v>43945</v>
      </c>
      <c r="C2329" s="26" t="s">
        <v>828</v>
      </c>
      <c r="D2329">
        <v>1</v>
      </c>
      <c r="E2329">
        <v>9</v>
      </c>
      <c r="F2329">
        <v>14</v>
      </c>
      <c r="G2329">
        <v>10.25</v>
      </c>
      <c r="H2329" t="str">
        <f>_xlfn.XLOOKUP(Table1[[#This Row],[MyyjäID]],myyjat!$A$2:$A$16,myyjat!$B$2:$B$16)</f>
        <v>Maija</v>
      </c>
      <c r="I2329">
        <f>_xlfn.XLOOKUP(Table1[[#This Row],[Tuotenumero]],tuotteet!$A$2:$A$26,tuotteet!$C$2:$C$26)</f>
        <v>4</v>
      </c>
      <c r="J2329" t="str">
        <f>_xlfn.XLOOKUP(Table1[[#This Row],[ryhmäID]],ryhmat!$A$2:$A$7,ryhmat!$B$2:$B$7)</f>
        <v>Tarvikkeet</v>
      </c>
      <c r="K2329">
        <f>Table1[[#This Row],[Myyntihinta]]-Table1[[#This Row],[Ostohinta]]</f>
        <v>3.75</v>
      </c>
    </row>
    <row r="2330" spans="1:11" x14ac:dyDescent="0.2">
      <c r="A2330">
        <v>52828</v>
      </c>
      <c r="B2330" s="21">
        <v>43945</v>
      </c>
      <c r="C2330" s="26" t="s">
        <v>828</v>
      </c>
      <c r="D2330">
        <v>1</v>
      </c>
      <c r="E2330">
        <v>1</v>
      </c>
      <c r="F2330">
        <v>15</v>
      </c>
      <c r="G2330">
        <v>10.5</v>
      </c>
      <c r="H2330" t="str">
        <f>_xlfn.XLOOKUP(Table1[[#This Row],[MyyjäID]],myyjat!$A$2:$A$16,myyjat!$B$2:$B$16)</f>
        <v>Jani</v>
      </c>
      <c r="I2330">
        <f>_xlfn.XLOOKUP(Table1[[#This Row],[Tuotenumero]],tuotteet!$A$2:$A$26,tuotteet!$C$2:$C$26)</f>
        <v>4</v>
      </c>
      <c r="J2330" t="str">
        <f>_xlfn.XLOOKUP(Table1[[#This Row],[ryhmäID]],ryhmat!$A$2:$A$7,ryhmat!$B$2:$B$7)</f>
        <v>Tarvikkeet</v>
      </c>
      <c r="K2330">
        <f>Table1[[#This Row],[Myyntihinta]]-Table1[[#This Row],[Ostohinta]]</f>
        <v>4.5</v>
      </c>
    </row>
    <row r="2331" spans="1:11" x14ac:dyDescent="0.2">
      <c r="A2331">
        <v>52829</v>
      </c>
      <c r="B2331" s="21">
        <v>43945</v>
      </c>
      <c r="C2331" s="26" t="s">
        <v>828</v>
      </c>
      <c r="D2331">
        <v>1</v>
      </c>
      <c r="E2331">
        <v>5</v>
      </c>
      <c r="F2331">
        <v>15</v>
      </c>
      <c r="G2331">
        <v>10.24</v>
      </c>
      <c r="H2331" t="str">
        <f>_xlfn.XLOOKUP(Table1[[#This Row],[MyyjäID]],myyjat!$A$2:$A$16,myyjat!$B$2:$B$16)</f>
        <v>Liisa</v>
      </c>
      <c r="I2331">
        <f>_xlfn.XLOOKUP(Table1[[#This Row],[Tuotenumero]],tuotteet!$A$2:$A$26,tuotteet!$C$2:$C$26)</f>
        <v>4</v>
      </c>
      <c r="J2331" t="str">
        <f>_xlfn.XLOOKUP(Table1[[#This Row],[ryhmäID]],ryhmat!$A$2:$A$7,ryhmat!$B$2:$B$7)</f>
        <v>Tarvikkeet</v>
      </c>
      <c r="K2331">
        <f>Table1[[#This Row],[Myyntihinta]]-Table1[[#This Row],[Ostohinta]]</f>
        <v>4.76</v>
      </c>
    </row>
    <row r="2332" spans="1:11" x14ac:dyDescent="0.2">
      <c r="A2332">
        <v>52830</v>
      </c>
      <c r="B2332" s="21">
        <v>43945</v>
      </c>
      <c r="C2332" s="26" t="s">
        <v>828</v>
      </c>
      <c r="D2332">
        <v>1</v>
      </c>
      <c r="E2332">
        <v>1</v>
      </c>
      <c r="F2332">
        <v>15</v>
      </c>
      <c r="G2332">
        <v>10.39</v>
      </c>
      <c r="H2332" t="str">
        <f>_xlfn.XLOOKUP(Table1[[#This Row],[MyyjäID]],myyjat!$A$2:$A$16,myyjat!$B$2:$B$16)</f>
        <v>Jani</v>
      </c>
      <c r="I2332">
        <f>_xlfn.XLOOKUP(Table1[[#This Row],[Tuotenumero]],tuotteet!$A$2:$A$26,tuotteet!$C$2:$C$26)</f>
        <v>4</v>
      </c>
      <c r="J2332" t="str">
        <f>_xlfn.XLOOKUP(Table1[[#This Row],[ryhmäID]],ryhmat!$A$2:$A$7,ryhmat!$B$2:$B$7)</f>
        <v>Tarvikkeet</v>
      </c>
      <c r="K2332">
        <f>Table1[[#This Row],[Myyntihinta]]-Table1[[#This Row],[Ostohinta]]</f>
        <v>4.6099999999999994</v>
      </c>
    </row>
    <row r="2333" spans="1:11" x14ac:dyDescent="0.2">
      <c r="A2333">
        <v>52831</v>
      </c>
      <c r="B2333" s="21">
        <v>43946</v>
      </c>
      <c r="C2333" s="26" t="s">
        <v>828</v>
      </c>
      <c r="D2333">
        <v>1</v>
      </c>
      <c r="E2333">
        <v>6</v>
      </c>
      <c r="F2333">
        <v>14</v>
      </c>
      <c r="G2333">
        <v>10.79</v>
      </c>
      <c r="H2333" t="str">
        <f>_xlfn.XLOOKUP(Table1[[#This Row],[MyyjäID]],myyjat!$A$2:$A$16,myyjat!$B$2:$B$16)</f>
        <v>Hessu</v>
      </c>
      <c r="I2333">
        <f>_xlfn.XLOOKUP(Table1[[#This Row],[Tuotenumero]],tuotteet!$A$2:$A$26,tuotteet!$C$2:$C$26)</f>
        <v>4</v>
      </c>
      <c r="J2333" t="str">
        <f>_xlfn.XLOOKUP(Table1[[#This Row],[ryhmäID]],ryhmat!$A$2:$A$7,ryhmat!$B$2:$B$7)</f>
        <v>Tarvikkeet</v>
      </c>
      <c r="K2333">
        <f>Table1[[#This Row],[Myyntihinta]]-Table1[[#This Row],[Ostohinta]]</f>
        <v>3.2100000000000009</v>
      </c>
    </row>
    <row r="2334" spans="1:11" x14ac:dyDescent="0.2">
      <c r="A2334">
        <v>52832</v>
      </c>
      <c r="B2334" s="21">
        <v>43946</v>
      </c>
      <c r="C2334" s="26" t="s">
        <v>828</v>
      </c>
      <c r="D2334">
        <v>1</v>
      </c>
      <c r="E2334">
        <v>2</v>
      </c>
      <c r="F2334">
        <v>15</v>
      </c>
      <c r="G2334">
        <v>10.74</v>
      </c>
      <c r="H2334" t="str">
        <f>_xlfn.XLOOKUP(Table1[[#This Row],[MyyjäID]],myyjat!$A$2:$A$16,myyjat!$B$2:$B$16)</f>
        <v>Petteri</v>
      </c>
      <c r="I2334">
        <f>_xlfn.XLOOKUP(Table1[[#This Row],[Tuotenumero]],tuotteet!$A$2:$A$26,tuotteet!$C$2:$C$26)</f>
        <v>4</v>
      </c>
      <c r="J2334" t="str">
        <f>_xlfn.XLOOKUP(Table1[[#This Row],[ryhmäID]],ryhmat!$A$2:$A$7,ryhmat!$B$2:$B$7)</f>
        <v>Tarvikkeet</v>
      </c>
      <c r="K2334">
        <f>Table1[[#This Row],[Myyntihinta]]-Table1[[#This Row],[Ostohinta]]</f>
        <v>4.26</v>
      </c>
    </row>
    <row r="2335" spans="1:11" x14ac:dyDescent="0.2">
      <c r="A2335">
        <v>52833</v>
      </c>
      <c r="B2335" s="21">
        <v>43947</v>
      </c>
      <c r="C2335" s="26" t="s">
        <v>829</v>
      </c>
      <c r="D2335">
        <v>1</v>
      </c>
      <c r="E2335">
        <v>1</v>
      </c>
      <c r="F2335">
        <v>316</v>
      </c>
      <c r="G2335">
        <v>237.68</v>
      </c>
      <c r="H2335" t="str">
        <f>_xlfn.XLOOKUP(Table1[[#This Row],[MyyjäID]],myyjat!$A$2:$A$16,myyjat!$B$2:$B$16)</f>
        <v>Jani</v>
      </c>
      <c r="I2335">
        <f>_xlfn.XLOOKUP(Table1[[#This Row],[Tuotenumero]],tuotteet!$A$2:$A$26,tuotteet!$C$2:$C$26)</f>
        <v>3</v>
      </c>
      <c r="J2335" t="str">
        <f>_xlfn.XLOOKUP(Table1[[#This Row],[ryhmäID]],ryhmat!$A$2:$A$7,ryhmat!$B$2:$B$7)</f>
        <v>TV</v>
      </c>
      <c r="K2335">
        <f>Table1[[#This Row],[Myyntihinta]]-Table1[[#This Row],[Ostohinta]]</f>
        <v>78.319999999999993</v>
      </c>
    </row>
    <row r="2336" spans="1:11" x14ac:dyDescent="0.2">
      <c r="A2336">
        <v>52834</v>
      </c>
      <c r="B2336" s="21">
        <v>43947</v>
      </c>
      <c r="C2336" s="26" t="s">
        <v>827</v>
      </c>
      <c r="D2336">
        <v>1</v>
      </c>
      <c r="E2336">
        <v>9</v>
      </c>
      <c r="F2336">
        <v>250</v>
      </c>
      <c r="G2336">
        <v>131.53</v>
      </c>
      <c r="H2336" t="str">
        <f>_xlfn.XLOOKUP(Table1[[#This Row],[MyyjäID]],myyjat!$A$2:$A$16,myyjat!$B$2:$B$16)</f>
        <v>Maija</v>
      </c>
      <c r="I2336">
        <f>_xlfn.XLOOKUP(Table1[[#This Row],[Tuotenumero]],tuotteet!$A$2:$A$26,tuotteet!$C$2:$C$26)</f>
        <v>1</v>
      </c>
      <c r="J2336" t="str">
        <f>_xlfn.XLOOKUP(Table1[[#This Row],[ryhmäID]],ryhmat!$A$2:$A$7,ryhmat!$B$2:$B$7)</f>
        <v>Äänentoisto</v>
      </c>
      <c r="K2336">
        <f>Table1[[#This Row],[Myyntihinta]]-Table1[[#This Row],[Ostohinta]]</f>
        <v>118.47</v>
      </c>
    </row>
    <row r="2337" spans="1:11" x14ac:dyDescent="0.2">
      <c r="A2337">
        <v>52835</v>
      </c>
      <c r="B2337" s="21">
        <v>43947</v>
      </c>
      <c r="C2337" s="26" t="s">
        <v>828</v>
      </c>
      <c r="D2337">
        <v>1</v>
      </c>
      <c r="E2337">
        <v>6</v>
      </c>
      <c r="F2337">
        <v>15</v>
      </c>
      <c r="G2337">
        <v>10.47</v>
      </c>
      <c r="H2337" t="str">
        <f>_xlfn.XLOOKUP(Table1[[#This Row],[MyyjäID]],myyjat!$A$2:$A$16,myyjat!$B$2:$B$16)</f>
        <v>Hessu</v>
      </c>
      <c r="I2337">
        <f>_xlfn.XLOOKUP(Table1[[#This Row],[Tuotenumero]],tuotteet!$A$2:$A$26,tuotteet!$C$2:$C$26)</f>
        <v>4</v>
      </c>
      <c r="J2337" t="str">
        <f>_xlfn.XLOOKUP(Table1[[#This Row],[ryhmäID]],ryhmat!$A$2:$A$7,ryhmat!$B$2:$B$7)</f>
        <v>Tarvikkeet</v>
      </c>
      <c r="K2337">
        <f>Table1[[#This Row],[Myyntihinta]]-Table1[[#This Row],[Ostohinta]]</f>
        <v>4.5299999999999994</v>
      </c>
    </row>
    <row r="2338" spans="1:11" x14ac:dyDescent="0.2">
      <c r="A2338">
        <v>52836</v>
      </c>
      <c r="B2338" s="21">
        <v>43948</v>
      </c>
      <c r="C2338" s="26" t="s">
        <v>828</v>
      </c>
      <c r="D2338">
        <v>1</v>
      </c>
      <c r="E2338">
        <v>5</v>
      </c>
      <c r="F2338">
        <v>15</v>
      </c>
      <c r="G2338">
        <v>10.47</v>
      </c>
      <c r="H2338" t="str">
        <f>_xlfn.XLOOKUP(Table1[[#This Row],[MyyjäID]],myyjat!$A$2:$A$16,myyjat!$B$2:$B$16)</f>
        <v>Liisa</v>
      </c>
      <c r="I2338">
        <f>_xlfn.XLOOKUP(Table1[[#This Row],[Tuotenumero]],tuotteet!$A$2:$A$26,tuotteet!$C$2:$C$26)</f>
        <v>4</v>
      </c>
      <c r="J2338" t="str">
        <f>_xlfn.XLOOKUP(Table1[[#This Row],[ryhmäID]],ryhmat!$A$2:$A$7,ryhmat!$B$2:$B$7)</f>
        <v>Tarvikkeet</v>
      </c>
      <c r="K2338">
        <f>Table1[[#This Row],[Myyntihinta]]-Table1[[#This Row],[Ostohinta]]</f>
        <v>4.5299999999999994</v>
      </c>
    </row>
    <row r="2339" spans="1:11" x14ac:dyDescent="0.2">
      <c r="A2339">
        <v>52837</v>
      </c>
      <c r="B2339" s="21">
        <v>43949</v>
      </c>
      <c r="C2339" s="26" t="s">
        <v>828</v>
      </c>
      <c r="D2339">
        <v>1</v>
      </c>
      <c r="E2339">
        <v>1</v>
      </c>
      <c r="F2339">
        <v>15</v>
      </c>
      <c r="G2339">
        <v>10.4</v>
      </c>
      <c r="H2339" t="str">
        <f>_xlfn.XLOOKUP(Table1[[#This Row],[MyyjäID]],myyjat!$A$2:$A$16,myyjat!$B$2:$B$16)</f>
        <v>Jani</v>
      </c>
      <c r="I2339">
        <f>_xlfn.XLOOKUP(Table1[[#This Row],[Tuotenumero]],tuotteet!$A$2:$A$26,tuotteet!$C$2:$C$26)</f>
        <v>4</v>
      </c>
      <c r="J2339" t="str">
        <f>_xlfn.XLOOKUP(Table1[[#This Row],[ryhmäID]],ryhmat!$A$2:$A$7,ryhmat!$B$2:$B$7)</f>
        <v>Tarvikkeet</v>
      </c>
      <c r="K2339">
        <f>Table1[[#This Row],[Myyntihinta]]-Table1[[#This Row],[Ostohinta]]</f>
        <v>4.5999999999999996</v>
      </c>
    </row>
    <row r="2340" spans="1:11" x14ac:dyDescent="0.2">
      <c r="A2340">
        <v>52838</v>
      </c>
      <c r="B2340" s="21">
        <v>43949</v>
      </c>
      <c r="C2340" s="26" t="s">
        <v>827</v>
      </c>
      <c r="D2340">
        <v>1</v>
      </c>
      <c r="E2340">
        <v>1</v>
      </c>
      <c r="F2340">
        <v>251</v>
      </c>
      <c r="G2340">
        <v>128.83000000000001</v>
      </c>
      <c r="H2340" t="str">
        <f>_xlfn.XLOOKUP(Table1[[#This Row],[MyyjäID]],myyjat!$A$2:$A$16,myyjat!$B$2:$B$16)</f>
        <v>Jani</v>
      </c>
      <c r="I2340">
        <f>_xlfn.XLOOKUP(Table1[[#This Row],[Tuotenumero]],tuotteet!$A$2:$A$26,tuotteet!$C$2:$C$26)</f>
        <v>1</v>
      </c>
      <c r="J2340" t="str">
        <f>_xlfn.XLOOKUP(Table1[[#This Row],[ryhmäID]],ryhmat!$A$2:$A$7,ryhmat!$B$2:$B$7)</f>
        <v>Äänentoisto</v>
      </c>
      <c r="K2340">
        <f>Table1[[#This Row],[Myyntihinta]]-Table1[[#This Row],[Ostohinta]]</f>
        <v>122.16999999999999</v>
      </c>
    </row>
    <row r="2341" spans="1:11" x14ac:dyDescent="0.2">
      <c r="A2341">
        <v>52839</v>
      </c>
      <c r="B2341" s="21">
        <v>43950</v>
      </c>
      <c r="C2341" s="26" t="s">
        <v>828</v>
      </c>
      <c r="D2341">
        <v>1</v>
      </c>
      <c r="E2341">
        <v>2</v>
      </c>
      <c r="F2341">
        <v>15</v>
      </c>
      <c r="G2341">
        <v>10.51</v>
      </c>
      <c r="H2341" t="str">
        <f>_xlfn.XLOOKUP(Table1[[#This Row],[MyyjäID]],myyjat!$A$2:$A$16,myyjat!$B$2:$B$16)</f>
        <v>Petteri</v>
      </c>
      <c r="I2341">
        <f>_xlfn.XLOOKUP(Table1[[#This Row],[Tuotenumero]],tuotteet!$A$2:$A$26,tuotteet!$C$2:$C$26)</f>
        <v>4</v>
      </c>
      <c r="J2341" t="str">
        <f>_xlfn.XLOOKUP(Table1[[#This Row],[ryhmäID]],ryhmat!$A$2:$A$7,ryhmat!$B$2:$B$7)</f>
        <v>Tarvikkeet</v>
      </c>
      <c r="K2341">
        <f>Table1[[#This Row],[Myyntihinta]]-Table1[[#This Row],[Ostohinta]]</f>
        <v>4.49</v>
      </c>
    </row>
    <row r="2342" spans="1:11" x14ac:dyDescent="0.2">
      <c r="A2342">
        <v>52840</v>
      </c>
      <c r="B2342" s="21">
        <v>43951</v>
      </c>
      <c r="C2342" s="26" t="s">
        <v>826</v>
      </c>
      <c r="D2342">
        <v>1</v>
      </c>
      <c r="E2342">
        <v>1</v>
      </c>
      <c r="F2342">
        <v>18</v>
      </c>
      <c r="G2342">
        <v>9.0500000000000007</v>
      </c>
      <c r="H2342" t="str">
        <f>_xlfn.XLOOKUP(Table1[[#This Row],[MyyjäID]],myyjat!$A$2:$A$16,myyjat!$B$2:$B$16)</f>
        <v>Jani</v>
      </c>
      <c r="I2342">
        <f>_xlfn.XLOOKUP(Table1[[#This Row],[Tuotenumero]],tuotteet!$A$2:$A$26,tuotteet!$C$2:$C$26)</f>
        <v>4</v>
      </c>
      <c r="J2342" t="str">
        <f>_xlfn.XLOOKUP(Table1[[#This Row],[ryhmäID]],ryhmat!$A$2:$A$7,ryhmat!$B$2:$B$7)</f>
        <v>Tarvikkeet</v>
      </c>
      <c r="K2342">
        <f>Table1[[#This Row],[Myyntihinta]]-Table1[[#This Row],[Ostohinta]]</f>
        <v>8.9499999999999993</v>
      </c>
    </row>
    <row r="2343" spans="1:11" x14ac:dyDescent="0.2">
      <c r="A2343">
        <v>52841</v>
      </c>
      <c r="B2343" s="21">
        <v>43951</v>
      </c>
      <c r="C2343" s="26" t="s">
        <v>828</v>
      </c>
      <c r="D2343">
        <v>1</v>
      </c>
      <c r="E2343">
        <v>6</v>
      </c>
      <c r="F2343">
        <v>15</v>
      </c>
      <c r="G2343">
        <v>10.82</v>
      </c>
      <c r="H2343" t="str">
        <f>_xlfn.XLOOKUP(Table1[[#This Row],[MyyjäID]],myyjat!$A$2:$A$16,myyjat!$B$2:$B$16)</f>
        <v>Hessu</v>
      </c>
      <c r="I2343">
        <f>_xlfn.XLOOKUP(Table1[[#This Row],[Tuotenumero]],tuotteet!$A$2:$A$26,tuotteet!$C$2:$C$26)</f>
        <v>4</v>
      </c>
      <c r="J2343" t="str">
        <f>_xlfn.XLOOKUP(Table1[[#This Row],[ryhmäID]],ryhmat!$A$2:$A$7,ryhmat!$B$2:$B$7)</f>
        <v>Tarvikkeet</v>
      </c>
      <c r="K2343">
        <f>Table1[[#This Row],[Myyntihinta]]-Table1[[#This Row],[Ostohinta]]</f>
        <v>4.18</v>
      </c>
    </row>
    <row r="2344" spans="1:11" x14ac:dyDescent="0.2">
      <c r="A2344">
        <v>52842</v>
      </c>
      <c r="B2344" s="21">
        <v>43952</v>
      </c>
      <c r="C2344" s="26" t="s">
        <v>828</v>
      </c>
      <c r="D2344">
        <v>1</v>
      </c>
      <c r="E2344">
        <v>9</v>
      </c>
      <c r="F2344">
        <v>14</v>
      </c>
      <c r="G2344">
        <v>10.52</v>
      </c>
      <c r="H2344" t="str">
        <f>_xlfn.XLOOKUP(Table1[[#This Row],[MyyjäID]],myyjat!$A$2:$A$16,myyjat!$B$2:$B$16)</f>
        <v>Maija</v>
      </c>
      <c r="I2344">
        <f>_xlfn.XLOOKUP(Table1[[#This Row],[Tuotenumero]],tuotteet!$A$2:$A$26,tuotteet!$C$2:$C$26)</f>
        <v>4</v>
      </c>
      <c r="J2344" t="str">
        <f>_xlfn.XLOOKUP(Table1[[#This Row],[ryhmäID]],ryhmat!$A$2:$A$7,ryhmat!$B$2:$B$7)</f>
        <v>Tarvikkeet</v>
      </c>
      <c r="K2344">
        <f>Table1[[#This Row],[Myyntihinta]]-Table1[[#This Row],[Ostohinta]]</f>
        <v>3.4800000000000004</v>
      </c>
    </row>
    <row r="2345" spans="1:11" x14ac:dyDescent="0.2">
      <c r="A2345">
        <v>52843</v>
      </c>
      <c r="B2345" s="21">
        <v>43953</v>
      </c>
      <c r="C2345" s="26" t="s">
        <v>828</v>
      </c>
      <c r="D2345">
        <v>1</v>
      </c>
      <c r="E2345">
        <v>1</v>
      </c>
      <c r="F2345">
        <v>15</v>
      </c>
      <c r="G2345">
        <v>11.21</v>
      </c>
      <c r="H2345" t="str">
        <f>_xlfn.XLOOKUP(Table1[[#This Row],[MyyjäID]],myyjat!$A$2:$A$16,myyjat!$B$2:$B$16)</f>
        <v>Jani</v>
      </c>
      <c r="I2345">
        <f>_xlfn.XLOOKUP(Table1[[#This Row],[Tuotenumero]],tuotteet!$A$2:$A$26,tuotteet!$C$2:$C$26)</f>
        <v>4</v>
      </c>
      <c r="J2345" t="str">
        <f>_xlfn.XLOOKUP(Table1[[#This Row],[ryhmäID]],ryhmat!$A$2:$A$7,ryhmat!$B$2:$B$7)</f>
        <v>Tarvikkeet</v>
      </c>
      <c r="K2345">
        <f>Table1[[#This Row],[Myyntihinta]]-Table1[[#This Row],[Ostohinta]]</f>
        <v>3.7899999999999991</v>
      </c>
    </row>
    <row r="2346" spans="1:11" x14ac:dyDescent="0.2">
      <c r="A2346">
        <v>52844</v>
      </c>
      <c r="B2346" s="21">
        <v>43954</v>
      </c>
      <c r="C2346" s="26" t="s">
        <v>830</v>
      </c>
      <c r="D2346">
        <v>1</v>
      </c>
      <c r="E2346">
        <v>5</v>
      </c>
      <c r="F2346">
        <v>57</v>
      </c>
      <c r="G2346">
        <v>42.64</v>
      </c>
      <c r="H2346" t="str">
        <f>_xlfn.XLOOKUP(Table1[[#This Row],[MyyjäID]],myyjat!$A$2:$A$16,myyjat!$B$2:$B$16)</f>
        <v>Liisa</v>
      </c>
      <c r="I2346">
        <f>_xlfn.XLOOKUP(Table1[[#This Row],[Tuotenumero]],tuotteet!$A$2:$A$26,tuotteet!$C$2:$C$26)</f>
        <v>4</v>
      </c>
      <c r="J2346" t="str">
        <f>_xlfn.XLOOKUP(Table1[[#This Row],[ryhmäID]],ryhmat!$A$2:$A$7,ryhmat!$B$2:$B$7)</f>
        <v>Tarvikkeet</v>
      </c>
      <c r="K2346">
        <f>Table1[[#This Row],[Myyntihinta]]-Table1[[#This Row],[Ostohinta]]</f>
        <v>14.36</v>
      </c>
    </row>
    <row r="2347" spans="1:11" x14ac:dyDescent="0.2">
      <c r="A2347">
        <v>52845</v>
      </c>
      <c r="B2347" s="21">
        <v>43954</v>
      </c>
      <c r="C2347" s="26" t="s">
        <v>827</v>
      </c>
      <c r="D2347">
        <v>1</v>
      </c>
      <c r="E2347">
        <v>5</v>
      </c>
      <c r="F2347">
        <v>253</v>
      </c>
      <c r="G2347">
        <v>135.06</v>
      </c>
      <c r="H2347" t="str">
        <f>_xlfn.XLOOKUP(Table1[[#This Row],[MyyjäID]],myyjat!$A$2:$A$16,myyjat!$B$2:$B$16)</f>
        <v>Liisa</v>
      </c>
      <c r="I2347">
        <f>_xlfn.XLOOKUP(Table1[[#This Row],[Tuotenumero]],tuotteet!$A$2:$A$26,tuotteet!$C$2:$C$26)</f>
        <v>1</v>
      </c>
      <c r="J2347" t="str">
        <f>_xlfn.XLOOKUP(Table1[[#This Row],[ryhmäID]],ryhmat!$A$2:$A$7,ryhmat!$B$2:$B$7)</f>
        <v>Äänentoisto</v>
      </c>
      <c r="K2347">
        <f>Table1[[#This Row],[Myyntihinta]]-Table1[[#This Row],[Ostohinta]]</f>
        <v>117.94</v>
      </c>
    </row>
    <row r="2348" spans="1:11" x14ac:dyDescent="0.2">
      <c r="A2348">
        <v>52846</v>
      </c>
      <c r="B2348" s="21">
        <v>43954</v>
      </c>
      <c r="C2348" s="26" t="s">
        <v>831</v>
      </c>
      <c r="D2348">
        <v>1</v>
      </c>
      <c r="E2348">
        <v>7</v>
      </c>
      <c r="F2348">
        <v>111</v>
      </c>
      <c r="G2348">
        <v>77.06</v>
      </c>
      <c r="H2348" t="str">
        <f>_xlfn.XLOOKUP(Table1[[#This Row],[MyyjäID]],myyjat!$A$2:$A$16,myyjat!$B$2:$B$16)</f>
        <v>Rauno</v>
      </c>
      <c r="I2348">
        <f>_xlfn.XLOOKUP(Table1[[#This Row],[Tuotenumero]],tuotteet!$A$2:$A$26,tuotteet!$C$2:$C$26)</f>
        <v>6</v>
      </c>
      <c r="J2348" t="str">
        <f>_xlfn.XLOOKUP(Table1[[#This Row],[ryhmäID]],ryhmat!$A$2:$A$7,ryhmat!$B$2:$B$7)</f>
        <v>Digiboxit</v>
      </c>
      <c r="K2348">
        <f>Table1[[#This Row],[Myyntihinta]]-Table1[[#This Row],[Ostohinta]]</f>
        <v>33.94</v>
      </c>
    </row>
    <row r="2349" spans="1:11" x14ac:dyDescent="0.2">
      <c r="A2349">
        <v>52847</v>
      </c>
      <c r="B2349" s="21">
        <v>43954</v>
      </c>
      <c r="C2349" s="26" t="s">
        <v>828</v>
      </c>
      <c r="D2349">
        <v>1</v>
      </c>
      <c r="E2349">
        <v>2</v>
      </c>
      <c r="F2349">
        <v>15</v>
      </c>
      <c r="G2349">
        <v>10.93</v>
      </c>
      <c r="H2349" t="str">
        <f>_xlfn.XLOOKUP(Table1[[#This Row],[MyyjäID]],myyjat!$A$2:$A$16,myyjat!$B$2:$B$16)</f>
        <v>Petteri</v>
      </c>
      <c r="I2349">
        <f>_xlfn.XLOOKUP(Table1[[#This Row],[Tuotenumero]],tuotteet!$A$2:$A$26,tuotteet!$C$2:$C$26)</f>
        <v>4</v>
      </c>
      <c r="J2349" t="str">
        <f>_xlfn.XLOOKUP(Table1[[#This Row],[ryhmäID]],ryhmat!$A$2:$A$7,ryhmat!$B$2:$B$7)</f>
        <v>Tarvikkeet</v>
      </c>
      <c r="K2349">
        <f>Table1[[#This Row],[Myyntihinta]]-Table1[[#This Row],[Ostohinta]]</f>
        <v>4.07</v>
      </c>
    </row>
    <row r="2350" spans="1:11" x14ac:dyDescent="0.2">
      <c r="A2350">
        <v>52848</v>
      </c>
      <c r="B2350" s="21">
        <v>43954</v>
      </c>
      <c r="C2350" s="26" t="s">
        <v>829</v>
      </c>
      <c r="D2350">
        <v>1</v>
      </c>
      <c r="E2350">
        <v>7</v>
      </c>
      <c r="F2350">
        <v>343</v>
      </c>
      <c r="G2350">
        <v>215.22</v>
      </c>
      <c r="H2350" t="str">
        <f>_xlfn.XLOOKUP(Table1[[#This Row],[MyyjäID]],myyjat!$A$2:$A$16,myyjat!$B$2:$B$16)</f>
        <v>Rauno</v>
      </c>
      <c r="I2350">
        <f>_xlfn.XLOOKUP(Table1[[#This Row],[Tuotenumero]],tuotteet!$A$2:$A$26,tuotteet!$C$2:$C$26)</f>
        <v>3</v>
      </c>
      <c r="J2350" t="str">
        <f>_xlfn.XLOOKUP(Table1[[#This Row],[ryhmäID]],ryhmat!$A$2:$A$7,ryhmat!$B$2:$B$7)</f>
        <v>TV</v>
      </c>
      <c r="K2350">
        <f>Table1[[#This Row],[Myyntihinta]]-Table1[[#This Row],[Ostohinta]]</f>
        <v>127.78</v>
      </c>
    </row>
    <row r="2351" spans="1:11" x14ac:dyDescent="0.2">
      <c r="A2351">
        <v>52849</v>
      </c>
      <c r="B2351" s="21">
        <v>43955</v>
      </c>
      <c r="C2351" s="26" t="s">
        <v>828</v>
      </c>
      <c r="D2351">
        <v>1</v>
      </c>
      <c r="E2351">
        <v>7</v>
      </c>
      <c r="F2351">
        <v>14</v>
      </c>
      <c r="G2351">
        <v>10.73</v>
      </c>
      <c r="H2351" t="str">
        <f>_xlfn.XLOOKUP(Table1[[#This Row],[MyyjäID]],myyjat!$A$2:$A$16,myyjat!$B$2:$B$16)</f>
        <v>Rauno</v>
      </c>
      <c r="I2351">
        <f>_xlfn.XLOOKUP(Table1[[#This Row],[Tuotenumero]],tuotteet!$A$2:$A$26,tuotteet!$C$2:$C$26)</f>
        <v>4</v>
      </c>
      <c r="J2351" t="str">
        <f>_xlfn.XLOOKUP(Table1[[#This Row],[ryhmäID]],ryhmat!$A$2:$A$7,ryhmat!$B$2:$B$7)</f>
        <v>Tarvikkeet</v>
      </c>
      <c r="K2351">
        <f>Table1[[#This Row],[Myyntihinta]]-Table1[[#This Row],[Ostohinta]]</f>
        <v>3.2699999999999996</v>
      </c>
    </row>
    <row r="2352" spans="1:11" x14ac:dyDescent="0.2">
      <c r="A2352">
        <v>52850</v>
      </c>
      <c r="B2352" s="21">
        <v>43956</v>
      </c>
      <c r="C2352" s="26" t="s">
        <v>828</v>
      </c>
      <c r="D2352">
        <v>1</v>
      </c>
      <c r="E2352">
        <v>5</v>
      </c>
      <c r="F2352">
        <v>15</v>
      </c>
      <c r="G2352">
        <v>10.78</v>
      </c>
      <c r="H2352" t="str">
        <f>_xlfn.XLOOKUP(Table1[[#This Row],[MyyjäID]],myyjat!$A$2:$A$16,myyjat!$B$2:$B$16)</f>
        <v>Liisa</v>
      </c>
      <c r="I2352">
        <f>_xlfn.XLOOKUP(Table1[[#This Row],[Tuotenumero]],tuotteet!$A$2:$A$26,tuotteet!$C$2:$C$26)</f>
        <v>4</v>
      </c>
      <c r="J2352" t="str">
        <f>_xlfn.XLOOKUP(Table1[[#This Row],[ryhmäID]],ryhmat!$A$2:$A$7,ryhmat!$B$2:$B$7)</f>
        <v>Tarvikkeet</v>
      </c>
      <c r="K2352">
        <f>Table1[[#This Row],[Myyntihinta]]-Table1[[#This Row],[Ostohinta]]</f>
        <v>4.2200000000000006</v>
      </c>
    </row>
    <row r="2353" spans="1:11" x14ac:dyDescent="0.2">
      <c r="A2353">
        <v>52851</v>
      </c>
      <c r="B2353" s="21">
        <v>43956</v>
      </c>
      <c r="C2353" s="26" t="s">
        <v>828</v>
      </c>
      <c r="D2353">
        <v>1</v>
      </c>
      <c r="E2353">
        <v>1</v>
      </c>
      <c r="F2353">
        <v>14</v>
      </c>
      <c r="G2353">
        <v>11.03</v>
      </c>
      <c r="H2353" t="str">
        <f>_xlfn.XLOOKUP(Table1[[#This Row],[MyyjäID]],myyjat!$A$2:$A$16,myyjat!$B$2:$B$16)</f>
        <v>Jani</v>
      </c>
      <c r="I2353">
        <f>_xlfn.XLOOKUP(Table1[[#This Row],[Tuotenumero]],tuotteet!$A$2:$A$26,tuotteet!$C$2:$C$26)</f>
        <v>4</v>
      </c>
      <c r="J2353" t="str">
        <f>_xlfn.XLOOKUP(Table1[[#This Row],[ryhmäID]],ryhmat!$A$2:$A$7,ryhmat!$B$2:$B$7)</f>
        <v>Tarvikkeet</v>
      </c>
      <c r="K2353">
        <f>Table1[[#This Row],[Myyntihinta]]-Table1[[#This Row],[Ostohinta]]</f>
        <v>2.9700000000000006</v>
      </c>
    </row>
    <row r="2354" spans="1:11" x14ac:dyDescent="0.2">
      <c r="A2354">
        <v>52852</v>
      </c>
      <c r="B2354" s="21">
        <v>43956</v>
      </c>
      <c r="C2354" s="26" t="s">
        <v>826</v>
      </c>
      <c r="D2354">
        <v>1</v>
      </c>
      <c r="E2354">
        <v>7</v>
      </c>
      <c r="F2354">
        <v>18</v>
      </c>
      <c r="G2354">
        <v>8.74</v>
      </c>
      <c r="H2354" t="str">
        <f>_xlfn.XLOOKUP(Table1[[#This Row],[MyyjäID]],myyjat!$A$2:$A$16,myyjat!$B$2:$B$16)</f>
        <v>Rauno</v>
      </c>
      <c r="I2354">
        <f>_xlfn.XLOOKUP(Table1[[#This Row],[Tuotenumero]],tuotteet!$A$2:$A$26,tuotteet!$C$2:$C$26)</f>
        <v>4</v>
      </c>
      <c r="J2354" t="str">
        <f>_xlfn.XLOOKUP(Table1[[#This Row],[ryhmäID]],ryhmat!$A$2:$A$7,ryhmat!$B$2:$B$7)</f>
        <v>Tarvikkeet</v>
      </c>
      <c r="K2354">
        <f>Table1[[#This Row],[Myyntihinta]]-Table1[[#This Row],[Ostohinta]]</f>
        <v>9.26</v>
      </c>
    </row>
    <row r="2355" spans="1:11" x14ac:dyDescent="0.2">
      <c r="A2355">
        <v>52853</v>
      </c>
      <c r="B2355" s="21">
        <v>43957</v>
      </c>
      <c r="C2355" s="26" t="s">
        <v>830</v>
      </c>
      <c r="D2355">
        <v>1</v>
      </c>
      <c r="E2355">
        <v>3</v>
      </c>
      <c r="F2355">
        <v>59</v>
      </c>
      <c r="G2355">
        <v>45.86</v>
      </c>
      <c r="H2355" t="str">
        <f>_xlfn.XLOOKUP(Table1[[#This Row],[MyyjäID]],myyjat!$A$2:$A$16,myyjat!$B$2:$B$16)</f>
        <v>Pekka</v>
      </c>
      <c r="I2355">
        <f>_xlfn.XLOOKUP(Table1[[#This Row],[Tuotenumero]],tuotteet!$A$2:$A$26,tuotteet!$C$2:$C$26)</f>
        <v>4</v>
      </c>
      <c r="J2355" t="str">
        <f>_xlfn.XLOOKUP(Table1[[#This Row],[ryhmäID]],ryhmat!$A$2:$A$7,ryhmat!$B$2:$B$7)</f>
        <v>Tarvikkeet</v>
      </c>
      <c r="K2355">
        <f>Table1[[#This Row],[Myyntihinta]]-Table1[[#This Row],[Ostohinta]]</f>
        <v>13.14</v>
      </c>
    </row>
    <row r="2356" spans="1:11" x14ac:dyDescent="0.2">
      <c r="A2356">
        <v>52854</v>
      </c>
      <c r="B2356" s="21">
        <v>43957</v>
      </c>
      <c r="C2356" s="26" t="s">
        <v>828</v>
      </c>
      <c r="D2356">
        <v>1</v>
      </c>
      <c r="E2356">
        <v>7</v>
      </c>
      <c r="F2356">
        <v>15</v>
      </c>
      <c r="G2356">
        <v>10.48</v>
      </c>
      <c r="H2356" t="str">
        <f>_xlfn.XLOOKUP(Table1[[#This Row],[MyyjäID]],myyjat!$A$2:$A$16,myyjat!$B$2:$B$16)</f>
        <v>Rauno</v>
      </c>
      <c r="I2356">
        <f>_xlfn.XLOOKUP(Table1[[#This Row],[Tuotenumero]],tuotteet!$A$2:$A$26,tuotteet!$C$2:$C$26)</f>
        <v>4</v>
      </c>
      <c r="J2356" t="str">
        <f>_xlfn.XLOOKUP(Table1[[#This Row],[ryhmäID]],ryhmat!$A$2:$A$7,ryhmat!$B$2:$B$7)</f>
        <v>Tarvikkeet</v>
      </c>
      <c r="K2356">
        <f>Table1[[#This Row],[Myyntihinta]]-Table1[[#This Row],[Ostohinta]]</f>
        <v>4.5199999999999996</v>
      </c>
    </row>
    <row r="2357" spans="1:11" x14ac:dyDescent="0.2">
      <c r="A2357">
        <v>52855</v>
      </c>
      <c r="B2357" s="21">
        <v>43957</v>
      </c>
      <c r="C2357" s="26" t="s">
        <v>827</v>
      </c>
      <c r="D2357">
        <v>1</v>
      </c>
      <c r="E2357">
        <v>6</v>
      </c>
      <c r="F2357">
        <v>242</v>
      </c>
      <c r="G2357">
        <v>135.94</v>
      </c>
      <c r="H2357" t="str">
        <f>_xlfn.XLOOKUP(Table1[[#This Row],[MyyjäID]],myyjat!$A$2:$A$16,myyjat!$B$2:$B$16)</f>
        <v>Hessu</v>
      </c>
      <c r="I2357">
        <f>_xlfn.XLOOKUP(Table1[[#This Row],[Tuotenumero]],tuotteet!$A$2:$A$26,tuotteet!$C$2:$C$26)</f>
        <v>1</v>
      </c>
      <c r="J2357" t="str">
        <f>_xlfn.XLOOKUP(Table1[[#This Row],[ryhmäID]],ryhmat!$A$2:$A$7,ryhmat!$B$2:$B$7)</f>
        <v>Äänentoisto</v>
      </c>
      <c r="K2357">
        <f>Table1[[#This Row],[Myyntihinta]]-Table1[[#This Row],[Ostohinta]]</f>
        <v>106.06</v>
      </c>
    </row>
    <row r="2358" spans="1:11" x14ac:dyDescent="0.2">
      <c r="A2358">
        <v>52856</v>
      </c>
      <c r="B2358" s="21">
        <v>43958</v>
      </c>
      <c r="C2358" s="26" t="s">
        <v>828</v>
      </c>
      <c r="D2358">
        <v>1</v>
      </c>
      <c r="E2358">
        <v>1</v>
      </c>
      <c r="F2358">
        <v>15</v>
      </c>
      <c r="G2358">
        <v>10.7</v>
      </c>
      <c r="H2358" t="str">
        <f>_xlfn.XLOOKUP(Table1[[#This Row],[MyyjäID]],myyjat!$A$2:$A$16,myyjat!$B$2:$B$16)</f>
        <v>Jani</v>
      </c>
      <c r="I2358">
        <f>_xlfn.XLOOKUP(Table1[[#This Row],[Tuotenumero]],tuotteet!$A$2:$A$26,tuotteet!$C$2:$C$26)</f>
        <v>4</v>
      </c>
      <c r="J2358" t="str">
        <f>_xlfn.XLOOKUP(Table1[[#This Row],[ryhmäID]],ryhmat!$A$2:$A$7,ryhmat!$B$2:$B$7)</f>
        <v>Tarvikkeet</v>
      </c>
      <c r="K2358">
        <f>Table1[[#This Row],[Myyntihinta]]-Table1[[#This Row],[Ostohinta]]</f>
        <v>4.3000000000000007</v>
      </c>
    </row>
    <row r="2359" spans="1:11" x14ac:dyDescent="0.2">
      <c r="A2359">
        <v>52857</v>
      </c>
      <c r="B2359" s="21">
        <v>43958</v>
      </c>
      <c r="C2359" s="26" t="s">
        <v>828</v>
      </c>
      <c r="D2359">
        <v>1</v>
      </c>
      <c r="E2359">
        <v>3</v>
      </c>
      <c r="F2359">
        <v>15</v>
      </c>
      <c r="G2359">
        <v>10.61</v>
      </c>
      <c r="H2359" t="str">
        <f>_xlfn.XLOOKUP(Table1[[#This Row],[MyyjäID]],myyjat!$A$2:$A$16,myyjat!$B$2:$B$16)</f>
        <v>Pekka</v>
      </c>
      <c r="I2359">
        <f>_xlfn.XLOOKUP(Table1[[#This Row],[Tuotenumero]],tuotteet!$A$2:$A$26,tuotteet!$C$2:$C$26)</f>
        <v>4</v>
      </c>
      <c r="J2359" t="str">
        <f>_xlfn.XLOOKUP(Table1[[#This Row],[ryhmäID]],ryhmat!$A$2:$A$7,ryhmat!$B$2:$B$7)</f>
        <v>Tarvikkeet</v>
      </c>
      <c r="K2359">
        <f>Table1[[#This Row],[Myyntihinta]]-Table1[[#This Row],[Ostohinta]]</f>
        <v>4.3900000000000006</v>
      </c>
    </row>
    <row r="2360" spans="1:11" x14ac:dyDescent="0.2">
      <c r="A2360">
        <v>52858</v>
      </c>
      <c r="B2360" s="21">
        <v>43958</v>
      </c>
      <c r="C2360" s="26" t="s">
        <v>832</v>
      </c>
      <c r="D2360">
        <v>1</v>
      </c>
      <c r="E2360">
        <v>6</v>
      </c>
      <c r="F2360">
        <v>127</v>
      </c>
      <c r="G2360">
        <v>67.08</v>
      </c>
      <c r="H2360" t="str">
        <f>_xlfn.XLOOKUP(Table1[[#This Row],[MyyjäID]],myyjat!$A$2:$A$16,myyjat!$B$2:$B$16)</f>
        <v>Hessu</v>
      </c>
      <c r="I2360">
        <f>_xlfn.XLOOKUP(Table1[[#This Row],[Tuotenumero]],tuotteet!$A$2:$A$26,tuotteet!$C$2:$C$26)</f>
        <v>5</v>
      </c>
      <c r="J2360" t="str">
        <f>_xlfn.XLOOKUP(Table1[[#This Row],[ryhmäID]],ryhmat!$A$2:$A$7,ryhmat!$B$2:$B$7)</f>
        <v>Konsolit</v>
      </c>
      <c r="K2360">
        <f>Table1[[#This Row],[Myyntihinta]]-Table1[[#This Row],[Ostohinta]]</f>
        <v>59.92</v>
      </c>
    </row>
    <row r="2361" spans="1:11" x14ac:dyDescent="0.2">
      <c r="A2361">
        <v>52859</v>
      </c>
      <c r="B2361" s="21">
        <v>43959</v>
      </c>
      <c r="C2361" s="26" t="s">
        <v>827</v>
      </c>
      <c r="D2361">
        <v>1</v>
      </c>
      <c r="E2361">
        <v>6</v>
      </c>
      <c r="F2361">
        <v>236</v>
      </c>
      <c r="G2361">
        <v>130.36000000000001</v>
      </c>
      <c r="H2361" t="str">
        <f>_xlfn.XLOOKUP(Table1[[#This Row],[MyyjäID]],myyjat!$A$2:$A$16,myyjat!$B$2:$B$16)</f>
        <v>Hessu</v>
      </c>
      <c r="I2361">
        <f>_xlfn.XLOOKUP(Table1[[#This Row],[Tuotenumero]],tuotteet!$A$2:$A$26,tuotteet!$C$2:$C$26)</f>
        <v>1</v>
      </c>
      <c r="J2361" t="str">
        <f>_xlfn.XLOOKUP(Table1[[#This Row],[ryhmäID]],ryhmat!$A$2:$A$7,ryhmat!$B$2:$B$7)</f>
        <v>Äänentoisto</v>
      </c>
      <c r="K2361">
        <f>Table1[[#This Row],[Myyntihinta]]-Table1[[#This Row],[Ostohinta]]</f>
        <v>105.63999999999999</v>
      </c>
    </row>
    <row r="2362" spans="1:11" x14ac:dyDescent="0.2">
      <c r="A2362">
        <v>52860</v>
      </c>
      <c r="B2362" s="21">
        <v>43959</v>
      </c>
      <c r="C2362" s="26" t="s">
        <v>828</v>
      </c>
      <c r="D2362">
        <v>1</v>
      </c>
      <c r="E2362">
        <v>7</v>
      </c>
      <c r="F2362">
        <v>15</v>
      </c>
      <c r="G2362">
        <v>11.22</v>
      </c>
      <c r="H2362" t="str">
        <f>_xlfn.XLOOKUP(Table1[[#This Row],[MyyjäID]],myyjat!$A$2:$A$16,myyjat!$B$2:$B$16)</f>
        <v>Rauno</v>
      </c>
      <c r="I2362">
        <f>_xlfn.XLOOKUP(Table1[[#This Row],[Tuotenumero]],tuotteet!$A$2:$A$26,tuotteet!$C$2:$C$26)</f>
        <v>4</v>
      </c>
      <c r="J2362" t="str">
        <f>_xlfn.XLOOKUP(Table1[[#This Row],[ryhmäID]],ryhmat!$A$2:$A$7,ryhmat!$B$2:$B$7)</f>
        <v>Tarvikkeet</v>
      </c>
      <c r="K2362">
        <f>Table1[[#This Row],[Myyntihinta]]-Table1[[#This Row],[Ostohinta]]</f>
        <v>3.7799999999999994</v>
      </c>
    </row>
    <row r="2363" spans="1:11" x14ac:dyDescent="0.2">
      <c r="A2363">
        <v>52861</v>
      </c>
      <c r="B2363" s="21">
        <v>43959</v>
      </c>
      <c r="C2363" s="26" t="s">
        <v>828</v>
      </c>
      <c r="D2363">
        <v>1</v>
      </c>
      <c r="E2363">
        <v>5</v>
      </c>
      <c r="F2363">
        <v>15</v>
      </c>
      <c r="G2363">
        <v>10.92</v>
      </c>
      <c r="H2363" t="str">
        <f>_xlfn.XLOOKUP(Table1[[#This Row],[MyyjäID]],myyjat!$A$2:$A$16,myyjat!$B$2:$B$16)</f>
        <v>Liisa</v>
      </c>
      <c r="I2363">
        <f>_xlfn.XLOOKUP(Table1[[#This Row],[Tuotenumero]],tuotteet!$A$2:$A$26,tuotteet!$C$2:$C$26)</f>
        <v>4</v>
      </c>
      <c r="J2363" t="str">
        <f>_xlfn.XLOOKUP(Table1[[#This Row],[ryhmäID]],ryhmat!$A$2:$A$7,ryhmat!$B$2:$B$7)</f>
        <v>Tarvikkeet</v>
      </c>
      <c r="K2363">
        <f>Table1[[#This Row],[Myyntihinta]]-Table1[[#This Row],[Ostohinta]]</f>
        <v>4.08</v>
      </c>
    </row>
    <row r="2364" spans="1:11" x14ac:dyDescent="0.2">
      <c r="A2364">
        <v>52862</v>
      </c>
      <c r="B2364" s="21">
        <v>43960</v>
      </c>
      <c r="C2364" s="26" t="s">
        <v>828</v>
      </c>
      <c r="D2364">
        <v>1</v>
      </c>
      <c r="E2364">
        <v>1</v>
      </c>
      <c r="F2364">
        <v>14</v>
      </c>
      <c r="G2364">
        <v>10.94</v>
      </c>
      <c r="H2364" t="str">
        <f>_xlfn.XLOOKUP(Table1[[#This Row],[MyyjäID]],myyjat!$A$2:$A$16,myyjat!$B$2:$B$16)</f>
        <v>Jani</v>
      </c>
      <c r="I2364">
        <f>_xlfn.XLOOKUP(Table1[[#This Row],[Tuotenumero]],tuotteet!$A$2:$A$26,tuotteet!$C$2:$C$26)</f>
        <v>4</v>
      </c>
      <c r="J2364" t="str">
        <f>_xlfn.XLOOKUP(Table1[[#This Row],[ryhmäID]],ryhmat!$A$2:$A$7,ryhmat!$B$2:$B$7)</f>
        <v>Tarvikkeet</v>
      </c>
      <c r="K2364">
        <f>Table1[[#This Row],[Myyntihinta]]-Table1[[#This Row],[Ostohinta]]</f>
        <v>3.0600000000000005</v>
      </c>
    </row>
    <row r="2365" spans="1:11" x14ac:dyDescent="0.2">
      <c r="A2365">
        <v>52863</v>
      </c>
      <c r="B2365" s="21">
        <v>43960</v>
      </c>
      <c r="C2365" s="26" t="s">
        <v>828</v>
      </c>
      <c r="D2365">
        <v>1</v>
      </c>
      <c r="E2365">
        <v>3</v>
      </c>
      <c r="F2365">
        <v>15</v>
      </c>
      <c r="G2365">
        <v>10.28</v>
      </c>
      <c r="H2365" t="str">
        <f>_xlfn.XLOOKUP(Table1[[#This Row],[MyyjäID]],myyjat!$A$2:$A$16,myyjat!$B$2:$B$16)</f>
        <v>Pekka</v>
      </c>
      <c r="I2365">
        <f>_xlfn.XLOOKUP(Table1[[#This Row],[Tuotenumero]],tuotteet!$A$2:$A$26,tuotteet!$C$2:$C$26)</f>
        <v>4</v>
      </c>
      <c r="J2365" t="str">
        <f>_xlfn.XLOOKUP(Table1[[#This Row],[ryhmäID]],ryhmat!$A$2:$A$7,ryhmat!$B$2:$B$7)</f>
        <v>Tarvikkeet</v>
      </c>
      <c r="K2365">
        <f>Table1[[#This Row],[Myyntihinta]]-Table1[[#This Row],[Ostohinta]]</f>
        <v>4.7200000000000006</v>
      </c>
    </row>
    <row r="2366" spans="1:11" x14ac:dyDescent="0.2">
      <c r="A2366">
        <v>52864</v>
      </c>
      <c r="B2366" s="21">
        <v>43960</v>
      </c>
      <c r="C2366" s="26" t="s">
        <v>829</v>
      </c>
      <c r="D2366">
        <v>1</v>
      </c>
      <c r="E2366">
        <v>1</v>
      </c>
      <c r="F2366">
        <v>329</v>
      </c>
      <c r="G2366">
        <v>236.7</v>
      </c>
      <c r="H2366" t="str">
        <f>_xlfn.XLOOKUP(Table1[[#This Row],[MyyjäID]],myyjat!$A$2:$A$16,myyjat!$B$2:$B$16)</f>
        <v>Jani</v>
      </c>
      <c r="I2366">
        <f>_xlfn.XLOOKUP(Table1[[#This Row],[Tuotenumero]],tuotteet!$A$2:$A$26,tuotteet!$C$2:$C$26)</f>
        <v>3</v>
      </c>
      <c r="J2366" t="str">
        <f>_xlfn.XLOOKUP(Table1[[#This Row],[ryhmäID]],ryhmat!$A$2:$A$7,ryhmat!$B$2:$B$7)</f>
        <v>TV</v>
      </c>
      <c r="K2366">
        <f>Table1[[#This Row],[Myyntihinta]]-Table1[[#This Row],[Ostohinta]]</f>
        <v>92.300000000000011</v>
      </c>
    </row>
    <row r="2367" spans="1:11" x14ac:dyDescent="0.2">
      <c r="A2367">
        <v>52865</v>
      </c>
      <c r="B2367" s="21">
        <v>43960</v>
      </c>
      <c r="C2367" s="26" t="s">
        <v>828</v>
      </c>
      <c r="D2367">
        <v>1</v>
      </c>
      <c r="E2367">
        <v>3</v>
      </c>
      <c r="F2367">
        <v>14</v>
      </c>
      <c r="G2367">
        <v>10.95</v>
      </c>
      <c r="H2367" t="str">
        <f>_xlfn.XLOOKUP(Table1[[#This Row],[MyyjäID]],myyjat!$A$2:$A$16,myyjat!$B$2:$B$16)</f>
        <v>Pekka</v>
      </c>
      <c r="I2367">
        <f>_xlfn.XLOOKUP(Table1[[#This Row],[Tuotenumero]],tuotteet!$A$2:$A$26,tuotteet!$C$2:$C$26)</f>
        <v>4</v>
      </c>
      <c r="J2367" t="str">
        <f>_xlfn.XLOOKUP(Table1[[#This Row],[ryhmäID]],ryhmat!$A$2:$A$7,ryhmat!$B$2:$B$7)</f>
        <v>Tarvikkeet</v>
      </c>
      <c r="K2367">
        <f>Table1[[#This Row],[Myyntihinta]]-Table1[[#This Row],[Ostohinta]]</f>
        <v>3.0500000000000007</v>
      </c>
    </row>
    <row r="2368" spans="1:11" x14ac:dyDescent="0.2">
      <c r="A2368">
        <v>52866</v>
      </c>
      <c r="B2368" s="21">
        <v>43961</v>
      </c>
      <c r="C2368" s="26" t="s">
        <v>828</v>
      </c>
      <c r="D2368">
        <v>1</v>
      </c>
      <c r="E2368">
        <v>1</v>
      </c>
      <c r="F2368">
        <v>15</v>
      </c>
      <c r="G2368">
        <v>11.02</v>
      </c>
      <c r="H2368" t="str">
        <f>_xlfn.XLOOKUP(Table1[[#This Row],[MyyjäID]],myyjat!$A$2:$A$16,myyjat!$B$2:$B$16)</f>
        <v>Jani</v>
      </c>
      <c r="I2368">
        <f>_xlfn.XLOOKUP(Table1[[#This Row],[Tuotenumero]],tuotteet!$A$2:$A$26,tuotteet!$C$2:$C$26)</f>
        <v>4</v>
      </c>
      <c r="J2368" t="str">
        <f>_xlfn.XLOOKUP(Table1[[#This Row],[ryhmäID]],ryhmat!$A$2:$A$7,ryhmat!$B$2:$B$7)</f>
        <v>Tarvikkeet</v>
      </c>
      <c r="K2368">
        <f>Table1[[#This Row],[Myyntihinta]]-Table1[[#This Row],[Ostohinta]]</f>
        <v>3.9800000000000004</v>
      </c>
    </row>
    <row r="2369" spans="1:11" x14ac:dyDescent="0.2">
      <c r="A2369">
        <v>52867</v>
      </c>
      <c r="B2369" s="21">
        <v>43961</v>
      </c>
      <c r="C2369" s="26" t="s">
        <v>828</v>
      </c>
      <c r="D2369">
        <v>1</v>
      </c>
      <c r="E2369">
        <v>2</v>
      </c>
      <c r="F2369">
        <v>14</v>
      </c>
      <c r="G2369">
        <v>10.59</v>
      </c>
      <c r="H2369" t="str">
        <f>_xlfn.XLOOKUP(Table1[[#This Row],[MyyjäID]],myyjat!$A$2:$A$16,myyjat!$B$2:$B$16)</f>
        <v>Petteri</v>
      </c>
      <c r="I2369">
        <f>_xlfn.XLOOKUP(Table1[[#This Row],[Tuotenumero]],tuotteet!$A$2:$A$26,tuotteet!$C$2:$C$26)</f>
        <v>4</v>
      </c>
      <c r="J2369" t="str">
        <f>_xlfn.XLOOKUP(Table1[[#This Row],[ryhmäID]],ryhmat!$A$2:$A$7,ryhmat!$B$2:$B$7)</f>
        <v>Tarvikkeet</v>
      </c>
      <c r="K2369">
        <f>Table1[[#This Row],[Myyntihinta]]-Table1[[#This Row],[Ostohinta]]</f>
        <v>3.41</v>
      </c>
    </row>
    <row r="2370" spans="1:11" x14ac:dyDescent="0.2">
      <c r="A2370">
        <v>52868</v>
      </c>
      <c r="B2370" s="21">
        <v>43961</v>
      </c>
      <c r="C2370" s="26" t="s">
        <v>828</v>
      </c>
      <c r="D2370">
        <v>1</v>
      </c>
      <c r="E2370">
        <v>2</v>
      </c>
      <c r="F2370">
        <v>15</v>
      </c>
      <c r="G2370">
        <v>11.03</v>
      </c>
      <c r="H2370" t="str">
        <f>_xlfn.XLOOKUP(Table1[[#This Row],[MyyjäID]],myyjat!$A$2:$A$16,myyjat!$B$2:$B$16)</f>
        <v>Petteri</v>
      </c>
      <c r="I2370">
        <f>_xlfn.XLOOKUP(Table1[[#This Row],[Tuotenumero]],tuotteet!$A$2:$A$26,tuotteet!$C$2:$C$26)</f>
        <v>4</v>
      </c>
      <c r="J2370" t="str">
        <f>_xlfn.XLOOKUP(Table1[[#This Row],[ryhmäID]],ryhmat!$A$2:$A$7,ryhmat!$B$2:$B$7)</f>
        <v>Tarvikkeet</v>
      </c>
      <c r="K2370">
        <f>Table1[[#This Row],[Myyntihinta]]-Table1[[#This Row],[Ostohinta]]</f>
        <v>3.9700000000000006</v>
      </c>
    </row>
    <row r="2371" spans="1:11" x14ac:dyDescent="0.2">
      <c r="A2371">
        <v>52869</v>
      </c>
      <c r="B2371" s="21">
        <v>43962</v>
      </c>
      <c r="C2371" s="26" t="s">
        <v>828</v>
      </c>
      <c r="D2371">
        <v>1</v>
      </c>
      <c r="E2371">
        <v>1</v>
      </c>
      <c r="F2371">
        <v>14</v>
      </c>
      <c r="G2371">
        <v>10.94</v>
      </c>
      <c r="H2371" t="str">
        <f>_xlfn.XLOOKUP(Table1[[#This Row],[MyyjäID]],myyjat!$A$2:$A$16,myyjat!$B$2:$B$16)</f>
        <v>Jani</v>
      </c>
      <c r="I2371">
        <f>_xlfn.XLOOKUP(Table1[[#This Row],[Tuotenumero]],tuotteet!$A$2:$A$26,tuotteet!$C$2:$C$26)</f>
        <v>4</v>
      </c>
      <c r="J2371" t="str">
        <f>_xlfn.XLOOKUP(Table1[[#This Row],[ryhmäID]],ryhmat!$A$2:$A$7,ryhmat!$B$2:$B$7)</f>
        <v>Tarvikkeet</v>
      </c>
      <c r="K2371">
        <f>Table1[[#This Row],[Myyntihinta]]-Table1[[#This Row],[Ostohinta]]</f>
        <v>3.0600000000000005</v>
      </c>
    </row>
    <row r="2372" spans="1:11" x14ac:dyDescent="0.2">
      <c r="A2372">
        <v>52870</v>
      </c>
      <c r="B2372" s="21">
        <v>43963</v>
      </c>
      <c r="C2372" s="26" t="s">
        <v>826</v>
      </c>
      <c r="D2372">
        <v>1</v>
      </c>
      <c r="E2372">
        <v>3</v>
      </c>
      <c r="F2372">
        <v>18</v>
      </c>
      <c r="G2372">
        <v>9.16</v>
      </c>
      <c r="H2372" t="str">
        <f>_xlfn.XLOOKUP(Table1[[#This Row],[MyyjäID]],myyjat!$A$2:$A$16,myyjat!$B$2:$B$16)</f>
        <v>Pekka</v>
      </c>
      <c r="I2372">
        <f>_xlfn.XLOOKUP(Table1[[#This Row],[Tuotenumero]],tuotteet!$A$2:$A$26,tuotteet!$C$2:$C$26)</f>
        <v>4</v>
      </c>
      <c r="J2372" t="str">
        <f>_xlfn.XLOOKUP(Table1[[#This Row],[ryhmäID]],ryhmat!$A$2:$A$7,ryhmat!$B$2:$B$7)</f>
        <v>Tarvikkeet</v>
      </c>
      <c r="K2372">
        <f>Table1[[#This Row],[Myyntihinta]]-Table1[[#This Row],[Ostohinta]]</f>
        <v>8.84</v>
      </c>
    </row>
    <row r="2373" spans="1:11" x14ac:dyDescent="0.2">
      <c r="A2373">
        <v>52871</v>
      </c>
      <c r="B2373" s="21">
        <v>43963</v>
      </c>
      <c r="C2373" s="26" t="s">
        <v>831</v>
      </c>
      <c r="D2373">
        <v>1</v>
      </c>
      <c r="E2373">
        <v>1</v>
      </c>
      <c r="F2373">
        <v>112</v>
      </c>
      <c r="G2373">
        <v>72.349999999999994</v>
      </c>
      <c r="H2373" t="str">
        <f>_xlfn.XLOOKUP(Table1[[#This Row],[MyyjäID]],myyjat!$A$2:$A$16,myyjat!$B$2:$B$16)</f>
        <v>Jani</v>
      </c>
      <c r="I2373">
        <f>_xlfn.XLOOKUP(Table1[[#This Row],[Tuotenumero]],tuotteet!$A$2:$A$26,tuotteet!$C$2:$C$26)</f>
        <v>6</v>
      </c>
      <c r="J2373" t="str">
        <f>_xlfn.XLOOKUP(Table1[[#This Row],[ryhmäID]],ryhmat!$A$2:$A$7,ryhmat!$B$2:$B$7)</f>
        <v>Digiboxit</v>
      </c>
      <c r="K2373">
        <f>Table1[[#This Row],[Myyntihinta]]-Table1[[#This Row],[Ostohinta]]</f>
        <v>39.650000000000006</v>
      </c>
    </row>
    <row r="2374" spans="1:11" x14ac:dyDescent="0.2">
      <c r="A2374">
        <v>52872</v>
      </c>
      <c r="B2374" s="21">
        <v>43963</v>
      </c>
      <c r="C2374" s="26" t="s">
        <v>828</v>
      </c>
      <c r="D2374">
        <v>1</v>
      </c>
      <c r="E2374">
        <v>1</v>
      </c>
      <c r="F2374">
        <v>14</v>
      </c>
      <c r="G2374">
        <v>10.82</v>
      </c>
      <c r="H2374" t="str">
        <f>_xlfn.XLOOKUP(Table1[[#This Row],[MyyjäID]],myyjat!$A$2:$A$16,myyjat!$B$2:$B$16)</f>
        <v>Jani</v>
      </c>
      <c r="I2374">
        <f>_xlfn.XLOOKUP(Table1[[#This Row],[Tuotenumero]],tuotteet!$A$2:$A$26,tuotteet!$C$2:$C$26)</f>
        <v>4</v>
      </c>
      <c r="J2374" t="str">
        <f>_xlfn.XLOOKUP(Table1[[#This Row],[ryhmäID]],ryhmat!$A$2:$A$7,ryhmat!$B$2:$B$7)</f>
        <v>Tarvikkeet</v>
      </c>
      <c r="K2374">
        <f>Table1[[#This Row],[Myyntihinta]]-Table1[[#This Row],[Ostohinta]]</f>
        <v>3.1799999999999997</v>
      </c>
    </row>
    <row r="2375" spans="1:11" x14ac:dyDescent="0.2">
      <c r="A2375">
        <v>52873</v>
      </c>
      <c r="B2375" s="21">
        <v>43964</v>
      </c>
      <c r="C2375" s="26" t="s">
        <v>827</v>
      </c>
      <c r="D2375">
        <v>1</v>
      </c>
      <c r="E2375">
        <v>6</v>
      </c>
      <c r="F2375">
        <v>243</v>
      </c>
      <c r="G2375">
        <v>127.92</v>
      </c>
      <c r="H2375" t="str">
        <f>_xlfn.XLOOKUP(Table1[[#This Row],[MyyjäID]],myyjat!$A$2:$A$16,myyjat!$B$2:$B$16)</f>
        <v>Hessu</v>
      </c>
      <c r="I2375">
        <f>_xlfn.XLOOKUP(Table1[[#This Row],[Tuotenumero]],tuotteet!$A$2:$A$26,tuotteet!$C$2:$C$26)</f>
        <v>1</v>
      </c>
      <c r="J2375" t="str">
        <f>_xlfn.XLOOKUP(Table1[[#This Row],[ryhmäID]],ryhmat!$A$2:$A$7,ryhmat!$B$2:$B$7)</f>
        <v>Äänentoisto</v>
      </c>
      <c r="K2375">
        <f>Table1[[#This Row],[Myyntihinta]]-Table1[[#This Row],[Ostohinta]]</f>
        <v>115.08</v>
      </c>
    </row>
    <row r="2376" spans="1:11" x14ac:dyDescent="0.2">
      <c r="A2376">
        <v>52874</v>
      </c>
      <c r="B2376" s="21">
        <v>43964</v>
      </c>
      <c r="C2376" s="26" t="s">
        <v>829</v>
      </c>
      <c r="D2376">
        <v>1</v>
      </c>
      <c r="E2376">
        <v>3</v>
      </c>
      <c r="F2376">
        <v>324</v>
      </c>
      <c r="G2376">
        <v>237.67</v>
      </c>
      <c r="H2376" t="str">
        <f>_xlfn.XLOOKUP(Table1[[#This Row],[MyyjäID]],myyjat!$A$2:$A$16,myyjat!$B$2:$B$16)</f>
        <v>Pekka</v>
      </c>
      <c r="I2376">
        <f>_xlfn.XLOOKUP(Table1[[#This Row],[Tuotenumero]],tuotteet!$A$2:$A$26,tuotteet!$C$2:$C$26)</f>
        <v>3</v>
      </c>
      <c r="J2376" t="str">
        <f>_xlfn.XLOOKUP(Table1[[#This Row],[ryhmäID]],ryhmat!$A$2:$A$7,ryhmat!$B$2:$B$7)</f>
        <v>TV</v>
      </c>
      <c r="K2376">
        <f>Table1[[#This Row],[Myyntihinta]]-Table1[[#This Row],[Ostohinta]]</f>
        <v>86.330000000000013</v>
      </c>
    </row>
    <row r="2377" spans="1:11" x14ac:dyDescent="0.2">
      <c r="A2377">
        <v>52875</v>
      </c>
      <c r="B2377" s="21">
        <v>43964</v>
      </c>
      <c r="C2377" s="26" t="s">
        <v>828</v>
      </c>
      <c r="D2377">
        <v>1</v>
      </c>
      <c r="E2377">
        <v>3</v>
      </c>
      <c r="F2377">
        <v>15</v>
      </c>
      <c r="G2377">
        <v>10.97</v>
      </c>
      <c r="H2377" t="str">
        <f>_xlfn.XLOOKUP(Table1[[#This Row],[MyyjäID]],myyjat!$A$2:$A$16,myyjat!$B$2:$B$16)</f>
        <v>Pekka</v>
      </c>
      <c r="I2377">
        <f>_xlfn.XLOOKUP(Table1[[#This Row],[Tuotenumero]],tuotteet!$A$2:$A$26,tuotteet!$C$2:$C$26)</f>
        <v>4</v>
      </c>
      <c r="J2377" t="str">
        <f>_xlfn.XLOOKUP(Table1[[#This Row],[ryhmäID]],ryhmat!$A$2:$A$7,ryhmat!$B$2:$B$7)</f>
        <v>Tarvikkeet</v>
      </c>
      <c r="K2377">
        <f>Table1[[#This Row],[Myyntihinta]]-Table1[[#This Row],[Ostohinta]]</f>
        <v>4.0299999999999994</v>
      </c>
    </row>
    <row r="2378" spans="1:11" x14ac:dyDescent="0.2">
      <c r="A2378">
        <v>52876</v>
      </c>
      <c r="B2378" s="21">
        <v>43965</v>
      </c>
      <c r="C2378" s="26" t="s">
        <v>828</v>
      </c>
      <c r="D2378">
        <v>1</v>
      </c>
      <c r="E2378">
        <v>7</v>
      </c>
      <c r="F2378">
        <v>14</v>
      </c>
      <c r="G2378">
        <v>11.23</v>
      </c>
      <c r="H2378" t="str">
        <f>_xlfn.XLOOKUP(Table1[[#This Row],[MyyjäID]],myyjat!$A$2:$A$16,myyjat!$B$2:$B$16)</f>
        <v>Rauno</v>
      </c>
      <c r="I2378">
        <f>_xlfn.XLOOKUP(Table1[[#This Row],[Tuotenumero]],tuotteet!$A$2:$A$26,tuotteet!$C$2:$C$26)</f>
        <v>4</v>
      </c>
      <c r="J2378" t="str">
        <f>_xlfn.XLOOKUP(Table1[[#This Row],[ryhmäID]],ryhmat!$A$2:$A$7,ryhmat!$B$2:$B$7)</f>
        <v>Tarvikkeet</v>
      </c>
      <c r="K2378">
        <f>Table1[[#This Row],[Myyntihinta]]-Table1[[#This Row],[Ostohinta]]</f>
        <v>2.7699999999999996</v>
      </c>
    </row>
    <row r="2379" spans="1:11" x14ac:dyDescent="0.2">
      <c r="A2379">
        <v>52877</v>
      </c>
      <c r="B2379" s="21">
        <v>43965</v>
      </c>
      <c r="C2379" s="26" t="s">
        <v>828</v>
      </c>
      <c r="D2379">
        <v>1</v>
      </c>
      <c r="E2379">
        <v>5</v>
      </c>
      <c r="F2379">
        <v>14</v>
      </c>
      <c r="G2379">
        <v>11.16</v>
      </c>
      <c r="H2379" t="str">
        <f>_xlfn.XLOOKUP(Table1[[#This Row],[MyyjäID]],myyjat!$A$2:$A$16,myyjat!$B$2:$B$16)</f>
        <v>Liisa</v>
      </c>
      <c r="I2379">
        <f>_xlfn.XLOOKUP(Table1[[#This Row],[Tuotenumero]],tuotteet!$A$2:$A$26,tuotteet!$C$2:$C$26)</f>
        <v>4</v>
      </c>
      <c r="J2379" t="str">
        <f>_xlfn.XLOOKUP(Table1[[#This Row],[ryhmäID]],ryhmat!$A$2:$A$7,ryhmat!$B$2:$B$7)</f>
        <v>Tarvikkeet</v>
      </c>
      <c r="K2379">
        <f>Table1[[#This Row],[Myyntihinta]]-Table1[[#This Row],[Ostohinta]]</f>
        <v>2.84</v>
      </c>
    </row>
    <row r="2380" spans="1:11" x14ac:dyDescent="0.2">
      <c r="A2380">
        <v>52878</v>
      </c>
      <c r="B2380" s="21">
        <v>43966</v>
      </c>
      <c r="C2380" s="26" t="s">
        <v>828</v>
      </c>
      <c r="D2380">
        <v>1</v>
      </c>
      <c r="E2380">
        <v>5</v>
      </c>
      <c r="F2380">
        <v>15</v>
      </c>
      <c r="G2380">
        <v>10.5</v>
      </c>
      <c r="H2380" t="str">
        <f>_xlfn.XLOOKUP(Table1[[#This Row],[MyyjäID]],myyjat!$A$2:$A$16,myyjat!$B$2:$B$16)</f>
        <v>Liisa</v>
      </c>
      <c r="I2380">
        <f>_xlfn.XLOOKUP(Table1[[#This Row],[Tuotenumero]],tuotteet!$A$2:$A$26,tuotteet!$C$2:$C$26)</f>
        <v>4</v>
      </c>
      <c r="J2380" t="str">
        <f>_xlfn.XLOOKUP(Table1[[#This Row],[ryhmäID]],ryhmat!$A$2:$A$7,ryhmat!$B$2:$B$7)</f>
        <v>Tarvikkeet</v>
      </c>
      <c r="K2380">
        <f>Table1[[#This Row],[Myyntihinta]]-Table1[[#This Row],[Ostohinta]]</f>
        <v>4.5</v>
      </c>
    </row>
    <row r="2381" spans="1:11" x14ac:dyDescent="0.2">
      <c r="A2381">
        <v>52879</v>
      </c>
      <c r="B2381" s="21">
        <v>43966</v>
      </c>
      <c r="C2381" s="26" t="s">
        <v>828</v>
      </c>
      <c r="D2381">
        <v>1</v>
      </c>
      <c r="E2381">
        <v>1</v>
      </c>
      <c r="F2381">
        <v>15</v>
      </c>
      <c r="G2381">
        <v>11.18</v>
      </c>
      <c r="H2381" t="str">
        <f>_xlfn.XLOOKUP(Table1[[#This Row],[MyyjäID]],myyjat!$A$2:$A$16,myyjat!$B$2:$B$16)</f>
        <v>Jani</v>
      </c>
      <c r="I2381">
        <f>_xlfn.XLOOKUP(Table1[[#This Row],[Tuotenumero]],tuotteet!$A$2:$A$26,tuotteet!$C$2:$C$26)</f>
        <v>4</v>
      </c>
      <c r="J2381" t="str">
        <f>_xlfn.XLOOKUP(Table1[[#This Row],[ryhmäID]],ryhmat!$A$2:$A$7,ryhmat!$B$2:$B$7)</f>
        <v>Tarvikkeet</v>
      </c>
      <c r="K2381">
        <f>Table1[[#This Row],[Myyntihinta]]-Table1[[#This Row],[Ostohinta]]</f>
        <v>3.8200000000000003</v>
      </c>
    </row>
    <row r="2382" spans="1:11" x14ac:dyDescent="0.2">
      <c r="A2382">
        <v>52880</v>
      </c>
      <c r="B2382" s="21">
        <v>43967</v>
      </c>
      <c r="C2382" s="26" t="s">
        <v>828</v>
      </c>
      <c r="D2382">
        <v>1</v>
      </c>
      <c r="E2382">
        <v>1</v>
      </c>
      <c r="F2382">
        <v>15</v>
      </c>
      <c r="G2382">
        <v>10.24</v>
      </c>
      <c r="H2382" t="str">
        <f>_xlfn.XLOOKUP(Table1[[#This Row],[MyyjäID]],myyjat!$A$2:$A$16,myyjat!$B$2:$B$16)</f>
        <v>Jani</v>
      </c>
      <c r="I2382">
        <f>_xlfn.XLOOKUP(Table1[[#This Row],[Tuotenumero]],tuotteet!$A$2:$A$26,tuotteet!$C$2:$C$26)</f>
        <v>4</v>
      </c>
      <c r="J2382" t="str">
        <f>_xlfn.XLOOKUP(Table1[[#This Row],[ryhmäID]],ryhmat!$A$2:$A$7,ryhmat!$B$2:$B$7)</f>
        <v>Tarvikkeet</v>
      </c>
      <c r="K2382">
        <f>Table1[[#This Row],[Myyntihinta]]-Table1[[#This Row],[Ostohinta]]</f>
        <v>4.76</v>
      </c>
    </row>
    <row r="2383" spans="1:11" x14ac:dyDescent="0.2">
      <c r="A2383">
        <v>52881</v>
      </c>
      <c r="B2383" s="21">
        <v>43967</v>
      </c>
      <c r="C2383" s="26" t="s">
        <v>827</v>
      </c>
      <c r="D2383">
        <v>1</v>
      </c>
      <c r="E2383">
        <v>1</v>
      </c>
      <c r="F2383">
        <v>250</v>
      </c>
      <c r="G2383">
        <v>132.63999999999999</v>
      </c>
      <c r="H2383" t="str">
        <f>_xlfn.XLOOKUP(Table1[[#This Row],[MyyjäID]],myyjat!$A$2:$A$16,myyjat!$B$2:$B$16)</f>
        <v>Jani</v>
      </c>
      <c r="I2383">
        <f>_xlfn.XLOOKUP(Table1[[#This Row],[Tuotenumero]],tuotteet!$A$2:$A$26,tuotteet!$C$2:$C$26)</f>
        <v>1</v>
      </c>
      <c r="J2383" t="str">
        <f>_xlfn.XLOOKUP(Table1[[#This Row],[ryhmäID]],ryhmat!$A$2:$A$7,ryhmat!$B$2:$B$7)</f>
        <v>Äänentoisto</v>
      </c>
      <c r="K2383">
        <f>Table1[[#This Row],[Myyntihinta]]-Table1[[#This Row],[Ostohinta]]</f>
        <v>117.36000000000001</v>
      </c>
    </row>
    <row r="2384" spans="1:11" x14ac:dyDescent="0.2">
      <c r="A2384">
        <v>52882</v>
      </c>
      <c r="B2384" s="21">
        <v>43968</v>
      </c>
      <c r="C2384" s="26" t="s">
        <v>828</v>
      </c>
      <c r="D2384">
        <v>1</v>
      </c>
      <c r="E2384">
        <v>3</v>
      </c>
      <c r="F2384">
        <v>15</v>
      </c>
      <c r="G2384">
        <v>10.35</v>
      </c>
      <c r="H2384" t="str">
        <f>_xlfn.XLOOKUP(Table1[[#This Row],[MyyjäID]],myyjat!$A$2:$A$16,myyjat!$B$2:$B$16)</f>
        <v>Pekka</v>
      </c>
      <c r="I2384">
        <f>_xlfn.XLOOKUP(Table1[[#This Row],[Tuotenumero]],tuotteet!$A$2:$A$26,tuotteet!$C$2:$C$26)</f>
        <v>4</v>
      </c>
      <c r="J2384" t="str">
        <f>_xlfn.XLOOKUP(Table1[[#This Row],[ryhmäID]],ryhmat!$A$2:$A$7,ryhmat!$B$2:$B$7)</f>
        <v>Tarvikkeet</v>
      </c>
      <c r="K2384">
        <f>Table1[[#This Row],[Myyntihinta]]-Table1[[#This Row],[Ostohinta]]</f>
        <v>4.6500000000000004</v>
      </c>
    </row>
    <row r="2385" spans="1:11" x14ac:dyDescent="0.2">
      <c r="A2385">
        <v>52883</v>
      </c>
      <c r="B2385" s="21">
        <v>43968</v>
      </c>
      <c r="C2385" s="26" t="s">
        <v>828</v>
      </c>
      <c r="D2385">
        <v>1</v>
      </c>
      <c r="E2385">
        <v>6</v>
      </c>
      <c r="F2385">
        <v>15</v>
      </c>
      <c r="G2385">
        <v>11.15</v>
      </c>
      <c r="H2385" t="str">
        <f>_xlfn.XLOOKUP(Table1[[#This Row],[MyyjäID]],myyjat!$A$2:$A$16,myyjat!$B$2:$B$16)</f>
        <v>Hessu</v>
      </c>
      <c r="I2385">
        <f>_xlfn.XLOOKUP(Table1[[#This Row],[Tuotenumero]],tuotteet!$A$2:$A$26,tuotteet!$C$2:$C$26)</f>
        <v>4</v>
      </c>
      <c r="J2385" t="str">
        <f>_xlfn.XLOOKUP(Table1[[#This Row],[ryhmäID]],ryhmat!$A$2:$A$7,ryhmat!$B$2:$B$7)</f>
        <v>Tarvikkeet</v>
      </c>
      <c r="K2385">
        <f>Table1[[#This Row],[Myyntihinta]]-Table1[[#This Row],[Ostohinta]]</f>
        <v>3.8499999999999996</v>
      </c>
    </row>
    <row r="2386" spans="1:11" x14ac:dyDescent="0.2">
      <c r="A2386">
        <v>52884</v>
      </c>
      <c r="B2386" s="21">
        <v>43968</v>
      </c>
      <c r="C2386" s="26" t="s">
        <v>828</v>
      </c>
      <c r="D2386">
        <v>1</v>
      </c>
      <c r="E2386">
        <v>5</v>
      </c>
      <c r="F2386">
        <v>14</v>
      </c>
      <c r="G2386">
        <v>10.23</v>
      </c>
      <c r="H2386" t="str">
        <f>_xlfn.XLOOKUP(Table1[[#This Row],[MyyjäID]],myyjat!$A$2:$A$16,myyjat!$B$2:$B$16)</f>
        <v>Liisa</v>
      </c>
      <c r="I2386">
        <f>_xlfn.XLOOKUP(Table1[[#This Row],[Tuotenumero]],tuotteet!$A$2:$A$26,tuotteet!$C$2:$C$26)</f>
        <v>4</v>
      </c>
      <c r="J2386" t="str">
        <f>_xlfn.XLOOKUP(Table1[[#This Row],[ryhmäID]],ryhmat!$A$2:$A$7,ryhmat!$B$2:$B$7)</f>
        <v>Tarvikkeet</v>
      </c>
      <c r="K2386">
        <f>Table1[[#This Row],[Myyntihinta]]-Table1[[#This Row],[Ostohinta]]</f>
        <v>3.7699999999999996</v>
      </c>
    </row>
    <row r="2387" spans="1:11" x14ac:dyDescent="0.2">
      <c r="A2387">
        <v>52885</v>
      </c>
      <c r="B2387" s="21">
        <v>43968</v>
      </c>
      <c r="C2387" s="26" t="s">
        <v>828</v>
      </c>
      <c r="D2387">
        <v>1</v>
      </c>
      <c r="E2387">
        <v>1</v>
      </c>
      <c r="F2387">
        <v>15</v>
      </c>
      <c r="G2387">
        <v>10.32</v>
      </c>
      <c r="H2387" t="str">
        <f>_xlfn.XLOOKUP(Table1[[#This Row],[MyyjäID]],myyjat!$A$2:$A$16,myyjat!$B$2:$B$16)</f>
        <v>Jani</v>
      </c>
      <c r="I2387">
        <f>_xlfn.XLOOKUP(Table1[[#This Row],[Tuotenumero]],tuotteet!$A$2:$A$26,tuotteet!$C$2:$C$26)</f>
        <v>4</v>
      </c>
      <c r="J2387" t="str">
        <f>_xlfn.XLOOKUP(Table1[[#This Row],[ryhmäID]],ryhmat!$A$2:$A$7,ryhmat!$B$2:$B$7)</f>
        <v>Tarvikkeet</v>
      </c>
      <c r="K2387">
        <f>Table1[[#This Row],[Myyntihinta]]-Table1[[#This Row],[Ostohinta]]</f>
        <v>4.68</v>
      </c>
    </row>
    <row r="2388" spans="1:11" x14ac:dyDescent="0.2">
      <c r="A2388">
        <v>52886</v>
      </c>
      <c r="B2388" s="21">
        <v>43968</v>
      </c>
      <c r="C2388" s="26" t="s">
        <v>826</v>
      </c>
      <c r="D2388">
        <v>1</v>
      </c>
      <c r="E2388">
        <v>1</v>
      </c>
      <c r="F2388">
        <v>17</v>
      </c>
      <c r="G2388">
        <v>8.8800000000000008</v>
      </c>
      <c r="H2388" t="str">
        <f>_xlfn.XLOOKUP(Table1[[#This Row],[MyyjäID]],myyjat!$A$2:$A$16,myyjat!$B$2:$B$16)</f>
        <v>Jani</v>
      </c>
      <c r="I2388">
        <f>_xlfn.XLOOKUP(Table1[[#This Row],[Tuotenumero]],tuotteet!$A$2:$A$26,tuotteet!$C$2:$C$26)</f>
        <v>4</v>
      </c>
      <c r="J2388" t="str">
        <f>_xlfn.XLOOKUP(Table1[[#This Row],[ryhmäID]],ryhmat!$A$2:$A$7,ryhmat!$B$2:$B$7)</f>
        <v>Tarvikkeet</v>
      </c>
      <c r="K2388">
        <f>Table1[[#This Row],[Myyntihinta]]-Table1[[#This Row],[Ostohinta]]</f>
        <v>8.1199999999999992</v>
      </c>
    </row>
    <row r="2389" spans="1:11" x14ac:dyDescent="0.2">
      <c r="A2389">
        <v>52887</v>
      </c>
      <c r="B2389" s="21">
        <v>43968</v>
      </c>
      <c r="C2389" s="26" t="s">
        <v>828</v>
      </c>
      <c r="D2389">
        <v>1</v>
      </c>
      <c r="E2389">
        <v>2</v>
      </c>
      <c r="F2389">
        <v>15</v>
      </c>
      <c r="G2389">
        <v>10.49</v>
      </c>
      <c r="H2389" t="str">
        <f>_xlfn.XLOOKUP(Table1[[#This Row],[MyyjäID]],myyjat!$A$2:$A$16,myyjat!$B$2:$B$16)</f>
        <v>Petteri</v>
      </c>
      <c r="I2389">
        <f>_xlfn.XLOOKUP(Table1[[#This Row],[Tuotenumero]],tuotteet!$A$2:$A$26,tuotteet!$C$2:$C$26)</f>
        <v>4</v>
      </c>
      <c r="J2389" t="str">
        <f>_xlfn.XLOOKUP(Table1[[#This Row],[ryhmäID]],ryhmat!$A$2:$A$7,ryhmat!$B$2:$B$7)</f>
        <v>Tarvikkeet</v>
      </c>
      <c r="K2389">
        <f>Table1[[#This Row],[Myyntihinta]]-Table1[[#This Row],[Ostohinta]]</f>
        <v>4.51</v>
      </c>
    </row>
    <row r="2390" spans="1:11" x14ac:dyDescent="0.2">
      <c r="A2390">
        <v>52888</v>
      </c>
      <c r="B2390" s="21">
        <v>43968</v>
      </c>
      <c r="C2390" s="26" t="s">
        <v>828</v>
      </c>
      <c r="D2390">
        <v>1</v>
      </c>
      <c r="E2390">
        <v>2</v>
      </c>
      <c r="F2390">
        <v>15</v>
      </c>
      <c r="G2390">
        <v>10.55</v>
      </c>
      <c r="H2390" t="str">
        <f>_xlfn.XLOOKUP(Table1[[#This Row],[MyyjäID]],myyjat!$A$2:$A$16,myyjat!$B$2:$B$16)</f>
        <v>Petteri</v>
      </c>
      <c r="I2390">
        <f>_xlfn.XLOOKUP(Table1[[#This Row],[Tuotenumero]],tuotteet!$A$2:$A$26,tuotteet!$C$2:$C$26)</f>
        <v>4</v>
      </c>
      <c r="J2390" t="str">
        <f>_xlfn.XLOOKUP(Table1[[#This Row],[ryhmäID]],ryhmat!$A$2:$A$7,ryhmat!$B$2:$B$7)</f>
        <v>Tarvikkeet</v>
      </c>
      <c r="K2390">
        <f>Table1[[#This Row],[Myyntihinta]]-Table1[[#This Row],[Ostohinta]]</f>
        <v>4.4499999999999993</v>
      </c>
    </row>
    <row r="2391" spans="1:11" x14ac:dyDescent="0.2">
      <c r="A2391">
        <v>52889</v>
      </c>
      <c r="B2391" s="21">
        <v>43969</v>
      </c>
      <c r="C2391" s="26" t="s">
        <v>828</v>
      </c>
      <c r="D2391">
        <v>1</v>
      </c>
      <c r="E2391">
        <v>3</v>
      </c>
      <c r="F2391">
        <v>15</v>
      </c>
      <c r="G2391">
        <v>10.98</v>
      </c>
      <c r="H2391" t="str">
        <f>_xlfn.XLOOKUP(Table1[[#This Row],[MyyjäID]],myyjat!$A$2:$A$16,myyjat!$B$2:$B$16)</f>
        <v>Pekka</v>
      </c>
      <c r="I2391">
        <f>_xlfn.XLOOKUP(Table1[[#This Row],[Tuotenumero]],tuotteet!$A$2:$A$26,tuotteet!$C$2:$C$26)</f>
        <v>4</v>
      </c>
      <c r="J2391" t="str">
        <f>_xlfn.XLOOKUP(Table1[[#This Row],[ryhmäID]],ryhmat!$A$2:$A$7,ryhmat!$B$2:$B$7)</f>
        <v>Tarvikkeet</v>
      </c>
      <c r="K2391">
        <f>Table1[[#This Row],[Myyntihinta]]-Table1[[#This Row],[Ostohinta]]</f>
        <v>4.0199999999999996</v>
      </c>
    </row>
    <row r="2392" spans="1:11" x14ac:dyDescent="0.2">
      <c r="A2392">
        <v>52890</v>
      </c>
      <c r="B2392" s="21">
        <v>43969</v>
      </c>
      <c r="C2392" s="26" t="s">
        <v>828</v>
      </c>
      <c r="D2392">
        <v>1</v>
      </c>
      <c r="E2392">
        <v>1</v>
      </c>
      <c r="F2392">
        <v>15</v>
      </c>
      <c r="G2392">
        <v>10.31</v>
      </c>
      <c r="H2392" t="str">
        <f>_xlfn.XLOOKUP(Table1[[#This Row],[MyyjäID]],myyjat!$A$2:$A$16,myyjat!$B$2:$B$16)</f>
        <v>Jani</v>
      </c>
      <c r="I2392">
        <f>_xlfn.XLOOKUP(Table1[[#This Row],[Tuotenumero]],tuotteet!$A$2:$A$26,tuotteet!$C$2:$C$26)</f>
        <v>4</v>
      </c>
      <c r="J2392" t="str">
        <f>_xlfn.XLOOKUP(Table1[[#This Row],[ryhmäID]],ryhmat!$A$2:$A$7,ryhmat!$B$2:$B$7)</f>
        <v>Tarvikkeet</v>
      </c>
      <c r="K2392">
        <f>Table1[[#This Row],[Myyntihinta]]-Table1[[#This Row],[Ostohinta]]</f>
        <v>4.6899999999999995</v>
      </c>
    </row>
    <row r="2393" spans="1:11" x14ac:dyDescent="0.2">
      <c r="A2393">
        <v>52891</v>
      </c>
      <c r="B2393" s="21">
        <v>43969</v>
      </c>
      <c r="C2393" s="26" t="s">
        <v>828</v>
      </c>
      <c r="D2393">
        <v>1</v>
      </c>
      <c r="E2393">
        <v>2</v>
      </c>
      <c r="F2393">
        <v>14</v>
      </c>
      <c r="G2393">
        <v>10.7</v>
      </c>
      <c r="H2393" t="str">
        <f>_xlfn.XLOOKUP(Table1[[#This Row],[MyyjäID]],myyjat!$A$2:$A$16,myyjat!$B$2:$B$16)</f>
        <v>Petteri</v>
      </c>
      <c r="I2393">
        <f>_xlfn.XLOOKUP(Table1[[#This Row],[Tuotenumero]],tuotteet!$A$2:$A$26,tuotteet!$C$2:$C$26)</f>
        <v>4</v>
      </c>
      <c r="J2393" t="str">
        <f>_xlfn.XLOOKUP(Table1[[#This Row],[ryhmäID]],ryhmat!$A$2:$A$7,ryhmat!$B$2:$B$7)</f>
        <v>Tarvikkeet</v>
      </c>
      <c r="K2393">
        <f>Table1[[#This Row],[Myyntihinta]]-Table1[[#This Row],[Ostohinta]]</f>
        <v>3.3000000000000007</v>
      </c>
    </row>
    <row r="2394" spans="1:11" x14ac:dyDescent="0.2">
      <c r="A2394">
        <v>52892</v>
      </c>
      <c r="B2394" s="21">
        <v>43969</v>
      </c>
      <c r="C2394" s="26" t="s">
        <v>827</v>
      </c>
      <c r="D2394">
        <v>1</v>
      </c>
      <c r="E2394">
        <v>9</v>
      </c>
      <c r="F2394">
        <v>242</v>
      </c>
      <c r="G2394">
        <v>133.69</v>
      </c>
      <c r="H2394" t="str">
        <f>_xlfn.XLOOKUP(Table1[[#This Row],[MyyjäID]],myyjat!$A$2:$A$16,myyjat!$B$2:$B$16)</f>
        <v>Maija</v>
      </c>
      <c r="I2394">
        <f>_xlfn.XLOOKUP(Table1[[#This Row],[Tuotenumero]],tuotteet!$A$2:$A$26,tuotteet!$C$2:$C$26)</f>
        <v>1</v>
      </c>
      <c r="J2394" t="str">
        <f>_xlfn.XLOOKUP(Table1[[#This Row],[ryhmäID]],ryhmat!$A$2:$A$7,ryhmat!$B$2:$B$7)</f>
        <v>Äänentoisto</v>
      </c>
      <c r="K2394">
        <f>Table1[[#This Row],[Myyntihinta]]-Table1[[#This Row],[Ostohinta]]</f>
        <v>108.31</v>
      </c>
    </row>
    <row r="2395" spans="1:11" x14ac:dyDescent="0.2">
      <c r="A2395">
        <v>52893</v>
      </c>
      <c r="B2395" s="21">
        <v>43969</v>
      </c>
      <c r="C2395" s="26" t="s">
        <v>829</v>
      </c>
      <c r="D2395">
        <v>1</v>
      </c>
      <c r="E2395">
        <v>5</v>
      </c>
      <c r="F2395">
        <v>317</v>
      </c>
      <c r="G2395">
        <v>217.67</v>
      </c>
      <c r="H2395" t="str">
        <f>_xlfn.XLOOKUP(Table1[[#This Row],[MyyjäID]],myyjat!$A$2:$A$16,myyjat!$B$2:$B$16)</f>
        <v>Liisa</v>
      </c>
      <c r="I2395">
        <f>_xlfn.XLOOKUP(Table1[[#This Row],[Tuotenumero]],tuotteet!$A$2:$A$26,tuotteet!$C$2:$C$26)</f>
        <v>3</v>
      </c>
      <c r="J2395" t="str">
        <f>_xlfn.XLOOKUP(Table1[[#This Row],[ryhmäID]],ryhmat!$A$2:$A$7,ryhmat!$B$2:$B$7)</f>
        <v>TV</v>
      </c>
      <c r="K2395">
        <f>Table1[[#This Row],[Myyntihinta]]-Table1[[#This Row],[Ostohinta]]</f>
        <v>99.330000000000013</v>
      </c>
    </row>
    <row r="2396" spans="1:11" x14ac:dyDescent="0.2">
      <c r="A2396">
        <v>52894</v>
      </c>
      <c r="B2396" s="21">
        <v>43970</v>
      </c>
      <c r="C2396" s="26" t="s">
        <v>828</v>
      </c>
      <c r="D2396">
        <v>1</v>
      </c>
      <c r="E2396">
        <v>5</v>
      </c>
      <c r="F2396">
        <v>15</v>
      </c>
      <c r="G2396">
        <v>10.87</v>
      </c>
      <c r="H2396" t="str">
        <f>_xlfn.XLOOKUP(Table1[[#This Row],[MyyjäID]],myyjat!$A$2:$A$16,myyjat!$B$2:$B$16)</f>
        <v>Liisa</v>
      </c>
      <c r="I2396">
        <f>_xlfn.XLOOKUP(Table1[[#This Row],[Tuotenumero]],tuotteet!$A$2:$A$26,tuotteet!$C$2:$C$26)</f>
        <v>4</v>
      </c>
      <c r="J2396" t="str">
        <f>_xlfn.XLOOKUP(Table1[[#This Row],[ryhmäID]],ryhmat!$A$2:$A$7,ryhmat!$B$2:$B$7)</f>
        <v>Tarvikkeet</v>
      </c>
      <c r="K2396">
        <f>Table1[[#This Row],[Myyntihinta]]-Table1[[#This Row],[Ostohinta]]</f>
        <v>4.1300000000000008</v>
      </c>
    </row>
    <row r="2397" spans="1:11" x14ac:dyDescent="0.2">
      <c r="A2397">
        <v>52895</v>
      </c>
      <c r="B2397" s="21">
        <v>43970</v>
      </c>
      <c r="C2397" s="26" t="s">
        <v>828</v>
      </c>
      <c r="D2397">
        <v>1</v>
      </c>
      <c r="E2397">
        <v>3</v>
      </c>
      <c r="F2397">
        <v>15</v>
      </c>
      <c r="G2397">
        <v>10.93</v>
      </c>
      <c r="H2397" t="str">
        <f>_xlfn.XLOOKUP(Table1[[#This Row],[MyyjäID]],myyjat!$A$2:$A$16,myyjat!$B$2:$B$16)</f>
        <v>Pekka</v>
      </c>
      <c r="I2397">
        <f>_xlfn.XLOOKUP(Table1[[#This Row],[Tuotenumero]],tuotteet!$A$2:$A$26,tuotteet!$C$2:$C$26)</f>
        <v>4</v>
      </c>
      <c r="J2397" t="str">
        <f>_xlfn.XLOOKUP(Table1[[#This Row],[ryhmäID]],ryhmat!$A$2:$A$7,ryhmat!$B$2:$B$7)</f>
        <v>Tarvikkeet</v>
      </c>
      <c r="K2397">
        <f>Table1[[#This Row],[Myyntihinta]]-Table1[[#This Row],[Ostohinta]]</f>
        <v>4.07</v>
      </c>
    </row>
    <row r="2398" spans="1:11" x14ac:dyDescent="0.2">
      <c r="A2398">
        <v>52896</v>
      </c>
      <c r="B2398" s="21">
        <v>43970</v>
      </c>
      <c r="C2398" s="26" t="s">
        <v>830</v>
      </c>
      <c r="D2398">
        <v>1</v>
      </c>
      <c r="E2398">
        <v>1</v>
      </c>
      <c r="F2398">
        <v>56</v>
      </c>
      <c r="G2398">
        <v>45.09</v>
      </c>
      <c r="H2398" t="str">
        <f>_xlfn.XLOOKUP(Table1[[#This Row],[MyyjäID]],myyjat!$A$2:$A$16,myyjat!$B$2:$B$16)</f>
        <v>Jani</v>
      </c>
      <c r="I2398">
        <f>_xlfn.XLOOKUP(Table1[[#This Row],[Tuotenumero]],tuotteet!$A$2:$A$26,tuotteet!$C$2:$C$26)</f>
        <v>4</v>
      </c>
      <c r="J2398" t="str">
        <f>_xlfn.XLOOKUP(Table1[[#This Row],[ryhmäID]],ryhmat!$A$2:$A$7,ryhmat!$B$2:$B$7)</f>
        <v>Tarvikkeet</v>
      </c>
      <c r="K2398">
        <f>Table1[[#This Row],[Myyntihinta]]-Table1[[#This Row],[Ostohinta]]</f>
        <v>10.909999999999997</v>
      </c>
    </row>
    <row r="2399" spans="1:11" x14ac:dyDescent="0.2">
      <c r="A2399">
        <v>52897</v>
      </c>
      <c r="B2399" s="21">
        <v>43970</v>
      </c>
      <c r="C2399" s="26" t="s">
        <v>828</v>
      </c>
      <c r="D2399">
        <v>1</v>
      </c>
      <c r="E2399">
        <v>1</v>
      </c>
      <c r="F2399">
        <v>15</v>
      </c>
      <c r="G2399">
        <v>11.26</v>
      </c>
      <c r="H2399" t="str">
        <f>_xlfn.XLOOKUP(Table1[[#This Row],[MyyjäID]],myyjat!$A$2:$A$16,myyjat!$B$2:$B$16)</f>
        <v>Jani</v>
      </c>
      <c r="I2399">
        <f>_xlfn.XLOOKUP(Table1[[#This Row],[Tuotenumero]],tuotteet!$A$2:$A$26,tuotteet!$C$2:$C$26)</f>
        <v>4</v>
      </c>
      <c r="J2399" t="str">
        <f>_xlfn.XLOOKUP(Table1[[#This Row],[ryhmäID]],ryhmat!$A$2:$A$7,ryhmat!$B$2:$B$7)</f>
        <v>Tarvikkeet</v>
      </c>
      <c r="K2399">
        <f>Table1[[#This Row],[Myyntihinta]]-Table1[[#This Row],[Ostohinta]]</f>
        <v>3.74</v>
      </c>
    </row>
    <row r="2400" spans="1:11" x14ac:dyDescent="0.2">
      <c r="A2400">
        <v>52898</v>
      </c>
      <c r="B2400" s="21">
        <v>43971</v>
      </c>
      <c r="C2400" s="26" t="s">
        <v>827</v>
      </c>
      <c r="D2400">
        <v>1</v>
      </c>
      <c r="E2400">
        <v>1</v>
      </c>
      <c r="F2400">
        <v>259</v>
      </c>
      <c r="G2400">
        <v>125.96</v>
      </c>
      <c r="H2400" t="str">
        <f>_xlfn.XLOOKUP(Table1[[#This Row],[MyyjäID]],myyjat!$A$2:$A$16,myyjat!$B$2:$B$16)</f>
        <v>Jani</v>
      </c>
      <c r="I2400">
        <f>_xlfn.XLOOKUP(Table1[[#This Row],[Tuotenumero]],tuotteet!$A$2:$A$26,tuotteet!$C$2:$C$26)</f>
        <v>1</v>
      </c>
      <c r="J2400" t="str">
        <f>_xlfn.XLOOKUP(Table1[[#This Row],[ryhmäID]],ryhmat!$A$2:$A$7,ryhmat!$B$2:$B$7)</f>
        <v>Äänentoisto</v>
      </c>
      <c r="K2400">
        <f>Table1[[#This Row],[Myyntihinta]]-Table1[[#This Row],[Ostohinta]]</f>
        <v>133.04000000000002</v>
      </c>
    </row>
    <row r="2401" spans="1:11" x14ac:dyDescent="0.2">
      <c r="A2401">
        <v>52899</v>
      </c>
      <c r="B2401" s="21">
        <v>43971</v>
      </c>
      <c r="C2401" s="26" t="s">
        <v>828</v>
      </c>
      <c r="D2401">
        <v>1</v>
      </c>
      <c r="E2401">
        <v>3</v>
      </c>
      <c r="F2401">
        <v>15</v>
      </c>
      <c r="G2401">
        <v>10.91</v>
      </c>
      <c r="H2401" t="str">
        <f>_xlfn.XLOOKUP(Table1[[#This Row],[MyyjäID]],myyjat!$A$2:$A$16,myyjat!$B$2:$B$16)</f>
        <v>Pekka</v>
      </c>
      <c r="I2401">
        <f>_xlfn.XLOOKUP(Table1[[#This Row],[Tuotenumero]],tuotteet!$A$2:$A$26,tuotteet!$C$2:$C$26)</f>
        <v>4</v>
      </c>
      <c r="J2401" t="str">
        <f>_xlfn.XLOOKUP(Table1[[#This Row],[ryhmäID]],ryhmat!$A$2:$A$7,ryhmat!$B$2:$B$7)</f>
        <v>Tarvikkeet</v>
      </c>
      <c r="K2401">
        <f>Table1[[#This Row],[Myyntihinta]]-Table1[[#This Row],[Ostohinta]]</f>
        <v>4.09</v>
      </c>
    </row>
    <row r="2402" spans="1:11" x14ac:dyDescent="0.2">
      <c r="A2402">
        <v>52900</v>
      </c>
      <c r="B2402" s="21">
        <v>43972</v>
      </c>
      <c r="C2402" s="26" t="s">
        <v>829</v>
      </c>
      <c r="D2402">
        <v>1</v>
      </c>
      <c r="E2402">
        <v>7</v>
      </c>
      <c r="F2402">
        <v>342</v>
      </c>
      <c r="G2402">
        <v>233.94</v>
      </c>
      <c r="H2402" t="str">
        <f>_xlfn.XLOOKUP(Table1[[#This Row],[MyyjäID]],myyjat!$A$2:$A$16,myyjat!$B$2:$B$16)</f>
        <v>Rauno</v>
      </c>
      <c r="I2402">
        <f>_xlfn.XLOOKUP(Table1[[#This Row],[Tuotenumero]],tuotteet!$A$2:$A$26,tuotteet!$C$2:$C$26)</f>
        <v>3</v>
      </c>
      <c r="J2402" t="str">
        <f>_xlfn.XLOOKUP(Table1[[#This Row],[ryhmäID]],ryhmat!$A$2:$A$7,ryhmat!$B$2:$B$7)</f>
        <v>TV</v>
      </c>
      <c r="K2402">
        <f>Table1[[#This Row],[Myyntihinta]]-Table1[[#This Row],[Ostohinta]]</f>
        <v>108.06</v>
      </c>
    </row>
    <row r="2403" spans="1:11" x14ac:dyDescent="0.2">
      <c r="A2403">
        <v>52901</v>
      </c>
      <c r="B2403" s="21">
        <v>43972</v>
      </c>
      <c r="C2403" s="26" t="s">
        <v>828</v>
      </c>
      <c r="D2403">
        <v>1</v>
      </c>
      <c r="E2403">
        <v>9</v>
      </c>
      <c r="F2403">
        <v>14</v>
      </c>
      <c r="G2403">
        <v>11.15</v>
      </c>
      <c r="H2403" t="str">
        <f>_xlfn.XLOOKUP(Table1[[#This Row],[MyyjäID]],myyjat!$A$2:$A$16,myyjat!$B$2:$B$16)</f>
        <v>Maija</v>
      </c>
      <c r="I2403">
        <f>_xlfn.XLOOKUP(Table1[[#This Row],[Tuotenumero]],tuotteet!$A$2:$A$26,tuotteet!$C$2:$C$26)</f>
        <v>4</v>
      </c>
      <c r="J2403" t="str">
        <f>_xlfn.XLOOKUP(Table1[[#This Row],[ryhmäID]],ryhmat!$A$2:$A$7,ryhmat!$B$2:$B$7)</f>
        <v>Tarvikkeet</v>
      </c>
      <c r="K2403">
        <f>Table1[[#This Row],[Myyntihinta]]-Table1[[#This Row],[Ostohinta]]</f>
        <v>2.8499999999999996</v>
      </c>
    </row>
    <row r="2404" spans="1:11" x14ac:dyDescent="0.2">
      <c r="A2404">
        <v>52902</v>
      </c>
      <c r="B2404" s="21">
        <v>43973</v>
      </c>
      <c r="C2404" s="26" t="s">
        <v>828</v>
      </c>
      <c r="D2404">
        <v>1</v>
      </c>
      <c r="E2404">
        <v>1</v>
      </c>
      <c r="F2404">
        <v>15</v>
      </c>
      <c r="G2404">
        <v>10.3</v>
      </c>
      <c r="H2404" t="str">
        <f>_xlfn.XLOOKUP(Table1[[#This Row],[MyyjäID]],myyjat!$A$2:$A$16,myyjat!$B$2:$B$16)</f>
        <v>Jani</v>
      </c>
      <c r="I2404">
        <f>_xlfn.XLOOKUP(Table1[[#This Row],[Tuotenumero]],tuotteet!$A$2:$A$26,tuotteet!$C$2:$C$26)</f>
        <v>4</v>
      </c>
      <c r="J2404" t="str">
        <f>_xlfn.XLOOKUP(Table1[[#This Row],[ryhmäID]],ryhmat!$A$2:$A$7,ryhmat!$B$2:$B$7)</f>
        <v>Tarvikkeet</v>
      </c>
      <c r="K2404">
        <f>Table1[[#This Row],[Myyntihinta]]-Table1[[#This Row],[Ostohinta]]</f>
        <v>4.6999999999999993</v>
      </c>
    </row>
    <row r="2405" spans="1:11" x14ac:dyDescent="0.2">
      <c r="A2405">
        <v>52903</v>
      </c>
      <c r="B2405" s="21">
        <v>43973</v>
      </c>
      <c r="C2405" s="26" t="s">
        <v>828</v>
      </c>
      <c r="D2405">
        <v>1</v>
      </c>
      <c r="E2405">
        <v>7</v>
      </c>
      <c r="F2405">
        <v>15</v>
      </c>
      <c r="G2405">
        <v>10.16</v>
      </c>
      <c r="H2405" t="str">
        <f>_xlfn.XLOOKUP(Table1[[#This Row],[MyyjäID]],myyjat!$A$2:$A$16,myyjat!$B$2:$B$16)</f>
        <v>Rauno</v>
      </c>
      <c r="I2405">
        <f>_xlfn.XLOOKUP(Table1[[#This Row],[Tuotenumero]],tuotteet!$A$2:$A$26,tuotteet!$C$2:$C$26)</f>
        <v>4</v>
      </c>
      <c r="J2405" t="str">
        <f>_xlfn.XLOOKUP(Table1[[#This Row],[ryhmäID]],ryhmat!$A$2:$A$7,ryhmat!$B$2:$B$7)</f>
        <v>Tarvikkeet</v>
      </c>
      <c r="K2405">
        <f>Table1[[#This Row],[Myyntihinta]]-Table1[[#This Row],[Ostohinta]]</f>
        <v>4.84</v>
      </c>
    </row>
    <row r="2406" spans="1:11" x14ac:dyDescent="0.2">
      <c r="A2406">
        <v>52904</v>
      </c>
      <c r="B2406" s="21">
        <v>43973</v>
      </c>
      <c r="C2406" s="26" t="s">
        <v>827</v>
      </c>
      <c r="D2406">
        <v>1</v>
      </c>
      <c r="E2406">
        <v>2</v>
      </c>
      <c r="F2406">
        <v>236</v>
      </c>
      <c r="G2406">
        <v>135.82</v>
      </c>
      <c r="H2406" t="str">
        <f>_xlfn.XLOOKUP(Table1[[#This Row],[MyyjäID]],myyjat!$A$2:$A$16,myyjat!$B$2:$B$16)</f>
        <v>Petteri</v>
      </c>
      <c r="I2406">
        <f>_xlfn.XLOOKUP(Table1[[#This Row],[Tuotenumero]],tuotteet!$A$2:$A$26,tuotteet!$C$2:$C$26)</f>
        <v>1</v>
      </c>
      <c r="J2406" t="str">
        <f>_xlfn.XLOOKUP(Table1[[#This Row],[ryhmäID]],ryhmat!$A$2:$A$7,ryhmat!$B$2:$B$7)</f>
        <v>Äänentoisto</v>
      </c>
      <c r="K2406">
        <f>Table1[[#This Row],[Myyntihinta]]-Table1[[#This Row],[Ostohinta]]</f>
        <v>100.18</v>
      </c>
    </row>
    <row r="2407" spans="1:11" x14ac:dyDescent="0.2">
      <c r="A2407">
        <v>52905</v>
      </c>
      <c r="B2407" s="21">
        <v>43974</v>
      </c>
      <c r="C2407" s="26" t="s">
        <v>828</v>
      </c>
      <c r="D2407">
        <v>1</v>
      </c>
      <c r="E2407">
        <v>9</v>
      </c>
      <c r="F2407">
        <v>14</v>
      </c>
      <c r="G2407">
        <v>11.03</v>
      </c>
      <c r="H2407" t="str">
        <f>_xlfn.XLOOKUP(Table1[[#This Row],[MyyjäID]],myyjat!$A$2:$A$16,myyjat!$B$2:$B$16)</f>
        <v>Maija</v>
      </c>
      <c r="I2407">
        <f>_xlfn.XLOOKUP(Table1[[#This Row],[Tuotenumero]],tuotteet!$A$2:$A$26,tuotteet!$C$2:$C$26)</f>
        <v>4</v>
      </c>
      <c r="J2407" t="str">
        <f>_xlfn.XLOOKUP(Table1[[#This Row],[ryhmäID]],ryhmat!$A$2:$A$7,ryhmat!$B$2:$B$7)</f>
        <v>Tarvikkeet</v>
      </c>
      <c r="K2407">
        <f>Table1[[#This Row],[Myyntihinta]]-Table1[[#This Row],[Ostohinta]]</f>
        <v>2.9700000000000006</v>
      </c>
    </row>
    <row r="2408" spans="1:11" x14ac:dyDescent="0.2">
      <c r="A2408">
        <v>52906</v>
      </c>
      <c r="B2408" s="21">
        <v>43974</v>
      </c>
      <c r="C2408" s="26" t="s">
        <v>828</v>
      </c>
      <c r="D2408">
        <v>1</v>
      </c>
      <c r="E2408">
        <v>3</v>
      </c>
      <c r="F2408">
        <v>14</v>
      </c>
      <c r="G2408">
        <v>10.33</v>
      </c>
      <c r="H2408" t="str">
        <f>_xlfn.XLOOKUP(Table1[[#This Row],[MyyjäID]],myyjat!$A$2:$A$16,myyjat!$B$2:$B$16)</f>
        <v>Pekka</v>
      </c>
      <c r="I2408">
        <f>_xlfn.XLOOKUP(Table1[[#This Row],[Tuotenumero]],tuotteet!$A$2:$A$26,tuotteet!$C$2:$C$26)</f>
        <v>4</v>
      </c>
      <c r="J2408" t="str">
        <f>_xlfn.XLOOKUP(Table1[[#This Row],[ryhmäID]],ryhmat!$A$2:$A$7,ryhmat!$B$2:$B$7)</f>
        <v>Tarvikkeet</v>
      </c>
      <c r="K2408">
        <f>Table1[[#This Row],[Myyntihinta]]-Table1[[#This Row],[Ostohinta]]</f>
        <v>3.67</v>
      </c>
    </row>
    <row r="2409" spans="1:11" x14ac:dyDescent="0.2">
      <c r="A2409">
        <v>52907</v>
      </c>
      <c r="B2409" s="21">
        <v>43975</v>
      </c>
      <c r="C2409" s="26" t="s">
        <v>827</v>
      </c>
      <c r="D2409">
        <v>1</v>
      </c>
      <c r="E2409">
        <v>3</v>
      </c>
      <c r="F2409">
        <v>241</v>
      </c>
      <c r="G2409">
        <v>129.05000000000001</v>
      </c>
      <c r="H2409" t="str">
        <f>_xlfn.XLOOKUP(Table1[[#This Row],[MyyjäID]],myyjat!$A$2:$A$16,myyjat!$B$2:$B$16)</f>
        <v>Pekka</v>
      </c>
      <c r="I2409">
        <f>_xlfn.XLOOKUP(Table1[[#This Row],[Tuotenumero]],tuotteet!$A$2:$A$26,tuotteet!$C$2:$C$26)</f>
        <v>1</v>
      </c>
      <c r="J2409" t="str">
        <f>_xlfn.XLOOKUP(Table1[[#This Row],[ryhmäID]],ryhmat!$A$2:$A$7,ryhmat!$B$2:$B$7)</f>
        <v>Äänentoisto</v>
      </c>
      <c r="K2409">
        <f>Table1[[#This Row],[Myyntihinta]]-Table1[[#This Row],[Ostohinta]]</f>
        <v>111.94999999999999</v>
      </c>
    </row>
    <row r="2410" spans="1:11" x14ac:dyDescent="0.2">
      <c r="A2410">
        <v>52908</v>
      </c>
      <c r="B2410" s="21">
        <v>43975</v>
      </c>
      <c r="C2410" s="26" t="s">
        <v>826</v>
      </c>
      <c r="D2410">
        <v>1</v>
      </c>
      <c r="E2410">
        <v>6</v>
      </c>
      <c r="F2410">
        <v>18</v>
      </c>
      <c r="G2410">
        <v>9.52</v>
      </c>
      <c r="H2410" t="str">
        <f>_xlfn.XLOOKUP(Table1[[#This Row],[MyyjäID]],myyjat!$A$2:$A$16,myyjat!$B$2:$B$16)</f>
        <v>Hessu</v>
      </c>
      <c r="I2410">
        <f>_xlfn.XLOOKUP(Table1[[#This Row],[Tuotenumero]],tuotteet!$A$2:$A$26,tuotteet!$C$2:$C$26)</f>
        <v>4</v>
      </c>
      <c r="J2410" t="str">
        <f>_xlfn.XLOOKUP(Table1[[#This Row],[ryhmäID]],ryhmat!$A$2:$A$7,ryhmat!$B$2:$B$7)</f>
        <v>Tarvikkeet</v>
      </c>
      <c r="K2410">
        <f>Table1[[#This Row],[Myyntihinta]]-Table1[[#This Row],[Ostohinta]]</f>
        <v>8.48</v>
      </c>
    </row>
    <row r="2411" spans="1:11" x14ac:dyDescent="0.2">
      <c r="A2411">
        <v>52909</v>
      </c>
      <c r="B2411" s="21">
        <v>43975</v>
      </c>
      <c r="C2411" s="26" t="s">
        <v>828</v>
      </c>
      <c r="D2411">
        <v>1</v>
      </c>
      <c r="E2411">
        <v>5</v>
      </c>
      <c r="F2411">
        <v>15</v>
      </c>
      <c r="G2411">
        <v>11.08</v>
      </c>
      <c r="H2411" t="str">
        <f>_xlfn.XLOOKUP(Table1[[#This Row],[MyyjäID]],myyjat!$A$2:$A$16,myyjat!$B$2:$B$16)</f>
        <v>Liisa</v>
      </c>
      <c r="I2411">
        <f>_xlfn.XLOOKUP(Table1[[#This Row],[Tuotenumero]],tuotteet!$A$2:$A$26,tuotteet!$C$2:$C$26)</f>
        <v>4</v>
      </c>
      <c r="J2411" t="str">
        <f>_xlfn.XLOOKUP(Table1[[#This Row],[ryhmäID]],ryhmat!$A$2:$A$7,ryhmat!$B$2:$B$7)</f>
        <v>Tarvikkeet</v>
      </c>
      <c r="K2411">
        <f>Table1[[#This Row],[Myyntihinta]]-Table1[[#This Row],[Ostohinta]]</f>
        <v>3.92</v>
      </c>
    </row>
    <row r="2412" spans="1:11" x14ac:dyDescent="0.2">
      <c r="A2412">
        <v>52910</v>
      </c>
      <c r="B2412" s="21">
        <v>43976</v>
      </c>
      <c r="C2412" s="26" t="s">
        <v>828</v>
      </c>
      <c r="D2412">
        <v>1</v>
      </c>
      <c r="E2412">
        <v>7</v>
      </c>
      <c r="F2412">
        <v>14</v>
      </c>
      <c r="G2412">
        <v>10.75</v>
      </c>
      <c r="H2412" t="str">
        <f>_xlfn.XLOOKUP(Table1[[#This Row],[MyyjäID]],myyjat!$A$2:$A$16,myyjat!$B$2:$B$16)</f>
        <v>Rauno</v>
      </c>
      <c r="I2412">
        <f>_xlfn.XLOOKUP(Table1[[#This Row],[Tuotenumero]],tuotteet!$A$2:$A$26,tuotteet!$C$2:$C$26)</f>
        <v>4</v>
      </c>
      <c r="J2412" t="str">
        <f>_xlfn.XLOOKUP(Table1[[#This Row],[ryhmäID]],ryhmat!$A$2:$A$7,ryhmat!$B$2:$B$7)</f>
        <v>Tarvikkeet</v>
      </c>
      <c r="K2412">
        <f>Table1[[#This Row],[Myyntihinta]]-Table1[[#This Row],[Ostohinta]]</f>
        <v>3.25</v>
      </c>
    </row>
    <row r="2413" spans="1:11" x14ac:dyDescent="0.2">
      <c r="A2413">
        <v>52911</v>
      </c>
      <c r="B2413" s="21">
        <v>43976</v>
      </c>
      <c r="C2413" s="26" t="s">
        <v>829</v>
      </c>
      <c r="D2413">
        <v>1</v>
      </c>
      <c r="E2413">
        <v>2</v>
      </c>
      <c r="F2413">
        <v>349</v>
      </c>
      <c r="G2413">
        <v>234.2</v>
      </c>
      <c r="H2413" t="str">
        <f>_xlfn.XLOOKUP(Table1[[#This Row],[MyyjäID]],myyjat!$A$2:$A$16,myyjat!$B$2:$B$16)</f>
        <v>Petteri</v>
      </c>
      <c r="I2413">
        <f>_xlfn.XLOOKUP(Table1[[#This Row],[Tuotenumero]],tuotteet!$A$2:$A$26,tuotteet!$C$2:$C$26)</f>
        <v>3</v>
      </c>
      <c r="J2413" t="str">
        <f>_xlfn.XLOOKUP(Table1[[#This Row],[ryhmäID]],ryhmat!$A$2:$A$7,ryhmat!$B$2:$B$7)</f>
        <v>TV</v>
      </c>
      <c r="K2413">
        <f>Table1[[#This Row],[Myyntihinta]]-Table1[[#This Row],[Ostohinta]]</f>
        <v>114.80000000000001</v>
      </c>
    </row>
    <row r="2414" spans="1:11" x14ac:dyDescent="0.2">
      <c r="A2414">
        <v>52912</v>
      </c>
      <c r="B2414" s="21">
        <v>43976</v>
      </c>
      <c r="C2414" s="26" t="s">
        <v>828</v>
      </c>
      <c r="D2414">
        <v>1</v>
      </c>
      <c r="E2414">
        <v>7</v>
      </c>
      <c r="F2414">
        <v>14</v>
      </c>
      <c r="G2414">
        <v>11</v>
      </c>
      <c r="H2414" t="str">
        <f>_xlfn.XLOOKUP(Table1[[#This Row],[MyyjäID]],myyjat!$A$2:$A$16,myyjat!$B$2:$B$16)</f>
        <v>Rauno</v>
      </c>
      <c r="I2414">
        <f>_xlfn.XLOOKUP(Table1[[#This Row],[Tuotenumero]],tuotteet!$A$2:$A$26,tuotteet!$C$2:$C$26)</f>
        <v>4</v>
      </c>
      <c r="J2414" t="str">
        <f>_xlfn.XLOOKUP(Table1[[#This Row],[ryhmäID]],ryhmat!$A$2:$A$7,ryhmat!$B$2:$B$7)</f>
        <v>Tarvikkeet</v>
      </c>
      <c r="K2414">
        <f>Table1[[#This Row],[Myyntihinta]]-Table1[[#This Row],[Ostohinta]]</f>
        <v>3</v>
      </c>
    </row>
    <row r="2415" spans="1:11" x14ac:dyDescent="0.2">
      <c r="A2415">
        <v>52913</v>
      </c>
      <c r="B2415" s="21">
        <v>43977</v>
      </c>
      <c r="C2415" s="26" t="s">
        <v>828</v>
      </c>
      <c r="D2415">
        <v>1</v>
      </c>
      <c r="E2415">
        <v>3</v>
      </c>
      <c r="F2415">
        <v>14</v>
      </c>
      <c r="G2415">
        <v>10.58</v>
      </c>
      <c r="H2415" t="str">
        <f>_xlfn.XLOOKUP(Table1[[#This Row],[MyyjäID]],myyjat!$A$2:$A$16,myyjat!$B$2:$B$16)</f>
        <v>Pekka</v>
      </c>
      <c r="I2415">
        <f>_xlfn.XLOOKUP(Table1[[#This Row],[Tuotenumero]],tuotteet!$A$2:$A$26,tuotteet!$C$2:$C$26)</f>
        <v>4</v>
      </c>
      <c r="J2415" t="str">
        <f>_xlfn.XLOOKUP(Table1[[#This Row],[ryhmäID]],ryhmat!$A$2:$A$7,ryhmat!$B$2:$B$7)</f>
        <v>Tarvikkeet</v>
      </c>
      <c r="K2415">
        <f>Table1[[#This Row],[Myyntihinta]]-Table1[[#This Row],[Ostohinta]]</f>
        <v>3.42</v>
      </c>
    </row>
    <row r="2416" spans="1:11" x14ac:dyDescent="0.2">
      <c r="A2416">
        <v>52914</v>
      </c>
      <c r="B2416" s="21">
        <v>43977</v>
      </c>
      <c r="C2416" s="26" t="s">
        <v>827</v>
      </c>
      <c r="D2416">
        <v>1</v>
      </c>
      <c r="E2416">
        <v>3</v>
      </c>
      <c r="F2416">
        <v>249</v>
      </c>
      <c r="G2416">
        <v>139.65</v>
      </c>
      <c r="H2416" t="str">
        <f>_xlfn.XLOOKUP(Table1[[#This Row],[MyyjäID]],myyjat!$A$2:$A$16,myyjat!$B$2:$B$16)</f>
        <v>Pekka</v>
      </c>
      <c r="I2416">
        <f>_xlfn.XLOOKUP(Table1[[#This Row],[Tuotenumero]],tuotteet!$A$2:$A$26,tuotteet!$C$2:$C$26)</f>
        <v>1</v>
      </c>
      <c r="J2416" t="str">
        <f>_xlfn.XLOOKUP(Table1[[#This Row],[ryhmäID]],ryhmat!$A$2:$A$7,ryhmat!$B$2:$B$7)</f>
        <v>Äänentoisto</v>
      </c>
      <c r="K2416">
        <f>Table1[[#This Row],[Myyntihinta]]-Table1[[#This Row],[Ostohinta]]</f>
        <v>109.35</v>
      </c>
    </row>
    <row r="2417" spans="1:11" x14ac:dyDescent="0.2">
      <c r="A2417">
        <v>52915</v>
      </c>
      <c r="B2417" s="21">
        <v>43978</v>
      </c>
      <c r="C2417" s="26" t="s">
        <v>828</v>
      </c>
      <c r="D2417">
        <v>1</v>
      </c>
      <c r="E2417">
        <v>5</v>
      </c>
      <c r="F2417">
        <v>15</v>
      </c>
      <c r="G2417">
        <v>10.7</v>
      </c>
      <c r="H2417" t="str">
        <f>_xlfn.XLOOKUP(Table1[[#This Row],[MyyjäID]],myyjat!$A$2:$A$16,myyjat!$B$2:$B$16)</f>
        <v>Liisa</v>
      </c>
      <c r="I2417">
        <f>_xlfn.XLOOKUP(Table1[[#This Row],[Tuotenumero]],tuotteet!$A$2:$A$26,tuotteet!$C$2:$C$26)</f>
        <v>4</v>
      </c>
      <c r="J2417" t="str">
        <f>_xlfn.XLOOKUP(Table1[[#This Row],[ryhmäID]],ryhmat!$A$2:$A$7,ryhmat!$B$2:$B$7)</f>
        <v>Tarvikkeet</v>
      </c>
      <c r="K2417">
        <f>Table1[[#This Row],[Myyntihinta]]-Table1[[#This Row],[Ostohinta]]</f>
        <v>4.3000000000000007</v>
      </c>
    </row>
    <row r="2418" spans="1:11" x14ac:dyDescent="0.2">
      <c r="A2418">
        <v>52916</v>
      </c>
      <c r="B2418" s="21">
        <v>43978</v>
      </c>
      <c r="C2418" s="26" t="s">
        <v>828</v>
      </c>
      <c r="D2418">
        <v>1</v>
      </c>
      <c r="E2418">
        <v>6</v>
      </c>
      <c r="F2418">
        <v>15</v>
      </c>
      <c r="G2418">
        <v>10.44</v>
      </c>
      <c r="H2418" t="str">
        <f>_xlfn.XLOOKUP(Table1[[#This Row],[MyyjäID]],myyjat!$A$2:$A$16,myyjat!$B$2:$B$16)</f>
        <v>Hessu</v>
      </c>
      <c r="I2418">
        <f>_xlfn.XLOOKUP(Table1[[#This Row],[Tuotenumero]],tuotteet!$A$2:$A$26,tuotteet!$C$2:$C$26)</f>
        <v>4</v>
      </c>
      <c r="J2418" t="str">
        <f>_xlfn.XLOOKUP(Table1[[#This Row],[ryhmäID]],ryhmat!$A$2:$A$7,ryhmat!$B$2:$B$7)</f>
        <v>Tarvikkeet</v>
      </c>
      <c r="K2418">
        <f>Table1[[#This Row],[Myyntihinta]]-Table1[[#This Row],[Ostohinta]]</f>
        <v>4.5600000000000005</v>
      </c>
    </row>
    <row r="2419" spans="1:11" x14ac:dyDescent="0.2">
      <c r="A2419">
        <v>52917</v>
      </c>
      <c r="B2419" s="21">
        <v>43979</v>
      </c>
      <c r="C2419" s="26" t="s">
        <v>828</v>
      </c>
      <c r="D2419">
        <v>1</v>
      </c>
      <c r="E2419">
        <v>2</v>
      </c>
      <c r="F2419">
        <v>15</v>
      </c>
      <c r="G2419">
        <v>11.15</v>
      </c>
      <c r="H2419" t="str">
        <f>_xlfn.XLOOKUP(Table1[[#This Row],[MyyjäID]],myyjat!$A$2:$A$16,myyjat!$B$2:$B$16)</f>
        <v>Petteri</v>
      </c>
      <c r="I2419">
        <f>_xlfn.XLOOKUP(Table1[[#This Row],[Tuotenumero]],tuotteet!$A$2:$A$26,tuotteet!$C$2:$C$26)</f>
        <v>4</v>
      </c>
      <c r="J2419" t="str">
        <f>_xlfn.XLOOKUP(Table1[[#This Row],[ryhmäID]],ryhmat!$A$2:$A$7,ryhmat!$B$2:$B$7)</f>
        <v>Tarvikkeet</v>
      </c>
      <c r="K2419">
        <f>Table1[[#This Row],[Myyntihinta]]-Table1[[#This Row],[Ostohinta]]</f>
        <v>3.8499999999999996</v>
      </c>
    </row>
    <row r="2420" spans="1:11" x14ac:dyDescent="0.2">
      <c r="A2420">
        <v>52918</v>
      </c>
      <c r="B2420" s="21">
        <v>43979</v>
      </c>
      <c r="C2420" s="26" t="s">
        <v>827</v>
      </c>
      <c r="D2420">
        <v>1</v>
      </c>
      <c r="E2420">
        <v>1</v>
      </c>
      <c r="F2420">
        <v>240</v>
      </c>
      <c r="G2420">
        <v>128.25</v>
      </c>
      <c r="H2420" t="str">
        <f>_xlfn.XLOOKUP(Table1[[#This Row],[MyyjäID]],myyjat!$A$2:$A$16,myyjat!$B$2:$B$16)</f>
        <v>Jani</v>
      </c>
      <c r="I2420">
        <f>_xlfn.XLOOKUP(Table1[[#This Row],[Tuotenumero]],tuotteet!$A$2:$A$26,tuotteet!$C$2:$C$26)</f>
        <v>1</v>
      </c>
      <c r="J2420" t="str">
        <f>_xlfn.XLOOKUP(Table1[[#This Row],[ryhmäID]],ryhmat!$A$2:$A$7,ryhmat!$B$2:$B$7)</f>
        <v>Äänentoisto</v>
      </c>
      <c r="K2420">
        <f>Table1[[#This Row],[Myyntihinta]]-Table1[[#This Row],[Ostohinta]]</f>
        <v>111.75</v>
      </c>
    </row>
    <row r="2421" spans="1:11" x14ac:dyDescent="0.2">
      <c r="A2421">
        <v>52919</v>
      </c>
      <c r="B2421" s="21">
        <v>43979</v>
      </c>
      <c r="C2421" s="26" t="s">
        <v>828</v>
      </c>
      <c r="D2421">
        <v>1</v>
      </c>
      <c r="E2421">
        <v>1</v>
      </c>
      <c r="F2421">
        <v>15</v>
      </c>
      <c r="G2421">
        <v>10.82</v>
      </c>
      <c r="H2421" t="str">
        <f>_xlfn.XLOOKUP(Table1[[#This Row],[MyyjäID]],myyjat!$A$2:$A$16,myyjat!$B$2:$B$16)</f>
        <v>Jani</v>
      </c>
      <c r="I2421">
        <f>_xlfn.XLOOKUP(Table1[[#This Row],[Tuotenumero]],tuotteet!$A$2:$A$26,tuotteet!$C$2:$C$26)</f>
        <v>4</v>
      </c>
      <c r="J2421" t="str">
        <f>_xlfn.XLOOKUP(Table1[[#This Row],[ryhmäID]],ryhmat!$A$2:$A$7,ryhmat!$B$2:$B$7)</f>
        <v>Tarvikkeet</v>
      </c>
      <c r="K2421">
        <f>Table1[[#This Row],[Myyntihinta]]-Table1[[#This Row],[Ostohinta]]</f>
        <v>4.18</v>
      </c>
    </row>
    <row r="2422" spans="1:11" x14ac:dyDescent="0.2">
      <c r="A2422">
        <v>52920</v>
      </c>
      <c r="B2422" s="21">
        <v>43980</v>
      </c>
      <c r="C2422" s="26" t="s">
        <v>826</v>
      </c>
      <c r="D2422">
        <v>1</v>
      </c>
      <c r="E2422">
        <v>1</v>
      </c>
      <c r="F2422">
        <v>17</v>
      </c>
      <c r="G2422">
        <v>9.6199999999999992</v>
      </c>
      <c r="H2422" t="str">
        <f>_xlfn.XLOOKUP(Table1[[#This Row],[MyyjäID]],myyjat!$A$2:$A$16,myyjat!$B$2:$B$16)</f>
        <v>Jani</v>
      </c>
      <c r="I2422">
        <f>_xlfn.XLOOKUP(Table1[[#This Row],[Tuotenumero]],tuotteet!$A$2:$A$26,tuotteet!$C$2:$C$26)</f>
        <v>4</v>
      </c>
      <c r="J2422" t="str">
        <f>_xlfn.XLOOKUP(Table1[[#This Row],[ryhmäID]],ryhmat!$A$2:$A$7,ryhmat!$B$2:$B$7)</f>
        <v>Tarvikkeet</v>
      </c>
      <c r="K2422">
        <f>Table1[[#This Row],[Myyntihinta]]-Table1[[#This Row],[Ostohinta]]</f>
        <v>7.3800000000000008</v>
      </c>
    </row>
    <row r="2423" spans="1:11" x14ac:dyDescent="0.2">
      <c r="A2423">
        <v>52921</v>
      </c>
      <c r="B2423" s="21">
        <v>43980</v>
      </c>
      <c r="C2423" s="26" t="s">
        <v>828</v>
      </c>
      <c r="D2423">
        <v>1</v>
      </c>
      <c r="E2423">
        <v>6</v>
      </c>
      <c r="F2423">
        <v>15</v>
      </c>
      <c r="G2423">
        <v>10.59</v>
      </c>
      <c r="H2423" t="str">
        <f>_xlfn.XLOOKUP(Table1[[#This Row],[MyyjäID]],myyjat!$A$2:$A$16,myyjat!$B$2:$B$16)</f>
        <v>Hessu</v>
      </c>
      <c r="I2423">
        <f>_xlfn.XLOOKUP(Table1[[#This Row],[Tuotenumero]],tuotteet!$A$2:$A$26,tuotteet!$C$2:$C$26)</f>
        <v>4</v>
      </c>
      <c r="J2423" t="str">
        <f>_xlfn.XLOOKUP(Table1[[#This Row],[ryhmäID]],ryhmat!$A$2:$A$7,ryhmat!$B$2:$B$7)</f>
        <v>Tarvikkeet</v>
      </c>
      <c r="K2423">
        <f>Table1[[#This Row],[Myyntihinta]]-Table1[[#This Row],[Ostohinta]]</f>
        <v>4.41</v>
      </c>
    </row>
    <row r="2424" spans="1:11" x14ac:dyDescent="0.2">
      <c r="A2424">
        <v>52922</v>
      </c>
      <c r="B2424" s="21">
        <v>43980</v>
      </c>
      <c r="C2424" s="26" t="s">
        <v>828</v>
      </c>
      <c r="D2424">
        <v>1</v>
      </c>
      <c r="E2424">
        <v>9</v>
      </c>
      <c r="F2424">
        <v>14</v>
      </c>
      <c r="G2424">
        <v>11.23</v>
      </c>
      <c r="H2424" t="str">
        <f>_xlfn.XLOOKUP(Table1[[#This Row],[MyyjäID]],myyjat!$A$2:$A$16,myyjat!$B$2:$B$16)</f>
        <v>Maija</v>
      </c>
      <c r="I2424">
        <f>_xlfn.XLOOKUP(Table1[[#This Row],[Tuotenumero]],tuotteet!$A$2:$A$26,tuotteet!$C$2:$C$26)</f>
        <v>4</v>
      </c>
      <c r="J2424" t="str">
        <f>_xlfn.XLOOKUP(Table1[[#This Row],[ryhmäID]],ryhmat!$A$2:$A$7,ryhmat!$B$2:$B$7)</f>
        <v>Tarvikkeet</v>
      </c>
      <c r="K2424">
        <f>Table1[[#This Row],[Myyntihinta]]-Table1[[#This Row],[Ostohinta]]</f>
        <v>2.7699999999999996</v>
      </c>
    </row>
    <row r="2425" spans="1:11" x14ac:dyDescent="0.2">
      <c r="A2425">
        <v>52923</v>
      </c>
      <c r="B2425" s="21">
        <v>43981</v>
      </c>
      <c r="C2425" s="26" t="s">
        <v>828</v>
      </c>
      <c r="D2425">
        <v>1</v>
      </c>
      <c r="E2425">
        <v>6</v>
      </c>
      <c r="F2425">
        <v>15</v>
      </c>
      <c r="G2425">
        <v>10.72</v>
      </c>
      <c r="H2425" t="str">
        <f>_xlfn.XLOOKUP(Table1[[#This Row],[MyyjäID]],myyjat!$A$2:$A$16,myyjat!$B$2:$B$16)</f>
        <v>Hessu</v>
      </c>
      <c r="I2425">
        <f>_xlfn.XLOOKUP(Table1[[#This Row],[Tuotenumero]],tuotteet!$A$2:$A$26,tuotteet!$C$2:$C$26)</f>
        <v>4</v>
      </c>
      <c r="J2425" t="str">
        <f>_xlfn.XLOOKUP(Table1[[#This Row],[ryhmäID]],ryhmat!$A$2:$A$7,ryhmat!$B$2:$B$7)</f>
        <v>Tarvikkeet</v>
      </c>
      <c r="K2425">
        <f>Table1[[#This Row],[Myyntihinta]]-Table1[[#This Row],[Ostohinta]]</f>
        <v>4.2799999999999994</v>
      </c>
    </row>
    <row r="2426" spans="1:11" x14ac:dyDescent="0.2">
      <c r="A2426">
        <v>52924</v>
      </c>
      <c r="B2426" s="21">
        <v>43982</v>
      </c>
      <c r="C2426" s="26" t="s">
        <v>826</v>
      </c>
      <c r="D2426">
        <v>1</v>
      </c>
      <c r="E2426">
        <v>1</v>
      </c>
      <c r="F2426">
        <v>18</v>
      </c>
      <c r="G2426">
        <v>9.23</v>
      </c>
      <c r="H2426" t="str">
        <f>_xlfn.XLOOKUP(Table1[[#This Row],[MyyjäID]],myyjat!$A$2:$A$16,myyjat!$B$2:$B$16)</f>
        <v>Jani</v>
      </c>
      <c r="I2426">
        <f>_xlfn.XLOOKUP(Table1[[#This Row],[Tuotenumero]],tuotteet!$A$2:$A$26,tuotteet!$C$2:$C$26)</f>
        <v>4</v>
      </c>
      <c r="J2426" t="str">
        <f>_xlfn.XLOOKUP(Table1[[#This Row],[ryhmäID]],ryhmat!$A$2:$A$7,ryhmat!$B$2:$B$7)</f>
        <v>Tarvikkeet</v>
      </c>
      <c r="K2426">
        <f>Table1[[#This Row],[Myyntihinta]]-Table1[[#This Row],[Ostohinta]]</f>
        <v>8.77</v>
      </c>
    </row>
    <row r="2427" spans="1:11" x14ac:dyDescent="0.2">
      <c r="A2427">
        <v>52925</v>
      </c>
      <c r="B2427" s="21">
        <v>43982</v>
      </c>
      <c r="C2427" s="26" t="s">
        <v>827</v>
      </c>
      <c r="D2427">
        <v>1</v>
      </c>
      <c r="E2427">
        <v>1</v>
      </c>
      <c r="F2427">
        <v>258</v>
      </c>
      <c r="G2427">
        <v>127.83</v>
      </c>
      <c r="H2427" t="str">
        <f>_xlfn.XLOOKUP(Table1[[#This Row],[MyyjäID]],myyjat!$A$2:$A$16,myyjat!$B$2:$B$16)</f>
        <v>Jani</v>
      </c>
      <c r="I2427">
        <f>_xlfn.XLOOKUP(Table1[[#This Row],[Tuotenumero]],tuotteet!$A$2:$A$26,tuotteet!$C$2:$C$26)</f>
        <v>1</v>
      </c>
      <c r="J2427" t="str">
        <f>_xlfn.XLOOKUP(Table1[[#This Row],[ryhmäID]],ryhmat!$A$2:$A$7,ryhmat!$B$2:$B$7)</f>
        <v>Äänentoisto</v>
      </c>
      <c r="K2427">
        <f>Table1[[#This Row],[Myyntihinta]]-Table1[[#This Row],[Ostohinta]]</f>
        <v>130.17000000000002</v>
      </c>
    </row>
    <row r="2428" spans="1:11" x14ac:dyDescent="0.2">
      <c r="A2428">
        <v>52926</v>
      </c>
      <c r="B2428" s="21">
        <v>43982</v>
      </c>
      <c r="C2428" s="26" t="s">
        <v>828</v>
      </c>
      <c r="D2428">
        <v>1</v>
      </c>
      <c r="E2428">
        <v>1</v>
      </c>
      <c r="F2428">
        <v>14</v>
      </c>
      <c r="G2428">
        <v>10.42</v>
      </c>
      <c r="H2428" t="str">
        <f>_xlfn.XLOOKUP(Table1[[#This Row],[MyyjäID]],myyjat!$A$2:$A$16,myyjat!$B$2:$B$16)</f>
        <v>Jani</v>
      </c>
      <c r="I2428">
        <f>_xlfn.XLOOKUP(Table1[[#This Row],[Tuotenumero]],tuotteet!$A$2:$A$26,tuotteet!$C$2:$C$26)</f>
        <v>4</v>
      </c>
      <c r="J2428" t="str">
        <f>_xlfn.XLOOKUP(Table1[[#This Row],[ryhmäID]],ryhmat!$A$2:$A$7,ryhmat!$B$2:$B$7)</f>
        <v>Tarvikkeet</v>
      </c>
      <c r="K2428">
        <f>Table1[[#This Row],[Myyntihinta]]-Table1[[#This Row],[Ostohinta]]</f>
        <v>3.58</v>
      </c>
    </row>
    <row r="2429" spans="1:11" x14ac:dyDescent="0.2">
      <c r="A2429">
        <v>52927</v>
      </c>
      <c r="B2429" s="21">
        <v>43982</v>
      </c>
      <c r="C2429" s="26" t="s">
        <v>831</v>
      </c>
      <c r="D2429">
        <v>1</v>
      </c>
      <c r="E2429">
        <v>5</v>
      </c>
      <c r="F2429">
        <v>109</v>
      </c>
      <c r="G2429">
        <v>74.489999999999995</v>
      </c>
      <c r="H2429" t="str">
        <f>_xlfn.XLOOKUP(Table1[[#This Row],[MyyjäID]],myyjat!$A$2:$A$16,myyjat!$B$2:$B$16)</f>
        <v>Liisa</v>
      </c>
      <c r="I2429">
        <f>_xlfn.XLOOKUP(Table1[[#This Row],[Tuotenumero]],tuotteet!$A$2:$A$26,tuotteet!$C$2:$C$26)</f>
        <v>6</v>
      </c>
      <c r="J2429" t="str">
        <f>_xlfn.XLOOKUP(Table1[[#This Row],[ryhmäID]],ryhmat!$A$2:$A$7,ryhmat!$B$2:$B$7)</f>
        <v>Digiboxit</v>
      </c>
      <c r="K2429">
        <f>Table1[[#This Row],[Myyntihinta]]-Table1[[#This Row],[Ostohinta]]</f>
        <v>34.510000000000005</v>
      </c>
    </row>
    <row r="2430" spans="1:11" x14ac:dyDescent="0.2">
      <c r="A2430">
        <v>52928</v>
      </c>
      <c r="B2430" s="21">
        <v>43982</v>
      </c>
      <c r="C2430" s="26" t="s">
        <v>828</v>
      </c>
      <c r="D2430">
        <v>1</v>
      </c>
      <c r="E2430">
        <v>9</v>
      </c>
      <c r="F2430">
        <v>15</v>
      </c>
      <c r="G2430">
        <v>11.11</v>
      </c>
      <c r="H2430" t="str">
        <f>_xlfn.XLOOKUP(Table1[[#This Row],[MyyjäID]],myyjat!$A$2:$A$16,myyjat!$B$2:$B$16)</f>
        <v>Maija</v>
      </c>
      <c r="I2430">
        <f>_xlfn.XLOOKUP(Table1[[#This Row],[Tuotenumero]],tuotteet!$A$2:$A$26,tuotteet!$C$2:$C$26)</f>
        <v>4</v>
      </c>
      <c r="J2430" t="str">
        <f>_xlfn.XLOOKUP(Table1[[#This Row],[ryhmäID]],ryhmat!$A$2:$A$7,ryhmat!$B$2:$B$7)</f>
        <v>Tarvikkeet</v>
      </c>
      <c r="K2430">
        <f>Table1[[#This Row],[Myyntihinta]]-Table1[[#This Row],[Ostohinta]]</f>
        <v>3.8900000000000006</v>
      </c>
    </row>
    <row r="2431" spans="1:11" x14ac:dyDescent="0.2">
      <c r="A2431">
        <v>52929</v>
      </c>
      <c r="B2431" s="21">
        <v>43983</v>
      </c>
      <c r="C2431" s="26" t="s">
        <v>830</v>
      </c>
      <c r="D2431">
        <v>1</v>
      </c>
      <c r="E2431">
        <v>2</v>
      </c>
      <c r="F2431">
        <v>57</v>
      </c>
      <c r="G2431">
        <v>42.28</v>
      </c>
      <c r="H2431" t="str">
        <f>_xlfn.XLOOKUP(Table1[[#This Row],[MyyjäID]],myyjat!$A$2:$A$16,myyjat!$B$2:$B$16)</f>
        <v>Petteri</v>
      </c>
      <c r="I2431">
        <f>_xlfn.XLOOKUP(Table1[[#This Row],[Tuotenumero]],tuotteet!$A$2:$A$26,tuotteet!$C$2:$C$26)</f>
        <v>4</v>
      </c>
      <c r="J2431" t="str">
        <f>_xlfn.XLOOKUP(Table1[[#This Row],[ryhmäID]],ryhmat!$A$2:$A$7,ryhmat!$B$2:$B$7)</f>
        <v>Tarvikkeet</v>
      </c>
      <c r="K2431">
        <f>Table1[[#This Row],[Myyntihinta]]-Table1[[#This Row],[Ostohinta]]</f>
        <v>14.719999999999999</v>
      </c>
    </row>
    <row r="2432" spans="1:11" x14ac:dyDescent="0.2">
      <c r="A2432">
        <v>52930</v>
      </c>
      <c r="B2432" s="21">
        <v>43983</v>
      </c>
      <c r="C2432" s="26" t="s">
        <v>829</v>
      </c>
      <c r="D2432">
        <v>1</v>
      </c>
      <c r="E2432">
        <v>2</v>
      </c>
      <c r="F2432">
        <v>349</v>
      </c>
      <c r="G2432">
        <v>234.18</v>
      </c>
      <c r="H2432" t="str">
        <f>_xlfn.XLOOKUP(Table1[[#This Row],[MyyjäID]],myyjat!$A$2:$A$16,myyjat!$B$2:$B$16)</f>
        <v>Petteri</v>
      </c>
      <c r="I2432">
        <f>_xlfn.XLOOKUP(Table1[[#This Row],[Tuotenumero]],tuotteet!$A$2:$A$26,tuotteet!$C$2:$C$26)</f>
        <v>3</v>
      </c>
      <c r="J2432" t="str">
        <f>_xlfn.XLOOKUP(Table1[[#This Row],[ryhmäID]],ryhmat!$A$2:$A$7,ryhmat!$B$2:$B$7)</f>
        <v>TV</v>
      </c>
      <c r="K2432">
        <f>Table1[[#This Row],[Myyntihinta]]-Table1[[#This Row],[Ostohinta]]</f>
        <v>114.82</v>
      </c>
    </row>
    <row r="2433" spans="1:11" x14ac:dyDescent="0.2">
      <c r="A2433">
        <v>52931</v>
      </c>
      <c r="B2433" s="21">
        <v>43983</v>
      </c>
      <c r="C2433" s="26" t="s">
        <v>828</v>
      </c>
      <c r="D2433">
        <v>1</v>
      </c>
      <c r="E2433">
        <v>1</v>
      </c>
      <c r="F2433">
        <v>14</v>
      </c>
      <c r="G2433">
        <v>11.15</v>
      </c>
      <c r="H2433" t="str">
        <f>_xlfn.XLOOKUP(Table1[[#This Row],[MyyjäID]],myyjat!$A$2:$A$16,myyjat!$B$2:$B$16)</f>
        <v>Jani</v>
      </c>
      <c r="I2433">
        <f>_xlfn.XLOOKUP(Table1[[#This Row],[Tuotenumero]],tuotteet!$A$2:$A$26,tuotteet!$C$2:$C$26)</f>
        <v>4</v>
      </c>
      <c r="J2433" t="str">
        <f>_xlfn.XLOOKUP(Table1[[#This Row],[ryhmäID]],ryhmat!$A$2:$A$7,ryhmat!$B$2:$B$7)</f>
        <v>Tarvikkeet</v>
      </c>
      <c r="K2433">
        <f>Table1[[#This Row],[Myyntihinta]]-Table1[[#This Row],[Ostohinta]]</f>
        <v>2.8499999999999996</v>
      </c>
    </row>
    <row r="2434" spans="1:11" x14ac:dyDescent="0.2">
      <c r="A2434">
        <v>52932</v>
      </c>
      <c r="B2434" s="21">
        <v>43984</v>
      </c>
      <c r="C2434" s="26" t="s">
        <v>828</v>
      </c>
      <c r="D2434">
        <v>1</v>
      </c>
      <c r="E2434">
        <v>3</v>
      </c>
      <c r="F2434">
        <v>15</v>
      </c>
      <c r="G2434">
        <v>11.1</v>
      </c>
      <c r="H2434" t="str">
        <f>_xlfn.XLOOKUP(Table1[[#This Row],[MyyjäID]],myyjat!$A$2:$A$16,myyjat!$B$2:$B$16)</f>
        <v>Pekka</v>
      </c>
      <c r="I2434">
        <f>_xlfn.XLOOKUP(Table1[[#This Row],[Tuotenumero]],tuotteet!$A$2:$A$26,tuotteet!$C$2:$C$26)</f>
        <v>4</v>
      </c>
      <c r="J2434" t="str">
        <f>_xlfn.XLOOKUP(Table1[[#This Row],[ryhmäID]],ryhmat!$A$2:$A$7,ryhmat!$B$2:$B$7)</f>
        <v>Tarvikkeet</v>
      </c>
      <c r="K2434">
        <f>Table1[[#This Row],[Myyntihinta]]-Table1[[#This Row],[Ostohinta]]</f>
        <v>3.9000000000000004</v>
      </c>
    </row>
    <row r="2435" spans="1:11" x14ac:dyDescent="0.2">
      <c r="A2435">
        <v>52933</v>
      </c>
      <c r="B2435" s="21">
        <v>43985</v>
      </c>
      <c r="C2435" s="26" t="s">
        <v>828</v>
      </c>
      <c r="D2435">
        <v>1</v>
      </c>
      <c r="E2435">
        <v>1</v>
      </c>
      <c r="F2435">
        <v>14</v>
      </c>
      <c r="G2435">
        <v>11.08</v>
      </c>
      <c r="H2435" t="str">
        <f>_xlfn.XLOOKUP(Table1[[#This Row],[MyyjäID]],myyjat!$A$2:$A$16,myyjat!$B$2:$B$16)</f>
        <v>Jani</v>
      </c>
      <c r="I2435">
        <f>_xlfn.XLOOKUP(Table1[[#This Row],[Tuotenumero]],tuotteet!$A$2:$A$26,tuotteet!$C$2:$C$26)</f>
        <v>4</v>
      </c>
      <c r="J2435" t="str">
        <f>_xlfn.XLOOKUP(Table1[[#This Row],[ryhmäID]],ryhmat!$A$2:$A$7,ryhmat!$B$2:$B$7)</f>
        <v>Tarvikkeet</v>
      </c>
      <c r="K2435">
        <f>Table1[[#This Row],[Myyntihinta]]-Table1[[#This Row],[Ostohinta]]</f>
        <v>2.92</v>
      </c>
    </row>
    <row r="2436" spans="1:11" x14ac:dyDescent="0.2">
      <c r="A2436">
        <v>52934</v>
      </c>
      <c r="B2436" s="21">
        <v>43985</v>
      </c>
      <c r="C2436" s="26" t="s">
        <v>828</v>
      </c>
      <c r="D2436">
        <v>1</v>
      </c>
      <c r="E2436">
        <v>1</v>
      </c>
      <c r="F2436">
        <v>15</v>
      </c>
      <c r="G2436">
        <v>10.46</v>
      </c>
      <c r="H2436" t="str">
        <f>_xlfn.XLOOKUP(Table1[[#This Row],[MyyjäID]],myyjat!$A$2:$A$16,myyjat!$B$2:$B$16)</f>
        <v>Jani</v>
      </c>
      <c r="I2436">
        <f>_xlfn.XLOOKUP(Table1[[#This Row],[Tuotenumero]],tuotteet!$A$2:$A$26,tuotteet!$C$2:$C$26)</f>
        <v>4</v>
      </c>
      <c r="J2436" t="str">
        <f>_xlfn.XLOOKUP(Table1[[#This Row],[ryhmäID]],ryhmat!$A$2:$A$7,ryhmat!$B$2:$B$7)</f>
        <v>Tarvikkeet</v>
      </c>
      <c r="K2436">
        <f>Table1[[#This Row],[Myyntihinta]]-Table1[[#This Row],[Ostohinta]]</f>
        <v>4.5399999999999991</v>
      </c>
    </row>
    <row r="2437" spans="1:11" x14ac:dyDescent="0.2">
      <c r="A2437">
        <v>52935</v>
      </c>
      <c r="B2437" s="21">
        <v>43985</v>
      </c>
      <c r="C2437" s="26" t="s">
        <v>828</v>
      </c>
      <c r="D2437">
        <v>1</v>
      </c>
      <c r="E2437">
        <v>3</v>
      </c>
      <c r="F2437">
        <v>15</v>
      </c>
      <c r="G2437">
        <v>10.75</v>
      </c>
      <c r="H2437" t="str">
        <f>_xlfn.XLOOKUP(Table1[[#This Row],[MyyjäID]],myyjat!$A$2:$A$16,myyjat!$B$2:$B$16)</f>
        <v>Pekka</v>
      </c>
      <c r="I2437">
        <f>_xlfn.XLOOKUP(Table1[[#This Row],[Tuotenumero]],tuotteet!$A$2:$A$26,tuotteet!$C$2:$C$26)</f>
        <v>4</v>
      </c>
      <c r="J2437" t="str">
        <f>_xlfn.XLOOKUP(Table1[[#This Row],[ryhmäID]],ryhmat!$A$2:$A$7,ryhmat!$B$2:$B$7)</f>
        <v>Tarvikkeet</v>
      </c>
      <c r="K2437">
        <f>Table1[[#This Row],[Myyntihinta]]-Table1[[#This Row],[Ostohinta]]</f>
        <v>4.25</v>
      </c>
    </row>
    <row r="2438" spans="1:11" x14ac:dyDescent="0.2">
      <c r="A2438">
        <v>52936</v>
      </c>
      <c r="B2438" s="21">
        <v>43985</v>
      </c>
      <c r="C2438" s="26" t="s">
        <v>828</v>
      </c>
      <c r="D2438">
        <v>1</v>
      </c>
      <c r="E2438">
        <v>7</v>
      </c>
      <c r="F2438">
        <v>14</v>
      </c>
      <c r="G2438">
        <v>10.99</v>
      </c>
      <c r="H2438" t="str">
        <f>_xlfn.XLOOKUP(Table1[[#This Row],[MyyjäID]],myyjat!$A$2:$A$16,myyjat!$B$2:$B$16)</f>
        <v>Rauno</v>
      </c>
      <c r="I2438">
        <f>_xlfn.XLOOKUP(Table1[[#This Row],[Tuotenumero]],tuotteet!$A$2:$A$26,tuotteet!$C$2:$C$26)</f>
        <v>4</v>
      </c>
      <c r="J2438" t="str">
        <f>_xlfn.XLOOKUP(Table1[[#This Row],[ryhmäID]],ryhmat!$A$2:$A$7,ryhmat!$B$2:$B$7)</f>
        <v>Tarvikkeet</v>
      </c>
      <c r="K2438">
        <f>Table1[[#This Row],[Myyntihinta]]-Table1[[#This Row],[Ostohinta]]</f>
        <v>3.01</v>
      </c>
    </row>
    <row r="2439" spans="1:11" x14ac:dyDescent="0.2">
      <c r="A2439">
        <v>52937</v>
      </c>
      <c r="B2439" s="21">
        <v>43985</v>
      </c>
      <c r="C2439" s="26" t="s">
        <v>828</v>
      </c>
      <c r="D2439">
        <v>1</v>
      </c>
      <c r="E2439">
        <v>2</v>
      </c>
      <c r="F2439">
        <v>15</v>
      </c>
      <c r="G2439">
        <v>10.85</v>
      </c>
      <c r="H2439" t="str">
        <f>_xlfn.XLOOKUP(Table1[[#This Row],[MyyjäID]],myyjat!$A$2:$A$16,myyjat!$B$2:$B$16)</f>
        <v>Petteri</v>
      </c>
      <c r="I2439">
        <f>_xlfn.XLOOKUP(Table1[[#This Row],[Tuotenumero]],tuotteet!$A$2:$A$26,tuotteet!$C$2:$C$26)</f>
        <v>4</v>
      </c>
      <c r="J2439" t="str">
        <f>_xlfn.XLOOKUP(Table1[[#This Row],[ryhmäID]],ryhmat!$A$2:$A$7,ryhmat!$B$2:$B$7)</f>
        <v>Tarvikkeet</v>
      </c>
      <c r="K2439">
        <f>Table1[[#This Row],[Myyntihinta]]-Table1[[#This Row],[Ostohinta]]</f>
        <v>4.1500000000000004</v>
      </c>
    </row>
    <row r="2440" spans="1:11" x14ac:dyDescent="0.2">
      <c r="A2440">
        <v>52938</v>
      </c>
      <c r="B2440" s="21">
        <v>43985</v>
      </c>
      <c r="C2440" s="26" t="s">
        <v>828</v>
      </c>
      <c r="D2440">
        <v>1</v>
      </c>
      <c r="E2440">
        <v>6</v>
      </c>
      <c r="F2440">
        <v>15</v>
      </c>
      <c r="G2440">
        <v>10.81</v>
      </c>
      <c r="H2440" t="str">
        <f>_xlfn.XLOOKUP(Table1[[#This Row],[MyyjäID]],myyjat!$A$2:$A$16,myyjat!$B$2:$B$16)</f>
        <v>Hessu</v>
      </c>
      <c r="I2440">
        <f>_xlfn.XLOOKUP(Table1[[#This Row],[Tuotenumero]],tuotteet!$A$2:$A$26,tuotteet!$C$2:$C$26)</f>
        <v>4</v>
      </c>
      <c r="J2440" t="str">
        <f>_xlfn.XLOOKUP(Table1[[#This Row],[ryhmäID]],ryhmat!$A$2:$A$7,ryhmat!$B$2:$B$7)</f>
        <v>Tarvikkeet</v>
      </c>
      <c r="K2440">
        <f>Table1[[#This Row],[Myyntihinta]]-Table1[[#This Row],[Ostohinta]]</f>
        <v>4.1899999999999995</v>
      </c>
    </row>
    <row r="2441" spans="1:11" x14ac:dyDescent="0.2">
      <c r="A2441">
        <v>52939</v>
      </c>
      <c r="B2441" s="21">
        <v>43985</v>
      </c>
      <c r="C2441" s="26" t="s">
        <v>828</v>
      </c>
      <c r="D2441">
        <v>1</v>
      </c>
      <c r="E2441">
        <v>1</v>
      </c>
      <c r="F2441">
        <v>15</v>
      </c>
      <c r="G2441">
        <v>10.74</v>
      </c>
      <c r="H2441" t="str">
        <f>_xlfn.XLOOKUP(Table1[[#This Row],[MyyjäID]],myyjat!$A$2:$A$16,myyjat!$B$2:$B$16)</f>
        <v>Jani</v>
      </c>
      <c r="I2441">
        <f>_xlfn.XLOOKUP(Table1[[#This Row],[Tuotenumero]],tuotteet!$A$2:$A$26,tuotteet!$C$2:$C$26)</f>
        <v>4</v>
      </c>
      <c r="J2441" t="str">
        <f>_xlfn.XLOOKUP(Table1[[#This Row],[ryhmäID]],ryhmat!$A$2:$A$7,ryhmat!$B$2:$B$7)</f>
        <v>Tarvikkeet</v>
      </c>
      <c r="K2441">
        <f>Table1[[#This Row],[Myyntihinta]]-Table1[[#This Row],[Ostohinta]]</f>
        <v>4.26</v>
      </c>
    </row>
    <row r="2442" spans="1:11" x14ac:dyDescent="0.2">
      <c r="A2442">
        <v>52940</v>
      </c>
      <c r="B2442" s="21">
        <v>43985</v>
      </c>
      <c r="C2442" s="26" t="s">
        <v>828</v>
      </c>
      <c r="D2442">
        <v>1</v>
      </c>
      <c r="E2442">
        <v>5</v>
      </c>
      <c r="F2442">
        <v>15</v>
      </c>
      <c r="G2442">
        <v>10.24</v>
      </c>
      <c r="H2442" t="str">
        <f>_xlfn.XLOOKUP(Table1[[#This Row],[MyyjäID]],myyjat!$A$2:$A$16,myyjat!$B$2:$B$16)</f>
        <v>Liisa</v>
      </c>
      <c r="I2442">
        <f>_xlfn.XLOOKUP(Table1[[#This Row],[Tuotenumero]],tuotteet!$A$2:$A$26,tuotteet!$C$2:$C$26)</f>
        <v>4</v>
      </c>
      <c r="J2442" t="str">
        <f>_xlfn.XLOOKUP(Table1[[#This Row],[ryhmäID]],ryhmat!$A$2:$A$7,ryhmat!$B$2:$B$7)</f>
        <v>Tarvikkeet</v>
      </c>
      <c r="K2442">
        <f>Table1[[#This Row],[Myyntihinta]]-Table1[[#This Row],[Ostohinta]]</f>
        <v>4.76</v>
      </c>
    </row>
    <row r="2443" spans="1:11" x14ac:dyDescent="0.2">
      <c r="A2443">
        <v>52941</v>
      </c>
      <c r="B2443" s="21">
        <v>43986</v>
      </c>
      <c r="C2443" s="26" t="s">
        <v>828</v>
      </c>
      <c r="D2443">
        <v>1</v>
      </c>
      <c r="E2443">
        <v>7</v>
      </c>
      <c r="F2443">
        <v>15</v>
      </c>
      <c r="G2443">
        <v>10.32</v>
      </c>
      <c r="H2443" t="str">
        <f>_xlfn.XLOOKUP(Table1[[#This Row],[MyyjäID]],myyjat!$A$2:$A$16,myyjat!$B$2:$B$16)</f>
        <v>Rauno</v>
      </c>
      <c r="I2443">
        <f>_xlfn.XLOOKUP(Table1[[#This Row],[Tuotenumero]],tuotteet!$A$2:$A$26,tuotteet!$C$2:$C$26)</f>
        <v>4</v>
      </c>
      <c r="J2443" t="str">
        <f>_xlfn.XLOOKUP(Table1[[#This Row],[ryhmäID]],ryhmat!$A$2:$A$7,ryhmat!$B$2:$B$7)</f>
        <v>Tarvikkeet</v>
      </c>
      <c r="K2443">
        <f>Table1[[#This Row],[Myyntihinta]]-Table1[[#This Row],[Ostohinta]]</f>
        <v>4.68</v>
      </c>
    </row>
    <row r="2444" spans="1:11" x14ac:dyDescent="0.2">
      <c r="A2444">
        <v>52942</v>
      </c>
      <c r="B2444" s="21">
        <v>43986</v>
      </c>
      <c r="C2444" s="26" t="s">
        <v>827</v>
      </c>
      <c r="D2444">
        <v>1</v>
      </c>
      <c r="E2444">
        <v>2</v>
      </c>
      <c r="F2444">
        <v>254</v>
      </c>
      <c r="G2444">
        <v>136.13</v>
      </c>
      <c r="H2444" t="str">
        <f>_xlfn.XLOOKUP(Table1[[#This Row],[MyyjäID]],myyjat!$A$2:$A$16,myyjat!$B$2:$B$16)</f>
        <v>Petteri</v>
      </c>
      <c r="I2444">
        <f>_xlfn.XLOOKUP(Table1[[#This Row],[Tuotenumero]],tuotteet!$A$2:$A$26,tuotteet!$C$2:$C$26)</f>
        <v>1</v>
      </c>
      <c r="J2444" t="str">
        <f>_xlfn.XLOOKUP(Table1[[#This Row],[ryhmäID]],ryhmat!$A$2:$A$7,ryhmat!$B$2:$B$7)</f>
        <v>Äänentoisto</v>
      </c>
      <c r="K2444">
        <f>Table1[[#This Row],[Myyntihinta]]-Table1[[#This Row],[Ostohinta]]</f>
        <v>117.87</v>
      </c>
    </row>
    <row r="2445" spans="1:11" x14ac:dyDescent="0.2">
      <c r="A2445">
        <v>52943</v>
      </c>
      <c r="B2445" s="21">
        <v>43986</v>
      </c>
      <c r="C2445" s="26" t="s">
        <v>829</v>
      </c>
      <c r="D2445">
        <v>1</v>
      </c>
      <c r="E2445">
        <v>5</v>
      </c>
      <c r="F2445">
        <v>329</v>
      </c>
      <c r="G2445">
        <v>224.35</v>
      </c>
      <c r="H2445" t="str">
        <f>_xlfn.XLOOKUP(Table1[[#This Row],[MyyjäID]],myyjat!$A$2:$A$16,myyjat!$B$2:$B$16)</f>
        <v>Liisa</v>
      </c>
      <c r="I2445">
        <f>_xlfn.XLOOKUP(Table1[[#This Row],[Tuotenumero]],tuotteet!$A$2:$A$26,tuotteet!$C$2:$C$26)</f>
        <v>3</v>
      </c>
      <c r="J2445" t="str">
        <f>_xlfn.XLOOKUP(Table1[[#This Row],[ryhmäID]],ryhmat!$A$2:$A$7,ryhmat!$B$2:$B$7)</f>
        <v>TV</v>
      </c>
      <c r="K2445">
        <f>Table1[[#This Row],[Myyntihinta]]-Table1[[#This Row],[Ostohinta]]</f>
        <v>104.65</v>
      </c>
    </row>
    <row r="2446" spans="1:11" x14ac:dyDescent="0.2">
      <c r="A2446">
        <v>52944</v>
      </c>
      <c r="B2446" s="21">
        <v>43987</v>
      </c>
      <c r="C2446" s="26" t="s">
        <v>826</v>
      </c>
      <c r="D2446">
        <v>1</v>
      </c>
      <c r="E2446">
        <v>1</v>
      </c>
      <c r="F2446">
        <v>18</v>
      </c>
      <c r="G2446">
        <v>9.09</v>
      </c>
      <c r="H2446" t="str">
        <f>_xlfn.XLOOKUP(Table1[[#This Row],[MyyjäID]],myyjat!$A$2:$A$16,myyjat!$B$2:$B$16)</f>
        <v>Jani</v>
      </c>
      <c r="I2446">
        <f>_xlfn.XLOOKUP(Table1[[#This Row],[Tuotenumero]],tuotteet!$A$2:$A$26,tuotteet!$C$2:$C$26)</f>
        <v>4</v>
      </c>
      <c r="J2446" t="str">
        <f>_xlfn.XLOOKUP(Table1[[#This Row],[ryhmäID]],ryhmat!$A$2:$A$7,ryhmat!$B$2:$B$7)</f>
        <v>Tarvikkeet</v>
      </c>
      <c r="K2446">
        <f>Table1[[#This Row],[Myyntihinta]]-Table1[[#This Row],[Ostohinta]]</f>
        <v>8.91</v>
      </c>
    </row>
    <row r="2447" spans="1:11" x14ac:dyDescent="0.2">
      <c r="A2447">
        <v>52945</v>
      </c>
      <c r="B2447" s="21">
        <v>43987</v>
      </c>
      <c r="C2447" s="26" t="s">
        <v>828</v>
      </c>
      <c r="D2447">
        <v>1</v>
      </c>
      <c r="E2447">
        <v>3</v>
      </c>
      <c r="F2447">
        <v>15</v>
      </c>
      <c r="G2447">
        <v>10.63</v>
      </c>
      <c r="H2447" t="str">
        <f>_xlfn.XLOOKUP(Table1[[#This Row],[MyyjäID]],myyjat!$A$2:$A$16,myyjat!$B$2:$B$16)</f>
        <v>Pekka</v>
      </c>
      <c r="I2447">
        <f>_xlfn.XLOOKUP(Table1[[#This Row],[Tuotenumero]],tuotteet!$A$2:$A$26,tuotteet!$C$2:$C$26)</f>
        <v>4</v>
      </c>
      <c r="J2447" t="str">
        <f>_xlfn.XLOOKUP(Table1[[#This Row],[ryhmäID]],ryhmat!$A$2:$A$7,ryhmat!$B$2:$B$7)</f>
        <v>Tarvikkeet</v>
      </c>
      <c r="K2447">
        <f>Table1[[#This Row],[Myyntihinta]]-Table1[[#This Row],[Ostohinta]]</f>
        <v>4.3699999999999992</v>
      </c>
    </row>
    <row r="2448" spans="1:11" x14ac:dyDescent="0.2">
      <c r="A2448">
        <v>52946</v>
      </c>
      <c r="B2448" s="21">
        <v>43987</v>
      </c>
      <c r="C2448" s="26" t="s">
        <v>828</v>
      </c>
      <c r="D2448">
        <v>1</v>
      </c>
      <c r="E2448">
        <v>9</v>
      </c>
      <c r="F2448">
        <v>15</v>
      </c>
      <c r="G2448">
        <v>10.41</v>
      </c>
      <c r="H2448" t="str">
        <f>_xlfn.XLOOKUP(Table1[[#This Row],[MyyjäID]],myyjat!$A$2:$A$16,myyjat!$B$2:$B$16)</f>
        <v>Maija</v>
      </c>
      <c r="I2448">
        <f>_xlfn.XLOOKUP(Table1[[#This Row],[Tuotenumero]],tuotteet!$A$2:$A$26,tuotteet!$C$2:$C$26)</f>
        <v>4</v>
      </c>
      <c r="J2448" t="str">
        <f>_xlfn.XLOOKUP(Table1[[#This Row],[ryhmäID]],ryhmat!$A$2:$A$7,ryhmat!$B$2:$B$7)</f>
        <v>Tarvikkeet</v>
      </c>
      <c r="K2448">
        <f>Table1[[#This Row],[Myyntihinta]]-Table1[[#This Row],[Ostohinta]]</f>
        <v>4.59</v>
      </c>
    </row>
    <row r="2449" spans="1:11" x14ac:dyDescent="0.2">
      <c r="A2449">
        <v>52947</v>
      </c>
      <c r="B2449" s="21">
        <v>43987</v>
      </c>
      <c r="C2449" s="26" t="s">
        <v>828</v>
      </c>
      <c r="D2449">
        <v>1</v>
      </c>
      <c r="E2449">
        <v>2</v>
      </c>
      <c r="F2449">
        <v>14</v>
      </c>
      <c r="G2449">
        <v>10.63</v>
      </c>
      <c r="H2449" t="str">
        <f>_xlfn.XLOOKUP(Table1[[#This Row],[MyyjäID]],myyjat!$A$2:$A$16,myyjat!$B$2:$B$16)</f>
        <v>Petteri</v>
      </c>
      <c r="I2449">
        <f>_xlfn.XLOOKUP(Table1[[#This Row],[Tuotenumero]],tuotteet!$A$2:$A$26,tuotteet!$C$2:$C$26)</f>
        <v>4</v>
      </c>
      <c r="J2449" t="str">
        <f>_xlfn.XLOOKUP(Table1[[#This Row],[ryhmäID]],ryhmat!$A$2:$A$7,ryhmat!$B$2:$B$7)</f>
        <v>Tarvikkeet</v>
      </c>
      <c r="K2449">
        <f>Table1[[#This Row],[Myyntihinta]]-Table1[[#This Row],[Ostohinta]]</f>
        <v>3.3699999999999992</v>
      </c>
    </row>
    <row r="2450" spans="1:11" x14ac:dyDescent="0.2">
      <c r="A2450">
        <v>52948</v>
      </c>
      <c r="B2450" s="21">
        <v>43987</v>
      </c>
      <c r="C2450" s="26" t="s">
        <v>828</v>
      </c>
      <c r="D2450">
        <v>1</v>
      </c>
      <c r="E2450">
        <v>7</v>
      </c>
      <c r="F2450">
        <v>15</v>
      </c>
      <c r="G2450">
        <v>11.15</v>
      </c>
      <c r="H2450" t="str">
        <f>_xlfn.XLOOKUP(Table1[[#This Row],[MyyjäID]],myyjat!$A$2:$A$16,myyjat!$B$2:$B$16)</f>
        <v>Rauno</v>
      </c>
      <c r="I2450">
        <f>_xlfn.XLOOKUP(Table1[[#This Row],[Tuotenumero]],tuotteet!$A$2:$A$26,tuotteet!$C$2:$C$26)</f>
        <v>4</v>
      </c>
      <c r="J2450" t="str">
        <f>_xlfn.XLOOKUP(Table1[[#This Row],[ryhmäID]],ryhmat!$A$2:$A$7,ryhmat!$B$2:$B$7)</f>
        <v>Tarvikkeet</v>
      </c>
      <c r="K2450">
        <f>Table1[[#This Row],[Myyntihinta]]-Table1[[#This Row],[Ostohinta]]</f>
        <v>3.8499999999999996</v>
      </c>
    </row>
    <row r="2451" spans="1:11" x14ac:dyDescent="0.2">
      <c r="A2451">
        <v>52949</v>
      </c>
      <c r="B2451" s="21">
        <v>43988</v>
      </c>
      <c r="C2451" s="26" t="s">
        <v>828</v>
      </c>
      <c r="D2451">
        <v>1</v>
      </c>
      <c r="E2451">
        <v>1</v>
      </c>
      <c r="F2451">
        <v>14</v>
      </c>
      <c r="G2451">
        <v>11.21</v>
      </c>
      <c r="H2451" t="str">
        <f>_xlfn.XLOOKUP(Table1[[#This Row],[MyyjäID]],myyjat!$A$2:$A$16,myyjat!$B$2:$B$16)</f>
        <v>Jani</v>
      </c>
      <c r="I2451">
        <f>_xlfn.XLOOKUP(Table1[[#This Row],[Tuotenumero]],tuotteet!$A$2:$A$26,tuotteet!$C$2:$C$26)</f>
        <v>4</v>
      </c>
      <c r="J2451" t="str">
        <f>_xlfn.XLOOKUP(Table1[[#This Row],[ryhmäID]],ryhmat!$A$2:$A$7,ryhmat!$B$2:$B$7)</f>
        <v>Tarvikkeet</v>
      </c>
      <c r="K2451">
        <f>Table1[[#This Row],[Myyntihinta]]-Table1[[#This Row],[Ostohinta]]</f>
        <v>2.7899999999999991</v>
      </c>
    </row>
    <row r="2452" spans="1:11" x14ac:dyDescent="0.2">
      <c r="A2452">
        <v>52950</v>
      </c>
      <c r="B2452" s="21">
        <v>43989</v>
      </c>
      <c r="C2452" s="26" t="s">
        <v>828</v>
      </c>
      <c r="D2452">
        <v>1</v>
      </c>
      <c r="E2452">
        <v>3</v>
      </c>
      <c r="F2452">
        <v>14</v>
      </c>
      <c r="G2452">
        <v>10.18</v>
      </c>
      <c r="H2452" t="str">
        <f>_xlfn.XLOOKUP(Table1[[#This Row],[MyyjäID]],myyjat!$A$2:$A$16,myyjat!$B$2:$B$16)</f>
        <v>Pekka</v>
      </c>
      <c r="I2452">
        <f>_xlfn.XLOOKUP(Table1[[#This Row],[Tuotenumero]],tuotteet!$A$2:$A$26,tuotteet!$C$2:$C$26)</f>
        <v>4</v>
      </c>
      <c r="J2452" t="str">
        <f>_xlfn.XLOOKUP(Table1[[#This Row],[ryhmäID]],ryhmat!$A$2:$A$7,ryhmat!$B$2:$B$7)</f>
        <v>Tarvikkeet</v>
      </c>
      <c r="K2452">
        <f>Table1[[#This Row],[Myyntihinta]]-Table1[[#This Row],[Ostohinta]]</f>
        <v>3.8200000000000003</v>
      </c>
    </row>
    <row r="2453" spans="1:11" x14ac:dyDescent="0.2">
      <c r="A2453">
        <v>52951</v>
      </c>
      <c r="B2453" s="21">
        <v>43989</v>
      </c>
      <c r="C2453" s="26" t="s">
        <v>828</v>
      </c>
      <c r="D2453">
        <v>1</v>
      </c>
      <c r="E2453">
        <v>6</v>
      </c>
      <c r="F2453">
        <v>15</v>
      </c>
      <c r="G2453">
        <v>11.15</v>
      </c>
      <c r="H2453" t="str">
        <f>_xlfn.XLOOKUP(Table1[[#This Row],[MyyjäID]],myyjat!$A$2:$A$16,myyjat!$B$2:$B$16)</f>
        <v>Hessu</v>
      </c>
      <c r="I2453">
        <f>_xlfn.XLOOKUP(Table1[[#This Row],[Tuotenumero]],tuotteet!$A$2:$A$26,tuotteet!$C$2:$C$26)</f>
        <v>4</v>
      </c>
      <c r="J2453" t="str">
        <f>_xlfn.XLOOKUP(Table1[[#This Row],[ryhmäID]],ryhmat!$A$2:$A$7,ryhmat!$B$2:$B$7)</f>
        <v>Tarvikkeet</v>
      </c>
      <c r="K2453">
        <f>Table1[[#This Row],[Myyntihinta]]-Table1[[#This Row],[Ostohinta]]</f>
        <v>3.8499999999999996</v>
      </c>
    </row>
    <row r="2454" spans="1:11" x14ac:dyDescent="0.2">
      <c r="A2454">
        <v>52952</v>
      </c>
      <c r="B2454" s="21">
        <v>43989</v>
      </c>
      <c r="C2454" s="26" t="s">
        <v>827</v>
      </c>
      <c r="D2454">
        <v>1</v>
      </c>
      <c r="E2454">
        <v>2</v>
      </c>
      <c r="F2454">
        <v>252</v>
      </c>
      <c r="G2454">
        <v>135.93</v>
      </c>
      <c r="H2454" t="str">
        <f>_xlfn.XLOOKUP(Table1[[#This Row],[MyyjäID]],myyjat!$A$2:$A$16,myyjat!$B$2:$B$16)</f>
        <v>Petteri</v>
      </c>
      <c r="I2454">
        <f>_xlfn.XLOOKUP(Table1[[#This Row],[Tuotenumero]],tuotteet!$A$2:$A$26,tuotteet!$C$2:$C$26)</f>
        <v>1</v>
      </c>
      <c r="J2454" t="str">
        <f>_xlfn.XLOOKUP(Table1[[#This Row],[ryhmäID]],ryhmat!$A$2:$A$7,ryhmat!$B$2:$B$7)</f>
        <v>Äänentoisto</v>
      </c>
      <c r="K2454">
        <f>Table1[[#This Row],[Myyntihinta]]-Table1[[#This Row],[Ostohinta]]</f>
        <v>116.07</v>
      </c>
    </row>
    <row r="2455" spans="1:11" x14ac:dyDescent="0.2">
      <c r="A2455">
        <v>52953</v>
      </c>
      <c r="B2455" s="21">
        <v>43990</v>
      </c>
      <c r="C2455" s="26" t="s">
        <v>828</v>
      </c>
      <c r="D2455">
        <v>1</v>
      </c>
      <c r="E2455">
        <v>6</v>
      </c>
      <c r="F2455">
        <v>15</v>
      </c>
      <c r="G2455">
        <v>10.25</v>
      </c>
      <c r="H2455" t="str">
        <f>_xlfn.XLOOKUP(Table1[[#This Row],[MyyjäID]],myyjat!$A$2:$A$16,myyjat!$B$2:$B$16)</f>
        <v>Hessu</v>
      </c>
      <c r="I2455">
        <f>_xlfn.XLOOKUP(Table1[[#This Row],[Tuotenumero]],tuotteet!$A$2:$A$26,tuotteet!$C$2:$C$26)</f>
        <v>4</v>
      </c>
      <c r="J2455" t="str">
        <f>_xlfn.XLOOKUP(Table1[[#This Row],[ryhmäID]],ryhmat!$A$2:$A$7,ryhmat!$B$2:$B$7)</f>
        <v>Tarvikkeet</v>
      </c>
      <c r="K2455">
        <f>Table1[[#This Row],[Myyntihinta]]-Table1[[#This Row],[Ostohinta]]</f>
        <v>4.75</v>
      </c>
    </row>
    <row r="2456" spans="1:11" x14ac:dyDescent="0.2">
      <c r="A2456">
        <v>52954</v>
      </c>
      <c r="B2456" s="21">
        <v>43990</v>
      </c>
      <c r="C2456" s="26" t="s">
        <v>829</v>
      </c>
      <c r="D2456">
        <v>1</v>
      </c>
      <c r="E2456">
        <v>6</v>
      </c>
      <c r="F2456">
        <v>319</v>
      </c>
      <c r="G2456">
        <v>235.66</v>
      </c>
      <c r="H2456" t="str">
        <f>_xlfn.XLOOKUP(Table1[[#This Row],[MyyjäID]],myyjat!$A$2:$A$16,myyjat!$B$2:$B$16)</f>
        <v>Hessu</v>
      </c>
      <c r="I2456">
        <f>_xlfn.XLOOKUP(Table1[[#This Row],[Tuotenumero]],tuotteet!$A$2:$A$26,tuotteet!$C$2:$C$26)</f>
        <v>3</v>
      </c>
      <c r="J2456" t="str">
        <f>_xlfn.XLOOKUP(Table1[[#This Row],[ryhmäID]],ryhmat!$A$2:$A$7,ryhmat!$B$2:$B$7)</f>
        <v>TV</v>
      </c>
      <c r="K2456">
        <f>Table1[[#This Row],[Myyntihinta]]-Table1[[#This Row],[Ostohinta]]</f>
        <v>83.34</v>
      </c>
    </row>
    <row r="2457" spans="1:11" x14ac:dyDescent="0.2">
      <c r="A2457">
        <v>52955</v>
      </c>
      <c r="B2457" s="21">
        <v>43990</v>
      </c>
      <c r="C2457" s="26" t="s">
        <v>828</v>
      </c>
      <c r="D2457">
        <v>1</v>
      </c>
      <c r="E2457">
        <v>7</v>
      </c>
      <c r="F2457">
        <v>14</v>
      </c>
      <c r="G2457">
        <v>10.63</v>
      </c>
      <c r="H2457" t="str">
        <f>_xlfn.XLOOKUP(Table1[[#This Row],[MyyjäID]],myyjat!$A$2:$A$16,myyjat!$B$2:$B$16)</f>
        <v>Rauno</v>
      </c>
      <c r="I2457">
        <f>_xlfn.XLOOKUP(Table1[[#This Row],[Tuotenumero]],tuotteet!$A$2:$A$26,tuotteet!$C$2:$C$26)</f>
        <v>4</v>
      </c>
      <c r="J2457" t="str">
        <f>_xlfn.XLOOKUP(Table1[[#This Row],[ryhmäID]],ryhmat!$A$2:$A$7,ryhmat!$B$2:$B$7)</f>
        <v>Tarvikkeet</v>
      </c>
      <c r="K2457">
        <f>Table1[[#This Row],[Myyntihinta]]-Table1[[#This Row],[Ostohinta]]</f>
        <v>3.3699999999999992</v>
      </c>
    </row>
    <row r="2458" spans="1:11" x14ac:dyDescent="0.2">
      <c r="A2458">
        <v>52956</v>
      </c>
      <c r="B2458" s="21">
        <v>43990</v>
      </c>
      <c r="C2458" s="26" t="s">
        <v>828</v>
      </c>
      <c r="D2458">
        <v>1</v>
      </c>
      <c r="E2458">
        <v>9</v>
      </c>
      <c r="F2458">
        <v>15</v>
      </c>
      <c r="G2458">
        <v>10.61</v>
      </c>
      <c r="H2458" t="str">
        <f>_xlfn.XLOOKUP(Table1[[#This Row],[MyyjäID]],myyjat!$A$2:$A$16,myyjat!$B$2:$B$16)</f>
        <v>Maija</v>
      </c>
      <c r="I2458">
        <f>_xlfn.XLOOKUP(Table1[[#This Row],[Tuotenumero]],tuotteet!$A$2:$A$26,tuotteet!$C$2:$C$26)</f>
        <v>4</v>
      </c>
      <c r="J2458" t="str">
        <f>_xlfn.XLOOKUP(Table1[[#This Row],[ryhmäID]],ryhmat!$A$2:$A$7,ryhmat!$B$2:$B$7)</f>
        <v>Tarvikkeet</v>
      </c>
      <c r="K2458">
        <f>Table1[[#This Row],[Myyntihinta]]-Table1[[#This Row],[Ostohinta]]</f>
        <v>4.3900000000000006</v>
      </c>
    </row>
    <row r="2459" spans="1:11" x14ac:dyDescent="0.2">
      <c r="A2459">
        <v>52957</v>
      </c>
      <c r="B2459" s="21">
        <v>43990</v>
      </c>
      <c r="C2459" s="26" t="s">
        <v>826</v>
      </c>
      <c r="D2459">
        <v>1</v>
      </c>
      <c r="E2459">
        <v>6</v>
      </c>
      <c r="F2459">
        <v>18</v>
      </c>
      <c r="G2459">
        <v>8.8800000000000008</v>
      </c>
      <c r="H2459" t="str">
        <f>_xlfn.XLOOKUP(Table1[[#This Row],[MyyjäID]],myyjat!$A$2:$A$16,myyjat!$B$2:$B$16)</f>
        <v>Hessu</v>
      </c>
      <c r="I2459">
        <f>_xlfn.XLOOKUP(Table1[[#This Row],[Tuotenumero]],tuotteet!$A$2:$A$26,tuotteet!$C$2:$C$26)</f>
        <v>4</v>
      </c>
      <c r="J2459" t="str">
        <f>_xlfn.XLOOKUP(Table1[[#This Row],[ryhmäID]],ryhmat!$A$2:$A$7,ryhmat!$B$2:$B$7)</f>
        <v>Tarvikkeet</v>
      </c>
      <c r="K2459">
        <f>Table1[[#This Row],[Myyntihinta]]-Table1[[#This Row],[Ostohinta]]</f>
        <v>9.1199999999999992</v>
      </c>
    </row>
    <row r="2460" spans="1:11" x14ac:dyDescent="0.2">
      <c r="A2460">
        <v>52958</v>
      </c>
      <c r="B2460" s="21">
        <v>43991</v>
      </c>
      <c r="C2460" s="26" t="s">
        <v>828</v>
      </c>
      <c r="D2460">
        <v>1</v>
      </c>
      <c r="E2460">
        <v>3</v>
      </c>
      <c r="F2460">
        <v>15</v>
      </c>
      <c r="G2460">
        <v>11.23</v>
      </c>
      <c r="H2460" t="str">
        <f>_xlfn.XLOOKUP(Table1[[#This Row],[MyyjäID]],myyjat!$A$2:$A$16,myyjat!$B$2:$B$16)</f>
        <v>Pekka</v>
      </c>
      <c r="I2460">
        <f>_xlfn.XLOOKUP(Table1[[#This Row],[Tuotenumero]],tuotteet!$A$2:$A$26,tuotteet!$C$2:$C$26)</f>
        <v>4</v>
      </c>
      <c r="J2460" t="str">
        <f>_xlfn.XLOOKUP(Table1[[#This Row],[ryhmäID]],ryhmat!$A$2:$A$7,ryhmat!$B$2:$B$7)</f>
        <v>Tarvikkeet</v>
      </c>
      <c r="K2460">
        <f>Table1[[#This Row],[Myyntihinta]]-Table1[[#This Row],[Ostohinta]]</f>
        <v>3.7699999999999996</v>
      </c>
    </row>
    <row r="2461" spans="1:11" x14ac:dyDescent="0.2">
      <c r="A2461">
        <v>52959</v>
      </c>
      <c r="B2461" s="21">
        <v>43992</v>
      </c>
      <c r="C2461" s="26" t="s">
        <v>828</v>
      </c>
      <c r="D2461">
        <v>1</v>
      </c>
      <c r="E2461">
        <v>2</v>
      </c>
      <c r="F2461">
        <v>15</v>
      </c>
      <c r="G2461">
        <v>10.35</v>
      </c>
      <c r="H2461" t="str">
        <f>_xlfn.XLOOKUP(Table1[[#This Row],[MyyjäID]],myyjat!$A$2:$A$16,myyjat!$B$2:$B$16)</f>
        <v>Petteri</v>
      </c>
      <c r="I2461">
        <f>_xlfn.XLOOKUP(Table1[[#This Row],[Tuotenumero]],tuotteet!$A$2:$A$26,tuotteet!$C$2:$C$26)</f>
        <v>4</v>
      </c>
      <c r="J2461" t="str">
        <f>_xlfn.XLOOKUP(Table1[[#This Row],[ryhmäID]],ryhmat!$A$2:$A$7,ryhmat!$B$2:$B$7)</f>
        <v>Tarvikkeet</v>
      </c>
      <c r="K2461">
        <f>Table1[[#This Row],[Myyntihinta]]-Table1[[#This Row],[Ostohinta]]</f>
        <v>4.6500000000000004</v>
      </c>
    </row>
    <row r="2462" spans="1:11" x14ac:dyDescent="0.2">
      <c r="A2462">
        <v>52960</v>
      </c>
      <c r="B2462" s="21">
        <v>43992</v>
      </c>
      <c r="C2462" s="26" t="s">
        <v>829</v>
      </c>
      <c r="D2462">
        <v>1</v>
      </c>
      <c r="E2462">
        <v>9</v>
      </c>
      <c r="F2462">
        <v>349</v>
      </c>
      <c r="G2462">
        <v>224.91</v>
      </c>
      <c r="H2462" t="str">
        <f>_xlfn.XLOOKUP(Table1[[#This Row],[MyyjäID]],myyjat!$A$2:$A$16,myyjat!$B$2:$B$16)</f>
        <v>Maija</v>
      </c>
      <c r="I2462">
        <f>_xlfn.XLOOKUP(Table1[[#This Row],[Tuotenumero]],tuotteet!$A$2:$A$26,tuotteet!$C$2:$C$26)</f>
        <v>3</v>
      </c>
      <c r="J2462" t="str">
        <f>_xlfn.XLOOKUP(Table1[[#This Row],[ryhmäID]],ryhmat!$A$2:$A$7,ryhmat!$B$2:$B$7)</f>
        <v>TV</v>
      </c>
      <c r="K2462">
        <f>Table1[[#This Row],[Myyntihinta]]-Table1[[#This Row],[Ostohinta]]</f>
        <v>124.09</v>
      </c>
    </row>
    <row r="2463" spans="1:11" x14ac:dyDescent="0.2">
      <c r="A2463">
        <v>52961</v>
      </c>
      <c r="B2463" s="21">
        <v>43993</v>
      </c>
      <c r="C2463" s="26" t="s">
        <v>828</v>
      </c>
      <c r="D2463">
        <v>1</v>
      </c>
      <c r="E2463">
        <v>6</v>
      </c>
      <c r="F2463">
        <v>14</v>
      </c>
      <c r="G2463">
        <v>10.43</v>
      </c>
      <c r="H2463" t="str">
        <f>_xlfn.XLOOKUP(Table1[[#This Row],[MyyjäID]],myyjat!$A$2:$A$16,myyjat!$B$2:$B$16)</f>
        <v>Hessu</v>
      </c>
      <c r="I2463">
        <f>_xlfn.XLOOKUP(Table1[[#This Row],[Tuotenumero]],tuotteet!$A$2:$A$26,tuotteet!$C$2:$C$26)</f>
        <v>4</v>
      </c>
      <c r="J2463" t="str">
        <f>_xlfn.XLOOKUP(Table1[[#This Row],[ryhmäID]],ryhmat!$A$2:$A$7,ryhmat!$B$2:$B$7)</f>
        <v>Tarvikkeet</v>
      </c>
      <c r="K2463">
        <f>Table1[[#This Row],[Myyntihinta]]-Table1[[#This Row],[Ostohinta]]</f>
        <v>3.5700000000000003</v>
      </c>
    </row>
    <row r="2464" spans="1:11" x14ac:dyDescent="0.2">
      <c r="A2464">
        <v>52962</v>
      </c>
      <c r="B2464" s="21">
        <v>43993</v>
      </c>
      <c r="C2464" s="26" t="s">
        <v>826</v>
      </c>
      <c r="D2464">
        <v>1</v>
      </c>
      <c r="E2464">
        <v>1</v>
      </c>
      <c r="F2464">
        <v>17</v>
      </c>
      <c r="G2464">
        <v>8.9</v>
      </c>
      <c r="H2464" t="str">
        <f>_xlfn.XLOOKUP(Table1[[#This Row],[MyyjäID]],myyjat!$A$2:$A$16,myyjat!$B$2:$B$16)</f>
        <v>Jani</v>
      </c>
      <c r="I2464">
        <f>_xlfn.XLOOKUP(Table1[[#This Row],[Tuotenumero]],tuotteet!$A$2:$A$26,tuotteet!$C$2:$C$26)</f>
        <v>4</v>
      </c>
      <c r="J2464" t="str">
        <f>_xlfn.XLOOKUP(Table1[[#This Row],[ryhmäID]],ryhmat!$A$2:$A$7,ryhmat!$B$2:$B$7)</f>
        <v>Tarvikkeet</v>
      </c>
      <c r="K2464">
        <f>Table1[[#This Row],[Myyntihinta]]-Table1[[#This Row],[Ostohinta]]</f>
        <v>8.1</v>
      </c>
    </row>
    <row r="2465" spans="1:11" x14ac:dyDescent="0.2">
      <c r="A2465">
        <v>52963</v>
      </c>
      <c r="B2465" s="21">
        <v>43994</v>
      </c>
      <c r="C2465" s="26" t="s">
        <v>828</v>
      </c>
      <c r="D2465">
        <v>1</v>
      </c>
      <c r="E2465">
        <v>6</v>
      </c>
      <c r="F2465">
        <v>14</v>
      </c>
      <c r="G2465">
        <v>10.84</v>
      </c>
      <c r="H2465" t="str">
        <f>_xlfn.XLOOKUP(Table1[[#This Row],[MyyjäID]],myyjat!$A$2:$A$16,myyjat!$B$2:$B$16)</f>
        <v>Hessu</v>
      </c>
      <c r="I2465">
        <f>_xlfn.XLOOKUP(Table1[[#This Row],[Tuotenumero]],tuotteet!$A$2:$A$26,tuotteet!$C$2:$C$26)</f>
        <v>4</v>
      </c>
      <c r="J2465" t="str">
        <f>_xlfn.XLOOKUP(Table1[[#This Row],[ryhmäID]],ryhmat!$A$2:$A$7,ryhmat!$B$2:$B$7)</f>
        <v>Tarvikkeet</v>
      </c>
      <c r="K2465">
        <f>Table1[[#This Row],[Myyntihinta]]-Table1[[#This Row],[Ostohinta]]</f>
        <v>3.16</v>
      </c>
    </row>
    <row r="2466" spans="1:11" x14ac:dyDescent="0.2">
      <c r="A2466">
        <v>52964</v>
      </c>
      <c r="B2466" s="21">
        <v>43994</v>
      </c>
      <c r="C2466" s="26" t="s">
        <v>827</v>
      </c>
      <c r="D2466">
        <v>1</v>
      </c>
      <c r="E2466">
        <v>6</v>
      </c>
      <c r="F2466">
        <v>244</v>
      </c>
      <c r="G2466">
        <v>129.47</v>
      </c>
      <c r="H2466" t="str">
        <f>_xlfn.XLOOKUP(Table1[[#This Row],[MyyjäID]],myyjat!$A$2:$A$16,myyjat!$B$2:$B$16)</f>
        <v>Hessu</v>
      </c>
      <c r="I2466">
        <f>_xlfn.XLOOKUP(Table1[[#This Row],[Tuotenumero]],tuotteet!$A$2:$A$26,tuotteet!$C$2:$C$26)</f>
        <v>1</v>
      </c>
      <c r="J2466" t="str">
        <f>_xlfn.XLOOKUP(Table1[[#This Row],[ryhmäID]],ryhmat!$A$2:$A$7,ryhmat!$B$2:$B$7)</f>
        <v>Äänentoisto</v>
      </c>
      <c r="K2466">
        <f>Table1[[#This Row],[Myyntihinta]]-Table1[[#This Row],[Ostohinta]]</f>
        <v>114.53</v>
      </c>
    </row>
    <row r="2467" spans="1:11" x14ac:dyDescent="0.2">
      <c r="A2467">
        <v>52965</v>
      </c>
      <c r="B2467" s="21">
        <v>43994</v>
      </c>
      <c r="C2467" s="26" t="s">
        <v>828</v>
      </c>
      <c r="D2467">
        <v>1</v>
      </c>
      <c r="E2467">
        <v>6</v>
      </c>
      <c r="F2467">
        <v>15</v>
      </c>
      <c r="G2467">
        <v>10.78</v>
      </c>
      <c r="H2467" t="str">
        <f>_xlfn.XLOOKUP(Table1[[#This Row],[MyyjäID]],myyjat!$A$2:$A$16,myyjat!$B$2:$B$16)</f>
        <v>Hessu</v>
      </c>
      <c r="I2467">
        <f>_xlfn.XLOOKUP(Table1[[#This Row],[Tuotenumero]],tuotteet!$A$2:$A$26,tuotteet!$C$2:$C$26)</f>
        <v>4</v>
      </c>
      <c r="J2467" t="str">
        <f>_xlfn.XLOOKUP(Table1[[#This Row],[ryhmäID]],ryhmat!$A$2:$A$7,ryhmat!$B$2:$B$7)</f>
        <v>Tarvikkeet</v>
      </c>
      <c r="K2467">
        <f>Table1[[#This Row],[Myyntihinta]]-Table1[[#This Row],[Ostohinta]]</f>
        <v>4.2200000000000006</v>
      </c>
    </row>
    <row r="2468" spans="1:11" x14ac:dyDescent="0.2">
      <c r="A2468">
        <v>52966</v>
      </c>
      <c r="B2468" s="21">
        <v>43995</v>
      </c>
      <c r="C2468" s="26" t="s">
        <v>828</v>
      </c>
      <c r="D2468">
        <v>1</v>
      </c>
      <c r="E2468">
        <v>6</v>
      </c>
      <c r="F2468">
        <v>14</v>
      </c>
      <c r="G2468">
        <v>10.53</v>
      </c>
      <c r="H2468" t="str">
        <f>_xlfn.XLOOKUP(Table1[[#This Row],[MyyjäID]],myyjat!$A$2:$A$16,myyjat!$B$2:$B$16)</f>
        <v>Hessu</v>
      </c>
      <c r="I2468">
        <f>_xlfn.XLOOKUP(Table1[[#This Row],[Tuotenumero]],tuotteet!$A$2:$A$26,tuotteet!$C$2:$C$26)</f>
        <v>4</v>
      </c>
      <c r="J2468" t="str">
        <f>_xlfn.XLOOKUP(Table1[[#This Row],[ryhmäID]],ryhmat!$A$2:$A$7,ryhmat!$B$2:$B$7)</f>
        <v>Tarvikkeet</v>
      </c>
      <c r="K2468">
        <f>Table1[[#This Row],[Myyntihinta]]-Table1[[#This Row],[Ostohinta]]</f>
        <v>3.4700000000000006</v>
      </c>
    </row>
    <row r="2469" spans="1:11" x14ac:dyDescent="0.2">
      <c r="A2469">
        <v>52967</v>
      </c>
      <c r="B2469" s="21">
        <v>43995</v>
      </c>
      <c r="C2469" s="26" t="s">
        <v>828</v>
      </c>
      <c r="D2469">
        <v>1</v>
      </c>
      <c r="E2469">
        <v>7</v>
      </c>
      <c r="F2469">
        <v>15</v>
      </c>
      <c r="G2469">
        <v>10.76</v>
      </c>
      <c r="H2469" t="str">
        <f>_xlfn.XLOOKUP(Table1[[#This Row],[MyyjäID]],myyjat!$A$2:$A$16,myyjat!$B$2:$B$16)</f>
        <v>Rauno</v>
      </c>
      <c r="I2469">
        <f>_xlfn.XLOOKUP(Table1[[#This Row],[Tuotenumero]],tuotteet!$A$2:$A$26,tuotteet!$C$2:$C$26)</f>
        <v>4</v>
      </c>
      <c r="J2469" t="str">
        <f>_xlfn.XLOOKUP(Table1[[#This Row],[ryhmäID]],ryhmat!$A$2:$A$7,ryhmat!$B$2:$B$7)</f>
        <v>Tarvikkeet</v>
      </c>
      <c r="K2469">
        <f>Table1[[#This Row],[Myyntihinta]]-Table1[[#This Row],[Ostohinta]]</f>
        <v>4.24</v>
      </c>
    </row>
    <row r="2470" spans="1:11" x14ac:dyDescent="0.2">
      <c r="A2470">
        <v>52968</v>
      </c>
      <c r="B2470" s="21">
        <v>43996</v>
      </c>
      <c r="C2470" s="26" t="s">
        <v>828</v>
      </c>
      <c r="D2470">
        <v>1</v>
      </c>
      <c r="E2470">
        <v>1</v>
      </c>
      <c r="F2470">
        <v>14</v>
      </c>
      <c r="G2470">
        <v>11.13</v>
      </c>
      <c r="H2470" t="str">
        <f>_xlfn.XLOOKUP(Table1[[#This Row],[MyyjäID]],myyjat!$A$2:$A$16,myyjat!$B$2:$B$16)</f>
        <v>Jani</v>
      </c>
      <c r="I2470">
        <f>_xlfn.XLOOKUP(Table1[[#This Row],[Tuotenumero]],tuotteet!$A$2:$A$26,tuotteet!$C$2:$C$26)</f>
        <v>4</v>
      </c>
      <c r="J2470" t="str">
        <f>_xlfn.XLOOKUP(Table1[[#This Row],[ryhmäID]],ryhmat!$A$2:$A$7,ryhmat!$B$2:$B$7)</f>
        <v>Tarvikkeet</v>
      </c>
      <c r="K2470">
        <f>Table1[[#This Row],[Myyntihinta]]-Table1[[#This Row],[Ostohinta]]</f>
        <v>2.8699999999999992</v>
      </c>
    </row>
    <row r="2471" spans="1:11" x14ac:dyDescent="0.2">
      <c r="A2471">
        <v>52969</v>
      </c>
      <c r="B2471" s="21">
        <v>43996</v>
      </c>
      <c r="C2471" s="26" t="s">
        <v>828</v>
      </c>
      <c r="D2471">
        <v>1</v>
      </c>
      <c r="E2471">
        <v>1</v>
      </c>
      <c r="F2471">
        <v>14</v>
      </c>
      <c r="G2471">
        <v>10.41</v>
      </c>
      <c r="H2471" t="str">
        <f>_xlfn.XLOOKUP(Table1[[#This Row],[MyyjäID]],myyjat!$A$2:$A$16,myyjat!$B$2:$B$16)</f>
        <v>Jani</v>
      </c>
      <c r="I2471">
        <f>_xlfn.XLOOKUP(Table1[[#This Row],[Tuotenumero]],tuotteet!$A$2:$A$26,tuotteet!$C$2:$C$26)</f>
        <v>4</v>
      </c>
      <c r="J2471" t="str">
        <f>_xlfn.XLOOKUP(Table1[[#This Row],[ryhmäID]],ryhmat!$A$2:$A$7,ryhmat!$B$2:$B$7)</f>
        <v>Tarvikkeet</v>
      </c>
      <c r="K2471">
        <f>Table1[[#This Row],[Myyntihinta]]-Table1[[#This Row],[Ostohinta]]</f>
        <v>3.59</v>
      </c>
    </row>
    <row r="2472" spans="1:11" x14ac:dyDescent="0.2">
      <c r="A2472">
        <v>52970</v>
      </c>
      <c r="B2472" s="21">
        <v>43996</v>
      </c>
      <c r="C2472" s="26" t="s">
        <v>828</v>
      </c>
      <c r="D2472">
        <v>1</v>
      </c>
      <c r="E2472">
        <v>5</v>
      </c>
      <c r="F2472">
        <v>14</v>
      </c>
      <c r="G2472">
        <v>10.83</v>
      </c>
      <c r="H2472" t="str">
        <f>_xlfn.XLOOKUP(Table1[[#This Row],[MyyjäID]],myyjat!$A$2:$A$16,myyjat!$B$2:$B$16)</f>
        <v>Liisa</v>
      </c>
      <c r="I2472">
        <f>_xlfn.XLOOKUP(Table1[[#This Row],[Tuotenumero]],tuotteet!$A$2:$A$26,tuotteet!$C$2:$C$26)</f>
        <v>4</v>
      </c>
      <c r="J2472" t="str">
        <f>_xlfn.XLOOKUP(Table1[[#This Row],[ryhmäID]],ryhmat!$A$2:$A$7,ryhmat!$B$2:$B$7)</f>
        <v>Tarvikkeet</v>
      </c>
      <c r="K2472">
        <f>Table1[[#This Row],[Myyntihinta]]-Table1[[#This Row],[Ostohinta]]</f>
        <v>3.17</v>
      </c>
    </row>
    <row r="2473" spans="1:11" x14ac:dyDescent="0.2">
      <c r="A2473">
        <v>52971</v>
      </c>
      <c r="B2473" s="21">
        <v>43996</v>
      </c>
      <c r="C2473" s="26" t="s">
        <v>827</v>
      </c>
      <c r="D2473">
        <v>1</v>
      </c>
      <c r="E2473">
        <v>6</v>
      </c>
      <c r="F2473">
        <v>237</v>
      </c>
      <c r="G2473">
        <v>125.87</v>
      </c>
      <c r="H2473" t="str">
        <f>_xlfn.XLOOKUP(Table1[[#This Row],[MyyjäID]],myyjat!$A$2:$A$16,myyjat!$B$2:$B$16)</f>
        <v>Hessu</v>
      </c>
      <c r="I2473">
        <f>_xlfn.XLOOKUP(Table1[[#This Row],[Tuotenumero]],tuotteet!$A$2:$A$26,tuotteet!$C$2:$C$26)</f>
        <v>1</v>
      </c>
      <c r="J2473" t="str">
        <f>_xlfn.XLOOKUP(Table1[[#This Row],[ryhmäID]],ryhmat!$A$2:$A$7,ryhmat!$B$2:$B$7)</f>
        <v>Äänentoisto</v>
      </c>
      <c r="K2473">
        <f>Table1[[#This Row],[Myyntihinta]]-Table1[[#This Row],[Ostohinta]]</f>
        <v>111.13</v>
      </c>
    </row>
    <row r="2474" spans="1:11" x14ac:dyDescent="0.2">
      <c r="A2474">
        <v>52972</v>
      </c>
      <c r="B2474" s="21">
        <v>43996</v>
      </c>
      <c r="C2474" s="26" t="s">
        <v>828</v>
      </c>
      <c r="D2474">
        <v>1</v>
      </c>
      <c r="E2474">
        <v>1</v>
      </c>
      <c r="F2474">
        <v>15</v>
      </c>
      <c r="G2474">
        <v>10.63</v>
      </c>
      <c r="H2474" t="str">
        <f>_xlfn.XLOOKUP(Table1[[#This Row],[MyyjäID]],myyjat!$A$2:$A$16,myyjat!$B$2:$B$16)</f>
        <v>Jani</v>
      </c>
      <c r="I2474">
        <f>_xlfn.XLOOKUP(Table1[[#This Row],[Tuotenumero]],tuotteet!$A$2:$A$26,tuotteet!$C$2:$C$26)</f>
        <v>4</v>
      </c>
      <c r="J2474" t="str">
        <f>_xlfn.XLOOKUP(Table1[[#This Row],[ryhmäID]],ryhmat!$A$2:$A$7,ryhmat!$B$2:$B$7)</f>
        <v>Tarvikkeet</v>
      </c>
      <c r="K2474">
        <f>Table1[[#This Row],[Myyntihinta]]-Table1[[#This Row],[Ostohinta]]</f>
        <v>4.3699999999999992</v>
      </c>
    </row>
    <row r="2475" spans="1:11" x14ac:dyDescent="0.2">
      <c r="A2475">
        <v>52973</v>
      </c>
      <c r="B2475" s="21">
        <v>43996</v>
      </c>
      <c r="C2475" s="26" t="s">
        <v>828</v>
      </c>
      <c r="D2475">
        <v>1</v>
      </c>
      <c r="E2475">
        <v>3</v>
      </c>
      <c r="F2475">
        <v>15</v>
      </c>
      <c r="G2475">
        <v>10.41</v>
      </c>
      <c r="H2475" t="str">
        <f>_xlfn.XLOOKUP(Table1[[#This Row],[MyyjäID]],myyjat!$A$2:$A$16,myyjat!$B$2:$B$16)</f>
        <v>Pekka</v>
      </c>
      <c r="I2475">
        <f>_xlfn.XLOOKUP(Table1[[#This Row],[Tuotenumero]],tuotteet!$A$2:$A$26,tuotteet!$C$2:$C$26)</f>
        <v>4</v>
      </c>
      <c r="J2475" t="str">
        <f>_xlfn.XLOOKUP(Table1[[#This Row],[ryhmäID]],ryhmat!$A$2:$A$7,ryhmat!$B$2:$B$7)</f>
        <v>Tarvikkeet</v>
      </c>
      <c r="K2475">
        <f>Table1[[#This Row],[Myyntihinta]]-Table1[[#This Row],[Ostohinta]]</f>
        <v>4.59</v>
      </c>
    </row>
    <row r="2476" spans="1:11" x14ac:dyDescent="0.2">
      <c r="A2476">
        <v>52974</v>
      </c>
      <c r="B2476" s="21">
        <v>43997</v>
      </c>
      <c r="C2476" s="26" t="s">
        <v>828</v>
      </c>
      <c r="D2476">
        <v>1</v>
      </c>
      <c r="E2476">
        <v>1</v>
      </c>
      <c r="F2476">
        <v>15</v>
      </c>
      <c r="G2476">
        <v>11.26</v>
      </c>
      <c r="H2476" t="str">
        <f>_xlfn.XLOOKUP(Table1[[#This Row],[MyyjäID]],myyjat!$A$2:$A$16,myyjat!$B$2:$B$16)</f>
        <v>Jani</v>
      </c>
      <c r="I2476">
        <f>_xlfn.XLOOKUP(Table1[[#This Row],[Tuotenumero]],tuotteet!$A$2:$A$26,tuotteet!$C$2:$C$26)</f>
        <v>4</v>
      </c>
      <c r="J2476" t="str">
        <f>_xlfn.XLOOKUP(Table1[[#This Row],[ryhmäID]],ryhmat!$A$2:$A$7,ryhmat!$B$2:$B$7)</f>
        <v>Tarvikkeet</v>
      </c>
      <c r="K2476">
        <f>Table1[[#This Row],[Myyntihinta]]-Table1[[#This Row],[Ostohinta]]</f>
        <v>3.74</v>
      </c>
    </row>
    <row r="2477" spans="1:11" x14ac:dyDescent="0.2">
      <c r="A2477">
        <v>52975</v>
      </c>
      <c r="B2477" s="21">
        <v>43997</v>
      </c>
      <c r="C2477" s="26" t="s">
        <v>826</v>
      </c>
      <c r="D2477">
        <v>1</v>
      </c>
      <c r="E2477">
        <v>2</v>
      </c>
      <c r="F2477">
        <v>17</v>
      </c>
      <c r="G2477">
        <v>9.15</v>
      </c>
      <c r="H2477" t="str">
        <f>_xlfn.XLOOKUP(Table1[[#This Row],[MyyjäID]],myyjat!$A$2:$A$16,myyjat!$B$2:$B$16)</f>
        <v>Petteri</v>
      </c>
      <c r="I2477">
        <f>_xlfn.XLOOKUP(Table1[[#This Row],[Tuotenumero]],tuotteet!$A$2:$A$26,tuotteet!$C$2:$C$26)</f>
        <v>4</v>
      </c>
      <c r="J2477" t="str">
        <f>_xlfn.XLOOKUP(Table1[[#This Row],[ryhmäID]],ryhmat!$A$2:$A$7,ryhmat!$B$2:$B$7)</f>
        <v>Tarvikkeet</v>
      </c>
      <c r="K2477">
        <f>Table1[[#This Row],[Myyntihinta]]-Table1[[#This Row],[Ostohinta]]</f>
        <v>7.85</v>
      </c>
    </row>
    <row r="2478" spans="1:11" x14ac:dyDescent="0.2">
      <c r="A2478">
        <v>52976</v>
      </c>
      <c r="B2478" s="21">
        <v>43998</v>
      </c>
      <c r="C2478" s="26" t="s">
        <v>828</v>
      </c>
      <c r="D2478">
        <v>1</v>
      </c>
      <c r="E2478">
        <v>1</v>
      </c>
      <c r="F2478">
        <v>15</v>
      </c>
      <c r="G2478">
        <v>10.46</v>
      </c>
      <c r="H2478" t="str">
        <f>_xlfn.XLOOKUP(Table1[[#This Row],[MyyjäID]],myyjat!$A$2:$A$16,myyjat!$B$2:$B$16)</f>
        <v>Jani</v>
      </c>
      <c r="I2478">
        <f>_xlfn.XLOOKUP(Table1[[#This Row],[Tuotenumero]],tuotteet!$A$2:$A$26,tuotteet!$C$2:$C$26)</f>
        <v>4</v>
      </c>
      <c r="J2478" t="str">
        <f>_xlfn.XLOOKUP(Table1[[#This Row],[ryhmäID]],ryhmat!$A$2:$A$7,ryhmat!$B$2:$B$7)</f>
        <v>Tarvikkeet</v>
      </c>
      <c r="K2478">
        <f>Table1[[#This Row],[Myyntihinta]]-Table1[[#This Row],[Ostohinta]]</f>
        <v>4.5399999999999991</v>
      </c>
    </row>
    <row r="2479" spans="1:11" x14ac:dyDescent="0.2">
      <c r="A2479">
        <v>52977</v>
      </c>
      <c r="B2479" s="21">
        <v>43998</v>
      </c>
      <c r="C2479" s="26" t="s">
        <v>827</v>
      </c>
      <c r="D2479">
        <v>1</v>
      </c>
      <c r="E2479">
        <v>2</v>
      </c>
      <c r="F2479">
        <v>238</v>
      </c>
      <c r="G2479">
        <v>131.54</v>
      </c>
      <c r="H2479" t="str">
        <f>_xlfn.XLOOKUP(Table1[[#This Row],[MyyjäID]],myyjat!$A$2:$A$16,myyjat!$B$2:$B$16)</f>
        <v>Petteri</v>
      </c>
      <c r="I2479">
        <f>_xlfn.XLOOKUP(Table1[[#This Row],[Tuotenumero]],tuotteet!$A$2:$A$26,tuotteet!$C$2:$C$26)</f>
        <v>1</v>
      </c>
      <c r="J2479" t="str">
        <f>_xlfn.XLOOKUP(Table1[[#This Row],[ryhmäID]],ryhmat!$A$2:$A$7,ryhmat!$B$2:$B$7)</f>
        <v>Äänentoisto</v>
      </c>
      <c r="K2479">
        <f>Table1[[#This Row],[Myyntihinta]]-Table1[[#This Row],[Ostohinta]]</f>
        <v>106.46000000000001</v>
      </c>
    </row>
    <row r="2480" spans="1:11" x14ac:dyDescent="0.2">
      <c r="A2480">
        <v>52978</v>
      </c>
      <c r="B2480" s="21">
        <v>43998</v>
      </c>
      <c r="C2480" s="26" t="s">
        <v>829</v>
      </c>
      <c r="D2480">
        <v>1</v>
      </c>
      <c r="E2480">
        <v>7</v>
      </c>
      <c r="F2480">
        <v>346</v>
      </c>
      <c r="G2480">
        <v>226.49</v>
      </c>
      <c r="H2480" t="str">
        <f>_xlfn.XLOOKUP(Table1[[#This Row],[MyyjäID]],myyjat!$A$2:$A$16,myyjat!$B$2:$B$16)</f>
        <v>Rauno</v>
      </c>
      <c r="I2480">
        <f>_xlfn.XLOOKUP(Table1[[#This Row],[Tuotenumero]],tuotteet!$A$2:$A$26,tuotteet!$C$2:$C$26)</f>
        <v>3</v>
      </c>
      <c r="J2480" t="str">
        <f>_xlfn.XLOOKUP(Table1[[#This Row],[ryhmäID]],ryhmat!$A$2:$A$7,ryhmat!$B$2:$B$7)</f>
        <v>TV</v>
      </c>
      <c r="K2480">
        <f>Table1[[#This Row],[Myyntihinta]]-Table1[[#This Row],[Ostohinta]]</f>
        <v>119.50999999999999</v>
      </c>
    </row>
    <row r="2481" spans="1:11" x14ac:dyDescent="0.2">
      <c r="A2481">
        <v>52979</v>
      </c>
      <c r="B2481" s="21">
        <v>43998</v>
      </c>
      <c r="C2481" s="26" t="s">
        <v>828</v>
      </c>
      <c r="D2481">
        <v>1</v>
      </c>
      <c r="E2481">
        <v>9</v>
      </c>
      <c r="F2481">
        <v>15</v>
      </c>
      <c r="G2481">
        <v>10.78</v>
      </c>
      <c r="H2481" t="str">
        <f>_xlfn.XLOOKUP(Table1[[#This Row],[MyyjäID]],myyjat!$A$2:$A$16,myyjat!$B$2:$B$16)</f>
        <v>Maija</v>
      </c>
      <c r="I2481">
        <f>_xlfn.XLOOKUP(Table1[[#This Row],[Tuotenumero]],tuotteet!$A$2:$A$26,tuotteet!$C$2:$C$26)</f>
        <v>4</v>
      </c>
      <c r="J2481" t="str">
        <f>_xlfn.XLOOKUP(Table1[[#This Row],[ryhmäID]],ryhmat!$A$2:$A$7,ryhmat!$B$2:$B$7)</f>
        <v>Tarvikkeet</v>
      </c>
      <c r="K2481">
        <f>Table1[[#This Row],[Myyntihinta]]-Table1[[#This Row],[Ostohinta]]</f>
        <v>4.2200000000000006</v>
      </c>
    </row>
    <row r="2482" spans="1:11" x14ac:dyDescent="0.2">
      <c r="A2482">
        <v>52980</v>
      </c>
      <c r="B2482" s="21">
        <v>43999</v>
      </c>
      <c r="C2482" s="26" t="s">
        <v>826</v>
      </c>
      <c r="D2482">
        <v>1</v>
      </c>
      <c r="E2482">
        <v>6</v>
      </c>
      <c r="F2482">
        <v>17</v>
      </c>
      <c r="G2482">
        <v>9.69</v>
      </c>
      <c r="H2482" t="str">
        <f>_xlfn.XLOOKUP(Table1[[#This Row],[MyyjäID]],myyjat!$A$2:$A$16,myyjat!$B$2:$B$16)</f>
        <v>Hessu</v>
      </c>
      <c r="I2482">
        <f>_xlfn.XLOOKUP(Table1[[#This Row],[Tuotenumero]],tuotteet!$A$2:$A$26,tuotteet!$C$2:$C$26)</f>
        <v>4</v>
      </c>
      <c r="J2482" t="str">
        <f>_xlfn.XLOOKUP(Table1[[#This Row],[ryhmäID]],ryhmat!$A$2:$A$7,ryhmat!$B$2:$B$7)</f>
        <v>Tarvikkeet</v>
      </c>
      <c r="K2482">
        <f>Table1[[#This Row],[Myyntihinta]]-Table1[[#This Row],[Ostohinta]]</f>
        <v>7.3100000000000005</v>
      </c>
    </row>
    <row r="2483" spans="1:11" x14ac:dyDescent="0.2">
      <c r="A2483">
        <v>52981</v>
      </c>
      <c r="B2483" s="21">
        <v>43999</v>
      </c>
      <c r="C2483" s="26" t="s">
        <v>828</v>
      </c>
      <c r="D2483">
        <v>1</v>
      </c>
      <c r="E2483">
        <v>2</v>
      </c>
      <c r="F2483">
        <v>15</v>
      </c>
      <c r="G2483">
        <v>10.91</v>
      </c>
      <c r="H2483" t="str">
        <f>_xlfn.XLOOKUP(Table1[[#This Row],[MyyjäID]],myyjat!$A$2:$A$16,myyjat!$B$2:$B$16)</f>
        <v>Petteri</v>
      </c>
      <c r="I2483">
        <f>_xlfn.XLOOKUP(Table1[[#This Row],[Tuotenumero]],tuotteet!$A$2:$A$26,tuotteet!$C$2:$C$26)</f>
        <v>4</v>
      </c>
      <c r="J2483" t="str">
        <f>_xlfn.XLOOKUP(Table1[[#This Row],[ryhmäID]],ryhmat!$A$2:$A$7,ryhmat!$B$2:$B$7)</f>
        <v>Tarvikkeet</v>
      </c>
      <c r="K2483">
        <f>Table1[[#This Row],[Myyntihinta]]-Table1[[#This Row],[Ostohinta]]</f>
        <v>4.09</v>
      </c>
    </row>
    <row r="2484" spans="1:11" x14ac:dyDescent="0.2">
      <c r="A2484">
        <v>52982</v>
      </c>
      <c r="B2484" s="21">
        <v>43999</v>
      </c>
      <c r="C2484" s="26" t="s">
        <v>828</v>
      </c>
      <c r="D2484">
        <v>1</v>
      </c>
      <c r="E2484">
        <v>2</v>
      </c>
      <c r="F2484">
        <v>15</v>
      </c>
      <c r="G2484">
        <v>11.06</v>
      </c>
      <c r="H2484" t="str">
        <f>_xlfn.XLOOKUP(Table1[[#This Row],[MyyjäID]],myyjat!$A$2:$A$16,myyjat!$B$2:$B$16)</f>
        <v>Petteri</v>
      </c>
      <c r="I2484">
        <f>_xlfn.XLOOKUP(Table1[[#This Row],[Tuotenumero]],tuotteet!$A$2:$A$26,tuotteet!$C$2:$C$26)</f>
        <v>4</v>
      </c>
      <c r="J2484" t="str">
        <f>_xlfn.XLOOKUP(Table1[[#This Row],[ryhmäID]],ryhmat!$A$2:$A$7,ryhmat!$B$2:$B$7)</f>
        <v>Tarvikkeet</v>
      </c>
      <c r="K2484">
        <f>Table1[[#This Row],[Myyntihinta]]-Table1[[#This Row],[Ostohinta]]</f>
        <v>3.9399999999999995</v>
      </c>
    </row>
    <row r="2485" spans="1:11" x14ac:dyDescent="0.2">
      <c r="A2485">
        <v>52983</v>
      </c>
      <c r="B2485" s="21">
        <v>44000</v>
      </c>
      <c r="C2485" s="26" t="s">
        <v>828</v>
      </c>
      <c r="D2485">
        <v>1</v>
      </c>
      <c r="E2485">
        <v>1</v>
      </c>
      <c r="F2485">
        <v>15</v>
      </c>
      <c r="G2485">
        <v>10.81</v>
      </c>
      <c r="H2485" t="str">
        <f>_xlfn.XLOOKUP(Table1[[#This Row],[MyyjäID]],myyjat!$A$2:$A$16,myyjat!$B$2:$B$16)</f>
        <v>Jani</v>
      </c>
      <c r="I2485">
        <f>_xlfn.XLOOKUP(Table1[[#This Row],[Tuotenumero]],tuotteet!$A$2:$A$26,tuotteet!$C$2:$C$26)</f>
        <v>4</v>
      </c>
      <c r="J2485" t="str">
        <f>_xlfn.XLOOKUP(Table1[[#This Row],[ryhmäID]],ryhmat!$A$2:$A$7,ryhmat!$B$2:$B$7)</f>
        <v>Tarvikkeet</v>
      </c>
      <c r="K2485">
        <f>Table1[[#This Row],[Myyntihinta]]-Table1[[#This Row],[Ostohinta]]</f>
        <v>4.1899999999999995</v>
      </c>
    </row>
    <row r="2486" spans="1:11" x14ac:dyDescent="0.2">
      <c r="A2486">
        <v>52984</v>
      </c>
      <c r="B2486" s="21">
        <v>44000</v>
      </c>
      <c r="C2486" s="26" t="s">
        <v>828</v>
      </c>
      <c r="D2486">
        <v>1</v>
      </c>
      <c r="E2486">
        <v>2</v>
      </c>
      <c r="F2486">
        <v>15</v>
      </c>
      <c r="G2486">
        <v>10.58</v>
      </c>
      <c r="H2486" t="str">
        <f>_xlfn.XLOOKUP(Table1[[#This Row],[MyyjäID]],myyjat!$A$2:$A$16,myyjat!$B$2:$B$16)</f>
        <v>Petteri</v>
      </c>
      <c r="I2486">
        <f>_xlfn.XLOOKUP(Table1[[#This Row],[Tuotenumero]],tuotteet!$A$2:$A$26,tuotteet!$C$2:$C$26)</f>
        <v>4</v>
      </c>
      <c r="J2486" t="str">
        <f>_xlfn.XLOOKUP(Table1[[#This Row],[ryhmäID]],ryhmat!$A$2:$A$7,ryhmat!$B$2:$B$7)</f>
        <v>Tarvikkeet</v>
      </c>
      <c r="K2486">
        <f>Table1[[#This Row],[Myyntihinta]]-Table1[[#This Row],[Ostohinta]]</f>
        <v>4.42</v>
      </c>
    </row>
    <row r="2487" spans="1:11" x14ac:dyDescent="0.2">
      <c r="A2487">
        <v>52985</v>
      </c>
      <c r="B2487" s="21">
        <v>44000</v>
      </c>
      <c r="C2487" s="26" t="s">
        <v>828</v>
      </c>
      <c r="D2487">
        <v>1</v>
      </c>
      <c r="E2487">
        <v>1</v>
      </c>
      <c r="F2487">
        <v>15</v>
      </c>
      <c r="G2487">
        <v>10.72</v>
      </c>
      <c r="H2487" t="str">
        <f>_xlfn.XLOOKUP(Table1[[#This Row],[MyyjäID]],myyjat!$A$2:$A$16,myyjat!$B$2:$B$16)</f>
        <v>Jani</v>
      </c>
      <c r="I2487">
        <f>_xlfn.XLOOKUP(Table1[[#This Row],[Tuotenumero]],tuotteet!$A$2:$A$26,tuotteet!$C$2:$C$26)</f>
        <v>4</v>
      </c>
      <c r="J2487" t="str">
        <f>_xlfn.XLOOKUP(Table1[[#This Row],[ryhmäID]],ryhmat!$A$2:$A$7,ryhmat!$B$2:$B$7)</f>
        <v>Tarvikkeet</v>
      </c>
      <c r="K2487">
        <f>Table1[[#This Row],[Myyntihinta]]-Table1[[#This Row],[Ostohinta]]</f>
        <v>4.2799999999999994</v>
      </c>
    </row>
    <row r="2488" spans="1:11" x14ac:dyDescent="0.2">
      <c r="A2488">
        <v>52986</v>
      </c>
      <c r="B2488" s="21">
        <v>44000</v>
      </c>
      <c r="C2488" s="26" t="s">
        <v>830</v>
      </c>
      <c r="D2488">
        <v>1</v>
      </c>
      <c r="E2488">
        <v>1</v>
      </c>
      <c r="F2488">
        <v>59</v>
      </c>
      <c r="G2488">
        <v>45.35</v>
      </c>
      <c r="H2488" t="str">
        <f>_xlfn.XLOOKUP(Table1[[#This Row],[MyyjäID]],myyjat!$A$2:$A$16,myyjat!$B$2:$B$16)</f>
        <v>Jani</v>
      </c>
      <c r="I2488">
        <f>_xlfn.XLOOKUP(Table1[[#This Row],[Tuotenumero]],tuotteet!$A$2:$A$26,tuotteet!$C$2:$C$26)</f>
        <v>4</v>
      </c>
      <c r="J2488" t="str">
        <f>_xlfn.XLOOKUP(Table1[[#This Row],[ryhmäID]],ryhmat!$A$2:$A$7,ryhmat!$B$2:$B$7)</f>
        <v>Tarvikkeet</v>
      </c>
      <c r="K2488">
        <f>Table1[[#This Row],[Myyntihinta]]-Table1[[#This Row],[Ostohinta]]</f>
        <v>13.649999999999999</v>
      </c>
    </row>
    <row r="2489" spans="1:11" x14ac:dyDescent="0.2">
      <c r="A2489">
        <v>52987</v>
      </c>
      <c r="B2489" s="21">
        <v>44001</v>
      </c>
      <c r="C2489" s="26" t="s">
        <v>827</v>
      </c>
      <c r="D2489">
        <v>1</v>
      </c>
      <c r="E2489">
        <v>1</v>
      </c>
      <c r="F2489">
        <v>236</v>
      </c>
      <c r="G2489">
        <v>133.74</v>
      </c>
      <c r="H2489" t="str">
        <f>_xlfn.XLOOKUP(Table1[[#This Row],[MyyjäID]],myyjat!$A$2:$A$16,myyjat!$B$2:$B$16)</f>
        <v>Jani</v>
      </c>
      <c r="I2489">
        <f>_xlfn.XLOOKUP(Table1[[#This Row],[Tuotenumero]],tuotteet!$A$2:$A$26,tuotteet!$C$2:$C$26)</f>
        <v>1</v>
      </c>
      <c r="J2489" t="str">
        <f>_xlfn.XLOOKUP(Table1[[#This Row],[ryhmäID]],ryhmat!$A$2:$A$7,ryhmat!$B$2:$B$7)</f>
        <v>Äänentoisto</v>
      </c>
      <c r="K2489">
        <f>Table1[[#This Row],[Myyntihinta]]-Table1[[#This Row],[Ostohinta]]</f>
        <v>102.25999999999999</v>
      </c>
    </row>
    <row r="2490" spans="1:11" x14ac:dyDescent="0.2">
      <c r="A2490">
        <v>52988</v>
      </c>
      <c r="B2490" s="21">
        <v>44001</v>
      </c>
      <c r="C2490" s="26" t="s">
        <v>828</v>
      </c>
      <c r="D2490">
        <v>1</v>
      </c>
      <c r="E2490">
        <v>7</v>
      </c>
      <c r="F2490">
        <v>15</v>
      </c>
      <c r="G2490">
        <v>11.06</v>
      </c>
      <c r="H2490" t="str">
        <f>_xlfn.XLOOKUP(Table1[[#This Row],[MyyjäID]],myyjat!$A$2:$A$16,myyjat!$B$2:$B$16)</f>
        <v>Rauno</v>
      </c>
      <c r="I2490">
        <f>_xlfn.XLOOKUP(Table1[[#This Row],[Tuotenumero]],tuotteet!$A$2:$A$26,tuotteet!$C$2:$C$26)</f>
        <v>4</v>
      </c>
      <c r="J2490" t="str">
        <f>_xlfn.XLOOKUP(Table1[[#This Row],[ryhmäID]],ryhmat!$A$2:$A$7,ryhmat!$B$2:$B$7)</f>
        <v>Tarvikkeet</v>
      </c>
      <c r="K2490">
        <f>Table1[[#This Row],[Myyntihinta]]-Table1[[#This Row],[Ostohinta]]</f>
        <v>3.9399999999999995</v>
      </c>
    </row>
    <row r="2491" spans="1:11" x14ac:dyDescent="0.2">
      <c r="A2491">
        <v>52989</v>
      </c>
      <c r="B2491" s="21">
        <v>44002</v>
      </c>
      <c r="C2491" s="26" t="s">
        <v>828</v>
      </c>
      <c r="D2491">
        <v>1</v>
      </c>
      <c r="E2491">
        <v>6</v>
      </c>
      <c r="F2491">
        <v>15</v>
      </c>
      <c r="G2491">
        <v>10.23</v>
      </c>
      <c r="H2491" t="str">
        <f>_xlfn.XLOOKUP(Table1[[#This Row],[MyyjäID]],myyjat!$A$2:$A$16,myyjat!$B$2:$B$16)</f>
        <v>Hessu</v>
      </c>
      <c r="I2491">
        <f>_xlfn.XLOOKUP(Table1[[#This Row],[Tuotenumero]],tuotteet!$A$2:$A$26,tuotteet!$C$2:$C$26)</f>
        <v>4</v>
      </c>
      <c r="J2491" t="str">
        <f>_xlfn.XLOOKUP(Table1[[#This Row],[ryhmäID]],ryhmat!$A$2:$A$7,ryhmat!$B$2:$B$7)</f>
        <v>Tarvikkeet</v>
      </c>
      <c r="K2491">
        <f>Table1[[#This Row],[Myyntihinta]]-Table1[[#This Row],[Ostohinta]]</f>
        <v>4.7699999999999996</v>
      </c>
    </row>
    <row r="2492" spans="1:11" x14ac:dyDescent="0.2">
      <c r="A2492">
        <v>52990</v>
      </c>
      <c r="B2492" s="21">
        <v>44003</v>
      </c>
      <c r="C2492" s="26" t="s">
        <v>828</v>
      </c>
      <c r="D2492">
        <v>1</v>
      </c>
      <c r="E2492">
        <v>5</v>
      </c>
      <c r="F2492">
        <v>15</v>
      </c>
      <c r="G2492">
        <v>10.42</v>
      </c>
      <c r="H2492" t="str">
        <f>_xlfn.XLOOKUP(Table1[[#This Row],[MyyjäID]],myyjat!$A$2:$A$16,myyjat!$B$2:$B$16)</f>
        <v>Liisa</v>
      </c>
      <c r="I2492">
        <f>_xlfn.XLOOKUP(Table1[[#This Row],[Tuotenumero]],tuotteet!$A$2:$A$26,tuotteet!$C$2:$C$26)</f>
        <v>4</v>
      </c>
      <c r="J2492" t="str">
        <f>_xlfn.XLOOKUP(Table1[[#This Row],[ryhmäID]],ryhmat!$A$2:$A$7,ryhmat!$B$2:$B$7)</f>
        <v>Tarvikkeet</v>
      </c>
      <c r="K2492">
        <f>Table1[[#This Row],[Myyntihinta]]-Table1[[#This Row],[Ostohinta]]</f>
        <v>4.58</v>
      </c>
    </row>
    <row r="2493" spans="1:11" x14ac:dyDescent="0.2">
      <c r="A2493">
        <v>52991</v>
      </c>
      <c r="B2493" s="21">
        <v>44003</v>
      </c>
      <c r="C2493" s="26" t="s">
        <v>828</v>
      </c>
      <c r="D2493">
        <v>1</v>
      </c>
      <c r="E2493">
        <v>6</v>
      </c>
      <c r="F2493">
        <v>15</v>
      </c>
      <c r="G2493">
        <v>11.06</v>
      </c>
      <c r="H2493" t="str">
        <f>_xlfn.XLOOKUP(Table1[[#This Row],[MyyjäID]],myyjat!$A$2:$A$16,myyjat!$B$2:$B$16)</f>
        <v>Hessu</v>
      </c>
      <c r="I2493">
        <f>_xlfn.XLOOKUP(Table1[[#This Row],[Tuotenumero]],tuotteet!$A$2:$A$26,tuotteet!$C$2:$C$26)</f>
        <v>4</v>
      </c>
      <c r="J2493" t="str">
        <f>_xlfn.XLOOKUP(Table1[[#This Row],[ryhmäID]],ryhmat!$A$2:$A$7,ryhmat!$B$2:$B$7)</f>
        <v>Tarvikkeet</v>
      </c>
      <c r="K2493">
        <f>Table1[[#This Row],[Myyntihinta]]-Table1[[#This Row],[Ostohinta]]</f>
        <v>3.9399999999999995</v>
      </c>
    </row>
    <row r="2494" spans="1:11" x14ac:dyDescent="0.2">
      <c r="A2494">
        <v>52992</v>
      </c>
      <c r="B2494" s="21">
        <v>44003</v>
      </c>
      <c r="C2494" s="26" t="s">
        <v>828</v>
      </c>
      <c r="D2494">
        <v>1</v>
      </c>
      <c r="E2494">
        <v>7</v>
      </c>
      <c r="F2494">
        <v>14</v>
      </c>
      <c r="G2494">
        <v>10.38</v>
      </c>
      <c r="H2494" t="str">
        <f>_xlfn.XLOOKUP(Table1[[#This Row],[MyyjäID]],myyjat!$A$2:$A$16,myyjat!$B$2:$B$16)</f>
        <v>Rauno</v>
      </c>
      <c r="I2494">
        <f>_xlfn.XLOOKUP(Table1[[#This Row],[Tuotenumero]],tuotteet!$A$2:$A$26,tuotteet!$C$2:$C$26)</f>
        <v>4</v>
      </c>
      <c r="J2494" t="str">
        <f>_xlfn.XLOOKUP(Table1[[#This Row],[ryhmäID]],ryhmat!$A$2:$A$7,ryhmat!$B$2:$B$7)</f>
        <v>Tarvikkeet</v>
      </c>
      <c r="K2494">
        <f>Table1[[#This Row],[Myyntihinta]]-Table1[[#This Row],[Ostohinta]]</f>
        <v>3.6199999999999992</v>
      </c>
    </row>
    <row r="2495" spans="1:11" x14ac:dyDescent="0.2">
      <c r="A2495">
        <v>52993</v>
      </c>
      <c r="B2495" s="21">
        <v>44003</v>
      </c>
      <c r="C2495" s="26" t="s">
        <v>827</v>
      </c>
      <c r="D2495">
        <v>1</v>
      </c>
      <c r="E2495">
        <v>6</v>
      </c>
      <c r="F2495">
        <v>239</v>
      </c>
      <c r="G2495">
        <v>131.22999999999999</v>
      </c>
      <c r="H2495" t="str">
        <f>_xlfn.XLOOKUP(Table1[[#This Row],[MyyjäID]],myyjat!$A$2:$A$16,myyjat!$B$2:$B$16)</f>
        <v>Hessu</v>
      </c>
      <c r="I2495">
        <f>_xlfn.XLOOKUP(Table1[[#This Row],[Tuotenumero]],tuotteet!$A$2:$A$26,tuotteet!$C$2:$C$26)</f>
        <v>1</v>
      </c>
      <c r="J2495" t="str">
        <f>_xlfn.XLOOKUP(Table1[[#This Row],[ryhmäID]],ryhmat!$A$2:$A$7,ryhmat!$B$2:$B$7)</f>
        <v>Äänentoisto</v>
      </c>
      <c r="K2495">
        <f>Table1[[#This Row],[Myyntihinta]]-Table1[[#This Row],[Ostohinta]]</f>
        <v>107.77000000000001</v>
      </c>
    </row>
    <row r="2496" spans="1:11" x14ac:dyDescent="0.2">
      <c r="A2496">
        <v>52994</v>
      </c>
      <c r="B2496" s="21">
        <v>44003</v>
      </c>
      <c r="C2496" s="26" t="s">
        <v>826</v>
      </c>
      <c r="D2496">
        <v>1</v>
      </c>
      <c r="E2496">
        <v>1</v>
      </c>
      <c r="F2496">
        <v>17</v>
      </c>
      <c r="G2496">
        <v>9.17</v>
      </c>
      <c r="H2496" t="str">
        <f>_xlfn.XLOOKUP(Table1[[#This Row],[MyyjäID]],myyjat!$A$2:$A$16,myyjat!$B$2:$B$16)</f>
        <v>Jani</v>
      </c>
      <c r="I2496">
        <f>_xlfn.XLOOKUP(Table1[[#This Row],[Tuotenumero]],tuotteet!$A$2:$A$26,tuotteet!$C$2:$C$26)</f>
        <v>4</v>
      </c>
      <c r="J2496" t="str">
        <f>_xlfn.XLOOKUP(Table1[[#This Row],[ryhmäID]],ryhmat!$A$2:$A$7,ryhmat!$B$2:$B$7)</f>
        <v>Tarvikkeet</v>
      </c>
      <c r="K2496">
        <f>Table1[[#This Row],[Myyntihinta]]-Table1[[#This Row],[Ostohinta]]</f>
        <v>7.83</v>
      </c>
    </row>
    <row r="2497" spans="1:11" x14ac:dyDescent="0.2">
      <c r="A2497">
        <v>52995</v>
      </c>
      <c r="B2497" s="21">
        <v>44003</v>
      </c>
      <c r="C2497" s="26" t="s">
        <v>828</v>
      </c>
      <c r="D2497">
        <v>1</v>
      </c>
      <c r="E2497">
        <v>7</v>
      </c>
      <c r="F2497">
        <v>14</v>
      </c>
      <c r="G2497">
        <v>10.59</v>
      </c>
      <c r="H2497" t="str">
        <f>_xlfn.XLOOKUP(Table1[[#This Row],[MyyjäID]],myyjat!$A$2:$A$16,myyjat!$B$2:$B$16)</f>
        <v>Rauno</v>
      </c>
      <c r="I2497">
        <f>_xlfn.XLOOKUP(Table1[[#This Row],[Tuotenumero]],tuotteet!$A$2:$A$26,tuotteet!$C$2:$C$26)</f>
        <v>4</v>
      </c>
      <c r="J2497" t="str">
        <f>_xlfn.XLOOKUP(Table1[[#This Row],[ryhmäID]],ryhmat!$A$2:$A$7,ryhmat!$B$2:$B$7)</f>
        <v>Tarvikkeet</v>
      </c>
      <c r="K2497">
        <f>Table1[[#This Row],[Myyntihinta]]-Table1[[#This Row],[Ostohinta]]</f>
        <v>3.41</v>
      </c>
    </row>
    <row r="2498" spans="1:11" x14ac:dyDescent="0.2">
      <c r="A2498">
        <v>52996</v>
      </c>
      <c r="B2498" s="21">
        <v>44003</v>
      </c>
      <c r="C2498" s="26" t="s">
        <v>831</v>
      </c>
      <c r="D2498">
        <v>1</v>
      </c>
      <c r="E2498">
        <v>2</v>
      </c>
      <c r="F2498">
        <v>118</v>
      </c>
      <c r="G2498">
        <v>78.09</v>
      </c>
      <c r="H2498" t="str">
        <f>_xlfn.XLOOKUP(Table1[[#This Row],[MyyjäID]],myyjat!$A$2:$A$16,myyjat!$B$2:$B$16)</f>
        <v>Petteri</v>
      </c>
      <c r="I2498">
        <f>_xlfn.XLOOKUP(Table1[[#This Row],[Tuotenumero]],tuotteet!$A$2:$A$26,tuotteet!$C$2:$C$26)</f>
        <v>6</v>
      </c>
      <c r="J2498" t="str">
        <f>_xlfn.XLOOKUP(Table1[[#This Row],[ryhmäID]],ryhmat!$A$2:$A$7,ryhmat!$B$2:$B$7)</f>
        <v>Digiboxit</v>
      </c>
      <c r="K2498">
        <f>Table1[[#This Row],[Myyntihinta]]-Table1[[#This Row],[Ostohinta]]</f>
        <v>39.909999999999997</v>
      </c>
    </row>
    <row r="2499" spans="1:11" x14ac:dyDescent="0.2">
      <c r="A2499">
        <v>52997</v>
      </c>
      <c r="B2499" s="21">
        <v>44004</v>
      </c>
      <c r="C2499" s="26" t="s">
        <v>828</v>
      </c>
      <c r="D2499">
        <v>1</v>
      </c>
      <c r="E2499">
        <v>3</v>
      </c>
      <c r="F2499">
        <v>15</v>
      </c>
      <c r="G2499">
        <v>10.7</v>
      </c>
      <c r="H2499" t="str">
        <f>_xlfn.XLOOKUP(Table1[[#This Row],[MyyjäID]],myyjat!$A$2:$A$16,myyjat!$B$2:$B$16)</f>
        <v>Pekka</v>
      </c>
      <c r="I2499">
        <f>_xlfn.XLOOKUP(Table1[[#This Row],[Tuotenumero]],tuotteet!$A$2:$A$26,tuotteet!$C$2:$C$26)</f>
        <v>4</v>
      </c>
      <c r="J2499" t="str">
        <f>_xlfn.XLOOKUP(Table1[[#This Row],[ryhmäID]],ryhmat!$A$2:$A$7,ryhmat!$B$2:$B$7)</f>
        <v>Tarvikkeet</v>
      </c>
      <c r="K2499">
        <f>Table1[[#This Row],[Myyntihinta]]-Table1[[#This Row],[Ostohinta]]</f>
        <v>4.3000000000000007</v>
      </c>
    </row>
    <row r="2500" spans="1:11" x14ac:dyDescent="0.2">
      <c r="A2500">
        <v>52998</v>
      </c>
      <c r="B2500" s="21">
        <v>44004</v>
      </c>
      <c r="C2500" s="26" t="s">
        <v>828</v>
      </c>
      <c r="D2500">
        <v>1</v>
      </c>
      <c r="E2500">
        <v>1</v>
      </c>
      <c r="F2500">
        <v>15</v>
      </c>
      <c r="G2500">
        <v>10.33</v>
      </c>
      <c r="H2500" t="str">
        <f>_xlfn.XLOOKUP(Table1[[#This Row],[MyyjäID]],myyjat!$A$2:$A$16,myyjat!$B$2:$B$16)</f>
        <v>Jani</v>
      </c>
      <c r="I2500">
        <f>_xlfn.XLOOKUP(Table1[[#This Row],[Tuotenumero]],tuotteet!$A$2:$A$26,tuotteet!$C$2:$C$26)</f>
        <v>4</v>
      </c>
      <c r="J2500" t="str">
        <f>_xlfn.XLOOKUP(Table1[[#This Row],[ryhmäID]],ryhmat!$A$2:$A$7,ryhmat!$B$2:$B$7)</f>
        <v>Tarvikkeet</v>
      </c>
      <c r="K2500">
        <f>Table1[[#This Row],[Myyntihinta]]-Table1[[#This Row],[Ostohinta]]</f>
        <v>4.67</v>
      </c>
    </row>
    <row r="2501" spans="1:11" x14ac:dyDescent="0.2">
      <c r="A2501">
        <v>52999</v>
      </c>
      <c r="B2501" s="21">
        <v>44004</v>
      </c>
      <c r="C2501" s="26" t="s">
        <v>830</v>
      </c>
      <c r="D2501">
        <v>1</v>
      </c>
      <c r="E2501">
        <v>5</v>
      </c>
      <c r="F2501">
        <v>55</v>
      </c>
      <c r="G2501">
        <v>42.92</v>
      </c>
      <c r="H2501" t="str">
        <f>_xlfn.XLOOKUP(Table1[[#This Row],[MyyjäID]],myyjat!$A$2:$A$16,myyjat!$B$2:$B$16)</f>
        <v>Liisa</v>
      </c>
      <c r="I2501">
        <f>_xlfn.XLOOKUP(Table1[[#This Row],[Tuotenumero]],tuotteet!$A$2:$A$26,tuotteet!$C$2:$C$26)</f>
        <v>4</v>
      </c>
      <c r="J2501" t="str">
        <f>_xlfn.XLOOKUP(Table1[[#This Row],[ryhmäID]],ryhmat!$A$2:$A$7,ryhmat!$B$2:$B$7)</f>
        <v>Tarvikkeet</v>
      </c>
      <c r="K2501">
        <f>Table1[[#This Row],[Myyntihinta]]-Table1[[#This Row],[Ostohinta]]</f>
        <v>12.079999999999998</v>
      </c>
    </row>
    <row r="2502" spans="1:11" x14ac:dyDescent="0.2">
      <c r="A2502">
        <v>53000</v>
      </c>
      <c r="B2502" s="21">
        <v>44005</v>
      </c>
      <c r="C2502" s="26" t="s">
        <v>828</v>
      </c>
      <c r="D2502">
        <v>1</v>
      </c>
      <c r="E2502">
        <v>5</v>
      </c>
      <c r="F2502">
        <v>14</v>
      </c>
      <c r="G2502">
        <v>10.27</v>
      </c>
      <c r="H2502" t="str">
        <f>_xlfn.XLOOKUP(Table1[[#This Row],[MyyjäID]],myyjat!$A$2:$A$16,myyjat!$B$2:$B$16)</f>
        <v>Liisa</v>
      </c>
      <c r="I2502">
        <f>_xlfn.XLOOKUP(Table1[[#This Row],[Tuotenumero]],tuotteet!$A$2:$A$26,tuotteet!$C$2:$C$26)</f>
        <v>4</v>
      </c>
      <c r="J2502" t="str">
        <f>_xlfn.XLOOKUP(Table1[[#This Row],[ryhmäID]],ryhmat!$A$2:$A$7,ryhmat!$B$2:$B$7)</f>
        <v>Tarvikkeet</v>
      </c>
      <c r="K2502">
        <f>Table1[[#This Row],[Myyntihinta]]-Table1[[#This Row],[Ostohinta]]</f>
        <v>3.7300000000000004</v>
      </c>
    </row>
    <row r="2503" spans="1:11" x14ac:dyDescent="0.2">
      <c r="A2503">
        <v>53001</v>
      </c>
      <c r="B2503" s="21">
        <v>44005</v>
      </c>
      <c r="C2503" s="26" t="s">
        <v>828</v>
      </c>
      <c r="D2503">
        <v>1</v>
      </c>
      <c r="E2503">
        <v>5</v>
      </c>
      <c r="F2503">
        <v>14</v>
      </c>
      <c r="G2503">
        <v>10.69</v>
      </c>
      <c r="H2503" t="str">
        <f>_xlfn.XLOOKUP(Table1[[#This Row],[MyyjäID]],myyjat!$A$2:$A$16,myyjat!$B$2:$B$16)</f>
        <v>Liisa</v>
      </c>
      <c r="I2503">
        <f>_xlfn.XLOOKUP(Table1[[#This Row],[Tuotenumero]],tuotteet!$A$2:$A$26,tuotteet!$C$2:$C$26)</f>
        <v>4</v>
      </c>
      <c r="J2503" t="str">
        <f>_xlfn.XLOOKUP(Table1[[#This Row],[ryhmäID]],ryhmat!$A$2:$A$7,ryhmat!$B$2:$B$7)</f>
        <v>Tarvikkeet</v>
      </c>
      <c r="K2503">
        <f>Table1[[#This Row],[Myyntihinta]]-Table1[[#This Row],[Ostohinta]]</f>
        <v>3.3100000000000005</v>
      </c>
    </row>
    <row r="2504" spans="1:11" x14ac:dyDescent="0.2">
      <c r="A2504">
        <v>53002</v>
      </c>
      <c r="B2504" s="21">
        <v>44005</v>
      </c>
      <c r="C2504" s="26" t="s">
        <v>829</v>
      </c>
      <c r="D2504">
        <v>1</v>
      </c>
      <c r="E2504">
        <v>6</v>
      </c>
      <c r="F2504">
        <v>342</v>
      </c>
      <c r="G2504">
        <v>227.1</v>
      </c>
      <c r="H2504" t="str">
        <f>_xlfn.XLOOKUP(Table1[[#This Row],[MyyjäID]],myyjat!$A$2:$A$16,myyjat!$B$2:$B$16)</f>
        <v>Hessu</v>
      </c>
      <c r="I2504">
        <f>_xlfn.XLOOKUP(Table1[[#This Row],[Tuotenumero]],tuotteet!$A$2:$A$26,tuotteet!$C$2:$C$26)</f>
        <v>3</v>
      </c>
      <c r="J2504" t="str">
        <f>_xlfn.XLOOKUP(Table1[[#This Row],[ryhmäID]],ryhmat!$A$2:$A$7,ryhmat!$B$2:$B$7)</f>
        <v>TV</v>
      </c>
      <c r="K2504">
        <f>Table1[[#This Row],[Myyntihinta]]-Table1[[#This Row],[Ostohinta]]</f>
        <v>114.9</v>
      </c>
    </row>
    <row r="2505" spans="1:11" x14ac:dyDescent="0.2">
      <c r="A2505">
        <v>53003</v>
      </c>
      <c r="B2505" s="21">
        <v>44006</v>
      </c>
      <c r="C2505" s="26" t="s">
        <v>828</v>
      </c>
      <c r="D2505">
        <v>1</v>
      </c>
      <c r="E2505">
        <v>7</v>
      </c>
      <c r="F2505">
        <v>15</v>
      </c>
      <c r="G2505">
        <v>10.37</v>
      </c>
      <c r="H2505" t="str">
        <f>_xlfn.XLOOKUP(Table1[[#This Row],[MyyjäID]],myyjat!$A$2:$A$16,myyjat!$B$2:$B$16)</f>
        <v>Rauno</v>
      </c>
      <c r="I2505">
        <f>_xlfn.XLOOKUP(Table1[[#This Row],[Tuotenumero]],tuotteet!$A$2:$A$26,tuotteet!$C$2:$C$26)</f>
        <v>4</v>
      </c>
      <c r="J2505" t="str">
        <f>_xlfn.XLOOKUP(Table1[[#This Row],[ryhmäID]],ryhmat!$A$2:$A$7,ryhmat!$B$2:$B$7)</f>
        <v>Tarvikkeet</v>
      </c>
      <c r="K2505">
        <f>Table1[[#This Row],[Myyntihinta]]-Table1[[#This Row],[Ostohinta]]</f>
        <v>4.6300000000000008</v>
      </c>
    </row>
    <row r="2506" spans="1:11" x14ac:dyDescent="0.2">
      <c r="A2506">
        <v>53004</v>
      </c>
      <c r="B2506" s="21">
        <v>44006</v>
      </c>
      <c r="C2506" s="26" t="s">
        <v>827</v>
      </c>
      <c r="D2506">
        <v>1</v>
      </c>
      <c r="E2506">
        <v>7</v>
      </c>
      <c r="F2506">
        <v>241</v>
      </c>
      <c r="G2506">
        <v>127.99</v>
      </c>
      <c r="H2506" t="str">
        <f>_xlfn.XLOOKUP(Table1[[#This Row],[MyyjäID]],myyjat!$A$2:$A$16,myyjat!$B$2:$B$16)</f>
        <v>Rauno</v>
      </c>
      <c r="I2506">
        <f>_xlfn.XLOOKUP(Table1[[#This Row],[Tuotenumero]],tuotteet!$A$2:$A$26,tuotteet!$C$2:$C$26)</f>
        <v>1</v>
      </c>
      <c r="J2506" t="str">
        <f>_xlfn.XLOOKUP(Table1[[#This Row],[ryhmäID]],ryhmat!$A$2:$A$7,ryhmat!$B$2:$B$7)</f>
        <v>Äänentoisto</v>
      </c>
      <c r="K2506">
        <f>Table1[[#This Row],[Myyntihinta]]-Table1[[#This Row],[Ostohinta]]</f>
        <v>113.01</v>
      </c>
    </row>
    <row r="2507" spans="1:11" x14ac:dyDescent="0.2">
      <c r="A2507">
        <v>53005</v>
      </c>
      <c r="B2507" s="21">
        <v>44006</v>
      </c>
      <c r="C2507" s="26" t="s">
        <v>828</v>
      </c>
      <c r="D2507">
        <v>1</v>
      </c>
      <c r="E2507">
        <v>1</v>
      </c>
      <c r="F2507">
        <v>14</v>
      </c>
      <c r="G2507">
        <v>10.31</v>
      </c>
      <c r="H2507" t="str">
        <f>_xlfn.XLOOKUP(Table1[[#This Row],[MyyjäID]],myyjat!$A$2:$A$16,myyjat!$B$2:$B$16)</f>
        <v>Jani</v>
      </c>
      <c r="I2507">
        <f>_xlfn.XLOOKUP(Table1[[#This Row],[Tuotenumero]],tuotteet!$A$2:$A$26,tuotteet!$C$2:$C$26)</f>
        <v>4</v>
      </c>
      <c r="J2507" t="str">
        <f>_xlfn.XLOOKUP(Table1[[#This Row],[ryhmäID]],ryhmat!$A$2:$A$7,ryhmat!$B$2:$B$7)</f>
        <v>Tarvikkeet</v>
      </c>
      <c r="K2507">
        <f>Table1[[#This Row],[Myyntihinta]]-Table1[[#This Row],[Ostohinta]]</f>
        <v>3.6899999999999995</v>
      </c>
    </row>
    <row r="2508" spans="1:11" x14ac:dyDescent="0.2">
      <c r="A2508">
        <v>53006</v>
      </c>
      <c r="B2508" s="21">
        <v>44006</v>
      </c>
      <c r="C2508" s="26" t="s">
        <v>828</v>
      </c>
      <c r="D2508">
        <v>1</v>
      </c>
      <c r="E2508">
        <v>2</v>
      </c>
      <c r="F2508">
        <v>14</v>
      </c>
      <c r="G2508">
        <v>10.29</v>
      </c>
      <c r="H2508" t="str">
        <f>_xlfn.XLOOKUP(Table1[[#This Row],[MyyjäID]],myyjat!$A$2:$A$16,myyjat!$B$2:$B$16)</f>
        <v>Petteri</v>
      </c>
      <c r="I2508">
        <f>_xlfn.XLOOKUP(Table1[[#This Row],[Tuotenumero]],tuotteet!$A$2:$A$26,tuotteet!$C$2:$C$26)</f>
        <v>4</v>
      </c>
      <c r="J2508" t="str">
        <f>_xlfn.XLOOKUP(Table1[[#This Row],[ryhmäID]],ryhmat!$A$2:$A$7,ryhmat!$B$2:$B$7)</f>
        <v>Tarvikkeet</v>
      </c>
      <c r="K2508">
        <f>Table1[[#This Row],[Myyntihinta]]-Table1[[#This Row],[Ostohinta]]</f>
        <v>3.7100000000000009</v>
      </c>
    </row>
    <row r="2509" spans="1:11" x14ac:dyDescent="0.2">
      <c r="A2509">
        <v>53007</v>
      </c>
      <c r="B2509" s="21">
        <v>44007</v>
      </c>
      <c r="C2509" s="26" t="s">
        <v>829</v>
      </c>
      <c r="D2509">
        <v>1</v>
      </c>
      <c r="E2509">
        <v>6</v>
      </c>
      <c r="F2509">
        <v>345</v>
      </c>
      <c r="G2509">
        <v>230.78</v>
      </c>
      <c r="H2509" t="str">
        <f>_xlfn.XLOOKUP(Table1[[#This Row],[MyyjäID]],myyjat!$A$2:$A$16,myyjat!$B$2:$B$16)</f>
        <v>Hessu</v>
      </c>
      <c r="I2509">
        <f>_xlfn.XLOOKUP(Table1[[#This Row],[Tuotenumero]],tuotteet!$A$2:$A$26,tuotteet!$C$2:$C$26)</f>
        <v>3</v>
      </c>
      <c r="J2509" t="str">
        <f>_xlfn.XLOOKUP(Table1[[#This Row],[ryhmäID]],ryhmat!$A$2:$A$7,ryhmat!$B$2:$B$7)</f>
        <v>TV</v>
      </c>
      <c r="K2509">
        <f>Table1[[#This Row],[Myyntihinta]]-Table1[[#This Row],[Ostohinta]]</f>
        <v>114.22</v>
      </c>
    </row>
    <row r="2510" spans="1:11" x14ac:dyDescent="0.2">
      <c r="A2510">
        <v>53008</v>
      </c>
      <c r="B2510" s="21">
        <v>44007</v>
      </c>
      <c r="C2510" s="26" t="s">
        <v>828</v>
      </c>
      <c r="D2510">
        <v>1</v>
      </c>
      <c r="E2510">
        <v>2</v>
      </c>
      <c r="F2510">
        <v>14</v>
      </c>
      <c r="G2510">
        <v>10.18</v>
      </c>
      <c r="H2510" t="str">
        <f>_xlfn.XLOOKUP(Table1[[#This Row],[MyyjäID]],myyjat!$A$2:$A$16,myyjat!$B$2:$B$16)</f>
        <v>Petteri</v>
      </c>
      <c r="I2510">
        <f>_xlfn.XLOOKUP(Table1[[#This Row],[Tuotenumero]],tuotteet!$A$2:$A$26,tuotteet!$C$2:$C$26)</f>
        <v>4</v>
      </c>
      <c r="J2510" t="str">
        <f>_xlfn.XLOOKUP(Table1[[#This Row],[ryhmäID]],ryhmat!$A$2:$A$7,ryhmat!$B$2:$B$7)</f>
        <v>Tarvikkeet</v>
      </c>
      <c r="K2510">
        <f>Table1[[#This Row],[Myyntihinta]]-Table1[[#This Row],[Ostohinta]]</f>
        <v>3.8200000000000003</v>
      </c>
    </row>
    <row r="2511" spans="1:11" x14ac:dyDescent="0.2">
      <c r="A2511">
        <v>53009</v>
      </c>
      <c r="B2511" s="21">
        <v>44007</v>
      </c>
      <c r="C2511" s="26" t="s">
        <v>826</v>
      </c>
      <c r="D2511">
        <v>1</v>
      </c>
      <c r="E2511">
        <v>5</v>
      </c>
      <c r="F2511">
        <v>17</v>
      </c>
      <c r="G2511">
        <v>8.7899999999999991</v>
      </c>
      <c r="H2511" t="str">
        <f>_xlfn.XLOOKUP(Table1[[#This Row],[MyyjäID]],myyjat!$A$2:$A$16,myyjat!$B$2:$B$16)</f>
        <v>Liisa</v>
      </c>
      <c r="I2511">
        <f>_xlfn.XLOOKUP(Table1[[#This Row],[Tuotenumero]],tuotteet!$A$2:$A$26,tuotteet!$C$2:$C$26)</f>
        <v>4</v>
      </c>
      <c r="J2511" t="str">
        <f>_xlfn.XLOOKUP(Table1[[#This Row],[ryhmäID]],ryhmat!$A$2:$A$7,ryhmat!$B$2:$B$7)</f>
        <v>Tarvikkeet</v>
      </c>
      <c r="K2511">
        <f>Table1[[#This Row],[Myyntihinta]]-Table1[[#This Row],[Ostohinta]]</f>
        <v>8.2100000000000009</v>
      </c>
    </row>
    <row r="2512" spans="1:11" x14ac:dyDescent="0.2">
      <c r="A2512">
        <v>53010</v>
      </c>
      <c r="B2512" s="21">
        <v>44007</v>
      </c>
      <c r="C2512" s="26" t="s">
        <v>828</v>
      </c>
      <c r="D2512">
        <v>1</v>
      </c>
      <c r="E2512">
        <v>5</v>
      </c>
      <c r="F2512">
        <v>15</v>
      </c>
      <c r="G2512">
        <v>10.64</v>
      </c>
      <c r="H2512" t="str">
        <f>_xlfn.XLOOKUP(Table1[[#This Row],[MyyjäID]],myyjat!$A$2:$A$16,myyjat!$B$2:$B$16)</f>
        <v>Liisa</v>
      </c>
      <c r="I2512">
        <f>_xlfn.XLOOKUP(Table1[[#This Row],[Tuotenumero]],tuotteet!$A$2:$A$26,tuotteet!$C$2:$C$26)</f>
        <v>4</v>
      </c>
      <c r="J2512" t="str">
        <f>_xlfn.XLOOKUP(Table1[[#This Row],[ryhmäID]],ryhmat!$A$2:$A$7,ryhmat!$B$2:$B$7)</f>
        <v>Tarvikkeet</v>
      </c>
      <c r="K2512">
        <f>Table1[[#This Row],[Myyntihinta]]-Table1[[#This Row],[Ostohinta]]</f>
        <v>4.3599999999999994</v>
      </c>
    </row>
    <row r="2513" spans="1:11" x14ac:dyDescent="0.2">
      <c r="A2513">
        <v>53011</v>
      </c>
      <c r="B2513" s="21">
        <v>44008</v>
      </c>
      <c r="C2513" s="26" t="s">
        <v>828</v>
      </c>
      <c r="D2513">
        <v>1</v>
      </c>
      <c r="E2513">
        <v>5</v>
      </c>
      <c r="F2513">
        <v>15</v>
      </c>
      <c r="G2513">
        <v>10.67</v>
      </c>
      <c r="H2513" t="str">
        <f>_xlfn.XLOOKUP(Table1[[#This Row],[MyyjäID]],myyjat!$A$2:$A$16,myyjat!$B$2:$B$16)</f>
        <v>Liisa</v>
      </c>
      <c r="I2513">
        <f>_xlfn.XLOOKUP(Table1[[#This Row],[Tuotenumero]],tuotteet!$A$2:$A$26,tuotteet!$C$2:$C$26)</f>
        <v>4</v>
      </c>
      <c r="J2513" t="str">
        <f>_xlfn.XLOOKUP(Table1[[#This Row],[ryhmäID]],ryhmat!$A$2:$A$7,ryhmat!$B$2:$B$7)</f>
        <v>Tarvikkeet</v>
      </c>
      <c r="K2513">
        <f>Table1[[#This Row],[Myyntihinta]]-Table1[[#This Row],[Ostohinta]]</f>
        <v>4.33</v>
      </c>
    </row>
    <row r="2514" spans="1:11" x14ac:dyDescent="0.2">
      <c r="A2514">
        <v>53012</v>
      </c>
      <c r="B2514" s="21">
        <v>44008</v>
      </c>
      <c r="C2514" s="26" t="s">
        <v>828</v>
      </c>
      <c r="D2514">
        <v>1</v>
      </c>
      <c r="E2514">
        <v>2</v>
      </c>
      <c r="F2514">
        <v>15</v>
      </c>
      <c r="G2514">
        <v>10.43</v>
      </c>
      <c r="H2514" t="str">
        <f>_xlfn.XLOOKUP(Table1[[#This Row],[MyyjäID]],myyjat!$A$2:$A$16,myyjat!$B$2:$B$16)</f>
        <v>Petteri</v>
      </c>
      <c r="I2514">
        <f>_xlfn.XLOOKUP(Table1[[#This Row],[Tuotenumero]],tuotteet!$A$2:$A$26,tuotteet!$C$2:$C$26)</f>
        <v>4</v>
      </c>
      <c r="J2514" t="str">
        <f>_xlfn.XLOOKUP(Table1[[#This Row],[ryhmäID]],ryhmat!$A$2:$A$7,ryhmat!$B$2:$B$7)</f>
        <v>Tarvikkeet</v>
      </c>
      <c r="K2514">
        <f>Table1[[#This Row],[Myyntihinta]]-Table1[[#This Row],[Ostohinta]]</f>
        <v>4.57</v>
      </c>
    </row>
    <row r="2515" spans="1:11" x14ac:dyDescent="0.2">
      <c r="A2515">
        <v>53013</v>
      </c>
      <c r="B2515" s="21">
        <v>44008</v>
      </c>
      <c r="C2515" s="26" t="s">
        <v>828</v>
      </c>
      <c r="D2515">
        <v>1</v>
      </c>
      <c r="E2515">
        <v>2</v>
      </c>
      <c r="F2515">
        <v>14</v>
      </c>
      <c r="G2515">
        <v>11.11</v>
      </c>
      <c r="H2515" t="str">
        <f>_xlfn.XLOOKUP(Table1[[#This Row],[MyyjäID]],myyjat!$A$2:$A$16,myyjat!$B$2:$B$16)</f>
        <v>Petteri</v>
      </c>
      <c r="I2515">
        <f>_xlfn.XLOOKUP(Table1[[#This Row],[Tuotenumero]],tuotteet!$A$2:$A$26,tuotteet!$C$2:$C$26)</f>
        <v>4</v>
      </c>
      <c r="J2515" t="str">
        <f>_xlfn.XLOOKUP(Table1[[#This Row],[ryhmäID]],ryhmat!$A$2:$A$7,ryhmat!$B$2:$B$7)</f>
        <v>Tarvikkeet</v>
      </c>
      <c r="K2515">
        <f>Table1[[#This Row],[Myyntihinta]]-Table1[[#This Row],[Ostohinta]]</f>
        <v>2.8900000000000006</v>
      </c>
    </row>
    <row r="2516" spans="1:11" x14ac:dyDescent="0.2">
      <c r="A2516">
        <v>53014</v>
      </c>
      <c r="B2516" s="21">
        <v>44009</v>
      </c>
      <c r="C2516" s="26" t="s">
        <v>828</v>
      </c>
      <c r="D2516">
        <v>1</v>
      </c>
      <c r="E2516">
        <v>3</v>
      </c>
      <c r="F2516">
        <v>15</v>
      </c>
      <c r="G2516">
        <v>10.97</v>
      </c>
      <c r="H2516" t="str">
        <f>_xlfn.XLOOKUP(Table1[[#This Row],[MyyjäID]],myyjat!$A$2:$A$16,myyjat!$B$2:$B$16)</f>
        <v>Pekka</v>
      </c>
      <c r="I2516">
        <f>_xlfn.XLOOKUP(Table1[[#This Row],[Tuotenumero]],tuotteet!$A$2:$A$26,tuotteet!$C$2:$C$26)</f>
        <v>4</v>
      </c>
      <c r="J2516" t="str">
        <f>_xlfn.XLOOKUP(Table1[[#This Row],[ryhmäID]],ryhmat!$A$2:$A$7,ryhmat!$B$2:$B$7)</f>
        <v>Tarvikkeet</v>
      </c>
      <c r="K2516">
        <f>Table1[[#This Row],[Myyntihinta]]-Table1[[#This Row],[Ostohinta]]</f>
        <v>4.0299999999999994</v>
      </c>
    </row>
    <row r="2517" spans="1:11" x14ac:dyDescent="0.2">
      <c r="A2517">
        <v>53015</v>
      </c>
      <c r="B2517" s="21">
        <v>44010</v>
      </c>
      <c r="C2517" s="26" t="s">
        <v>828</v>
      </c>
      <c r="D2517">
        <v>1</v>
      </c>
      <c r="E2517">
        <v>6</v>
      </c>
      <c r="F2517">
        <v>15</v>
      </c>
      <c r="G2517">
        <v>10.98</v>
      </c>
      <c r="H2517" t="str">
        <f>_xlfn.XLOOKUP(Table1[[#This Row],[MyyjäID]],myyjat!$A$2:$A$16,myyjat!$B$2:$B$16)</f>
        <v>Hessu</v>
      </c>
      <c r="I2517">
        <f>_xlfn.XLOOKUP(Table1[[#This Row],[Tuotenumero]],tuotteet!$A$2:$A$26,tuotteet!$C$2:$C$26)</f>
        <v>4</v>
      </c>
      <c r="J2517" t="str">
        <f>_xlfn.XLOOKUP(Table1[[#This Row],[ryhmäID]],ryhmat!$A$2:$A$7,ryhmat!$B$2:$B$7)</f>
        <v>Tarvikkeet</v>
      </c>
      <c r="K2517">
        <f>Table1[[#This Row],[Myyntihinta]]-Table1[[#This Row],[Ostohinta]]</f>
        <v>4.0199999999999996</v>
      </c>
    </row>
    <row r="2518" spans="1:11" x14ac:dyDescent="0.2">
      <c r="A2518">
        <v>53016</v>
      </c>
      <c r="B2518" s="21">
        <v>44011</v>
      </c>
      <c r="C2518" s="26" t="s">
        <v>828</v>
      </c>
      <c r="D2518">
        <v>1</v>
      </c>
      <c r="E2518">
        <v>6</v>
      </c>
      <c r="F2518">
        <v>14</v>
      </c>
      <c r="G2518">
        <v>10.63</v>
      </c>
      <c r="H2518" t="str">
        <f>_xlfn.XLOOKUP(Table1[[#This Row],[MyyjäID]],myyjat!$A$2:$A$16,myyjat!$B$2:$B$16)</f>
        <v>Hessu</v>
      </c>
      <c r="I2518">
        <f>_xlfn.XLOOKUP(Table1[[#This Row],[Tuotenumero]],tuotteet!$A$2:$A$26,tuotteet!$C$2:$C$26)</f>
        <v>4</v>
      </c>
      <c r="J2518" t="str">
        <f>_xlfn.XLOOKUP(Table1[[#This Row],[ryhmäID]],ryhmat!$A$2:$A$7,ryhmat!$B$2:$B$7)</f>
        <v>Tarvikkeet</v>
      </c>
      <c r="K2518">
        <f>Table1[[#This Row],[Myyntihinta]]-Table1[[#This Row],[Ostohinta]]</f>
        <v>3.3699999999999992</v>
      </c>
    </row>
    <row r="2519" spans="1:11" x14ac:dyDescent="0.2">
      <c r="A2519">
        <v>53017</v>
      </c>
      <c r="B2519" s="21">
        <v>44011</v>
      </c>
      <c r="C2519" s="26" t="s">
        <v>827</v>
      </c>
      <c r="D2519">
        <v>1</v>
      </c>
      <c r="E2519">
        <v>3</v>
      </c>
      <c r="F2519">
        <v>259</v>
      </c>
      <c r="G2519">
        <v>135.66999999999999</v>
      </c>
      <c r="H2519" t="str">
        <f>_xlfn.XLOOKUP(Table1[[#This Row],[MyyjäID]],myyjat!$A$2:$A$16,myyjat!$B$2:$B$16)</f>
        <v>Pekka</v>
      </c>
      <c r="I2519">
        <f>_xlfn.XLOOKUP(Table1[[#This Row],[Tuotenumero]],tuotteet!$A$2:$A$26,tuotteet!$C$2:$C$26)</f>
        <v>1</v>
      </c>
      <c r="J2519" t="str">
        <f>_xlfn.XLOOKUP(Table1[[#This Row],[ryhmäID]],ryhmat!$A$2:$A$7,ryhmat!$B$2:$B$7)</f>
        <v>Äänentoisto</v>
      </c>
      <c r="K2519">
        <f>Table1[[#This Row],[Myyntihinta]]-Table1[[#This Row],[Ostohinta]]</f>
        <v>123.33000000000001</v>
      </c>
    </row>
    <row r="2520" spans="1:11" x14ac:dyDescent="0.2">
      <c r="A2520">
        <v>53018</v>
      </c>
      <c r="B2520" s="21">
        <v>44012</v>
      </c>
      <c r="C2520" s="26" t="s">
        <v>826</v>
      </c>
      <c r="D2520">
        <v>1</v>
      </c>
      <c r="E2520">
        <v>1</v>
      </c>
      <c r="F2520">
        <v>18</v>
      </c>
      <c r="G2520">
        <v>9.31</v>
      </c>
      <c r="H2520" t="str">
        <f>_xlfn.XLOOKUP(Table1[[#This Row],[MyyjäID]],myyjat!$A$2:$A$16,myyjat!$B$2:$B$16)</f>
        <v>Jani</v>
      </c>
      <c r="I2520">
        <f>_xlfn.XLOOKUP(Table1[[#This Row],[Tuotenumero]],tuotteet!$A$2:$A$26,tuotteet!$C$2:$C$26)</f>
        <v>4</v>
      </c>
      <c r="J2520" t="str">
        <f>_xlfn.XLOOKUP(Table1[[#This Row],[ryhmäID]],ryhmat!$A$2:$A$7,ryhmat!$B$2:$B$7)</f>
        <v>Tarvikkeet</v>
      </c>
      <c r="K2520">
        <f>Table1[[#This Row],[Myyntihinta]]-Table1[[#This Row],[Ostohinta]]</f>
        <v>8.69</v>
      </c>
    </row>
    <row r="2521" spans="1:11" x14ac:dyDescent="0.2">
      <c r="A2521">
        <v>53019</v>
      </c>
      <c r="B2521" s="21">
        <v>44012</v>
      </c>
      <c r="C2521" s="26" t="s">
        <v>830</v>
      </c>
      <c r="D2521">
        <v>1</v>
      </c>
      <c r="E2521">
        <v>5</v>
      </c>
      <c r="F2521">
        <v>57</v>
      </c>
      <c r="G2521">
        <v>43.57</v>
      </c>
      <c r="H2521" t="str">
        <f>_xlfn.XLOOKUP(Table1[[#This Row],[MyyjäID]],myyjat!$A$2:$A$16,myyjat!$B$2:$B$16)</f>
        <v>Liisa</v>
      </c>
      <c r="I2521">
        <f>_xlfn.XLOOKUP(Table1[[#This Row],[Tuotenumero]],tuotteet!$A$2:$A$26,tuotteet!$C$2:$C$26)</f>
        <v>4</v>
      </c>
      <c r="J2521" t="str">
        <f>_xlfn.XLOOKUP(Table1[[#This Row],[ryhmäID]],ryhmat!$A$2:$A$7,ryhmat!$B$2:$B$7)</f>
        <v>Tarvikkeet</v>
      </c>
      <c r="K2521">
        <f>Table1[[#This Row],[Myyntihinta]]-Table1[[#This Row],[Ostohinta]]</f>
        <v>13.43</v>
      </c>
    </row>
    <row r="2522" spans="1:11" x14ac:dyDescent="0.2">
      <c r="A2522">
        <v>53020</v>
      </c>
      <c r="B2522" s="21">
        <v>44012</v>
      </c>
      <c r="C2522" s="26" t="s">
        <v>828</v>
      </c>
      <c r="D2522">
        <v>1</v>
      </c>
      <c r="E2522">
        <v>3</v>
      </c>
      <c r="F2522">
        <v>14</v>
      </c>
      <c r="G2522">
        <v>10.45</v>
      </c>
      <c r="H2522" t="str">
        <f>_xlfn.XLOOKUP(Table1[[#This Row],[MyyjäID]],myyjat!$A$2:$A$16,myyjat!$B$2:$B$16)</f>
        <v>Pekka</v>
      </c>
      <c r="I2522">
        <f>_xlfn.XLOOKUP(Table1[[#This Row],[Tuotenumero]],tuotteet!$A$2:$A$26,tuotteet!$C$2:$C$26)</f>
        <v>4</v>
      </c>
      <c r="J2522" t="str">
        <f>_xlfn.XLOOKUP(Table1[[#This Row],[ryhmäID]],ryhmat!$A$2:$A$7,ryhmat!$B$2:$B$7)</f>
        <v>Tarvikkeet</v>
      </c>
      <c r="K2522">
        <f>Table1[[#This Row],[Myyntihinta]]-Table1[[#This Row],[Ostohinta]]</f>
        <v>3.5500000000000007</v>
      </c>
    </row>
    <row r="2523" spans="1:11" x14ac:dyDescent="0.2">
      <c r="A2523">
        <v>53021</v>
      </c>
      <c r="B2523" s="21">
        <v>44013</v>
      </c>
      <c r="C2523" s="26" t="s">
        <v>828</v>
      </c>
      <c r="D2523">
        <v>1</v>
      </c>
      <c r="E2523">
        <v>3</v>
      </c>
      <c r="F2523">
        <v>14</v>
      </c>
      <c r="G2523">
        <v>10.18</v>
      </c>
      <c r="H2523" t="str">
        <f>_xlfn.XLOOKUP(Table1[[#This Row],[MyyjäID]],myyjat!$A$2:$A$16,myyjat!$B$2:$B$16)</f>
        <v>Pekka</v>
      </c>
      <c r="I2523">
        <f>_xlfn.XLOOKUP(Table1[[#This Row],[Tuotenumero]],tuotteet!$A$2:$A$26,tuotteet!$C$2:$C$26)</f>
        <v>4</v>
      </c>
      <c r="J2523" t="str">
        <f>_xlfn.XLOOKUP(Table1[[#This Row],[ryhmäID]],ryhmat!$A$2:$A$7,ryhmat!$B$2:$B$7)</f>
        <v>Tarvikkeet</v>
      </c>
      <c r="K2523">
        <f>Table1[[#This Row],[Myyntihinta]]-Table1[[#This Row],[Ostohinta]]</f>
        <v>3.8200000000000003</v>
      </c>
    </row>
    <row r="2524" spans="1:11" x14ac:dyDescent="0.2">
      <c r="A2524">
        <v>53022</v>
      </c>
      <c r="B2524" s="21">
        <v>44014</v>
      </c>
      <c r="C2524" s="26" t="s">
        <v>828</v>
      </c>
      <c r="D2524">
        <v>1</v>
      </c>
      <c r="E2524">
        <v>6</v>
      </c>
      <c r="F2524">
        <v>14</v>
      </c>
      <c r="G2524">
        <v>10.25</v>
      </c>
      <c r="H2524" t="str">
        <f>_xlfn.XLOOKUP(Table1[[#This Row],[MyyjäID]],myyjat!$A$2:$A$16,myyjat!$B$2:$B$16)</f>
        <v>Hessu</v>
      </c>
      <c r="I2524">
        <f>_xlfn.XLOOKUP(Table1[[#This Row],[Tuotenumero]],tuotteet!$A$2:$A$26,tuotteet!$C$2:$C$26)</f>
        <v>4</v>
      </c>
      <c r="J2524" t="str">
        <f>_xlfn.XLOOKUP(Table1[[#This Row],[ryhmäID]],ryhmat!$A$2:$A$7,ryhmat!$B$2:$B$7)</f>
        <v>Tarvikkeet</v>
      </c>
      <c r="K2524">
        <f>Table1[[#This Row],[Myyntihinta]]-Table1[[#This Row],[Ostohinta]]</f>
        <v>3.75</v>
      </c>
    </row>
    <row r="2525" spans="1:11" x14ac:dyDescent="0.2">
      <c r="A2525">
        <v>53023</v>
      </c>
      <c r="B2525" s="21">
        <v>44014</v>
      </c>
      <c r="C2525" s="26" t="s">
        <v>828</v>
      </c>
      <c r="D2525">
        <v>1</v>
      </c>
      <c r="E2525">
        <v>3</v>
      </c>
      <c r="F2525">
        <v>15</v>
      </c>
      <c r="G2525">
        <v>11.12</v>
      </c>
      <c r="H2525" t="str">
        <f>_xlfn.XLOOKUP(Table1[[#This Row],[MyyjäID]],myyjat!$A$2:$A$16,myyjat!$B$2:$B$16)</f>
        <v>Pekka</v>
      </c>
      <c r="I2525">
        <f>_xlfn.XLOOKUP(Table1[[#This Row],[Tuotenumero]],tuotteet!$A$2:$A$26,tuotteet!$C$2:$C$26)</f>
        <v>4</v>
      </c>
      <c r="J2525" t="str">
        <f>_xlfn.XLOOKUP(Table1[[#This Row],[ryhmäID]],ryhmat!$A$2:$A$7,ryhmat!$B$2:$B$7)</f>
        <v>Tarvikkeet</v>
      </c>
      <c r="K2525">
        <f>Table1[[#This Row],[Myyntihinta]]-Table1[[#This Row],[Ostohinta]]</f>
        <v>3.8800000000000008</v>
      </c>
    </row>
    <row r="2526" spans="1:11" x14ac:dyDescent="0.2">
      <c r="A2526">
        <v>53024</v>
      </c>
      <c r="B2526" s="21">
        <v>44014</v>
      </c>
      <c r="C2526" s="26" t="s">
        <v>826</v>
      </c>
      <c r="D2526">
        <v>1</v>
      </c>
      <c r="E2526">
        <v>2</v>
      </c>
      <c r="F2526">
        <v>18</v>
      </c>
      <c r="G2526">
        <v>9.6199999999999992</v>
      </c>
      <c r="H2526" t="str">
        <f>_xlfn.XLOOKUP(Table1[[#This Row],[MyyjäID]],myyjat!$A$2:$A$16,myyjat!$B$2:$B$16)</f>
        <v>Petteri</v>
      </c>
      <c r="I2526">
        <f>_xlfn.XLOOKUP(Table1[[#This Row],[Tuotenumero]],tuotteet!$A$2:$A$26,tuotteet!$C$2:$C$26)</f>
        <v>4</v>
      </c>
      <c r="J2526" t="str">
        <f>_xlfn.XLOOKUP(Table1[[#This Row],[ryhmäID]],ryhmat!$A$2:$A$7,ryhmat!$B$2:$B$7)</f>
        <v>Tarvikkeet</v>
      </c>
      <c r="K2526">
        <f>Table1[[#This Row],[Myyntihinta]]-Table1[[#This Row],[Ostohinta]]</f>
        <v>8.3800000000000008</v>
      </c>
    </row>
    <row r="2527" spans="1:11" x14ac:dyDescent="0.2">
      <c r="A2527">
        <v>53025</v>
      </c>
      <c r="B2527" s="21">
        <v>44014</v>
      </c>
      <c r="C2527" s="26" t="s">
        <v>828</v>
      </c>
      <c r="D2527">
        <v>1</v>
      </c>
      <c r="E2527">
        <v>1</v>
      </c>
      <c r="F2527">
        <v>15</v>
      </c>
      <c r="G2527">
        <v>10.39</v>
      </c>
      <c r="H2527" t="str">
        <f>_xlfn.XLOOKUP(Table1[[#This Row],[MyyjäID]],myyjat!$A$2:$A$16,myyjat!$B$2:$B$16)</f>
        <v>Jani</v>
      </c>
      <c r="I2527">
        <f>_xlfn.XLOOKUP(Table1[[#This Row],[Tuotenumero]],tuotteet!$A$2:$A$26,tuotteet!$C$2:$C$26)</f>
        <v>4</v>
      </c>
      <c r="J2527" t="str">
        <f>_xlfn.XLOOKUP(Table1[[#This Row],[ryhmäID]],ryhmat!$A$2:$A$7,ryhmat!$B$2:$B$7)</f>
        <v>Tarvikkeet</v>
      </c>
      <c r="K2527">
        <f>Table1[[#This Row],[Myyntihinta]]-Table1[[#This Row],[Ostohinta]]</f>
        <v>4.6099999999999994</v>
      </c>
    </row>
    <row r="2528" spans="1:11" x14ac:dyDescent="0.2">
      <c r="A2528">
        <v>53026</v>
      </c>
      <c r="B2528" s="21">
        <v>44014</v>
      </c>
      <c r="C2528" s="26" t="s">
        <v>828</v>
      </c>
      <c r="D2528">
        <v>1</v>
      </c>
      <c r="E2528">
        <v>2</v>
      </c>
      <c r="F2528">
        <v>14</v>
      </c>
      <c r="G2528">
        <v>10.220000000000001</v>
      </c>
      <c r="H2528" t="str">
        <f>_xlfn.XLOOKUP(Table1[[#This Row],[MyyjäID]],myyjat!$A$2:$A$16,myyjat!$B$2:$B$16)</f>
        <v>Petteri</v>
      </c>
      <c r="I2528">
        <f>_xlfn.XLOOKUP(Table1[[#This Row],[Tuotenumero]],tuotteet!$A$2:$A$26,tuotteet!$C$2:$C$26)</f>
        <v>4</v>
      </c>
      <c r="J2528" t="str">
        <f>_xlfn.XLOOKUP(Table1[[#This Row],[ryhmäID]],ryhmat!$A$2:$A$7,ryhmat!$B$2:$B$7)</f>
        <v>Tarvikkeet</v>
      </c>
      <c r="K2528">
        <f>Table1[[#This Row],[Myyntihinta]]-Table1[[#This Row],[Ostohinta]]</f>
        <v>3.7799999999999994</v>
      </c>
    </row>
    <row r="2529" spans="1:11" x14ac:dyDescent="0.2">
      <c r="A2529">
        <v>53027</v>
      </c>
      <c r="B2529" s="21">
        <v>44014</v>
      </c>
      <c r="C2529" s="26" t="s">
        <v>828</v>
      </c>
      <c r="D2529">
        <v>1</v>
      </c>
      <c r="E2529">
        <v>2</v>
      </c>
      <c r="F2529">
        <v>15</v>
      </c>
      <c r="G2529">
        <v>10.17</v>
      </c>
      <c r="H2529" t="str">
        <f>_xlfn.XLOOKUP(Table1[[#This Row],[MyyjäID]],myyjat!$A$2:$A$16,myyjat!$B$2:$B$16)</f>
        <v>Petteri</v>
      </c>
      <c r="I2529">
        <f>_xlfn.XLOOKUP(Table1[[#This Row],[Tuotenumero]],tuotteet!$A$2:$A$26,tuotteet!$C$2:$C$26)</f>
        <v>4</v>
      </c>
      <c r="J2529" t="str">
        <f>_xlfn.XLOOKUP(Table1[[#This Row],[ryhmäID]],ryhmat!$A$2:$A$7,ryhmat!$B$2:$B$7)</f>
        <v>Tarvikkeet</v>
      </c>
      <c r="K2529">
        <f>Table1[[#This Row],[Myyntihinta]]-Table1[[#This Row],[Ostohinta]]</f>
        <v>4.83</v>
      </c>
    </row>
    <row r="2530" spans="1:11" x14ac:dyDescent="0.2">
      <c r="A2530">
        <v>53028</v>
      </c>
      <c r="B2530" s="21">
        <v>44014</v>
      </c>
      <c r="C2530" s="26" t="s">
        <v>829</v>
      </c>
      <c r="D2530">
        <v>1</v>
      </c>
      <c r="E2530">
        <v>3</v>
      </c>
      <c r="F2530">
        <v>338</v>
      </c>
      <c r="G2530">
        <v>228.63</v>
      </c>
      <c r="H2530" t="str">
        <f>_xlfn.XLOOKUP(Table1[[#This Row],[MyyjäID]],myyjat!$A$2:$A$16,myyjat!$B$2:$B$16)</f>
        <v>Pekka</v>
      </c>
      <c r="I2530">
        <f>_xlfn.XLOOKUP(Table1[[#This Row],[Tuotenumero]],tuotteet!$A$2:$A$26,tuotteet!$C$2:$C$26)</f>
        <v>3</v>
      </c>
      <c r="J2530" t="str">
        <f>_xlfn.XLOOKUP(Table1[[#This Row],[ryhmäID]],ryhmat!$A$2:$A$7,ryhmat!$B$2:$B$7)</f>
        <v>TV</v>
      </c>
      <c r="K2530">
        <f>Table1[[#This Row],[Myyntihinta]]-Table1[[#This Row],[Ostohinta]]</f>
        <v>109.37</v>
      </c>
    </row>
    <row r="2531" spans="1:11" x14ac:dyDescent="0.2">
      <c r="A2531">
        <v>53029</v>
      </c>
      <c r="B2531" s="21">
        <v>44014</v>
      </c>
      <c r="C2531" s="26" t="s">
        <v>828</v>
      </c>
      <c r="D2531">
        <v>1</v>
      </c>
      <c r="E2531">
        <v>1</v>
      </c>
      <c r="F2531">
        <v>15</v>
      </c>
      <c r="G2531">
        <v>10.57</v>
      </c>
      <c r="H2531" t="str">
        <f>_xlfn.XLOOKUP(Table1[[#This Row],[MyyjäID]],myyjat!$A$2:$A$16,myyjat!$B$2:$B$16)</f>
        <v>Jani</v>
      </c>
      <c r="I2531">
        <f>_xlfn.XLOOKUP(Table1[[#This Row],[Tuotenumero]],tuotteet!$A$2:$A$26,tuotteet!$C$2:$C$26)</f>
        <v>4</v>
      </c>
      <c r="J2531" t="str">
        <f>_xlfn.XLOOKUP(Table1[[#This Row],[ryhmäID]],ryhmat!$A$2:$A$7,ryhmat!$B$2:$B$7)</f>
        <v>Tarvikkeet</v>
      </c>
      <c r="K2531">
        <f>Table1[[#This Row],[Myyntihinta]]-Table1[[#This Row],[Ostohinta]]</f>
        <v>4.43</v>
      </c>
    </row>
    <row r="2532" spans="1:11" x14ac:dyDescent="0.2">
      <c r="A2532">
        <v>53030</v>
      </c>
      <c r="B2532" s="21">
        <v>44015</v>
      </c>
      <c r="C2532" s="26" t="s">
        <v>827</v>
      </c>
      <c r="D2532">
        <v>1</v>
      </c>
      <c r="E2532">
        <v>5</v>
      </c>
      <c r="F2532">
        <v>252</v>
      </c>
      <c r="G2532">
        <v>136.88</v>
      </c>
      <c r="H2532" t="str">
        <f>_xlfn.XLOOKUP(Table1[[#This Row],[MyyjäID]],myyjat!$A$2:$A$16,myyjat!$B$2:$B$16)</f>
        <v>Liisa</v>
      </c>
      <c r="I2532">
        <f>_xlfn.XLOOKUP(Table1[[#This Row],[Tuotenumero]],tuotteet!$A$2:$A$26,tuotteet!$C$2:$C$26)</f>
        <v>1</v>
      </c>
      <c r="J2532" t="str">
        <f>_xlfn.XLOOKUP(Table1[[#This Row],[ryhmäID]],ryhmat!$A$2:$A$7,ryhmat!$B$2:$B$7)</f>
        <v>Äänentoisto</v>
      </c>
      <c r="K2532">
        <f>Table1[[#This Row],[Myyntihinta]]-Table1[[#This Row],[Ostohinta]]</f>
        <v>115.12</v>
      </c>
    </row>
    <row r="2533" spans="1:11" x14ac:dyDescent="0.2">
      <c r="A2533">
        <v>53031</v>
      </c>
      <c r="B2533" s="21">
        <v>44015</v>
      </c>
      <c r="C2533" s="26" t="s">
        <v>828</v>
      </c>
      <c r="D2533">
        <v>1</v>
      </c>
      <c r="E2533">
        <v>6</v>
      </c>
      <c r="F2533">
        <v>15</v>
      </c>
      <c r="G2533">
        <v>11.18</v>
      </c>
      <c r="H2533" t="str">
        <f>_xlfn.XLOOKUP(Table1[[#This Row],[MyyjäID]],myyjat!$A$2:$A$16,myyjat!$B$2:$B$16)</f>
        <v>Hessu</v>
      </c>
      <c r="I2533">
        <f>_xlfn.XLOOKUP(Table1[[#This Row],[Tuotenumero]],tuotteet!$A$2:$A$26,tuotteet!$C$2:$C$26)</f>
        <v>4</v>
      </c>
      <c r="J2533" t="str">
        <f>_xlfn.XLOOKUP(Table1[[#This Row],[ryhmäID]],ryhmat!$A$2:$A$7,ryhmat!$B$2:$B$7)</f>
        <v>Tarvikkeet</v>
      </c>
      <c r="K2533">
        <f>Table1[[#This Row],[Myyntihinta]]-Table1[[#This Row],[Ostohinta]]</f>
        <v>3.8200000000000003</v>
      </c>
    </row>
    <row r="2534" spans="1:11" x14ac:dyDescent="0.2">
      <c r="A2534">
        <v>53032</v>
      </c>
      <c r="B2534" s="21">
        <v>44016</v>
      </c>
      <c r="C2534" s="26" t="s">
        <v>828</v>
      </c>
      <c r="D2534">
        <v>1</v>
      </c>
      <c r="E2534">
        <v>6</v>
      </c>
      <c r="F2534">
        <v>14</v>
      </c>
      <c r="G2534">
        <v>10.57</v>
      </c>
      <c r="H2534" t="str">
        <f>_xlfn.XLOOKUP(Table1[[#This Row],[MyyjäID]],myyjat!$A$2:$A$16,myyjat!$B$2:$B$16)</f>
        <v>Hessu</v>
      </c>
      <c r="I2534">
        <f>_xlfn.XLOOKUP(Table1[[#This Row],[Tuotenumero]],tuotteet!$A$2:$A$26,tuotteet!$C$2:$C$26)</f>
        <v>4</v>
      </c>
      <c r="J2534" t="str">
        <f>_xlfn.XLOOKUP(Table1[[#This Row],[ryhmäID]],ryhmat!$A$2:$A$7,ryhmat!$B$2:$B$7)</f>
        <v>Tarvikkeet</v>
      </c>
      <c r="K2534">
        <f>Table1[[#This Row],[Myyntihinta]]-Table1[[#This Row],[Ostohinta]]</f>
        <v>3.4299999999999997</v>
      </c>
    </row>
    <row r="2535" spans="1:11" x14ac:dyDescent="0.2">
      <c r="A2535">
        <v>53033</v>
      </c>
      <c r="B2535" s="21">
        <v>44016</v>
      </c>
      <c r="C2535" s="26" t="s">
        <v>828</v>
      </c>
      <c r="D2535">
        <v>1</v>
      </c>
      <c r="E2535">
        <v>6</v>
      </c>
      <c r="F2535">
        <v>14</v>
      </c>
      <c r="G2535">
        <v>10.88</v>
      </c>
      <c r="H2535" t="str">
        <f>_xlfn.XLOOKUP(Table1[[#This Row],[MyyjäID]],myyjat!$A$2:$A$16,myyjat!$B$2:$B$16)</f>
        <v>Hessu</v>
      </c>
      <c r="I2535">
        <f>_xlfn.XLOOKUP(Table1[[#This Row],[Tuotenumero]],tuotteet!$A$2:$A$26,tuotteet!$C$2:$C$26)</f>
        <v>4</v>
      </c>
      <c r="J2535" t="str">
        <f>_xlfn.XLOOKUP(Table1[[#This Row],[ryhmäID]],ryhmat!$A$2:$A$7,ryhmat!$B$2:$B$7)</f>
        <v>Tarvikkeet</v>
      </c>
      <c r="K2535">
        <f>Table1[[#This Row],[Myyntihinta]]-Table1[[#This Row],[Ostohinta]]</f>
        <v>3.1199999999999992</v>
      </c>
    </row>
    <row r="2536" spans="1:11" x14ac:dyDescent="0.2">
      <c r="A2536">
        <v>53034</v>
      </c>
      <c r="B2536" s="21">
        <v>44017</v>
      </c>
      <c r="C2536" s="26" t="s">
        <v>828</v>
      </c>
      <c r="D2536">
        <v>1</v>
      </c>
      <c r="E2536">
        <v>3</v>
      </c>
      <c r="F2536">
        <v>15</v>
      </c>
      <c r="G2536">
        <v>10.26</v>
      </c>
      <c r="H2536" t="str">
        <f>_xlfn.XLOOKUP(Table1[[#This Row],[MyyjäID]],myyjat!$A$2:$A$16,myyjat!$B$2:$B$16)</f>
        <v>Pekka</v>
      </c>
      <c r="I2536">
        <f>_xlfn.XLOOKUP(Table1[[#This Row],[Tuotenumero]],tuotteet!$A$2:$A$26,tuotteet!$C$2:$C$26)</f>
        <v>4</v>
      </c>
      <c r="J2536" t="str">
        <f>_xlfn.XLOOKUP(Table1[[#This Row],[ryhmäID]],ryhmat!$A$2:$A$7,ryhmat!$B$2:$B$7)</f>
        <v>Tarvikkeet</v>
      </c>
      <c r="K2536">
        <f>Table1[[#This Row],[Myyntihinta]]-Table1[[#This Row],[Ostohinta]]</f>
        <v>4.74</v>
      </c>
    </row>
    <row r="2537" spans="1:11" x14ac:dyDescent="0.2">
      <c r="A2537">
        <v>53035</v>
      </c>
      <c r="B2537" s="21">
        <v>44018</v>
      </c>
      <c r="C2537" s="26" t="s">
        <v>828</v>
      </c>
      <c r="D2537">
        <v>1</v>
      </c>
      <c r="E2537">
        <v>2</v>
      </c>
      <c r="F2537">
        <v>15</v>
      </c>
      <c r="G2537">
        <v>10.98</v>
      </c>
      <c r="H2537" t="str">
        <f>_xlfn.XLOOKUP(Table1[[#This Row],[MyyjäID]],myyjat!$A$2:$A$16,myyjat!$B$2:$B$16)</f>
        <v>Petteri</v>
      </c>
      <c r="I2537">
        <f>_xlfn.XLOOKUP(Table1[[#This Row],[Tuotenumero]],tuotteet!$A$2:$A$26,tuotteet!$C$2:$C$26)</f>
        <v>4</v>
      </c>
      <c r="J2537" t="str">
        <f>_xlfn.XLOOKUP(Table1[[#This Row],[ryhmäID]],ryhmat!$A$2:$A$7,ryhmat!$B$2:$B$7)</f>
        <v>Tarvikkeet</v>
      </c>
      <c r="K2537">
        <f>Table1[[#This Row],[Myyntihinta]]-Table1[[#This Row],[Ostohinta]]</f>
        <v>4.0199999999999996</v>
      </c>
    </row>
    <row r="2538" spans="1:11" x14ac:dyDescent="0.2">
      <c r="A2538">
        <v>53036</v>
      </c>
      <c r="B2538" s="21">
        <v>44018</v>
      </c>
      <c r="C2538" s="26" t="s">
        <v>826</v>
      </c>
      <c r="D2538">
        <v>1</v>
      </c>
      <c r="E2538">
        <v>1</v>
      </c>
      <c r="F2538">
        <v>17</v>
      </c>
      <c r="G2538">
        <v>9.18</v>
      </c>
      <c r="H2538" t="str">
        <f>_xlfn.XLOOKUP(Table1[[#This Row],[MyyjäID]],myyjat!$A$2:$A$16,myyjat!$B$2:$B$16)</f>
        <v>Jani</v>
      </c>
      <c r="I2538">
        <f>_xlfn.XLOOKUP(Table1[[#This Row],[Tuotenumero]],tuotteet!$A$2:$A$26,tuotteet!$C$2:$C$26)</f>
        <v>4</v>
      </c>
      <c r="J2538" t="str">
        <f>_xlfn.XLOOKUP(Table1[[#This Row],[ryhmäID]],ryhmat!$A$2:$A$7,ryhmat!$B$2:$B$7)</f>
        <v>Tarvikkeet</v>
      </c>
      <c r="K2538">
        <f>Table1[[#This Row],[Myyntihinta]]-Table1[[#This Row],[Ostohinta]]</f>
        <v>7.82</v>
      </c>
    </row>
    <row r="2539" spans="1:11" x14ac:dyDescent="0.2">
      <c r="A2539">
        <v>53037</v>
      </c>
      <c r="B2539" s="21">
        <v>44019</v>
      </c>
      <c r="C2539" s="26" t="s">
        <v>828</v>
      </c>
      <c r="D2539">
        <v>1</v>
      </c>
      <c r="E2539">
        <v>3</v>
      </c>
      <c r="F2539">
        <v>15</v>
      </c>
      <c r="G2539">
        <v>10.48</v>
      </c>
      <c r="H2539" t="str">
        <f>_xlfn.XLOOKUP(Table1[[#This Row],[MyyjäID]],myyjat!$A$2:$A$16,myyjat!$B$2:$B$16)</f>
        <v>Pekka</v>
      </c>
      <c r="I2539">
        <f>_xlfn.XLOOKUP(Table1[[#This Row],[Tuotenumero]],tuotteet!$A$2:$A$26,tuotteet!$C$2:$C$26)</f>
        <v>4</v>
      </c>
      <c r="J2539" t="str">
        <f>_xlfn.XLOOKUP(Table1[[#This Row],[ryhmäID]],ryhmat!$A$2:$A$7,ryhmat!$B$2:$B$7)</f>
        <v>Tarvikkeet</v>
      </c>
      <c r="K2539">
        <f>Table1[[#This Row],[Myyntihinta]]-Table1[[#This Row],[Ostohinta]]</f>
        <v>4.5199999999999996</v>
      </c>
    </row>
    <row r="2540" spans="1:11" x14ac:dyDescent="0.2">
      <c r="A2540">
        <v>53038</v>
      </c>
      <c r="B2540" s="21">
        <v>44019</v>
      </c>
      <c r="C2540" s="26" t="s">
        <v>829</v>
      </c>
      <c r="D2540">
        <v>1</v>
      </c>
      <c r="E2540">
        <v>9</v>
      </c>
      <c r="F2540">
        <v>345</v>
      </c>
      <c r="G2540">
        <v>227.67</v>
      </c>
      <c r="H2540" t="str">
        <f>_xlfn.XLOOKUP(Table1[[#This Row],[MyyjäID]],myyjat!$A$2:$A$16,myyjat!$B$2:$B$16)</f>
        <v>Maija</v>
      </c>
      <c r="I2540">
        <f>_xlfn.XLOOKUP(Table1[[#This Row],[Tuotenumero]],tuotteet!$A$2:$A$26,tuotteet!$C$2:$C$26)</f>
        <v>3</v>
      </c>
      <c r="J2540" t="str">
        <f>_xlfn.XLOOKUP(Table1[[#This Row],[ryhmäID]],ryhmat!$A$2:$A$7,ryhmat!$B$2:$B$7)</f>
        <v>TV</v>
      </c>
      <c r="K2540">
        <f>Table1[[#This Row],[Myyntihinta]]-Table1[[#This Row],[Ostohinta]]</f>
        <v>117.33000000000001</v>
      </c>
    </row>
    <row r="2541" spans="1:11" x14ac:dyDescent="0.2">
      <c r="A2541">
        <v>53039</v>
      </c>
      <c r="B2541" s="21">
        <v>44019</v>
      </c>
      <c r="C2541" s="26" t="s">
        <v>828</v>
      </c>
      <c r="D2541">
        <v>1</v>
      </c>
      <c r="E2541">
        <v>5</v>
      </c>
      <c r="F2541">
        <v>14</v>
      </c>
      <c r="G2541">
        <v>11.14</v>
      </c>
      <c r="H2541" t="str">
        <f>_xlfn.XLOOKUP(Table1[[#This Row],[MyyjäID]],myyjat!$A$2:$A$16,myyjat!$B$2:$B$16)</f>
        <v>Liisa</v>
      </c>
      <c r="I2541">
        <f>_xlfn.XLOOKUP(Table1[[#This Row],[Tuotenumero]],tuotteet!$A$2:$A$26,tuotteet!$C$2:$C$26)</f>
        <v>4</v>
      </c>
      <c r="J2541" t="str">
        <f>_xlfn.XLOOKUP(Table1[[#This Row],[ryhmäID]],ryhmat!$A$2:$A$7,ryhmat!$B$2:$B$7)</f>
        <v>Tarvikkeet</v>
      </c>
      <c r="K2541">
        <f>Table1[[#This Row],[Myyntihinta]]-Table1[[#This Row],[Ostohinta]]</f>
        <v>2.8599999999999994</v>
      </c>
    </row>
    <row r="2542" spans="1:11" x14ac:dyDescent="0.2">
      <c r="A2542">
        <v>53040</v>
      </c>
      <c r="B2542" s="21">
        <v>44020</v>
      </c>
      <c r="C2542" s="26" t="s">
        <v>828</v>
      </c>
      <c r="D2542">
        <v>2</v>
      </c>
      <c r="E2542">
        <v>9</v>
      </c>
      <c r="F2542">
        <v>15</v>
      </c>
      <c r="G2542">
        <v>10.41</v>
      </c>
      <c r="H2542" t="str">
        <f>_xlfn.XLOOKUP(Table1[[#This Row],[MyyjäID]],myyjat!$A$2:$A$16,myyjat!$B$2:$B$16)</f>
        <v>Maija</v>
      </c>
      <c r="I2542">
        <f>_xlfn.XLOOKUP(Table1[[#This Row],[Tuotenumero]],tuotteet!$A$2:$A$26,tuotteet!$C$2:$C$26)</f>
        <v>4</v>
      </c>
      <c r="J2542" t="str">
        <f>_xlfn.XLOOKUP(Table1[[#This Row],[ryhmäID]],ryhmat!$A$2:$A$7,ryhmat!$B$2:$B$7)</f>
        <v>Tarvikkeet</v>
      </c>
      <c r="K2542">
        <f>Table1[[#This Row],[Myyntihinta]]-Table1[[#This Row],[Ostohinta]]</f>
        <v>4.59</v>
      </c>
    </row>
    <row r="2543" spans="1:11" x14ac:dyDescent="0.2">
      <c r="A2543">
        <v>53041</v>
      </c>
      <c r="B2543" s="21">
        <v>44020</v>
      </c>
      <c r="C2543" s="26" t="s">
        <v>827</v>
      </c>
      <c r="D2543">
        <v>1</v>
      </c>
      <c r="E2543">
        <v>1</v>
      </c>
      <c r="F2543">
        <v>246</v>
      </c>
      <c r="G2543">
        <v>138.63</v>
      </c>
      <c r="H2543" t="str">
        <f>_xlfn.XLOOKUP(Table1[[#This Row],[MyyjäID]],myyjat!$A$2:$A$16,myyjat!$B$2:$B$16)</f>
        <v>Jani</v>
      </c>
      <c r="I2543">
        <f>_xlfn.XLOOKUP(Table1[[#This Row],[Tuotenumero]],tuotteet!$A$2:$A$26,tuotteet!$C$2:$C$26)</f>
        <v>1</v>
      </c>
      <c r="J2543" t="str">
        <f>_xlfn.XLOOKUP(Table1[[#This Row],[ryhmäID]],ryhmat!$A$2:$A$7,ryhmat!$B$2:$B$7)</f>
        <v>Äänentoisto</v>
      </c>
      <c r="K2543">
        <f>Table1[[#This Row],[Myyntihinta]]-Table1[[#This Row],[Ostohinta]]</f>
        <v>107.37</v>
      </c>
    </row>
    <row r="2544" spans="1:11" x14ac:dyDescent="0.2">
      <c r="A2544">
        <v>53042</v>
      </c>
      <c r="B2544" s="21">
        <v>44020</v>
      </c>
      <c r="C2544" s="26" t="s">
        <v>828</v>
      </c>
      <c r="D2544">
        <v>1</v>
      </c>
      <c r="E2544">
        <v>6</v>
      </c>
      <c r="F2544">
        <v>14</v>
      </c>
      <c r="G2544">
        <v>11.06</v>
      </c>
      <c r="H2544" t="str">
        <f>_xlfn.XLOOKUP(Table1[[#This Row],[MyyjäID]],myyjat!$A$2:$A$16,myyjat!$B$2:$B$16)</f>
        <v>Hessu</v>
      </c>
      <c r="I2544">
        <f>_xlfn.XLOOKUP(Table1[[#This Row],[Tuotenumero]],tuotteet!$A$2:$A$26,tuotteet!$C$2:$C$26)</f>
        <v>4</v>
      </c>
      <c r="J2544" t="str">
        <f>_xlfn.XLOOKUP(Table1[[#This Row],[ryhmäID]],ryhmat!$A$2:$A$7,ryhmat!$B$2:$B$7)</f>
        <v>Tarvikkeet</v>
      </c>
      <c r="K2544">
        <f>Table1[[#This Row],[Myyntihinta]]-Table1[[#This Row],[Ostohinta]]</f>
        <v>2.9399999999999995</v>
      </c>
    </row>
    <row r="2545" spans="1:11" x14ac:dyDescent="0.2">
      <c r="A2545">
        <v>53043</v>
      </c>
      <c r="B2545" s="21">
        <v>44021</v>
      </c>
      <c r="C2545" s="26" t="s">
        <v>826</v>
      </c>
      <c r="D2545">
        <v>1</v>
      </c>
      <c r="E2545">
        <v>2</v>
      </c>
      <c r="F2545">
        <v>17</v>
      </c>
      <c r="G2545">
        <v>8.94</v>
      </c>
      <c r="H2545" t="str">
        <f>_xlfn.XLOOKUP(Table1[[#This Row],[MyyjäID]],myyjat!$A$2:$A$16,myyjat!$B$2:$B$16)</f>
        <v>Petteri</v>
      </c>
      <c r="I2545">
        <f>_xlfn.XLOOKUP(Table1[[#This Row],[Tuotenumero]],tuotteet!$A$2:$A$26,tuotteet!$C$2:$C$26)</f>
        <v>4</v>
      </c>
      <c r="J2545" t="str">
        <f>_xlfn.XLOOKUP(Table1[[#This Row],[ryhmäID]],ryhmat!$A$2:$A$7,ryhmat!$B$2:$B$7)</f>
        <v>Tarvikkeet</v>
      </c>
      <c r="K2545">
        <f>Table1[[#This Row],[Myyntihinta]]-Table1[[#This Row],[Ostohinta]]</f>
        <v>8.06</v>
      </c>
    </row>
    <row r="2546" spans="1:11" x14ac:dyDescent="0.2">
      <c r="A2546">
        <v>53044</v>
      </c>
      <c r="B2546" s="21">
        <v>44021</v>
      </c>
      <c r="C2546" s="26" t="s">
        <v>828</v>
      </c>
      <c r="D2546">
        <v>1</v>
      </c>
      <c r="E2546">
        <v>6</v>
      </c>
      <c r="F2546">
        <v>15</v>
      </c>
      <c r="G2546">
        <v>10.45</v>
      </c>
      <c r="H2546" t="str">
        <f>_xlfn.XLOOKUP(Table1[[#This Row],[MyyjäID]],myyjat!$A$2:$A$16,myyjat!$B$2:$B$16)</f>
        <v>Hessu</v>
      </c>
      <c r="I2546">
        <f>_xlfn.XLOOKUP(Table1[[#This Row],[Tuotenumero]],tuotteet!$A$2:$A$26,tuotteet!$C$2:$C$26)</f>
        <v>4</v>
      </c>
      <c r="J2546" t="str">
        <f>_xlfn.XLOOKUP(Table1[[#This Row],[ryhmäID]],ryhmat!$A$2:$A$7,ryhmat!$B$2:$B$7)</f>
        <v>Tarvikkeet</v>
      </c>
      <c r="K2546">
        <f>Table1[[#This Row],[Myyntihinta]]-Table1[[#This Row],[Ostohinta]]</f>
        <v>4.5500000000000007</v>
      </c>
    </row>
    <row r="2547" spans="1:11" x14ac:dyDescent="0.2">
      <c r="A2547">
        <v>53045</v>
      </c>
      <c r="B2547" s="21">
        <v>44021</v>
      </c>
      <c r="C2547" s="26" t="s">
        <v>828</v>
      </c>
      <c r="D2547">
        <v>1</v>
      </c>
      <c r="E2547">
        <v>6</v>
      </c>
      <c r="F2547">
        <v>15</v>
      </c>
      <c r="G2547">
        <v>10.64</v>
      </c>
      <c r="H2547" t="str">
        <f>_xlfn.XLOOKUP(Table1[[#This Row],[MyyjäID]],myyjat!$A$2:$A$16,myyjat!$B$2:$B$16)</f>
        <v>Hessu</v>
      </c>
      <c r="I2547">
        <f>_xlfn.XLOOKUP(Table1[[#This Row],[Tuotenumero]],tuotteet!$A$2:$A$26,tuotteet!$C$2:$C$26)</f>
        <v>4</v>
      </c>
      <c r="J2547" t="str">
        <f>_xlfn.XLOOKUP(Table1[[#This Row],[ryhmäID]],ryhmat!$A$2:$A$7,ryhmat!$B$2:$B$7)</f>
        <v>Tarvikkeet</v>
      </c>
      <c r="K2547">
        <f>Table1[[#This Row],[Myyntihinta]]-Table1[[#This Row],[Ostohinta]]</f>
        <v>4.3599999999999994</v>
      </c>
    </row>
    <row r="2548" spans="1:11" x14ac:dyDescent="0.2">
      <c r="A2548">
        <v>53046</v>
      </c>
      <c r="B2548" s="21">
        <v>44021</v>
      </c>
      <c r="C2548" s="26" t="s">
        <v>828</v>
      </c>
      <c r="D2548">
        <v>1</v>
      </c>
      <c r="E2548">
        <v>6</v>
      </c>
      <c r="F2548">
        <v>15</v>
      </c>
      <c r="G2548">
        <v>10.8</v>
      </c>
      <c r="H2548" t="str">
        <f>_xlfn.XLOOKUP(Table1[[#This Row],[MyyjäID]],myyjat!$A$2:$A$16,myyjat!$B$2:$B$16)</f>
        <v>Hessu</v>
      </c>
      <c r="I2548">
        <f>_xlfn.XLOOKUP(Table1[[#This Row],[Tuotenumero]],tuotteet!$A$2:$A$26,tuotteet!$C$2:$C$26)</f>
        <v>4</v>
      </c>
      <c r="J2548" t="str">
        <f>_xlfn.XLOOKUP(Table1[[#This Row],[ryhmäID]],ryhmat!$A$2:$A$7,ryhmat!$B$2:$B$7)</f>
        <v>Tarvikkeet</v>
      </c>
      <c r="K2548">
        <f>Table1[[#This Row],[Myyntihinta]]-Table1[[#This Row],[Ostohinta]]</f>
        <v>4.1999999999999993</v>
      </c>
    </row>
    <row r="2549" spans="1:11" x14ac:dyDescent="0.2">
      <c r="A2549">
        <v>53047</v>
      </c>
      <c r="B2549" s="21">
        <v>44022</v>
      </c>
      <c r="C2549" s="26" t="s">
        <v>828</v>
      </c>
      <c r="D2549">
        <v>1</v>
      </c>
      <c r="E2549">
        <v>1</v>
      </c>
      <c r="F2549">
        <v>15</v>
      </c>
      <c r="G2549">
        <v>11.22</v>
      </c>
      <c r="H2549" t="str">
        <f>_xlfn.XLOOKUP(Table1[[#This Row],[MyyjäID]],myyjat!$A$2:$A$16,myyjat!$B$2:$B$16)</f>
        <v>Jani</v>
      </c>
      <c r="I2549">
        <f>_xlfn.XLOOKUP(Table1[[#This Row],[Tuotenumero]],tuotteet!$A$2:$A$26,tuotteet!$C$2:$C$26)</f>
        <v>4</v>
      </c>
      <c r="J2549" t="str">
        <f>_xlfn.XLOOKUP(Table1[[#This Row],[ryhmäID]],ryhmat!$A$2:$A$7,ryhmat!$B$2:$B$7)</f>
        <v>Tarvikkeet</v>
      </c>
      <c r="K2549">
        <f>Table1[[#This Row],[Myyntihinta]]-Table1[[#This Row],[Ostohinta]]</f>
        <v>3.7799999999999994</v>
      </c>
    </row>
    <row r="2550" spans="1:11" x14ac:dyDescent="0.2">
      <c r="A2550">
        <v>53048</v>
      </c>
      <c r="B2550" s="21">
        <v>44023</v>
      </c>
      <c r="C2550" s="26" t="s">
        <v>828</v>
      </c>
      <c r="D2550">
        <v>1</v>
      </c>
      <c r="E2550">
        <v>6</v>
      </c>
      <c r="F2550">
        <v>15</v>
      </c>
      <c r="G2550">
        <v>11.26</v>
      </c>
      <c r="H2550" t="str">
        <f>_xlfn.XLOOKUP(Table1[[#This Row],[MyyjäID]],myyjat!$A$2:$A$16,myyjat!$B$2:$B$16)</f>
        <v>Hessu</v>
      </c>
      <c r="I2550">
        <f>_xlfn.XLOOKUP(Table1[[#This Row],[Tuotenumero]],tuotteet!$A$2:$A$26,tuotteet!$C$2:$C$26)</f>
        <v>4</v>
      </c>
      <c r="J2550" t="str">
        <f>_xlfn.XLOOKUP(Table1[[#This Row],[ryhmäID]],ryhmat!$A$2:$A$7,ryhmat!$B$2:$B$7)</f>
        <v>Tarvikkeet</v>
      </c>
      <c r="K2550">
        <f>Table1[[#This Row],[Myyntihinta]]-Table1[[#This Row],[Ostohinta]]</f>
        <v>3.74</v>
      </c>
    </row>
    <row r="2551" spans="1:11" x14ac:dyDescent="0.2">
      <c r="A2551">
        <v>53049</v>
      </c>
      <c r="B2551" s="21">
        <v>44023</v>
      </c>
      <c r="C2551" s="26" t="s">
        <v>828</v>
      </c>
      <c r="D2551">
        <v>1</v>
      </c>
      <c r="E2551">
        <v>6</v>
      </c>
      <c r="F2551">
        <v>14</v>
      </c>
      <c r="G2551">
        <v>10.220000000000001</v>
      </c>
      <c r="H2551" t="str">
        <f>_xlfn.XLOOKUP(Table1[[#This Row],[MyyjäID]],myyjat!$A$2:$A$16,myyjat!$B$2:$B$16)</f>
        <v>Hessu</v>
      </c>
      <c r="I2551">
        <f>_xlfn.XLOOKUP(Table1[[#This Row],[Tuotenumero]],tuotteet!$A$2:$A$26,tuotteet!$C$2:$C$26)</f>
        <v>4</v>
      </c>
      <c r="J2551" t="str">
        <f>_xlfn.XLOOKUP(Table1[[#This Row],[ryhmäID]],ryhmat!$A$2:$A$7,ryhmat!$B$2:$B$7)</f>
        <v>Tarvikkeet</v>
      </c>
      <c r="K2551">
        <f>Table1[[#This Row],[Myyntihinta]]-Table1[[#This Row],[Ostohinta]]</f>
        <v>3.7799999999999994</v>
      </c>
    </row>
    <row r="2552" spans="1:11" x14ac:dyDescent="0.2">
      <c r="A2552">
        <v>53050</v>
      </c>
      <c r="B2552" s="21">
        <v>44023</v>
      </c>
      <c r="C2552" s="26" t="s">
        <v>830</v>
      </c>
      <c r="D2552">
        <v>1</v>
      </c>
      <c r="E2552">
        <v>1</v>
      </c>
      <c r="F2552">
        <v>58</v>
      </c>
      <c r="G2552">
        <v>43.43</v>
      </c>
      <c r="H2552" t="str">
        <f>_xlfn.XLOOKUP(Table1[[#This Row],[MyyjäID]],myyjat!$A$2:$A$16,myyjat!$B$2:$B$16)</f>
        <v>Jani</v>
      </c>
      <c r="I2552">
        <f>_xlfn.XLOOKUP(Table1[[#This Row],[Tuotenumero]],tuotteet!$A$2:$A$26,tuotteet!$C$2:$C$26)</f>
        <v>4</v>
      </c>
      <c r="J2552" t="str">
        <f>_xlfn.XLOOKUP(Table1[[#This Row],[ryhmäID]],ryhmat!$A$2:$A$7,ryhmat!$B$2:$B$7)</f>
        <v>Tarvikkeet</v>
      </c>
      <c r="K2552">
        <f>Table1[[#This Row],[Myyntihinta]]-Table1[[#This Row],[Ostohinta]]</f>
        <v>14.57</v>
      </c>
    </row>
    <row r="2553" spans="1:11" x14ac:dyDescent="0.2">
      <c r="A2553">
        <v>53051</v>
      </c>
      <c r="B2553" s="21">
        <v>44023</v>
      </c>
      <c r="C2553" s="26" t="s">
        <v>828</v>
      </c>
      <c r="D2553">
        <v>1</v>
      </c>
      <c r="E2553">
        <v>7</v>
      </c>
      <c r="F2553">
        <v>14</v>
      </c>
      <c r="G2553">
        <v>10.53</v>
      </c>
      <c r="H2553" t="str">
        <f>_xlfn.XLOOKUP(Table1[[#This Row],[MyyjäID]],myyjat!$A$2:$A$16,myyjat!$B$2:$B$16)</f>
        <v>Rauno</v>
      </c>
      <c r="I2553">
        <f>_xlfn.XLOOKUP(Table1[[#This Row],[Tuotenumero]],tuotteet!$A$2:$A$26,tuotteet!$C$2:$C$26)</f>
        <v>4</v>
      </c>
      <c r="J2553" t="str">
        <f>_xlfn.XLOOKUP(Table1[[#This Row],[ryhmäID]],ryhmat!$A$2:$A$7,ryhmat!$B$2:$B$7)</f>
        <v>Tarvikkeet</v>
      </c>
      <c r="K2553">
        <f>Table1[[#This Row],[Myyntihinta]]-Table1[[#This Row],[Ostohinta]]</f>
        <v>3.4700000000000006</v>
      </c>
    </row>
    <row r="2554" spans="1:11" x14ac:dyDescent="0.2">
      <c r="A2554">
        <v>53052</v>
      </c>
      <c r="B2554" s="21">
        <v>44024</v>
      </c>
      <c r="C2554" s="26" t="s">
        <v>831</v>
      </c>
      <c r="D2554">
        <v>1</v>
      </c>
      <c r="E2554">
        <v>6</v>
      </c>
      <c r="F2554">
        <v>112</v>
      </c>
      <c r="G2554">
        <v>77.459999999999994</v>
      </c>
      <c r="H2554" t="str">
        <f>_xlfn.XLOOKUP(Table1[[#This Row],[MyyjäID]],myyjat!$A$2:$A$16,myyjat!$B$2:$B$16)</f>
        <v>Hessu</v>
      </c>
      <c r="I2554">
        <f>_xlfn.XLOOKUP(Table1[[#This Row],[Tuotenumero]],tuotteet!$A$2:$A$26,tuotteet!$C$2:$C$26)</f>
        <v>6</v>
      </c>
      <c r="J2554" t="str">
        <f>_xlfn.XLOOKUP(Table1[[#This Row],[ryhmäID]],ryhmat!$A$2:$A$7,ryhmat!$B$2:$B$7)</f>
        <v>Digiboxit</v>
      </c>
      <c r="K2554">
        <f>Table1[[#This Row],[Myyntihinta]]-Table1[[#This Row],[Ostohinta]]</f>
        <v>34.540000000000006</v>
      </c>
    </row>
    <row r="2555" spans="1:11" x14ac:dyDescent="0.2">
      <c r="A2555">
        <v>53053</v>
      </c>
      <c r="B2555" s="21">
        <v>44024</v>
      </c>
      <c r="C2555" s="26" t="s">
        <v>828</v>
      </c>
      <c r="D2555">
        <v>1</v>
      </c>
      <c r="E2555">
        <v>6</v>
      </c>
      <c r="F2555">
        <v>15</v>
      </c>
      <c r="G2555">
        <v>10.74</v>
      </c>
      <c r="H2555" t="str">
        <f>_xlfn.XLOOKUP(Table1[[#This Row],[MyyjäID]],myyjat!$A$2:$A$16,myyjat!$B$2:$B$16)</f>
        <v>Hessu</v>
      </c>
      <c r="I2555">
        <f>_xlfn.XLOOKUP(Table1[[#This Row],[Tuotenumero]],tuotteet!$A$2:$A$26,tuotteet!$C$2:$C$26)</f>
        <v>4</v>
      </c>
      <c r="J2555" t="str">
        <f>_xlfn.XLOOKUP(Table1[[#This Row],[ryhmäID]],ryhmat!$A$2:$A$7,ryhmat!$B$2:$B$7)</f>
        <v>Tarvikkeet</v>
      </c>
      <c r="K2555">
        <f>Table1[[#This Row],[Myyntihinta]]-Table1[[#This Row],[Ostohinta]]</f>
        <v>4.26</v>
      </c>
    </row>
    <row r="2556" spans="1:11" x14ac:dyDescent="0.2">
      <c r="A2556">
        <v>53054</v>
      </c>
      <c r="B2556" s="21">
        <v>44025</v>
      </c>
      <c r="C2556" s="26" t="s">
        <v>828</v>
      </c>
      <c r="D2556">
        <v>1</v>
      </c>
      <c r="E2556">
        <v>2</v>
      </c>
      <c r="F2556">
        <v>14</v>
      </c>
      <c r="G2556">
        <v>10.58</v>
      </c>
      <c r="H2556" t="str">
        <f>_xlfn.XLOOKUP(Table1[[#This Row],[MyyjäID]],myyjat!$A$2:$A$16,myyjat!$B$2:$B$16)</f>
        <v>Petteri</v>
      </c>
      <c r="I2556">
        <f>_xlfn.XLOOKUP(Table1[[#This Row],[Tuotenumero]],tuotteet!$A$2:$A$26,tuotteet!$C$2:$C$26)</f>
        <v>4</v>
      </c>
      <c r="J2556" t="str">
        <f>_xlfn.XLOOKUP(Table1[[#This Row],[ryhmäID]],ryhmat!$A$2:$A$7,ryhmat!$B$2:$B$7)</f>
        <v>Tarvikkeet</v>
      </c>
      <c r="K2556">
        <f>Table1[[#This Row],[Myyntihinta]]-Table1[[#This Row],[Ostohinta]]</f>
        <v>3.42</v>
      </c>
    </row>
    <row r="2557" spans="1:11" x14ac:dyDescent="0.2">
      <c r="A2557">
        <v>53055</v>
      </c>
      <c r="B2557" s="21">
        <v>44025</v>
      </c>
      <c r="C2557" s="26" t="s">
        <v>828</v>
      </c>
      <c r="D2557">
        <v>1</v>
      </c>
      <c r="E2557">
        <v>2</v>
      </c>
      <c r="F2557">
        <v>15</v>
      </c>
      <c r="G2557">
        <v>11</v>
      </c>
      <c r="H2557" t="str">
        <f>_xlfn.XLOOKUP(Table1[[#This Row],[MyyjäID]],myyjat!$A$2:$A$16,myyjat!$B$2:$B$16)</f>
        <v>Petteri</v>
      </c>
      <c r="I2557">
        <f>_xlfn.XLOOKUP(Table1[[#This Row],[Tuotenumero]],tuotteet!$A$2:$A$26,tuotteet!$C$2:$C$26)</f>
        <v>4</v>
      </c>
      <c r="J2557" t="str">
        <f>_xlfn.XLOOKUP(Table1[[#This Row],[ryhmäID]],ryhmat!$A$2:$A$7,ryhmat!$B$2:$B$7)</f>
        <v>Tarvikkeet</v>
      </c>
      <c r="K2557">
        <f>Table1[[#This Row],[Myyntihinta]]-Table1[[#This Row],[Ostohinta]]</f>
        <v>4</v>
      </c>
    </row>
    <row r="2558" spans="1:11" x14ac:dyDescent="0.2">
      <c r="A2558">
        <v>53056</v>
      </c>
      <c r="B2558" s="21">
        <v>44025</v>
      </c>
      <c r="C2558" s="26" t="s">
        <v>828</v>
      </c>
      <c r="D2558">
        <v>1</v>
      </c>
      <c r="E2558">
        <v>1</v>
      </c>
      <c r="F2558">
        <v>15</v>
      </c>
      <c r="G2558">
        <v>10.82</v>
      </c>
      <c r="H2558" t="str">
        <f>_xlfn.XLOOKUP(Table1[[#This Row],[MyyjäID]],myyjat!$A$2:$A$16,myyjat!$B$2:$B$16)</f>
        <v>Jani</v>
      </c>
      <c r="I2558">
        <f>_xlfn.XLOOKUP(Table1[[#This Row],[Tuotenumero]],tuotteet!$A$2:$A$26,tuotteet!$C$2:$C$26)</f>
        <v>4</v>
      </c>
      <c r="J2558" t="str">
        <f>_xlfn.XLOOKUP(Table1[[#This Row],[ryhmäID]],ryhmat!$A$2:$A$7,ryhmat!$B$2:$B$7)</f>
        <v>Tarvikkeet</v>
      </c>
      <c r="K2558">
        <f>Table1[[#This Row],[Myyntihinta]]-Table1[[#This Row],[Ostohinta]]</f>
        <v>4.18</v>
      </c>
    </row>
    <row r="2559" spans="1:11" x14ac:dyDescent="0.2">
      <c r="A2559">
        <v>53057</v>
      </c>
      <c r="B2559" s="21">
        <v>44025</v>
      </c>
      <c r="C2559" s="26" t="s">
        <v>827</v>
      </c>
      <c r="D2559">
        <v>1</v>
      </c>
      <c r="E2559">
        <v>3</v>
      </c>
      <c r="F2559">
        <v>237</v>
      </c>
      <c r="G2559">
        <v>134.79</v>
      </c>
      <c r="H2559" t="str">
        <f>_xlfn.XLOOKUP(Table1[[#This Row],[MyyjäID]],myyjat!$A$2:$A$16,myyjat!$B$2:$B$16)</f>
        <v>Pekka</v>
      </c>
      <c r="I2559">
        <f>_xlfn.XLOOKUP(Table1[[#This Row],[Tuotenumero]],tuotteet!$A$2:$A$26,tuotteet!$C$2:$C$26)</f>
        <v>1</v>
      </c>
      <c r="J2559" t="str">
        <f>_xlfn.XLOOKUP(Table1[[#This Row],[ryhmäID]],ryhmat!$A$2:$A$7,ryhmat!$B$2:$B$7)</f>
        <v>Äänentoisto</v>
      </c>
      <c r="K2559">
        <f>Table1[[#This Row],[Myyntihinta]]-Table1[[#This Row],[Ostohinta]]</f>
        <v>102.21000000000001</v>
      </c>
    </row>
    <row r="2560" spans="1:11" x14ac:dyDescent="0.2">
      <c r="A2560">
        <v>53058</v>
      </c>
      <c r="B2560" s="21">
        <v>44026</v>
      </c>
      <c r="C2560" s="26" t="s">
        <v>828</v>
      </c>
      <c r="D2560">
        <v>1</v>
      </c>
      <c r="E2560">
        <v>7</v>
      </c>
      <c r="F2560">
        <v>15</v>
      </c>
      <c r="G2560">
        <v>11.02</v>
      </c>
      <c r="H2560" t="str">
        <f>_xlfn.XLOOKUP(Table1[[#This Row],[MyyjäID]],myyjat!$A$2:$A$16,myyjat!$B$2:$B$16)</f>
        <v>Rauno</v>
      </c>
      <c r="I2560">
        <f>_xlfn.XLOOKUP(Table1[[#This Row],[Tuotenumero]],tuotteet!$A$2:$A$26,tuotteet!$C$2:$C$26)</f>
        <v>4</v>
      </c>
      <c r="J2560" t="str">
        <f>_xlfn.XLOOKUP(Table1[[#This Row],[ryhmäID]],ryhmat!$A$2:$A$7,ryhmat!$B$2:$B$7)</f>
        <v>Tarvikkeet</v>
      </c>
      <c r="K2560">
        <f>Table1[[#This Row],[Myyntihinta]]-Table1[[#This Row],[Ostohinta]]</f>
        <v>3.9800000000000004</v>
      </c>
    </row>
    <row r="2561" spans="1:11" x14ac:dyDescent="0.2">
      <c r="A2561">
        <v>53059</v>
      </c>
      <c r="B2561" s="21">
        <v>44026</v>
      </c>
      <c r="C2561" s="26" t="s">
        <v>829</v>
      </c>
      <c r="D2561">
        <v>1</v>
      </c>
      <c r="E2561">
        <v>5</v>
      </c>
      <c r="F2561">
        <v>330</v>
      </c>
      <c r="G2561">
        <v>215.93</v>
      </c>
      <c r="H2561" t="str">
        <f>_xlfn.XLOOKUP(Table1[[#This Row],[MyyjäID]],myyjat!$A$2:$A$16,myyjat!$B$2:$B$16)</f>
        <v>Liisa</v>
      </c>
      <c r="I2561">
        <f>_xlfn.XLOOKUP(Table1[[#This Row],[Tuotenumero]],tuotteet!$A$2:$A$26,tuotteet!$C$2:$C$26)</f>
        <v>3</v>
      </c>
      <c r="J2561" t="str">
        <f>_xlfn.XLOOKUP(Table1[[#This Row],[ryhmäID]],ryhmat!$A$2:$A$7,ryhmat!$B$2:$B$7)</f>
        <v>TV</v>
      </c>
      <c r="K2561">
        <f>Table1[[#This Row],[Myyntihinta]]-Table1[[#This Row],[Ostohinta]]</f>
        <v>114.07</v>
      </c>
    </row>
    <row r="2562" spans="1:11" x14ac:dyDescent="0.2">
      <c r="A2562">
        <v>53060</v>
      </c>
      <c r="B2562" s="21">
        <v>44027</v>
      </c>
      <c r="C2562" s="26" t="s">
        <v>828</v>
      </c>
      <c r="D2562">
        <v>1</v>
      </c>
      <c r="E2562">
        <v>7</v>
      </c>
      <c r="F2562">
        <v>15</v>
      </c>
      <c r="G2562">
        <v>11.1</v>
      </c>
      <c r="H2562" t="str">
        <f>_xlfn.XLOOKUP(Table1[[#This Row],[MyyjäID]],myyjat!$A$2:$A$16,myyjat!$B$2:$B$16)</f>
        <v>Rauno</v>
      </c>
      <c r="I2562">
        <f>_xlfn.XLOOKUP(Table1[[#This Row],[Tuotenumero]],tuotteet!$A$2:$A$26,tuotteet!$C$2:$C$26)</f>
        <v>4</v>
      </c>
      <c r="J2562" t="str">
        <f>_xlfn.XLOOKUP(Table1[[#This Row],[ryhmäID]],ryhmat!$A$2:$A$7,ryhmat!$B$2:$B$7)</f>
        <v>Tarvikkeet</v>
      </c>
      <c r="K2562">
        <f>Table1[[#This Row],[Myyntihinta]]-Table1[[#This Row],[Ostohinta]]</f>
        <v>3.9000000000000004</v>
      </c>
    </row>
    <row r="2563" spans="1:11" x14ac:dyDescent="0.2">
      <c r="A2563">
        <v>53061</v>
      </c>
      <c r="B2563" s="21">
        <v>44027</v>
      </c>
      <c r="C2563" s="26" t="s">
        <v>828</v>
      </c>
      <c r="D2563">
        <v>1</v>
      </c>
      <c r="E2563">
        <v>6</v>
      </c>
      <c r="F2563">
        <v>15</v>
      </c>
      <c r="G2563">
        <v>10.9</v>
      </c>
      <c r="H2563" t="str">
        <f>_xlfn.XLOOKUP(Table1[[#This Row],[MyyjäID]],myyjat!$A$2:$A$16,myyjat!$B$2:$B$16)</f>
        <v>Hessu</v>
      </c>
      <c r="I2563">
        <f>_xlfn.XLOOKUP(Table1[[#This Row],[Tuotenumero]],tuotteet!$A$2:$A$26,tuotteet!$C$2:$C$26)</f>
        <v>4</v>
      </c>
      <c r="J2563" t="str">
        <f>_xlfn.XLOOKUP(Table1[[#This Row],[ryhmäID]],ryhmat!$A$2:$A$7,ryhmat!$B$2:$B$7)</f>
        <v>Tarvikkeet</v>
      </c>
      <c r="K2563">
        <f>Table1[[#This Row],[Myyntihinta]]-Table1[[#This Row],[Ostohinta]]</f>
        <v>4.0999999999999996</v>
      </c>
    </row>
    <row r="2564" spans="1:11" x14ac:dyDescent="0.2">
      <c r="A2564">
        <v>53062</v>
      </c>
      <c r="B2564" s="21">
        <v>44028</v>
      </c>
      <c r="C2564" s="26" t="s">
        <v>828</v>
      </c>
      <c r="D2564">
        <v>1</v>
      </c>
      <c r="E2564">
        <v>7</v>
      </c>
      <c r="F2564">
        <v>14</v>
      </c>
      <c r="G2564">
        <v>11.03</v>
      </c>
      <c r="H2564" t="str">
        <f>_xlfn.XLOOKUP(Table1[[#This Row],[MyyjäID]],myyjat!$A$2:$A$16,myyjat!$B$2:$B$16)</f>
        <v>Rauno</v>
      </c>
      <c r="I2564">
        <f>_xlfn.XLOOKUP(Table1[[#This Row],[Tuotenumero]],tuotteet!$A$2:$A$26,tuotteet!$C$2:$C$26)</f>
        <v>4</v>
      </c>
      <c r="J2564" t="str">
        <f>_xlfn.XLOOKUP(Table1[[#This Row],[ryhmäID]],ryhmat!$A$2:$A$7,ryhmat!$B$2:$B$7)</f>
        <v>Tarvikkeet</v>
      </c>
      <c r="K2564">
        <f>Table1[[#This Row],[Myyntihinta]]-Table1[[#This Row],[Ostohinta]]</f>
        <v>2.9700000000000006</v>
      </c>
    </row>
    <row r="2565" spans="1:11" x14ac:dyDescent="0.2">
      <c r="A2565">
        <v>53063</v>
      </c>
      <c r="B2565" s="21">
        <v>44028</v>
      </c>
      <c r="C2565" s="26" t="s">
        <v>828</v>
      </c>
      <c r="D2565">
        <v>1</v>
      </c>
      <c r="E2565">
        <v>2</v>
      </c>
      <c r="F2565">
        <v>15</v>
      </c>
      <c r="G2565">
        <v>11.13</v>
      </c>
      <c r="H2565" t="str">
        <f>_xlfn.XLOOKUP(Table1[[#This Row],[MyyjäID]],myyjat!$A$2:$A$16,myyjat!$B$2:$B$16)</f>
        <v>Petteri</v>
      </c>
      <c r="I2565">
        <f>_xlfn.XLOOKUP(Table1[[#This Row],[Tuotenumero]],tuotteet!$A$2:$A$26,tuotteet!$C$2:$C$26)</f>
        <v>4</v>
      </c>
      <c r="J2565" t="str">
        <f>_xlfn.XLOOKUP(Table1[[#This Row],[ryhmäID]],ryhmat!$A$2:$A$7,ryhmat!$B$2:$B$7)</f>
        <v>Tarvikkeet</v>
      </c>
      <c r="K2565">
        <f>Table1[[#This Row],[Myyntihinta]]-Table1[[#This Row],[Ostohinta]]</f>
        <v>3.8699999999999992</v>
      </c>
    </row>
    <row r="2566" spans="1:11" x14ac:dyDescent="0.2">
      <c r="A2566">
        <v>53064</v>
      </c>
      <c r="B2566" s="21">
        <v>44028</v>
      </c>
      <c r="C2566" s="26" t="s">
        <v>826</v>
      </c>
      <c r="D2566">
        <v>1</v>
      </c>
      <c r="E2566">
        <v>2</v>
      </c>
      <c r="F2566">
        <v>18</v>
      </c>
      <c r="G2566">
        <v>8.73</v>
      </c>
      <c r="H2566" t="str">
        <f>_xlfn.XLOOKUP(Table1[[#This Row],[MyyjäID]],myyjat!$A$2:$A$16,myyjat!$B$2:$B$16)</f>
        <v>Petteri</v>
      </c>
      <c r="I2566">
        <f>_xlfn.XLOOKUP(Table1[[#This Row],[Tuotenumero]],tuotteet!$A$2:$A$26,tuotteet!$C$2:$C$26)</f>
        <v>4</v>
      </c>
      <c r="J2566" t="str">
        <f>_xlfn.XLOOKUP(Table1[[#This Row],[ryhmäID]],ryhmat!$A$2:$A$7,ryhmat!$B$2:$B$7)</f>
        <v>Tarvikkeet</v>
      </c>
      <c r="K2566">
        <f>Table1[[#This Row],[Myyntihinta]]-Table1[[#This Row],[Ostohinta]]</f>
        <v>9.27</v>
      </c>
    </row>
    <row r="2567" spans="1:11" x14ac:dyDescent="0.2">
      <c r="A2567">
        <v>53065</v>
      </c>
      <c r="B2567" s="21">
        <v>44029</v>
      </c>
      <c r="C2567" s="26" t="s">
        <v>828</v>
      </c>
      <c r="D2567">
        <v>1</v>
      </c>
      <c r="E2567">
        <v>2</v>
      </c>
      <c r="F2567">
        <v>15</v>
      </c>
      <c r="G2567">
        <v>10.97</v>
      </c>
      <c r="H2567" t="str">
        <f>_xlfn.XLOOKUP(Table1[[#This Row],[MyyjäID]],myyjat!$A$2:$A$16,myyjat!$B$2:$B$16)</f>
        <v>Petteri</v>
      </c>
      <c r="I2567">
        <f>_xlfn.XLOOKUP(Table1[[#This Row],[Tuotenumero]],tuotteet!$A$2:$A$26,tuotteet!$C$2:$C$26)</f>
        <v>4</v>
      </c>
      <c r="J2567" t="str">
        <f>_xlfn.XLOOKUP(Table1[[#This Row],[ryhmäID]],ryhmat!$A$2:$A$7,ryhmat!$B$2:$B$7)</f>
        <v>Tarvikkeet</v>
      </c>
      <c r="K2567">
        <f>Table1[[#This Row],[Myyntihinta]]-Table1[[#This Row],[Ostohinta]]</f>
        <v>4.0299999999999994</v>
      </c>
    </row>
    <row r="2568" spans="1:11" x14ac:dyDescent="0.2">
      <c r="A2568">
        <v>53066</v>
      </c>
      <c r="B2568" s="21">
        <v>44029</v>
      </c>
      <c r="C2568" s="26" t="s">
        <v>826</v>
      </c>
      <c r="D2568">
        <v>1</v>
      </c>
      <c r="E2568">
        <v>7</v>
      </c>
      <c r="F2568">
        <v>18</v>
      </c>
      <c r="G2568">
        <v>8.99</v>
      </c>
      <c r="H2568" t="str">
        <f>_xlfn.XLOOKUP(Table1[[#This Row],[MyyjäID]],myyjat!$A$2:$A$16,myyjat!$B$2:$B$16)</f>
        <v>Rauno</v>
      </c>
      <c r="I2568">
        <f>_xlfn.XLOOKUP(Table1[[#This Row],[Tuotenumero]],tuotteet!$A$2:$A$26,tuotteet!$C$2:$C$26)</f>
        <v>4</v>
      </c>
      <c r="J2568" t="str">
        <f>_xlfn.XLOOKUP(Table1[[#This Row],[ryhmäID]],ryhmat!$A$2:$A$7,ryhmat!$B$2:$B$7)</f>
        <v>Tarvikkeet</v>
      </c>
      <c r="K2568">
        <f>Table1[[#This Row],[Myyntihinta]]-Table1[[#This Row],[Ostohinta]]</f>
        <v>9.01</v>
      </c>
    </row>
    <row r="2569" spans="1:11" x14ac:dyDescent="0.2">
      <c r="A2569">
        <v>53067</v>
      </c>
      <c r="B2569" s="21">
        <v>44030</v>
      </c>
      <c r="C2569" s="26" t="s">
        <v>828</v>
      </c>
      <c r="D2569">
        <v>1</v>
      </c>
      <c r="E2569">
        <v>5</v>
      </c>
      <c r="F2569">
        <v>15</v>
      </c>
      <c r="G2569">
        <v>10.38</v>
      </c>
      <c r="H2569" t="str">
        <f>_xlfn.XLOOKUP(Table1[[#This Row],[MyyjäID]],myyjat!$A$2:$A$16,myyjat!$B$2:$B$16)</f>
        <v>Liisa</v>
      </c>
      <c r="I2569">
        <f>_xlfn.XLOOKUP(Table1[[#This Row],[Tuotenumero]],tuotteet!$A$2:$A$26,tuotteet!$C$2:$C$26)</f>
        <v>4</v>
      </c>
      <c r="J2569" t="str">
        <f>_xlfn.XLOOKUP(Table1[[#This Row],[ryhmäID]],ryhmat!$A$2:$A$7,ryhmat!$B$2:$B$7)</f>
        <v>Tarvikkeet</v>
      </c>
      <c r="K2569">
        <f>Table1[[#This Row],[Myyntihinta]]-Table1[[#This Row],[Ostohinta]]</f>
        <v>4.6199999999999992</v>
      </c>
    </row>
    <row r="2570" spans="1:11" x14ac:dyDescent="0.2">
      <c r="A2570">
        <v>53068</v>
      </c>
      <c r="B2570" s="21">
        <v>44030</v>
      </c>
      <c r="C2570" s="26" t="s">
        <v>828</v>
      </c>
      <c r="D2570">
        <v>1</v>
      </c>
      <c r="E2570">
        <v>3</v>
      </c>
      <c r="F2570">
        <v>14</v>
      </c>
      <c r="G2570">
        <v>11.13</v>
      </c>
      <c r="H2570" t="str">
        <f>_xlfn.XLOOKUP(Table1[[#This Row],[MyyjäID]],myyjat!$A$2:$A$16,myyjat!$B$2:$B$16)</f>
        <v>Pekka</v>
      </c>
      <c r="I2570">
        <f>_xlfn.XLOOKUP(Table1[[#This Row],[Tuotenumero]],tuotteet!$A$2:$A$26,tuotteet!$C$2:$C$26)</f>
        <v>4</v>
      </c>
      <c r="J2570" t="str">
        <f>_xlfn.XLOOKUP(Table1[[#This Row],[ryhmäID]],ryhmat!$A$2:$A$7,ryhmat!$B$2:$B$7)</f>
        <v>Tarvikkeet</v>
      </c>
      <c r="K2570">
        <f>Table1[[#This Row],[Myyntihinta]]-Table1[[#This Row],[Ostohinta]]</f>
        <v>2.8699999999999992</v>
      </c>
    </row>
    <row r="2571" spans="1:11" x14ac:dyDescent="0.2">
      <c r="A2571">
        <v>53069</v>
      </c>
      <c r="B2571" s="21">
        <v>44030</v>
      </c>
      <c r="C2571" s="26" t="s">
        <v>827</v>
      </c>
      <c r="D2571">
        <v>1</v>
      </c>
      <c r="E2571">
        <v>2</v>
      </c>
      <c r="F2571">
        <v>238</v>
      </c>
      <c r="G2571">
        <v>136.05000000000001</v>
      </c>
      <c r="H2571" t="str">
        <f>_xlfn.XLOOKUP(Table1[[#This Row],[MyyjäID]],myyjat!$A$2:$A$16,myyjat!$B$2:$B$16)</f>
        <v>Petteri</v>
      </c>
      <c r="I2571">
        <f>_xlfn.XLOOKUP(Table1[[#This Row],[Tuotenumero]],tuotteet!$A$2:$A$26,tuotteet!$C$2:$C$26)</f>
        <v>1</v>
      </c>
      <c r="J2571" t="str">
        <f>_xlfn.XLOOKUP(Table1[[#This Row],[ryhmäID]],ryhmat!$A$2:$A$7,ryhmat!$B$2:$B$7)</f>
        <v>Äänentoisto</v>
      </c>
      <c r="K2571">
        <f>Table1[[#This Row],[Myyntihinta]]-Table1[[#This Row],[Ostohinta]]</f>
        <v>101.94999999999999</v>
      </c>
    </row>
    <row r="2572" spans="1:11" x14ac:dyDescent="0.2">
      <c r="A2572">
        <v>53070</v>
      </c>
      <c r="B2572" s="21">
        <v>44030</v>
      </c>
      <c r="C2572" s="26" t="s">
        <v>828</v>
      </c>
      <c r="D2572">
        <v>1</v>
      </c>
      <c r="E2572">
        <v>7</v>
      </c>
      <c r="F2572">
        <v>14</v>
      </c>
      <c r="G2572">
        <v>10.66</v>
      </c>
      <c r="H2572" t="str">
        <f>_xlfn.XLOOKUP(Table1[[#This Row],[MyyjäID]],myyjat!$A$2:$A$16,myyjat!$B$2:$B$16)</f>
        <v>Rauno</v>
      </c>
      <c r="I2572">
        <f>_xlfn.XLOOKUP(Table1[[#This Row],[Tuotenumero]],tuotteet!$A$2:$A$26,tuotteet!$C$2:$C$26)</f>
        <v>4</v>
      </c>
      <c r="J2572" t="str">
        <f>_xlfn.XLOOKUP(Table1[[#This Row],[ryhmäID]],ryhmat!$A$2:$A$7,ryhmat!$B$2:$B$7)</f>
        <v>Tarvikkeet</v>
      </c>
      <c r="K2572">
        <f>Table1[[#This Row],[Myyntihinta]]-Table1[[#This Row],[Ostohinta]]</f>
        <v>3.34</v>
      </c>
    </row>
    <row r="2573" spans="1:11" x14ac:dyDescent="0.2">
      <c r="A2573">
        <v>53071</v>
      </c>
      <c r="B2573" s="21">
        <v>44030</v>
      </c>
      <c r="C2573" s="26" t="s">
        <v>828</v>
      </c>
      <c r="D2573">
        <v>1</v>
      </c>
      <c r="E2573">
        <v>5</v>
      </c>
      <c r="F2573">
        <v>14</v>
      </c>
      <c r="G2573">
        <v>10.64</v>
      </c>
      <c r="H2573" t="str">
        <f>_xlfn.XLOOKUP(Table1[[#This Row],[MyyjäID]],myyjat!$A$2:$A$16,myyjat!$B$2:$B$16)</f>
        <v>Liisa</v>
      </c>
      <c r="I2573">
        <f>_xlfn.XLOOKUP(Table1[[#This Row],[Tuotenumero]],tuotteet!$A$2:$A$26,tuotteet!$C$2:$C$26)</f>
        <v>4</v>
      </c>
      <c r="J2573" t="str">
        <f>_xlfn.XLOOKUP(Table1[[#This Row],[ryhmäID]],ryhmat!$A$2:$A$7,ryhmat!$B$2:$B$7)</f>
        <v>Tarvikkeet</v>
      </c>
      <c r="K2573">
        <f>Table1[[#This Row],[Myyntihinta]]-Table1[[#This Row],[Ostohinta]]</f>
        <v>3.3599999999999994</v>
      </c>
    </row>
    <row r="2574" spans="1:11" x14ac:dyDescent="0.2">
      <c r="A2574">
        <v>53072</v>
      </c>
      <c r="B2574" s="21">
        <v>44031</v>
      </c>
      <c r="C2574" s="26" t="s">
        <v>829</v>
      </c>
      <c r="D2574">
        <v>1</v>
      </c>
      <c r="E2574">
        <v>5</v>
      </c>
      <c r="F2574">
        <v>346</v>
      </c>
      <c r="G2574">
        <v>237.42</v>
      </c>
      <c r="H2574" t="str">
        <f>_xlfn.XLOOKUP(Table1[[#This Row],[MyyjäID]],myyjat!$A$2:$A$16,myyjat!$B$2:$B$16)</f>
        <v>Liisa</v>
      </c>
      <c r="I2574">
        <f>_xlfn.XLOOKUP(Table1[[#This Row],[Tuotenumero]],tuotteet!$A$2:$A$26,tuotteet!$C$2:$C$26)</f>
        <v>3</v>
      </c>
      <c r="J2574" t="str">
        <f>_xlfn.XLOOKUP(Table1[[#This Row],[ryhmäID]],ryhmat!$A$2:$A$7,ryhmat!$B$2:$B$7)</f>
        <v>TV</v>
      </c>
      <c r="K2574">
        <f>Table1[[#This Row],[Myyntihinta]]-Table1[[#This Row],[Ostohinta]]</f>
        <v>108.58000000000001</v>
      </c>
    </row>
    <row r="2575" spans="1:11" x14ac:dyDescent="0.2">
      <c r="A2575">
        <v>53073</v>
      </c>
      <c r="B2575" s="21">
        <v>44031</v>
      </c>
      <c r="C2575" s="26" t="s">
        <v>828</v>
      </c>
      <c r="D2575">
        <v>1</v>
      </c>
      <c r="E2575">
        <v>1</v>
      </c>
      <c r="F2575">
        <v>14</v>
      </c>
      <c r="G2575">
        <v>10.72</v>
      </c>
      <c r="H2575" t="str">
        <f>_xlfn.XLOOKUP(Table1[[#This Row],[MyyjäID]],myyjat!$A$2:$A$16,myyjat!$B$2:$B$16)</f>
        <v>Jani</v>
      </c>
      <c r="I2575">
        <f>_xlfn.XLOOKUP(Table1[[#This Row],[Tuotenumero]],tuotteet!$A$2:$A$26,tuotteet!$C$2:$C$26)</f>
        <v>4</v>
      </c>
      <c r="J2575" t="str">
        <f>_xlfn.XLOOKUP(Table1[[#This Row],[ryhmäID]],ryhmat!$A$2:$A$7,ryhmat!$B$2:$B$7)</f>
        <v>Tarvikkeet</v>
      </c>
      <c r="K2575">
        <f>Table1[[#This Row],[Myyntihinta]]-Table1[[#This Row],[Ostohinta]]</f>
        <v>3.2799999999999994</v>
      </c>
    </row>
    <row r="2576" spans="1:11" x14ac:dyDescent="0.2">
      <c r="A2576">
        <v>53074</v>
      </c>
      <c r="B2576" s="21">
        <v>44032</v>
      </c>
      <c r="C2576" s="26" t="s">
        <v>827</v>
      </c>
      <c r="D2576">
        <v>1</v>
      </c>
      <c r="E2576">
        <v>2</v>
      </c>
      <c r="F2576">
        <v>239</v>
      </c>
      <c r="G2576">
        <v>137.21</v>
      </c>
      <c r="H2576" t="str">
        <f>_xlfn.XLOOKUP(Table1[[#This Row],[MyyjäID]],myyjat!$A$2:$A$16,myyjat!$B$2:$B$16)</f>
        <v>Petteri</v>
      </c>
      <c r="I2576">
        <f>_xlfn.XLOOKUP(Table1[[#This Row],[Tuotenumero]],tuotteet!$A$2:$A$26,tuotteet!$C$2:$C$26)</f>
        <v>1</v>
      </c>
      <c r="J2576" t="str">
        <f>_xlfn.XLOOKUP(Table1[[#This Row],[ryhmäID]],ryhmat!$A$2:$A$7,ryhmat!$B$2:$B$7)</f>
        <v>Äänentoisto</v>
      </c>
      <c r="K2576">
        <f>Table1[[#This Row],[Myyntihinta]]-Table1[[#This Row],[Ostohinta]]</f>
        <v>101.78999999999999</v>
      </c>
    </row>
    <row r="2577" spans="1:11" x14ac:dyDescent="0.2">
      <c r="A2577">
        <v>53075</v>
      </c>
      <c r="B2577" s="21">
        <v>44032</v>
      </c>
      <c r="C2577" s="26" t="s">
        <v>828</v>
      </c>
      <c r="D2577">
        <v>1</v>
      </c>
      <c r="E2577">
        <v>5</v>
      </c>
      <c r="F2577">
        <v>15</v>
      </c>
      <c r="G2577">
        <v>10.49</v>
      </c>
      <c r="H2577" t="str">
        <f>_xlfn.XLOOKUP(Table1[[#This Row],[MyyjäID]],myyjat!$A$2:$A$16,myyjat!$B$2:$B$16)</f>
        <v>Liisa</v>
      </c>
      <c r="I2577">
        <f>_xlfn.XLOOKUP(Table1[[#This Row],[Tuotenumero]],tuotteet!$A$2:$A$26,tuotteet!$C$2:$C$26)</f>
        <v>4</v>
      </c>
      <c r="J2577" t="str">
        <f>_xlfn.XLOOKUP(Table1[[#This Row],[ryhmäID]],ryhmat!$A$2:$A$7,ryhmat!$B$2:$B$7)</f>
        <v>Tarvikkeet</v>
      </c>
      <c r="K2577">
        <f>Table1[[#This Row],[Myyntihinta]]-Table1[[#This Row],[Ostohinta]]</f>
        <v>4.51</v>
      </c>
    </row>
    <row r="2578" spans="1:11" x14ac:dyDescent="0.2">
      <c r="A2578">
        <v>53076</v>
      </c>
      <c r="B2578" s="21">
        <v>44032</v>
      </c>
      <c r="C2578" s="26" t="s">
        <v>826</v>
      </c>
      <c r="D2578">
        <v>1</v>
      </c>
      <c r="E2578">
        <v>1</v>
      </c>
      <c r="F2578">
        <v>18</v>
      </c>
      <c r="G2578">
        <v>9.59</v>
      </c>
      <c r="H2578" t="str">
        <f>_xlfn.XLOOKUP(Table1[[#This Row],[MyyjäID]],myyjat!$A$2:$A$16,myyjat!$B$2:$B$16)</f>
        <v>Jani</v>
      </c>
      <c r="I2578">
        <f>_xlfn.XLOOKUP(Table1[[#This Row],[Tuotenumero]],tuotteet!$A$2:$A$26,tuotteet!$C$2:$C$26)</f>
        <v>4</v>
      </c>
      <c r="J2578" t="str">
        <f>_xlfn.XLOOKUP(Table1[[#This Row],[ryhmäID]],ryhmat!$A$2:$A$7,ryhmat!$B$2:$B$7)</f>
        <v>Tarvikkeet</v>
      </c>
      <c r="K2578">
        <f>Table1[[#This Row],[Myyntihinta]]-Table1[[#This Row],[Ostohinta]]</f>
        <v>8.41</v>
      </c>
    </row>
    <row r="2579" spans="1:11" x14ac:dyDescent="0.2">
      <c r="A2579">
        <v>53077</v>
      </c>
      <c r="B2579" s="21">
        <v>44033</v>
      </c>
      <c r="C2579" s="26" t="s">
        <v>828</v>
      </c>
      <c r="D2579">
        <v>1</v>
      </c>
      <c r="E2579">
        <v>3</v>
      </c>
      <c r="F2579">
        <v>15</v>
      </c>
      <c r="G2579">
        <v>10.220000000000001</v>
      </c>
      <c r="H2579" t="str">
        <f>_xlfn.XLOOKUP(Table1[[#This Row],[MyyjäID]],myyjat!$A$2:$A$16,myyjat!$B$2:$B$16)</f>
        <v>Pekka</v>
      </c>
      <c r="I2579">
        <f>_xlfn.XLOOKUP(Table1[[#This Row],[Tuotenumero]],tuotteet!$A$2:$A$26,tuotteet!$C$2:$C$26)</f>
        <v>4</v>
      </c>
      <c r="J2579" t="str">
        <f>_xlfn.XLOOKUP(Table1[[#This Row],[ryhmäID]],ryhmat!$A$2:$A$7,ryhmat!$B$2:$B$7)</f>
        <v>Tarvikkeet</v>
      </c>
      <c r="K2579">
        <f>Table1[[#This Row],[Myyntihinta]]-Table1[[#This Row],[Ostohinta]]</f>
        <v>4.7799999999999994</v>
      </c>
    </row>
    <row r="2580" spans="1:11" x14ac:dyDescent="0.2">
      <c r="A2580">
        <v>53078</v>
      </c>
      <c r="B2580" s="21">
        <v>44034</v>
      </c>
      <c r="C2580" s="26" t="s">
        <v>828</v>
      </c>
      <c r="D2580">
        <v>1</v>
      </c>
      <c r="E2580">
        <v>1</v>
      </c>
      <c r="F2580">
        <v>15</v>
      </c>
      <c r="G2580">
        <v>10.58</v>
      </c>
      <c r="H2580" t="str">
        <f>_xlfn.XLOOKUP(Table1[[#This Row],[MyyjäID]],myyjat!$A$2:$A$16,myyjat!$B$2:$B$16)</f>
        <v>Jani</v>
      </c>
      <c r="I2580">
        <f>_xlfn.XLOOKUP(Table1[[#This Row],[Tuotenumero]],tuotteet!$A$2:$A$26,tuotteet!$C$2:$C$26)</f>
        <v>4</v>
      </c>
      <c r="J2580" t="str">
        <f>_xlfn.XLOOKUP(Table1[[#This Row],[ryhmäID]],ryhmat!$A$2:$A$7,ryhmat!$B$2:$B$7)</f>
        <v>Tarvikkeet</v>
      </c>
      <c r="K2580">
        <f>Table1[[#This Row],[Myyntihinta]]-Table1[[#This Row],[Ostohinta]]</f>
        <v>4.42</v>
      </c>
    </row>
    <row r="2581" spans="1:11" x14ac:dyDescent="0.2">
      <c r="A2581">
        <v>53079</v>
      </c>
      <c r="B2581" s="21">
        <v>44034</v>
      </c>
      <c r="C2581" s="26" t="s">
        <v>828</v>
      </c>
      <c r="D2581">
        <v>1</v>
      </c>
      <c r="E2581">
        <v>6</v>
      </c>
      <c r="F2581">
        <v>15</v>
      </c>
      <c r="G2581">
        <v>11.05</v>
      </c>
      <c r="H2581" t="str">
        <f>_xlfn.XLOOKUP(Table1[[#This Row],[MyyjäID]],myyjat!$A$2:$A$16,myyjat!$B$2:$B$16)</f>
        <v>Hessu</v>
      </c>
      <c r="I2581">
        <f>_xlfn.XLOOKUP(Table1[[#This Row],[Tuotenumero]],tuotteet!$A$2:$A$26,tuotteet!$C$2:$C$26)</f>
        <v>4</v>
      </c>
      <c r="J2581" t="str">
        <f>_xlfn.XLOOKUP(Table1[[#This Row],[ryhmäID]],ryhmat!$A$2:$A$7,ryhmat!$B$2:$B$7)</f>
        <v>Tarvikkeet</v>
      </c>
      <c r="K2581">
        <f>Table1[[#This Row],[Myyntihinta]]-Table1[[#This Row],[Ostohinta]]</f>
        <v>3.9499999999999993</v>
      </c>
    </row>
    <row r="2582" spans="1:11" x14ac:dyDescent="0.2">
      <c r="A2582">
        <v>53080</v>
      </c>
      <c r="B2582" s="21">
        <v>44035</v>
      </c>
      <c r="C2582" s="26" t="s">
        <v>830</v>
      </c>
      <c r="D2582">
        <v>1</v>
      </c>
      <c r="E2582">
        <v>1</v>
      </c>
      <c r="F2582">
        <v>59</v>
      </c>
      <c r="G2582">
        <v>46.06</v>
      </c>
      <c r="H2582" t="str">
        <f>_xlfn.XLOOKUP(Table1[[#This Row],[MyyjäID]],myyjat!$A$2:$A$16,myyjat!$B$2:$B$16)</f>
        <v>Jani</v>
      </c>
      <c r="I2582">
        <f>_xlfn.XLOOKUP(Table1[[#This Row],[Tuotenumero]],tuotteet!$A$2:$A$26,tuotteet!$C$2:$C$26)</f>
        <v>4</v>
      </c>
      <c r="J2582" t="str">
        <f>_xlfn.XLOOKUP(Table1[[#This Row],[ryhmäID]],ryhmat!$A$2:$A$7,ryhmat!$B$2:$B$7)</f>
        <v>Tarvikkeet</v>
      </c>
      <c r="K2582">
        <f>Table1[[#This Row],[Myyntihinta]]-Table1[[#This Row],[Ostohinta]]</f>
        <v>12.939999999999998</v>
      </c>
    </row>
    <row r="2583" spans="1:11" x14ac:dyDescent="0.2">
      <c r="A2583">
        <v>53081</v>
      </c>
      <c r="B2583" s="21">
        <v>44035</v>
      </c>
      <c r="C2583" s="26" t="s">
        <v>828</v>
      </c>
      <c r="D2583">
        <v>1</v>
      </c>
      <c r="E2583">
        <v>9</v>
      </c>
      <c r="F2583">
        <v>15</v>
      </c>
      <c r="G2583">
        <v>11.14</v>
      </c>
      <c r="H2583" t="str">
        <f>_xlfn.XLOOKUP(Table1[[#This Row],[MyyjäID]],myyjat!$A$2:$A$16,myyjat!$B$2:$B$16)</f>
        <v>Maija</v>
      </c>
      <c r="I2583">
        <f>_xlfn.XLOOKUP(Table1[[#This Row],[Tuotenumero]],tuotteet!$A$2:$A$26,tuotteet!$C$2:$C$26)</f>
        <v>4</v>
      </c>
      <c r="J2583" t="str">
        <f>_xlfn.XLOOKUP(Table1[[#This Row],[ryhmäID]],ryhmat!$A$2:$A$7,ryhmat!$B$2:$B$7)</f>
        <v>Tarvikkeet</v>
      </c>
      <c r="K2583">
        <f>Table1[[#This Row],[Myyntihinta]]-Table1[[#This Row],[Ostohinta]]</f>
        <v>3.8599999999999994</v>
      </c>
    </row>
    <row r="2584" spans="1:11" x14ac:dyDescent="0.2">
      <c r="A2584">
        <v>53082</v>
      </c>
      <c r="B2584" s="21">
        <v>44035</v>
      </c>
      <c r="C2584" s="26" t="s">
        <v>828</v>
      </c>
      <c r="D2584">
        <v>1</v>
      </c>
      <c r="E2584">
        <v>3</v>
      </c>
      <c r="F2584">
        <v>14</v>
      </c>
      <c r="G2584">
        <v>10.14</v>
      </c>
      <c r="H2584" t="str">
        <f>_xlfn.XLOOKUP(Table1[[#This Row],[MyyjäID]],myyjat!$A$2:$A$16,myyjat!$B$2:$B$16)</f>
        <v>Pekka</v>
      </c>
      <c r="I2584">
        <f>_xlfn.XLOOKUP(Table1[[#This Row],[Tuotenumero]],tuotteet!$A$2:$A$26,tuotteet!$C$2:$C$26)</f>
        <v>4</v>
      </c>
      <c r="J2584" t="str">
        <f>_xlfn.XLOOKUP(Table1[[#This Row],[ryhmäID]],ryhmat!$A$2:$A$7,ryhmat!$B$2:$B$7)</f>
        <v>Tarvikkeet</v>
      </c>
      <c r="K2584">
        <f>Table1[[#This Row],[Myyntihinta]]-Table1[[#This Row],[Ostohinta]]</f>
        <v>3.8599999999999994</v>
      </c>
    </row>
    <row r="2585" spans="1:11" x14ac:dyDescent="0.2">
      <c r="A2585">
        <v>53083</v>
      </c>
      <c r="B2585" s="21">
        <v>44035</v>
      </c>
      <c r="C2585" s="26" t="s">
        <v>828</v>
      </c>
      <c r="D2585">
        <v>1</v>
      </c>
      <c r="E2585">
        <v>5</v>
      </c>
      <c r="F2585">
        <v>15</v>
      </c>
      <c r="G2585">
        <v>10.4</v>
      </c>
      <c r="H2585" t="str">
        <f>_xlfn.XLOOKUP(Table1[[#This Row],[MyyjäID]],myyjat!$A$2:$A$16,myyjat!$B$2:$B$16)</f>
        <v>Liisa</v>
      </c>
      <c r="I2585">
        <f>_xlfn.XLOOKUP(Table1[[#This Row],[Tuotenumero]],tuotteet!$A$2:$A$26,tuotteet!$C$2:$C$26)</f>
        <v>4</v>
      </c>
      <c r="J2585" t="str">
        <f>_xlfn.XLOOKUP(Table1[[#This Row],[ryhmäID]],ryhmat!$A$2:$A$7,ryhmat!$B$2:$B$7)</f>
        <v>Tarvikkeet</v>
      </c>
      <c r="K2585">
        <f>Table1[[#This Row],[Myyntihinta]]-Table1[[#This Row],[Ostohinta]]</f>
        <v>4.5999999999999996</v>
      </c>
    </row>
    <row r="2586" spans="1:11" x14ac:dyDescent="0.2">
      <c r="A2586">
        <v>53084</v>
      </c>
      <c r="B2586" s="21">
        <v>44036</v>
      </c>
      <c r="C2586" s="26" t="s">
        <v>828</v>
      </c>
      <c r="D2586">
        <v>1</v>
      </c>
      <c r="E2586">
        <v>1</v>
      </c>
      <c r="F2586">
        <v>14</v>
      </c>
      <c r="G2586">
        <v>10.57</v>
      </c>
      <c r="H2586" t="str">
        <f>_xlfn.XLOOKUP(Table1[[#This Row],[MyyjäID]],myyjat!$A$2:$A$16,myyjat!$B$2:$B$16)</f>
        <v>Jani</v>
      </c>
      <c r="I2586">
        <f>_xlfn.XLOOKUP(Table1[[#This Row],[Tuotenumero]],tuotteet!$A$2:$A$26,tuotteet!$C$2:$C$26)</f>
        <v>4</v>
      </c>
      <c r="J2586" t="str">
        <f>_xlfn.XLOOKUP(Table1[[#This Row],[ryhmäID]],ryhmat!$A$2:$A$7,ryhmat!$B$2:$B$7)</f>
        <v>Tarvikkeet</v>
      </c>
      <c r="K2586">
        <f>Table1[[#This Row],[Myyntihinta]]-Table1[[#This Row],[Ostohinta]]</f>
        <v>3.4299999999999997</v>
      </c>
    </row>
    <row r="2587" spans="1:11" x14ac:dyDescent="0.2">
      <c r="A2587">
        <v>53085</v>
      </c>
      <c r="B2587" s="21">
        <v>44036</v>
      </c>
      <c r="C2587" s="26" t="s">
        <v>826</v>
      </c>
      <c r="D2587">
        <v>1</v>
      </c>
      <c r="E2587">
        <v>7</v>
      </c>
      <c r="F2587">
        <v>17</v>
      </c>
      <c r="G2587">
        <v>9.11</v>
      </c>
      <c r="H2587" t="str">
        <f>_xlfn.XLOOKUP(Table1[[#This Row],[MyyjäID]],myyjat!$A$2:$A$16,myyjat!$B$2:$B$16)</f>
        <v>Rauno</v>
      </c>
      <c r="I2587">
        <f>_xlfn.XLOOKUP(Table1[[#This Row],[Tuotenumero]],tuotteet!$A$2:$A$26,tuotteet!$C$2:$C$26)</f>
        <v>4</v>
      </c>
      <c r="J2587" t="str">
        <f>_xlfn.XLOOKUP(Table1[[#This Row],[ryhmäID]],ryhmat!$A$2:$A$7,ryhmat!$B$2:$B$7)</f>
        <v>Tarvikkeet</v>
      </c>
      <c r="K2587">
        <f>Table1[[#This Row],[Myyntihinta]]-Table1[[#This Row],[Ostohinta]]</f>
        <v>7.8900000000000006</v>
      </c>
    </row>
    <row r="2588" spans="1:11" x14ac:dyDescent="0.2">
      <c r="A2588">
        <v>53086</v>
      </c>
      <c r="B2588" s="21">
        <v>44037</v>
      </c>
      <c r="C2588" s="26" t="s">
        <v>828</v>
      </c>
      <c r="D2588">
        <v>1</v>
      </c>
      <c r="E2588">
        <v>9</v>
      </c>
      <c r="F2588">
        <v>15</v>
      </c>
      <c r="G2588">
        <v>10.89</v>
      </c>
      <c r="H2588" t="str">
        <f>_xlfn.XLOOKUP(Table1[[#This Row],[MyyjäID]],myyjat!$A$2:$A$16,myyjat!$B$2:$B$16)</f>
        <v>Maija</v>
      </c>
      <c r="I2588">
        <f>_xlfn.XLOOKUP(Table1[[#This Row],[Tuotenumero]],tuotteet!$A$2:$A$26,tuotteet!$C$2:$C$26)</f>
        <v>4</v>
      </c>
      <c r="J2588" t="str">
        <f>_xlfn.XLOOKUP(Table1[[#This Row],[ryhmäID]],ryhmat!$A$2:$A$7,ryhmat!$B$2:$B$7)</f>
        <v>Tarvikkeet</v>
      </c>
      <c r="K2588">
        <f>Table1[[#This Row],[Myyntihinta]]-Table1[[#This Row],[Ostohinta]]</f>
        <v>4.1099999999999994</v>
      </c>
    </row>
    <row r="2589" spans="1:11" x14ac:dyDescent="0.2">
      <c r="A2589">
        <v>53087</v>
      </c>
      <c r="B2589" s="21">
        <v>44037</v>
      </c>
      <c r="C2589" s="26" t="s">
        <v>827</v>
      </c>
      <c r="D2589">
        <v>1</v>
      </c>
      <c r="E2589">
        <v>3</v>
      </c>
      <c r="F2589">
        <v>250</v>
      </c>
      <c r="G2589">
        <v>136.76</v>
      </c>
      <c r="H2589" t="str">
        <f>_xlfn.XLOOKUP(Table1[[#This Row],[MyyjäID]],myyjat!$A$2:$A$16,myyjat!$B$2:$B$16)</f>
        <v>Pekka</v>
      </c>
      <c r="I2589">
        <f>_xlfn.XLOOKUP(Table1[[#This Row],[Tuotenumero]],tuotteet!$A$2:$A$26,tuotteet!$C$2:$C$26)</f>
        <v>1</v>
      </c>
      <c r="J2589" t="str">
        <f>_xlfn.XLOOKUP(Table1[[#This Row],[ryhmäID]],ryhmat!$A$2:$A$7,ryhmat!$B$2:$B$7)</f>
        <v>Äänentoisto</v>
      </c>
      <c r="K2589">
        <f>Table1[[#This Row],[Myyntihinta]]-Table1[[#This Row],[Ostohinta]]</f>
        <v>113.24000000000001</v>
      </c>
    </row>
    <row r="2590" spans="1:11" x14ac:dyDescent="0.2">
      <c r="A2590">
        <v>53088</v>
      </c>
      <c r="B2590" s="21">
        <v>44037</v>
      </c>
      <c r="C2590" s="26" t="s">
        <v>828</v>
      </c>
      <c r="D2590">
        <v>1</v>
      </c>
      <c r="E2590">
        <v>2</v>
      </c>
      <c r="F2590">
        <v>15</v>
      </c>
      <c r="G2590">
        <v>10.88</v>
      </c>
      <c r="H2590" t="str">
        <f>_xlfn.XLOOKUP(Table1[[#This Row],[MyyjäID]],myyjat!$A$2:$A$16,myyjat!$B$2:$B$16)</f>
        <v>Petteri</v>
      </c>
      <c r="I2590">
        <f>_xlfn.XLOOKUP(Table1[[#This Row],[Tuotenumero]],tuotteet!$A$2:$A$26,tuotteet!$C$2:$C$26)</f>
        <v>4</v>
      </c>
      <c r="J2590" t="str">
        <f>_xlfn.XLOOKUP(Table1[[#This Row],[ryhmäID]],ryhmat!$A$2:$A$7,ryhmat!$B$2:$B$7)</f>
        <v>Tarvikkeet</v>
      </c>
      <c r="K2590">
        <f>Table1[[#This Row],[Myyntihinta]]-Table1[[#This Row],[Ostohinta]]</f>
        <v>4.1199999999999992</v>
      </c>
    </row>
    <row r="2591" spans="1:11" x14ac:dyDescent="0.2">
      <c r="A2591">
        <v>53089</v>
      </c>
      <c r="B2591" s="21">
        <v>44038</v>
      </c>
      <c r="C2591" s="26" t="s">
        <v>828</v>
      </c>
      <c r="D2591">
        <v>1</v>
      </c>
      <c r="E2591">
        <v>6</v>
      </c>
      <c r="F2591">
        <v>14</v>
      </c>
      <c r="G2591">
        <v>10.27</v>
      </c>
      <c r="H2591" t="str">
        <f>_xlfn.XLOOKUP(Table1[[#This Row],[MyyjäID]],myyjat!$A$2:$A$16,myyjat!$B$2:$B$16)</f>
        <v>Hessu</v>
      </c>
      <c r="I2591">
        <f>_xlfn.XLOOKUP(Table1[[#This Row],[Tuotenumero]],tuotteet!$A$2:$A$26,tuotteet!$C$2:$C$26)</f>
        <v>4</v>
      </c>
      <c r="J2591" t="str">
        <f>_xlfn.XLOOKUP(Table1[[#This Row],[ryhmäID]],ryhmat!$A$2:$A$7,ryhmat!$B$2:$B$7)</f>
        <v>Tarvikkeet</v>
      </c>
      <c r="K2591">
        <f>Table1[[#This Row],[Myyntihinta]]-Table1[[#This Row],[Ostohinta]]</f>
        <v>3.7300000000000004</v>
      </c>
    </row>
    <row r="2592" spans="1:11" x14ac:dyDescent="0.2">
      <c r="A2592">
        <v>53090</v>
      </c>
      <c r="B2592" s="21">
        <v>44038</v>
      </c>
      <c r="C2592" s="26" t="s">
        <v>828</v>
      </c>
      <c r="D2592">
        <v>1</v>
      </c>
      <c r="E2592">
        <v>6</v>
      </c>
      <c r="F2592">
        <v>15</v>
      </c>
      <c r="G2592">
        <v>11.2</v>
      </c>
      <c r="H2592" t="str">
        <f>_xlfn.XLOOKUP(Table1[[#This Row],[MyyjäID]],myyjat!$A$2:$A$16,myyjat!$B$2:$B$16)</f>
        <v>Hessu</v>
      </c>
      <c r="I2592">
        <f>_xlfn.XLOOKUP(Table1[[#This Row],[Tuotenumero]],tuotteet!$A$2:$A$26,tuotteet!$C$2:$C$26)</f>
        <v>4</v>
      </c>
      <c r="J2592" t="str">
        <f>_xlfn.XLOOKUP(Table1[[#This Row],[ryhmäID]],ryhmat!$A$2:$A$7,ryhmat!$B$2:$B$7)</f>
        <v>Tarvikkeet</v>
      </c>
      <c r="K2592">
        <f>Table1[[#This Row],[Myyntihinta]]-Table1[[#This Row],[Ostohinta]]</f>
        <v>3.8000000000000007</v>
      </c>
    </row>
    <row r="2593" spans="1:11" x14ac:dyDescent="0.2">
      <c r="A2593">
        <v>53091</v>
      </c>
      <c r="B2593" s="21">
        <v>44038</v>
      </c>
      <c r="C2593" s="26" t="s">
        <v>828</v>
      </c>
      <c r="D2593">
        <v>1</v>
      </c>
      <c r="E2593">
        <v>7</v>
      </c>
      <c r="F2593">
        <v>15</v>
      </c>
      <c r="G2593">
        <v>10.28</v>
      </c>
      <c r="H2593" t="str">
        <f>_xlfn.XLOOKUP(Table1[[#This Row],[MyyjäID]],myyjat!$A$2:$A$16,myyjat!$B$2:$B$16)</f>
        <v>Rauno</v>
      </c>
      <c r="I2593">
        <f>_xlfn.XLOOKUP(Table1[[#This Row],[Tuotenumero]],tuotteet!$A$2:$A$26,tuotteet!$C$2:$C$26)</f>
        <v>4</v>
      </c>
      <c r="J2593" t="str">
        <f>_xlfn.XLOOKUP(Table1[[#This Row],[ryhmäID]],ryhmat!$A$2:$A$7,ryhmat!$B$2:$B$7)</f>
        <v>Tarvikkeet</v>
      </c>
      <c r="K2593">
        <f>Table1[[#This Row],[Myyntihinta]]-Table1[[#This Row],[Ostohinta]]</f>
        <v>4.7200000000000006</v>
      </c>
    </row>
    <row r="2594" spans="1:11" x14ac:dyDescent="0.2">
      <c r="A2594">
        <v>53092</v>
      </c>
      <c r="B2594" s="21">
        <v>44038</v>
      </c>
      <c r="C2594" s="26" t="s">
        <v>829</v>
      </c>
      <c r="D2594">
        <v>1</v>
      </c>
      <c r="E2594">
        <v>2</v>
      </c>
      <c r="F2594">
        <v>316</v>
      </c>
      <c r="G2594">
        <v>227.73</v>
      </c>
      <c r="H2594" t="str">
        <f>_xlfn.XLOOKUP(Table1[[#This Row],[MyyjäID]],myyjat!$A$2:$A$16,myyjat!$B$2:$B$16)</f>
        <v>Petteri</v>
      </c>
      <c r="I2594">
        <f>_xlfn.XLOOKUP(Table1[[#This Row],[Tuotenumero]],tuotteet!$A$2:$A$26,tuotteet!$C$2:$C$26)</f>
        <v>3</v>
      </c>
      <c r="J2594" t="str">
        <f>_xlfn.XLOOKUP(Table1[[#This Row],[ryhmäID]],ryhmat!$A$2:$A$7,ryhmat!$B$2:$B$7)</f>
        <v>TV</v>
      </c>
      <c r="K2594">
        <f>Table1[[#This Row],[Myyntihinta]]-Table1[[#This Row],[Ostohinta]]</f>
        <v>88.27000000000001</v>
      </c>
    </row>
    <row r="2595" spans="1:11" x14ac:dyDescent="0.2">
      <c r="A2595">
        <v>53093</v>
      </c>
      <c r="B2595" s="21">
        <v>44039</v>
      </c>
      <c r="C2595" s="26" t="s">
        <v>828</v>
      </c>
      <c r="D2595">
        <v>1</v>
      </c>
      <c r="E2595">
        <v>2</v>
      </c>
      <c r="F2595">
        <v>14</v>
      </c>
      <c r="G2595">
        <v>10.19</v>
      </c>
      <c r="H2595" t="str">
        <f>_xlfn.XLOOKUP(Table1[[#This Row],[MyyjäID]],myyjat!$A$2:$A$16,myyjat!$B$2:$B$16)</f>
        <v>Petteri</v>
      </c>
      <c r="I2595">
        <f>_xlfn.XLOOKUP(Table1[[#This Row],[Tuotenumero]],tuotteet!$A$2:$A$26,tuotteet!$C$2:$C$26)</f>
        <v>4</v>
      </c>
      <c r="J2595" t="str">
        <f>_xlfn.XLOOKUP(Table1[[#This Row],[ryhmäID]],ryhmat!$A$2:$A$7,ryhmat!$B$2:$B$7)</f>
        <v>Tarvikkeet</v>
      </c>
      <c r="K2595">
        <f>Table1[[#This Row],[Myyntihinta]]-Table1[[#This Row],[Ostohinta]]</f>
        <v>3.8100000000000005</v>
      </c>
    </row>
    <row r="2596" spans="1:11" x14ac:dyDescent="0.2">
      <c r="A2596">
        <v>53094</v>
      </c>
      <c r="B2596" s="21">
        <v>44039</v>
      </c>
      <c r="C2596" s="26" t="s">
        <v>827</v>
      </c>
      <c r="D2596">
        <v>1</v>
      </c>
      <c r="E2596">
        <v>1</v>
      </c>
      <c r="F2596">
        <v>256</v>
      </c>
      <c r="G2596">
        <v>138.62</v>
      </c>
      <c r="H2596" t="str">
        <f>_xlfn.XLOOKUP(Table1[[#This Row],[MyyjäID]],myyjat!$A$2:$A$16,myyjat!$B$2:$B$16)</f>
        <v>Jani</v>
      </c>
      <c r="I2596">
        <f>_xlfn.XLOOKUP(Table1[[#This Row],[Tuotenumero]],tuotteet!$A$2:$A$26,tuotteet!$C$2:$C$26)</f>
        <v>1</v>
      </c>
      <c r="J2596" t="str">
        <f>_xlfn.XLOOKUP(Table1[[#This Row],[ryhmäID]],ryhmat!$A$2:$A$7,ryhmat!$B$2:$B$7)</f>
        <v>Äänentoisto</v>
      </c>
      <c r="K2596">
        <f>Table1[[#This Row],[Myyntihinta]]-Table1[[#This Row],[Ostohinta]]</f>
        <v>117.38</v>
      </c>
    </row>
    <row r="2597" spans="1:11" x14ac:dyDescent="0.2">
      <c r="A2597">
        <v>53095</v>
      </c>
      <c r="B2597" s="21">
        <v>44039</v>
      </c>
      <c r="C2597" s="26" t="s">
        <v>828</v>
      </c>
      <c r="D2597">
        <v>1</v>
      </c>
      <c r="E2597">
        <v>3</v>
      </c>
      <c r="F2597">
        <v>15</v>
      </c>
      <c r="G2597">
        <v>10.45</v>
      </c>
      <c r="H2597" t="str">
        <f>_xlfn.XLOOKUP(Table1[[#This Row],[MyyjäID]],myyjat!$A$2:$A$16,myyjat!$B$2:$B$16)</f>
        <v>Pekka</v>
      </c>
      <c r="I2597">
        <f>_xlfn.XLOOKUP(Table1[[#This Row],[Tuotenumero]],tuotteet!$A$2:$A$26,tuotteet!$C$2:$C$26)</f>
        <v>4</v>
      </c>
      <c r="J2597" t="str">
        <f>_xlfn.XLOOKUP(Table1[[#This Row],[ryhmäID]],ryhmat!$A$2:$A$7,ryhmat!$B$2:$B$7)</f>
        <v>Tarvikkeet</v>
      </c>
      <c r="K2597">
        <f>Table1[[#This Row],[Myyntihinta]]-Table1[[#This Row],[Ostohinta]]</f>
        <v>4.5500000000000007</v>
      </c>
    </row>
    <row r="2598" spans="1:11" x14ac:dyDescent="0.2">
      <c r="A2598">
        <v>53096</v>
      </c>
      <c r="B2598" s="21">
        <v>44039</v>
      </c>
      <c r="C2598" s="26" t="s">
        <v>828</v>
      </c>
      <c r="D2598">
        <v>1</v>
      </c>
      <c r="E2598">
        <v>5</v>
      </c>
      <c r="F2598">
        <v>14</v>
      </c>
      <c r="G2598">
        <v>10.41</v>
      </c>
      <c r="H2598" t="str">
        <f>_xlfn.XLOOKUP(Table1[[#This Row],[MyyjäID]],myyjat!$A$2:$A$16,myyjat!$B$2:$B$16)</f>
        <v>Liisa</v>
      </c>
      <c r="I2598">
        <f>_xlfn.XLOOKUP(Table1[[#This Row],[Tuotenumero]],tuotteet!$A$2:$A$26,tuotteet!$C$2:$C$26)</f>
        <v>4</v>
      </c>
      <c r="J2598" t="str">
        <f>_xlfn.XLOOKUP(Table1[[#This Row],[ryhmäID]],ryhmat!$A$2:$A$7,ryhmat!$B$2:$B$7)</f>
        <v>Tarvikkeet</v>
      </c>
      <c r="K2598">
        <f>Table1[[#This Row],[Myyntihinta]]-Table1[[#This Row],[Ostohinta]]</f>
        <v>3.59</v>
      </c>
    </row>
    <row r="2599" spans="1:11" x14ac:dyDescent="0.2">
      <c r="A2599">
        <v>53097</v>
      </c>
      <c r="B2599" s="21">
        <v>44040</v>
      </c>
      <c r="C2599" s="26" t="s">
        <v>828</v>
      </c>
      <c r="D2599">
        <v>1</v>
      </c>
      <c r="E2599">
        <v>2</v>
      </c>
      <c r="F2599">
        <v>14</v>
      </c>
      <c r="G2599">
        <v>10.62</v>
      </c>
      <c r="H2599" t="str">
        <f>_xlfn.XLOOKUP(Table1[[#This Row],[MyyjäID]],myyjat!$A$2:$A$16,myyjat!$B$2:$B$16)</f>
        <v>Petteri</v>
      </c>
      <c r="I2599">
        <f>_xlfn.XLOOKUP(Table1[[#This Row],[Tuotenumero]],tuotteet!$A$2:$A$26,tuotteet!$C$2:$C$26)</f>
        <v>4</v>
      </c>
      <c r="J2599" t="str">
        <f>_xlfn.XLOOKUP(Table1[[#This Row],[ryhmäID]],ryhmat!$A$2:$A$7,ryhmat!$B$2:$B$7)</f>
        <v>Tarvikkeet</v>
      </c>
      <c r="K2599">
        <f>Table1[[#This Row],[Myyntihinta]]-Table1[[#This Row],[Ostohinta]]</f>
        <v>3.3800000000000008</v>
      </c>
    </row>
    <row r="2600" spans="1:11" x14ac:dyDescent="0.2">
      <c r="A2600">
        <v>53098</v>
      </c>
      <c r="B2600" s="21">
        <v>44040</v>
      </c>
      <c r="C2600" s="26" t="s">
        <v>826</v>
      </c>
      <c r="D2600">
        <v>1</v>
      </c>
      <c r="E2600">
        <v>3</v>
      </c>
      <c r="F2600">
        <v>17</v>
      </c>
      <c r="G2600">
        <v>8.98</v>
      </c>
      <c r="H2600" t="str">
        <f>_xlfn.XLOOKUP(Table1[[#This Row],[MyyjäID]],myyjat!$A$2:$A$16,myyjat!$B$2:$B$16)</f>
        <v>Pekka</v>
      </c>
      <c r="I2600">
        <f>_xlfn.XLOOKUP(Table1[[#This Row],[Tuotenumero]],tuotteet!$A$2:$A$26,tuotteet!$C$2:$C$26)</f>
        <v>4</v>
      </c>
      <c r="J2600" t="str">
        <f>_xlfn.XLOOKUP(Table1[[#This Row],[ryhmäID]],ryhmat!$A$2:$A$7,ryhmat!$B$2:$B$7)</f>
        <v>Tarvikkeet</v>
      </c>
      <c r="K2600">
        <f>Table1[[#This Row],[Myyntihinta]]-Table1[[#This Row],[Ostohinta]]</f>
        <v>8.02</v>
      </c>
    </row>
    <row r="2601" spans="1:11" x14ac:dyDescent="0.2">
      <c r="A2601">
        <v>53099</v>
      </c>
      <c r="B2601" s="21">
        <v>44040</v>
      </c>
      <c r="C2601" s="26" t="s">
        <v>828</v>
      </c>
      <c r="D2601">
        <v>1</v>
      </c>
      <c r="E2601">
        <v>3</v>
      </c>
      <c r="F2601">
        <v>15</v>
      </c>
      <c r="G2601">
        <v>10.199999999999999</v>
      </c>
      <c r="H2601" t="str">
        <f>_xlfn.XLOOKUP(Table1[[#This Row],[MyyjäID]],myyjat!$A$2:$A$16,myyjat!$B$2:$B$16)</f>
        <v>Pekka</v>
      </c>
      <c r="I2601">
        <f>_xlfn.XLOOKUP(Table1[[#This Row],[Tuotenumero]],tuotteet!$A$2:$A$26,tuotteet!$C$2:$C$26)</f>
        <v>4</v>
      </c>
      <c r="J2601" t="str">
        <f>_xlfn.XLOOKUP(Table1[[#This Row],[ryhmäID]],ryhmat!$A$2:$A$7,ryhmat!$B$2:$B$7)</f>
        <v>Tarvikkeet</v>
      </c>
      <c r="K2601">
        <f>Table1[[#This Row],[Myyntihinta]]-Table1[[#This Row],[Ostohinta]]</f>
        <v>4.8000000000000007</v>
      </c>
    </row>
    <row r="2602" spans="1:11" x14ac:dyDescent="0.2">
      <c r="A2602">
        <v>53100</v>
      </c>
      <c r="B2602" s="21">
        <v>44041</v>
      </c>
      <c r="C2602" s="26" t="s">
        <v>828</v>
      </c>
      <c r="D2602">
        <v>1</v>
      </c>
      <c r="E2602">
        <v>5</v>
      </c>
      <c r="F2602">
        <v>15</v>
      </c>
      <c r="G2602">
        <v>10.32</v>
      </c>
      <c r="H2602" t="str">
        <f>_xlfn.XLOOKUP(Table1[[#This Row],[MyyjäID]],myyjat!$A$2:$A$16,myyjat!$B$2:$B$16)</f>
        <v>Liisa</v>
      </c>
      <c r="I2602">
        <f>_xlfn.XLOOKUP(Table1[[#This Row],[Tuotenumero]],tuotteet!$A$2:$A$26,tuotteet!$C$2:$C$26)</f>
        <v>4</v>
      </c>
      <c r="J2602" t="str">
        <f>_xlfn.XLOOKUP(Table1[[#This Row],[ryhmäID]],ryhmat!$A$2:$A$7,ryhmat!$B$2:$B$7)</f>
        <v>Tarvikkeet</v>
      </c>
      <c r="K2602">
        <f>Table1[[#This Row],[Myyntihinta]]-Table1[[#This Row],[Ostohinta]]</f>
        <v>4.68</v>
      </c>
    </row>
    <row r="2603" spans="1:11" x14ac:dyDescent="0.2">
      <c r="A2603">
        <v>53101</v>
      </c>
      <c r="B2603" s="21">
        <v>44042</v>
      </c>
      <c r="C2603" s="26" t="s">
        <v>830</v>
      </c>
      <c r="D2603">
        <v>1</v>
      </c>
      <c r="E2603">
        <v>1</v>
      </c>
      <c r="F2603">
        <v>58</v>
      </c>
      <c r="G2603">
        <v>45.29</v>
      </c>
      <c r="H2603" t="str">
        <f>_xlfn.XLOOKUP(Table1[[#This Row],[MyyjäID]],myyjat!$A$2:$A$16,myyjat!$B$2:$B$16)</f>
        <v>Jani</v>
      </c>
      <c r="I2603">
        <f>_xlfn.XLOOKUP(Table1[[#This Row],[Tuotenumero]],tuotteet!$A$2:$A$26,tuotteet!$C$2:$C$26)</f>
        <v>4</v>
      </c>
      <c r="J2603" t="str">
        <f>_xlfn.XLOOKUP(Table1[[#This Row],[ryhmäID]],ryhmat!$A$2:$A$7,ryhmat!$B$2:$B$7)</f>
        <v>Tarvikkeet</v>
      </c>
      <c r="K2603">
        <f>Table1[[#This Row],[Myyntihinta]]-Table1[[#This Row],[Ostohinta]]</f>
        <v>12.71</v>
      </c>
    </row>
    <row r="2604" spans="1:11" x14ac:dyDescent="0.2">
      <c r="A2604">
        <v>53102</v>
      </c>
      <c r="B2604" s="21">
        <v>44042</v>
      </c>
      <c r="C2604" s="26" t="s">
        <v>827</v>
      </c>
      <c r="D2604">
        <v>1</v>
      </c>
      <c r="E2604">
        <v>2</v>
      </c>
      <c r="F2604">
        <v>241</v>
      </c>
      <c r="G2604">
        <v>137.16999999999999</v>
      </c>
      <c r="H2604" t="str">
        <f>_xlfn.XLOOKUP(Table1[[#This Row],[MyyjäID]],myyjat!$A$2:$A$16,myyjat!$B$2:$B$16)</f>
        <v>Petteri</v>
      </c>
      <c r="I2604">
        <f>_xlfn.XLOOKUP(Table1[[#This Row],[Tuotenumero]],tuotteet!$A$2:$A$26,tuotteet!$C$2:$C$26)</f>
        <v>1</v>
      </c>
      <c r="J2604" t="str">
        <f>_xlfn.XLOOKUP(Table1[[#This Row],[ryhmäID]],ryhmat!$A$2:$A$7,ryhmat!$B$2:$B$7)</f>
        <v>Äänentoisto</v>
      </c>
      <c r="K2604">
        <f>Table1[[#This Row],[Myyntihinta]]-Table1[[#This Row],[Ostohinta]]</f>
        <v>103.83000000000001</v>
      </c>
    </row>
    <row r="2605" spans="1:11" x14ac:dyDescent="0.2">
      <c r="A2605">
        <v>53103</v>
      </c>
      <c r="B2605" s="21">
        <v>44042</v>
      </c>
      <c r="C2605" s="26" t="s">
        <v>828</v>
      </c>
      <c r="D2605">
        <v>1</v>
      </c>
      <c r="E2605">
        <v>6</v>
      </c>
      <c r="F2605">
        <v>14</v>
      </c>
      <c r="G2605">
        <v>10.57</v>
      </c>
      <c r="H2605" t="str">
        <f>_xlfn.XLOOKUP(Table1[[#This Row],[MyyjäID]],myyjat!$A$2:$A$16,myyjat!$B$2:$B$16)</f>
        <v>Hessu</v>
      </c>
      <c r="I2605">
        <f>_xlfn.XLOOKUP(Table1[[#This Row],[Tuotenumero]],tuotteet!$A$2:$A$26,tuotteet!$C$2:$C$26)</f>
        <v>4</v>
      </c>
      <c r="J2605" t="str">
        <f>_xlfn.XLOOKUP(Table1[[#This Row],[ryhmäID]],ryhmat!$A$2:$A$7,ryhmat!$B$2:$B$7)</f>
        <v>Tarvikkeet</v>
      </c>
      <c r="K2605">
        <f>Table1[[#This Row],[Myyntihinta]]-Table1[[#This Row],[Ostohinta]]</f>
        <v>3.4299999999999997</v>
      </c>
    </row>
    <row r="2606" spans="1:11" x14ac:dyDescent="0.2">
      <c r="A2606">
        <v>53104</v>
      </c>
      <c r="B2606" s="21">
        <v>44042</v>
      </c>
      <c r="C2606" s="26" t="s">
        <v>828</v>
      </c>
      <c r="D2606">
        <v>1</v>
      </c>
      <c r="E2606">
        <v>5</v>
      </c>
      <c r="F2606">
        <v>15</v>
      </c>
      <c r="G2606">
        <v>10.95</v>
      </c>
      <c r="H2606" t="str">
        <f>_xlfn.XLOOKUP(Table1[[#This Row],[MyyjäID]],myyjat!$A$2:$A$16,myyjat!$B$2:$B$16)</f>
        <v>Liisa</v>
      </c>
      <c r="I2606">
        <f>_xlfn.XLOOKUP(Table1[[#This Row],[Tuotenumero]],tuotteet!$A$2:$A$26,tuotteet!$C$2:$C$26)</f>
        <v>4</v>
      </c>
      <c r="J2606" t="str">
        <f>_xlfn.XLOOKUP(Table1[[#This Row],[ryhmäID]],ryhmat!$A$2:$A$7,ryhmat!$B$2:$B$7)</f>
        <v>Tarvikkeet</v>
      </c>
      <c r="K2606">
        <f>Table1[[#This Row],[Myyntihinta]]-Table1[[#This Row],[Ostohinta]]</f>
        <v>4.0500000000000007</v>
      </c>
    </row>
    <row r="2607" spans="1:11" x14ac:dyDescent="0.2">
      <c r="A2607">
        <v>53105</v>
      </c>
      <c r="B2607" s="21">
        <v>44043</v>
      </c>
      <c r="C2607" s="26" t="s">
        <v>828</v>
      </c>
      <c r="D2607">
        <v>1</v>
      </c>
      <c r="E2607">
        <v>1</v>
      </c>
      <c r="F2607">
        <v>15</v>
      </c>
      <c r="G2607">
        <v>11.16</v>
      </c>
      <c r="H2607" t="str">
        <f>_xlfn.XLOOKUP(Table1[[#This Row],[MyyjäID]],myyjat!$A$2:$A$16,myyjat!$B$2:$B$16)</f>
        <v>Jani</v>
      </c>
      <c r="I2607">
        <f>_xlfn.XLOOKUP(Table1[[#This Row],[Tuotenumero]],tuotteet!$A$2:$A$26,tuotteet!$C$2:$C$26)</f>
        <v>4</v>
      </c>
      <c r="J2607" t="str">
        <f>_xlfn.XLOOKUP(Table1[[#This Row],[ryhmäID]],ryhmat!$A$2:$A$7,ryhmat!$B$2:$B$7)</f>
        <v>Tarvikkeet</v>
      </c>
      <c r="K2607">
        <f>Table1[[#This Row],[Myyntihinta]]-Table1[[#This Row],[Ostohinta]]</f>
        <v>3.84</v>
      </c>
    </row>
    <row r="2608" spans="1:11" x14ac:dyDescent="0.2">
      <c r="A2608">
        <v>53106</v>
      </c>
      <c r="B2608" s="21">
        <v>44043</v>
      </c>
      <c r="C2608" s="26" t="s">
        <v>828</v>
      </c>
      <c r="D2608">
        <v>1</v>
      </c>
      <c r="E2608">
        <v>5</v>
      </c>
      <c r="F2608">
        <v>15</v>
      </c>
      <c r="G2608">
        <v>10.93</v>
      </c>
      <c r="H2608" t="str">
        <f>_xlfn.XLOOKUP(Table1[[#This Row],[MyyjäID]],myyjat!$A$2:$A$16,myyjat!$B$2:$B$16)</f>
        <v>Liisa</v>
      </c>
      <c r="I2608">
        <f>_xlfn.XLOOKUP(Table1[[#This Row],[Tuotenumero]],tuotteet!$A$2:$A$26,tuotteet!$C$2:$C$26)</f>
        <v>4</v>
      </c>
      <c r="J2608" t="str">
        <f>_xlfn.XLOOKUP(Table1[[#This Row],[ryhmäID]],ryhmat!$A$2:$A$7,ryhmat!$B$2:$B$7)</f>
        <v>Tarvikkeet</v>
      </c>
      <c r="K2608">
        <f>Table1[[#This Row],[Myyntihinta]]-Table1[[#This Row],[Ostohinta]]</f>
        <v>4.07</v>
      </c>
    </row>
    <row r="2609" spans="1:11" x14ac:dyDescent="0.2">
      <c r="A2609">
        <v>53107</v>
      </c>
      <c r="B2609" s="21">
        <v>44043</v>
      </c>
      <c r="C2609" s="26" t="s">
        <v>826</v>
      </c>
      <c r="D2609">
        <v>1</v>
      </c>
      <c r="E2609">
        <v>1</v>
      </c>
      <c r="F2609">
        <v>18</v>
      </c>
      <c r="G2609">
        <v>8.84</v>
      </c>
      <c r="H2609" t="str">
        <f>_xlfn.XLOOKUP(Table1[[#This Row],[MyyjäID]],myyjat!$A$2:$A$16,myyjat!$B$2:$B$16)</f>
        <v>Jani</v>
      </c>
      <c r="I2609">
        <f>_xlfn.XLOOKUP(Table1[[#This Row],[Tuotenumero]],tuotteet!$A$2:$A$26,tuotteet!$C$2:$C$26)</f>
        <v>4</v>
      </c>
      <c r="J2609" t="str">
        <f>_xlfn.XLOOKUP(Table1[[#This Row],[ryhmäID]],ryhmat!$A$2:$A$7,ryhmat!$B$2:$B$7)</f>
        <v>Tarvikkeet</v>
      </c>
      <c r="K2609">
        <f>Table1[[#This Row],[Myyntihinta]]-Table1[[#This Row],[Ostohinta]]</f>
        <v>9.16</v>
      </c>
    </row>
    <row r="2610" spans="1:11" x14ac:dyDescent="0.2">
      <c r="A2610">
        <v>53108</v>
      </c>
      <c r="B2610" s="21">
        <v>44043</v>
      </c>
      <c r="C2610" s="26" t="s">
        <v>828</v>
      </c>
      <c r="D2610">
        <v>1</v>
      </c>
      <c r="E2610">
        <v>1</v>
      </c>
      <c r="F2610">
        <v>15</v>
      </c>
      <c r="G2610">
        <v>11.07</v>
      </c>
      <c r="H2610" t="str">
        <f>_xlfn.XLOOKUP(Table1[[#This Row],[MyyjäID]],myyjat!$A$2:$A$16,myyjat!$B$2:$B$16)</f>
        <v>Jani</v>
      </c>
      <c r="I2610">
        <f>_xlfn.XLOOKUP(Table1[[#This Row],[Tuotenumero]],tuotteet!$A$2:$A$26,tuotteet!$C$2:$C$26)</f>
        <v>4</v>
      </c>
      <c r="J2610" t="str">
        <f>_xlfn.XLOOKUP(Table1[[#This Row],[ryhmäID]],ryhmat!$A$2:$A$7,ryhmat!$B$2:$B$7)</f>
        <v>Tarvikkeet</v>
      </c>
      <c r="K2610">
        <f>Table1[[#This Row],[Myyntihinta]]-Table1[[#This Row],[Ostohinta]]</f>
        <v>3.9299999999999997</v>
      </c>
    </row>
    <row r="2611" spans="1:11" x14ac:dyDescent="0.2">
      <c r="A2611">
        <v>53109</v>
      </c>
      <c r="B2611" s="21">
        <v>44043</v>
      </c>
      <c r="C2611" s="26" t="s">
        <v>829</v>
      </c>
      <c r="D2611">
        <v>1</v>
      </c>
      <c r="E2611">
        <v>3</v>
      </c>
      <c r="F2611">
        <v>315</v>
      </c>
      <c r="G2611">
        <v>219.39</v>
      </c>
      <c r="H2611" t="str">
        <f>_xlfn.XLOOKUP(Table1[[#This Row],[MyyjäID]],myyjat!$A$2:$A$16,myyjat!$B$2:$B$16)</f>
        <v>Pekka</v>
      </c>
      <c r="I2611">
        <f>_xlfn.XLOOKUP(Table1[[#This Row],[Tuotenumero]],tuotteet!$A$2:$A$26,tuotteet!$C$2:$C$26)</f>
        <v>3</v>
      </c>
      <c r="J2611" t="str">
        <f>_xlfn.XLOOKUP(Table1[[#This Row],[ryhmäID]],ryhmat!$A$2:$A$7,ryhmat!$B$2:$B$7)</f>
        <v>TV</v>
      </c>
      <c r="K2611">
        <f>Table1[[#This Row],[Myyntihinta]]-Table1[[#This Row],[Ostohinta]]</f>
        <v>95.610000000000014</v>
      </c>
    </row>
    <row r="2612" spans="1:11" x14ac:dyDescent="0.2">
      <c r="A2612">
        <v>53110</v>
      </c>
      <c r="B2612" s="21">
        <v>44044</v>
      </c>
      <c r="C2612" s="26" t="s">
        <v>828</v>
      </c>
      <c r="D2612">
        <v>1</v>
      </c>
      <c r="E2612">
        <v>5</v>
      </c>
      <c r="F2612">
        <v>15</v>
      </c>
      <c r="G2612">
        <v>10.65</v>
      </c>
      <c r="H2612" t="str">
        <f>_xlfn.XLOOKUP(Table1[[#This Row],[MyyjäID]],myyjat!$A$2:$A$16,myyjat!$B$2:$B$16)</f>
        <v>Liisa</v>
      </c>
      <c r="I2612">
        <f>_xlfn.XLOOKUP(Table1[[#This Row],[Tuotenumero]],tuotteet!$A$2:$A$26,tuotteet!$C$2:$C$26)</f>
        <v>4</v>
      </c>
      <c r="J2612" t="str">
        <f>_xlfn.XLOOKUP(Table1[[#This Row],[ryhmäID]],ryhmat!$A$2:$A$7,ryhmat!$B$2:$B$7)</f>
        <v>Tarvikkeet</v>
      </c>
      <c r="K2612">
        <f>Table1[[#This Row],[Myyntihinta]]-Table1[[#This Row],[Ostohinta]]</f>
        <v>4.3499999999999996</v>
      </c>
    </row>
    <row r="2613" spans="1:11" x14ac:dyDescent="0.2">
      <c r="A2613">
        <v>53111</v>
      </c>
      <c r="B2613" s="21">
        <v>44044</v>
      </c>
      <c r="C2613" s="26" t="s">
        <v>827</v>
      </c>
      <c r="D2613">
        <v>1</v>
      </c>
      <c r="E2613">
        <v>2</v>
      </c>
      <c r="F2613">
        <v>253</v>
      </c>
      <c r="G2613">
        <v>127.41</v>
      </c>
      <c r="H2613" t="str">
        <f>_xlfn.XLOOKUP(Table1[[#This Row],[MyyjäID]],myyjat!$A$2:$A$16,myyjat!$B$2:$B$16)</f>
        <v>Petteri</v>
      </c>
      <c r="I2613">
        <f>_xlfn.XLOOKUP(Table1[[#This Row],[Tuotenumero]],tuotteet!$A$2:$A$26,tuotteet!$C$2:$C$26)</f>
        <v>1</v>
      </c>
      <c r="J2613" t="str">
        <f>_xlfn.XLOOKUP(Table1[[#This Row],[ryhmäID]],ryhmat!$A$2:$A$7,ryhmat!$B$2:$B$7)</f>
        <v>Äänentoisto</v>
      </c>
      <c r="K2613">
        <f>Table1[[#This Row],[Myyntihinta]]-Table1[[#This Row],[Ostohinta]]</f>
        <v>125.59</v>
      </c>
    </row>
    <row r="2614" spans="1:11" x14ac:dyDescent="0.2">
      <c r="A2614">
        <v>53112</v>
      </c>
      <c r="B2614" s="21">
        <v>44044</v>
      </c>
      <c r="C2614" s="26" t="s">
        <v>828</v>
      </c>
      <c r="D2614">
        <v>1</v>
      </c>
      <c r="E2614">
        <v>2</v>
      </c>
      <c r="F2614">
        <v>15</v>
      </c>
      <c r="G2614">
        <v>11.19</v>
      </c>
      <c r="H2614" t="str">
        <f>_xlfn.XLOOKUP(Table1[[#This Row],[MyyjäID]],myyjat!$A$2:$A$16,myyjat!$B$2:$B$16)</f>
        <v>Petteri</v>
      </c>
      <c r="I2614">
        <f>_xlfn.XLOOKUP(Table1[[#This Row],[Tuotenumero]],tuotteet!$A$2:$A$26,tuotteet!$C$2:$C$26)</f>
        <v>4</v>
      </c>
      <c r="J2614" t="str">
        <f>_xlfn.XLOOKUP(Table1[[#This Row],[ryhmäID]],ryhmat!$A$2:$A$7,ryhmat!$B$2:$B$7)</f>
        <v>Tarvikkeet</v>
      </c>
      <c r="K2614">
        <f>Table1[[#This Row],[Myyntihinta]]-Table1[[#This Row],[Ostohinta]]</f>
        <v>3.8100000000000005</v>
      </c>
    </row>
    <row r="2615" spans="1:11" x14ac:dyDescent="0.2">
      <c r="A2615">
        <v>53113</v>
      </c>
      <c r="B2615" s="21">
        <v>44044</v>
      </c>
      <c r="C2615" s="26" t="s">
        <v>828</v>
      </c>
      <c r="D2615">
        <v>1</v>
      </c>
      <c r="E2615">
        <v>6</v>
      </c>
      <c r="F2615">
        <v>15</v>
      </c>
      <c r="G2615">
        <v>10.88</v>
      </c>
      <c r="H2615" t="str">
        <f>_xlfn.XLOOKUP(Table1[[#This Row],[MyyjäID]],myyjat!$A$2:$A$16,myyjat!$B$2:$B$16)</f>
        <v>Hessu</v>
      </c>
      <c r="I2615">
        <f>_xlfn.XLOOKUP(Table1[[#This Row],[Tuotenumero]],tuotteet!$A$2:$A$26,tuotteet!$C$2:$C$26)</f>
        <v>4</v>
      </c>
      <c r="J2615" t="str">
        <f>_xlfn.XLOOKUP(Table1[[#This Row],[ryhmäID]],ryhmat!$A$2:$A$7,ryhmat!$B$2:$B$7)</f>
        <v>Tarvikkeet</v>
      </c>
      <c r="K2615">
        <f>Table1[[#This Row],[Myyntihinta]]-Table1[[#This Row],[Ostohinta]]</f>
        <v>4.1199999999999992</v>
      </c>
    </row>
    <row r="2616" spans="1:11" x14ac:dyDescent="0.2">
      <c r="A2616">
        <v>53114</v>
      </c>
      <c r="B2616" s="21">
        <v>44044</v>
      </c>
      <c r="C2616" s="26" t="s">
        <v>828</v>
      </c>
      <c r="D2616">
        <v>1</v>
      </c>
      <c r="E2616">
        <v>3</v>
      </c>
      <c r="F2616">
        <v>15</v>
      </c>
      <c r="G2616">
        <v>10.85</v>
      </c>
      <c r="H2616" t="str">
        <f>_xlfn.XLOOKUP(Table1[[#This Row],[MyyjäID]],myyjat!$A$2:$A$16,myyjat!$B$2:$B$16)</f>
        <v>Pekka</v>
      </c>
      <c r="I2616">
        <f>_xlfn.XLOOKUP(Table1[[#This Row],[Tuotenumero]],tuotteet!$A$2:$A$26,tuotteet!$C$2:$C$26)</f>
        <v>4</v>
      </c>
      <c r="J2616" t="str">
        <f>_xlfn.XLOOKUP(Table1[[#This Row],[ryhmäID]],ryhmat!$A$2:$A$7,ryhmat!$B$2:$B$7)</f>
        <v>Tarvikkeet</v>
      </c>
      <c r="K2616">
        <f>Table1[[#This Row],[Myyntihinta]]-Table1[[#This Row],[Ostohinta]]</f>
        <v>4.1500000000000004</v>
      </c>
    </row>
    <row r="2617" spans="1:11" x14ac:dyDescent="0.2">
      <c r="A2617">
        <v>53115</v>
      </c>
      <c r="B2617" s="21">
        <v>44045</v>
      </c>
      <c r="C2617" s="26" t="s">
        <v>828</v>
      </c>
      <c r="D2617">
        <v>1</v>
      </c>
      <c r="E2617">
        <v>5</v>
      </c>
      <c r="F2617">
        <v>15</v>
      </c>
      <c r="G2617">
        <v>10.53</v>
      </c>
      <c r="H2617" t="str">
        <f>_xlfn.XLOOKUP(Table1[[#This Row],[MyyjäID]],myyjat!$A$2:$A$16,myyjat!$B$2:$B$16)</f>
        <v>Liisa</v>
      </c>
      <c r="I2617">
        <f>_xlfn.XLOOKUP(Table1[[#This Row],[Tuotenumero]],tuotteet!$A$2:$A$26,tuotteet!$C$2:$C$26)</f>
        <v>4</v>
      </c>
      <c r="J2617" t="str">
        <f>_xlfn.XLOOKUP(Table1[[#This Row],[ryhmäID]],ryhmat!$A$2:$A$7,ryhmat!$B$2:$B$7)</f>
        <v>Tarvikkeet</v>
      </c>
      <c r="K2617">
        <f>Table1[[#This Row],[Myyntihinta]]-Table1[[#This Row],[Ostohinta]]</f>
        <v>4.4700000000000006</v>
      </c>
    </row>
    <row r="2618" spans="1:11" x14ac:dyDescent="0.2">
      <c r="A2618">
        <v>53116</v>
      </c>
      <c r="B2618" s="21">
        <v>44045</v>
      </c>
      <c r="C2618" s="26" t="s">
        <v>826</v>
      </c>
      <c r="D2618">
        <v>1</v>
      </c>
      <c r="E2618">
        <v>6</v>
      </c>
      <c r="F2618">
        <v>17</v>
      </c>
      <c r="G2618">
        <v>9.67</v>
      </c>
      <c r="H2618" t="str">
        <f>_xlfn.XLOOKUP(Table1[[#This Row],[MyyjäID]],myyjat!$A$2:$A$16,myyjat!$B$2:$B$16)</f>
        <v>Hessu</v>
      </c>
      <c r="I2618">
        <f>_xlfn.XLOOKUP(Table1[[#This Row],[Tuotenumero]],tuotteet!$A$2:$A$26,tuotteet!$C$2:$C$26)</f>
        <v>4</v>
      </c>
      <c r="J2618" t="str">
        <f>_xlfn.XLOOKUP(Table1[[#This Row],[ryhmäID]],ryhmat!$A$2:$A$7,ryhmat!$B$2:$B$7)</f>
        <v>Tarvikkeet</v>
      </c>
      <c r="K2618">
        <f>Table1[[#This Row],[Myyntihinta]]-Table1[[#This Row],[Ostohinta]]</f>
        <v>7.33</v>
      </c>
    </row>
    <row r="2619" spans="1:11" x14ac:dyDescent="0.2">
      <c r="A2619">
        <v>53117</v>
      </c>
      <c r="B2619" s="21">
        <v>44045</v>
      </c>
      <c r="C2619" s="26" t="s">
        <v>828</v>
      </c>
      <c r="D2619">
        <v>1</v>
      </c>
      <c r="E2619">
        <v>3</v>
      </c>
      <c r="F2619">
        <v>15</v>
      </c>
      <c r="G2619">
        <v>11.21</v>
      </c>
      <c r="H2619" t="str">
        <f>_xlfn.XLOOKUP(Table1[[#This Row],[MyyjäID]],myyjat!$A$2:$A$16,myyjat!$B$2:$B$16)</f>
        <v>Pekka</v>
      </c>
      <c r="I2619">
        <f>_xlfn.XLOOKUP(Table1[[#This Row],[Tuotenumero]],tuotteet!$A$2:$A$26,tuotteet!$C$2:$C$26)</f>
        <v>4</v>
      </c>
      <c r="J2619" t="str">
        <f>_xlfn.XLOOKUP(Table1[[#This Row],[ryhmäID]],ryhmat!$A$2:$A$7,ryhmat!$B$2:$B$7)</f>
        <v>Tarvikkeet</v>
      </c>
      <c r="K2619">
        <f>Table1[[#This Row],[Myyntihinta]]-Table1[[#This Row],[Ostohinta]]</f>
        <v>3.7899999999999991</v>
      </c>
    </row>
    <row r="2620" spans="1:11" x14ac:dyDescent="0.2">
      <c r="A2620">
        <v>53118</v>
      </c>
      <c r="B2620" s="21">
        <v>44046</v>
      </c>
      <c r="C2620" s="26" t="s">
        <v>828</v>
      </c>
      <c r="D2620">
        <v>1</v>
      </c>
      <c r="E2620">
        <v>9</v>
      </c>
      <c r="F2620">
        <v>14</v>
      </c>
      <c r="G2620">
        <v>11.01</v>
      </c>
      <c r="H2620" t="str">
        <f>_xlfn.XLOOKUP(Table1[[#This Row],[MyyjäID]],myyjat!$A$2:$A$16,myyjat!$B$2:$B$16)</f>
        <v>Maija</v>
      </c>
      <c r="I2620">
        <f>_xlfn.XLOOKUP(Table1[[#This Row],[Tuotenumero]],tuotteet!$A$2:$A$26,tuotteet!$C$2:$C$26)</f>
        <v>4</v>
      </c>
      <c r="J2620" t="str">
        <f>_xlfn.XLOOKUP(Table1[[#This Row],[ryhmäID]],ryhmat!$A$2:$A$7,ryhmat!$B$2:$B$7)</f>
        <v>Tarvikkeet</v>
      </c>
      <c r="K2620">
        <f>Table1[[#This Row],[Myyntihinta]]-Table1[[#This Row],[Ostohinta]]</f>
        <v>2.99</v>
      </c>
    </row>
    <row r="2621" spans="1:11" x14ac:dyDescent="0.2">
      <c r="A2621">
        <v>53119</v>
      </c>
      <c r="B2621" s="21">
        <v>44047</v>
      </c>
      <c r="C2621" s="26" t="s">
        <v>829</v>
      </c>
      <c r="D2621">
        <v>1</v>
      </c>
      <c r="E2621">
        <v>7</v>
      </c>
      <c r="F2621">
        <v>330</v>
      </c>
      <c r="G2621">
        <v>234.74</v>
      </c>
      <c r="H2621" t="str">
        <f>_xlfn.XLOOKUP(Table1[[#This Row],[MyyjäID]],myyjat!$A$2:$A$16,myyjat!$B$2:$B$16)</f>
        <v>Rauno</v>
      </c>
      <c r="I2621">
        <f>_xlfn.XLOOKUP(Table1[[#This Row],[Tuotenumero]],tuotteet!$A$2:$A$26,tuotteet!$C$2:$C$26)</f>
        <v>3</v>
      </c>
      <c r="J2621" t="str">
        <f>_xlfn.XLOOKUP(Table1[[#This Row],[ryhmäID]],ryhmat!$A$2:$A$7,ryhmat!$B$2:$B$7)</f>
        <v>TV</v>
      </c>
      <c r="K2621">
        <f>Table1[[#This Row],[Myyntihinta]]-Table1[[#This Row],[Ostohinta]]</f>
        <v>95.259999999999991</v>
      </c>
    </row>
    <row r="2622" spans="1:11" x14ac:dyDescent="0.2">
      <c r="A2622">
        <v>53120</v>
      </c>
      <c r="B2622" s="21">
        <v>44047</v>
      </c>
      <c r="C2622" s="26" t="s">
        <v>828</v>
      </c>
      <c r="D2622">
        <v>1</v>
      </c>
      <c r="E2622">
        <v>3</v>
      </c>
      <c r="F2622">
        <v>15</v>
      </c>
      <c r="G2622">
        <v>10.16</v>
      </c>
      <c r="H2622" t="str">
        <f>_xlfn.XLOOKUP(Table1[[#This Row],[MyyjäID]],myyjat!$A$2:$A$16,myyjat!$B$2:$B$16)</f>
        <v>Pekka</v>
      </c>
      <c r="I2622">
        <f>_xlfn.XLOOKUP(Table1[[#This Row],[Tuotenumero]],tuotteet!$A$2:$A$26,tuotteet!$C$2:$C$26)</f>
        <v>4</v>
      </c>
      <c r="J2622" t="str">
        <f>_xlfn.XLOOKUP(Table1[[#This Row],[ryhmäID]],ryhmat!$A$2:$A$7,ryhmat!$B$2:$B$7)</f>
        <v>Tarvikkeet</v>
      </c>
      <c r="K2622">
        <f>Table1[[#This Row],[Myyntihinta]]-Table1[[#This Row],[Ostohinta]]</f>
        <v>4.84</v>
      </c>
    </row>
    <row r="2623" spans="1:11" x14ac:dyDescent="0.2">
      <c r="A2623">
        <v>53121</v>
      </c>
      <c r="B2623" s="21">
        <v>44047</v>
      </c>
      <c r="C2623" s="26" t="s">
        <v>828</v>
      </c>
      <c r="D2623">
        <v>1</v>
      </c>
      <c r="E2623">
        <v>2</v>
      </c>
      <c r="F2623">
        <v>15</v>
      </c>
      <c r="G2623">
        <v>10.95</v>
      </c>
      <c r="H2623" t="str">
        <f>_xlfn.XLOOKUP(Table1[[#This Row],[MyyjäID]],myyjat!$A$2:$A$16,myyjat!$B$2:$B$16)</f>
        <v>Petteri</v>
      </c>
      <c r="I2623">
        <f>_xlfn.XLOOKUP(Table1[[#This Row],[Tuotenumero]],tuotteet!$A$2:$A$26,tuotteet!$C$2:$C$26)</f>
        <v>4</v>
      </c>
      <c r="J2623" t="str">
        <f>_xlfn.XLOOKUP(Table1[[#This Row],[ryhmäID]],ryhmat!$A$2:$A$7,ryhmat!$B$2:$B$7)</f>
        <v>Tarvikkeet</v>
      </c>
      <c r="K2623">
        <f>Table1[[#This Row],[Myyntihinta]]-Table1[[#This Row],[Ostohinta]]</f>
        <v>4.0500000000000007</v>
      </c>
    </row>
    <row r="2624" spans="1:11" x14ac:dyDescent="0.2">
      <c r="A2624">
        <v>53122</v>
      </c>
      <c r="B2624" s="21">
        <v>44048</v>
      </c>
      <c r="C2624" s="26" t="s">
        <v>828</v>
      </c>
      <c r="D2624">
        <v>1</v>
      </c>
      <c r="E2624">
        <v>6</v>
      </c>
      <c r="F2624">
        <v>14</v>
      </c>
      <c r="G2624">
        <v>10.83</v>
      </c>
      <c r="H2624" t="str">
        <f>_xlfn.XLOOKUP(Table1[[#This Row],[MyyjäID]],myyjat!$A$2:$A$16,myyjat!$B$2:$B$16)</f>
        <v>Hessu</v>
      </c>
      <c r="I2624">
        <f>_xlfn.XLOOKUP(Table1[[#This Row],[Tuotenumero]],tuotteet!$A$2:$A$26,tuotteet!$C$2:$C$26)</f>
        <v>4</v>
      </c>
      <c r="J2624" t="str">
        <f>_xlfn.XLOOKUP(Table1[[#This Row],[ryhmäID]],ryhmat!$A$2:$A$7,ryhmat!$B$2:$B$7)</f>
        <v>Tarvikkeet</v>
      </c>
      <c r="K2624">
        <f>Table1[[#This Row],[Myyntihinta]]-Table1[[#This Row],[Ostohinta]]</f>
        <v>3.17</v>
      </c>
    </row>
    <row r="2625" spans="1:11" x14ac:dyDescent="0.2">
      <c r="A2625">
        <v>53123</v>
      </c>
      <c r="B2625" s="21">
        <v>44048</v>
      </c>
      <c r="C2625" s="26" t="s">
        <v>828</v>
      </c>
      <c r="D2625">
        <v>1</v>
      </c>
      <c r="E2625">
        <v>2</v>
      </c>
      <c r="F2625">
        <v>15</v>
      </c>
      <c r="G2625">
        <v>10.23</v>
      </c>
      <c r="H2625" t="str">
        <f>_xlfn.XLOOKUP(Table1[[#This Row],[MyyjäID]],myyjat!$A$2:$A$16,myyjat!$B$2:$B$16)</f>
        <v>Petteri</v>
      </c>
      <c r="I2625">
        <f>_xlfn.XLOOKUP(Table1[[#This Row],[Tuotenumero]],tuotteet!$A$2:$A$26,tuotteet!$C$2:$C$26)</f>
        <v>4</v>
      </c>
      <c r="J2625" t="str">
        <f>_xlfn.XLOOKUP(Table1[[#This Row],[ryhmäID]],ryhmat!$A$2:$A$7,ryhmat!$B$2:$B$7)</f>
        <v>Tarvikkeet</v>
      </c>
      <c r="K2625">
        <f>Table1[[#This Row],[Myyntihinta]]-Table1[[#This Row],[Ostohinta]]</f>
        <v>4.7699999999999996</v>
      </c>
    </row>
    <row r="2626" spans="1:11" x14ac:dyDescent="0.2">
      <c r="A2626">
        <v>53124</v>
      </c>
      <c r="B2626" s="21">
        <v>44048</v>
      </c>
      <c r="C2626" s="26" t="s">
        <v>831</v>
      </c>
      <c r="D2626">
        <v>1</v>
      </c>
      <c r="E2626">
        <v>3</v>
      </c>
      <c r="F2626">
        <v>113</v>
      </c>
      <c r="G2626">
        <v>73.97</v>
      </c>
      <c r="H2626" t="str">
        <f>_xlfn.XLOOKUP(Table1[[#This Row],[MyyjäID]],myyjat!$A$2:$A$16,myyjat!$B$2:$B$16)</f>
        <v>Pekka</v>
      </c>
      <c r="I2626">
        <f>_xlfn.XLOOKUP(Table1[[#This Row],[Tuotenumero]],tuotteet!$A$2:$A$26,tuotteet!$C$2:$C$26)</f>
        <v>6</v>
      </c>
      <c r="J2626" t="str">
        <f>_xlfn.XLOOKUP(Table1[[#This Row],[ryhmäID]],ryhmat!$A$2:$A$7,ryhmat!$B$2:$B$7)</f>
        <v>Digiboxit</v>
      </c>
      <c r="K2626">
        <f>Table1[[#This Row],[Myyntihinta]]-Table1[[#This Row],[Ostohinta]]</f>
        <v>39.03</v>
      </c>
    </row>
    <row r="2627" spans="1:11" x14ac:dyDescent="0.2">
      <c r="A2627">
        <v>53125</v>
      </c>
      <c r="B2627" s="21">
        <v>44048</v>
      </c>
      <c r="C2627" s="26" t="s">
        <v>828</v>
      </c>
      <c r="D2627">
        <v>1</v>
      </c>
      <c r="E2627">
        <v>1</v>
      </c>
      <c r="F2627">
        <v>15</v>
      </c>
      <c r="G2627">
        <v>11.14</v>
      </c>
      <c r="H2627" t="str">
        <f>_xlfn.XLOOKUP(Table1[[#This Row],[MyyjäID]],myyjat!$A$2:$A$16,myyjat!$B$2:$B$16)</f>
        <v>Jani</v>
      </c>
      <c r="I2627">
        <f>_xlfn.XLOOKUP(Table1[[#This Row],[Tuotenumero]],tuotteet!$A$2:$A$26,tuotteet!$C$2:$C$26)</f>
        <v>4</v>
      </c>
      <c r="J2627" t="str">
        <f>_xlfn.XLOOKUP(Table1[[#This Row],[ryhmäID]],ryhmat!$A$2:$A$7,ryhmat!$B$2:$B$7)</f>
        <v>Tarvikkeet</v>
      </c>
      <c r="K2627">
        <f>Table1[[#This Row],[Myyntihinta]]-Table1[[#This Row],[Ostohinta]]</f>
        <v>3.8599999999999994</v>
      </c>
    </row>
    <row r="2628" spans="1:11" x14ac:dyDescent="0.2">
      <c r="A2628">
        <v>53126</v>
      </c>
      <c r="B2628" s="21">
        <v>44048</v>
      </c>
      <c r="C2628" s="26" t="s">
        <v>828</v>
      </c>
      <c r="D2628">
        <v>1</v>
      </c>
      <c r="E2628">
        <v>3</v>
      </c>
      <c r="F2628">
        <v>15</v>
      </c>
      <c r="G2628">
        <v>11.23</v>
      </c>
      <c r="H2628" t="str">
        <f>_xlfn.XLOOKUP(Table1[[#This Row],[MyyjäID]],myyjat!$A$2:$A$16,myyjat!$B$2:$B$16)</f>
        <v>Pekka</v>
      </c>
      <c r="I2628">
        <f>_xlfn.XLOOKUP(Table1[[#This Row],[Tuotenumero]],tuotteet!$A$2:$A$26,tuotteet!$C$2:$C$26)</f>
        <v>4</v>
      </c>
      <c r="J2628" t="str">
        <f>_xlfn.XLOOKUP(Table1[[#This Row],[ryhmäID]],ryhmat!$A$2:$A$7,ryhmat!$B$2:$B$7)</f>
        <v>Tarvikkeet</v>
      </c>
      <c r="K2628">
        <f>Table1[[#This Row],[Myyntihinta]]-Table1[[#This Row],[Ostohinta]]</f>
        <v>3.7699999999999996</v>
      </c>
    </row>
    <row r="2629" spans="1:11" x14ac:dyDescent="0.2">
      <c r="A2629">
        <v>53127</v>
      </c>
      <c r="B2629" s="21">
        <v>44048</v>
      </c>
      <c r="C2629" s="26" t="s">
        <v>828</v>
      </c>
      <c r="D2629">
        <v>1</v>
      </c>
      <c r="E2629">
        <v>6</v>
      </c>
      <c r="F2629">
        <v>15</v>
      </c>
      <c r="G2629">
        <v>11.2</v>
      </c>
      <c r="H2629" t="str">
        <f>_xlfn.XLOOKUP(Table1[[#This Row],[MyyjäID]],myyjat!$A$2:$A$16,myyjat!$B$2:$B$16)</f>
        <v>Hessu</v>
      </c>
      <c r="I2629">
        <f>_xlfn.XLOOKUP(Table1[[#This Row],[Tuotenumero]],tuotteet!$A$2:$A$26,tuotteet!$C$2:$C$26)</f>
        <v>4</v>
      </c>
      <c r="J2629" t="str">
        <f>_xlfn.XLOOKUP(Table1[[#This Row],[ryhmäID]],ryhmat!$A$2:$A$7,ryhmat!$B$2:$B$7)</f>
        <v>Tarvikkeet</v>
      </c>
      <c r="K2629">
        <f>Table1[[#This Row],[Myyntihinta]]-Table1[[#This Row],[Ostohinta]]</f>
        <v>3.8000000000000007</v>
      </c>
    </row>
    <row r="2630" spans="1:11" x14ac:dyDescent="0.2">
      <c r="A2630">
        <v>53128</v>
      </c>
      <c r="B2630" s="21">
        <v>44049</v>
      </c>
      <c r="C2630" s="26" t="s">
        <v>828</v>
      </c>
      <c r="D2630">
        <v>1</v>
      </c>
      <c r="E2630">
        <v>9</v>
      </c>
      <c r="F2630">
        <v>15</v>
      </c>
      <c r="G2630">
        <v>10.52</v>
      </c>
      <c r="H2630" t="str">
        <f>_xlfn.XLOOKUP(Table1[[#This Row],[MyyjäID]],myyjat!$A$2:$A$16,myyjat!$B$2:$B$16)</f>
        <v>Maija</v>
      </c>
      <c r="I2630">
        <f>_xlfn.XLOOKUP(Table1[[#This Row],[Tuotenumero]],tuotteet!$A$2:$A$26,tuotteet!$C$2:$C$26)</f>
        <v>4</v>
      </c>
      <c r="J2630" t="str">
        <f>_xlfn.XLOOKUP(Table1[[#This Row],[ryhmäID]],ryhmat!$A$2:$A$7,ryhmat!$B$2:$B$7)</f>
        <v>Tarvikkeet</v>
      </c>
      <c r="K2630">
        <f>Table1[[#This Row],[Myyntihinta]]-Table1[[#This Row],[Ostohinta]]</f>
        <v>4.4800000000000004</v>
      </c>
    </row>
    <row r="2631" spans="1:11" x14ac:dyDescent="0.2">
      <c r="A2631">
        <v>53129</v>
      </c>
      <c r="B2631" s="21">
        <v>44049</v>
      </c>
      <c r="C2631" s="26" t="s">
        <v>830</v>
      </c>
      <c r="D2631">
        <v>1</v>
      </c>
      <c r="E2631">
        <v>2</v>
      </c>
      <c r="F2631">
        <v>57</v>
      </c>
      <c r="G2631">
        <v>45.8</v>
      </c>
      <c r="H2631" t="str">
        <f>_xlfn.XLOOKUP(Table1[[#This Row],[MyyjäID]],myyjat!$A$2:$A$16,myyjat!$B$2:$B$16)</f>
        <v>Petteri</v>
      </c>
      <c r="I2631">
        <f>_xlfn.XLOOKUP(Table1[[#This Row],[Tuotenumero]],tuotteet!$A$2:$A$26,tuotteet!$C$2:$C$26)</f>
        <v>4</v>
      </c>
      <c r="J2631" t="str">
        <f>_xlfn.XLOOKUP(Table1[[#This Row],[ryhmäID]],ryhmat!$A$2:$A$7,ryhmat!$B$2:$B$7)</f>
        <v>Tarvikkeet</v>
      </c>
      <c r="K2631">
        <f>Table1[[#This Row],[Myyntihinta]]-Table1[[#This Row],[Ostohinta]]</f>
        <v>11.200000000000003</v>
      </c>
    </row>
    <row r="2632" spans="1:11" x14ac:dyDescent="0.2">
      <c r="A2632">
        <v>53130</v>
      </c>
      <c r="B2632" s="21">
        <v>44049</v>
      </c>
      <c r="C2632" s="26" t="s">
        <v>828</v>
      </c>
      <c r="D2632">
        <v>1</v>
      </c>
      <c r="E2632">
        <v>1</v>
      </c>
      <c r="F2632">
        <v>14</v>
      </c>
      <c r="G2632">
        <v>10.15</v>
      </c>
      <c r="H2632" t="str">
        <f>_xlfn.XLOOKUP(Table1[[#This Row],[MyyjäID]],myyjat!$A$2:$A$16,myyjat!$B$2:$B$16)</f>
        <v>Jani</v>
      </c>
      <c r="I2632">
        <f>_xlfn.XLOOKUP(Table1[[#This Row],[Tuotenumero]],tuotteet!$A$2:$A$26,tuotteet!$C$2:$C$26)</f>
        <v>4</v>
      </c>
      <c r="J2632" t="str">
        <f>_xlfn.XLOOKUP(Table1[[#This Row],[ryhmäID]],ryhmat!$A$2:$A$7,ryhmat!$B$2:$B$7)</f>
        <v>Tarvikkeet</v>
      </c>
      <c r="K2632">
        <f>Table1[[#This Row],[Myyntihinta]]-Table1[[#This Row],[Ostohinta]]</f>
        <v>3.8499999999999996</v>
      </c>
    </row>
    <row r="2633" spans="1:11" x14ac:dyDescent="0.2">
      <c r="A2633">
        <v>53131</v>
      </c>
      <c r="B2633" s="21">
        <v>44049</v>
      </c>
      <c r="C2633" s="26" t="s">
        <v>828</v>
      </c>
      <c r="D2633">
        <v>1</v>
      </c>
      <c r="E2633">
        <v>2</v>
      </c>
      <c r="F2633">
        <v>14</v>
      </c>
      <c r="G2633">
        <v>10.57</v>
      </c>
      <c r="H2633" t="str">
        <f>_xlfn.XLOOKUP(Table1[[#This Row],[MyyjäID]],myyjat!$A$2:$A$16,myyjat!$B$2:$B$16)</f>
        <v>Petteri</v>
      </c>
      <c r="I2633">
        <f>_xlfn.XLOOKUP(Table1[[#This Row],[Tuotenumero]],tuotteet!$A$2:$A$26,tuotteet!$C$2:$C$26)</f>
        <v>4</v>
      </c>
      <c r="J2633" t="str">
        <f>_xlfn.XLOOKUP(Table1[[#This Row],[ryhmäID]],ryhmat!$A$2:$A$7,ryhmat!$B$2:$B$7)</f>
        <v>Tarvikkeet</v>
      </c>
      <c r="K2633">
        <f>Table1[[#This Row],[Myyntihinta]]-Table1[[#This Row],[Ostohinta]]</f>
        <v>3.4299999999999997</v>
      </c>
    </row>
    <row r="2634" spans="1:11" x14ac:dyDescent="0.2">
      <c r="A2634">
        <v>53132</v>
      </c>
      <c r="B2634" s="21">
        <v>44049</v>
      </c>
      <c r="C2634" s="26" t="s">
        <v>826</v>
      </c>
      <c r="D2634">
        <v>1</v>
      </c>
      <c r="E2634">
        <v>7</v>
      </c>
      <c r="F2634">
        <v>18</v>
      </c>
      <c r="G2634">
        <v>9.0299999999999994</v>
      </c>
      <c r="H2634" t="str">
        <f>_xlfn.XLOOKUP(Table1[[#This Row],[MyyjäID]],myyjat!$A$2:$A$16,myyjat!$B$2:$B$16)</f>
        <v>Rauno</v>
      </c>
      <c r="I2634">
        <f>_xlfn.XLOOKUP(Table1[[#This Row],[Tuotenumero]],tuotteet!$A$2:$A$26,tuotteet!$C$2:$C$26)</f>
        <v>4</v>
      </c>
      <c r="J2634" t="str">
        <f>_xlfn.XLOOKUP(Table1[[#This Row],[ryhmäID]],ryhmat!$A$2:$A$7,ryhmat!$B$2:$B$7)</f>
        <v>Tarvikkeet</v>
      </c>
      <c r="K2634">
        <f>Table1[[#This Row],[Myyntihinta]]-Table1[[#This Row],[Ostohinta]]</f>
        <v>8.9700000000000006</v>
      </c>
    </row>
    <row r="2635" spans="1:11" x14ac:dyDescent="0.2">
      <c r="A2635">
        <v>53133</v>
      </c>
      <c r="B2635" s="21">
        <v>44049</v>
      </c>
      <c r="C2635" s="26" t="s">
        <v>827</v>
      </c>
      <c r="D2635">
        <v>1</v>
      </c>
      <c r="E2635">
        <v>2</v>
      </c>
      <c r="F2635">
        <v>237</v>
      </c>
      <c r="G2635">
        <v>135.16</v>
      </c>
      <c r="H2635" t="str">
        <f>_xlfn.XLOOKUP(Table1[[#This Row],[MyyjäID]],myyjat!$A$2:$A$16,myyjat!$B$2:$B$16)</f>
        <v>Petteri</v>
      </c>
      <c r="I2635">
        <f>_xlfn.XLOOKUP(Table1[[#This Row],[Tuotenumero]],tuotteet!$A$2:$A$26,tuotteet!$C$2:$C$26)</f>
        <v>1</v>
      </c>
      <c r="J2635" t="str">
        <f>_xlfn.XLOOKUP(Table1[[#This Row],[ryhmäID]],ryhmat!$A$2:$A$7,ryhmat!$B$2:$B$7)</f>
        <v>Äänentoisto</v>
      </c>
      <c r="K2635">
        <f>Table1[[#This Row],[Myyntihinta]]-Table1[[#This Row],[Ostohinta]]</f>
        <v>101.84</v>
      </c>
    </row>
    <row r="2636" spans="1:11" x14ac:dyDescent="0.2">
      <c r="A2636">
        <v>53134</v>
      </c>
      <c r="B2636" s="21">
        <v>44049</v>
      </c>
      <c r="C2636" s="26" t="s">
        <v>828</v>
      </c>
      <c r="D2636">
        <v>1</v>
      </c>
      <c r="E2636">
        <v>7</v>
      </c>
      <c r="F2636">
        <v>14</v>
      </c>
      <c r="G2636">
        <v>10.3</v>
      </c>
      <c r="H2636" t="str">
        <f>_xlfn.XLOOKUP(Table1[[#This Row],[MyyjäID]],myyjat!$A$2:$A$16,myyjat!$B$2:$B$16)</f>
        <v>Rauno</v>
      </c>
      <c r="I2636">
        <f>_xlfn.XLOOKUP(Table1[[#This Row],[Tuotenumero]],tuotteet!$A$2:$A$26,tuotteet!$C$2:$C$26)</f>
        <v>4</v>
      </c>
      <c r="J2636" t="str">
        <f>_xlfn.XLOOKUP(Table1[[#This Row],[ryhmäID]],ryhmat!$A$2:$A$7,ryhmat!$B$2:$B$7)</f>
        <v>Tarvikkeet</v>
      </c>
      <c r="K2636">
        <f>Table1[[#This Row],[Myyntihinta]]-Table1[[#This Row],[Ostohinta]]</f>
        <v>3.6999999999999993</v>
      </c>
    </row>
    <row r="2637" spans="1:11" x14ac:dyDescent="0.2">
      <c r="A2637">
        <v>53135</v>
      </c>
      <c r="B2637" s="21">
        <v>44050</v>
      </c>
      <c r="C2637" s="26" t="s">
        <v>828</v>
      </c>
      <c r="D2637">
        <v>1</v>
      </c>
      <c r="E2637">
        <v>2</v>
      </c>
      <c r="F2637">
        <v>14</v>
      </c>
      <c r="G2637">
        <v>11.1</v>
      </c>
      <c r="H2637" t="str">
        <f>_xlfn.XLOOKUP(Table1[[#This Row],[MyyjäID]],myyjat!$A$2:$A$16,myyjat!$B$2:$B$16)</f>
        <v>Petteri</v>
      </c>
      <c r="I2637">
        <f>_xlfn.XLOOKUP(Table1[[#This Row],[Tuotenumero]],tuotteet!$A$2:$A$26,tuotteet!$C$2:$C$26)</f>
        <v>4</v>
      </c>
      <c r="J2637" t="str">
        <f>_xlfn.XLOOKUP(Table1[[#This Row],[ryhmäID]],ryhmat!$A$2:$A$7,ryhmat!$B$2:$B$7)</f>
        <v>Tarvikkeet</v>
      </c>
      <c r="K2637">
        <f>Table1[[#This Row],[Myyntihinta]]-Table1[[#This Row],[Ostohinta]]</f>
        <v>2.9000000000000004</v>
      </c>
    </row>
    <row r="2638" spans="1:11" x14ac:dyDescent="0.2">
      <c r="A2638">
        <v>53136</v>
      </c>
      <c r="B2638" s="21">
        <v>44050</v>
      </c>
      <c r="C2638" s="26" t="s">
        <v>828</v>
      </c>
      <c r="D2638">
        <v>1</v>
      </c>
      <c r="E2638">
        <v>6</v>
      </c>
      <c r="F2638">
        <v>15</v>
      </c>
      <c r="G2638">
        <v>10.83</v>
      </c>
      <c r="H2638" t="str">
        <f>_xlfn.XLOOKUP(Table1[[#This Row],[MyyjäID]],myyjat!$A$2:$A$16,myyjat!$B$2:$B$16)</f>
        <v>Hessu</v>
      </c>
      <c r="I2638">
        <f>_xlfn.XLOOKUP(Table1[[#This Row],[Tuotenumero]],tuotteet!$A$2:$A$26,tuotteet!$C$2:$C$26)</f>
        <v>4</v>
      </c>
      <c r="J2638" t="str">
        <f>_xlfn.XLOOKUP(Table1[[#This Row],[ryhmäID]],ryhmat!$A$2:$A$7,ryhmat!$B$2:$B$7)</f>
        <v>Tarvikkeet</v>
      </c>
      <c r="K2638">
        <f>Table1[[#This Row],[Myyntihinta]]-Table1[[#This Row],[Ostohinta]]</f>
        <v>4.17</v>
      </c>
    </row>
    <row r="2639" spans="1:11" x14ac:dyDescent="0.2">
      <c r="A2639">
        <v>53137</v>
      </c>
      <c r="B2639" s="21">
        <v>44051</v>
      </c>
      <c r="C2639" s="26" t="s">
        <v>828</v>
      </c>
      <c r="D2639">
        <v>1</v>
      </c>
      <c r="E2639">
        <v>1</v>
      </c>
      <c r="F2639">
        <v>14</v>
      </c>
      <c r="G2639">
        <v>10.39</v>
      </c>
      <c r="H2639" t="str">
        <f>_xlfn.XLOOKUP(Table1[[#This Row],[MyyjäID]],myyjat!$A$2:$A$16,myyjat!$B$2:$B$16)</f>
        <v>Jani</v>
      </c>
      <c r="I2639">
        <f>_xlfn.XLOOKUP(Table1[[#This Row],[Tuotenumero]],tuotteet!$A$2:$A$26,tuotteet!$C$2:$C$26)</f>
        <v>4</v>
      </c>
      <c r="J2639" t="str">
        <f>_xlfn.XLOOKUP(Table1[[#This Row],[ryhmäID]],ryhmat!$A$2:$A$7,ryhmat!$B$2:$B$7)</f>
        <v>Tarvikkeet</v>
      </c>
      <c r="K2639">
        <f>Table1[[#This Row],[Myyntihinta]]-Table1[[#This Row],[Ostohinta]]</f>
        <v>3.6099999999999994</v>
      </c>
    </row>
    <row r="2640" spans="1:11" x14ac:dyDescent="0.2">
      <c r="A2640">
        <v>53138</v>
      </c>
      <c r="B2640" s="21">
        <v>44052</v>
      </c>
      <c r="C2640" s="26" t="s">
        <v>828</v>
      </c>
      <c r="D2640">
        <v>1</v>
      </c>
      <c r="E2640">
        <v>3</v>
      </c>
      <c r="F2640">
        <v>15</v>
      </c>
      <c r="G2640">
        <v>10.18</v>
      </c>
      <c r="H2640" t="str">
        <f>_xlfn.XLOOKUP(Table1[[#This Row],[MyyjäID]],myyjat!$A$2:$A$16,myyjat!$B$2:$B$16)</f>
        <v>Pekka</v>
      </c>
      <c r="I2640">
        <f>_xlfn.XLOOKUP(Table1[[#This Row],[Tuotenumero]],tuotteet!$A$2:$A$26,tuotteet!$C$2:$C$26)</f>
        <v>4</v>
      </c>
      <c r="J2640" t="str">
        <f>_xlfn.XLOOKUP(Table1[[#This Row],[ryhmäID]],ryhmat!$A$2:$A$7,ryhmat!$B$2:$B$7)</f>
        <v>Tarvikkeet</v>
      </c>
      <c r="K2640">
        <f>Table1[[#This Row],[Myyntihinta]]-Table1[[#This Row],[Ostohinta]]</f>
        <v>4.82</v>
      </c>
    </row>
    <row r="2641" spans="1:11" x14ac:dyDescent="0.2">
      <c r="A2641">
        <v>53139</v>
      </c>
      <c r="B2641" s="21">
        <v>44053</v>
      </c>
      <c r="C2641" s="26" t="s">
        <v>828</v>
      </c>
      <c r="D2641">
        <v>1</v>
      </c>
      <c r="E2641">
        <v>6</v>
      </c>
      <c r="F2641">
        <v>15</v>
      </c>
      <c r="G2641">
        <v>11.07</v>
      </c>
      <c r="H2641" t="str">
        <f>_xlfn.XLOOKUP(Table1[[#This Row],[MyyjäID]],myyjat!$A$2:$A$16,myyjat!$B$2:$B$16)</f>
        <v>Hessu</v>
      </c>
      <c r="I2641">
        <f>_xlfn.XLOOKUP(Table1[[#This Row],[Tuotenumero]],tuotteet!$A$2:$A$26,tuotteet!$C$2:$C$26)</f>
        <v>4</v>
      </c>
      <c r="J2641" t="str">
        <f>_xlfn.XLOOKUP(Table1[[#This Row],[ryhmäID]],ryhmat!$A$2:$A$7,ryhmat!$B$2:$B$7)</f>
        <v>Tarvikkeet</v>
      </c>
      <c r="K2641">
        <f>Table1[[#This Row],[Myyntihinta]]-Table1[[#This Row],[Ostohinta]]</f>
        <v>3.9299999999999997</v>
      </c>
    </row>
    <row r="2642" spans="1:11" x14ac:dyDescent="0.2">
      <c r="A2642">
        <v>53140</v>
      </c>
      <c r="B2642" s="21">
        <v>44053</v>
      </c>
      <c r="C2642" s="26" t="s">
        <v>829</v>
      </c>
      <c r="D2642">
        <v>1</v>
      </c>
      <c r="E2642">
        <v>3</v>
      </c>
      <c r="F2642">
        <v>339</v>
      </c>
      <c r="G2642">
        <v>215.02</v>
      </c>
      <c r="H2642" t="str">
        <f>_xlfn.XLOOKUP(Table1[[#This Row],[MyyjäID]],myyjat!$A$2:$A$16,myyjat!$B$2:$B$16)</f>
        <v>Pekka</v>
      </c>
      <c r="I2642">
        <f>_xlfn.XLOOKUP(Table1[[#This Row],[Tuotenumero]],tuotteet!$A$2:$A$26,tuotteet!$C$2:$C$26)</f>
        <v>3</v>
      </c>
      <c r="J2642" t="str">
        <f>_xlfn.XLOOKUP(Table1[[#This Row],[ryhmäID]],ryhmat!$A$2:$A$7,ryhmat!$B$2:$B$7)</f>
        <v>TV</v>
      </c>
      <c r="K2642">
        <f>Table1[[#This Row],[Myyntihinta]]-Table1[[#This Row],[Ostohinta]]</f>
        <v>123.97999999999999</v>
      </c>
    </row>
    <row r="2643" spans="1:11" x14ac:dyDescent="0.2">
      <c r="A2643">
        <v>53141</v>
      </c>
      <c r="B2643" s="21">
        <v>44053</v>
      </c>
      <c r="C2643" s="26" t="s">
        <v>826</v>
      </c>
      <c r="D2643">
        <v>2</v>
      </c>
      <c r="E2643">
        <v>5</v>
      </c>
      <c r="F2643">
        <v>17</v>
      </c>
      <c r="G2643">
        <v>9.1999999999999993</v>
      </c>
      <c r="H2643" t="str">
        <f>_xlfn.XLOOKUP(Table1[[#This Row],[MyyjäID]],myyjat!$A$2:$A$16,myyjat!$B$2:$B$16)</f>
        <v>Liisa</v>
      </c>
      <c r="I2643">
        <f>_xlfn.XLOOKUP(Table1[[#This Row],[Tuotenumero]],tuotteet!$A$2:$A$26,tuotteet!$C$2:$C$26)</f>
        <v>4</v>
      </c>
      <c r="J2643" t="str">
        <f>_xlfn.XLOOKUP(Table1[[#This Row],[ryhmäID]],ryhmat!$A$2:$A$7,ryhmat!$B$2:$B$7)</f>
        <v>Tarvikkeet</v>
      </c>
      <c r="K2643">
        <f>Table1[[#This Row],[Myyntihinta]]-Table1[[#This Row],[Ostohinta]]</f>
        <v>7.8000000000000007</v>
      </c>
    </row>
    <row r="2644" spans="1:11" x14ac:dyDescent="0.2">
      <c r="A2644">
        <v>53142</v>
      </c>
      <c r="B2644" s="21">
        <v>44054</v>
      </c>
      <c r="C2644" s="26" t="s">
        <v>827</v>
      </c>
      <c r="D2644">
        <v>1</v>
      </c>
      <c r="E2644">
        <v>1</v>
      </c>
      <c r="F2644">
        <v>252</v>
      </c>
      <c r="G2644">
        <v>128.65</v>
      </c>
      <c r="H2644" t="str">
        <f>_xlfn.XLOOKUP(Table1[[#This Row],[MyyjäID]],myyjat!$A$2:$A$16,myyjat!$B$2:$B$16)</f>
        <v>Jani</v>
      </c>
      <c r="I2644">
        <f>_xlfn.XLOOKUP(Table1[[#This Row],[Tuotenumero]],tuotteet!$A$2:$A$26,tuotteet!$C$2:$C$26)</f>
        <v>1</v>
      </c>
      <c r="J2644" t="str">
        <f>_xlfn.XLOOKUP(Table1[[#This Row],[ryhmäID]],ryhmat!$A$2:$A$7,ryhmat!$B$2:$B$7)</f>
        <v>Äänentoisto</v>
      </c>
      <c r="K2644">
        <f>Table1[[#This Row],[Myyntihinta]]-Table1[[#This Row],[Ostohinta]]</f>
        <v>123.35</v>
      </c>
    </row>
    <row r="2645" spans="1:11" x14ac:dyDescent="0.2">
      <c r="A2645">
        <v>53143</v>
      </c>
      <c r="B2645" s="21">
        <v>44054</v>
      </c>
      <c r="C2645" s="26" t="s">
        <v>828</v>
      </c>
      <c r="D2645">
        <v>1</v>
      </c>
      <c r="E2645">
        <v>7</v>
      </c>
      <c r="F2645">
        <v>15</v>
      </c>
      <c r="G2645">
        <v>10.62</v>
      </c>
      <c r="H2645" t="str">
        <f>_xlfn.XLOOKUP(Table1[[#This Row],[MyyjäID]],myyjat!$A$2:$A$16,myyjat!$B$2:$B$16)</f>
        <v>Rauno</v>
      </c>
      <c r="I2645">
        <f>_xlfn.XLOOKUP(Table1[[#This Row],[Tuotenumero]],tuotteet!$A$2:$A$26,tuotteet!$C$2:$C$26)</f>
        <v>4</v>
      </c>
      <c r="J2645" t="str">
        <f>_xlfn.XLOOKUP(Table1[[#This Row],[ryhmäID]],ryhmat!$A$2:$A$7,ryhmat!$B$2:$B$7)</f>
        <v>Tarvikkeet</v>
      </c>
      <c r="K2645">
        <f>Table1[[#This Row],[Myyntihinta]]-Table1[[#This Row],[Ostohinta]]</f>
        <v>4.3800000000000008</v>
      </c>
    </row>
    <row r="2646" spans="1:11" x14ac:dyDescent="0.2">
      <c r="A2646">
        <v>53144</v>
      </c>
      <c r="B2646" s="21">
        <v>44055</v>
      </c>
      <c r="C2646" s="26" t="s">
        <v>828</v>
      </c>
      <c r="D2646">
        <v>1</v>
      </c>
      <c r="E2646">
        <v>3</v>
      </c>
      <c r="F2646">
        <v>15</v>
      </c>
      <c r="G2646">
        <v>10.32</v>
      </c>
      <c r="H2646" t="str">
        <f>_xlfn.XLOOKUP(Table1[[#This Row],[MyyjäID]],myyjat!$A$2:$A$16,myyjat!$B$2:$B$16)</f>
        <v>Pekka</v>
      </c>
      <c r="I2646">
        <f>_xlfn.XLOOKUP(Table1[[#This Row],[Tuotenumero]],tuotteet!$A$2:$A$26,tuotteet!$C$2:$C$26)</f>
        <v>4</v>
      </c>
      <c r="J2646" t="str">
        <f>_xlfn.XLOOKUP(Table1[[#This Row],[ryhmäID]],ryhmat!$A$2:$A$7,ryhmat!$B$2:$B$7)</f>
        <v>Tarvikkeet</v>
      </c>
      <c r="K2646">
        <f>Table1[[#This Row],[Myyntihinta]]-Table1[[#This Row],[Ostohinta]]</f>
        <v>4.68</v>
      </c>
    </row>
    <row r="2647" spans="1:11" x14ac:dyDescent="0.2">
      <c r="A2647">
        <v>53145</v>
      </c>
      <c r="B2647" s="21">
        <v>44055</v>
      </c>
      <c r="C2647" s="26" t="s">
        <v>828</v>
      </c>
      <c r="D2647">
        <v>1</v>
      </c>
      <c r="E2647">
        <v>6</v>
      </c>
      <c r="F2647">
        <v>14</v>
      </c>
      <c r="G2647">
        <v>10.86</v>
      </c>
      <c r="H2647" t="str">
        <f>_xlfn.XLOOKUP(Table1[[#This Row],[MyyjäID]],myyjat!$A$2:$A$16,myyjat!$B$2:$B$16)</f>
        <v>Hessu</v>
      </c>
      <c r="I2647">
        <f>_xlfn.XLOOKUP(Table1[[#This Row],[Tuotenumero]],tuotteet!$A$2:$A$26,tuotteet!$C$2:$C$26)</f>
        <v>4</v>
      </c>
      <c r="J2647" t="str">
        <f>_xlfn.XLOOKUP(Table1[[#This Row],[ryhmäID]],ryhmat!$A$2:$A$7,ryhmat!$B$2:$B$7)</f>
        <v>Tarvikkeet</v>
      </c>
      <c r="K2647">
        <f>Table1[[#This Row],[Myyntihinta]]-Table1[[#This Row],[Ostohinta]]</f>
        <v>3.1400000000000006</v>
      </c>
    </row>
    <row r="2648" spans="1:11" x14ac:dyDescent="0.2">
      <c r="A2648">
        <v>53146</v>
      </c>
      <c r="B2648" s="21">
        <v>44055</v>
      </c>
      <c r="C2648" s="26" t="s">
        <v>829</v>
      </c>
      <c r="D2648">
        <v>1</v>
      </c>
      <c r="E2648">
        <v>6</v>
      </c>
      <c r="F2648">
        <v>341</v>
      </c>
      <c r="G2648">
        <v>231.13</v>
      </c>
      <c r="H2648" t="str">
        <f>_xlfn.XLOOKUP(Table1[[#This Row],[MyyjäID]],myyjat!$A$2:$A$16,myyjat!$B$2:$B$16)</f>
        <v>Hessu</v>
      </c>
      <c r="I2648">
        <f>_xlfn.XLOOKUP(Table1[[#This Row],[Tuotenumero]],tuotteet!$A$2:$A$26,tuotteet!$C$2:$C$26)</f>
        <v>3</v>
      </c>
      <c r="J2648" t="str">
        <f>_xlfn.XLOOKUP(Table1[[#This Row],[ryhmäID]],ryhmat!$A$2:$A$7,ryhmat!$B$2:$B$7)</f>
        <v>TV</v>
      </c>
      <c r="K2648">
        <f>Table1[[#This Row],[Myyntihinta]]-Table1[[#This Row],[Ostohinta]]</f>
        <v>109.87</v>
      </c>
    </row>
    <row r="2649" spans="1:11" x14ac:dyDescent="0.2">
      <c r="A2649">
        <v>53147</v>
      </c>
      <c r="B2649" s="21">
        <v>44055</v>
      </c>
      <c r="C2649" s="26" t="s">
        <v>826</v>
      </c>
      <c r="D2649">
        <v>1</v>
      </c>
      <c r="E2649">
        <v>7</v>
      </c>
      <c r="F2649">
        <v>17</v>
      </c>
      <c r="G2649">
        <v>9.01</v>
      </c>
      <c r="H2649" t="str">
        <f>_xlfn.XLOOKUP(Table1[[#This Row],[MyyjäID]],myyjat!$A$2:$A$16,myyjat!$B$2:$B$16)</f>
        <v>Rauno</v>
      </c>
      <c r="I2649">
        <f>_xlfn.XLOOKUP(Table1[[#This Row],[Tuotenumero]],tuotteet!$A$2:$A$26,tuotteet!$C$2:$C$26)</f>
        <v>4</v>
      </c>
      <c r="J2649" t="str">
        <f>_xlfn.XLOOKUP(Table1[[#This Row],[ryhmäID]],ryhmat!$A$2:$A$7,ryhmat!$B$2:$B$7)</f>
        <v>Tarvikkeet</v>
      </c>
      <c r="K2649">
        <f>Table1[[#This Row],[Myyntihinta]]-Table1[[#This Row],[Ostohinta]]</f>
        <v>7.99</v>
      </c>
    </row>
    <row r="2650" spans="1:11" x14ac:dyDescent="0.2">
      <c r="A2650">
        <v>53148</v>
      </c>
      <c r="B2650" s="21">
        <v>44055</v>
      </c>
      <c r="C2650" s="26" t="s">
        <v>828</v>
      </c>
      <c r="D2650">
        <v>1</v>
      </c>
      <c r="E2650">
        <v>5</v>
      </c>
      <c r="F2650">
        <v>14</v>
      </c>
      <c r="G2650">
        <v>10.85</v>
      </c>
      <c r="H2650" t="str">
        <f>_xlfn.XLOOKUP(Table1[[#This Row],[MyyjäID]],myyjat!$A$2:$A$16,myyjat!$B$2:$B$16)</f>
        <v>Liisa</v>
      </c>
      <c r="I2650">
        <f>_xlfn.XLOOKUP(Table1[[#This Row],[Tuotenumero]],tuotteet!$A$2:$A$26,tuotteet!$C$2:$C$26)</f>
        <v>4</v>
      </c>
      <c r="J2650" t="str">
        <f>_xlfn.XLOOKUP(Table1[[#This Row],[ryhmäID]],ryhmat!$A$2:$A$7,ryhmat!$B$2:$B$7)</f>
        <v>Tarvikkeet</v>
      </c>
      <c r="K2650">
        <f>Table1[[#This Row],[Myyntihinta]]-Table1[[#This Row],[Ostohinta]]</f>
        <v>3.1500000000000004</v>
      </c>
    </row>
    <row r="2651" spans="1:11" x14ac:dyDescent="0.2">
      <c r="A2651">
        <v>53149</v>
      </c>
      <c r="B2651" s="21">
        <v>44056</v>
      </c>
      <c r="C2651" s="26" t="s">
        <v>828</v>
      </c>
      <c r="D2651">
        <v>1</v>
      </c>
      <c r="E2651">
        <v>1</v>
      </c>
      <c r="F2651">
        <v>14</v>
      </c>
      <c r="G2651">
        <v>10.49</v>
      </c>
      <c r="H2651" t="str">
        <f>_xlfn.XLOOKUP(Table1[[#This Row],[MyyjäID]],myyjat!$A$2:$A$16,myyjat!$B$2:$B$16)</f>
        <v>Jani</v>
      </c>
      <c r="I2651">
        <f>_xlfn.XLOOKUP(Table1[[#This Row],[Tuotenumero]],tuotteet!$A$2:$A$26,tuotteet!$C$2:$C$26)</f>
        <v>4</v>
      </c>
      <c r="J2651" t="str">
        <f>_xlfn.XLOOKUP(Table1[[#This Row],[ryhmäID]],ryhmat!$A$2:$A$7,ryhmat!$B$2:$B$7)</f>
        <v>Tarvikkeet</v>
      </c>
      <c r="K2651">
        <f>Table1[[#This Row],[Myyntihinta]]-Table1[[#This Row],[Ostohinta]]</f>
        <v>3.51</v>
      </c>
    </row>
    <row r="2652" spans="1:11" x14ac:dyDescent="0.2">
      <c r="A2652">
        <v>53150</v>
      </c>
      <c r="B2652" s="21">
        <v>44057</v>
      </c>
      <c r="C2652" s="26" t="s">
        <v>828</v>
      </c>
      <c r="D2652">
        <v>1</v>
      </c>
      <c r="E2652">
        <v>3</v>
      </c>
      <c r="F2652">
        <v>14</v>
      </c>
      <c r="G2652">
        <v>10.92</v>
      </c>
      <c r="H2652" t="str">
        <f>_xlfn.XLOOKUP(Table1[[#This Row],[MyyjäID]],myyjat!$A$2:$A$16,myyjat!$B$2:$B$16)</f>
        <v>Pekka</v>
      </c>
      <c r="I2652">
        <f>_xlfn.XLOOKUP(Table1[[#This Row],[Tuotenumero]],tuotteet!$A$2:$A$26,tuotteet!$C$2:$C$26)</f>
        <v>4</v>
      </c>
      <c r="J2652" t="str">
        <f>_xlfn.XLOOKUP(Table1[[#This Row],[ryhmäID]],ryhmat!$A$2:$A$7,ryhmat!$B$2:$B$7)</f>
        <v>Tarvikkeet</v>
      </c>
      <c r="K2652">
        <f>Table1[[#This Row],[Myyntihinta]]-Table1[[#This Row],[Ostohinta]]</f>
        <v>3.08</v>
      </c>
    </row>
    <row r="2653" spans="1:11" x14ac:dyDescent="0.2">
      <c r="A2653">
        <v>53151</v>
      </c>
      <c r="B2653" s="21">
        <v>44057</v>
      </c>
      <c r="C2653" s="26" t="s">
        <v>828</v>
      </c>
      <c r="D2653">
        <v>1</v>
      </c>
      <c r="E2653">
        <v>1</v>
      </c>
      <c r="F2653">
        <v>15</v>
      </c>
      <c r="G2653">
        <v>10.47</v>
      </c>
      <c r="H2653" t="str">
        <f>_xlfn.XLOOKUP(Table1[[#This Row],[MyyjäID]],myyjat!$A$2:$A$16,myyjat!$B$2:$B$16)</f>
        <v>Jani</v>
      </c>
      <c r="I2653">
        <f>_xlfn.XLOOKUP(Table1[[#This Row],[Tuotenumero]],tuotteet!$A$2:$A$26,tuotteet!$C$2:$C$26)</f>
        <v>4</v>
      </c>
      <c r="J2653" t="str">
        <f>_xlfn.XLOOKUP(Table1[[#This Row],[ryhmäID]],ryhmat!$A$2:$A$7,ryhmat!$B$2:$B$7)</f>
        <v>Tarvikkeet</v>
      </c>
      <c r="K2653">
        <f>Table1[[#This Row],[Myyntihinta]]-Table1[[#This Row],[Ostohinta]]</f>
        <v>4.5299999999999994</v>
      </c>
    </row>
    <row r="2654" spans="1:11" x14ac:dyDescent="0.2">
      <c r="A2654">
        <v>53152</v>
      </c>
      <c r="B2654" s="21">
        <v>44057</v>
      </c>
      <c r="C2654" s="26" t="s">
        <v>828</v>
      </c>
      <c r="D2654">
        <v>1</v>
      </c>
      <c r="E2654">
        <v>3</v>
      </c>
      <c r="F2654">
        <v>15</v>
      </c>
      <c r="G2654">
        <v>10.81</v>
      </c>
      <c r="H2654" t="str">
        <f>_xlfn.XLOOKUP(Table1[[#This Row],[MyyjäID]],myyjat!$A$2:$A$16,myyjat!$B$2:$B$16)</f>
        <v>Pekka</v>
      </c>
      <c r="I2654">
        <f>_xlfn.XLOOKUP(Table1[[#This Row],[Tuotenumero]],tuotteet!$A$2:$A$26,tuotteet!$C$2:$C$26)</f>
        <v>4</v>
      </c>
      <c r="J2654" t="str">
        <f>_xlfn.XLOOKUP(Table1[[#This Row],[ryhmäID]],ryhmat!$A$2:$A$7,ryhmat!$B$2:$B$7)</f>
        <v>Tarvikkeet</v>
      </c>
      <c r="K2654">
        <f>Table1[[#This Row],[Myyntihinta]]-Table1[[#This Row],[Ostohinta]]</f>
        <v>4.1899999999999995</v>
      </c>
    </row>
    <row r="2655" spans="1:11" x14ac:dyDescent="0.2">
      <c r="A2655">
        <v>53153</v>
      </c>
      <c r="B2655" s="21">
        <v>44058</v>
      </c>
      <c r="C2655" s="26" t="s">
        <v>828</v>
      </c>
      <c r="D2655">
        <v>1</v>
      </c>
      <c r="E2655">
        <v>6</v>
      </c>
      <c r="F2655">
        <v>15</v>
      </c>
      <c r="G2655">
        <v>10.32</v>
      </c>
      <c r="H2655" t="str">
        <f>_xlfn.XLOOKUP(Table1[[#This Row],[MyyjäID]],myyjat!$A$2:$A$16,myyjat!$B$2:$B$16)</f>
        <v>Hessu</v>
      </c>
      <c r="I2655">
        <f>_xlfn.XLOOKUP(Table1[[#This Row],[Tuotenumero]],tuotteet!$A$2:$A$26,tuotteet!$C$2:$C$26)</f>
        <v>4</v>
      </c>
      <c r="J2655" t="str">
        <f>_xlfn.XLOOKUP(Table1[[#This Row],[ryhmäID]],ryhmat!$A$2:$A$7,ryhmat!$B$2:$B$7)</f>
        <v>Tarvikkeet</v>
      </c>
      <c r="K2655">
        <f>Table1[[#This Row],[Myyntihinta]]-Table1[[#This Row],[Ostohinta]]</f>
        <v>4.68</v>
      </c>
    </row>
    <row r="2656" spans="1:11" x14ac:dyDescent="0.2">
      <c r="A2656">
        <v>53154</v>
      </c>
      <c r="B2656" s="21">
        <v>44058</v>
      </c>
      <c r="C2656" s="26" t="s">
        <v>827</v>
      </c>
      <c r="D2656">
        <v>1</v>
      </c>
      <c r="E2656">
        <v>2</v>
      </c>
      <c r="F2656">
        <v>251</v>
      </c>
      <c r="G2656">
        <v>133.22</v>
      </c>
      <c r="H2656" t="str">
        <f>_xlfn.XLOOKUP(Table1[[#This Row],[MyyjäID]],myyjat!$A$2:$A$16,myyjat!$B$2:$B$16)</f>
        <v>Petteri</v>
      </c>
      <c r="I2656">
        <f>_xlfn.XLOOKUP(Table1[[#This Row],[Tuotenumero]],tuotteet!$A$2:$A$26,tuotteet!$C$2:$C$26)</f>
        <v>1</v>
      </c>
      <c r="J2656" t="str">
        <f>_xlfn.XLOOKUP(Table1[[#This Row],[ryhmäID]],ryhmat!$A$2:$A$7,ryhmat!$B$2:$B$7)</f>
        <v>Äänentoisto</v>
      </c>
      <c r="K2656">
        <f>Table1[[#This Row],[Myyntihinta]]-Table1[[#This Row],[Ostohinta]]</f>
        <v>117.78</v>
      </c>
    </row>
    <row r="2657" spans="1:11" x14ac:dyDescent="0.2">
      <c r="A2657">
        <v>53155</v>
      </c>
      <c r="B2657" s="21">
        <v>44058</v>
      </c>
      <c r="C2657" s="26" t="s">
        <v>828</v>
      </c>
      <c r="D2657">
        <v>1</v>
      </c>
      <c r="E2657">
        <v>3</v>
      </c>
      <c r="F2657">
        <v>14</v>
      </c>
      <c r="G2657">
        <v>11.12</v>
      </c>
      <c r="H2657" t="str">
        <f>_xlfn.XLOOKUP(Table1[[#This Row],[MyyjäID]],myyjat!$A$2:$A$16,myyjat!$B$2:$B$16)</f>
        <v>Pekka</v>
      </c>
      <c r="I2657">
        <f>_xlfn.XLOOKUP(Table1[[#This Row],[Tuotenumero]],tuotteet!$A$2:$A$26,tuotteet!$C$2:$C$26)</f>
        <v>4</v>
      </c>
      <c r="J2657" t="str">
        <f>_xlfn.XLOOKUP(Table1[[#This Row],[ryhmäID]],ryhmat!$A$2:$A$7,ryhmat!$B$2:$B$7)</f>
        <v>Tarvikkeet</v>
      </c>
      <c r="K2657">
        <f>Table1[[#This Row],[Myyntihinta]]-Table1[[#This Row],[Ostohinta]]</f>
        <v>2.8800000000000008</v>
      </c>
    </row>
    <row r="2658" spans="1:11" x14ac:dyDescent="0.2">
      <c r="A2658">
        <v>53156</v>
      </c>
      <c r="B2658" s="21">
        <v>44058</v>
      </c>
      <c r="C2658" s="26" t="s">
        <v>828</v>
      </c>
      <c r="D2658">
        <v>1</v>
      </c>
      <c r="E2658">
        <v>6</v>
      </c>
      <c r="F2658">
        <v>15</v>
      </c>
      <c r="G2658">
        <v>11.03</v>
      </c>
      <c r="H2658" t="str">
        <f>_xlfn.XLOOKUP(Table1[[#This Row],[MyyjäID]],myyjat!$A$2:$A$16,myyjat!$B$2:$B$16)</f>
        <v>Hessu</v>
      </c>
      <c r="I2658">
        <f>_xlfn.XLOOKUP(Table1[[#This Row],[Tuotenumero]],tuotteet!$A$2:$A$26,tuotteet!$C$2:$C$26)</f>
        <v>4</v>
      </c>
      <c r="J2658" t="str">
        <f>_xlfn.XLOOKUP(Table1[[#This Row],[ryhmäID]],ryhmat!$A$2:$A$7,ryhmat!$B$2:$B$7)</f>
        <v>Tarvikkeet</v>
      </c>
      <c r="K2658">
        <f>Table1[[#This Row],[Myyntihinta]]-Table1[[#This Row],[Ostohinta]]</f>
        <v>3.9700000000000006</v>
      </c>
    </row>
    <row r="2659" spans="1:11" x14ac:dyDescent="0.2">
      <c r="A2659">
        <v>53157</v>
      </c>
      <c r="B2659" s="21">
        <v>44059</v>
      </c>
      <c r="C2659" s="26" t="s">
        <v>829</v>
      </c>
      <c r="D2659">
        <v>1</v>
      </c>
      <c r="E2659">
        <v>2</v>
      </c>
      <c r="F2659">
        <v>315</v>
      </c>
      <c r="G2659">
        <v>228.08</v>
      </c>
      <c r="H2659" t="str">
        <f>_xlfn.XLOOKUP(Table1[[#This Row],[MyyjäID]],myyjat!$A$2:$A$16,myyjat!$B$2:$B$16)</f>
        <v>Petteri</v>
      </c>
      <c r="I2659">
        <f>_xlfn.XLOOKUP(Table1[[#This Row],[Tuotenumero]],tuotteet!$A$2:$A$26,tuotteet!$C$2:$C$26)</f>
        <v>3</v>
      </c>
      <c r="J2659" t="str">
        <f>_xlfn.XLOOKUP(Table1[[#This Row],[ryhmäID]],ryhmat!$A$2:$A$7,ryhmat!$B$2:$B$7)</f>
        <v>TV</v>
      </c>
      <c r="K2659">
        <f>Table1[[#This Row],[Myyntihinta]]-Table1[[#This Row],[Ostohinta]]</f>
        <v>86.919999999999987</v>
      </c>
    </row>
    <row r="2660" spans="1:11" x14ac:dyDescent="0.2">
      <c r="A2660">
        <v>53158</v>
      </c>
      <c r="B2660" s="21">
        <v>44059</v>
      </c>
      <c r="C2660" s="26" t="s">
        <v>828</v>
      </c>
      <c r="D2660">
        <v>1</v>
      </c>
      <c r="E2660">
        <v>2</v>
      </c>
      <c r="F2660">
        <v>15</v>
      </c>
      <c r="G2660">
        <v>10.56</v>
      </c>
      <c r="H2660" t="str">
        <f>_xlfn.XLOOKUP(Table1[[#This Row],[MyyjäID]],myyjat!$A$2:$A$16,myyjat!$B$2:$B$16)</f>
        <v>Petteri</v>
      </c>
      <c r="I2660">
        <f>_xlfn.XLOOKUP(Table1[[#This Row],[Tuotenumero]],tuotteet!$A$2:$A$26,tuotteet!$C$2:$C$26)</f>
        <v>4</v>
      </c>
      <c r="J2660" t="str">
        <f>_xlfn.XLOOKUP(Table1[[#This Row],[ryhmäID]],ryhmat!$A$2:$A$7,ryhmat!$B$2:$B$7)</f>
        <v>Tarvikkeet</v>
      </c>
      <c r="K2660">
        <f>Table1[[#This Row],[Myyntihinta]]-Table1[[#This Row],[Ostohinta]]</f>
        <v>4.4399999999999995</v>
      </c>
    </row>
    <row r="2661" spans="1:11" x14ac:dyDescent="0.2">
      <c r="A2661">
        <v>53159</v>
      </c>
      <c r="B2661" s="21">
        <v>44060</v>
      </c>
      <c r="C2661" s="26" t="s">
        <v>828</v>
      </c>
      <c r="D2661">
        <v>1</v>
      </c>
      <c r="E2661">
        <v>3</v>
      </c>
      <c r="F2661">
        <v>14</v>
      </c>
      <c r="G2661">
        <v>11.07</v>
      </c>
      <c r="H2661" t="str">
        <f>_xlfn.XLOOKUP(Table1[[#This Row],[MyyjäID]],myyjat!$A$2:$A$16,myyjat!$B$2:$B$16)</f>
        <v>Pekka</v>
      </c>
      <c r="I2661">
        <f>_xlfn.XLOOKUP(Table1[[#This Row],[Tuotenumero]],tuotteet!$A$2:$A$26,tuotteet!$C$2:$C$26)</f>
        <v>4</v>
      </c>
      <c r="J2661" t="str">
        <f>_xlfn.XLOOKUP(Table1[[#This Row],[ryhmäID]],ryhmat!$A$2:$A$7,ryhmat!$B$2:$B$7)</f>
        <v>Tarvikkeet</v>
      </c>
      <c r="K2661">
        <f>Table1[[#This Row],[Myyntihinta]]-Table1[[#This Row],[Ostohinta]]</f>
        <v>2.9299999999999997</v>
      </c>
    </row>
    <row r="2662" spans="1:11" x14ac:dyDescent="0.2">
      <c r="A2662">
        <v>53160</v>
      </c>
      <c r="B2662" s="21">
        <v>44060</v>
      </c>
      <c r="C2662" s="26" t="s">
        <v>826</v>
      </c>
      <c r="D2662">
        <v>1</v>
      </c>
      <c r="E2662">
        <v>6</v>
      </c>
      <c r="F2662">
        <v>18</v>
      </c>
      <c r="G2662">
        <v>8.9700000000000006</v>
      </c>
      <c r="H2662" t="str">
        <f>_xlfn.XLOOKUP(Table1[[#This Row],[MyyjäID]],myyjat!$A$2:$A$16,myyjat!$B$2:$B$16)</f>
        <v>Hessu</v>
      </c>
      <c r="I2662">
        <f>_xlfn.XLOOKUP(Table1[[#This Row],[Tuotenumero]],tuotteet!$A$2:$A$26,tuotteet!$C$2:$C$26)</f>
        <v>4</v>
      </c>
      <c r="J2662" t="str">
        <f>_xlfn.XLOOKUP(Table1[[#This Row],[ryhmäID]],ryhmat!$A$2:$A$7,ryhmat!$B$2:$B$7)</f>
        <v>Tarvikkeet</v>
      </c>
      <c r="K2662">
        <f>Table1[[#This Row],[Myyntihinta]]-Table1[[#This Row],[Ostohinta]]</f>
        <v>9.0299999999999994</v>
      </c>
    </row>
    <row r="2663" spans="1:11" x14ac:dyDescent="0.2">
      <c r="A2663">
        <v>53161</v>
      </c>
      <c r="B2663" s="21">
        <v>44060</v>
      </c>
      <c r="C2663" s="26" t="s">
        <v>828</v>
      </c>
      <c r="D2663">
        <v>1</v>
      </c>
      <c r="E2663">
        <v>2</v>
      </c>
      <c r="F2663">
        <v>15</v>
      </c>
      <c r="G2663">
        <v>11.12</v>
      </c>
      <c r="H2663" t="str">
        <f>_xlfn.XLOOKUP(Table1[[#This Row],[MyyjäID]],myyjat!$A$2:$A$16,myyjat!$B$2:$B$16)</f>
        <v>Petteri</v>
      </c>
      <c r="I2663">
        <f>_xlfn.XLOOKUP(Table1[[#This Row],[Tuotenumero]],tuotteet!$A$2:$A$26,tuotteet!$C$2:$C$26)</f>
        <v>4</v>
      </c>
      <c r="J2663" t="str">
        <f>_xlfn.XLOOKUP(Table1[[#This Row],[ryhmäID]],ryhmat!$A$2:$A$7,ryhmat!$B$2:$B$7)</f>
        <v>Tarvikkeet</v>
      </c>
      <c r="K2663">
        <f>Table1[[#This Row],[Myyntihinta]]-Table1[[#This Row],[Ostohinta]]</f>
        <v>3.8800000000000008</v>
      </c>
    </row>
    <row r="2664" spans="1:11" x14ac:dyDescent="0.2">
      <c r="A2664">
        <v>53162</v>
      </c>
      <c r="B2664" s="21">
        <v>44060</v>
      </c>
      <c r="C2664" s="26" t="s">
        <v>828</v>
      </c>
      <c r="D2664">
        <v>1</v>
      </c>
      <c r="E2664">
        <v>1</v>
      </c>
      <c r="F2664">
        <v>15</v>
      </c>
      <c r="G2664">
        <v>10.26</v>
      </c>
      <c r="H2664" t="str">
        <f>_xlfn.XLOOKUP(Table1[[#This Row],[MyyjäID]],myyjat!$A$2:$A$16,myyjat!$B$2:$B$16)</f>
        <v>Jani</v>
      </c>
      <c r="I2664">
        <f>_xlfn.XLOOKUP(Table1[[#This Row],[Tuotenumero]],tuotteet!$A$2:$A$26,tuotteet!$C$2:$C$26)</f>
        <v>4</v>
      </c>
      <c r="J2664" t="str">
        <f>_xlfn.XLOOKUP(Table1[[#This Row],[ryhmäID]],ryhmat!$A$2:$A$7,ryhmat!$B$2:$B$7)</f>
        <v>Tarvikkeet</v>
      </c>
      <c r="K2664">
        <f>Table1[[#This Row],[Myyntihinta]]-Table1[[#This Row],[Ostohinta]]</f>
        <v>4.74</v>
      </c>
    </row>
    <row r="2665" spans="1:11" x14ac:dyDescent="0.2">
      <c r="A2665">
        <v>53163</v>
      </c>
      <c r="B2665" s="21">
        <v>44061</v>
      </c>
      <c r="C2665" s="26" t="s">
        <v>830</v>
      </c>
      <c r="D2665">
        <v>1</v>
      </c>
      <c r="E2665">
        <v>2</v>
      </c>
      <c r="F2665">
        <v>59</v>
      </c>
      <c r="G2665">
        <v>44.88</v>
      </c>
      <c r="H2665" t="str">
        <f>_xlfn.XLOOKUP(Table1[[#This Row],[MyyjäID]],myyjat!$A$2:$A$16,myyjat!$B$2:$B$16)</f>
        <v>Petteri</v>
      </c>
      <c r="I2665">
        <f>_xlfn.XLOOKUP(Table1[[#This Row],[Tuotenumero]],tuotteet!$A$2:$A$26,tuotteet!$C$2:$C$26)</f>
        <v>4</v>
      </c>
      <c r="J2665" t="str">
        <f>_xlfn.XLOOKUP(Table1[[#This Row],[ryhmäID]],ryhmat!$A$2:$A$7,ryhmat!$B$2:$B$7)</f>
        <v>Tarvikkeet</v>
      </c>
      <c r="K2665">
        <f>Table1[[#This Row],[Myyntihinta]]-Table1[[#This Row],[Ostohinta]]</f>
        <v>14.119999999999997</v>
      </c>
    </row>
    <row r="2666" spans="1:11" x14ac:dyDescent="0.2">
      <c r="A2666">
        <v>53164</v>
      </c>
      <c r="B2666" s="21">
        <v>44061</v>
      </c>
      <c r="C2666" s="26" t="s">
        <v>828</v>
      </c>
      <c r="D2666">
        <v>1</v>
      </c>
      <c r="E2666">
        <v>7</v>
      </c>
      <c r="F2666">
        <v>15</v>
      </c>
      <c r="G2666">
        <v>10.51</v>
      </c>
      <c r="H2666" t="str">
        <f>_xlfn.XLOOKUP(Table1[[#This Row],[MyyjäID]],myyjat!$A$2:$A$16,myyjat!$B$2:$B$16)</f>
        <v>Rauno</v>
      </c>
      <c r="I2666">
        <f>_xlfn.XLOOKUP(Table1[[#This Row],[Tuotenumero]],tuotteet!$A$2:$A$26,tuotteet!$C$2:$C$26)</f>
        <v>4</v>
      </c>
      <c r="J2666" t="str">
        <f>_xlfn.XLOOKUP(Table1[[#This Row],[ryhmäID]],ryhmat!$A$2:$A$7,ryhmat!$B$2:$B$7)</f>
        <v>Tarvikkeet</v>
      </c>
      <c r="K2666">
        <f>Table1[[#This Row],[Myyntihinta]]-Table1[[#This Row],[Ostohinta]]</f>
        <v>4.49</v>
      </c>
    </row>
    <row r="2667" spans="1:11" x14ac:dyDescent="0.2">
      <c r="A2667">
        <v>53165</v>
      </c>
      <c r="B2667" s="21">
        <v>44062</v>
      </c>
      <c r="C2667" s="26" t="s">
        <v>828</v>
      </c>
      <c r="D2667">
        <v>1</v>
      </c>
      <c r="E2667">
        <v>1</v>
      </c>
      <c r="F2667">
        <v>14</v>
      </c>
      <c r="G2667">
        <v>11.07</v>
      </c>
      <c r="H2667" t="str">
        <f>_xlfn.XLOOKUP(Table1[[#This Row],[MyyjäID]],myyjat!$A$2:$A$16,myyjat!$B$2:$B$16)</f>
        <v>Jani</v>
      </c>
      <c r="I2667">
        <f>_xlfn.XLOOKUP(Table1[[#This Row],[Tuotenumero]],tuotteet!$A$2:$A$26,tuotteet!$C$2:$C$26)</f>
        <v>4</v>
      </c>
      <c r="J2667" t="str">
        <f>_xlfn.XLOOKUP(Table1[[#This Row],[ryhmäID]],ryhmat!$A$2:$A$7,ryhmat!$B$2:$B$7)</f>
        <v>Tarvikkeet</v>
      </c>
      <c r="K2667">
        <f>Table1[[#This Row],[Myyntihinta]]-Table1[[#This Row],[Ostohinta]]</f>
        <v>2.9299999999999997</v>
      </c>
    </row>
    <row r="2668" spans="1:11" x14ac:dyDescent="0.2">
      <c r="A2668">
        <v>53166</v>
      </c>
      <c r="B2668" s="21">
        <v>44062</v>
      </c>
      <c r="C2668" s="26" t="s">
        <v>829</v>
      </c>
      <c r="D2668">
        <v>1</v>
      </c>
      <c r="E2668">
        <v>6</v>
      </c>
      <c r="F2668">
        <v>338</v>
      </c>
      <c r="G2668">
        <v>215.21</v>
      </c>
      <c r="H2668" t="str">
        <f>_xlfn.XLOOKUP(Table1[[#This Row],[MyyjäID]],myyjat!$A$2:$A$16,myyjat!$B$2:$B$16)</f>
        <v>Hessu</v>
      </c>
      <c r="I2668">
        <f>_xlfn.XLOOKUP(Table1[[#This Row],[Tuotenumero]],tuotteet!$A$2:$A$26,tuotteet!$C$2:$C$26)</f>
        <v>3</v>
      </c>
      <c r="J2668" t="str">
        <f>_xlfn.XLOOKUP(Table1[[#This Row],[ryhmäID]],ryhmat!$A$2:$A$7,ryhmat!$B$2:$B$7)</f>
        <v>TV</v>
      </c>
      <c r="K2668">
        <f>Table1[[#This Row],[Myyntihinta]]-Table1[[#This Row],[Ostohinta]]</f>
        <v>122.78999999999999</v>
      </c>
    </row>
    <row r="2669" spans="1:11" x14ac:dyDescent="0.2">
      <c r="A2669">
        <v>53167</v>
      </c>
      <c r="B2669" s="21">
        <v>44063</v>
      </c>
      <c r="C2669" s="26" t="s">
        <v>828</v>
      </c>
      <c r="D2669">
        <v>1</v>
      </c>
      <c r="E2669">
        <v>2</v>
      </c>
      <c r="F2669">
        <v>15</v>
      </c>
      <c r="G2669">
        <v>10.8</v>
      </c>
      <c r="H2669" t="str">
        <f>_xlfn.XLOOKUP(Table1[[#This Row],[MyyjäID]],myyjat!$A$2:$A$16,myyjat!$B$2:$B$16)</f>
        <v>Petteri</v>
      </c>
      <c r="I2669">
        <f>_xlfn.XLOOKUP(Table1[[#This Row],[Tuotenumero]],tuotteet!$A$2:$A$26,tuotteet!$C$2:$C$26)</f>
        <v>4</v>
      </c>
      <c r="J2669" t="str">
        <f>_xlfn.XLOOKUP(Table1[[#This Row],[ryhmäID]],ryhmat!$A$2:$A$7,ryhmat!$B$2:$B$7)</f>
        <v>Tarvikkeet</v>
      </c>
      <c r="K2669">
        <f>Table1[[#This Row],[Myyntihinta]]-Table1[[#This Row],[Ostohinta]]</f>
        <v>4.1999999999999993</v>
      </c>
    </row>
    <row r="2670" spans="1:11" x14ac:dyDescent="0.2">
      <c r="A2670">
        <v>53168</v>
      </c>
      <c r="B2670" s="21">
        <v>44063</v>
      </c>
      <c r="C2670" s="26" t="s">
        <v>827</v>
      </c>
      <c r="D2670">
        <v>1</v>
      </c>
      <c r="E2670">
        <v>1</v>
      </c>
      <c r="F2670">
        <v>243</v>
      </c>
      <c r="G2670">
        <v>130.54</v>
      </c>
      <c r="H2670" t="str">
        <f>_xlfn.XLOOKUP(Table1[[#This Row],[MyyjäID]],myyjat!$A$2:$A$16,myyjat!$B$2:$B$16)</f>
        <v>Jani</v>
      </c>
      <c r="I2670">
        <f>_xlfn.XLOOKUP(Table1[[#This Row],[Tuotenumero]],tuotteet!$A$2:$A$26,tuotteet!$C$2:$C$26)</f>
        <v>1</v>
      </c>
      <c r="J2670" t="str">
        <f>_xlfn.XLOOKUP(Table1[[#This Row],[ryhmäID]],ryhmat!$A$2:$A$7,ryhmat!$B$2:$B$7)</f>
        <v>Äänentoisto</v>
      </c>
      <c r="K2670">
        <f>Table1[[#This Row],[Myyntihinta]]-Table1[[#This Row],[Ostohinta]]</f>
        <v>112.46000000000001</v>
      </c>
    </row>
    <row r="2671" spans="1:11" x14ac:dyDescent="0.2">
      <c r="A2671">
        <v>53169</v>
      </c>
      <c r="B2671" s="21">
        <v>44063</v>
      </c>
      <c r="C2671" s="26" t="s">
        <v>828</v>
      </c>
      <c r="D2671">
        <v>1</v>
      </c>
      <c r="E2671">
        <v>6</v>
      </c>
      <c r="F2671">
        <v>15</v>
      </c>
      <c r="G2671">
        <v>11.19</v>
      </c>
      <c r="H2671" t="str">
        <f>_xlfn.XLOOKUP(Table1[[#This Row],[MyyjäID]],myyjat!$A$2:$A$16,myyjat!$B$2:$B$16)</f>
        <v>Hessu</v>
      </c>
      <c r="I2671">
        <f>_xlfn.XLOOKUP(Table1[[#This Row],[Tuotenumero]],tuotteet!$A$2:$A$26,tuotteet!$C$2:$C$26)</f>
        <v>4</v>
      </c>
      <c r="J2671" t="str">
        <f>_xlfn.XLOOKUP(Table1[[#This Row],[ryhmäID]],ryhmat!$A$2:$A$7,ryhmat!$B$2:$B$7)</f>
        <v>Tarvikkeet</v>
      </c>
      <c r="K2671">
        <f>Table1[[#This Row],[Myyntihinta]]-Table1[[#This Row],[Ostohinta]]</f>
        <v>3.8100000000000005</v>
      </c>
    </row>
    <row r="2672" spans="1:11" x14ac:dyDescent="0.2">
      <c r="A2672">
        <v>53170</v>
      </c>
      <c r="B2672" s="21">
        <v>44063</v>
      </c>
      <c r="C2672" s="26" t="s">
        <v>828</v>
      </c>
      <c r="D2672">
        <v>1</v>
      </c>
      <c r="E2672">
        <v>1</v>
      </c>
      <c r="F2672">
        <v>15</v>
      </c>
      <c r="G2672">
        <v>11.04</v>
      </c>
      <c r="H2672" t="str">
        <f>_xlfn.XLOOKUP(Table1[[#This Row],[MyyjäID]],myyjat!$A$2:$A$16,myyjat!$B$2:$B$16)</f>
        <v>Jani</v>
      </c>
      <c r="I2672">
        <f>_xlfn.XLOOKUP(Table1[[#This Row],[Tuotenumero]],tuotteet!$A$2:$A$26,tuotteet!$C$2:$C$26)</f>
        <v>4</v>
      </c>
      <c r="J2672" t="str">
        <f>_xlfn.XLOOKUP(Table1[[#This Row],[ryhmäID]],ryhmat!$A$2:$A$7,ryhmat!$B$2:$B$7)</f>
        <v>Tarvikkeet</v>
      </c>
      <c r="K2672">
        <f>Table1[[#This Row],[Myyntihinta]]-Table1[[#This Row],[Ostohinta]]</f>
        <v>3.9600000000000009</v>
      </c>
    </row>
    <row r="2673" spans="1:11" x14ac:dyDescent="0.2">
      <c r="A2673">
        <v>53171</v>
      </c>
      <c r="B2673" s="21">
        <v>44064</v>
      </c>
      <c r="C2673" s="26" t="s">
        <v>828</v>
      </c>
      <c r="D2673">
        <v>1</v>
      </c>
      <c r="E2673">
        <v>2</v>
      </c>
      <c r="F2673">
        <v>14</v>
      </c>
      <c r="G2673">
        <v>10.42</v>
      </c>
      <c r="H2673" t="str">
        <f>_xlfn.XLOOKUP(Table1[[#This Row],[MyyjäID]],myyjat!$A$2:$A$16,myyjat!$B$2:$B$16)</f>
        <v>Petteri</v>
      </c>
      <c r="I2673">
        <f>_xlfn.XLOOKUP(Table1[[#This Row],[Tuotenumero]],tuotteet!$A$2:$A$26,tuotteet!$C$2:$C$26)</f>
        <v>4</v>
      </c>
      <c r="J2673" t="str">
        <f>_xlfn.XLOOKUP(Table1[[#This Row],[ryhmäID]],ryhmat!$A$2:$A$7,ryhmat!$B$2:$B$7)</f>
        <v>Tarvikkeet</v>
      </c>
      <c r="K2673">
        <f>Table1[[#This Row],[Myyntihinta]]-Table1[[#This Row],[Ostohinta]]</f>
        <v>3.58</v>
      </c>
    </row>
    <row r="2674" spans="1:11" x14ac:dyDescent="0.2">
      <c r="A2674">
        <v>53172</v>
      </c>
      <c r="B2674" s="21">
        <v>44064</v>
      </c>
      <c r="C2674" s="26" t="s">
        <v>828</v>
      </c>
      <c r="D2674">
        <v>1</v>
      </c>
      <c r="E2674">
        <v>5</v>
      </c>
      <c r="F2674">
        <v>14</v>
      </c>
      <c r="G2674">
        <v>10.220000000000001</v>
      </c>
      <c r="H2674" t="str">
        <f>_xlfn.XLOOKUP(Table1[[#This Row],[MyyjäID]],myyjat!$A$2:$A$16,myyjat!$B$2:$B$16)</f>
        <v>Liisa</v>
      </c>
      <c r="I2674">
        <f>_xlfn.XLOOKUP(Table1[[#This Row],[Tuotenumero]],tuotteet!$A$2:$A$26,tuotteet!$C$2:$C$26)</f>
        <v>4</v>
      </c>
      <c r="J2674" t="str">
        <f>_xlfn.XLOOKUP(Table1[[#This Row],[ryhmäID]],ryhmat!$A$2:$A$7,ryhmat!$B$2:$B$7)</f>
        <v>Tarvikkeet</v>
      </c>
      <c r="K2674">
        <f>Table1[[#This Row],[Myyntihinta]]-Table1[[#This Row],[Ostohinta]]</f>
        <v>3.7799999999999994</v>
      </c>
    </row>
    <row r="2675" spans="1:11" x14ac:dyDescent="0.2">
      <c r="A2675">
        <v>53173</v>
      </c>
      <c r="B2675" s="21">
        <v>44064</v>
      </c>
      <c r="C2675" s="26" t="s">
        <v>830</v>
      </c>
      <c r="D2675">
        <v>1</v>
      </c>
      <c r="E2675">
        <v>6</v>
      </c>
      <c r="F2675">
        <v>59</v>
      </c>
      <c r="G2675">
        <v>45.04</v>
      </c>
      <c r="H2675" t="str">
        <f>_xlfn.XLOOKUP(Table1[[#This Row],[MyyjäID]],myyjat!$A$2:$A$16,myyjat!$B$2:$B$16)</f>
        <v>Hessu</v>
      </c>
      <c r="I2675">
        <f>_xlfn.XLOOKUP(Table1[[#This Row],[Tuotenumero]],tuotteet!$A$2:$A$26,tuotteet!$C$2:$C$26)</f>
        <v>4</v>
      </c>
      <c r="J2675" t="str">
        <f>_xlfn.XLOOKUP(Table1[[#This Row],[ryhmäID]],ryhmat!$A$2:$A$7,ryhmat!$B$2:$B$7)</f>
        <v>Tarvikkeet</v>
      </c>
      <c r="K2675">
        <f>Table1[[#This Row],[Myyntihinta]]-Table1[[#This Row],[Ostohinta]]</f>
        <v>13.96</v>
      </c>
    </row>
    <row r="2676" spans="1:11" x14ac:dyDescent="0.2">
      <c r="A2676">
        <v>53174</v>
      </c>
      <c r="B2676" s="21">
        <v>44065</v>
      </c>
      <c r="C2676" s="26" t="s">
        <v>828</v>
      </c>
      <c r="D2676">
        <v>1</v>
      </c>
      <c r="E2676">
        <v>5</v>
      </c>
      <c r="F2676">
        <v>15</v>
      </c>
      <c r="G2676">
        <v>11.16</v>
      </c>
      <c r="H2676" t="str">
        <f>_xlfn.XLOOKUP(Table1[[#This Row],[MyyjäID]],myyjat!$A$2:$A$16,myyjat!$B$2:$B$16)</f>
        <v>Liisa</v>
      </c>
      <c r="I2676">
        <f>_xlfn.XLOOKUP(Table1[[#This Row],[Tuotenumero]],tuotteet!$A$2:$A$26,tuotteet!$C$2:$C$26)</f>
        <v>4</v>
      </c>
      <c r="J2676" t="str">
        <f>_xlfn.XLOOKUP(Table1[[#This Row],[ryhmäID]],ryhmat!$A$2:$A$7,ryhmat!$B$2:$B$7)</f>
        <v>Tarvikkeet</v>
      </c>
      <c r="K2676">
        <f>Table1[[#This Row],[Myyntihinta]]-Table1[[#This Row],[Ostohinta]]</f>
        <v>3.84</v>
      </c>
    </row>
    <row r="2677" spans="1:11" x14ac:dyDescent="0.2">
      <c r="A2677">
        <v>53175</v>
      </c>
      <c r="B2677" s="21">
        <v>44065</v>
      </c>
      <c r="C2677" s="26" t="s">
        <v>826</v>
      </c>
      <c r="D2677">
        <v>1</v>
      </c>
      <c r="E2677">
        <v>5</v>
      </c>
      <c r="F2677">
        <v>17</v>
      </c>
      <c r="G2677">
        <v>9.3699999999999992</v>
      </c>
      <c r="H2677" t="str">
        <f>_xlfn.XLOOKUP(Table1[[#This Row],[MyyjäID]],myyjat!$A$2:$A$16,myyjat!$B$2:$B$16)</f>
        <v>Liisa</v>
      </c>
      <c r="I2677">
        <f>_xlfn.XLOOKUP(Table1[[#This Row],[Tuotenumero]],tuotteet!$A$2:$A$26,tuotteet!$C$2:$C$26)</f>
        <v>4</v>
      </c>
      <c r="J2677" t="str">
        <f>_xlfn.XLOOKUP(Table1[[#This Row],[ryhmäID]],ryhmat!$A$2:$A$7,ryhmat!$B$2:$B$7)</f>
        <v>Tarvikkeet</v>
      </c>
      <c r="K2677">
        <f>Table1[[#This Row],[Myyntihinta]]-Table1[[#This Row],[Ostohinta]]</f>
        <v>7.6300000000000008</v>
      </c>
    </row>
    <row r="2678" spans="1:11" x14ac:dyDescent="0.2">
      <c r="A2678">
        <v>53176</v>
      </c>
      <c r="B2678" s="21">
        <v>44065</v>
      </c>
      <c r="C2678" s="26" t="s">
        <v>828</v>
      </c>
      <c r="D2678">
        <v>1</v>
      </c>
      <c r="E2678">
        <v>7</v>
      </c>
      <c r="F2678">
        <v>14</v>
      </c>
      <c r="G2678">
        <v>10.23</v>
      </c>
      <c r="H2678" t="str">
        <f>_xlfn.XLOOKUP(Table1[[#This Row],[MyyjäID]],myyjat!$A$2:$A$16,myyjat!$B$2:$B$16)</f>
        <v>Rauno</v>
      </c>
      <c r="I2678">
        <f>_xlfn.XLOOKUP(Table1[[#This Row],[Tuotenumero]],tuotteet!$A$2:$A$26,tuotteet!$C$2:$C$26)</f>
        <v>4</v>
      </c>
      <c r="J2678" t="str">
        <f>_xlfn.XLOOKUP(Table1[[#This Row],[ryhmäID]],ryhmat!$A$2:$A$7,ryhmat!$B$2:$B$7)</f>
        <v>Tarvikkeet</v>
      </c>
      <c r="K2678">
        <f>Table1[[#This Row],[Myyntihinta]]-Table1[[#This Row],[Ostohinta]]</f>
        <v>3.7699999999999996</v>
      </c>
    </row>
    <row r="2679" spans="1:11" x14ac:dyDescent="0.2">
      <c r="A2679">
        <v>53177</v>
      </c>
      <c r="B2679" s="21">
        <v>44065</v>
      </c>
      <c r="C2679" s="26" t="s">
        <v>828</v>
      </c>
      <c r="D2679">
        <v>1</v>
      </c>
      <c r="E2679">
        <v>7</v>
      </c>
      <c r="F2679">
        <v>15</v>
      </c>
      <c r="G2679">
        <v>11.01</v>
      </c>
      <c r="H2679" t="str">
        <f>_xlfn.XLOOKUP(Table1[[#This Row],[MyyjäID]],myyjat!$A$2:$A$16,myyjat!$B$2:$B$16)</f>
        <v>Rauno</v>
      </c>
      <c r="I2679">
        <f>_xlfn.XLOOKUP(Table1[[#This Row],[Tuotenumero]],tuotteet!$A$2:$A$26,tuotteet!$C$2:$C$26)</f>
        <v>4</v>
      </c>
      <c r="J2679" t="str">
        <f>_xlfn.XLOOKUP(Table1[[#This Row],[ryhmäID]],ryhmat!$A$2:$A$7,ryhmat!$B$2:$B$7)</f>
        <v>Tarvikkeet</v>
      </c>
      <c r="K2679">
        <f>Table1[[#This Row],[Myyntihinta]]-Table1[[#This Row],[Ostohinta]]</f>
        <v>3.99</v>
      </c>
    </row>
    <row r="2680" spans="1:11" x14ac:dyDescent="0.2">
      <c r="A2680">
        <v>53178</v>
      </c>
      <c r="B2680" s="21">
        <v>44066</v>
      </c>
      <c r="C2680" s="26" t="s">
        <v>828</v>
      </c>
      <c r="D2680">
        <v>1</v>
      </c>
      <c r="E2680">
        <v>6</v>
      </c>
      <c r="F2680">
        <v>14</v>
      </c>
      <c r="G2680">
        <v>10.93</v>
      </c>
      <c r="H2680" t="str">
        <f>_xlfn.XLOOKUP(Table1[[#This Row],[MyyjäID]],myyjat!$A$2:$A$16,myyjat!$B$2:$B$16)</f>
        <v>Hessu</v>
      </c>
      <c r="I2680">
        <f>_xlfn.XLOOKUP(Table1[[#This Row],[Tuotenumero]],tuotteet!$A$2:$A$26,tuotteet!$C$2:$C$26)</f>
        <v>4</v>
      </c>
      <c r="J2680" t="str">
        <f>_xlfn.XLOOKUP(Table1[[#This Row],[ryhmäID]],ryhmat!$A$2:$A$7,ryhmat!$B$2:$B$7)</f>
        <v>Tarvikkeet</v>
      </c>
      <c r="K2680">
        <f>Table1[[#This Row],[Myyntihinta]]-Table1[[#This Row],[Ostohinta]]</f>
        <v>3.0700000000000003</v>
      </c>
    </row>
    <row r="2681" spans="1:11" x14ac:dyDescent="0.2">
      <c r="A2681">
        <v>53179</v>
      </c>
      <c r="B2681" s="21">
        <v>44067</v>
      </c>
      <c r="C2681" s="26" t="s">
        <v>830</v>
      </c>
      <c r="D2681">
        <v>1</v>
      </c>
      <c r="E2681">
        <v>6</v>
      </c>
      <c r="F2681">
        <v>54</v>
      </c>
      <c r="G2681">
        <v>45.58</v>
      </c>
      <c r="H2681" t="str">
        <f>_xlfn.XLOOKUP(Table1[[#This Row],[MyyjäID]],myyjat!$A$2:$A$16,myyjat!$B$2:$B$16)</f>
        <v>Hessu</v>
      </c>
      <c r="I2681">
        <f>_xlfn.XLOOKUP(Table1[[#This Row],[Tuotenumero]],tuotteet!$A$2:$A$26,tuotteet!$C$2:$C$26)</f>
        <v>4</v>
      </c>
      <c r="J2681" t="str">
        <f>_xlfn.XLOOKUP(Table1[[#This Row],[ryhmäID]],ryhmat!$A$2:$A$7,ryhmat!$B$2:$B$7)</f>
        <v>Tarvikkeet</v>
      </c>
      <c r="K2681">
        <f>Table1[[#This Row],[Myyntihinta]]-Table1[[#This Row],[Ostohinta]]</f>
        <v>8.4200000000000017</v>
      </c>
    </row>
    <row r="2682" spans="1:11" x14ac:dyDescent="0.2">
      <c r="A2682">
        <v>53180</v>
      </c>
      <c r="B2682" s="21">
        <v>44067</v>
      </c>
      <c r="C2682" s="26" t="s">
        <v>828</v>
      </c>
      <c r="D2682">
        <v>1</v>
      </c>
      <c r="E2682">
        <v>6</v>
      </c>
      <c r="F2682">
        <v>14</v>
      </c>
      <c r="G2682">
        <v>10.86</v>
      </c>
      <c r="H2682" t="str">
        <f>_xlfn.XLOOKUP(Table1[[#This Row],[MyyjäID]],myyjat!$A$2:$A$16,myyjat!$B$2:$B$16)</f>
        <v>Hessu</v>
      </c>
      <c r="I2682">
        <f>_xlfn.XLOOKUP(Table1[[#This Row],[Tuotenumero]],tuotteet!$A$2:$A$26,tuotteet!$C$2:$C$26)</f>
        <v>4</v>
      </c>
      <c r="J2682" t="str">
        <f>_xlfn.XLOOKUP(Table1[[#This Row],[ryhmäID]],ryhmat!$A$2:$A$7,ryhmat!$B$2:$B$7)</f>
        <v>Tarvikkeet</v>
      </c>
      <c r="K2682">
        <f>Table1[[#This Row],[Myyntihinta]]-Table1[[#This Row],[Ostohinta]]</f>
        <v>3.1400000000000006</v>
      </c>
    </row>
    <row r="2683" spans="1:11" x14ac:dyDescent="0.2">
      <c r="A2683">
        <v>53181</v>
      </c>
      <c r="B2683" s="21">
        <v>44067</v>
      </c>
      <c r="C2683" s="26" t="s">
        <v>827</v>
      </c>
      <c r="D2683">
        <v>1</v>
      </c>
      <c r="E2683">
        <v>3</v>
      </c>
      <c r="F2683">
        <v>252</v>
      </c>
      <c r="G2683">
        <v>130.53</v>
      </c>
      <c r="H2683" t="str">
        <f>_xlfn.XLOOKUP(Table1[[#This Row],[MyyjäID]],myyjat!$A$2:$A$16,myyjat!$B$2:$B$16)</f>
        <v>Pekka</v>
      </c>
      <c r="I2683">
        <f>_xlfn.XLOOKUP(Table1[[#This Row],[Tuotenumero]],tuotteet!$A$2:$A$26,tuotteet!$C$2:$C$26)</f>
        <v>1</v>
      </c>
      <c r="J2683" t="str">
        <f>_xlfn.XLOOKUP(Table1[[#This Row],[ryhmäID]],ryhmat!$A$2:$A$7,ryhmat!$B$2:$B$7)</f>
        <v>Äänentoisto</v>
      </c>
      <c r="K2683">
        <f>Table1[[#This Row],[Myyntihinta]]-Table1[[#This Row],[Ostohinta]]</f>
        <v>121.47</v>
      </c>
    </row>
    <row r="2684" spans="1:11" x14ac:dyDescent="0.2">
      <c r="A2684">
        <v>53182</v>
      </c>
      <c r="B2684" s="21">
        <v>44068</v>
      </c>
      <c r="C2684" s="26" t="s">
        <v>829</v>
      </c>
      <c r="D2684">
        <v>1</v>
      </c>
      <c r="E2684">
        <v>5</v>
      </c>
      <c r="F2684">
        <v>316</v>
      </c>
      <c r="G2684">
        <v>214.61</v>
      </c>
      <c r="H2684" t="str">
        <f>_xlfn.XLOOKUP(Table1[[#This Row],[MyyjäID]],myyjat!$A$2:$A$16,myyjat!$B$2:$B$16)</f>
        <v>Liisa</v>
      </c>
      <c r="I2684">
        <f>_xlfn.XLOOKUP(Table1[[#This Row],[Tuotenumero]],tuotteet!$A$2:$A$26,tuotteet!$C$2:$C$26)</f>
        <v>3</v>
      </c>
      <c r="J2684" t="str">
        <f>_xlfn.XLOOKUP(Table1[[#This Row],[ryhmäID]],ryhmat!$A$2:$A$7,ryhmat!$B$2:$B$7)</f>
        <v>TV</v>
      </c>
      <c r="K2684">
        <f>Table1[[#This Row],[Myyntihinta]]-Table1[[#This Row],[Ostohinta]]</f>
        <v>101.38999999999999</v>
      </c>
    </row>
    <row r="2685" spans="1:11" x14ac:dyDescent="0.2">
      <c r="A2685">
        <v>53183</v>
      </c>
      <c r="B2685" s="21">
        <v>44068</v>
      </c>
      <c r="C2685" s="26" t="s">
        <v>828</v>
      </c>
      <c r="D2685">
        <v>1</v>
      </c>
      <c r="E2685">
        <v>5</v>
      </c>
      <c r="F2685">
        <v>14</v>
      </c>
      <c r="G2685">
        <v>10.55</v>
      </c>
      <c r="H2685" t="str">
        <f>_xlfn.XLOOKUP(Table1[[#This Row],[MyyjäID]],myyjat!$A$2:$A$16,myyjat!$B$2:$B$16)</f>
        <v>Liisa</v>
      </c>
      <c r="I2685">
        <f>_xlfn.XLOOKUP(Table1[[#This Row],[Tuotenumero]],tuotteet!$A$2:$A$26,tuotteet!$C$2:$C$26)</f>
        <v>4</v>
      </c>
      <c r="J2685" t="str">
        <f>_xlfn.XLOOKUP(Table1[[#This Row],[ryhmäID]],ryhmat!$A$2:$A$7,ryhmat!$B$2:$B$7)</f>
        <v>Tarvikkeet</v>
      </c>
      <c r="K2685">
        <f>Table1[[#This Row],[Myyntihinta]]-Table1[[#This Row],[Ostohinta]]</f>
        <v>3.4499999999999993</v>
      </c>
    </row>
    <row r="2686" spans="1:11" x14ac:dyDescent="0.2">
      <c r="A2686">
        <v>53184</v>
      </c>
      <c r="B2686" s="21">
        <v>44068</v>
      </c>
      <c r="C2686" s="26" t="s">
        <v>828</v>
      </c>
      <c r="D2686">
        <v>1</v>
      </c>
      <c r="E2686">
        <v>2</v>
      </c>
      <c r="F2686">
        <v>15</v>
      </c>
      <c r="G2686">
        <v>10.99</v>
      </c>
      <c r="H2686" t="str">
        <f>_xlfn.XLOOKUP(Table1[[#This Row],[MyyjäID]],myyjat!$A$2:$A$16,myyjat!$B$2:$B$16)</f>
        <v>Petteri</v>
      </c>
      <c r="I2686">
        <f>_xlfn.XLOOKUP(Table1[[#This Row],[Tuotenumero]],tuotteet!$A$2:$A$26,tuotteet!$C$2:$C$26)</f>
        <v>4</v>
      </c>
      <c r="J2686" t="str">
        <f>_xlfn.XLOOKUP(Table1[[#This Row],[ryhmäID]],ryhmat!$A$2:$A$7,ryhmat!$B$2:$B$7)</f>
        <v>Tarvikkeet</v>
      </c>
      <c r="K2686">
        <f>Table1[[#This Row],[Myyntihinta]]-Table1[[#This Row],[Ostohinta]]</f>
        <v>4.01</v>
      </c>
    </row>
    <row r="2687" spans="1:11" x14ac:dyDescent="0.2">
      <c r="A2687">
        <v>53185</v>
      </c>
      <c r="B2687" s="21">
        <v>44069</v>
      </c>
      <c r="C2687" s="26" t="s">
        <v>828</v>
      </c>
      <c r="D2687">
        <v>1</v>
      </c>
      <c r="E2687">
        <v>2</v>
      </c>
      <c r="F2687">
        <v>14</v>
      </c>
      <c r="G2687">
        <v>10.210000000000001</v>
      </c>
      <c r="H2687" t="str">
        <f>_xlfn.XLOOKUP(Table1[[#This Row],[MyyjäID]],myyjat!$A$2:$A$16,myyjat!$B$2:$B$16)</f>
        <v>Petteri</v>
      </c>
      <c r="I2687">
        <f>_xlfn.XLOOKUP(Table1[[#This Row],[Tuotenumero]],tuotteet!$A$2:$A$26,tuotteet!$C$2:$C$26)</f>
        <v>4</v>
      </c>
      <c r="J2687" t="str">
        <f>_xlfn.XLOOKUP(Table1[[#This Row],[ryhmäID]],ryhmat!$A$2:$A$7,ryhmat!$B$2:$B$7)</f>
        <v>Tarvikkeet</v>
      </c>
      <c r="K2687">
        <f>Table1[[#This Row],[Myyntihinta]]-Table1[[#This Row],[Ostohinta]]</f>
        <v>3.7899999999999991</v>
      </c>
    </row>
    <row r="2688" spans="1:11" x14ac:dyDescent="0.2">
      <c r="A2688">
        <v>53186</v>
      </c>
      <c r="B2688" s="21">
        <v>44070</v>
      </c>
      <c r="C2688" s="26" t="s">
        <v>828</v>
      </c>
      <c r="D2688">
        <v>1</v>
      </c>
      <c r="E2688">
        <v>7</v>
      </c>
      <c r="F2688">
        <v>15</v>
      </c>
      <c r="G2688">
        <v>10.47</v>
      </c>
      <c r="H2688" t="str">
        <f>_xlfn.XLOOKUP(Table1[[#This Row],[MyyjäID]],myyjat!$A$2:$A$16,myyjat!$B$2:$B$16)</f>
        <v>Rauno</v>
      </c>
      <c r="I2688">
        <f>_xlfn.XLOOKUP(Table1[[#This Row],[Tuotenumero]],tuotteet!$A$2:$A$26,tuotteet!$C$2:$C$26)</f>
        <v>4</v>
      </c>
      <c r="J2688" t="str">
        <f>_xlfn.XLOOKUP(Table1[[#This Row],[ryhmäID]],ryhmat!$A$2:$A$7,ryhmat!$B$2:$B$7)</f>
        <v>Tarvikkeet</v>
      </c>
      <c r="K2688">
        <f>Table1[[#This Row],[Myyntihinta]]-Table1[[#This Row],[Ostohinta]]</f>
        <v>4.5299999999999994</v>
      </c>
    </row>
    <row r="2689" spans="1:11" x14ac:dyDescent="0.2">
      <c r="A2689">
        <v>53187</v>
      </c>
      <c r="B2689" s="21">
        <v>44070</v>
      </c>
      <c r="C2689" s="26" t="s">
        <v>827</v>
      </c>
      <c r="D2689">
        <v>1</v>
      </c>
      <c r="E2689">
        <v>2</v>
      </c>
      <c r="F2689">
        <v>238</v>
      </c>
      <c r="G2689">
        <v>137.71</v>
      </c>
      <c r="H2689" t="str">
        <f>_xlfn.XLOOKUP(Table1[[#This Row],[MyyjäID]],myyjat!$A$2:$A$16,myyjat!$B$2:$B$16)</f>
        <v>Petteri</v>
      </c>
      <c r="I2689">
        <f>_xlfn.XLOOKUP(Table1[[#This Row],[Tuotenumero]],tuotteet!$A$2:$A$26,tuotteet!$C$2:$C$26)</f>
        <v>1</v>
      </c>
      <c r="J2689" t="str">
        <f>_xlfn.XLOOKUP(Table1[[#This Row],[ryhmäID]],ryhmat!$A$2:$A$7,ryhmat!$B$2:$B$7)</f>
        <v>Äänentoisto</v>
      </c>
      <c r="K2689">
        <f>Table1[[#This Row],[Myyntihinta]]-Table1[[#This Row],[Ostohinta]]</f>
        <v>100.28999999999999</v>
      </c>
    </row>
    <row r="2690" spans="1:11" x14ac:dyDescent="0.2">
      <c r="A2690">
        <v>53188</v>
      </c>
      <c r="B2690" s="21">
        <v>44070</v>
      </c>
      <c r="C2690" s="26" t="s">
        <v>830</v>
      </c>
      <c r="D2690">
        <v>1</v>
      </c>
      <c r="E2690">
        <v>2</v>
      </c>
      <c r="F2690">
        <v>56</v>
      </c>
      <c r="G2690">
        <v>43.77</v>
      </c>
      <c r="H2690" t="str">
        <f>_xlfn.XLOOKUP(Table1[[#This Row],[MyyjäID]],myyjat!$A$2:$A$16,myyjat!$B$2:$B$16)</f>
        <v>Petteri</v>
      </c>
      <c r="I2690">
        <f>_xlfn.XLOOKUP(Table1[[#This Row],[Tuotenumero]],tuotteet!$A$2:$A$26,tuotteet!$C$2:$C$26)</f>
        <v>4</v>
      </c>
      <c r="J2690" t="str">
        <f>_xlfn.XLOOKUP(Table1[[#This Row],[ryhmäID]],ryhmat!$A$2:$A$7,ryhmat!$B$2:$B$7)</f>
        <v>Tarvikkeet</v>
      </c>
      <c r="K2690">
        <f>Table1[[#This Row],[Myyntihinta]]-Table1[[#This Row],[Ostohinta]]</f>
        <v>12.229999999999997</v>
      </c>
    </row>
    <row r="2691" spans="1:11" x14ac:dyDescent="0.2">
      <c r="A2691">
        <v>53189</v>
      </c>
      <c r="B2691" s="21">
        <v>44070</v>
      </c>
      <c r="C2691" s="26" t="s">
        <v>828</v>
      </c>
      <c r="D2691">
        <v>2</v>
      </c>
      <c r="E2691">
        <v>1</v>
      </c>
      <c r="F2691">
        <v>15</v>
      </c>
      <c r="G2691">
        <v>11.25</v>
      </c>
      <c r="H2691" t="str">
        <f>_xlfn.XLOOKUP(Table1[[#This Row],[MyyjäID]],myyjat!$A$2:$A$16,myyjat!$B$2:$B$16)</f>
        <v>Jani</v>
      </c>
      <c r="I2691">
        <f>_xlfn.XLOOKUP(Table1[[#This Row],[Tuotenumero]],tuotteet!$A$2:$A$26,tuotteet!$C$2:$C$26)</f>
        <v>4</v>
      </c>
      <c r="J2691" t="str">
        <f>_xlfn.XLOOKUP(Table1[[#This Row],[ryhmäID]],ryhmat!$A$2:$A$7,ryhmat!$B$2:$B$7)</f>
        <v>Tarvikkeet</v>
      </c>
      <c r="K2691">
        <f>Table1[[#This Row],[Myyntihinta]]-Table1[[#This Row],[Ostohinta]]</f>
        <v>3.75</v>
      </c>
    </row>
    <row r="2692" spans="1:11" x14ac:dyDescent="0.2">
      <c r="A2692">
        <v>53190</v>
      </c>
      <c r="B2692" s="21">
        <v>44070</v>
      </c>
      <c r="C2692" s="26" t="s">
        <v>828</v>
      </c>
      <c r="D2692">
        <v>1</v>
      </c>
      <c r="E2692">
        <v>3</v>
      </c>
      <c r="F2692">
        <v>14</v>
      </c>
      <c r="G2692">
        <v>10.88</v>
      </c>
      <c r="H2692" t="str">
        <f>_xlfn.XLOOKUP(Table1[[#This Row],[MyyjäID]],myyjat!$A$2:$A$16,myyjat!$B$2:$B$16)</f>
        <v>Pekka</v>
      </c>
      <c r="I2692">
        <f>_xlfn.XLOOKUP(Table1[[#This Row],[Tuotenumero]],tuotteet!$A$2:$A$26,tuotteet!$C$2:$C$26)</f>
        <v>4</v>
      </c>
      <c r="J2692" t="str">
        <f>_xlfn.XLOOKUP(Table1[[#This Row],[ryhmäID]],ryhmat!$A$2:$A$7,ryhmat!$B$2:$B$7)</f>
        <v>Tarvikkeet</v>
      </c>
      <c r="K2692">
        <f>Table1[[#This Row],[Myyntihinta]]-Table1[[#This Row],[Ostohinta]]</f>
        <v>3.1199999999999992</v>
      </c>
    </row>
    <row r="2693" spans="1:11" x14ac:dyDescent="0.2">
      <c r="A2693">
        <v>53191</v>
      </c>
      <c r="B2693" s="21">
        <v>44071</v>
      </c>
      <c r="C2693" s="26" t="s">
        <v>828</v>
      </c>
      <c r="D2693">
        <v>1</v>
      </c>
      <c r="E2693">
        <v>2</v>
      </c>
      <c r="F2693">
        <v>14</v>
      </c>
      <c r="G2693">
        <v>10.77</v>
      </c>
      <c r="H2693" t="str">
        <f>_xlfn.XLOOKUP(Table1[[#This Row],[MyyjäID]],myyjat!$A$2:$A$16,myyjat!$B$2:$B$16)</f>
        <v>Petteri</v>
      </c>
      <c r="I2693">
        <f>_xlfn.XLOOKUP(Table1[[#This Row],[Tuotenumero]],tuotteet!$A$2:$A$26,tuotteet!$C$2:$C$26)</f>
        <v>4</v>
      </c>
      <c r="J2693" t="str">
        <f>_xlfn.XLOOKUP(Table1[[#This Row],[ryhmäID]],ryhmat!$A$2:$A$7,ryhmat!$B$2:$B$7)</f>
        <v>Tarvikkeet</v>
      </c>
      <c r="K2693">
        <f>Table1[[#This Row],[Myyntihinta]]-Table1[[#This Row],[Ostohinta]]</f>
        <v>3.2300000000000004</v>
      </c>
    </row>
    <row r="2694" spans="1:11" x14ac:dyDescent="0.2">
      <c r="A2694">
        <v>53192</v>
      </c>
      <c r="B2694" s="21">
        <v>44071</v>
      </c>
      <c r="C2694" s="26" t="s">
        <v>828</v>
      </c>
      <c r="D2694">
        <v>1</v>
      </c>
      <c r="E2694">
        <v>6</v>
      </c>
      <c r="F2694">
        <v>14</v>
      </c>
      <c r="G2694">
        <v>10.59</v>
      </c>
      <c r="H2694" t="str">
        <f>_xlfn.XLOOKUP(Table1[[#This Row],[MyyjäID]],myyjat!$A$2:$A$16,myyjat!$B$2:$B$16)</f>
        <v>Hessu</v>
      </c>
      <c r="I2694">
        <f>_xlfn.XLOOKUP(Table1[[#This Row],[Tuotenumero]],tuotteet!$A$2:$A$26,tuotteet!$C$2:$C$26)</f>
        <v>4</v>
      </c>
      <c r="J2694" t="str">
        <f>_xlfn.XLOOKUP(Table1[[#This Row],[ryhmäID]],ryhmat!$A$2:$A$7,ryhmat!$B$2:$B$7)</f>
        <v>Tarvikkeet</v>
      </c>
      <c r="K2694">
        <f>Table1[[#This Row],[Myyntihinta]]-Table1[[#This Row],[Ostohinta]]</f>
        <v>3.41</v>
      </c>
    </row>
    <row r="2695" spans="1:11" x14ac:dyDescent="0.2">
      <c r="A2695">
        <v>53193</v>
      </c>
      <c r="B2695" s="21">
        <v>44071</v>
      </c>
      <c r="C2695" s="26" t="s">
        <v>828</v>
      </c>
      <c r="D2695">
        <v>1</v>
      </c>
      <c r="E2695">
        <v>3</v>
      </c>
      <c r="F2695">
        <v>15</v>
      </c>
      <c r="G2695">
        <v>11.17</v>
      </c>
      <c r="H2695" t="str">
        <f>_xlfn.XLOOKUP(Table1[[#This Row],[MyyjäID]],myyjat!$A$2:$A$16,myyjat!$B$2:$B$16)</f>
        <v>Pekka</v>
      </c>
      <c r="I2695">
        <f>_xlfn.XLOOKUP(Table1[[#This Row],[Tuotenumero]],tuotteet!$A$2:$A$26,tuotteet!$C$2:$C$26)</f>
        <v>4</v>
      </c>
      <c r="J2695" t="str">
        <f>_xlfn.XLOOKUP(Table1[[#This Row],[ryhmäID]],ryhmat!$A$2:$A$7,ryhmat!$B$2:$B$7)</f>
        <v>Tarvikkeet</v>
      </c>
      <c r="K2695">
        <f>Table1[[#This Row],[Myyntihinta]]-Table1[[#This Row],[Ostohinta]]</f>
        <v>3.83</v>
      </c>
    </row>
    <row r="2696" spans="1:11" x14ac:dyDescent="0.2">
      <c r="A2696">
        <v>53194</v>
      </c>
      <c r="B2696" s="21">
        <v>44071</v>
      </c>
      <c r="C2696" s="26" t="s">
        <v>828</v>
      </c>
      <c r="D2696">
        <v>1</v>
      </c>
      <c r="E2696">
        <v>2</v>
      </c>
      <c r="F2696">
        <v>15</v>
      </c>
      <c r="G2696">
        <v>10.51</v>
      </c>
      <c r="H2696" t="str">
        <f>_xlfn.XLOOKUP(Table1[[#This Row],[MyyjäID]],myyjat!$A$2:$A$16,myyjat!$B$2:$B$16)</f>
        <v>Petteri</v>
      </c>
      <c r="I2696">
        <f>_xlfn.XLOOKUP(Table1[[#This Row],[Tuotenumero]],tuotteet!$A$2:$A$26,tuotteet!$C$2:$C$26)</f>
        <v>4</v>
      </c>
      <c r="J2696" t="str">
        <f>_xlfn.XLOOKUP(Table1[[#This Row],[ryhmäID]],ryhmat!$A$2:$A$7,ryhmat!$B$2:$B$7)</f>
        <v>Tarvikkeet</v>
      </c>
      <c r="K2696">
        <f>Table1[[#This Row],[Myyntihinta]]-Table1[[#This Row],[Ostohinta]]</f>
        <v>4.49</v>
      </c>
    </row>
    <row r="2697" spans="1:11" x14ac:dyDescent="0.2">
      <c r="A2697">
        <v>53195</v>
      </c>
      <c r="B2697" s="21">
        <v>44071</v>
      </c>
      <c r="C2697" s="26" t="s">
        <v>826</v>
      </c>
      <c r="D2697">
        <v>1</v>
      </c>
      <c r="E2697">
        <v>7</v>
      </c>
      <c r="F2697">
        <v>18</v>
      </c>
      <c r="G2697">
        <v>9.68</v>
      </c>
      <c r="H2697" t="str">
        <f>_xlfn.XLOOKUP(Table1[[#This Row],[MyyjäID]],myyjat!$A$2:$A$16,myyjat!$B$2:$B$16)</f>
        <v>Rauno</v>
      </c>
      <c r="I2697">
        <f>_xlfn.XLOOKUP(Table1[[#This Row],[Tuotenumero]],tuotteet!$A$2:$A$26,tuotteet!$C$2:$C$26)</f>
        <v>4</v>
      </c>
      <c r="J2697" t="str">
        <f>_xlfn.XLOOKUP(Table1[[#This Row],[ryhmäID]],ryhmat!$A$2:$A$7,ryhmat!$B$2:$B$7)</f>
        <v>Tarvikkeet</v>
      </c>
      <c r="K2697">
        <f>Table1[[#This Row],[Myyntihinta]]-Table1[[#This Row],[Ostohinta]]</f>
        <v>8.32</v>
      </c>
    </row>
    <row r="2698" spans="1:11" x14ac:dyDescent="0.2">
      <c r="A2698">
        <v>53196</v>
      </c>
      <c r="B2698" s="21">
        <v>44072</v>
      </c>
      <c r="C2698" s="26" t="s">
        <v>829</v>
      </c>
      <c r="D2698">
        <v>1</v>
      </c>
      <c r="E2698">
        <v>3</v>
      </c>
      <c r="F2698">
        <v>344</v>
      </c>
      <c r="G2698">
        <v>233.42</v>
      </c>
      <c r="H2698" t="str">
        <f>_xlfn.XLOOKUP(Table1[[#This Row],[MyyjäID]],myyjat!$A$2:$A$16,myyjat!$B$2:$B$16)</f>
        <v>Pekka</v>
      </c>
      <c r="I2698">
        <f>_xlfn.XLOOKUP(Table1[[#This Row],[Tuotenumero]],tuotteet!$A$2:$A$26,tuotteet!$C$2:$C$26)</f>
        <v>3</v>
      </c>
      <c r="J2698" t="str">
        <f>_xlfn.XLOOKUP(Table1[[#This Row],[ryhmäID]],ryhmat!$A$2:$A$7,ryhmat!$B$2:$B$7)</f>
        <v>TV</v>
      </c>
      <c r="K2698">
        <f>Table1[[#This Row],[Myyntihinta]]-Table1[[#This Row],[Ostohinta]]</f>
        <v>110.58000000000001</v>
      </c>
    </row>
    <row r="2699" spans="1:11" x14ac:dyDescent="0.2">
      <c r="A2699">
        <v>53197</v>
      </c>
      <c r="B2699" s="21">
        <v>44072</v>
      </c>
      <c r="C2699" s="26" t="s">
        <v>828</v>
      </c>
      <c r="D2699">
        <v>1</v>
      </c>
      <c r="E2699">
        <v>1</v>
      </c>
      <c r="F2699">
        <v>15</v>
      </c>
      <c r="G2699">
        <v>10.38</v>
      </c>
      <c r="H2699" t="str">
        <f>_xlfn.XLOOKUP(Table1[[#This Row],[MyyjäID]],myyjat!$A$2:$A$16,myyjat!$B$2:$B$16)</f>
        <v>Jani</v>
      </c>
      <c r="I2699">
        <f>_xlfn.XLOOKUP(Table1[[#This Row],[Tuotenumero]],tuotteet!$A$2:$A$26,tuotteet!$C$2:$C$26)</f>
        <v>4</v>
      </c>
      <c r="J2699" t="str">
        <f>_xlfn.XLOOKUP(Table1[[#This Row],[ryhmäID]],ryhmat!$A$2:$A$7,ryhmat!$B$2:$B$7)</f>
        <v>Tarvikkeet</v>
      </c>
      <c r="K2699">
        <f>Table1[[#This Row],[Myyntihinta]]-Table1[[#This Row],[Ostohinta]]</f>
        <v>4.6199999999999992</v>
      </c>
    </row>
    <row r="2700" spans="1:11" x14ac:dyDescent="0.2">
      <c r="A2700">
        <v>53198</v>
      </c>
      <c r="B2700" s="21">
        <v>44073</v>
      </c>
      <c r="C2700" s="26" t="s">
        <v>828</v>
      </c>
      <c r="D2700">
        <v>1</v>
      </c>
      <c r="E2700">
        <v>1</v>
      </c>
      <c r="F2700">
        <v>15</v>
      </c>
      <c r="G2700">
        <v>11.11</v>
      </c>
      <c r="H2700" t="str">
        <f>_xlfn.XLOOKUP(Table1[[#This Row],[MyyjäID]],myyjat!$A$2:$A$16,myyjat!$B$2:$B$16)</f>
        <v>Jani</v>
      </c>
      <c r="I2700">
        <f>_xlfn.XLOOKUP(Table1[[#This Row],[Tuotenumero]],tuotteet!$A$2:$A$26,tuotteet!$C$2:$C$26)</f>
        <v>4</v>
      </c>
      <c r="J2700" t="str">
        <f>_xlfn.XLOOKUP(Table1[[#This Row],[ryhmäID]],ryhmat!$A$2:$A$7,ryhmat!$B$2:$B$7)</f>
        <v>Tarvikkeet</v>
      </c>
      <c r="K2700">
        <f>Table1[[#This Row],[Myyntihinta]]-Table1[[#This Row],[Ostohinta]]</f>
        <v>3.8900000000000006</v>
      </c>
    </row>
    <row r="2701" spans="1:11" x14ac:dyDescent="0.2">
      <c r="A2701">
        <v>53199</v>
      </c>
      <c r="B2701" s="21">
        <v>44073</v>
      </c>
      <c r="C2701" s="26" t="s">
        <v>827</v>
      </c>
      <c r="D2701">
        <v>1</v>
      </c>
      <c r="E2701">
        <v>7</v>
      </c>
      <c r="F2701">
        <v>239</v>
      </c>
      <c r="G2701">
        <v>134.21</v>
      </c>
      <c r="H2701" t="str">
        <f>_xlfn.XLOOKUP(Table1[[#This Row],[MyyjäID]],myyjat!$A$2:$A$16,myyjat!$B$2:$B$16)</f>
        <v>Rauno</v>
      </c>
      <c r="I2701">
        <f>_xlfn.XLOOKUP(Table1[[#This Row],[Tuotenumero]],tuotteet!$A$2:$A$26,tuotteet!$C$2:$C$26)</f>
        <v>1</v>
      </c>
      <c r="J2701" t="str">
        <f>_xlfn.XLOOKUP(Table1[[#This Row],[ryhmäID]],ryhmat!$A$2:$A$7,ryhmat!$B$2:$B$7)</f>
        <v>Äänentoisto</v>
      </c>
      <c r="K2701">
        <f>Table1[[#This Row],[Myyntihinta]]-Table1[[#This Row],[Ostohinta]]</f>
        <v>104.78999999999999</v>
      </c>
    </row>
    <row r="2702" spans="1:11" x14ac:dyDescent="0.2">
      <c r="A2702">
        <v>53200</v>
      </c>
      <c r="B2702" s="21">
        <v>44074</v>
      </c>
      <c r="C2702" s="26" t="s">
        <v>826</v>
      </c>
      <c r="D2702">
        <v>1</v>
      </c>
      <c r="E2702">
        <v>2</v>
      </c>
      <c r="F2702">
        <v>17</v>
      </c>
      <c r="G2702">
        <v>9.6300000000000008</v>
      </c>
      <c r="H2702" t="str">
        <f>_xlfn.XLOOKUP(Table1[[#This Row],[MyyjäID]],myyjat!$A$2:$A$16,myyjat!$B$2:$B$16)</f>
        <v>Petteri</v>
      </c>
      <c r="I2702">
        <f>_xlfn.XLOOKUP(Table1[[#This Row],[Tuotenumero]],tuotteet!$A$2:$A$26,tuotteet!$C$2:$C$26)</f>
        <v>4</v>
      </c>
      <c r="J2702" t="str">
        <f>_xlfn.XLOOKUP(Table1[[#This Row],[ryhmäID]],ryhmat!$A$2:$A$7,ryhmat!$B$2:$B$7)</f>
        <v>Tarvikkeet</v>
      </c>
      <c r="K2702">
        <f>Table1[[#This Row],[Myyntihinta]]-Table1[[#This Row],[Ostohinta]]</f>
        <v>7.3699999999999992</v>
      </c>
    </row>
    <row r="2703" spans="1:11" x14ac:dyDescent="0.2">
      <c r="A2703">
        <v>53201</v>
      </c>
      <c r="B2703" s="21">
        <v>44074</v>
      </c>
      <c r="C2703" s="26" t="s">
        <v>828</v>
      </c>
      <c r="D2703">
        <v>1</v>
      </c>
      <c r="E2703">
        <v>9</v>
      </c>
      <c r="F2703">
        <v>14</v>
      </c>
      <c r="G2703">
        <v>11.22</v>
      </c>
      <c r="H2703" t="str">
        <f>_xlfn.XLOOKUP(Table1[[#This Row],[MyyjäID]],myyjat!$A$2:$A$16,myyjat!$B$2:$B$16)</f>
        <v>Maija</v>
      </c>
      <c r="I2703">
        <f>_xlfn.XLOOKUP(Table1[[#This Row],[Tuotenumero]],tuotteet!$A$2:$A$26,tuotteet!$C$2:$C$26)</f>
        <v>4</v>
      </c>
      <c r="J2703" t="str">
        <f>_xlfn.XLOOKUP(Table1[[#This Row],[ryhmäID]],ryhmat!$A$2:$A$7,ryhmat!$B$2:$B$7)</f>
        <v>Tarvikkeet</v>
      </c>
      <c r="K2703">
        <f>Table1[[#This Row],[Myyntihinta]]-Table1[[#This Row],[Ostohinta]]</f>
        <v>2.7799999999999994</v>
      </c>
    </row>
    <row r="2704" spans="1:11" x14ac:dyDescent="0.2">
      <c r="A2704">
        <v>53202</v>
      </c>
      <c r="B2704" s="21">
        <v>44074</v>
      </c>
      <c r="C2704" s="26" t="s">
        <v>828</v>
      </c>
      <c r="D2704">
        <v>1</v>
      </c>
      <c r="E2704">
        <v>2</v>
      </c>
      <c r="F2704">
        <v>14</v>
      </c>
      <c r="G2704">
        <v>10.41</v>
      </c>
      <c r="H2704" t="str">
        <f>_xlfn.XLOOKUP(Table1[[#This Row],[MyyjäID]],myyjat!$A$2:$A$16,myyjat!$B$2:$B$16)</f>
        <v>Petteri</v>
      </c>
      <c r="I2704">
        <f>_xlfn.XLOOKUP(Table1[[#This Row],[Tuotenumero]],tuotteet!$A$2:$A$26,tuotteet!$C$2:$C$26)</f>
        <v>4</v>
      </c>
      <c r="J2704" t="str">
        <f>_xlfn.XLOOKUP(Table1[[#This Row],[ryhmäID]],ryhmat!$A$2:$A$7,ryhmat!$B$2:$B$7)</f>
        <v>Tarvikkeet</v>
      </c>
      <c r="K2704">
        <f>Table1[[#This Row],[Myyntihinta]]-Table1[[#This Row],[Ostohinta]]</f>
        <v>3.59</v>
      </c>
    </row>
    <row r="2705" spans="1:11" x14ac:dyDescent="0.2">
      <c r="A2705">
        <v>53203</v>
      </c>
      <c r="B2705" s="21">
        <v>44075</v>
      </c>
      <c r="C2705" s="26" t="s">
        <v>830</v>
      </c>
      <c r="D2705">
        <v>1</v>
      </c>
      <c r="E2705">
        <v>6</v>
      </c>
      <c r="F2705">
        <v>57</v>
      </c>
      <c r="G2705">
        <v>44.07</v>
      </c>
      <c r="H2705" t="str">
        <f>_xlfn.XLOOKUP(Table1[[#This Row],[MyyjäID]],myyjat!$A$2:$A$16,myyjat!$B$2:$B$16)</f>
        <v>Hessu</v>
      </c>
      <c r="I2705">
        <f>_xlfn.XLOOKUP(Table1[[#This Row],[Tuotenumero]],tuotteet!$A$2:$A$26,tuotteet!$C$2:$C$26)</f>
        <v>4</v>
      </c>
      <c r="J2705" t="str">
        <f>_xlfn.XLOOKUP(Table1[[#This Row],[ryhmäID]],ryhmat!$A$2:$A$7,ryhmat!$B$2:$B$7)</f>
        <v>Tarvikkeet</v>
      </c>
      <c r="K2705">
        <f>Table1[[#This Row],[Myyntihinta]]-Table1[[#This Row],[Ostohinta]]</f>
        <v>12.93</v>
      </c>
    </row>
    <row r="2706" spans="1:11" x14ac:dyDescent="0.2">
      <c r="A2706">
        <v>53204</v>
      </c>
      <c r="B2706" s="21">
        <v>44075</v>
      </c>
      <c r="C2706" s="26" t="s">
        <v>833</v>
      </c>
      <c r="D2706">
        <v>1</v>
      </c>
      <c r="E2706">
        <v>6</v>
      </c>
      <c r="F2706">
        <v>33</v>
      </c>
      <c r="G2706">
        <v>18.77</v>
      </c>
      <c r="H2706" t="str">
        <f>_xlfn.XLOOKUP(Table1[[#This Row],[MyyjäID]],myyjat!$A$2:$A$16,myyjat!$B$2:$B$16)</f>
        <v>Hessu</v>
      </c>
      <c r="I2706">
        <f>_xlfn.XLOOKUP(Table1[[#This Row],[Tuotenumero]],tuotteet!$A$2:$A$26,tuotteet!$C$2:$C$26)</f>
        <v>4</v>
      </c>
      <c r="J2706" t="str">
        <f>_xlfn.XLOOKUP(Table1[[#This Row],[ryhmäID]],ryhmat!$A$2:$A$7,ryhmat!$B$2:$B$7)</f>
        <v>Tarvikkeet</v>
      </c>
      <c r="K2706">
        <f>Table1[[#This Row],[Myyntihinta]]-Table1[[#This Row],[Ostohinta]]</f>
        <v>14.23</v>
      </c>
    </row>
    <row r="2707" spans="1:11" x14ac:dyDescent="0.2">
      <c r="A2707">
        <v>53205</v>
      </c>
      <c r="B2707" s="21">
        <v>44075</v>
      </c>
      <c r="C2707" s="26" t="s">
        <v>828</v>
      </c>
      <c r="D2707">
        <v>1</v>
      </c>
      <c r="E2707">
        <v>2</v>
      </c>
      <c r="F2707">
        <v>14</v>
      </c>
      <c r="G2707">
        <v>10.81</v>
      </c>
      <c r="H2707" t="str">
        <f>_xlfn.XLOOKUP(Table1[[#This Row],[MyyjäID]],myyjat!$A$2:$A$16,myyjat!$B$2:$B$16)</f>
        <v>Petteri</v>
      </c>
      <c r="I2707">
        <f>_xlfn.XLOOKUP(Table1[[#This Row],[Tuotenumero]],tuotteet!$A$2:$A$26,tuotteet!$C$2:$C$26)</f>
        <v>4</v>
      </c>
      <c r="J2707" t="str">
        <f>_xlfn.XLOOKUP(Table1[[#This Row],[ryhmäID]],ryhmat!$A$2:$A$7,ryhmat!$B$2:$B$7)</f>
        <v>Tarvikkeet</v>
      </c>
      <c r="K2707">
        <f>Table1[[#This Row],[Myyntihinta]]-Table1[[#This Row],[Ostohinta]]</f>
        <v>3.1899999999999995</v>
      </c>
    </row>
    <row r="2708" spans="1:11" x14ac:dyDescent="0.2">
      <c r="A2708">
        <v>53206</v>
      </c>
      <c r="B2708" s="21">
        <v>44075</v>
      </c>
      <c r="C2708" s="26" t="s">
        <v>828</v>
      </c>
      <c r="D2708">
        <v>1</v>
      </c>
      <c r="E2708">
        <v>1</v>
      </c>
      <c r="F2708">
        <v>15</v>
      </c>
      <c r="G2708">
        <v>10.57</v>
      </c>
      <c r="H2708" t="str">
        <f>_xlfn.XLOOKUP(Table1[[#This Row],[MyyjäID]],myyjat!$A$2:$A$16,myyjat!$B$2:$B$16)</f>
        <v>Jani</v>
      </c>
      <c r="I2708">
        <f>_xlfn.XLOOKUP(Table1[[#This Row],[Tuotenumero]],tuotteet!$A$2:$A$26,tuotteet!$C$2:$C$26)</f>
        <v>4</v>
      </c>
      <c r="J2708" t="str">
        <f>_xlfn.XLOOKUP(Table1[[#This Row],[ryhmäID]],ryhmat!$A$2:$A$7,ryhmat!$B$2:$B$7)</f>
        <v>Tarvikkeet</v>
      </c>
      <c r="K2708">
        <f>Table1[[#This Row],[Myyntihinta]]-Table1[[#This Row],[Ostohinta]]</f>
        <v>4.43</v>
      </c>
    </row>
    <row r="2709" spans="1:11" x14ac:dyDescent="0.2">
      <c r="A2709">
        <v>53207</v>
      </c>
      <c r="B2709" s="21">
        <v>44076</v>
      </c>
      <c r="C2709" s="26" t="s">
        <v>827</v>
      </c>
      <c r="D2709">
        <v>1</v>
      </c>
      <c r="E2709">
        <v>6</v>
      </c>
      <c r="F2709">
        <v>255</v>
      </c>
      <c r="G2709">
        <v>128.91999999999999</v>
      </c>
      <c r="H2709" t="str">
        <f>_xlfn.XLOOKUP(Table1[[#This Row],[MyyjäID]],myyjat!$A$2:$A$16,myyjat!$B$2:$B$16)</f>
        <v>Hessu</v>
      </c>
      <c r="I2709">
        <f>_xlfn.XLOOKUP(Table1[[#This Row],[Tuotenumero]],tuotteet!$A$2:$A$26,tuotteet!$C$2:$C$26)</f>
        <v>1</v>
      </c>
      <c r="J2709" t="str">
        <f>_xlfn.XLOOKUP(Table1[[#This Row],[ryhmäID]],ryhmat!$A$2:$A$7,ryhmat!$B$2:$B$7)</f>
        <v>Äänentoisto</v>
      </c>
      <c r="K2709">
        <f>Table1[[#This Row],[Myyntihinta]]-Table1[[#This Row],[Ostohinta]]</f>
        <v>126.08000000000001</v>
      </c>
    </row>
    <row r="2710" spans="1:11" x14ac:dyDescent="0.2">
      <c r="A2710">
        <v>53208</v>
      </c>
      <c r="B2710" s="21">
        <v>44076</v>
      </c>
      <c r="C2710" s="26" t="s">
        <v>828</v>
      </c>
      <c r="D2710">
        <v>1</v>
      </c>
      <c r="E2710">
        <v>1</v>
      </c>
      <c r="F2710">
        <v>14</v>
      </c>
      <c r="G2710">
        <v>10.81</v>
      </c>
      <c r="H2710" t="str">
        <f>_xlfn.XLOOKUP(Table1[[#This Row],[MyyjäID]],myyjat!$A$2:$A$16,myyjat!$B$2:$B$16)</f>
        <v>Jani</v>
      </c>
      <c r="I2710">
        <f>_xlfn.XLOOKUP(Table1[[#This Row],[Tuotenumero]],tuotteet!$A$2:$A$26,tuotteet!$C$2:$C$26)</f>
        <v>4</v>
      </c>
      <c r="J2710" t="str">
        <f>_xlfn.XLOOKUP(Table1[[#This Row],[ryhmäID]],ryhmat!$A$2:$A$7,ryhmat!$B$2:$B$7)</f>
        <v>Tarvikkeet</v>
      </c>
      <c r="K2710">
        <f>Table1[[#This Row],[Myyntihinta]]-Table1[[#This Row],[Ostohinta]]</f>
        <v>3.1899999999999995</v>
      </c>
    </row>
    <row r="2711" spans="1:11" x14ac:dyDescent="0.2">
      <c r="A2711">
        <v>53209</v>
      </c>
      <c r="B2711" s="21">
        <v>44077</v>
      </c>
      <c r="C2711" s="26" t="s">
        <v>828</v>
      </c>
      <c r="D2711">
        <v>1</v>
      </c>
      <c r="E2711">
        <v>1</v>
      </c>
      <c r="F2711">
        <v>15</v>
      </c>
      <c r="G2711">
        <v>10.93</v>
      </c>
      <c r="H2711" t="str">
        <f>_xlfn.XLOOKUP(Table1[[#This Row],[MyyjäID]],myyjat!$A$2:$A$16,myyjat!$B$2:$B$16)</f>
        <v>Jani</v>
      </c>
      <c r="I2711">
        <f>_xlfn.XLOOKUP(Table1[[#This Row],[Tuotenumero]],tuotteet!$A$2:$A$26,tuotteet!$C$2:$C$26)</f>
        <v>4</v>
      </c>
      <c r="J2711" t="str">
        <f>_xlfn.XLOOKUP(Table1[[#This Row],[ryhmäID]],ryhmat!$A$2:$A$7,ryhmat!$B$2:$B$7)</f>
        <v>Tarvikkeet</v>
      </c>
      <c r="K2711">
        <f>Table1[[#This Row],[Myyntihinta]]-Table1[[#This Row],[Ostohinta]]</f>
        <v>4.07</v>
      </c>
    </row>
    <row r="2712" spans="1:11" x14ac:dyDescent="0.2">
      <c r="A2712">
        <v>53210</v>
      </c>
      <c r="B2712" s="21">
        <v>44077</v>
      </c>
      <c r="C2712" s="26" t="s">
        <v>828</v>
      </c>
      <c r="D2712">
        <v>1</v>
      </c>
      <c r="E2712">
        <v>5</v>
      </c>
      <c r="F2712">
        <v>14</v>
      </c>
      <c r="G2712">
        <v>10.88</v>
      </c>
      <c r="H2712" t="str">
        <f>_xlfn.XLOOKUP(Table1[[#This Row],[MyyjäID]],myyjat!$A$2:$A$16,myyjat!$B$2:$B$16)</f>
        <v>Liisa</v>
      </c>
      <c r="I2712">
        <f>_xlfn.XLOOKUP(Table1[[#This Row],[Tuotenumero]],tuotteet!$A$2:$A$26,tuotteet!$C$2:$C$26)</f>
        <v>4</v>
      </c>
      <c r="J2712" t="str">
        <f>_xlfn.XLOOKUP(Table1[[#This Row],[ryhmäID]],ryhmat!$A$2:$A$7,ryhmat!$B$2:$B$7)</f>
        <v>Tarvikkeet</v>
      </c>
      <c r="K2712">
        <f>Table1[[#This Row],[Myyntihinta]]-Table1[[#This Row],[Ostohinta]]</f>
        <v>3.1199999999999992</v>
      </c>
    </row>
    <row r="2713" spans="1:11" x14ac:dyDescent="0.2">
      <c r="A2713">
        <v>53211</v>
      </c>
      <c r="B2713" s="21">
        <v>44077</v>
      </c>
      <c r="C2713" s="26" t="s">
        <v>828</v>
      </c>
      <c r="D2713">
        <v>1</v>
      </c>
      <c r="E2713">
        <v>2</v>
      </c>
      <c r="F2713">
        <v>14</v>
      </c>
      <c r="G2713">
        <v>10.88</v>
      </c>
      <c r="H2713" t="str">
        <f>_xlfn.XLOOKUP(Table1[[#This Row],[MyyjäID]],myyjat!$A$2:$A$16,myyjat!$B$2:$B$16)</f>
        <v>Petteri</v>
      </c>
      <c r="I2713">
        <f>_xlfn.XLOOKUP(Table1[[#This Row],[Tuotenumero]],tuotteet!$A$2:$A$26,tuotteet!$C$2:$C$26)</f>
        <v>4</v>
      </c>
      <c r="J2713" t="str">
        <f>_xlfn.XLOOKUP(Table1[[#This Row],[ryhmäID]],ryhmat!$A$2:$A$7,ryhmat!$B$2:$B$7)</f>
        <v>Tarvikkeet</v>
      </c>
      <c r="K2713">
        <f>Table1[[#This Row],[Myyntihinta]]-Table1[[#This Row],[Ostohinta]]</f>
        <v>3.1199999999999992</v>
      </c>
    </row>
    <row r="2714" spans="1:11" x14ac:dyDescent="0.2">
      <c r="A2714">
        <v>53212</v>
      </c>
      <c r="B2714" s="21">
        <v>44077</v>
      </c>
      <c r="C2714" s="26" t="s">
        <v>829</v>
      </c>
      <c r="D2714">
        <v>1</v>
      </c>
      <c r="E2714">
        <v>7</v>
      </c>
      <c r="F2714">
        <v>345</v>
      </c>
      <c r="G2714">
        <v>229.53</v>
      </c>
      <c r="H2714" t="str">
        <f>_xlfn.XLOOKUP(Table1[[#This Row],[MyyjäID]],myyjat!$A$2:$A$16,myyjat!$B$2:$B$16)</f>
        <v>Rauno</v>
      </c>
      <c r="I2714">
        <f>_xlfn.XLOOKUP(Table1[[#This Row],[Tuotenumero]],tuotteet!$A$2:$A$26,tuotteet!$C$2:$C$26)</f>
        <v>3</v>
      </c>
      <c r="J2714" t="str">
        <f>_xlfn.XLOOKUP(Table1[[#This Row],[ryhmäID]],ryhmat!$A$2:$A$7,ryhmat!$B$2:$B$7)</f>
        <v>TV</v>
      </c>
      <c r="K2714">
        <f>Table1[[#This Row],[Myyntihinta]]-Table1[[#This Row],[Ostohinta]]</f>
        <v>115.47</v>
      </c>
    </row>
    <row r="2715" spans="1:11" x14ac:dyDescent="0.2">
      <c r="A2715">
        <v>53213</v>
      </c>
      <c r="B2715" s="21">
        <v>44077</v>
      </c>
      <c r="C2715" s="26" t="s">
        <v>828</v>
      </c>
      <c r="D2715">
        <v>1</v>
      </c>
      <c r="E2715">
        <v>2</v>
      </c>
      <c r="F2715">
        <v>15</v>
      </c>
      <c r="G2715">
        <v>10.29</v>
      </c>
      <c r="H2715" t="str">
        <f>_xlfn.XLOOKUP(Table1[[#This Row],[MyyjäID]],myyjat!$A$2:$A$16,myyjat!$B$2:$B$16)</f>
        <v>Petteri</v>
      </c>
      <c r="I2715">
        <f>_xlfn.XLOOKUP(Table1[[#This Row],[Tuotenumero]],tuotteet!$A$2:$A$26,tuotteet!$C$2:$C$26)</f>
        <v>4</v>
      </c>
      <c r="J2715" t="str">
        <f>_xlfn.XLOOKUP(Table1[[#This Row],[ryhmäID]],ryhmat!$A$2:$A$7,ryhmat!$B$2:$B$7)</f>
        <v>Tarvikkeet</v>
      </c>
      <c r="K2715">
        <f>Table1[[#This Row],[Myyntihinta]]-Table1[[#This Row],[Ostohinta]]</f>
        <v>4.7100000000000009</v>
      </c>
    </row>
    <row r="2716" spans="1:11" x14ac:dyDescent="0.2">
      <c r="A2716">
        <v>53214</v>
      </c>
      <c r="B2716" s="21">
        <v>44077</v>
      </c>
      <c r="C2716" s="26" t="s">
        <v>831</v>
      </c>
      <c r="D2716">
        <v>1</v>
      </c>
      <c r="E2716">
        <v>5</v>
      </c>
      <c r="F2716">
        <v>116</v>
      </c>
      <c r="G2716">
        <v>73.56</v>
      </c>
      <c r="H2716" t="str">
        <f>_xlfn.XLOOKUP(Table1[[#This Row],[MyyjäID]],myyjat!$A$2:$A$16,myyjat!$B$2:$B$16)</f>
        <v>Liisa</v>
      </c>
      <c r="I2716">
        <f>_xlfn.XLOOKUP(Table1[[#This Row],[Tuotenumero]],tuotteet!$A$2:$A$26,tuotteet!$C$2:$C$26)</f>
        <v>6</v>
      </c>
      <c r="J2716" t="str">
        <f>_xlfn.XLOOKUP(Table1[[#This Row],[ryhmäID]],ryhmat!$A$2:$A$7,ryhmat!$B$2:$B$7)</f>
        <v>Digiboxit</v>
      </c>
      <c r="K2716">
        <f>Table1[[#This Row],[Myyntihinta]]-Table1[[#This Row],[Ostohinta]]</f>
        <v>42.44</v>
      </c>
    </row>
    <row r="2717" spans="1:11" x14ac:dyDescent="0.2">
      <c r="A2717">
        <v>53215</v>
      </c>
      <c r="B2717" s="21">
        <v>44077</v>
      </c>
      <c r="C2717" s="26" t="s">
        <v>828</v>
      </c>
      <c r="D2717">
        <v>1</v>
      </c>
      <c r="E2717">
        <v>3</v>
      </c>
      <c r="F2717">
        <v>14</v>
      </c>
      <c r="G2717">
        <v>10.89</v>
      </c>
      <c r="H2717" t="str">
        <f>_xlfn.XLOOKUP(Table1[[#This Row],[MyyjäID]],myyjat!$A$2:$A$16,myyjat!$B$2:$B$16)</f>
        <v>Pekka</v>
      </c>
      <c r="I2717">
        <f>_xlfn.XLOOKUP(Table1[[#This Row],[Tuotenumero]],tuotteet!$A$2:$A$26,tuotteet!$C$2:$C$26)</f>
        <v>4</v>
      </c>
      <c r="J2717" t="str">
        <f>_xlfn.XLOOKUP(Table1[[#This Row],[ryhmäID]],ryhmat!$A$2:$A$7,ryhmat!$B$2:$B$7)</f>
        <v>Tarvikkeet</v>
      </c>
      <c r="K2717">
        <f>Table1[[#This Row],[Myyntihinta]]-Table1[[#This Row],[Ostohinta]]</f>
        <v>3.1099999999999994</v>
      </c>
    </row>
    <row r="2718" spans="1:11" x14ac:dyDescent="0.2">
      <c r="A2718">
        <v>53216</v>
      </c>
      <c r="B2718" s="21">
        <v>44078</v>
      </c>
      <c r="C2718" s="26" t="s">
        <v>828</v>
      </c>
      <c r="D2718">
        <v>1</v>
      </c>
      <c r="E2718">
        <v>1</v>
      </c>
      <c r="F2718">
        <v>15</v>
      </c>
      <c r="G2718">
        <v>10.16</v>
      </c>
      <c r="H2718" t="str">
        <f>_xlfn.XLOOKUP(Table1[[#This Row],[MyyjäID]],myyjat!$A$2:$A$16,myyjat!$B$2:$B$16)</f>
        <v>Jani</v>
      </c>
      <c r="I2718">
        <f>_xlfn.XLOOKUP(Table1[[#This Row],[Tuotenumero]],tuotteet!$A$2:$A$26,tuotteet!$C$2:$C$26)</f>
        <v>4</v>
      </c>
      <c r="J2718" t="str">
        <f>_xlfn.XLOOKUP(Table1[[#This Row],[ryhmäID]],ryhmat!$A$2:$A$7,ryhmat!$B$2:$B$7)</f>
        <v>Tarvikkeet</v>
      </c>
      <c r="K2718">
        <f>Table1[[#This Row],[Myyntihinta]]-Table1[[#This Row],[Ostohinta]]</f>
        <v>4.84</v>
      </c>
    </row>
    <row r="2719" spans="1:11" x14ac:dyDescent="0.2">
      <c r="A2719">
        <v>53217</v>
      </c>
      <c r="B2719" s="21">
        <v>44078</v>
      </c>
      <c r="C2719" s="26" t="s">
        <v>828</v>
      </c>
      <c r="D2719">
        <v>1</v>
      </c>
      <c r="E2719">
        <v>3</v>
      </c>
      <c r="F2719">
        <v>15</v>
      </c>
      <c r="G2719">
        <v>10.16</v>
      </c>
      <c r="H2719" t="str">
        <f>_xlfn.XLOOKUP(Table1[[#This Row],[MyyjäID]],myyjat!$A$2:$A$16,myyjat!$B$2:$B$16)</f>
        <v>Pekka</v>
      </c>
      <c r="I2719">
        <f>_xlfn.XLOOKUP(Table1[[#This Row],[Tuotenumero]],tuotteet!$A$2:$A$26,tuotteet!$C$2:$C$26)</f>
        <v>4</v>
      </c>
      <c r="J2719" t="str">
        <f>_xlfn.XLOOKUP(Table1[[#This Row],[ryhmäID]],ryhmat!$A$2:$A$7,ryhmat!$B$2:$B$7)</f>
        <v>Tarvikkeet</v>
      </c>
      <c r="K2719">
        <f>Table1[[#This Row],[Myyntihinta]]-Table1[[#This Row],[Ostohinta]]</f>
        <v>4.84</v>
      </c>
    </row>
    <row r="2720" spans="1:11" x14ac:dyDescent="0.2">
      <c r="A2720">
        <v>53218</v>
      </c>
      <c r="B2720" s="21">
        <v>44079</v>
      </c>
      <c r="C2720" s="26" t="s">
        <v>828</v>
      </c>
      <c r="D2720">
        <v>1</v>
      </c>
      <c r="E2720">
        <v>2</v>
      </c>
      <c r="F2720">
        <v>15</v>
      </c>
      <c r="G2720">
        <v>10.97</v>
      </c>
      <c r="H2720" t="str">
        <f>_xlfn.XLOOKUP(Table1[[#This Row],[MyyjäID]],myyjat!$A$2:$A$16,myyjat!$B$2:$B$16)</f>
        <v>Petteri</v>
      </c>
      <c r="I2720">
        <f>_xlfn.XLOOKUP(Table1[[#This Row],[Tuotenumero]],tuotteet!$A$2:$A$26,tuotteet!$C$2:$C$26)</f>
        <v>4</v>
      </c>
      <c r="J2720" t="str">
        <f>_xlfn.XLOOKUP(Table1[[#This Row],[ryhmäID]],ryhmat!$A$2:$A$7,ryhmat!$B$2:$B$7)</f>
        <v>Tarvikkeet</v>
      </c>
      <c r="K2720">
        <f>Table1[[#This Row],[Myyntihinta]]-Table1[[#This Row],[Ostohinta]]</f>
        <v>4.0299999999999994</v>
      </c>
    </row>
    <row r="2721" spans="1:11" x14ac:dyDescent="0.2">
      <c r="A2721">
        <v>53219</v>
      </c>
      <c r="B2721" s="21">
        <v>44080</v>
      </c>
      <c r="C2721" s="26" t="s">
        <v>830</v>
      </c>
      <c r="D2721">
        <v>1</v>
      </c>
      <c r="E2721">
        <v>2</v>
      </c>
      <c r="F2721">
        <v>59</v>
      </c>
      <c r="G2721">
        <v>43.55</v>
      </c>
      <c r="H2721" t="str">
        <f>_xlfn.XLOOKUP(Table1[[#This Row],[MyyjäID]],myyjat!$A$2:$A$16,myyjat!$B$2:$B$16)</f>
        <v>Petteri</v>
      </c>
      <c r="I2721">
        <f>_xlfn.XLOOKUP(Table1[[#This Row],[Tuotenumero]],tuotteet!$A$2:$A$26,tuotteet!$C$2:$C$26)</f>
        <v>4</v>
      </c>
      <c r="J2721" t="str">
        <f>_xlfn.XLOOKUP(Table1[[#This Row],[ryhmäID]],ryhmat!$A$2:$A$7,ryhmat!$B$2:$B$7)</f>
        <v>Tarvikkeet</v>
      </c>
      <c r="K2721">
        <f>Table1[[#This Row],[Myyntihinta]]-Table1[[#This Row],[Ostohinta]]</f>
        <v>15.450000000000003</v>
      </c>
    </row>
    <row r="2722" spans="1:11" x14ac:dyDescent="0.2">
      <c r="A2722">
        <v>53220</v>
      </c>
      <c r="B2722" s="21">
        <v>44080</v>
      </c>
      <c r="C2722" s="26" t="s">
        <v>827</v>
      </c>
      <c r="D2722">
        <v>1</v>
      </c>
      <c r="E2722">
        <v>3</v>
      </c>
      <c r="F2722">
        <v>240</v>
      </c>
      <c r="G2722">
        <v>136.12</v>
      </c>
      <c r="H2722" t="str">
        <f>_xlfn.XLOOKUP(Table1[[#This Row],[MyyjäID]],myyjat!$A$2:$A$16,myyjat!$B$2:$B$16)</f>
        <v>Pekka</v>
      </c>
      <c r="I2722">
        <f>_xlfn.XLOOKUP(Table1[[#This Row],[Tuotenumero]],tuotteet!$A$2:$A$26,tuotteet!$C$2:$C$26)</f>
        <v>1</v>
      </c>
      <c r="J2722" t="str">
        <f>_xlfn.XLOOKUP(Table1[[#This Row],[ryhmäID]],ryhmat!$A$2:$A$7,ryhmat!$B$2:$B$7)</f>
        <v>Äänentoisto</v>
      </c>
      <c r="K2722">
        <f>Table1[[#This Row],[Myyntihinta]]-Table1[[#This Row],[Ostohinta]]</f>
        <v>103.88</v>
      </c>
    </row>
    <row r="2723" spans="1:11" x14ac:dyDescent="0.2">
      <c r="A2723">
        <v>53221</v>
      </c>
      <c r="B2723" s="21">
        <v>44080</v>
      </c>
      <c r="C2723" s="26" t="s">
        <v>828</v>
      </c>
      <c r="D2723">
        <v>1</v>
      </c>
      <c r="E2723">
        <v>5</v>
      </c>
      <c r="F2723">
        <v>15</v>
      </c>
      <c r="G2723">
        <v>10.220000000000001</v>
      </c>
      <c r="H2723" t="str">
        <f>_xlfn.XLOOKUP(Table1[[#This Row],[MyyjäID]],myyjat!$A$2:$A$16,myyjat!$B$2:$B$16)</f>
        <v>Liisa</v>
      </c>
      <c r="I2723">
        <f>_xlfn.XLOOKUP(Table1[[#This Row],[Tuotenumero]],tuotteet!$A$2:$A$26,tuotteet!$C$2:$C$26)</f>
        <v>4</v>
      </c>
      <c r="J2723" t="str">
        <f>_xlfn.XLOOKUP(Table1[[#This Row],[ryhmäID]],ryhmat!$A$2:$A$7,ryhmat!$B$2:$B$7)</f>
        <v>Tarvikkeet</v>
      </c>
      <c r="K2723">
        <f>Table1[[#This Row],[Myyntihinta]]-Table1[[#This Row],[Ostohinta]]</f>
        <v>4.7799999999999994</v>
      </c>
    </row>
    <row r="2724" spans="1:11" x14ac:dyDescent="0.2">
      <c r="A2724">
        <v>53222</v>
      </c>
      <c r="B2724" s="21">
        <v>44081</v>
      </c>
      <c r="C2724" s="26" t="s">
        <v>826</v>
      </c>
      <c r="D2724">
        <v>1</v>
      </c>
      <c r="E2724">
        <v>6</v>
      </c>
      <c r="F2724">
        <v>18</v>
      </c>
      <c r="G2724">
        <v>9.36</v>
      </c>
      <c r="H2724" t="str">
        <f>_xlfn.XLOOKUP(Table1[[#This Row],[MyyjäID]],myyjat!$A$2:$A$16,myyjat!$B$2:$B$16)</f>
        <v>Hessu</v>
      </c>
      <c r="I2724">
        <f>_xlfn.XLOOKUP(Table1[[#This Row],[Tuotenumero]],tuotteet!$A$2:$A$26,tuotteet!$C$2:$C$26)</f>
        <v>4</v>
      </c>
      <c r="J2724" t="str">
        <f>_xlfn.XLOOKUP(Table1[[#This Row],[ryhmäID]],ryhmat!$A$2:$A$7,ryhmat!$B$2:$B$7)</f>
        <v>Tarvikkeet</v>
      </c>
      <c r="K2724">
        <f>Table1[[#This Row],[Myyntihinta]]-Table1[[#This Row],[Ostohinta]]</f>
        <v>8.64</v>
      </c>
    </row>
    <row r="2725" spans="1:11" x14ac:dyDescent="0.2">
      <c r="A2725">
        <v>53223</v>
      </c>
      <c r="B2725" s="21">
        <v>44081</v>
      </c>
      <c r="C2725" s="26" t="s">
        <v>828</v>
      </c>
      <c r="D2725">
        <v>1</v>
      </c>
      <c r="E2725">
        <v>6</v>
      </c>
      <c r="F2725">
        <v>15</v>
      </c>
      <c r="G2725">
        <v>11.02</v>
      </c>
      <c r="H2725" t="str">
        <f>_xlfn.XLOOKUP(Table1[[#This Row],[MyyjäID]],myyjat!$A$2:$A$16,myyjat!$B$2:$B$16)</f>
        <v>Hessu</v>
      </c>
      <c r="I2725">
        <f>_xlfn.XLOOKUP(Table1[[#This Row],[Tuotenumero]],tuotteet!$A$2:$A$26,tuotteet!$C$2:$C$26)</f>
        <v>4</v>
      </c>
      <c r="J2725" t="str">
        <f>_xlfn.XLOOKUP(Table1[[#This Row],[ryhmäID]],ryhmat!$A$2:$A$7,ryhmat!$B$2:$B$7)</f>
        <v>Tarvikkeet</v>
      </c>
      <c r="K2725">
        <f>Table1[[#This Row],[Myyntihinta]]-Table1[[#This Row],[Ostohinta]]</f>
        <v>3.9800000000000004</v>
      </c>
    </row>
    <row r="2726" spans="1:11" x14ac:dyDescent="0.2">
      <c r="A2726">
        <v>53224</v>
      </c>
      <c r="B2726" s="21">
        <v>44081</v>
      </c>
      <c r="C2726" s="26" t="s">
        <v>829</v>
      </c>
      <c r="D2726">
        <v>1</v>
      </c>
      <c r="E2726">
        <v>5</v>
      </c>
      <c r="F2726">
        <v>336</v>
      </c>
      <c r="G2726">
        <v>231.74</v>
      </c>
      <c r="H2726" t="str">
        <f>_xlfn.XLOOKUP(Table1[[#This Row],[MyyjäID]],myyjat!$A$2:$A$16,myyjat!$B$2:$B$16)</f>
        <v>Liisa</v>
      </c>
      <c r="I2726">
        <f>_xlfn.XLOOKUP(Table1[[#This Row],[Tuotenumero]],tuotteet!$A$2:$A$26,tuotteet!$C$2:$C$26)</f>
        <v>3</v>
      </c>
      <c r="J2726" t="str">
        <f>_xlfn.XLOOKUP(Table1[[#This Row],[ryhmäID]],ryhmat!$A$2:$A$7,ryhmat!$B$2:$B$7)</f>
        <v>TV</v>
      </c>
      <c r="K2726">
        <f>Table1[[#This Row],[Myyntihinta]]-Table1[[#This Row],[Ostohinta]]</f>
        <v>104.25999999999999</v>
      </c>
    </row>
    <row r="2727" spans="1:11" x14ac:dyDescent="0.2">
      <c r="A2727">
        <v>53225</v>
      </c>
      <c r="B2727" s="21">
        <v>44082</v>
      </c>
      <c r="C2727" s="26" t="s">
        <v>828</v>
      </c>
      <c r="D2727">
        <v>1</v>
      </c>
      <c r="E2727">
        <v>5</v>
      </c>
      <c r="F2727">
        <v>15</v>
      </c>
      <c r="G2727">
        <v>11.14</v>
      </c>
      <c r="H2727" t="str">
        <f>_xlfn.XLOOKUP(Table1[[#This Row],[MyyjäID]],myyjat!$A$2:$A$16,myyjat!$B$2:$B$16)</f>
        <v>Liisa</v>
      </c>
      <c r="I2727">
        <f>_xlfn.XLOOKUP(Table1[[#This Row],[Tuotenumero]],tuotteet!$A$2:$A$26,tuotteet!$C$2:$C$26)</f>
        <v>4</v>
      </c>
      <c r="J2727" t="str">
        <f>_xlfn.XLOOKUP(Table1[[#This Row],[ryhmäID]],ryhmat!$A$2:$A$7,ryhmat!$B$2:$B$7)</f>
        <v>Tarvikkeet</v>
      </c>
      <c r="K2727">
        <f>Table1[[#This Row],[Myyntihinta]]-Table1[[#This Row],[Ostohinta]]</f>
        <v>3.8599999999999994</v>
      </c>
    </row>
    <row r="2728" spans="1:11" x14ac:dyDescent="0.2">
      <c r="A2728">
        <v>53226</v>
      </c>
      <c r="B2728" s="21">
        <v>44082</v>
      </c>
      <c r="C2728" s="26" t="s">
        <v>828</v>
      </c>
      <c r="D2728">
        <v>1</v>
      </c>
      <c r="E2728">
        <v>1</v>
      </c>
      <c r="F2728">
        <v>14</v>
      </c>
      <c r="G2728">
        <v>11.17</v>
      </c>
      <c r="H2728" t="str">
        <f>_xlfn.XLOOKUP(Table1[[#This Row],[MyyjäID]],myyjat!$A$2:$A$16,myyjat!$B$2:$B$16)</f>
        <v>Jani</v>
      </c>
      <c r="I2728">
        <f>_xlfn.XLOOKUP(Table1[[#This Row],[Tuotenumero]],tuotteet!$A$2:$A$26,tuotteet!$C$2:$C$26)</f>
        <v>4</v>
      </c>
      <c r="J2728" t="str">
        <f>_xlfn.XLOOKUP(Table1[[#This Row],[ryhmäID]],ryhmat!$A$2:$A$7,ryhmat!$B$2:$B$7)</f>
        <v>Tarvikkeet</v>
      </c>
      <c r="K2728">
        <f>Table1[[#This Row],[Myyntihinta]]-Table1[[#This Row],[Ostohinta]]</f>
        <v>2.83</v>
      </c>
    </row>
    <row r="2729" spans="1:11" x14ac:dyDescent="0.2">
      <c r="A2729">
        <v>53227</v>
      </c>
      <c r="B2729" s="21">
        <v>44083</v>
      </c>
      <c r="C2729" s="26" t="s">
        <v>828</v>
      </c>
      <c r="D2729">
        <v>1</v>
      </c>
      <c r="E2729">
        <v>3</v>
      </c>
      <c r="F2729">
        <v>15</v>
      </c>
      <c r="G2729">
        <v>11.11</v>
      </c>
      <c r="H2729" t="str">
        <f>_xlfn.XLOOKUP(Table1[[#This Row],[MyyjäID]],myyjat!$A$2:$A$16,myyjat!$B$2:$B$16)</f>
        <v>Pekka</v>
      </c>
      <c r="I2729">
        <f>_xlfn.XLOOKUP(Table1[[#This Row],[Tuotenumero]],tuotteet!$A$2:$A$26,tuotteet!$C$2:$C$26)</f>
        <v>4</v>
      </c>
      <c r="J2729" t="str">
        <f>_xlfn.XLOOKUP(Table1[[#This Row],[ryhmäID]],ryhmat!$A$2:$A$7,ryhmat!$B$2:$B$7)</f>
        <v>Tarvikkeet</v>
      </c>
      <c r="K2729">
        <f>Table1[[#This Row],[Myyntihinta]]-Table1[[#This Row],[Ostohinta]]</f>
        <v>3.8900000000000006</v>
      </c>
    </row>
    <row r="2730" spans="1:11" x14ac:dyDescent="0.2">
      <c r="A2730">
        <v>53228</v>
      </c>
      <c r="B2730" s="21">
        <v>44083</v>
      </c>
      <c r="C2730" s="26" t="s">
        <v>826</v>
      </c>
      <c r="D2730">
        <v>1</v>
      </c>
      <c r="E2730">
        <v>3</v>
      </c>
      <c r="F2730">
        <v>17</v>
      </c>
      <c r="G2730">
        <v>8.8000000000000007</v>
      </c>
      <c r="H2730" t="str">
        <f>_xlfn.XLOOKUP(Table1[[#This Row],[MyyjäID]],myyjat!$A$2:$A$16,myyjat!$B$2:$B$16)</f>
        <v>Pekka</v>
      </c>
      <c r="I2730">
        <f>_xlfn.XLOOKUP(Table1[[#This Row],[Tuotenumero]],tuotteet!$A$2:$A$26,tuotteet!$C$2:$C$26)</f>
        <v>4</v>
      </c>
      <c r="J2730" t="str">
        <f>_xlfn.XLOOKUP(Table1[[#This Row],[ryhmäID]],ryhmat!$A$2:$A$7,ryhmat!$B$2:$B$7)</f>
        <v>Tarvikkeet</v>
      </c>
      <c r="K2730">
        <f>Table1[[#This Row],[Myyntihinta]]-Table1[[#This Row],[Ostohinta]]</f>
        <v>8.1999999999999993</v>
      </c>
    </row>
    <row r="2731" spans="1:11" x14ac:dyDescent="0.2">
      <c r="A2731">
        <v>53229</v>
      </c>
      <c r="B2731" s="21">
        <v>44084</v>
      </c>
      <c r="C2731" s="26" t="s">
        <v>828</v>
      </c>
      <c r="D2731">
        <v>1</v>
      </c>
      <c r="E2731">
        <v>5</v>
      </c>
      <c r="F2731">
        <v>15</v>
      </c>
      <c r="G2731">
        <v>11.15</v>
      </c>
      <c r="H2731" t="str">
        <f>_xlfn.XLOOKUP(Table1[[#This Row],[MyyjäID]],myyjat!$A$2:$A$16,myyjat!$B$2:$B$16)</f>
        <v>Liisa</v>
      </c>
      <c r="I2731">
        <f>_xlfn.XLOOKUP(Table1[[#This Row],[Tuotenumero]],tuotteet!$A$2:$A$26,tuotteet!$C$2:$C$26)</f>
        <v>4</v>
      </c>
      <c r="J2731" t="str">
        <f>_xlfn.XLOOKUP(Table1[[#This Row],[ryhmäID]],ryhmat!$A$2:$A$7,ryhmat!$B$2:$B$7)</f>
        <v>Tarvikkeet</v>
      </c>
      <c r="K2731">
        <f>Table1[[#This Row],[Myyntihinta]]-Table1[[#This Row],[Ostohinta]]</f>
        <v>3.8499999999999996</v>
      </c>
    </row>
    <row r="2732" spans="1:11" x14ac:dyDescent="0.2">
      <c r="A2732">
        <v>53230</v>
      </c>
      <c r="B2732" s="21">
        <v>44084</v>
      </c>
      <c r="C2732" s="26" t="s">
        <v>828</v>
      </c>
      <c r="D2732">
        <v>1</v>
      </c>
      <c r="E2732">
        <v>5</v>
      </c>
      <c r="F2732">
        <v>15</v>
      </c>
      <c r="G2732">
        <v>10.58</v>
      </c>
      <c r="H2732" t="str">
        <f>_xlfn.XLOOKUP(Table1[[#This Row],[MyyjäID]],myyjat!$A$2:$A$16,myyjat!$B$2:$B$16)</f>
        <v>Liisa</v>
      </c>
      <c r="I2732">
        <f>_xlfn.XLOOKUP(Table1[[#This Row],[Tuotenumero]],tuotteet!$A$2:$A$26,tuotteet!$C$2:$C$26)</f>
        <v>4</v>
      </c>
      <c r="J2732" t="str">
        <f>_xlfn.XLOOKUP(Table1[[#This Row],[ryhmäID]],ryhmat!$A$2:$A$7,ryhmat!$B$2:$B$7)</f>
        <v>Tarvikkeet</v>
      </c>
      <c r="K2732">
        <f>Table1[[#This Row],[Myyntihinta]]-Table1[[#This Row],[Ostohinta]]</f>
        <v>4.42</v>
      </c>
    </row>
    <row r="2733" spans="1:11" x14ac:dyDescent="0.2">
      <c r="A2733">
        <v>53231</v>
      </c>
      <c r="B2733" s="21">
        <v>44084</v>
      </c>
      <c r="C2733" s="26" t="s">
        <v>828</v>
      </c>
      <c r="D2733">
        <v>1</v>
      </c>
      <c r="E2733">
        <v>2</v>
      </c>
      <c r="F2733">
        <v>15</v>
      </c>
      <c r="G2733">
        <v>10.18</v>
      </c>
      <c r="H2733" t="str">
        <f>_xlfn.XLOOKUP(Table1[[#This Row],[MyyjäID]],myyjat!$A$2:$A$16,myyjat!$B$2:$B$16)</f>
        <v>Petteri</v>
      </c>
      <c r="I2733">
        <f>_xlfn.XLOOKUP(Table1[[#This Row],[Tuotenumero]],tuotteet!$A$2:$A$26,tuotteet!$C$2:$C$26)</f>
        <v>4</v>
      </c>
      <c r="J2733" t="str">
        <f>_xlfn.XLOOKUP(Table1[[#This Row],[ryhmäID]],ryhmat!$A$2:$A$7,ryhmat!$B$2:$B$7)</f>
        <v>Tarvikkeet</v>
      </c>
      <c r="K2733">
        <f>Table1[[#This Row],[Myyntihinta]]-Table1[[#This Row],[Ostohinta]]</f>
        <v>4.82</v>
      </c>
    </row>
    <row r="2734" spans="1:11" x14ac:dyDescent="0.2">
      <c r="A2734">
        <v>53232</v>
      </c>
      <c r="B2734" s="21">
        <v>44085</v>
      </c>
      <c r="C2734" s="26" t="s">
        <v>828</v>
      </c>
      <c r="D2734">
        <v>1</v>
      </c>
      <c r="E2734">
        <v>6</v>
      </c>
      <c r="F2734">
        <v>15</v>
      </c>
      <c r="G2734">
        <v>11.11</v>
      </c>
      <c r="H2734" t="str">
        <f>_xlfn.XLOOKUP(Table1[[#This Row],[MyyjäID]],myyjat!$A$2:$A$16,myyjat!$B$2:$B$16)</f>
        <v>Hessu</v>
      </c>
      <c r="I2734">
        <f>_xlfn.XLOOKUP(Table1[[#This Row],[Tuotenumero]],tuotteet!$A$2:$A$26,tuotteet!$C$2:$C$26)</f>
        <v>4</v>
      </c>
      <c r="J2734" t="str">
        <f>_xlfn.XLOOKUP(Table1[[#This Row],[ryhmäID]],ryhmat!$A$2:$A$7,ryhmat!$B$2:$B$7)</f>
        <v>Tarvikkeet</v>
      </c>
      <c r="K2734">
        <f>Table1[[#This Row],[Myyntihinta]]-Table1[[#This Row],[Ostohinta]]</f>
        <v>3.8900000000000006</v>
      </c>
    </row>
    <row r="2735" spans="1:11" x14ac:dyDescent="0.2">
      <c r="A2735">
        <v>53233</v>
      </c>
      <c r="B2735" s="21">
        <v>44085</v>
      </c>
      <c r="C2735" s="26" t="s">
        <v>827</v>
      </c>
      <c r="D2735">
        <v>1</v>
      </c>
      <c r="E2735">
        <v>6</v>
      </c>
      <c r="F2735">
        <v>242</v>
      </c>
      <c r="G2735">
        <v>133.47</v>
      </c>
      <c r="H2735" t="str">
        <f>_xlfn.XLOOKUP(Table1[[#This Row],[MyyjäID]],myyjat!$A$2:$A$16,myyjat!$B$2:$B$16)</f>
        <v>Hessu</v>
      </c>
      <c r="I2735">
        <f>_xlfn.XLOOKUP(Table1[[#This Row],[Tuotenumero]],tuotteet!$A$2:$A$26,tuotteet!$C$2:$C$26)</f>
        <v>1</v>
      </c>
      <c r="J2735" t="str">
        <f>_xlfn.XLOOKUP(Table1[[#This Row],[ryhmäID]],ryhmat!$A$2:$A$7,ryhmat!$B$2:$B$7)</f>
        <v>Äänentoisto</v>
      </c>
      <c r="K2735">
        <f>Table1[[#This Row],[Myyntihinta]]-Table1[[#This Row],[Ostohinta]]</f>
        <v>108.53</v>
      </c>
    </row>
    <row r="2736" spans="1:11" x14ac:dyDescent="0.2">
      <c r="A2736">
        <v>53234</v>
      </c>
      <c r="B2736" s="21">
        <v>44086</v>
      </c>
      <c r="C2736" s="26" t="s">
        <v>828</v>
      </c>
      <c r="D2736">
        <v>1</v>
      </c>
      <c r="E2736">
        <v>1</v>
      </c>
      <c r="F2736">
        <v>14</v>
      </c>
      <c r="G2736">
        <v>10.32</v>
      </c>
      <c r="H2736" t="str">
        <f>_xlfn.XLOOKUP(Table1[[#This Row],[MyyjäID]],myyjat!$A$2:$A$16,myyjat!$B$2:$B$16)</f>
        <v>Jani</v>
      </c>
      <c r="I2736">
        <f>_xlfn.XLOOKUP(Table1[[#This Row],[Tuotenumero]],tuotteet!$A$2:$A$26,tuotteet!$C$2:$C$26)</f>
        <v>4</v>
      </c>
      <c r="J2736" t="str">
        <f>_xlfn.XLOOKUP(Table1[[#This Row],[ryhmäID]],ryhmat!$A$2:$A$7,ryhmat!$B$2:$B$7)</f>
        <v>Tarvikkeet</v>
      </c>
      <c r="K2736">
        <f>Table1[[#This Row],[Myyntihinta]]-Table1[[#This Row],[Ostohinta]]</f>
        <v>3.6799999999999997</v>
      </c>
    </row>
    <row r="2737" spans="1:11" x14ac:dyDescent="0.2">
      <c r="A2737">
        <v>53235</v>
      </c>
      <c r="B2737" s="21">
        <v>44086</v>
      </c>
      <c r="C2737" s="26" t="s">
        <v>828</v>
      </c>
      <c r="D2737">
        <v>1</v>
      </c>
      <c r="E2737">
        <v>3</v>
      </c>
      <c r="F2737">
        <v>15</v>
      </c>
      <c r="G2737">
        <v>10.81</v>
      </c>
      <c r="H2737" t="str">
        <f>_xlfn.XLOOKUP(Table1[[#This Row],[MyyjäID]],myyjat!$A$2:$A$16,myyjat!$B$2:$B$16)</f>
        <v>Pekka</v>
      </c>
      <c r="I2737">
        <f>_xlfn.XLOOKUP(Table1[[#This Row],[Tuotenumero]],tuotteet!$A$2:$A$26,tuotteet!$C$2:$C$26)</f>
        <v>4</v>
      </c>
      <c r="J2737" t="str">
        <f>_xlfn.XLOOKUP(Table1[[#This Row],[ryhmäID]],ryhmat!$A$2:$A$7,ryhmat!$B$2:$B$7)</f>
        <v>Tarvikkeet</v>
      </c>
      <c r="K2737">
        <f>Table1[[#This Row],[Myyntihinta]]-Table1[[#This Row],[Ostohinta]]</f>
        <v>4.1899999999999995</v>
      </c>
    </row>
    <row r="2738" spans="1:11" x14ac:dyDescent="0.2">
      <c r="A2738">
        <v>53236</v>
      </c>
      <c r="B2738" s="21">
        <v>44086</v>
      </c>
      <c r="C2738" s="26" t="s">
        <v>830</v>
      </c>
      <c r="D2738">
        <v>1</v>
      </c>
      <c r="E2738">
        <v>3</v>
      </c>
      <c r="F2738">
        <v>56</v>
      </c>
      <c r="G2738">
        <v>43.87</v>
      </c>
      <c r="H2738" t="str">
        <f>_xlfn.XLOOKUP(Table1[[#This Row],[MyyjäID]],myyjat!$A$2:$A$16,myyjat!$B$2:$B$16)</f>
        <v>Pekka</v>
      </c>
      <c r="I2738">
        <f>_xlfn.XLOOKUP(Table1[[#This Row],[Tuotenumero]],tuotteet!$A$2:$A$26,tuotteet!$C$2:$C$26)</f>
        <v>4</v>
      </c>
      <c r="J2738" t="str">
        <f>_xlfn.XLOOKUP(Table1[[#This Row],[ryhmäID]],ryhmat!$A$2:$A$7,ryhmat!$B$2:$B$7)</f>
        <v>Tarvikkeet</v>
      </c>
      <c r="K2738">
        <f>Table1[[#This Row],[Myyntihinta]]-Table1[[#This Row],[Ostohinta]]</f>
        <v>12.130000000000003</v>
      </c>
    </row>
    <row r="2739" spans="1:11" x14ac:dyDescent="0.2">
      <c r="A2739">
        <v>53237</v>
      </c>
      <c r="B2739" s="21">
        <v>44086</v>
      </c>
      <c r="C2739" s="26" t="s">
        <v>829</v>
      </c>
      <c r="D2739">
        <v>1</v>
      </c>
      <c r="E2739">
        <v>2</v>
      </c>
      <c r="F2739">
        <v>326</v>
      </c>
      <c r="G2739">
        <v>223.93</v>
      </c>
      <c r="H2739" t="str">
        <f>_xlfn.XLOOKUP(Table1[[#This Row],[MyyjäID]],myyjat!$A$2:$A$16,myyjat!$B$2:$B$16)</f>
        <v>Petteri</v>
      </c>
      <c r="I2739">
        <f>_xlfn.XLOOKUP(Table1[[#This Row],[Tuotenumero]],tuotteet!$A$2:$A$26,tuotteet!$C$2:$C$26)</f>
        <v>3</v>
      </c>
      <c r="J2739" t="str">
        <f>_xlfn.XLOOKUP(Table1[[#This Row],[ryhmäID]],ryhmat!$A$2:$A$7,ryhmat!$B$2:$B$7)</f>
        <v>TV</v>
      </c>
      <c r="K2739">
        <f>Table1[[#This Row],[Myyntihinta]]-Table1[[#This Row],[Ostohinta]]</f>
        <v>102.07</v>
      </c>
    </row>
    <row r="2740" spans="1:11" x14ac:dyDescent="0.2">
      <c r="A2740">
        <v>53238</v>
      </c>
      <c r="B2740" s="21">
        <v>44086</v>
      </c>
      <c r="C2740" s="26" t="s">
        <v>828</v>
      </c>
      <c r="D2740">
        <v>1</v>
      </c>
      <c r="E2740">
        <v>7</v>
      </c>
      <c r="F2740">
        <v>14</v>
      </c>
      <c r="G2740">
        <v>10.94</v>
      </c>
      <c r="H2740" t="str">
        <f>_xlfn.XLOOKUP(Table1[[#This Row],[MyyjäID]],myyjat!$A$2:$A$16,myyjat!$B$2:$B$16)</f>
        <v>Rauno</v>
      </c>
      <c r="I2740">
        <f>_xlfn.XLOOKUP(Table1[[#This Row],[Tuotenumero]],tuotteet!$A$2:$A$26,tuotteet!$C$2:$C$26)</f>
        <v>4</v>
      </c>
      <c r="J2740" t="str">
        <f>_xlfn.XLOOKUP(Table1[[#This Row],[ryhmäID]],ryhmat!$A$2:$A$7,ryhmat!$B$2:$B$7)</f>
        <v>Tarvikkeet</v>
      </c>
      <c r="K2740">
        <f>Table1[[#This Row],[Myyntihinta]]-Table1[[#This Row],[Ostohinta]]</f>
        <v>3.0600000000000005</v>
      </c>
    </row>
    <row r="2741" spans="1:11" x14ac:dyDescent="0.2">
      <c r="A2741">
        <v>53239</v>
      </c>
      <c r="B2741" s="21">
        <v>44087</v>
      </c>
      <c r="C2741" s="26" t="s">
        <v>828</v>
      </c>
      <c r="D2741">
        <v>1</v>
      </c>
      <c r="E2741">
        <v>1</v>
      </c>
      <c r="F2741">
        <v>14</v>
      </c>
      <c r="G2741">
        <v>10.61</v>
      </c>
      <c r="H2741" t="str">
        <f>_xlfn.XLOOKUP(Table1[[#This Row],[MyyjäID]],myyjat!$A$2:$A$16,myyjat!$B$2:$B$16)</f>
        <v>Jani</v>
      </c>
      <c r="I2741">
        <f>_xlfn.XLOOKUP(Table1[[#This Row],[Tuotenumero]],tuotteet!$A$2:$A$26,tuotteet!$C$2:$C$26)</f>
        <v>4</v>
      </c>
      <c r="J2741" t="str">
        <f>_xlfn.XLOOKUP(Table1[[#This Row],[ryhmäID]],ryhmat!$A$2:$A$7,ryhmat!$B$2:$B$7)</f>
        <v>Tarvikkeet</v>
      </c>
      <c r="K2741">
        <f>Table1[[#This Row],[Myyntihinta]]-Table1[[#This Row],[Ostohinta]]</f>
        <v>3.3900000000000006</v>
      </c>
    </row>
    <row r="2742" spans="1:11" x14ac:dyDescent="0.2">
      <c r="A2742">
        <v>53240</v>
      </c>
      <c r="B2742" s="21">
        <v>44087</v>
      </c>
      <c r="C2742" s="26" t="s">
        <v>828</v>
      </c>
      <c r="D2742">
        <v>1</v>
      </c>
      <c r="E2742">
        <v>1</v>
      </c>
      <c r="F2742">
        <v>14</v>
      </c>
      <c r="G2742">
        <v>11.05</v>
      </c>
      <c r="H2742" t="str">
        <f>_xlfn.XLOOKUP(Table1[[#This Row],[MyyjäID]],myyjat!$A$2:$A$16,myyjat!$B$2:$B$16)</f>
        <v>Jani</v>
      </c>
      <c r="I2742">
        <f>_xlfn.XLOOKUP(Table1[[#This Row],[Tuotenumero]],tuotteet!$A$2:$A$26,tuotteet!$C$2:$C$26)</f>
        <v>4</v>
      </c>
      <c r="J2742" t="str">
        <f>_xlfn.XLOOKUP(Table1[[#This Row],[ryhmäID]],ryhmat!$A$2:$A$7,ryhmat!$B$2:$B$7)</f>
        <v>Tarvikkeet</v>
      </c>
      <c r="K2742">
        <f>Table1[[#This Row],[Myyntihinta]]-Table1[[#This Row],[Ostohinta]]</f>
        <v>2.9499999999999993</v>
      </c>
    </row>
    <row r="2743" spans="1:11" x14ac:dyDescent="0.2">
      <c r="A2743">
        <v>53241</v>
      </c>
      <c r="B2743" s="21">
        <v>44087</v>
      </c>
      <c r="C2743" s="26" t="s">
        <v>827</v>
      </c>
      <c r="D2743">
        <v>1</v>
      </c>
      <c r="E2743">
        <v>1</v>
      </c>
      <c r="F2743">
        <v>242</v>
      </c>
      <c r="G2743">
        <v>128.80000000000001</v>
      </c>
      <c r="H2743" t="str">
        <f>_xlfn.XLOOKUP(Table1[[#This Row],[MyyjäID]],myyjat!$A$2:$A$16,myyjat!$B$2:$B$16)</f>
        <v>Jani</v>
      </c>
      <c r="I2743">
        <f>_xlfn.XLOOKUP(Table1[[#This Row],[Tuotenumero]],tuotteet!$A$2:$A$26,tuotteet!$C$2:$C$26)</f>
        <v>1</v>
      </c>
      <c r="J2743" t="str">
        <f>_xlfn.XLOOKUP(Table1[[#This Row],[ryhmäID]],ryhmat!$A$2:$A$7,ryhmat!$B$2:$B$7)</f>
        <v>Äänentoisto</v>
      </c>
      <c r="K2743">
        <f>Table1[[#This Row],[Myyntihinta]]-Table1[[#This Row],[Ostohinta]]</f>
        <v>113.19999999999999</v>
      </c>
    </row>
    <row r="2744" spans="1:11" x14ac:dyDescent="0.2">
      <c r="A2744">
        <v>53242</v>
      </c>
      <c r="B2744" s="21">
        <v>44088</v>
      </c>
      <c r="C2744" s="26" t="s">
        <v>828</v>
      </c>
      <c r="D2744">
        <v>1</v>
      </c>
      <c r="E2744">
        <v>1</v>
      </c>
      <c r="F2744">
        <v>15</v>
      </c>
      <c r="G2744">
        <v>10.65</v>
      </c>
      <c r="H2744" t="str">
        <f>_xlfn.XLOOKUP(Table1[[#This Row],[MyyjäID]],myyjat!$A$2:$A$16,myyjat!$B$2:$B$16)</f>
        <v>Jani</v>
      </c>
      <c r="I2744">
        <f>_xlfn.XLOOKUP(Table1[[#This Row],[Tuotenumero]],tuotteet!$A$2:$A$26,tuotteet!$C$2:$C$26)</f>
        <v>4</v>
      </c>
      <c r="J2744" t="str">
        <f>_xlfn.XLOOKUP(Table1[[#This Row],[ryhmäID]],ryhmat!$A$2:$A$7,ryhmat!$B$2:$B$7)</f>
        <v>Tarvikkeet</v>
      </c>
      <c r="K2744">
        <f>Table1[[#This Row],[Myyntihinta]]-Table1[[#This Row],[Ostohinta]]</f>
        <v>4.3499999999999996</v>
      </c>
    </row>
    <row r="2745" spans="1:11" x14ac:dyDescent="0.2">
      <c r="A2745">
        <v>53243</v>
      </c>
      <c r="B2745" s="21">
        <v>44088</v>
      </c>
      <c r="C2745" s="26" t="s">
        <v>828</v>
      </c>
      <c r="D2745">
        <v>1</v>
      </c>
      <c r="E2745">
        <v>5</v>
      </c>
      <c r="F2745">
        <v>14</v>
      </c>
      <c r="G2745">
        <v>10.86</v>
      </c>
      <c r="H2745" t="str">
        <f>_xlfn.XLOOKUP(Table1[[#This Row],[MyyjäID]],myyjat!$A$2:$A$16,myyjat!$B$2:$B$16)</f>
        <v>Liisa</v>
      </c>
      <c r="I2745">
        <f>_xlfn.XLOOKUP(Table1[[#This Row],[Tuotenumero]],tuotteet!$A$2:$A$26,tuotteet!$C$2:$C$26)</f>
        <v>4</v>
      </c>
      <c r="J2745" t="str">
        <f>_xlfn.XLOOKUP(Table1[[#This Row],[ryhmäID]],ryhmat!$A$2:$A$7,ryhmat!$B$2:$B$7)</f>
        <v>Tarvikkeet</v>
      </c>
      <c r="K2745">
        <f>Table1[[#This Row],[Myyntihinta]]-Table1[[#This Row],[Ostohinta]]</f>
        <v>3.1400000000000006</v>
      </c>
    </row>
    <row r="2746" spans="1:11" x14ac:dyDescent="0.2">
      <c r="A2746">
        <v>53244</v>
      </c>
      <c r="B2746" s="21">
        <v>44089</v>
      </c>
      <c r="C2746" s="26" t="s">
        <v>826</v>
      </c>
      <c r="D2746">
        <v>1</v>
      </c>
      <c r="E2746">
        <v>3</v>
      </c>
      <c r="F2746">
        <v>18</v>
      </c>
      <c r="G2746">
        <v>8.83</v>
      </c>
      <c r="H2746" t="str">
        <f>_xlfn.XLOOKUP(Table1[[#This Row],[MyyjäID]],myyjat!$A$2:$A$16,myyjat!$B$2:$B$16)</f>
        <v>Pekka</v>
      </c>
      <c r="I2746">
        <f>_xlfn.XLOOKUP(Table1[[#This Row],[Tuotenumero]],tuotteet!$A$2:$A$26,tuotteet!$C$2:$C$26)</f>
        <v>4</v>
      </c>
      <c r="J2746" t="str">
        <f>_xlfn.XLOOKUP(Table1[[#This Row],[ryhmäID]],ryhmat!$A$2:$A$7,ryhmat!$B$2:$B$7)</f>
        <v>Tarvikkeet</v>
      </c>
      <c r="K2746">
        <f>Table1[[#This Row],[Myyntihinta]]-Table1[[#This Row],[Ostohinta]]</f>
        <v>9.17</v>
      </c>
    </row>
    <row r="2747" spans="1:11" x14ac:dyDescent="0.2">
      <c r="A2747">
        <v>53245</v>
      </c>
      <c r="B2747" s="21">
        <v>44089</v>
      </c>
      <c r="C2747" s="26" t="s">
        <v>828</v>
      </c>
      <c r="D2747">
        <v>1</v>
      </c>
      <c r="E2747">
        <v>9</v>
      </c>
      <c r="F2747">
        <v>15</v>
      </c>
      <c r="G2747">
        <v>10.24</v>
      </c>
      <c r="H2747" t="str">
        <f>_xlfn.XLOOKUP(Table1[[#This Row],[MyyjäID]],myyjat!$A$2:$A$16,myyjat!$B$2:$B$16)</f>
        <v>Maija</v>
      </c>
      <c r="I2747">
        <f>_xlfn.XLOOKUP(Table1[[#This Row],[Tuotenumero]],tuotteet!$A$2:$A$26,tuotteet!$C$2:$C$26)</f>
        <v>4</v>
      </c>
      <c r="J2747" t="str">
        <f>_xlfn.XLOOKUP(Table1[[#This Row],[ryhmäID]],ryhmat!$A$2:$A$7,ryhmat!$B$2:$B$7)</f>
        <v>Tarvikkeet</v>
      </c>
      <c r="K2747">
        <f>Table1[[#This Row],[Myyntihinta]]-Table1[[#This Row],[Ostohinta]]</f>
        <v>4.76</v>
      </c>
    </row>
    <row r="2748" spans="1:11" x14ac:dyDescent="0.2">
      <c r="A2748">
        <v>53246</v>
      </c>
      <c r="B2748" s="21">
        <v>44090</v>
      </c>
      <c r="C2748" s="26" t="s">
        <v>827</v>
      </c>
      <c r="D2748">
        <v>1</v>
      </c>
      <c r="E2748">
        <v>1</v>
      </c>
      <c r="F2748">
        <v>252</v>
      </c>
      <c r="G2748">
        <v>134.58000000000001</v>
      </c>
      <c r="H2748" t="str">
        <f>_xlfn.XLOOKUP(Table1[[#This Row],[MyyjäID]],myyjat!$A$2:$A$16,myyjat!$B$2:$B$16)</f>
        <v>Jani</v>
      </c>
      <c r="I2748">
        <f>_xlfn.XLOOKUP(Table1[[#This Row],[Tuotenumero]],tuotteet!$A$2:$A$26,tuotteet!$C$2:$C$26)</f>
        <v>1</v>
      </c>
      <c r="J2748" t="str">
        <f>_xlfn.XLOOKUP(Table1[[#This Row],[ryhmäID]],ryhmat!$A$2:$A$7,ryhmat!$B$2:$B$7)</f>
        <v>Äänentoisto</v>
      </c>
      <c r="K2748">
        <f>Table1[[#This Row],[Myyntihinta]]-Table1[[#This Row],[Ostohinta]]</f>
        <v>117.41999999999999</v>
      </c>
    </row>
    <row r="2749" spans="1:11" x14ac:dyDescent="0.2">
      <c r="A2749">
        <v>53247</v>
      </c>
      <c r="B2749" s="21">
        <v>44090</v>
      </c>
      <c r="C2749" s="26" t="s">
        <v>828</v>
      </c>
      <c r="D2749">
        <v>1</v>
      </c>
      <c r="E2749">
        <v>3</v>
      </c>
      <c r="F2749">
        <v>14</v>
      </c>
      <c r="G2749">
        <v>10.59</v>
      </c>
      <c r="H2749" t="str">
        <f>_xlfn.XLOOKUP(Table1[[#This Row],[MyyjäID]],myyjat!$A$2:$A$16,myyjat!$B$2:$B$16)</f>
        <v>Pekka</v>
      </c>
      <c r="I2749">
        <f>_xlfn.XLOOKUP(Table1[[#This Row],[Tuotenumero]],tuotteet!$A$2:$A$26,tuotteet!$C$2:$C$26)</f>
        <v>4</v>
      </c>
      <c r="J2749" t="str">
        <f>_xlfn.XLOOKUP(Table1[[#This Row],[ryhmäID]],ryhmat!$A$2:$A$7,ryhmat!$B$2:$B$7)</f>
        <v>Tarvikkeet</v>
      </c>
      <c r="K2749">
        <f>Table1[[#This Row],[Myyntihinta]]-Table1[[#This Row],[Ostohinta]]</f>
        <v>3.41</v>
      </c>
    </row>
    <row r="2750" spans="1:11" x14ac:dyDescent="0.2">
      <c r="A2750">
        <v>53248</v>
      </c>
      <c r="B2750" s="21">
        <v>44090</v>
      </c>
      <c r="C2750" s="26" t="s">
        <v>828</v>
      </c>
      <c r="D2750">
        <v>1</v>
      </c>
      <c r="E2750">
        <v>2</v>
      </c>
      <c r="F2750">
        <v>15</v>
      </c>
      <c r="G2750">
        <v>10.74</v>
      </c>
      <c r="H2750" t="str">
        <f>_xlfn.XLOOKUP(Table1[[#This Row],[MyyjäID]],myyjat!$A$2:$A$16,myyjat!$B$2:$B$16)</f>
        <v>Petteri</v>
      </c>
      <c r="I2750">
        <f>_xlfn.XLOOKUP(Table1[[#This Row],[Tuotenumero]],tuotteet!$A$2:$A$26,tuotteet!$C$2:$C$26)</f>
        <v>4</v>
      </c>
      <c r="J2750" t="str">
        <f>_xlfn.XLOOKUP(Table1[[#This Row],[ryhmäID]],ryhmat!$A$2:$A$7,ryhmat!$B$2:$B$7)</f>
        <v>Tarvikkeet</v>
      </c>
      <c r="K2750">
        <f>Table1[[#This Row],[Myyntihinta]]-Table1[[#This Row],[Ostohinta]]</f>
        <v>4.26</v>
      </c>
    </row>
    <row r="2751" spans="1:11" x14ac:dyDescent="0.2">
      <c r="A2751">
        <v>53249</v>
      </c>
      <c r="B2751" s="21">
        <v>44091</v>
      </c>
      <c r="C2751" s="26" t="s">
        <v>828</v>
      </c>
      <c r="D2751">
        <v>1</v>
      </c>
      <c r="E2751">
        <v>3</v>
      </c>
      <c r="F2751">
        <v>15</v>
      </c>
      <c r="G2751">
        <v>10.58</v>
      </c>
      <c r="H2751" t="str">
        <f>_xlfn.XLOOKUP(Table1[[#This Row],[MyyjäID]],myyjat!$A$2:$A$16,myyjat!$B$2:$B$16)</f>
        <v>Pekka</v>
      </c>
      <c r="I2751">
        <f>_xlfn.XLOOKUP(Table1[[#This Row],[Tuotenumero]],tuotteet!$A$2:$A$26,tuotteet!$C$2:$C$26)</f>
        <v>4</v>
      </c>
      <c r="J2751" t="str">
        <f>_xlfn.XLOOKUP(Table1[[#This Row],[ryhmäID]],ryhmat!$A$2:$A$7,ryhmat!$B$2:$B$7)</f>
        <v>Tarvikkeet</v>
      </c>
      <c r="K2751">
        <f>Table1[[#This Row],[Myyntihinta]]-Table1[[#This Row],[Ostohinta]]</f>
        <v>4.42</v>
      </c>
    </row>
    <row r="2752" spans="1:11" x14ac:dyDescent="0.2">
      <c r="A2752">
        <v>53250</v>
      </c>
      <c r="B2752" s="21">
        <v>44091</v>
      </c>
      <c r="C2752" s="26" t="s">
        <v>828</v>
      </c>
      <c r="D2752">
        <v>1</v>
      </c>
      <c r="E2752">
        <v>5</v>
      </c>
      <c r="F2752">
        <v>14</v>
      </c>
      <c r="G2752">
        <v>10.84</v>
      </c>
      <c r="H2752" t="str">
        <f>_xlfn.XLOOKUP(Table1[[#This Row],[MyyjäID]],myyjat!$A$2:$A$16,myyjat!$B$2:$B$16)</f>
        <v>Liisa</v>
      </c>
      <c r="I2752">
        <f>_xlfn.XLOOKUP(Table1[[#This Row],[Tuotenumero]],tuotteet!$A$2:$A$26,tuotteet!$C$2:$C$26)</f>
        <v>4</v>
      </c>
      <c r="J2752" t="str">
        <f>_xlfn.XLOOKUP(Table1[[#This Row],[ryhmäID]],ryhmat!$A$2:$A$7,ryhmat!$B$2:$B$7)</f>
        <v>Tarvikkeet</v>
      </c>
      <c r="K2752">
        <f>Table1[[#This Row],[Myyntihinta]]-Table1[[#This Row],[Ostohinta]]</f>
        <v>3.16</v>
      </c>
    </row>
    <row r="2753" spans="1:11" x14ac:dyDescent="0.2">
      <c r="A2753">
        <v>53251</v>
      </c>
      <c r="B2753" s="21">
        <v>44092</v>
      </c>
      <c r="C2753" s="26" t="s">
        <v>828</v>
      </c>
      <c r="D2753">
        <v>1</v>
      </c>
      <c r="E2753">
        <v>3</v>
      </c>
      <c r="F2753">
        <v>15</v>
      </c>
      <c r="G2753">
        <v>11.08</v>
      </c>
      <c r="H2753" t="str">
        <f>_xlfn.XLOOKUP(Table1[[#This Row],[MyyjäID]],myyjat!$A$2:$A$16,myyjat!$B$2:$B$16)</f>
        <v>Pekka</v>
      </c>
      <c r="I2753">
        <f>_xlfn.XLOOKUP(Table1[[#This Row],[Tuotenumero]],tuotteet!$A$2:$A$26,tuotteet!$C$2:$C$26)</f>
        <v>4</v>
      </c>
      <c r="J2753" t="str">
        <f>_xlfn.XLOOKUP(Table1[[#This Row],[ryhmäID]],ryhmat!$A$2:$A$7,ryhmat!$B$2:$B$7)</f>
        <v>Tarvikkeet</v>
      </c>
      <c r="K2753">
        <f>Table1[[#This Row],[Myyntihinta]]-Table1[[#This Row],[Ostohinta]]</f>
        <v>3.92</v>
      </c>
    </row>
    <row r="2754" spans="1:11" x14ac:dyDescent="0.2">
      <c r="A2754">
        <v>53252</v>
      </c>
      <c r="B2754" s="21">
        <v>44092</v>
      </c>
      <c r="C2754" s="26" t="s">
        <v>828</v>
      </c>
      <c r="D2754">
        <v>1</v>
      </c>
      <c r="E2754">
        <v>5</v>
      </c>
      <c r="F2754">
        <v>15</v>
      </c>
      <c r="G2754">
        <v>10.28</v>
      </c>
      <c r="H2754" t="str">
        <f>_xlfn.XLOOKUP(Table1[[#This Row],[MyyjäID]],myyjat!$A$2:$A$16,myyjat!$B$2:$B$16)</f>
        <v>Liisa</v>
      </c>
      <c r="I2754">
        <f>_xlfn.XLOOKUP(Table1[[#This Row],[Tuotenumero]],tuotteet!$A$2:$A$26,tuotteet!$C$2:$C$26)</f>
        <v>4</v>
      </c>
      <c r="J2754" t="str">
        <f>_xlfn.XLOOKUP(Table1[[#This Row],[ryhmäID]],ryhmat!$A$2:$A$7,ryhmat!$B$2:$B$7)</f>
        <v>Tarvikkeet</v>
      </c>
      <c r="K2754">
        <f>Table1[[#This Row],[Myyntihinta]]-Table1[[#This Row],[Ostohinta]]</f>
        <v>4.7200000000000006</v>
      </c>
    </row>
    <row r="2755" spans="1:11" x14ac:dyDescent="0.2">
      <c r="A2755">
        <v>53253</v>
      </c>
      <c r="B2755" s="21">
        <v>44092</v>
      </c>
      <c r="C2755" s="26" t="s">
        <v>826</v>
      </c>
      <c r="D2755">
        <v>1</v>
      </c>
      <c r="E2755">
        <v>3</v>
      </c>
      <c r="F2755">
        <v>17</v>
      </c>
      <c r="G2755">
        <v>9.17</v>
      </c>
      <c r="H2755" t="str">
        <f>_xlfn.XLOOKUP(Table1[[#This Row],[MyyjäID]],myyjat!$A$2:$A$16,myyjat!$B$2:$B$16)</f>
        <v>Pekka</v>
      </c>
      <c r="I2755">
        <f>_xlfn.XLOOKUP(Table1[[#This Row],[Tuotenumero]],tuotteet!$A$2:$A$26,tuotteet!$C$2:$C$26)</f>
        <v>4</v>
      </c>
      <c r="J2755" t="str">
        <f>_xlfn.XLOOKUP(Table1[[#This Row],[ryhmäID]],ryhmat!$A$2:$A$7,ryhmat!$B$2:$B$7)</f>
        <v>Tarvikkeet</v>
      </c>
      <c r="K2755">
        <f>Table1[[#This Row],[Myyntihinta]]-Table1[[#This Row],[Ostohinta]]</f>
        <v>7.83</v>
      </c>
    </row>
    <row r="2756" spans="1:11" x14ac:dyDescent="0.2">
      <c r="A2756">
        <v>53254</v>
      </c>
      <c r="B2756" s="21">
        <v>44092</v>
      </c>
      <c r="C2756" s="26" t="s">
        <v>827</v>
      </c>
      <c r="D2756">
        <v>1</v>
      </c>
      <c r="E2756">
        <v>2</v>
      </c>
      <c r="F2756">
        <v>254</v>
      </c>
      <c r="G2756">
        <v>126.94</v>
      </c>
      <c r="H2756" t="str">
        <f>_xlfn.XLOOKUP(Table1[[#This Row],[MyyjäID]],myyjat!$A$2:$A$16,myyjat!$B$2:$B$16)</f>
        <v>Petteri</v>
      </c>
      <c r="I2756">
        <f>_xlfn.XLOOKUP(Table1[[#This Row],[Tuotenumero]],tuotteet!$A$2:$A$26,tuotteet!$C$2:$C$26)</f>
        <v>1</v>
      </c>
      <c r="J2756" t="str">
        <f>_xlfn.XLOOKUP(Table1[[#This Row],[ryhmäID]],ryhmat!$A$2:$A$7,ryhmat!$B$2:$B$7)</f>
        <v>Äänentoisto</v>
      </c>
      <c r="K2756">
        <f>Table1[[#This Row],[Myyntihinta]]-Table1[[#This Row],[Ostohinta]]</f>
        <v>127.06</v>
      </c>
    </row>
    <row r="2757" spans="1:11" x14ac:dyDescent="0.2">
      <c r="A2757">
        <v>53255</v>
      </c>
      <c r="B2757" s="21">
        <v>44093</v>
      </c>
      <c r="C2757" s="26" t="s">
        <v>830</v>
      </c>
      <c r="D2757">
        <v>1</v>
      </c>
      <c r="E2757">
        <v>6</v>
      </c>
      <c r="F2757">
        <v>59</v>
      </c>
      <c r="G2757">
        <v>43.99</v>
      </c>
      <c r="H2757" t="str">
        <f>_xlfn.XLOOKUP(Table1[[#This Row],[MyyjäID]],myyjat!$A$2:$A$16,myyjat!$B$2:$B$16)</f>
        <v>Hessu</v>
      </c>
      <c r="I2757">
        <f>_xlfn.XLOOKUP(Table1[[#This Row],[Tuotenumero]],tuotteet!$A$2:$A$26,tuotteet!$C$2:$C$26)</f>
        <v>4</v>
      </c>
      <c r="J2757" t="str">
        <f>_xlfn.XLOOKUP(Table1[[#This Row],[ryhmäID]],ryhmat!$A$2:$A$7,ryhmat!$B$2:$B$7)</f>
        <v>Tarvikkeet</v>
      </c>
      <c r="K2757">
        <f>Table1[[#This Row],[Myyntihinta]]-Table1[[#This Row],[Ostohinta]]</f>
        <v>15.009999999999998</v>
      </c>
    </row>
    <row r="2758" spans="1:11" x14ac:dyDescent="0.2">
      <c r="A2758">
        <v>53256</v>
      </c>
      <c r="B2758" s="21">
        <v>44093</v>
      </c>
      <c r="C2758" s="26" t="s">
        <v>829</v>
      </c>
      <c r="D2758">
        <v>1</v>
      </c>
      <c r="E2758">
        <v>1</v>
      </c>
      <c r="F2758">
        <v>331</v>
      </c>
      <c r="G2758">
        <v>227.23</v>
      </c>
      <c r="H2758" t="str">
        <f>_xlfn.XLOOKUP(Table1[[#This Row],[MyyjäID]],myyjat!$A$2:$A$16,myyjat!$B$2:$B$16)</f>
        <v>Jani</v>
      </c>
      <c r="I2758">
        <f>_xlfn.XLOOKUP(Table1[[#This Row],[Tuotenumero]],tuotteet!$A$2:$A$26,tuotteet!$C$2:$C$26)</f>
        <v>3</v>
      </c>
      <c r="J2758" t="str">
        <f>_xlfn.XLOOKUP(Table1[[#This Row],[ryhmäID]],ryhmat!$A$2:$A$7,ryhmat!$B$2:$B$7)</f>
        <v>TV</v>
      </c>
      <c r="K2758">
        <f>Table1[[#This Row],[Myyntihinta]]-Table1[[#This Row],[Ostohinta]]</f>
        <v>103.77000000000001</v>
      </c>
    </row>
    <row r="2759" spans="1:11" x14ac:dyDescent="0.2">
      <c r="A2759">
        <v>53257</v>
      </c>
      <c r="B2759" s="21">
        <v>44093</v>
      </c>
      <c r="C2759" s="26" t="s">
        <v>828</v>
      </c>
      <c r="D2759">
        <v>1</v>
      </c>
      <c r="E2759">
        <v>1</v>
      </c>
      <c r="F2759">
        <v>15</v>
      </c>
      <c r="G2759">
        <v>10.54</v>
      </c>
      <c r="H2759" t="str">
        <f>_xlfn.XLOOKUP(Table1[[#This Row],[MyyjäID]],myyjat!$A$2:$A$16,myyjat!$B$2:$B$16)</f>
        <v>Jani</v>
      </c>
      <c r="I2759">
        <f>_xlfn.XLOOKUP(Table1[[#This Row],[Tuotenumero]],tuotteet!$A$2:$A$26,tuotteet!$C$2:$C$26)</f>
        <v>4</v>
      </c>
      <c r="J2759" t="str">
        <f>_xlfn.XLOOKUP(Table1[[#This Row],[ryhmäID]],ryhmat!$A$2:$A$7,ryhmat!$B$2:$B$7)</f>
        <v>Tarvikkeet</v>
      </c>
      <c r="K2759">
        <f>Table1[[#This Row],[Myyntihinta]]-Table1[[#This Row],[Ostohinta]]</f>
        <v>4.4600000000000009</v>
      </c>
    </row>
    <row r="2760" spans="1:11" x14ac:dyDescent="0.2">
      <c r="A2760">
        <v>53258</v>
      </c>
      <c r="B2760" s="21">
        <v>44094</v>
      </c>
      <c r="C2760" s="26" t="s">
        <v>828</v>
      </c>
      <c r="D2760">
        <v>1</v>
      </c>
      <c r="E2760">
        <v>1</v>
      </c>
      <c r="F2760">
        <v>15</v>
      </c>
      <c r="G2760">
        <v>10.66</v>
      </c>
      <c r="H2760" t="str">
        <f>_xlfn.XLOOKUP(Table1[[#This Row],[MyyjäID]],myyjat!$A$2:$A$16,myyjat!$B$2:$B$16)</f>
        <v>Jani</v>
      </c>
      <c r="I2760">
        <f>_xlfn.XLOOKUP(Table1[[#This Row],[Tuotenumero]],tuotteet!$A$2:$A$26,tuotteet!$C$2:$C$26)</f>
        <v>4</v>
      </c>
      <c r="J2760" t="str">
        <f>_xlfn.XLOOKUP(Table1[[#This Row],[ryhmäID]],ryhmat!$A$2:$A$7,ryhmat!$B$2:$B$7)</f>
        <v>Tarvikkeet</v>
      </c>
      <c r="K2760">
        <f>Table1[[#This Row],[Myyntihinta]]-Table1[[#This Row],[Ostohinta]]</f>
        <v>4.34</v>
      </c>
    </row>
    <row r="2761" spans="1:11" x14ac:dyDescent="0.2">
      <c r="A2761">
        <v>53259</v>
      </c>
      <c r="B2761" s="21">
        <v>44094</v>
      </c>
      <c r="C2761" s="26" t="s">
        <v>828</v>
      </c>
      <c r="D2761">
        <v>1</v>
      </c>
      <c r="E2761">
        <v>7</v>
      </c>
      <c r="F2761">
        <v>15</v>
      </c>
      <c r="G2761">
        <v>10.43</v>
      </c>
      <c r="H2761" t="str">
        <f>_xlfn.XLOOKUP(Table1[[#This Row],[MyyjäID]],myyjat!$A$2:$A$16,myyjat!$B$2:$B$16)</f>
        <v>Rauno</v>
      </c>
      <c r="I2761">
        <f>_xlfn.XLOOKUP(Table1[[#This Row],[Tuotenumero]],tuotteet!$A$2:$A$26,tuotteet!$C$2:$C$26)</f>
        <v>4</v>
      </c>
      <c r="J2761" t="str">
        <f>_xlfn.XLOOKUP(Table1[[#This Row],[ryhmäID]],ryhmat!$A$2:$A$7,ryhmat!$B$2:$B$7)</f>
        <v>Tarvikkeet</v>
      </c>
      <c r="K2761">
        <f>Table1[[#This Row],[Myyntihinta]]-Table1[[#This Row],[Ostohinta]]</f>
        <v>4.57</v>
      </c>
    </row>
    <row r="2762" spans="1:11" x14ac:dyDescent="0.2">
      <c r="A2762">
        <v>53260</v>
      </c>
      <c r="B2762" s="21">
        <v>44094</v>
      </c>
      <c r="C2762" s="26" t="s">
        <v>828</v>
      </c>
      <c r="D2762">
        <v>1</v>
      </c>
      <c r="E2762">
        <v>3</v>
      </c>
      <c r="F2762">
        <v>14</v>
      </c>
      <c r="G2762">
        <v>11.24</v>
      </c>
      <c r="H2762" t="str">
        <f>_xlfn.XLOOKUP(Table1[[#This Row],[MyyjäID]],myyjat!$A$2:$A$16,myyjat!$B$2:$B$16)</f>
        <v>Pekka</v>
      </c>
      <c r="I2762">
        <f>_xlfn.XLOOKUP(Table1[[#This Row],[Tuotenumero]],tuotteet!$A$2:$A$26,tuotteet!$C$2:$C$26)</f>
        <v>4</v>
      </c>
      <c r="J2762" t="str">
        <f>_xlfn.XLOOKUP(Table1[[#This Row],[ryhmäID]],ryhmat!$A$2:$A$7,ryhmat!$B$2:$B$7)</f>
        <v>Tarvikkeet</v>
      </c>
      <c r="K2762">
        <f>Table1[[#This Row],[Myyntihinta]]-Table1[[#This Row],[Ostohinta]]</f>
        <v>2.76</v>
      </c>
    </row>
    <row r="2763" spans="1:11" x14ac:dyDescent="0.2">
      <c r="A2763">
        <v>53261</v>
      </c>
      <c r="B2763" s="21">
        <v>44095</v>
      </c>
      <c r="C2763" s="26" t="s">
        <v>828</v>
      </c>
      <c r="D2763">
        <v>1</v>
      </c>
      <c r="E2763">
        <v>2</v>
      </c>
      <c r="F2763">
        <v>15</v>
      </c>
      <c r="G2763">
        <v>10.34</v>
      </c>
      <c r="H2763" t="str">
        <f>_xlfn.XLOOKUP(Table1[[#This Row],[MyyjäID]],myyjat!$A$2:$A$16,myyjat!$B$2:$B$16)</f>
        <v>Petteri</v>
      </c>
      <c r="I2763">
        <f>_xlfn.XLOOKUP(Table1[[#This Row],[Tuotenumero]],tuotteet!$A$2:$A$26,tuotteet!$C$2:$C$26)</f>
        <v>4</v>
      </c>
      <c r="J2763" t="str">
        <f>_xlfn.XLOOKUP(Table1[[#This Row],[ryhmäID]],ryhmat!$A$2:$A$7,ryhmat!$B$2:$B$7)</f>
        <v>Tarvikkeet</v>
      </c>
      <c r="K2763">
        <f>Table1[[#This Row],[Myyntihinta]]-Table1[[#This Row],[Ostohinta]]</f>
        <v>4.66</v>
      </c>
    </row>
    <row r="2764" spans="1:11" x14ac:dyDescent="0.2">
      <c r="A2764">
        <v>53262</v>
      </c>
      <c r="B2764" s="21">
        <v>44095</v>
      </c>
      <c r="C2764" s="26" t="s">
        <v>826</v>
      </c>
      <c r="D2764">
        <v>1</v>
      </c>
      <c r="E2764">
        <v>2</v>
      </c>
      <c r="F2764">
        <v>17</v>
      </c>
      <c r="G2764">
        <v>9.32</v>
      </c>
      <c r="H2764" t="str">
        <f>_xlfn.XLOOKUP(Table1[[#This Row],[MyyjäID]],myyjat!$A$2:$A$16,myyjat!$B$2:$B$16)</f>
        <v>Petteri</v>
      </c>
      <c r="I2764">
        <f>_xlfn.XLOOKUP(Table1[[#This Row],[Tuotenumero]],tuotteet!$A$2:$A$26,tuotteet!$C$2:$C$26)</f>
        <v>4</v>
      </c>
      <c r="J2764" t="str">
        <f>_xlfn.XLOOKUP(Table1[[#This Row],[ryhmäID]],ryhmat!$A$2:$A$7,ryhmat!$B$2:$B$7)</f>
        <v>Tarvikkeet</v>
      </c>
      <c r="K2764">
        <f>Table1[[#This Row],[Myyntihinta]]-Table1[[#This Row],[Ostohinta]]</f>
        <v>7.68</v>
      </c>
    </row>
    <row r="2765" spans="1:11" x14ac:dyDescent="0.2">
      <c r="A2765">
        <v>53263</v>
      </c>
      <c r="B2765" s="21">
        <v>44095</v>
      </c>
      <c r="C2765" s="26" t="s">
        <v>828</v>
      </c>
      <c r="D2765">
        <v>1</v>
      </c>
      <c r="E2765">
        <v>6</v>
      </c>
      <c r="F2765">
        <v>14</v>
      </c>
      <c r="G2765">
        <v>10.9</v>
      </c>
      <c r="H2765" t="str">
        <f>_xlfn.XLOOKUP(Table1[[#This Row],[MyyjäID]],myyjat!$A$2:$A$16,myyjat!$B$2:$B$16)</f>
        <v>Hessu</v>
      </c>
      <c r="I2765">
        <f>_xlfn.XLOOKUP(Table1[[#This Row],[Tuotenumero]],tuotteet!$A$2:$A$26,tuotteet!$C$2:$C$26)</f>
        <v>4</v>
      </c>
      <c r="J2765" t="str">
        <f>_xlfn.XLOOKUP(Table1[[#This Row],[ryhmäID]],ryhmat!$A$2:$A$7,ryhmat!$B$2:$B$7)</f>
        <v>Tarvikkeet</v>
      </c>
      <c r="K2765">
        <f>Table1[[#This Row],[Myyntihinta]]-Table1[[#This Row],[Ostohinta]]</f>
        <v>3.0999999999999996</v>
      </c>
    </row>
    <row r="2766" spans="1:11" x14ac:dyDescent="0.2">
      <c r="A2766">
        <v>53264</v>
      </c>
      <c r="B2766" s="21">
        <v>44095</v>
      </c>
      <c r="C2766" s="26" t="s">
        <v>828</v>
      </c>
      <c r="D2766">
        <v>1</v>
      </c>
      <c r="E2766">
        <v>5</v>
      </c>
      <c r="F2766">
        <v>14</v>
      </c>
      <c r="G2766">
        <v>10.15</v>
      </c>
      <c r="H2766" t="str">
        <f>_xlfn.XLOOKUP(Table1[[#This Row],[MyyjäID]],myyjat!$A$2:$A$16,myyjat!$B$2:$B$16)</f>
        <v>Liisa</v>
      </c>
      <c r="I2766">
        <f>_xlfn.XLOOKUP(Table1[[#This Row],[Tuotenumero]],tuotteet!$A$2:$A$26,tuotteet!$C$2:$C$26)</f>
        <v>4</v>
      </c>
      <c r="J2766" t="str">
        <f>_xlfn.XLOOKUP(Table1[[#This Row],[ryhmäID]],ryhmat!$A$2:$A$7,ryhmat!$B$2:$B$7)</f>
        <v>Tarvikkeet</v>
      </c>
      <c r="K2766">
        <f>Table1[[#This Row],[Myyntihinta]]-Table1[[#This Row],[Ostohinta]]</f>
        <v>3.8499999999999996</v>
      </c>
    </row>
    <row r="2767" spans="1:11" x14ac:dyDescent="0.2">
      <c r="A2767">
        <v>53265</v>
      </c>
      <c r="B2767" s="21">
        <v>44095</v>
      </c>
      <c r="C2767" s="26" t="s">
        <v>831</v>
      </c>
      <c r="D2767">
        <v>1</v>
      </c>
      <c r="E2767">
        <v>1</v>
      </c>
      <c r="F2767">
        <v>115</v>
      </c>
      <c r="G2767">
        <v>79.28</v>
      </c>
      <c r="H2767" t="str">
        <f>_xlfn.XLOOKUP(Table1[[#This Row],[MyyjäID]],myyjat!$A$2:$A$16,myyjat!$B$2:$B$16)</f>
        <v>Jani</v>
      </c>
      <c r="I2767">
        <f>_xlfn.XLOOKUP(Table1[[#This Row],[Tuotenumero]],tuotteet!$A$2:$A$26,tuotteet!$C$2:$C$26)</f>
        <v>6</v>
      </c>
      <c r="J2767" t="str">
        <f>_xlfn.XLOOKUP(Table1[[#This Row],[ryhmäID]],ryhmat!$A$2:$A$7,ryhmat!$B$2:$B$7)</f>
        <v>Digiboxit</v>
      </c>
      <c r="K2767">
        <f>Table1[[#This Row],[Myyntihinta]]-Table1[[#This Row],[Ostohinta]]</f>
        <v>35.72</v>
      </c>
    </row>
    <row r="2768" spans="1:11" x14ac:dyDescent="0.2">
      <c r="A2768">
        <v>53266</v>
      </c>
      <c r="B2768" s="21">
        <v>44095</v>
      </c>
      <c r="C2768" s="26" t="s">
        <v>828</v>
      </c>
      <c r="D2768">
        <v>1</v>
      </c>
      <c r="E2768">
        <v>1</v>
      </c>
      <c r="F2768">
        <v>15</v>
      </c>
      <c r="G2768">
        <v>10.6</v>
      </c>
      <c r="H2768" t="str">
        <f>_xlfn.XLOOKUP(Table1[[#This Row],[MyyjäID]],myyjat!$A$2:$A$16,myyjat!$B$2:$B$16)</f>
        <v>Jani</v>
      </c>
      <c r="I2768">
        <f>_xlfn.XLOOKUP(Table1[[#This Row],[Tuotenumero]],tuotteet!$A$2:$A$26,tuotteet!$C$2:$C$26)</f>
        <v>4</v>
      </c>
      <c r="J2768" t="str">
        <f>_xlfn.XLOOKUP(Table1[[#This Row],[ryhmäID]],ryhmat!$A$2:$A$7,ryhmat!$B$2:$B$7)</f>
        <v>Tarvikkeet</v>
      </c>
      <c r="K2768">
        <f>Table1[[#This Row],[Myyntihinta]]-Table1[[#This Row],[Ostohinta]]</f>
        <v>4.4000000000000004</v>
      </c>
    </row>
    <row r="2769" spans="1:11" x14ac:dyDescent="0.2">
      <c r="A2769">
        <v>53267</v>
      </c>
      <c r="B2769" s="21">
        <v>44096</v>
      </c>
      <c r="C2769" s="26" t="s">
        <v>828</v>
      </c>
      <c r="D2769">
        <v>1</v>
      </c>
      <c r="E2769">
        <v>2</v>
      </c>
      <c r="F2769">
        <v>15</v>
      </c>
      <c r="G2769">
        <v>10.9</v>
      </c>
      <c r="H2769" t="str">
        <f>_xlfn.XLOOKUP(Table1[[#This Row],[MyyjäID]],myyjat!$A$2:$A$16,myyjat!$B$2:$B$16)</f>
        <v>Petteri</v>
      </c>
      <c r="I2769">
        <f>_xlfn.XLOOKUP(Table1[[#This Row],[Tuotenumero]],tuotteet!$A$2:$A$26,tuotteet!$C$2:$C$26)</f>
        <v>4</v>
      </c>
      <c r="J2769" t="str">
        <f>_xlfn.XLOOKUP(Table1[[#This Row],[ryhmäID]],ryhmat!$A$2:$A$7,ryhmat!$B$2:$B$7)</f>
        <v>Tarvikkeet</v>
      </c>
      <c r="K2769">
        <f>Table1[[#This Row],[Myyntihinta]]-Table1[[#This Row],[Ostohinta]]</f>
        <v>4.0999999999999996</v>
      </c>
    </row>
    <row r="2770" spans="1:11" x14ac:dyDescent="0.2">
      <c r="A2770">
        <v>53268</v>
      </c>
      <c r="B2770" s="21">
        <v>44096</v>
      </c>
      <c r="C2770" s="26" t="s">
        <v>828</v>
      </c>
      <c r="D2770">
        <v>1</v>
      </c>
      <c r="E2770">
        <v>2</v>
      </c>
      <c r="F2770">
        <v>15</v>
      </c>
      <c r="G2770">
        <v>10.85</v>
      </c>
      <c r="H2770" t="str">
        <f>_xlfn.XLOOKUP(Table1[[#This Row],[MyyjäID]],myyjat!$A$2:$A$16,myyjat!$B$2:$B$16)</f>
        <v>Petteri</v>
      </c>
      <c r="I2770">
        <f>_xlfn.XLOOKUP(Table1[[#This Row],[Tuotenumero]],tuotteet!$A$2:$A$26,tuotteet!$C$2:$C$26)</f>
        <v>4</v>
      </c>
      <c r="J2770" t="str">
        <f>_xlfn.XLOOKUP(Table1[[#This Row],[ryhmäID]],ryhmat!$A$2:$A$7,ryhmat!$B$2:$B$7)</f>
        <v>Tarvikkeet</v>
      </c>
      <c r="K2770">
        <f>Table1[[#This Row],[Myyntihinta]]-Table1[[#This Row],[Ostohinta]]</f>
        <v>4.1500000000000004</v>
      </c>
    </row>
    <row r="2771" spans="1:11" x14ac:dyDescent="0.2">
      <c r="A2771">
        <v>53269</v>
      </c>
      <c r="B2771" s="21">
        <v>44096</v>
      </c>
      <c r="C2771" s="26" t="s">
        <v>828</v>
      </c>
      <c r="D2771">
        <v>1</v>
      </c>
      <c r="E2771">
        <v>1</v>
      </c>
      <c r="F2771">
        <v>14</v>
      </c>
      <c r="G2771">
        <v>10.57</v>
      </c>
      <c r="H2771" t="str">
        <f>_xlfn.XLOOKUP(Table1[[#This Row],[MyyjäID]],myyjat!$A$2:$A$16,myyjat!$B$2:$B$16)</f>
        <v>Jani</v>
      </c>
      <c r="I2771">
        <f>_xlfn.XLOOKUP(Table1[[#This Row],[Tuotenumero]],tuotteet!$A$2:$A$26,tuotteet!$C$2:$C$26)</f>
        <v>4</v>
      </c>
      <c r="J2771" t="str">
        <f>_xlfn.XLOOKUP(Table1[[#This Row],[ryhmäID]],ryhmat!$A$2:$A$7,ryhmat!$B$2:$B$7)</f>
        <v>Tarvikkeet</v>
      </c>
      <c r="K2771">
        <f>Table1[[#This Row],[Myyntihinta]]-Table1[[#This Row],[Ostohinta]]</f>
        <v>3.4299999999999997</v>
      </c>
    </row>
    <row r="2772" spans="1:11" x14ac:dyDescent="0.2">
      <c r="A2772">
        <v>53270</v>
      </c>
      <c r="B2772" s="21">
        <v>44096</v>
      </c>
      <c r="C2772" s="26" t="s">
        <v>828</v>
      </c>
      <c r="D2772">
        <v>1</v>
      </c>
      <c r="E2772">
        <v>3</v>
      </c>
      <c r="F2772">
        <v>15</v>
      </c>
      <c r="G2772">
        <v>10.62</v>
      </c>
      <c r="H2772" t="str">
        <f>_xlfn.XLOOKUP(Table1[[#This Row],[MyyjäID]],myyjat!$A$2:$A$16,myyjat!$B$2:$B$16)</f>
        <v>Pekka</v>
      </c>
      <c r="I2772">
        <f>_xlfn.XLOOKUP(Table1[[#This Row],[Tuotenumero]],tuotteet!$A$2:$A$26,tuotteet!$C$2:$C$26)</f>
        <v>4</v>
      </c>
      <c r="J2772" t="str">
        <f>_xlfn.XLOOKUP(Table1[[#This Row],[ryhmäID]],ryhmat!$A$2:$A$7,ryhmat!$B$2:$B$7)</f>
        <v>Tarvikkeet</v>
      </c>
      <c r="K2772">
        <f>Table1[[#This Row],[Myyntihinta]]-Table1[[#This Row],[Ostohinta]]</f>
        <v>4.3800000000000008</v>
      </c>
    </row>
    <row r="2773" spans="1:11" x14ac:dyDescent="0.2">
      <c r="A2773">
        <v>53271</v>
      </c>
      <c r="B2773" s="21">
        <v>44097</v>
      </c>
      <c r="C2773" s="26" t="s">
        <v>827</v>
      </c>
      <c r="D2773">
        <v>1</v>
      </c>
      <c r="E2773">
        <v>9</v>
      </c>
      <c r="F2773">
        <v>242</v>
      </c>
      <c r="G2773">
        <v>138.28</v>
      </c>
      <c r="H2773" t="str">
        <f>_xlfn.XLOOKUP(Table1[[#This Row],[MyyjäID]],myyjat!$A$2:$A$16,myyjat!$B$2:$B$16)</f>
        <v>Maija</v>
      </c>
      <c r="I2773">
        <f>_xlfn.XLOOKUP(Table1[[#This Row],[Tuotenumero]],tuotteet!$A$2:$A$26,tuotteet!$C$2:$C$26)</f>
        <v>1</v>
      </c>
      <c r="J2773" t="str">
        <f>_xlfn.XLOOKUP(Table1[[#This Row],[ryhmäID]],ryhmat!$A$2:$A$7,ryhmat!$B$2:$B$7)</f>
        <v>Äänentoisto</v>
      </c>
      <c r="K2773">
        <f>Table1[[#This Row],[Myyntihinta]]-Table1[[#This Row],[Ostohinta]]</f>
        <v>103.72</v>
      </c>
    </row>
    <row r="2774" spans="1:11" x14ac:dyDescent="0.2">
      <c r="A2774">
        <v>53272</v>
      </c>
      <c r="B2774" s="21">
        <v>44097</v>
      </c>
      <c r="C2774" s="26" t="s">
        <v>828</v>
      </c>
      <c r="D2774">
        <v>1</v>
      </c>
      <c r="E2774">
        <v>3</v>
      </c>
      <c r="F2774">
        <v>15</v>
      </c>
      <c r="G2774">
        <v>10.35</v>
      </c>
      <c r="H2774" t="str">
        <f>_xlfn.XLOOKUP(Table1[[#This Row],[MyyjäID]],myyjat!$A$2:$A$16,myyjat!$B$2:$B$16)</f>
        <v>Pekka</v>
      </c>
      <c r="I2774">
        <f>_xlfn.XLOOKUP(Table1[[#This Row],[Tuotenumero]],tuotteet!$A$2:$A$26,tuotteet!$C$2:$C$26)</f>
        <v>4</v>
      </c>
      <c r="J2774" t="str">
        <f>_xlfn.XLOOKUP(Table1[[#This Row],[ryhmäID]],ryhmat!$A$2:$A$7,ryhmat!$B$2:$B$7)</f>
        <v>Tarvikkeet</v>
      </c>
      <c r="K2774">
        <f>Table1[[#This Row],[Myyntihinta]]-Table1[[#This Row],[Ostohinta]]</f>
        <v>4.6500000000000004</v>
      </c>
    </row>
    <row r="2775" spans="1:11" x14ac:dyDescent="0.2">
      <c r="A2775">
        <v>53273</v>
      </c>
      <c r="B2775" s="21">
        <v>44097</v>
      </c>
      <c r="C2775" s="26" t="s">
        <v>829</v>
      </c>
      <c r="D2775">
        <v>1</v>
      </c>
      <c r="E2775">
        <v>6</v>
      </c>
      <c r="F2775">
        <v>333</v>
      </c>
      <c r="G2775">
        <v>234.29</v>
      </c>
      <c r="H2775" t="str">
        <f>_xlfn.XLOOKUP(Table1[[#This Row],[MyyjäID]],myyjat!$A$2:$A$16,myyjat!$B$2:$B$16)</f>
        <v>Hessu</v>
      </c>
      <c r="I2775">
        <f>_xlfn.XLOOKUP(Table1[[#This Row],[Tuotenumero]],tuotteet!$A$2:$A$26,tuotteet!$C$2:$C$26)</f>
        <v>3</v>
      </c>
      <c r="J2775" t="str">
        <f>_xlfn.XLOOKUP(Table1[[#This Row],[ryhmäID]],ryhmat!$A$2:$A$7,ryhmat!$B$2:$B$7)</f>
        <v>TV</v>
      </c>
      <c r="K2775">
        <f>Table1[[#This Row],[Myyntihinta]]-Table1[[#This Row],[Ostohinta]]</f>
        <v>98.710000000000008</v>
      </c>
    </row>
    <row r="2776" spans="1:11" x14ac:dyDescent="0.2">
      <c r="A2776">
        <v>53274</v>
      </c>
      <c r="B2776" s="21">
        <v>44097</v>
      </c>
      <c r="C2776" s="26" t="s">
        <v>828</v>
      </c>
      <c r="D2776">
        <v>1</v>
      </c>
      <c r="E2776">
        <v>5</v>
      </c>
      <c r="F2776">
        <v>15</v>
      </c>
      <c r="G2776">
        <v>10.95</v>
      </c>
      <c r="H2776" t="str">
        <f>_xlfn.XLOOKUP(Table1[[#This Row],[MyyjäID]],myyjat!$A$2:$A$16,myyjat!$B$2:$B$16)</f>
        <v>Liisa</v>
      </c>
      <c r="I2776">
        <f>_xlfn.XLOOKUP(Table1[[#This Row],[Tuotenumero]],tuotteet!$A$2:$A$26,tuotteet!$C$2:$C$26)</f>
        <v>4</v>
      </c>
      <c r="J2776" t="str">
        <f>_xlfn.XLOOKUP(Table1[[#This Row],[ryhmäID]],ryhmat!$A$2:$A$7,ryhmat!$B$2:$B$7)</f>
        <v>Tarvikkeet</v>
      </c>
      <c r="K2776">
        <f>Table1[[#This Row],[Myyntihinta]]-Table1[[#This Row],[Ostohinta]]</f>
        <v>4.0500000000000007</v>
      </c>
    </row>
    <row r="2777" spans="1:11" x14ac:dyDescent="0.2">
      <c r="A2777">
        <v>53275</v>
      </c>
      <c r="B2777" s="21">
        <v>44098</v>
      </c>
      <c r="C2777" s="26" t="s">
        <v>828</v>
      </c>
      <c r="D2777">
        <v>1</v>
      </c>
      <c r="E2777">
        <v>3</v>
      </c>
      <c r="F2777">
        <v>15</v>
      </c>
      <c r="G2777">
        <v>10.45</v>
      </c>
      <c r="H2777" t="str">
        <f>_xlfn.XLOOKUP(Table1[[#This Row],[MyyjäID]],myyjat!$A$2:$A$16,myyjat!$B$2:$B$16)</f>
        <v>Pekka</v>
      </c>
      <c r="I2777">
        <f>_xlfn.XLOOKUP(Table1[[#This Row],[Tuotenumero]],tuotteet!$A$2:$A$26,tuotteet!$C$2:$C$26)</f>
        <v>4</v>
      </c>
      <c r="J2777" t="str">
        <f>_xlfn.XLOOKUP(Table1[[#This Row],[ryhmäID]],ryhmat!$A$2:$A$7,ryhmat!$B$2:$B$7)</f>
        <v>Tarvikkeet</v>
      </c>
      <c r="K2777">
        <f>Table1[[#This Row],[Myyntihinta]]-Table1[[#This Row],[Ostohinta]]</f>
        <v>4.5500000000000007</v>
      </c>
    </row>
    <row r="2778" spans="1:11" x14ac:dyDescent="0.2">
      <c r="A2778">
        <v>53276</v>
      </c>
      <c r="B2778" s="21">
        <v>44098</v>
      </c>
      <c r="C2778" s="26" t="s">
        <v>828</v>
      </c>
      <c r="D2778">
        <v>1</v>
      </c>
      <c r="E2778">
        <v>7</v>
      </c>
      <c r="F2778">
        <v>14</v>
      </c>
      <c r="G2778">
        <v>10.42</v>
      </c>
      <c r="H2778" t="str">
        <f>_xlfn.XLOOKUP(Table1[[#This Row],[MyyjäID]],myyjat!$A$2:$A$16,myyjat!$B$2:$B$16)</f>
        <v>Rauno</v>
      </c>
      <c r="I2778">
        <f>_xlfn.XLOOKUP(Table1[[#This Row],[Tuotenumero]],tuotteet!$A$2:$A$26,tuotteet!$C$2:$C$26)</f>
        <v>4</v>
      </c>
      <c r="J2778" t="str">
        <f>_xlfn.XLOOKUP(Table1[[#This Row],[ryhmäID]],ryhmat!$A$2:$A$7,ryhmat!$B$2:$B$7)</f>
        <v>Tarvikkeet</v>
      </c>
      <c r="K2778">
        <f>Table1[[#This Row],[Myyntihinta]]-Table1[[#This Row],[Ostohinta]]</f>
        <v>3.58</v>
      </c>
    </row>
    <row r="2779" spans="1:11" x14ac:dyDescent="0.2">
      <c r="A2779">
        <v>53277</v>
      </c>
      <c r="B2779" s="21">
        <v>44098</v>
      </c>
      <c r="C2779" s="26" t="s">
        <v>828</v>
      </c>
      <c r="D2779">
        <v>1</v>
      </c>
      <c r="E2779">
        <v>2</v>
      </c>
      <c r="F2779">
        <v>15</v>
      </c>
      <c r="G2779">
        <v>10.39</v>
      </c>
      <c r="H2779" t="str">
        <f>_xlfn.XLOOKUP(Table1[[#This Row],[MyyjäID]],myyjat!$A$2:$A$16,myyjat!$B$2:$B$16)</f>
        <v>Petteri</v>
      </c>
      <c r="I2779">
        <f>_xlfn.XLOOKUP(Table1[[#This Row],[Tuotenumero]],tuotteet!$A$2:$A$26,tuotteet!$C$2:$C$26)</f>
        <v>4</v>
      </c>
      <c r="J2779" t="str">
        <f>_xlfn.XLOOKUP(Table1[[#This Row],[ryhmäID]],ryhmat!$A$2:$A$7,ryhmat!$B$2:$B$7)</f>
        <v>Tarvikkeet</v>
      </c>
      <c r="K2779">
        <f>Table1[[#This Row],[Myyntihinta]]-Table1[[#This Row],[Ostohinta]]</f>
        <v>4.6099999999999994</v>
      </c>
    </row>
    <row r="2780" spans="1:11" x14ac:dyDescent="0.2">
      <c r="A2780">
        <v>53278</v>
      </c>
      <c r="B2780" s="21">
        <v>44098</v>
      </c>
      <c r="C2780" s="26" t="s">
        <v>828</v>
      </c>
      <c r="D2780">
        <v>1</v>
      </c>
      <c r="E2780">
        <v>3</v>
      </c>
      <c r="F2780">
        <v>14</v>
      </c>
      <c r="G2780">
        <v>10.62</v>
      </c>
      <c r="H2780" t="str">
        <f>_xlfn.XLOOKUP(Table1[[#This Row],[MyyjäID]],myyjat!$A$2:$A$16,myyjat!$B$2:$B$16)</f>
        <v>Pekka</v>
      </c>
      <c r="I2780">
        <f>_xlfn.XLOOKUP(Table1[[#This Row],[Tuotenumero]],tuotteet!$A$2:$A$26,tuotteet!$C$2:$C$26)</f>
        <v>4</v>
      </c>
      <c r="J2780" t="str">
        <f>_xlfn.XLOOKUP(Table1[[#This Row],[ryhmäID]],ryhmat!$A$2:$A$7,ryhmat!$B$2:$B$7)</f>
        <v>Tarvikkeet</v>
      </c>
      <c r="K2780">
        <f>Table1[[#This Row],[Myyntihinta]]-Table1[[#This Row],[Ostohinta]]</f>
        <v>3.3800000000000008</v>
      </c>
    </row>
    <row r="2781" spans="1:11" x14ac:dyDescent="0.2">
      <c r="A2781">
        <v>53279</v>
      </c>
      <c r="B2781" s="21">
        <v>44098</v>
      </c>
      <c r="C2781" s="26" t="s">
        <v>828</v>
      </c>
      <c r="D2781">
        <v>1</v>
      </c>
      <c r="E2781">
        <v>2</v>
      </c>
      <c r="F2781">
        <v>15</v>
      </c>
      <c r="G2781">
        <v>10.92</v>
      </c>
      <c r="H2781" t="str">
        <f>_xlfn.XLOOKUP(Table1[[#This Row],[MyyjäID]],myyjat!$A$2:$A$16,myyjat!$B$2:$B$16)</f>
        <v>Petteri</v>
      </c>
      <c r="I2781">
        <f>_xlfn.XLOOKUP(Table1[[#This Row],[Tuotenumero]],tuotteet!$A$2:$A$26,tuotteet!$C$2:$C$26)</f>
        <v>4</v>
      </c>
      <c r="J2781" t="str">
        <f>_xlfn.XLOOKUP(Table1[[#This Row],[ryhmäID]],ryhmat!$A$2:$A$7,ryhmat!$B$2:$B$7)</f>
        <v>Tarvikkeet</v>
      </c>
      <c r="K2781">
        <f>Table1[[#This Row],[Myyntihinta]]-Table1[[#This Row],[Ostohinta]]</f>
        <v>4.08</v>
      </c>
    </row>
    <row r="2782" spans="1:11" x14ac:dyDescent="0.2">
      <c r="A2782">
        <v>53280</v>
      </c>
      <c r="B2782" s="21">
        <v>44099</v>
      </c>
      <c r="C2782" s="26" t="s">
        <v>826</v>
      </c>
      <c r="D2782">
        <v>1</v>
      </c>
      <c r="E2782">
        <v>6</v>
      </c>
      <c r="F2782">
        <v>18</v>
      </c>
      <c r="G2782">
        <v>8.9</v>
      </c>
      <c r="H2782" t="str">
        <f>_xlfn.XLOOKUP(Table1[[#This Row],[MyyjäID]],myyjat!$A$2:$A$16,myyjat!$B$2:$B$16)</f>
        <v>Hessu</v>
      </c>
      <c r="I2782">
        <f>_xlfn.XLOOKUP(Table1[[#This Row],[Tuotenumero]],tuotteet!$A$2:$A$26,tuotteet!$C$2:$C$26)</f>
        <v>4</v>
      </c>
      <c r="J2782" t="str">
        <f>_xlfn.XLOOKUP(Table1[[#This Row],[ryhmäID]],ryhmat!$A$2:$A$7,ryhmat!$B$2:$B$7)</f>
        <v>Tarvikkeet</v>
      </c>
      <c r="K2782">
        <f>Table1[[#This Row],[Myyntihinta]]-Table1[[#This Row],[Ostohinta]]</f>
        <v>9.1</v>
      </c>
    </row>
    <row r="2783" spans="1:11" x14ac:dyDescent="0.2">
      <c r="A2783">
        <v>53281</v>
      </c>
      <c r="B2783" s="21">
        <v>44099</v>
      </c>
      <c r="C2783" s="26" t="s">
        <v>828</v>
      </c>
      <c r="D2783">
        <v>1</v>
      </c>
      <c r="E2783">
        <v>3</v>
      </c>
      <c r="F2783">
        <v>15</v>
      </c>
      <c r="G2783">
        <v>10.210000000000001</v>
      </c>
      <c r="H2783" t="str">
        <f>_xlfn.XLOOKUP(Table1[[#This Row],[MyyjäID]],myyjat!$A$2:$A$16,myyjat!$B$2:$B$16)</f>
        <v>Pekka</v>
      </c>
      <c r="I2783">
        <f>_xlfn.XLOOKUP(Table1[[#This Row],[Tuotenumero]],tuotteet!$A$2:$A$26,tuotteet!$C$2:$C$26)</f>
        <v>4</v>
      </c>
      <c r="J2783" t="str">
        <f>_xlfn.XLOOKUP(Table1[[#This Row],[ryhmäID]],ryhmat!$A$2:$A$7,ryhmat!$B$2:$B$7)</f>
        <v>Tarvikkeet</v>
      </c>
      <c r="K2783">
        <f>Table1[[#This Row],[Myyntihinta]]-Table1[[#This Row],[Ostohinta]]</f>
        <v>4.7899999999999991</v>
      </c>
    </row>
    <row r="2784" spans="1:11" x14ac:dyDescent="0.2">
      <c r="A2784">
        <v>53282</v>
      </c>
      <c r="B2784" s="21">
        <v>44099</v>
      </c>
      <c r="C2784" s="26" t="s">
        <v>828</v>
      </c>
      <c r="D2784">
        <v>1</v>
      </c>
      <c r="E2784">
        <v>1</v>
      </c>
      <c r="F2784">
        <v>15</v>
      </c>
      <c r="G2784">
        <v>10.55</v>
      </c>
      <c r="H2784" t="str">
        <f>_xlfn.XLOOKUP(Table1[[#This Row],[MyyjäID]],myyjat!$A$2:$A$16,myyjat!$B$2:$B$16)</f>
        <v>Jani</v>
      </c>
      <c r="I2784">
        <f>_xlfn.XLOOKUP(Table1[[#This Row],[Tuotenumero]],tuotteet!$A$2:$A$26,tuotteet!$C$2:$C$26)</f>
        <v>4</v>
      </c>
      <c r="J2784" t="str">
        <f>_xlfn.XLOOKUP(Table1[[#This Row],[ryhmäID]],ryhmat!$A$2:$A$7,ryhmat!$B$2:$B$7)</f>
        <v>Tarvikkeet</v>
      </c>
      <c r="K2784">
        <f>Table1[[#This Row],[Myyntihinta]]-Table1[[#This Row],[Ostohinta]]</f>
        <v>4.4499999999999993</v>
      </c>
    </row>
    <row r="2785" spans="1:11" x14ac:dyDescent="0.2">
      <c r="A2785">
        <v>53283</v>
      </c>
      <c r="B2785" s="21">
        <v>44099</v>
      </c>
      <c r="C2785" s="26" t="s">
        <v>829</v>
      </c>
      <c r="D2785">
        <v>1</v>
      </c>
      <c r="E2785">
        <v>7</v>
      </c>
      <c r="F2785">
        <v>342</v>
      </c>
      <c r="G2785">
        <v>235.4</v>
      </c>
      <c r="H2785" t="str">
        <f>_xlfn.XLOOKUP(Table1[[#This Row],[MyyjäID]],myyjat!$A$2:$A$16,myyjat!$B$2:$B$16)</f>
        <v>Rauno</v>
      </c>
      <c r="I2785">
        <f>_xlfn.XLOOKUP(Table1[[#This Row],[Tuotenumero]],tuotteet!$A$2:$A$26,tuotteet!$C$2:$C$26)</f>
        <v>3</v>
      </c>
      <c r="J2785" t="str">
        <f>_xlfn.XLOOKUP(Table1[[#This Row],[ryhmäID]],ryhmat!$A$2:$A$7,ryhmat!$B$2:$B$7)</f>
        <v>TV</v>
      </c>
      <c r="K2785">
        <f>Table1[[#This Row],[Myyntihinta]]-Table1[[#This Row],[Ostohinta]]</f>
        <v>106.6</v>
      </c>
    </row>
    <row r="2786" spans="1:11" x14ac:dyDescent="0.2">
      <c r="A2786">
        <v>53284</v>
      </c>
      <c r="B2786" s="21">
        <v>44100</v>
      </c>
      <c r="C2786" s="26" t="s">
        <v>828</v>
      </c>
      <c r="D2786">
        <v>1</v>
      </c>
      <c r="E2786">
        <v>2</v>
      </c>
      <c r="F2786">
        <v>14</v>
      </c>
      <c r="G2786">
        <v>10.38</v>
      </c>
      <c r="H2786" t="str">
        <f>_xlfn.XLOOKUP(Table1[[#This Row],[MyyjäID]],myyjat!$A$2:$A$16,myyjat!$B$2:$B$16)</f>
        <v>Petteri</v>
      </c>
      <c r="I2786">
        <f>_xlfn.XLOOKUP(Table1[[#This Row],[Tuotenumero]],tuotteet!$A$2:$A$26,tuotteet!$C$2:$C$26)</f>
        <v>4</v>
      </c>
      <c r="J2786" t="str">
        <f>_xlfn.XLOOKUP(Table1[[#This Row],[ryhmäID]],ryhmat!$A$2:$A$7,ryhmat!$B$2:$B$7)</f>
        <v>Tarvikkeet</v>
      </c>
      <c r="K2786">
        <f>Table1[[#This Row],[Myyntihinta]]-Table1[[#This Row],[Ostohinta]]</f>
        <v>3.6199999999999992</v>
      </c>
    </row>
    <row r="2787" spans="1:11" x14ac:dyDescent="0.2">
      <c r="A2787">
        <v>53285</v>
      </c>
      <c r="B2787" s="21">
        <v>44100</v>
      </c>
      <c r="C2787" s="26" t="s">
        <v>827</v>
      </c>
      <c r="D2787">
        <v>1</v>
      </c>
      <c r="E2787">
        <v>1</v>
      </c>
      <c r="F2787">
        <v>245</v>
      </c>
      <c r="G2787">
        <v>133.36000000000001</v>
      </c>
      <c r="H2787" t="str">
        <f>_xlfn.XLOOKUP(Table1[[#This Row],[MyyjäID]],myyjat!$A$2:$A$16,myyjat!$B$2:$B$16)</f>
        <v>Jani</v>
      </c>
      <c r="I2787">
        <f>_xlfn.XLOOKUP(Table1[[#This Row],[Tuotenumero]],tuotteet!$A$2:$A$26,tuotteet!$C$2:$C$26)</f>
        <v>1</v>
      </c>
      <c r="J2787" t="str">
        <f>_xlfn.XLOOKUP(Table1[[#This Row],[ryhmäID]],ryhmat!$A$2:$A$7,ryhmat!$B$2:$B$7)</f>
        <v>Äänentoisto</v>
      </c>
      <c r="K2787">
        <f>Table1[[#This Row],[Myyntihinta]]-Table1[[#This Row],[Ostohinta]]</f>
        <v>111.63999999999999</v>
      </c>
    </row>
    <row r="2788" spans="1:11" x14ac:dyDescent="0.2">
      <c r="A2788">
        <v>53286</v>
      </c>
      <c r="B2788" s="21">
        <v>44101</v>
      </c>
      <c r="C2788" s="26" t="s">
        <v>828</v>
      </c>
      <c r="D2788">
        <v>1</v>
      </c>
      <c r="E2788">
        <v>3</v>
      </c>
      <c r="F2788">
        <v>14</v>
      </c>
      <c r="G2788">
        <v>11.16</v>
      </c>
      <c r="H2788" t="str">
        <f>_xlfn.XLOOKUP(Table1[[#This Row],[MyyjäID]],myyjat!$A$2:$A$16,myyjat!$B$2:$B$16)</f>
        <v>Pekka</v>
      </c>
      <c r="I2788">
        <f>_xlfn.XLOOKUP(Table1[[#This Row],[Tuotenumero]],tuotteet!$A$2:$A$26,tuotteet!$C$2:$C$26)</f>
        <v>4</v>
      </c>
      <c r="J2788" t="str">
        <f>_xlfn.XLOOKUP(Table1[[#This Row],[ryhmäID]],ryhmat!$A$2:$A$7,ryhmat!$B$2:$B$7)</f>
        <v>Tarvikkeet</v>
      </c>
      <c r="K2788">
        <f>Table1[[#This Row],[Myyntihinta]]-Table1[[#This Row],[Ostohinta]]</f>
        <v>2.84</v>
      </c>
    </row>
    <row r="2789" spans="1:11" x14ac:dyDescent="0.2">
      <c r="A2789">
        <v>53287</v>
      </c>
      <c r="B2789" s="21">
        <v>44101</v>
      </c>
      <c r="C2789" s="26" t="s">
        <v>828</v>
      </c>
      <c r="D2789">
        <v>1</v>
      </c>
      <c r="E2789">
        <v>7</v>
      </c>
      <c r="F2789">
        <v>14</v>
      </c>
      <c r="G2789">
        <v>10.78</v>
      </c>
      <c r="H2789" t="str">
        <f>_xlfn.XLOOKUP(Table1[[#This Row],[MyyjäID]],myyjat!$A$2:$A$16,myyjat!$B$2:$B$16)</f>
        <v>Rauno</v>
      </c>
      <c r="I2789">
        <f>_xlfn.XLOOKUP(Table1[[#This Row],[Tuotenumero]],tuotteet!$A$2:$A$26,tuotteet!$C$2:$C$26)</f>
        <v>4</v>
      </c>
      <c r="J2789" t="str">
        <f>_xlfn.XLOOKUP(Table1[[#This Row],[ryhmäID]],ryhmat!$A$2:$A$7,ryhmat!$B$2:$B$7)</f>
        <v>Tarvikkeet</v>
      </c>
      <c r="K2789">
        <f>Table1[[#This Row],[Myyntihinta]]-Table1[[#This Row],[Ostohinta]]</f>
        <v>3.2200000000000006</v>
      </c>
    </row>
    <row r="2790" spans="1:11" x14ac:dyDescent="0.2">
      <c r="A2790">
        <v>53288</v>
      </c>
      <c r="B2790" s="21">
        <v>44102</v>
      </c>
      <c r="C2790" s="26" t="s">
        <v>828</v>
      </c>
      <c r="D2790">
        <v>1</v>
      </c>
      <c r="E2790">
        <v>1</v>
      </c>
      <c r="F2790">
        <v>15</v>
      </c>
      <c r="G2790">
        <v>10.33</v>
      </c>
      <c r="H2790" t="str">
        <f>_xlfn.XLOOKUP(Table1[[#This Row],[MyyjäID]],myyjat!$A$2:$A$16,myyjat!$B$2:$B$16)</f>
        <v>Jani</v>
      </c>
      <c r="I2790">
        <f>_xlfn.XLOOKUP(Table1[[#This Row],[Tuotenumero]],tuotteet!$A$2:$A$26,tuotteet!$C$2:$C$26)</f>
        <v>4</v>
      </c>
      <c r="J2790" t="str">
        <f>_xlfn.XLOOKUP(Table1[[#This Row],[ryhmäID]],ryhmat!$A$2:$A$7,ryhmat!$B$2:$B$7)</f>
        <v>Tarvikkeet</v>
      </c>
      <c r="K2790">
        <f>Table1[[#This Row],[Myyntihinta]]-Table1[[#This Row],[Ostohinta]]</f>
        <v>4.67</v>
      </c>
    </row>
    <row r="2791" spans="1:11" x14ac:dyDescent="0.2">
      <c r="A2791">
        <v>53289</v>
      </c>
      <c r="B2791" s="21">
        <v>44102</v>
      </c>
      <c r="C2791" s="26" t="s">
        <v>828</v>
      </c>
      <c r="D2791">
        <v>1</v>
      </c>
      <c r="E2791">
        <v>1</v>
      </c>
      <c r="F2791">
        <v>15</v>
      </c>
      <c r="G2791">
        <v>10.45</v>
      </c>
      <c r="H2791" t="str">
        <f>_xlfn.XLOOKUP(Table1[[#This Row],[MyyjäID]],myyjat!$A$2:$A$16,myyjat!$B$2:$B$16)</f>
        <v>Jani</v>
      </c>
      <c r="I2791">
        <f>_xlfn.XLOOKUP(Table1[[#This Row],[Tuotenumero]],tuotteet!$A$2:$A$26,tuotteet!$C$2:$C$26)</f>
        <v>4</v>
      </c>
      <c r="J2791" t="str">
        <f>_xlfn.XLOOKUP(Table1[[#This Row],[ryhmäID]],ryhmat!$A$2:$A$7,ryhmat!$B$2:$B$7)</f>
        <v>Tarvikkeet</v>
      </c>
      <c r="K2791">
        <f>Table1[[#This Row],[Myyntihinta]]-Table1[[#This Row],[Ostohinta]]</f>
        <v>4.5500000000000007</v>
      </c>
    </row>
    <row r="2792" spans="1:11" x14ac:dyDescent="0.2">
      <c r="A2792">
        <v>53290</v>
      </c>
      <c r="B2792" s="21">
        <v>44102</v>
      </c>
      <c r="C2792" s="26" t="s">
        <v>828</v>
      </c>
      <c r="D2792">
        <v>1</v>
      </c>
      <c r="E2792">
        <v>5</v>
      </c>
      <c r="F2792">
        <v>15</v>
      </c>
      <c r="G2792">
        <v>10.63</v>
      </c>
      <c r="H2792" t="str">
        <f>_xlfn.XLOOKUP(Table1[[#This Row],[MyyjäID]],myyjat!$A$2:$A$16,myyjat!$B$2:$B$16)</f>
        <v>Liisa</v>
      </c>
      <c r="I2792">
        <f>_xlfn.XLOOKUP(Table1[[#This Row],[Tuotenumero]],tuotteet!$A$2:$A$26,tuotteet!$C$2:$C$26)</f>
        <v>4</v>
      </c>
      <c r="J2792" t="str">
        <f>_xlfn.XLOOKUP(Table1[[#This Row],[ryhmäID]],ryhmat!$A$2:$A$7,ryhmat!$B$2:$B$7)</f>
        <v>Tarvikkeet</v>
      </c>
      <c r="K2792">
        <f>Table1[[#This Row],[Myyntihinta]]-Table1[[#This Row],[Ostohinta]]</f>
        <v>4.3699999999999992</v>
      </c>
    </row>
    <row r="2793" spans="1:11" x14ac:dyDescent="0.2">
      <c r="A2793">
        <v>53291</v>
      </c>
      <c r="B2793" s="21">
        <v>44102</v>
      </c>
      <c r="C2793" s="26" t="s">
        <v>828</v>
      </c>
      <c r="D2793">
        <v>1</v>
      </c>
      <c r="E2793">
        <v>5</v>
      </c>
      <c r="F2793">
        <v>15</v>
      </c>
      <c r="G2793">
        <v>10.28</v>
      </c>
      <c r="H2793" t="str">
        <f>_xlfn.XLOOKUP(Table1[[#This Row],[MyyjäID]],myyjat!$A$2:$A$16,myyjat!$B$2:$B$16)</f>
        <v>Liisa</v>
      </c>
      <c r="I2793">
        <f>_xlfn.XLOOKUP(Table1[[#This Row],[Tuotenumero]],tuotteet!$A$2:$A$26,tuotteet!$C$2:$C$26)</f>
        <v>4</v>
      </c>
      <c r="J2793" t="str">
        <f>_xlfn.XLOOKUP(Table1[[#This Row],[ryhmäID]],ryhmat!$A$2:$A$7,ryhmat!$B$2:$B$7)</f>
        <v>Tarvikkeet</v>
      </c>
      <c r="K2793">
        <f>Table1[[#This Row],[Myyntihinta]]-Table1[[#This Row],[Ostohinta]]</f>
        <v>4.7200000000000006</v>
      </c>
    </row>
    <row r="2794" spans="1:11" x14ac:dyDescent="0.2">
      <c r="A2794">
        <v>53292</v>
      </c>
      <c r="B2794" s="21">
        <v>44103</v>
      </c>
      <c r="C2794" s="26" t="s">
        <v>828</v>
      </c>
      <c r="D2794">
        <v>1</v>
      </c>
      <c r="E2794">
        <v>5</v>
      </c>
      <c r="F2794">
        <v>15</v>
      </c>
      <c r="G2794">
        <v>10.16</v>
      </c>
      <c r="H2794" t="str">
        <f>_xlfn.XLOOKUP(Table1[[#This Row],[MyyjäID]],myyjat!$A$2:$A$16,myyjat!$B$2:$B$16)</f>
        <v>Liisa</v>
      </c>
      <c r="I2794">
        <f>_xlfn.XLOOKUP(Table1[[#This Row],[Tuotenumero]],tuotteet!$A$2:$A$26,tuotteet!$C$2:$C$26)</f>
        <v>4</v>
      </c>
      <c r="J2794" t="str">
        <f>_xlfn.XLOOKUP(Table1[[#This Row],[ryhmäID]],ryhmat!$A$2:$A$7,ryhmat!$B$2:$B$7)</f>
        <v>Tarvikkeet</v>
      </c>
      <c r="K2794">
        <f>Table1[[#This Row],[Myyntihinta]]-Table1[[#This Row],[Ostohinta]]</f>
        <v>4.84</v>
      </c>
    </row>
    <row r="2795" spans="1:11" x14ac:dyDescent="0.2">
      <c r="A2795">
        <v>53293</v>
      </c>
      <c r="B2795" s="21">
        <v>44103</v>
      </c>
      <c r="C2795" s="26" t="s">
        <v>829</v>
      </c>
      <c r="D2795">
        <v>1</v>
      </c>
      <c r="E2795">
        <v>1</v>
      </c>
      <c r="F2795">
        <v>325</v>
      </c>
      <c r="G2795">
        <v>221.13</v>
      </c>
      <c r="H2795" t="str">
        <f>_xlfn.XLOOKUP(Table1[[#This Row],[MyyjäID]],myyjat!$A$2:$A$16,myyjat!$B$2:$B$16)</f>
        <v>Jani</v>
      </c>
      <c r="I2795">
        <f>_xlfn.XLOOKUP(Table1[[#This Row],[Tuotenumero]],tuotteet!$A$2:$A$26,tuotteet!$C$2:$C$26)</f>
        <v>3</v>
      </c>
      <c r="J2795" t="str">
        <f>_xlfn.XLOOKUP(Table1[[#This Row],[ryhmäID]],ryhmat!$A$2:$A$7,ryhmat!$B$2:$B$7)</f>
        <v>TV</v>
      </c>
      <c r="K2795">
        <f>Table1[[#This Row],[Myyntihinta]]-Table1[[#This Row],[Ostohinta]]</f>
        <v>103.87</v>
      </c>
    </row>
    <row r="2796" spans="1:11" x14ac:dyDescent="0.2">
      <c r="A2796">
        <v>53294</v>
      </c>
      <c r="B2796" s="21">
        <v>44104</v>
      </c>
      <c r="C2796" s="26" t="s">
        <v>828</v>
      </c>
      <c r="D2796">
        <v>1</v>
      </c>
      <c r="E2796">
        <v>6</v>
      </c>
      <c r="F2796">
        <v>14</v>
      </c>
      <c r="G2796">
        <v>11.14</v>
      </c>
      <c r="H2796" t="str">
        <f>_xlfn.XLOOKUP(Table1[[#This Row],[MyyjäID]],myyjat!$A$2:$A$16,myyjat!$B$2:$B$16)</f>
        <v>Hessu</v>
      </c>
      <c r="I2796">
        <f>_xlfn.XLOOKUP(Table1[[#This Row],[Tuotenumero]],tuotteet!$A$2:$A$26,tuotteet!$C$2:$C$26)</f>
        <v>4</v>
      </c>
      <c r="J2796" t="str">
        <f>_xlfn.XLOOKUP(Table1[[#This Row],[ryhmäID]],ryhmat!$A$2:$A$7,ryhmat!$B$2:$B$7)</f>
        <v>Tarvikkeet</v>
      </c>
      <c r="K2796">
        <f>Table1[[#This Row],[Myyntihinta]]-Table1[[#This Row],[Ostohinta]]</f>
        <v>2.8599999999999994</v>
      </c>
    </row>
    <row r="2797" spans="1:11" x14ac:dyDescent="0.2">
      <c r="A2797">
        <v>53295</v>
      </c>
      <c r="B2797" s="21">
        <v>44104</v>
      </c>
      <c r="C2797" s="26" t="s">
        <v>828</v>
      </c>
      <c r="D2797">
        <v>1</v>
      </c>
      <c r="E2797">
        <v>3</v>
      </c>
      <c r="F2797">
        <v>15</v>
      </c>
      <c r="G2797">
        <v>10.75</v>
      </c>
      <c r="H2797" t="str">
        <f>_xlfn.XLOOKUP(Table1[[#This Row],[MyyjäID]],myyjat!$A$2:$A$16,myyjat!$B$2:$B$16)</f>
        <v>Pekka</v>
      </c>
      <c r="I2797">
        <f>_xlfn.XLOOKUP(Table1[[#This Row],[Tuotenumero]],tuotteet!$A$2:$A$26,tuotteet!$C$2:$C$26)</f>
        <v>4</v>
      </c>
      <c r="J2797" t="str">
        <f>_xlfn.XLOOKUP(Table1[[#This Row],[ryhmäID]],ryhmat!$A$2:$A$7,ryhmat!$B$2:$B$7)</f>
        <v>Tarvikkeet</v>
      </c>
      <c r="K2797">
        <f>Table1[[#This Row],[Myyntihinta]]-Table1[[#This Row],[Ostohinta]]</f>
        <v>4.25</v>
      </c>
    </row>
    <row r="2798" spans="1:11" x14ac:dyDescent="0.2">
      <c r="A2798">
        <v>53296</v>
      </c>
      <c r="B2798" s="21">
        <v>44104</v>
      </c>
      <c r="C2798" s="26" t="s">
        <v>827</v>
      </c>
      <c r="D2798">
        <v>1</v>
      </c>
      <c r="E2798">
        <v>9</v>
      </c>
      <c r="F2798">
        <v>259</v>
      </c>
      <c r="G2798">
        <v>133.44</v>
      </c>
      <c r="H2798" t="str">
        <f>_xlfn.XLOOKUP(Table1[[#This Row],[MyyjäID]],myyjat!$A$2:$A$16,myyjat!$B$2:$B$16)</f>
        <v>Maija</v>
      </c>
      <c r="I2798">
        <f>_xlfn.XLOOKUP(Table1[[#This Row],[Tuotenumero]],tuotteet!$A$2:$A$26,tuotteet!$C$2:$C$26)</f>
        <v>1</v>
      </c>
      <c r="J2798" t="str">
        <f>_xlfn.XLOOKUP(Table1[[#This Row],[ryhmäID]],ryhmat!$A$2:$A$7,ryhmat!$B$2:$B$7)</f>
        <v>Äänentoisto</v>
      </c>
      <c r="K2798">
        <f>Table1[[#This Row],[Myyntihinta]]-Table1[[#This Row],[Ostohinta]]</f>
        <v>125.56</v>
      </c>
    </row>
    <row r="2799" spans="1:11" x14ac:dyDescent="0.2">
      <c r="A2799">
        <v>53297</v>
      </c>
      <c r="B2799" s="21">
        <v>44104</v>
      </c>
      <c r="C2799" s="26" t="s">
        <v>830</v>
      </c>
      <c r="D2799">
        <v>1</v>
      </c>
      <c r="E2799">
        <v>1</v>
      </c>
      <c r="F2799">
        <v>58</v>
      </c>
      <c r="G2799">
        <v>44.59</v>
      </c>
      <c r="H2799" t="str">
        <f>_xlfn.XLOOKUP(Table1[[#This Row],[MyyjäID]],myyjat!$A$2:$A$16,myyjat!$B$2:$B$16)</f>
        <v>Jani</v>
      </c>
      <c r="I2799">
        <f>_xlfn.XLOOKUP(Table1[[#This Row],[Tuotenumero]],tuotteet!$A$2:$A$26,tuotteet!$C$2:$C$26)</f>
        <v>4</v>
      </c>
      <c r="J2799" t="str">
        <f>_xlfn.XLOOKUP(Table1[[#This Row],[ryhmäID]],ryhmat!$A$2:$A$7,ryhmat!$B$2:$B$7)</f>
        <v>Tarvikkeet</v>
      </c>
      <c r="K2799">
        <f>Table1[[#This Row],[Myyntihinta]]-Table1[[#This Row],[Ostohinta]]</f>
        <v>13.409999999999997</v>
      </c>
    </row>
    <row r="2800" spans="1:11" x14ac:dyDescent="0.2">
      <c r="A2800">
        <v>53298</v>
      </c>
      <c r="B2800" s="21">
        <v>44105</v>
      </c>
      <c r="C2800" s="26" t="s">
        <v>828</v>
      </c>
      <c r="D2800">
        <v>1</v>
      </c>
      <c r="E2800">
        <v>6</v>
      </c>
      <c r="F2800">
        <v>15</v>
      </c>
      <c r="G2800">
        <v>10.75</v>
      </c>
      <c r="H2800" t="str">
        <f>_xlfn.XLOOKUP(Table1[[#This Row],[MyyjäID]],myyjat!$A$2:$A$16,myyjat!$B$2:$B$16)</f>
        <v>Hessu</v>
      </c>
      <c r="I2800">
        <f>_xlfn.XLOOKUP(Table1[[#This Row],[Tuotenumero]],tuotteet!$A$2:$A$26,tuotteet!$C$2:$C$26)</f>
        <v>4</v>
      </c>
      <c r="J2800" t="str">
        <f>_xlfn.XLOOKUP(Table1[[#This Row],[ryhmäID]],ryhmat!$A$2:$A$7,ryhmat!$B$2:$B$7)</f>
        <v>Tarvikkeet</v>
      </c>
      <c r="K2800">
        <f>Table1[[#This Row],[Myyntihinta]]-Table1[[#This Row],[Ostohinta]]</f>
        <v>4.25</v>
      </c>
    </row>
    <row r="2801" spans="1:11" x14ac:dyDescent="0.2">
      <c r="A2801">
        <v>53299</v>
      </c>
      <c r="B2801" s="21">
        <v>44105</v>
      </c>
      <c r="C2801" s="26" t="s">
        <v>826</v>
      </c>
      <c r="D2801">
        <v>1</v>
      </c>
      <c r="E2801">
        <v>3</v>
      </c>
      <c r="F2801">
        <v>17</v>
      </c>
      <c r="G2801">
        <v>8.99</v>
      </c>
      <c r="H2801" t="str">
        <f>_xlfn.XLOOKUP(Table1[[#This Row],[MyyjäID]],myyjat!$A$2:$A$16,myyjat!$B$2:$B$16)</f>
        <v>Pekka</v>
      </c>
      <c r="I2801">
        <f>_xlfn.XLOOKUP(Table1[[#This Row],[Tuotenumero]],tuotteet!$A$2:$A$26,tuotteet!$C$2:$C$26)</f>
        <v>4</v>
      </c>
      <c r="J2801" t="str">
        <f>_xlfn.XLOOKUP(Table1[[#This Row],[ryhmäID]],ryhmat!$A$2:$A$7,ryhmat!$B$2:$B$7)</f>
        <v>Tarvikkeet</v>
      </c>
      <c r="K2801">
        <f>Table1[[#This Row],[Myyntihinta]]-Table1[[#This Row],[Ostohinta]]</f>
        <v>8.01</v>
      </c>
    </row>
    <row r="2802" spans="1:11" x14ac:dyDescent="0.2">
      <c r="A2802">
        <v>53300</v>
      </c>
      <c r="B2802" s="21">
        <v>44106</v>
      </c>
      <c r="C2802" s="26" t="s">
        <v>828</v>
      </c>
      <c r="D2802">
        <v>1</v>
      </c>
      <c r="E2802">
        <v>5</v>
      </c>
      <c r="F2802">
        <v>15</v>
      </c>
      <c r="G2802">
        <v>11.06</v>
      </c>
      <c r="H2802" t="str">
        <f>_xlfn.XLOOKUP(Table1[[#This Row],[MyyjäID]],myyjat!$A$2:$A$16,myyjat!$B$2:$B$16)</f>
        <v>Liisa</v>
      </c>
      <c r="I2802">
        <f>_xlfn.XLOOKUP(Table1[[#This Row],[Tuotenumero]],tuotteet!$A$2:$A$26,tuotteet!$C$2:$C$26)</f>
        <v>4</v>
      </c>
      <c r="J2802" t="str">
        <f>_xlfn.XLOOKUP(Table1[[#This Row],[ryhmäID]],ryhmat!$A$2:$A$7,ryhmat!$B$2:$B$7)</f>
        <v>Tarvikkeet</v>
      </c>
      <c r="K2802">
        <f>Table1[[#This Row],[Myyntihinta]]-Table1[[#This Row],[Ostohinta]]</f>
        <v>3.9399999999999995</v>
      </c>
    </row>
    <row r="2803" spans="1:11" x14ac:dyDescent="0.2">
      <c r="A2803">
        <v>53301</v>
      </c>
      <c r="B2803" s="21">
        <v>44107</v>
      </c>
      <c r="C2803" s="26" t="s">
        <v>827</v>
      </c>
      <c r="D2803">
        <v>1</v>
      </c>
      <c r="E2803">
        <v>7</v>
      </c>
      <c r="F2803">
        <v>252</v>
      </c>
      <c r="G2803">
        <v>132.55000000000001</v>
      </c>
      <c r="H2803" t="str">
        <f>_xlfn.XLOOKUP(Table1[[#This Row],[MyyjäID]],myyjat!$A$2:$A$16,myyjat!$B$2:$B$16)</f>
        <v>Rauno</v>
      </c>
      <c r="I2803">
        <f>_xlfn.XLOOKUP(Table1[[#This Row],[Tuotenumero]],tuotteet!$A$2:$A$26,tuotteet!$C$2:$C$26)</f>
        <v>1</v>
      </c>
      <c r="J2803" t="str">
        <f>_xlfn.XLOOKUP(Table1[[#This Row],[ryhmäID]],ryhmat!$A$2:$A$7,ryhmat!$B$2:$B$7)</f>
        <v>Äänentoisto</v>
      </c>
      <c r="K2803">
        <f>Table1[[#This Row],[Myyntihinta]]-Table1[[#This Row],[Ostohinta]]</f>
        <v>119.44999999999999</v>
      </c>
    </row>
    <row r="2804" spans="1:11" x14ac:dyDescent="0.2">
      <c r="A2804">
        <v>53302</v>
      </c>
      <c r="B2804" s="21">
        <v>44107</v>
      </c>
      <c r="C2804" s="26" t="s">
        <v>828</v>
      </c>
      <c r="D2804">
        <v>1</v>
      </c>
      <c r="E2804">
        <v>5</v>
      </c>
      <c r="F2804">
        <v>14</v>
      </c>
      <c r="G2804">
        <v>11.16</v>
      </c>
      <c r="H2804" t="str">
        <f>_xlfn.XLOOKUP(Table1[[#This Row],[MyyjäID]],myyjat!$A$2:$A$16,myyjat!$B$2:$B$16)</f>
        <v>Liisa</v>
      </c>
      <c r="I2804">
        <f>_xlfn.XLOOKUP(Table1[[#This Row],[Tuotenumero]],tuotteet!$A$2:$A$26,tuotteet!$C$2:$C$26)</f>
        <v>4</v>
      </c>
      <c r="J2804" t="str">
        <f>_xlfn.XLOOKUP(Table1[[#This Row],[ryhmäID]],ryhmat!$A$2:$A$7,ryhmat!$B$2:$B$7)</f>
        <v>Tarvikkeet</v>
      </c>
      <c r="K2804">
        <f>Table1[[#This Row],[Myyntihinta]]-Table1[[#This Row],[Ostohinta]]</f>
        <v>2.84</v>
      </c>
    </row>
    <row r="2805" spans="1:11" x14ac:dyDescent="0.2">
      <c r="A2805">
        <v>53303</v>
      </c>
      <c r="B2805" s="21">
        <v>44108</v>
      </c>
      <c r="C2805" s="26" t="s">
        <v>828</v>
      </c>
      <c r="D2805">
        <v>1</v>
      </c>
      <c r="E2805">
        <v>3</v>
      </c>
      <c r="F2805">
        <v>15</v>
      </c>
      <c r="G2805">
        <v>10.17</v>
      </c>
      <c r="H2805" t="str">
        <f>_xlfn.XLOOKUP(Table1[[#This Row],[MyyjäID]],myyjat!$A$2:$A$16,myyjat!$B$2:$B$16)</f>
        <v>Pekka</v>
      </c>
      <c r="I2805">
        <f>_xlfn.XLOOKUP(Table1[[#This Row],[Tuotenumero]],tuotteet!$A$2:$A$26,tuotteet!$C$2:$C$26)</f>
        <v>4</v>
      </c>
      <c r="J2805" t="str">
        <f>_xlfn.XLOOKUP(Table1[[#This Row],[ryhmäID]],ryhmat!$A$2:$A$7,ryhmat!$B$2:$B$7)</f>
        <v>Tarvikkeet</v>
      </c>
      <c r="K2805">
        <f>Table1[[#This Row],[Myyntihinta]]-Table1[[#This Row],[Ostohinta]]</f>
        <v>4.83</v>
      </c>
    </row>
    <row r="2806" spans="1:11" x14ac:dyDescent="0.2">
      <c r="A2806">
        <v>53304</v>
      </c>
      <c r="B2806" s="21">
        <v>44108</v>
      </c>
      <c r="C2806" s="26" t="s">
        <v>828</v>
      </c>
      <c r="D2806">
        <v>1</v>
      </c>
      <c r="E2806">
        <v>5</v>
      </c>
      <c r="F2806">
        <v>15</v>
      </c>
      <c r="G2806">
        <v>11.2</v>
      </c>
      <c r="H2806" t="str">
        <f>_xlfn.XLOOKUP(Table1[[#This Row],[MyyjäID]],myyjat!$A$2:$A$16,myyjat!$B$2:$B$16)</f>
        <v>Liisa</v>
      </c>
      <c r="I2806">
        <f>_xlfn.XLOOKUP(Table1[[#This Row],[Tuotenumero]],tuotteet!$A$2:$A$26,tuotteet!$C$2:$C$26)</f>
        <v>4</v>
      </c>
      <c r="J2806" t="str">
        <f>_xlfn.XLOOKUP(Table1[[#This Row],[ryhmäID]],ryhmat!$A$2:$A$7,ryhmat!$B$2:$B$7)</f>
        <v>Tarvikkeet</v>
      </c>
      <c r="K2806">
        <f>Table1[[#This Row],[Myyntihinta]]-Table1[[#This Row],[Ostohinta]]</f>
        <v>3.8000000000000007</v>
      </c>
    </row>
    <row r="2807" spans="1:11" x14ac:dyDescent="0.2">
      <c r="A2807">
        <v>53305</v>
      </c>
      <c r="B2807" s="21">
        <v>44108</v>
      </c>
      <c r="C2807" s="26" t="s">
        <v>828</v>
      </c>
      <c r="D2807">
        <v>1</v>
      </c>
      <c r="E2807">
        <v>3</v>
      </c>
      <c r="F2807">
        <v>14</v>
      </c>
      <c r="G2807">
        <v>10.56</v>
      </c>
      <c r="H2807" t="str">
        <f>_xlfn.XLOOKUP(Table1[[#This Row],[MyyjäID]],myyjat!$A$2:$A$16,myyjat!$B$2:$B$16)</f>
        <v>Pekka</v>
      </c>
      <c r="I2807">
        <f>_xlfn.XLOOKUP(Table1[[#This Row],[Tuotenumero]],tuotteet!$A$2:$A$26,tuotteet!$C$2:$C$26)</f>
        <v>4</v>
      </c>
      <c r="J2807" t="str">
        <f>_xlfn.XLOOKUP(Table1[[#This Row],[ryhmäID]],ryhmat!$A$2:$A$7,ryhmat!$B$2:$B$7)</f>
        <v>Tarvikkeet</v>
      </c>
      <c r="K2807">
        <f>Table1[[#This Row],[Myyntihinta]]-Table1[[#This Row],[Ostohinta]]</f>
        <v>3.4399999999999995</v>
      </c>
    </row>
    <row r="2808" spans="1:11" x14ac:dyDescent="0.2">
      <c r="A2808">
        <v>53306</v>
      </c>
      <c r="B2808" s="21">
        <v>44108</v>
      </c>
      <c r="C2808" s="26" t="s">
        <v>828</v>
      </c>
      <c r="D2808">
        <v>1</v>
      </c>
      <c r="E2808">
        <v>9</v>
      </c>
      <c r="F2808">
        <v>15</v>
      </c>
      <c r="G2808">
        <v>10.19</v>
      </c>
      <c r="H2808" t="str">
        <f>_xlfn.XLOOKUP(Table1[[#This Row],[MyyjäID]],myyjat!$A$2:$A$16,myyjat!$B$2:$B$16)</f>
        <v>Maija</v>
      </c>
      <c r="I2808">
        <f>_xlfn.XLOOKUP(Table1[[#This Row],[Tuotenumero]],tuotteet!$A$2:$A$26,tuotteet!$C$2:$C$26)</f>
        <v>4</v>
      </c>
      <c r="J2808" t="str">
        <f>_xlfn.XLOOKUP(Table1[[#This Row],[ryhmäID]],ryhmat!$A$2:$A$7,ryhmat!$B$2:$B$7)</f>
        <v>Tarvikkeet</v>
      </c>
      <c r="K2808">
        <f>Table1[[#This Row],[Myyntihinta]]-Table1[[#This Row],[Ostohinta]]</f>
        <v>4.8100000000000005</v>
      </c>
    </row>
    <row r="2809" spans="1:11" x14ac:dyDescent="0.2">
      <c r="A2809">
        <v>53307</v>
      </c>
      <c r="B2809" s="21">
        <v>44108</v>
      </c>
      <c r="C2809" s="26" t="s">
        <v>828</v>
      </c>
      <c r="D2809">
        <v>1</v>
      </c>
      <c r="E2809">
        <v>1</v>
      </c>
      <c r="F2809">
        <v>14</v>
      </c>
      <c r="G2809">
        <v>11.21</v>
      </c>
      <c r="H2809" t="str">
        <f>_xlfn.XLOOKUP(Table1[[#This Row],[MyyjäID]],myyjat!$A$2:$A$16,myyjat!$B$2:$B$16)</f>
        <v>Jani</v>
      </c>
      <c r="I2809">
        <f>_xlfn.XLOOKUP(Table1[[#This Row],[Tuotenumero]],tuotteet!$A$2:$A$26,tuotteet!$C$2:$C$26)</f>
        <v>4</v>
      </c>
      <c r="J2809" t="str">
        <f>_xlfn.XLOOKUP(Table1[[#This Row],[ryhmäID]],ryhmat!$A$2:$A$7,ryhmat!$B$2:$B$7)</f>
        <v>Tarvikkeet</v>
      </c>
      <c r="K2809">
        <f>Table1[[#This Row],[Myyntihinta]]-Table1[[#This Row],[Ostohinta]]</f>
        <v>2.7899999999999991</v>
      </c>
    </row>
    <row r="2810" spans="1:11" x14ac:dyDescent="0.2">
      <c r="A2810">
        <v>53308</v>
      </c>
      <c r="B2810" s="21">
        <v>44109</v>
      </c>
      <c r="C2810" s="26" t="s">
        <v>828</v>
      </c>
      <c r="D2810">
        <v>1</v>
      </c>
      <c r="E2810">
        <v>5</v>
      </c>
      <c r="F2810">
        <v>14</v>
      </c>
      <c r="G2810">
        <v>10.65</v>
      </c>
      <c r="H2810" t="str">
        <f>_xlfn.XLOOKUP(Table1[[#This Row],[MyyjäID]],myyjat!$A$2:$A$16,myyjat!$B$2:$B$16)</f>
        <v>Liisa</v>
      </c>
      <c r="I2810">
        <f>_xlfn.XLOOKUP(Table1[[#This Row],[Tuotenumero]],tuotteet!$A$2:$A$26,tuotteet!$C$2:$C$26)</f>
        <v>4</v>
      </c>
      <c r="J2810" t="str">
        <f>_xlfn.XLOOKUP(Table1[[#This Row],[ryhmäID]],ryhmat!$A$2:$A$7,ryhmat!$B$2:$B$7)</f>
        <v>Tarvikkeet</v>
      </c>
      <c r="K2810">
        <f>Table1[[#This Row],[Myyntihinta]]-Table1[[#This Row],[Ostohinta]]</f>
        <v>3.3499999999999996</v>
      </c>
    </row>
    <row r="2811" spans="1:11" x14ac:dyDescent="0.2">
      <c r="A2811">
        <v>53309</v>
      </c>
      <c r="B2811" s="21">
        <v>44109</v>
      </c>
      <c r="C2811" s="26" t="s">
        <v>828</v>
      </c>
      <c r="D2811">
        <v>1</v>
      </c>
      <c r="E2811">
        <v>2</v>
      </c>
      <c r="F2811">
        <v>15</v>
      </c>
      <c r="G2811">
        <v>10.78</v>
      </c>
      <c r="H2811" t="str">
        <f>_xlfn.XLOOKUP(Table1[[#This Row],[MyyjäID]],myyjat!$A$2:$A$16,myyjat!$B$2:$B$16)</f>
        <v>Petteri</v>
      </c>
      <c r="I2811">
        <f>_xlfn.XLOOKUP(Table1[[#This Row],[Tuotenumero]],tuotteet!$A$2:$A$26,tuotteet!$C$2:$C$26)</f>
        <v>4</v>
      </c>
      <c r="J2811" t="str">
        <f>_xlfn.XLOOKUP(Table1[[#This Row],[ryhmäID]],ryhmat!$A$2:$A$7,ryhmat!$B$2:$B$7)</f>
        <v>Tarvikkeet</v>
      </c>
      <c r="K2811">
        <f>Table1[[#This Row],[Myyntihinta]]-Table1[[#This Row],[Ostohinta]]</f>
        <v>4.2200000000000006</v>
      </c>
    </row>
    <row r="2812" spans="1:11" x14ac:dyDescent="0.2">
      <c r="A2812">
        <v>53310</v>
      </c>
      <c r="B2812" s="21">
        <v>44109</v>
      </c>
      <c r="C2812" s="26" t="s">
        <v>829</v>
      </c>
      <c r="D2812">
        <v>1</v>
      </c>
      <c r="E2812">
        <v>3</v>
      </c>
      <c r="F2812">
        <v>345</v>
      </c>
      <c r="G2812">
        <v>226.15</v>
      </c>
      <c r="H2812" t="str">
        <f>_xlfn.XLOOKUP(Table1[[#This Row],[MyyjäID]],myyjat!$A$2:$A$16,myyjat!$B$2:$B$16)</f>
        <v>Pekka</v>
      </c>
      <c r="I2812">
        <f>_xlfn.XLOOKUP(Table1[[#This Row],[Tuotenumero]],tuotteet!$A$2:$A$26,tuotteet!$C$2:$C$26)</f>
        <v>3</v>
      </c>
      <c r="J2812" t="str">
        <f>_xlfn.XLOOKUP(Table1[[#This Row],[ryhmäID]],ryhmat!$A$2:$A$7,ryhmat!$B$2:$B$7)</f>
        <v>TV</v>
      </c>
      <c r="K2812">
        <f>Table1[[#This Row],[Myyntihinta]]-Table1[[#This Row],[Ostohinta]]</f>
        <v>118.85</v>
      </c>
    </row>
    <row r="2813" spans="1:11" x14ac:dyDescent="0.2">
      <c r="A2813">
        <v>53311</v>
      </c>
      <c r="B2813" s="21">
        <v>44109</v>
      </c>
      <c r="C2813" s="26" t="s">
        <v>828</v>
      </c>
      <c r="D2813">
        <v>1</v>
      </c>
      <c r="E2813">
        <v>9</v>
      </c>
      <c r="F2813">
        <v>15</v>
      </c>
      <c r="G2813">
        <v>10.76</v>
      </c>
      <c r="H2813" t="str">
        <f>_xlfn.XLOOKUP(Table1[[#This Row],[MyyjäID]],myyjat!$A$2:$A$16,myyjat!$B$2:$B$16)</f>
        <v>Maija</v>
      </c>
      <c r="I2813">
        <f>_xlfn.XLOOKUP(Table1[[#This Row],[Tuotenumero]],tuotteet!$A$2:$A$26,tuotteet!$C$2:$C$26)</f>
        <v>4</v>
      </c>
      <c r="J2813" t="str">
        <f>_xlfn.XLOOKUP(Table1[[#This Row],[ryhmäID]],ryhmat!$A$2:$A$7,ryhmat!$B$2:$B$7)</f>
        <v>Tarvikkeet</v>
      </c>
      <c r="K2813">
        <f>Table1[[#This Row],[Myyntihinta]]-Table1[[#This Row],[Ostohinta]]</f>
        <v>4.24</v>
      </c>
    </row>
    <row r="2814" spans="1:11" x14ac:dyDescent="0.2">
      <c r="A2814">
        <v>53312</v>
      </c>
      <c r="B2814" s="21">
        <v>44110</v>
      </c>
      <c r="C2814" s="26" t="s">
        <v>828</v>
      </c>
      <c r="D2814">
        <v>1</v>
      </c>
      <c r="E2814">
        <v>7</v>
      </c>
      <c r="F2814">
        <v>15</v>
      </c>
      <c r="G2814">
        <v>11.09</v>
      </c>
      <c r="H2814" t="str">
        <f>_xlfn.XLOOKUP(Table1[[#This Row],[MyyjäID]],myyjat!$A$2:$A$16,myyjat!$B$2:$B$16)</f>
        <v>Rauno</v>
      </c>
      <c r="I2814">
        <f>_xlfn.XLOOKUP(Table1[[#This Row],[Tuotenumero]],tuotteet!$A$2:$A$26,tuotteet!$C$2:$C$26)</f>
        <v>4</v>
      </c>
      <c r="J2814" t="str">
        <f>_xlfn.XLOOKUP(Table1[[#This Row],[ryhmäID]],ryhmat!$A$2:$A$7,ryhmat!$B$2:$B$7)</f>
        <v>Tarvikkeet</v>
      </c>
      <c r="K2814">
        <f>Table1[[#This Row],[Myyntihinta]]-Table1[[#This Row],[Ostohinta]]</f>
        <v>3.91</v>
      </c>
    </row>
    <row r="2815" spans="1:11" x14ac:dyDescent="0.2">
      <c r="A2815">
        <v>53313</v>
      </c>
      <c r="B2815" s="21">
        <v>44110</v>
      </c>
      <c r="C2815" s="26" t="s">
        <v>828</v>
      </c>
      <c r="D2815">
        <v>1</v>
      </c>
      <c r="E2815">
        <v>6</v>
      </c>
      <c r="F2815">
        <v>15</v>
      </c>
      <c r="G2815">
        <v>10.7</v>
      </c>
      <c r="H2815" t="str">
        <f>_xlfn.XLOOKUP(Table1[[#This Row],[MyyjäID]],myyjat!$A$2:$A$16,myyjat!$B$2:$B$16)</f>
        <v>Hessu</v>
      </c>
      <c r="I2815">
        <f>_xlfn.XLOOKUP(Table1[[#This Row],[Tuotenumero]],tuotteet!$A$2:$A$26,tuotteet!$C$2:$C$26)</f>
        <v>4</v>
      </c>
      <c r="J2815" t="str">
        <f>_xlfn.XLOOKUP(Table1[[#This Row],[ryhmäID]],ryhmat!$A$2:$A$7,ryhmat!$B$2:$B$7)</f>
        <v>Tarvikkeet</v>
      </c>
      <c r="K2815">
        <f>Table1[[#This Row],[Myyntihinta]]-Table1[[#This Row],[Ostohinta]]</f>
        <v>4.3000000000000007</v>
      </c>
    </row>
    <row r="2816" spans="1:11" x14ac:dyDescent="0.2">
      <c r="A2816">
        <v>53314</v>
      </c>
      <c r="B2816" s="21">
        <v>44110</v>
      </c>
      <c r="C2816" s="26" t="s">
        <v>828</v>
      </c>
      <c r="D2816">
        <v>1</v>
      </c>
      <c r="E2816">
        <v>5</v>
      </c>
      <c r="F2816">
        <v>15</v>
      </c>
      <c r="G2816">
        <v>10.36</v>
      </c>
      <c r="H2816" t="str">
        <f>_xlfn.XLOOKUP(Table1[[#This Row],[MyyjäID]],myyjat!$A$2:$A$16,myyjat!$B$2:$B$16)</f>
        <v>Liisa</v>
      </c>
      <c r="I2816">
        <f>_xlfn.XLOOKUP(Table1[[#This Row],[Tuotenumero]],tuotteet!$A$2:$A$26,tuotteet!$C$2:$C$26)</f>
        <v>4</v>
      </c>
      <c r="J2816" t="str">
        <f>_xlfn.XLOOKUP(Table1[[#This Row],[ryhmäID]],ryhmat!$A$2:$A$7,ryhmat!$B$2:$B$7)</f>
        <v>Tarvikkeet</v>
      </c>
      <c r="K2816">
        <f>Table1[[#This Row],[Myyntihinta]]-Table1[[#This Row],[Ostohinta]]</f>
        <v>4.6400000000000006</v>
      </c>
    </row>
    <row r="2817" spans="1:11" x14ac:dyDescent="0.2">
      <c r="A2817">
        <v>53315</v>
      </c>
      <c r="B2817" s="21">
        <v>44111</v>
      </c>
      <c r="C2817" s="26" t="s">
        <v>828</v>
      </c>
      <c r="D2817">
        <v>1</v>
      </c>
      <c r="E2817">
        <v>3</v>
      </c>
      <c r="F2817">
        <v>14</v>
      </c>
      <c r="G2817">
        <v>10.63</v>
      </c>
      <c r="H2817" t="str">
        <f>_xlfn.XLOOKUP(Table1[[#This Row],[MyyjäID]],myyjat!$A$2:$A$16,myyjat!$B$2:$B$16)</f>
        <v>Pekka</v>
      </c>
      <c r="I2817">
        <f>_xlfn.XLOOKUP(Table1[[#This Row],[Tuotenumero]],tuotteet!$A$2:$A$26,tuotteet!$C$2:$C$26)</f>
        <v>4</v>
      </c>
      <c r="J2817" t="str">
        <f>_xlfn.XLOOKUP(Table1[[#This Row],[ryhmäID]],ryhmat!$A$2:$A$7,ryhmat!$B$2:$B$7)</f>
        <v>Tarvikkeet</v>
      </c>
      <c r="K2817">
        <f>Table1[[#This Row],[Myyntihinta]]-Table1[[#This Row],[Ostohinta]]</f>
        <v>3.3699999999999992</v>
      </c>
    </row>
    <row r="2818" spans="1:11" x14ac:dyDescent="0.2">
      <c r="A2818">
        <v>53316</v>
      </c>
      <c r="B2818" s="21">
        <v>44111</v>
      </c>
      <c r="C2818" s="26" t="s">
        <v>828</v>
      </c>
      <c r="D2818">
        <v>1</v>
      </c>
      <c r="E2818">
        <v>1</v>
      </c>
      <c r="F2818">
        <v>15</v>
      </c>
      <c r="G2818">
        <v>10.32</v>
      </c>
      <c r="H2818" t="str">
        <f>_xlfn.XLOOKUP(Table1[[#This Row],[MyyjäID]],myyjat!$A$2:$A$16,myyjat!$B$2:$B$16)</f>
        <v>Jani</v>
      </c>
      <c r="I2818">
        <f>_xlfn.XLOOKUP(Table1[[#This Row],[Tuotenumero]],tuotteet!$A$2:$A$26,tuotteet!$C$2:$C$26)</f>
        <v>4</v>
      </c>
      <c r="J2818" t="str">
        <f>_xlfn.XLOOKUP(Table1[[#This Row],[ryhmäID]],ryhmat!$A$2:$A$7,ryhmat!$B$2:$B$7)</f>
        <v>Tarvikkeet</v>
      </c>
      <c r="K2818">
        <f>Table1[[#This Row],[Myyntihinta]]-Table1[[#This Row],[Ostohinta]]</f>
        <v>4.68</v>
      </c>
    </row>
    <row r="2819" spans="1:11" x14ac:dyDescent="0.2">
      <c r="A2819">
        <v>53317</v>
      </c>
      <c r="B2819" s="21">
        <v>44111</v>
      </c>
      <c r="C2819" s="26" t="s">
        <v>828</v>
      </c>
      <c r="D2819">
        <v>1</v>
      </c>
      <c r="E2819">
        <v>3</v>
      </c>
      <c r="F2819">
        <v>14</v>
      </c>
      <c r="G2819">
        <v>10.220000000000001</v>
      </c>
      <c r="H2819" t="str">
        <f>_xlfn.XLOOKUP(Table1[[#This Row],[MyyjäID]],myyjat!$A$2:$A$16,myyjat!$B$2:$B$16)</f>
        <v>Pekka</v>
      </c>
      <c r="I2819">
        <f>_xlfn.XLOOKUP(Table1[[#This Row],[Tuotenumero]],tuotteet!$A$2:$A$26,tuotteet!$C$2:$C$26)</f>
        <v>4</v>
      </c>
      <c r="J2819" t="str">
        <f>_xlfn.XLOOKUP(Table1[[#This Row],[ryhmäID]],ryhmat!$A$2:$A$7,ryhmat!$B$2:$B$7)</f>
        <v>Tarvikkeet</v>
      </c>
      <c r="K2819">
        <f>Table1[[#This Row],[Myyntihinta]]-Table1[[#This Row],[Ostohinta]]</f>
        <v>3.7799999999999994</v>
      </c>
    </row>
    <row r="2820" spans="1:11" x14ac:dyDescent="0.2">
      <c r="A2820">
        <v>53318</v>
      </c>
      <c r="B2820" s="21">
        <v>44112</v>
      </c>
      <c r="C2820" s="26" t="s">
        <v>828</v>
      </c>
      <c r="D2820">
        <v>1</v>
      </c>
      <c r="E2820">
        <v>5</v>
      </c>
      <c r="F2820">
        <v>15</v>
      </c>
      <c r="G2820">
        <v>10.62</v>
      </c>
      <c r="H2820" t="str">
        <f>_xlfn.XLOOKUP(Table1[[#This Row],[MyyjäID]],myyjat!$A$2:$A$16,myyjat!$B$2:$B$16)</f>
        <v>Liisa</v>
      </c>
      <c r="I2820">
        <f>_xlfn.XLOOKUP(Table1[[#This Row],[Tuotenumero]],tuotteet!$A$2:$A$26,tuotteet!$C$2:$C$26)</f>
        <v>4</v>
      </c>
      <c r="J2820" t="str">
        <f>_xlfn.XLOOKUP(Table1[[#This Row],[ryhmäID]],ryhmat!$A$2:$A$7,ryhmat!$B$2:$B$7)</f>
        <v>Tarvikkeet</v>
      </c>
      <c r="K2820">
        <f>Table1[[#This Row],[Myyntihinta]]-Table1[[#This Row],[Ostohinta]]</f>
        <v>4.3800000000000008</v>
      </c>
    </row>
    <row r="2821" spans="1:11" x14ac:dyDescent="0.2">
      <c r="A2821">
        <v>53319</v>
      </c>
      <c r="B2821" s="21">
        <v>44112</v>
      </c>
      <c r="C2821" s="26" t="s">
        <v>826</v>
      </c>
      <c r="D2821">
        <v>1</v>
      </c>
      <c r="E2821">
        <v>1</v>
      </c>
      <c r="F2821">
        <v>18</v>
      </c>
      <c r="G2821">
        <v>9.4700000000000006</v>
      </c>
      <c r="H2821" t="str">
        <f>_xlfn.XLOOKUP(Table1[[#This Row],[MyyjäID]],myyjat!$A$2:$A$16,myyjat!$B$2:$B$16)</f>
        <v>Jani</v>
      </c>
      <c r="I2821">
        <f>_xlfn.XLOOKUP(Table1[[#This Row],[Tuotenumero]],tuotteet!$A$2:$A$26,tuotteet!$C$2:$C$26)</f>
        <v>4</v>
      </c>
      <c r="J2821" t="str">
        <f>_xlfn.XLOOKUP(Table1[[#This Row],[ryhmäID]],ryhmat!$A$2:$A$7,ryhmat!$B$2:$B$7)</f>
        <v>Tarvikkeet</v>
      </c>
      <c r="K2821">
        <f>Table1[[#This Row],[Myyntihinta]]-Table1[[#This Row],[Ostohinta]]</f>
        <v>8.5299999999999994</v>
      </c>
    </row>
    <row r="2822" spans="1:11" x14ac:dyDescent="0.2">
      <c r="A2822">
        <v>53320</v>
      </c>
      <c r="B2822" s="21">
        <v>44112</v>
      </c>
      <c r="C2822" s="26" t="s">
        <v>828</v>
      </c>
      <c r="D2822">
        <v>1</v>
      </c>
      <c r="E2822">
        <v>7</v>
      </c>
      <c r="F2822">
        <v>15</v>
      </c>
      <c r="G2822">
        <v>11.03</v>
      </c>
      <c r="H2822" t="str">
        <f>_xlfn.XLOOKUP(Table1[[#This Row],[MyyjäID]],myyjat!$A$2:$A$16,myyjat!$B$2:$B$16)</f>
        <v>Rauno</v>
      </c>
      <c r="I2822">
        <f>_xlfn.XLOOKUP(Table1[[#This Row],[Tuotenumero]],tuotteet!$A$2:$A$26,tuotteet!$C$2:$C$26)</f>
        <v>4</v>
      </c>
      <c r="J2822" t="str">
        <f>_xlfn.XLOOKUP(Table1[[#This Row],[ryhmäID]],ryhmat!$A$2:$A$7,ryhmat!$B$2:$B$7)</f>
        <v>Tarvikkeet</v>
      </c>
      <c r="K2822">
        <f>Table1[[#This Row],[Myyntihinta]]-Table1[[#This Row],[Ostohinta]]</f>
        <v>3.9700000000000006</v>
      </c>
    </row>
    <row r="2823" spans="1:11" x14ac:dyDescent="0.2">
      <c r="A2823">
        <v>53321</v>
      </c>
      <c r="B2823" s="21">
        <v>44112</v>
      </c>
      <c r="C2823" s="26" t="s">
        <v>827</v>
      </c>
      <c r="D2823">
        <v>1</v>
      </c>
      <c r="E2823">
        <v>5</v>
      </c>
      <c r="F2823">
        <v>239</v>
      </c>
      <c r="G2823">
        <v>128.16999999999999</v>
      </c>
      <c r="H2823" t="str">
        <f>_xlfn.XLOOKUP(Table1[[#This Row],[MyyjäID]],myyjat!$A$2:$A$16,myyjat!$B$2:$B$16)</f>
        <v>Liisa</v>
      </c>
      <c r="I2823">
        <f>_xlfn.XLOOKUP(Table1[[#This Row],[Tuotenumero]],tuotteet!$A$2:$A$26,tuotteet!$C$2:$C$26)</f>
        <v>1</v>
      </c>
      <c r="J2823" t="str">
        <f>_xlfn.XLOOKUP(Table1[[#This Row],[ryhmäID]],ryhmat!$A$2:$A$7,ryhmat!$B$2:$B$7)</f>
        <v>Äänentoisto</v>
      </c>
      <c r="K2823">
        <f>Table1[[#This Row],[Myyntihinta]]-Table1[[#This Row],[Ostohinta]]</f>
        <v>110.83000000000001</v>
      </c>
    </row>
    <row r="2824" spans="1:11" x14ac:dyDescent="0.2">
      <c r="A2824">
        <v>53322</v>
      </c>
      <c r="B2824" s="21">
        <v>44113</v>
      </c>
      <c r="C2824" s="26" t="s">
        <v>828</v>
      </c>
      <c r="D2824">
        <v>1</v>
      </c>
      <c r="E2824">
        <v>6</v>
      </c>
      <c r="F2824">
        <v>15</v>
      </c>
      <c r="G2824">
        <v>10.89</v>
      </c>
      <c r="H2824" t="str">
        <f>_xlfn.XLOOKUP(Table1[[#This Row],[MyyjäID]],myyjat!$A$2:$A$16,myyjat!$B$2:$B$16)</f>
        <v>Hessu</v>
      </c>
      <c r="I2824">
        <f>_xlfn.XLOOKUP(Table1[[#This Row],[Tuotenumero]],tuotteet!$A$2:$A$26,tuotteet!$C$2:$C$26)</f>
        <v>4</v>
      </c>
      <c r="J2824" t="str">
        <f>_xlfn.XLOOKUP(Table1[[#This Row],[ryhmäID]],ryhmat!$A$2:$A$7,ryhmat!$B$2:$B$7)</f>
        <v>Tarvikkeet</v>
      </c>
      <c r="K2824">
        <f>Table1[[#This Row],[Myyntihinta]]-Table1[[#This Row],[Ostohinta]]</f>
        <v>4.1099999999999994</v>
      </c>
    </row>
    <row r="2825" spans="1:11" x14ac:dyDescent="0.2">
      <c r="A2825">
        <v>53323</v>
      </c>
      <c r="B2825" s="21">
        <v>44113</v>
      </c>
      <c r="C2825" s="26" t="s">
        <v>828</v>
      </c>
      <c r="D2825">
        <v>1</v>
      </c>
      <c r="E2825">
        <v>7</v>
      </c>
      <c r="F2825">
        <v>15</v>
      </c>
      <c r="G2825">
        <v>10.51</v>
      </c>
      <c r="H2825" t="str">
        <f>_xlfn.XLOOKUP(Table1[[#This Row],[MyyjäID]],myyjat!$A$2:$A$16,myyjat!$B$2:$B$16)</f>
        <v>Rauno</v>
      </c>
      <c r="I2825">
        <f>_xlfn.XLOOKUP(Table1[[#This Row],[Tuotenumero]],tuotteet!$A$2:$A$26,tuotteet!$C$2:$C$26)</f>
        <v>4</v>
      </c>
      <c r="J2825" t="str">
        <f>_xlfn.XLOOKUP(Table1[[#This Row],[ryhmäID]],ryhmat!$A$2:$A$7,ryhmat!$B$2:$B$7)</f>
        <v>Tarvikkeet</v>
      </c>
      <c r="K2825">
        <f>Table1[[#This Row],[Myyntihinta]]-Table1[[#This Row],[Ostohinta]]</f>
        <v>4.49</v>
      </c>
    </row>
    <row r="2826" spans="1:11" x14ac:dyDescent="0.2">
      <c r="A2826">
        <v>53324</v>
      </c>
      <c r="B2826" s="21">
        <v>44113</v>
      </c>
      <c r="C2826" s="26" t="s">
        <v>828</v>
      </c>
      <c r="D2826">
        <v>1</v>
      </c>
      <c r="E2826">
        <v>6</v>
      </c>
      <c r="F2826">
        <v>14</v>
      </c>
      <c r="G2826">
        <v>10.74</v>
      </c>
      <c r="H2826" t="str">
        <f>_xlfn.XLOOKUP(Table1[[#This Row],[MyyjäID]],myyjat!$A$2:$A$16,myyjat!$B$2:$B$16)</f>
        <v>Hessu</v>
      </c>
      <c r="I2826">
        <f>_xlfn.XLOOKUP(Table1[[#This Row],[Tuotenumero]],tuotteet!$A$2:$A$26,tuotteet!$C$2:$C$26)</f>
        <v>4</v>
      </c>
      <c r="J2826" t="str">
        <f>_xlfn.XLOOKUP(Table1[[#This Row],[ryhmäID]],ryhmat!$A$2:$A$7,ryhmat!$B$2:$B$7)</f>
        <v>Tarvikkeet</v>
      </c>
      <c r="K2826">
        <f>Table1[[#This Row],[Myyntihinta]]-Table1[[#This Row],[Ostohinta]]</f>
        <v>3.26</v>
      </c>
    </row>
    <row r="2827" spans="1:11" x14ac:dyDescent="0.2">
      <c r="A2827">
        <v>53325</v>
      </c>
      <c r="B2827" s="21">
        <v>44114</v>
      </c>
      <c r="C2827" s="26" t="s">
        <v>827</v>
      </c>
      <c r="D2827">
        <v>1</v>
      </c>
      <c r="E2827">
        <v>7</v>
      </c>
      <c r="F2827">
        <v>258</v>
      </c>
      <c r="G2827">
        <v>137.66999999999999</v>
      </c>
      <c r="H2827" t="str">
        <f>_xlfn.XLOOKUP(Table1[[#This Row],[MyyjäID]],myyjat!$A$2:$A$16,myyjat!$B$2:$B$16)</f>
        <v>Rauno</v>
      </c>
      <c r="I2827">
        <f>_xlfn.XLOOKUP(Table1[[#This Row],[Tuotenumero]],tuotteet!$A$2:$A$26,tuotteet!$C$2:$C$26)</f>
        <v>1</v>
      </c>
      <c r="J2827" t="str">
        <f>_xlfn.XLOOKUP(Table1[[#This Row],[ryhmäID]],ryhmat!$A$2:$A$7,ryhmat!$B$2:$B$7)</f>
        <v>Äänentoisto</v>
      </c>
      <c r="K2827">
        <f>Table1[[#This Row],[Myyntihinta]]-Table1[[#This Row],[Ostohinta]]</f>
        <v>120.33000000000001</v>
      </c>
    </row>
    <row r="2828" spans="1:11" x14ac:dyDescent="0.2">
      <c r="A2828">
        <v>53326</v>
      </c>
      <c r="B2828" s="21">
        <v>44114</v>
      </c>
      <c r="C2828" s="26" t="s">
        <v>828</v>
      </c>
      <c r="D2828">
        <v>1</v>
      </c>
      <c r="E2828">
        <v>3</v>
      </c>
      <c r="F2828">
        <v>14</v>
      </c>
      <c r="G2828">
        <v>10.62</v>
      </c>
      <c r="H2828" t="str">
        <f>_xlfn.XLOOKUP(Table1[[#This Row],[MyyjäID]],myyjat!$A$2:$A$16,myyjat!$B$2:$B$16)</f>
        <v>Pekka</v>
      </c>
      <c r="I2828">
        <f>_xlfn.XLOOKUP(Table1[[#This Row],[Tuotenumero]],tuotteet!$A$2:$A$26,tuotteet!$C$2:$C$26)</f>
        <v>4</v>
      </c>
      <c r="J2828" t="str">
        <f>_xlfn.XLOOKUP(Table1[[#This Row],[ryhmäID]],ryhmat!$A$2:$A$7,ryhmat!$B$2:$B$7)</f>
        <v>Tarvikkeet</v>
      </c>
      <c r="K2828">
        <f>Table1[[#This Row],[Myyntihinta]]-Table1[[#This Row],[Ostohinta]]</f>
        <v>3.3800000000000008</v>
      </c>
    </row>
    <row r="2829" spans="1:11" x14ac:dyDescent="0.2">
      <c r="A2829">
        <v>53327</v>
      </c>
      <c r="B2829" s="21">
        <v>44114</v>
      </c>
      <c r="C2829" s="26" t="s">
        <v>828</v>
      </c>
      <c r="D2829">
        <v>1</v>
      </c>
      <c r="E2829">
        <v>1</v>
      </c>
      <c r="F2829">
        <v>15</v>
      </c>
      <c r="G2829">
        <v>10.44</v>
      </c>
      <c r="H2829" t="str">
        <f>_xlfn.XLOOKUP(Table1[[#This Row],[MyyjäID]],myyjat!$A$2:$A$16,myyjat!$B$2:$B$16)</f>
        <v>Jani</v>
      </c>
      <c r="I2829">
        <f>_xlfn.XLOOKUP(Table1[[#This Row],[Tuotenumero]],tuotteet!$A$2:$A$26,tuotteet!$C$2:$C$26)</f>
        <v>4</v>
      </c>
      <c r="J2829" t="str">
        <f>_xlfn.XLOOKUP(Table1[[#This Row],[ryhmäID]],ryhmat!$A$2:$A$7,ryhmat!$B$2:$B$7)</f>
        <v>Tarvikkeet</v>
      </c>
      <c r="K2829">
        <f>Table1[[#This Row],[Myyntihinta]]-Table1[[#This Row],[Ostohinta]]</f>
        <v>4.5600000000000005</v>
      </c>
    </row>
    <row r="2830" spans="1:11" x14ac:dyDescent="0.2">
      <c r="A2830">
        <v>53328</v>
      </c>
      <c r="B2830" s="21">
        <v>44115</v>
      </c>
      <c r="C2830" s="26" t="s">
        <v>828</v>
      </c>
      <c r="D2830">
        <v>1</v>
      </c>
      <c r="E2830">
        <v>2</v>
      </c>
      <c r="F2830">
        <v>15</v>
      </c>
      <c r="G2830">
        <v>10.84</v>
      </c>
      <c r="H2830" t="str">
        <f>_xlfn.XLOOKUP(Table1[[#This Row],[MyyjäID]],myyjat!$A$2:$A$16,myyjat!$B$2:$B$16)</f>
        <v>Petteri</v>
      </c>
      <c r="I2830">
        <f>_xlfn.XLOOKUP(Table1[[#This Row],[Tuotenumero]],tuotteet!$A$2:$A$26,tuotteet!$C$2:$C$26)</f>
        <v>4</v>
      </c>
      <c r="J2830" t="str">
        <f>_xlfn.XLOOKUP(Table1[[#This Row],[ryhmäID]],ryhmat!$A$2:$A$7,ryhmat!$B$2:$B$7)</f>
        <v>Tarvikkeet</v>
      </c>
      <c r="K2830">
        <f>Table1[[#This Row],[Myyntihinta]]-Table1[[#This Row],[Ostohinta]]</f>
        <v>4.16</v>
      </c>
    </row>
    <row r="2831" spans="1:11" x14ac:dyDescent="0.2">
      <c r="A2831">
        <v>53329</v>
      </c>
      <c r="B2831" s="21">
        <v>44116</v>
      </c>
      <c r="C2831" s="26" t="s">
        <v>828</v>
      </c>
      <c r="D2831">
        <v>1</v>
      </c>
      <c r="E2831">
        <v>1</v>
      </c>
      <c r="F2831">
        <v>15</v>
      </c>
      <c r="G2831">
        <v>10.98</v>
      </c>
      <c r="H2831" t="str">
        <f>_xlfn.XLOOKUP(Table1[[#This Row],[MyyjäID]],myyjat!$A$2:$A$16,myyjat!$B$2:$B$16)</f>
        <v>Jani</v>
      </c>
      <c r="I2831">
        <f>_xlfn.XLOOKUP(Table1[[#This Row],[Tuotenumero]],tuotteet!$A$2:$A$26,tuotteet!$C$2:$C$26)</f>
        <v>4</v>
      </c>
      <c r="J2831" t="str">
        <f>_xlfn.XLOOKUP(Table1[[#This Row],[ryhmäID]],ryhmat!$A$2:$A$7,ryhmat!$B$2:$B$7)</f>
        <v>Tarvikkeet</v>
      </c>
      <c r="K2831">
        <f>Table1[[#This Row],[Myyntihinta]]-Table1[[#This Row],[Ostohinta]]</f>
        <v>4.0199999999999996</v>
      </c>
    </row>
    <row r="2832" spans="1:11" x14ac:dyDescent="0.2">
      <c r="A2832">
        <v>53330</v>
      </c>
      <c r="B2832" s="21">
        <v>44116</v>
      </c>
      <c r="C2832" s="26" t="s">
        <v>829</v>
      </c>
      <c r="D2832">
        <v>1</v>
      </c>
      <c r="E2832">
        <v>5</v>
      </c>
      <c r="F2832">
        <v>349</v>
      </c>
      <c r="G2832">
        <v>217.89</v>
      </c>
      <c r="H2832" t="str">
        <f>_xlfn.XLOOKUP(Table1[[#This Row],[MyyjäID]],myyjat!$A$2:$A$16,myyjat!$B$2:$B$16)</f>
        <v>Liisa</v>
      </c>
      <c r="I2832">
        <f>_xlfn.XLOOKUP(Table1[[#This Row],[Tuotenumero]],tuotteet!$A$2:$A$26,tuotteet!$C$2:$C$26)</f>
        <v>3</v>
      </c>
      <c r="J2832" t="str">
        <f>_xlfn.XLOOKUP(Table1[[#This Row],[ryhmäID]],ryhmat!$A$2:$A$7,ryhmat!$B$2:$B$7)</f>
        <v>TV</v>
      </c>
      <c r="K2832">
        <f>Table1[[#This Row],[Myyntihinta]]-Table1[[#This Row],[Ostohinta]]</f>
        <v>131.11000000000001</v>
      </c>
    </row>
    <row r="2833" spans="1:11" x14ac:dyDescent="0.2">
      <c r="A2833">
        <v>53331</v>
      </c>
      <c r="B2833" s="21">
        <v>44117</v>
      </c>
      <c r="C2833" s="26" t="s">
        <v>828</v>
      </c>
      <c r="D2833">
        <v>1</v>
      </c>
      <c r="E2833">
        <v>7</v>
      </c>
      <c r="F2833">
        <v>14</v>
      </c>
      <c r="G2833">
        <v>11.2</v>
      </c>
      <c r="H2833" t="str">
        <f>_xlfn.XLOOKUP(Table1[[#This Row],[MyyjäID]],myyjat!$A$2:$A$16,myyjat!$B$2:$B$16)</f>
        <v>Rauno</v>
      </c>
      <c r="I2833">
        <f>_xlfn.XLOOKUP(Table1[[#This Row],[Tuotenumero]],tuotteet!$A$2:$A$26,tuotteet!$C$2:$C$26)</f>
        <v>4</v>
      </c>
      <c r="J2833" t="str">
        <f>_xlfn.XLOOKUP(Table1[[#This Row],[ryhmäID]],ryhmat!$A$2:$A$7,ryhmat!$B$2:$B$7)</f>
        <v>Tarvikkeet</v>
      </c>
      <c r="K2833">
        <f>Table1[[#This Row],[Myyntihinta]]-Table1[[#This Row],[Ostohinta]]</f>
        <v>2.8000000000000007</v>
      </c>
    </row>
    <row r="2834" spans="1:11" x14ac:dyDescent="0.2">
      <c r="A2834">
        <v>53332</v>
      </c>
      <c r="B2834" s="21">
        <v>44117</v>
      </c>
      <c r="C2834" s="26" t="s">
        <v>826</v>
      </c>
      <c r="D2834">
        <v>1</v>
      </c>
      <c r="E2834">
        <v>1</v>
      </c>
      <c r="F2834">
        <v>17</v>
      </c>
      <c r="G2834">
        <v>9.0399999999999991</v>
      </c>
      <c r="H2834" t="str">
        <f>_xlfn.XLOOKUP(Table1[[#This Row],[MyyjäID]],myyjat!$A$2:$A$16,myyjat!$B$2:$B$16)</f>
        <v>Jani</v>
      </c>
      <c r="I2834">
        <f>_xlfn.XLOOKUP(Table1[[#This Row],[Tuotenumero]],tuotteet!$A$2:$A$26,tuotteet!$C$2:$C$26)</f>
        <v>4</v>
      </c>
      <c r="J2834" t="str">
        <f>_xlfn.XLOOKUP(Table1[[#This Row],[ryhmäID]],ryhmat!$A$2:$A$7,ryhmat!$B$2:$B$7)</f>
        <v>Tarvikkeet</v>
      </c>
      <c r="K2834">
        <f>Table1[[#This Row],[Myyntihinta]]-Table1[[#This Row],[Ostohinta]]</f>
        <v>7.9600000000000009</v>
      </c>
    </row>
    <row r="2835" spans="1:11" x14ac:dyDescent="0.2">
      <c r="A2835">
        <v>53333</v>
      </c>
      <c r="B2835" s="21">
        <v>44118</v>
      </c>
      <c r="C2835" s="26" t="s">
        <v>828</v>
      </c>
      <c r="D2835">
        <v>1</v>
      </c>
      <c r="E2835">
        <v>1</v>
      </c>
      <c r="F2835">
        <v>15</v>
      </c>
      <c r="G2835">
        <v>11.02</v>
      </c>
      <c r="H2835" t="str">
        <f>_xlfn.XLOOKUP(Table1[[#This Row],[MyyjäID]],myyjat!$A$2:$A$16,myyjat!$B$2:$B$16)</f>
        <v>Jani</v>
      </c>
      <c r="I2835">
        <f>_xlfn.XLOOKUP(Table1[[#This Row],[Tuotenumero]],tuotteet!$A$2:$A$26,tuotteet!$C$2:$C$26)</f>
        <v>4</v>
      </c>
      <c r="J2835" t="str">
        <f>_xlfn.XLOOKUP(Table1[[#This Row],[ryhmäID]],ryhmat!$A$2:$A$7,ryhmat!$B$2:$B$7)</f>
        <v>Tarvikkeet</v>
      </c>
      <c r="K2835">
        <f>Table1[[#This Row],[Myyntihinta]]-Table1[[#This Row],[Ostohinta]]</f>
        <v>3.9800000000000004</v>
      </c>
    </row>
    <row r="2836" spans="1:11" x14ac:dyDescent="0.2">
      <c r="A2836">
        <v>53334</v>
      </c>
      <c r="B2836" s="21">
        <v>44118</v>
      </c>
      <c r="C2836" s="26" t="s">
        <v>829</v>
      </c>
      <c r="D2836">
        <v>1</v>
      </c>
      <c r="E2836">
        <v>7</v>
      </c>
      <c r="F2836">
        <v>336</v>
      </c>
      <c r="G2836">
        <v>218.63</v>
      </c>
      <c r="H2836" t="str">
        <f>_xlfn.XLOOKUP(Table1[[#This Row],[MyyjäID]],myyjat!$A$2:$A$16,myyjat!$B$2:$B$16)</f>
        <v>Rauno</v>
      </c>
      <c r="I2836">
        <f>_xlfn.XLOOKUP(Table1[[#This Row],[Tuotenumero]],tuotteet!$A$2:$A$26,tuotteet!$C$2:$C$26)</f>
        <v>3</v>
      </c>
      <c r="J2836" t="str">
        <f>_xlfn.XLOOKUP(Table1[[#This Row],[ryhmäID]],ryhmat!$A$2:$A$7,ryhmat!$B$2:$B$7)</f>
        <v>TV</v>
      </c>
      <c r="K2836">
        <f>Table1[[#This Row],[Myyntihinta]]-Table1[[#This Row],[Ostohinta]]</f>
        <v>117.37</v>
      </c>
    </row>
    <row r="2837" spans="1:11" x14ac:dyDescent="0.2">
      <c r="A2837">
        <v>53335</v>
      </c>
      <c r="B2837" s="21">
        <v>44118</v>
      </c>
      <c r="C2837" s="26" t="s">
        <v>828</v>
      </c>
      <c r="D2837">
        <v>1</v>
      </c>
      <c r="E2837">
        <v>5</v>
      </c>
      <c r="F2837">
        <v>15</v>
      </c>
      <c r="G2837">
        <v>10.15</v>
      </c>
      <c r="H2837" t="str">
        <f>_xlfn.XLOOKUP(Table1[[#This Row],[MyyjäID]],myyjat!$A$2:$A$16,myyjat!$B$2:$B$16)</f>
        <v>Liisa</v>
      </c>
      <c r="I2837">
        <f>_xlfn.XLOOKUP(Table1[[#This Row],[Tuotenumero]],tuotteet!$A$2:$A$26,tuotteet!$C$2:$C$26)</f>
        <v>4</v>
      </c>
      <c r="J2837" t="str">
        <f>_xlfn.XLOOKUP(Table1[[#This Row],[ryhmäID]],ryhmat!$A$2:$A$7,ryhmat!$B$2:$B$7)</f>
        <v>Tarvikkeet</v>
      </c>
      <c r="K2837">
        <f>Table1[[#This Row],[Myyntihinta]]-Table1[[#This Row],[Ostohinta]]</f>
        <v>4.8499999999999996</v>
      </c>
    </row>
    <row r="2838" spans="1:11" x14ac:dyDescent="0.2">
      <c r="A2838">
        <v>53336</v>
      </c>
      <c r="B2838" s="21">
        <v>44119</v>
      </c>
      <c r="C2838" s="26" t="s">
        <v>828</v>
      </c>
      <c r="D2838">
        <v>1</v>
      </c>
      <c r="E2838">
        <v>5</v>
      </c>
      <c r="F2838">
        <v>15</v>
      </c>
      <c r="G2838">
        <v>11.12</v>
      </c>
      <c r="H2838" t="str">
        <f>_xlfn.XLOOKUP(Table1[[#This Row],[MyyjäID]],myyjat!$A$2:$A$16,myyjat!$B$2:$B$16)</f>
        <v>Liisa</v>
      </c>
      <c r="I2838">
        <f>_xlfn.XLOOKUP(Table1[[#This Row],[Tuotenumero]],tuotteet!$A$2:$A$26,tuotteet!$C$2:$C$26)</f>
        <v>4</v>
      </c>
      <c r="J2838" t="str">
        <f>_xlfn.XLOOKUP(Table1[[#This Row],[ryhmäID]],ryhmat!$A$2:$A$7,ryhmat!$B$2:$B$7)</f>
        <v>Tarvikkeet</v>
      </c>
      <c r="K2838">
        <f>Table1[[#This Row],[Myyntihinta]]-Table1[[#This Row],[Ostohinta]]</f>
        <v>3.8800000000000008</v>
      </c>
    </row>
    <row r="2839" spans="1:11" x14ac:dyDescent="0.2">
      <c r="A2839">
        <v>53337</v>
      </c>
      <c r="B2839" s="21">
        <v>44119</v>
      </c>
      <c r="C2839" s="26" t="s">
        <v>827</v>
      </c>
      <c r="D2839">
        <v>1</v>
      </c>
      <c r="E2839">
        <v>7</v>
      </c>
      <c r="F2839">
        <v>237</v>
      </c>
      <c r="G2839">
        <v>132.80000000000001</v>
      </c>
      <c r="H2839" t="str">
        <f>_xlfn.XLOOKUP(Table1[[#This Row],[MyyjäID]],myyjat!$A$2:$A$16,myyjat!$B$2:$B$16)</f>
        <v>Rauno</v>
      </c>
      <c r="I2839">
        <f>_xlfn.XLOOKUP(Table1[[#This Row],[Tuotenumero]],tuotteet!$A$2:$A$26,tuotteet!$C$2:$C$26)</f>
        <v>1</v>
      </c>
      <c r="J2839" t="str">
        <f>_xlfn.XLOOKUP(Table1[[#This Row],[ryhmäID]],ryhmat!$A$2:$A$7,ryhmat!$B$2:$B$7)</f>
        <v>Äänentoisto</v>
      </c>
      <c r="K2839">
        <f>Table1[[#This Row],[Myyntihinta]]-Table1[[#This Row],[Ostohinta]]</f>
        <v>104.19999999999999</v>
      </c>
    </row>
    <row r="2840" spans="1:11" x14ac:dyDescent="0.2">
      <c r="A2840">
        <v>53338</v>
      </c>
      <c r="B2840" s="21">
        <v>44120</v>
      </c>
      <c r="C2840" s="26" t="s">
        <v>830</v>
      </c>
      <c r="D2840">
        <v>1</v>
      </c>
      <c r="E2840">
        <v>5</v>
      </c>
      <c r="F2840">
        <v>59</v>
      </c>
      <c r="G2840">
        <v>45.06</v>
      </c>
      <c r="H2840" t="str">
        <f>_xlfn.XLOOKUP(Table1[[#This Row],[MyyjäID]],myyjat!$A$2:$A$16,myyjat!$B$2:$B$16)</f>
        <v>Liisa</v>
      </c>
      <c r="I2840">
        <f>_xlfn.XLOOKUP(Table1[[#This Row],[Tuotenumero]],tuotteet!$A$2:$A$26,tuotteet!$C$2:$C$26)</f>
        <v>4</v>
      </c>
      <c r="J2840" t="str">
        <f>_xlfn.XLOOKUP(Table1[[#This Row],[ryhmäID]],ryhmat!$A$2:$A$7,ryhmat!$B$2:$B$7)</f>
        <v>Tarvikkeet</v>
      </c>
      <c r="K2840">
        <f>Table1[[#This Row],[Myyntihinta]]-Table1[[#This Row],[Ostohinta]]</f>
        <v>13.939999999999998</v>
      </c>
    </row>
    <row r="2841" spans="1:11" x14ac:dyDescent="0.2">
      <c r="A2841">
        <v>53339</v>
      </c>
      <c r="B2841" s="21">
        <v>44120</v>
      </c>
      <c r="C2841" s="26" t="s">
        <v>828</v>
      </c>
      <c r="D2841">
        <v>1</v>
      </c>
      <c r="E2841">
        <v>1</v>
      </c>
      <c r="F2841">
        <v>15</v>
      </c>
      <c r="G2841">
        <v>10.59</v>
      </c>
      <c r="H2841" t="str">
        <f>_xlfn.XLOOKUP(Table1[[#This Row],[MyyjäID]],myyjat!$A$2:$A$16,myyjat!$B$2:$B$16)</f>
        <v>Jani</v>
      </c>
      <c r="I2841">
        <f>_xlfn.XLOOKUP(Table1[[#This Row],[Tuotenumero]],tuotteet!$A$2:$A$26,tuotteet!$C$2:$C$26)</f>
        <v>4</v>
      </c>
      <c r="J2841" t="str">
        <f>_xlfn.XLOOKUP(Table1[[#This Row],[ryhmäID]],ryhmat!$A$2:$A$7,ryhmat!$B$2:$B$7)</f>
        <v>Tarvikkeet</v>
      </c>
      <c r="K2841">
        <f>Table1[[#This Row],[Myyntihinta]]-Table1[[#This Row],[Ostohinta]]</f>
        <v>4.41</v>
      </c>
    </row>
    <row r="2842" spans="1:11" x14ac:dyDescent="0.2">
      <c r="A2842">
        <v>53340</v>
      </c>
      <c r="B2842" s="21">
        <v>44120</v>
      </c>
      <c r="C2842" s="26" t="s">
        <v>828</v>
      </c>
      <c r="D2842">
        <v>1</v>
      </c>
      <c r="E2842">
        <v>3</v>
      </c>
      <c r="F2842">
        <v>15</v>
      </c>
      <c r="G2842">
        <v>11.03</v>
      </c>
      <c r="H2842" t="str">
        <f>_xlfn.XLOOKUP(Table1[[#This Row],[MyyjäID]],myyjat!$A$2:$A$16,myyjat!$B$2:$B$16)</f>
        <v>Pekka</v>
      </c>
      <c r="I2842">
        <f>_xlfn.XLOOKUP(Table1[[#This Row],[Tuotenumero]],tuotteet!$A$2:$A$26,tuotteet!$C$2:$C$26)</f>
        <v>4</v>
      </c>
      <c r="J2842" t="str">
        <f>_xlfn.XLOOKUP(Table1[[#This Row],[ryhmäID]],ryhmat!$A$2:$A$7,ryhmat!$B$2:$B$7)</f>
        <v>Tarvikkeet</v>
      </c>
      <c r="K2842">
        <f>Table1[[#This Row],[Myyntihinta]]-Table1[[#This Row],[Ostohinta]]</f>
        <v>3.9700000000000006</v>
      </c>
    </row>
    <row r="2843" spans="1:11" x14ac:dyDescent="0.2">
      <c r="A2843">
        <v>53341</v>
      </c>
      <c r="B2843" s="21">
        <v>44121</v>
      </c>
      <c r="C2843" s="26" t="s">
        <v>828</v>
      </c>
      <c r="D2843">
        <v>1</v>
      </c>
      <c r="E2843">
        <v>7</v>
      </c>
      <c r="F2843">
        <v>15</v>
      </c>
      <c r="G2843">
        <v>11.11</v>
      </c>
      <c r="H2843" t="str">
        <f>_xlfn.XLOOKUP(Table1[[#This Row],[MyyjäID]],myyjat!$A$2:$A$16,myyjat!$B$2:$B$16)</f>
        <v>Rauno</v>
      </c>
      <c r="I2843">
        <f>_xlfn.XLOOKUP(Table1[[#This Row],[Tuotenumero]],tuotteet!$A$2:$A$26,tuotteet!$C$2:$C$26)</f>
        <v>4</v>
      </c>
      <c r="J2843" t="str">
        <f>_xlfn.XLOOKUP(Table1[[#This Row],[ryhmäID]],ryhmat!$A$2:$A$7,ryhmat!$B$2:$B$7)</f>
        <v>Tarvikkeet</v>
      </c>
      <c r="K2843">
        <f>Table1[[#This Row],[Myyntihinta]]-Table1[[#This Row],[Ostohinta]]</f>
        <v>3.8900000000000006</v>
      </c>
    </row>
    <row r="2844" spans="1:11" x14ac:dyDescent="0.2">
      <c r="A2844">
        <v>53342</v>
      </c>
      <c r="B2844" s="21">
        <v>44122</v>
      </c>
      <c r="C2844" s="26" t="s">
        <v>828</v>
      </c>
      <c r="D2844">
        <v>1</v>
      </c>
      <c r="E2844">
        <v>3</v>
      </c>
      <c r="F2844">
        <v>15</v>
      </c>
      <c r="G2844">
        <v>11.1</v>
      </c>
      <c r="H2844" t="str">
        <f>_xlfn.XLOOKUP(Table1[[#This Row],[MyyjäID]],myyjat!$A$2:$A$16,myyjat!$B$2:$B$16)</f>
        <v>Pekka</v>
      </c>
      <c r="I2844">
        <f>_xlfn.XLOOKUP(Table1[[#This Row],[Tuotenumero]],tuotteet!$A$2:$A$26,tuotteet!$C$2:$C$26)</f>
        <v>4</v>
      </c>
      <c r="J2844" t="str">
        <f>_xlfn.XLOOKUP(Table1[[#This Row],[ryhmäID]],ryhmat!$A$2:$A$7,ryhmat!$B$2:$B$7)</f>
        <v>Tarvikkeet</v>
      </c>
      <c r="K2844">
        <f>Table1[[#This Row],[Myyntihinta]]-Table1[[#This Row],[Ostohinta]]</f>
        <v>3.9000000000000004</v>
      </c>
    </row>
    <row r="2845" spans="1:11" x14ac:dyDescent="0.2">
      <c r="A2845">
        <v>53343</v>
      </c>
      <c r="B2845" s="21">
        <v>44123</v>
      </c>
      <c r="C2845" s="26" t="s">
        <v>829</v>
      </c>
      <c r="D2845">
        <v>1</v>
      </c>
      <c r="E2845">
        <v>6</v>
      </c>
      <c r="F2845">
        <v>346</v>
      </c>
      <c r="G2845">
        <v>223.38</v>
      </c>
      <c r="H2845" t="str">
        <f>_xlfn.XLOOKUP(Table1[[#This Row],[MyyjäID]],myyjat!$A$2:$A$16,myyjat!$B$2:$B$16)</f>
        <v>Hessu</v>
      </c>
      <c r="I2845">
        <f>_xlfn.XLOOKUP(Table1[[#This Row],[Tuotenumero]],tuotteet!$A$2:$A$26,tuotteet!$C$2:$C$26)</f>
        <v>3</v>
      </c>
      <c r="J2845" t="str">
        <f>_xlfn.XLOOKUP(Table1[[#This Row],[ryhmäID]],ryhmat!$A$2:$A$7,ryhmat!$B$2:$B$7)</f>
        <v>TV</v>
      </c>
      <c r="K2845">
        <f>Table1[[#This Row],[Myyntihinta]]-Table1[[#This Row],[Ostohinta]]</f>
        <v>122.62</v>
      </c>
    </row>
    <row r="2846" spans="1:11" x14ac:dyDescent="0.2">
      <c r="A2846">
        <v>53344</v>
      </c>
      <c r="B2846" s="21">
        <v>44123</v>
      </c>
      <c r="C2846" s="26" t="s">
        <v>828</v>
      </c>
      <c r="D2846">
        <v>1</v>
      </c>
      <c r="E2846">
        <v>5</v>
      </c>
      <c r="F2846">
        <v>15</v>
      </c>
      <c r="G2846">
        <v>10.34</v>
      </c>
      <c r="H2846" t="str">
        <f>_xlfn.XLOOKUP(Table1[[#This Row],[MyyjäID]],myyjat!$A$2:$A$16,myyjat!$B$2:$B$16)</f>
        <v>Liisa</v>
      </c>
      <c r="I2846">
        <f>_xlfn.XLOOKUP(Table1[[#This Row],[Tuotenumero]],tuotteet!$A$2:$A$26,tuotteet!$C$2:$C$26)</f>
        <v>4</v>
      </c>
      <c r="J2846" t="str">
        <f>_xlfn.XLOOKUP(Table1[[#This Row],[ryhmäID]],ryhmat!$A$2:$A$7,ryhmat!$B$2:$B$7)</f>
        <v>Tarvikkeet</v>
      </c>
      <c r="K2846">
        <f>Table1[[#This Row],[Myyntihinta]]-Table1[[#This Row],[Ostohinta]]</f>
        <v>4.66</v>
      </c>
    </row>
    <row r="2847" spans="1:11" x14ac:dyDescent="0.2">
      <c r="A2847">
        <v>53345</v>
      </c>
      <c r="B2847" s="21">
        <v>44123</v>
      </c>
      <c r="C2847" s="26" t="s">
        <v>828</v>
      </c>
      <c r="D2847">
        <v>1</v>
      </c>
      <c r="E2847">
        <v>1</v>
      </c>
      <c r="F2847">
        <v>15</v>
      </c>
      <c r="G2847">
        <v>10.17</v>
      </c>
      <c r="H2847" t="str">
        <f>_xlfn.XLOOKUP(Table1[[#This Row],[MyyjäID]],myyjat!$A$2:$A$16,myyjat!$B$2:$B$16)</f>
        <v>Jani</v>
      </c>
      <c r="I2847">
        <f>_xlfn.XLOOKUP(Table1[[#This Row],[Tuotenumero]],tuotteet!$A$2:$A$26,tuotteet!$C$2:$C$26)</f>
        <v>4</v>
      </c>
      <c r="J2847" t="str">
        <f>_xlfn.XLOOKUP(Table1[[#This Row],[ryhmäID]],ryhmat!$A$2:$A$7,ryhmat!$B$2:$B$7)</f>
        <v>Tarvikkeet</v>
      </c>
      <c r="K2847">
        <f>Table1[[#This Row],[Myyntihinta]]-Table1[[#This Row],[Ostohinta]]</f>
        <v>4.83</v>
      </c>
    </row>
    <row r="2848" spans="1:11" x14ac:dyDescent="0.2">
      <c r="A2848">
        <v>53346</v>
      </c>
      <c r="B2848" s="21">
        <v>44123</v>
      </c>
      <c r="C2848" s="26" t="s">
        <v>828</v>
      </c>
      <c r="D2848">
        <v>1</v>
      </c>
      <c r="E2848">
        <v>1</v>
      </c>
      <c r="F2848">
        <v>15</v>
      </c>
      <c r="G2848">
        <v>11.16</v>
      </c>
      <c r="H2848" t="str">
        <f>_xlfn.XLOOKUP(Table1[[#This Row],[MyyjäID]],myyjat!$A$2:$A$16,myyjat!$B$2:$B$16)</f>
        <v>Jani</v>
      </c>
      <c r="I2848">
        <f>_xlfn.XLOOKUP(Table1[[#This Row],[Tuotenumero]],tuotteet!$A$2:$A$26,tuotteet!$C$2:$C$26)</f>
        <v>4</v>
      </c>
      <c r="J2848" t="str">
        <f>_xlfn.XLOOKUP(Table1[[#This Row],[ryhmäID]],ryhmat!$A$2:$A$7,ryhmat!$B$2:$B$7)</f>
        <v>Tarvikkeet</v>
      </c>
      <c r="K2848">
        <f>Table1[[#This Row],[Myyntihinta]]-Table1[[#This Row],[Ostohinta]]</f>
        <v>3.84</v>
      </c>
    </row>
    <row r="2849" spans="1:11" x14ac:dyDescent="0.2">
      <c r="A2849">
        <v>53347</v>
      </c>
      <c r="B2849" s="21">
        <v>44124</v>
      </c>
      <c r="C2849" s="26" t="s">
        <v>826</v>
      </c>
      <c r="D2849">
        <v>1</v>
      </c>
      <c r="E2849">
        <v>7</v>
      </c>
      <c r="F2849">
        <v>18</v>
      </c>
      <c r="G2849">
        <v>9.56</v>
      </c>
      <c r="H2849" t="str">
        <f>_xlfn.XLOOKUP(Table1[[#This Row],[MyyjäID]],myyjat!$A$2:$A$16,myyjat!$B$2:$B$16)</f>
        <v>Rauno</v>
      </c>
      <c r="I2849">
        <f>_xlfn.XLOOKUP(Table1[[#This Row],[Tuotenumero]],tuotteet!$A$2:$A$26,tuotteet!$C$2:$C$26)</f>
        <v>4</v>
      </c>
      <c r="J2849" t="str">
        <f>_xlfn.XLOOKUP(Table1[[#This Row],[ryhmäID]],ryhmat!$A$2:$A$7,ryhmat!$B$2:$B$7)</f>
        <v>Tarvikkeet</v>
      </c>
      <c r="K2849">
        <f>Table1[[#This Row],[Myyntihinta]]-Table1[[#This Row],[Ostohinta]]</f>
        <v>8.44</v>
      </c>
    </row>
    <row r="2850" spans="1:11" x14ac:dyDescent="0.2">
      <c r="A2850">
        <v>53348</v>
      </c>
      <c r="B2850" s="21">
        <v>44124</v>
      </c>
      <c r="C2850" s="26" t="s">
        <v>831</v>
      </c>
      <c r="D2850">
        <v>1</v>
      </c>
      <c r="E2850">
        <v>2</v>
      </c>
      <c r="F2850">
        <v>118</v>
      </c>
      <c r="G2850">
        <v>77.23</v>
      </c>
      <c r="H2850" t="str">
        <f>_xlfn.XLOOKUP(Table1[[#This Row],[MyyjäID]],myyjat!$A$2:$A$16,myyjat!$B$2:$B$16)</f>
        <v>Petteri</v>
      </c>
      <c r="I2850">
        <f>_xlfn.XLOOKUP(Table1[[#This Row],[Tuotenumero]],tuotteet!$A$2:$A$26,tuotteet!$C$2:$C$26)</f>
        <v>6</v>
      </c>
      <c r="J2850" t="str">
        <f>_xlfn.XLOOKUP(Table1[[#This Row],[ryhmäID]],ryhmat!$A$2:$A$7,ryhmat!$B$2:$B$7)</f>
        <v>Digiboxit</v>
      </c>
      <c r="K2850">
        <f>Table1[[#This Row],[Myyntihinta]]-Table1[[#This Row],[Ostohinta]]</f>
        <v>40.769999999999996</v>
      </c>
    </row>
    <row r="2851" spans="1:11" x14ac:dyDescent="0.2">
      <c r="A2851">
        <v>53349</v>
      </c>
      <c r="B2851" s="21">
        <v>44124</v>
      </c>
      <c r="C2851" s="26" t="s">
        <v>827</v>
      </c>
      <c r="D2851">
        <v>1</v>
      </c>
      <c r="E2851">
        <v>7</v>
      </c>
      <c r="F2851">
        <v>235</v>
      </c>
      <c r="G2851">
        <v>131.97999999999999</v>
      </c>
      <c r="H2851" t="str">
        <f>_xlfn.XLOOKUP(Table1[[#This Row],[MyyjäID]],myyjat!$A$2:$A$16,myyjat!$B$2:$B$16)</f>
        <v>Rauno</v>
      </c>
      <c r="I2851">
        <f>_xlfn.XLOOKUP(Table1[[#This Row],[Tuotenumero]],tuotteet!$A$2:$A$26,tuotteet!$C$2:$C$26)</f>
        <v>1</v>
      </c>
      <c r="J2851" t="str">
        <f>_xlfn.XLOOKUP(Table1[[#This Row],[ryhmäID]],ryhmat!$A$2:$A$7,ryhmat!$B$2:$B$7)</f>
        <v>Äänentoisto</v>
      </c>
      <c r="K2851">
        <f>Table1[[#This Row],[Myyntihinta]]-Table1[[#This Row],[Ostohinta]]</f>
        <v>103.02000000000001</v>
      </c>
    </row>
    <row r="2852" spans="1:11" x14ac:dyDescent="0.2">
      <c r="A2852">
        <v>53350</v>
      </c>
      <c r="B2852" s="21">
        <v>44124</v>
      </c>
      <c r="C2852" s="26" t="s">
        <v>828</v>
      </c>
      <c r="D2852">
        <v>1</v>
      </c>
      <c r="E2852">
        <v>6</v>
      </c>
      <c r="F2852">
        <v>14</v>
      </c>
      <c r="G2852">
        <v>10.46</v>
      </c>
      <c r="H2852" t="str">
        <f>_xlfn.XLOOKUP(Table1[[#This Row],[MyyjäID]],myyjat!$A$2:$A$16,myyjat!$B$2:$B$16)</f>
        <v>Hessu</v>
      </c>
      <c r="I2852">
        <f>_xlfn.XLOOKUP(Table1[[#This Row],[Tuotenumero]],tuotteet!$A$2:$A$26,tuotteet!$C$2:$C$26)</f>
        <v>4</v>
      </c>
      <c r="J2852" t="str">
        <f>_xlfn.XLOOKUP(Table1[[#This Row],[ryhmäID]],ryhmat!$A$2:$A$7,ryhmat!$B$2:$B$7)</f>
        <v>Tarvikkeet</v>
      </c>
      <c r="K2852">
        <f>Table1[[#This Row],[Myyntihinta]]-Table1[[#This Row],[Ostohinta]]</f>
        <v>3.5399999999999991</v>
      </c>
    </row>
    <row r="2853" spans="1:11" x14ac:dyDescent="0.2">
      <c r="A2853">
        <v>53351</v>
      </c>
      <c r="B2853" s="21">
        <v>44125</v>
      </c>
      <c r="C2853" s="26" t="s">
        <v>828</v>
      </c>
      <c r="D2853">
        <v>1</v>
      </c>
      <c r="E2853">
        <v>2</v>
      </c>
      <c r="F2853">
        <v>15</v>
      </c>
      <c r="G2853">
        <v>10.41</v>
      </c>
      <c r="H2853" t="str">
        <f>_xlfn.XLOOKUP(Table1[[#This Row],[MyyjäID]],myyjat!$A$2:$A$16,myyjat!$B$2:$B$16)</f>
        <v>Petteri</v>
      </c>
      <c r="I2853">
        <f>_xlfn.XLOOKUP(Table1[[#This Row],[Tuotenumero]],tuotteet!$A$2:$A$26,tuotteet!$C$2:$C$26)</f>
        <v>4</v>
      </c>
      <c r="J2853" t="str">
        <f>_xlfn.XLOOKUP(Table1[[#This Row],[ryhmäID]],ryhmat!$A$2:$A$7,ryhmat!$B$2:$B$7)</f>
        <v>Tarvikkeet</v>
      </c>
      <c r="K2853">
        <f>Table1[[#This Row],[Myyntihinta]]-Table1[[#This Row],[Ostohinta]]</f>
        <v>4.59</v>
      </c>
    </row>
    <row r="2854" spans="1:11" x14ac:dyDescent="0.2">
      <c r="A2854">
        <v>53352</v>
      </c>
      <c r="B2854" s="21">
        <v>44125</v>
      </c>
      <c r="C2854" s="26" t="s">
        <v>828</v>
      </c>
      <c r="D2854">
        <v>1</v>
      </c>
      <c r="E2854">
        <v>3</v>
      </c>
      <c r="F2854">
        <v>14</v>
      </c>
      <c r="G2854">
        <v>10.29</v>
      </c>
      <c r="H2854" t="str">
        <f>_xlfn.XLOOKUP(Table1[[#This Row],[MyyjäID]],myyjat!$A$2:$A$16,myyjat!$B$2:$B$16)</f>
        <v>Pekka</v>
      </c>
      <c r="I2854">
        <f>_xlfn.XLOOKUP(Table1[[#This Row],[Tuotenumero]],tuotteet!$A$2:$A$26,tuotteet!$C$2:$C$26)</f>
        <v>4</v>
      </c>
      <c r="J2854" t="str">
        <f>_xlfn.XLOOKUP(Table1[[#This Row],[ryhmäID]],ryhmat!$A$2:$A$7,ryhmat!$B$2:$B$7)</f>
        <v>Tarvikkeet</v>
      </c>
      <c r="K2854">
        <f>Table1[[#This Row],[Myyntihinta]]-Table1[[#This Row],[Ostohinta]]</f>
        <v>3.7100000000000009</v>
      </c>
    </row>
    <row r="2855" spans="1:11" x14ac:dyDescent="0.2">
      <c r="A2855">
        <v>53353</v>
      </c>
      <c r="B2855" s="21">
        <v>44126</v>
      </c>
      <c r="C2855" s="26" t="s">
        <v>828</v>
      </c>
      <c r="D2855">
        <v>1</v>
      </c>
      <c r="E2855">
        <v>7</v>
      </c>
      <c r="F2855">
        <v>15</v>
      </c>
      <c r="G2855">
        <v>10.88</v>
      </c>
      <c r="H2855" t="str">
        <f>_xlfn.XLOOKUP(Table1[[#This Row],[MyyjäID]],myyjat!$A$2:$A$16,myyjat!$B$2:$B$16)</f>
        <v>Rauno</v>
      </c>
      <c r="I2855">
        <f>_xlfn.XLOOKUP(Table1[[#This Row],[Tuotenumero]],tuotteet!$A$2:$A$26,tuotteet!$C$2:$C$26)</f>
        <v>4</v>
      </c>
      <c r="J2855" t="str">
        <f>_xlfn.XLOOKUP(Table1[[#This Row],[ryhmäID]],ryhmat!$A$2:$A$7,ryhmat!$B$2:$B$7)</f>
        <v>Tarvikkeet</v>
      </c>
      <c r="K2855">
        <f>Table1[[#This Row],[Myyntihinta]]-Table1[[#This Row],[Ostohinta]]</f>
        <v>4.1199999999999992</v>
      </c>
    </row>
    <row r="2856" spans="1:11" x14ac:dyDescent="0.2">
      <c r="A2856">
        <v>53354</v>
      </c>
      <c r="B2856" s="21">
        <v>44126</v>
      </c>
      <c r="C2856" s="26" t="s">
        <v>829</v>
      </c>
      <c r="D2856">
        <v>1</v>
      </c>
      <c r="E2856">
        <v>1</v>
      </c>
      <c r="F2856">
        <v>318</v>
      </c>
      <c r="G2856">
        <v>227.17</v>
      </c>
      <c r="H2856" t="str">
        <f>_xlfn.XLOOKUP(Table1[[#This Row],[MyyjäID]],myyjat!$A$2:$A$16,myyjat!$B$2:$B$16)</f>
        <v>Jani</v>
      </c>
      <c r="I2856">
        <f>_xlfn.XLOOKUP(Table1[[#This Row],[Tuotenumero]],tuotteet!$A$2:$A$26,tuotteet!$C$2:$C$26)</f>
        <v>3</v>
      </c>
      <c r="J2856" t="str">
        <f>_xlfn.XLOOKUP(Table1[[#This Row],[ryhmäID]],ryhmat!$A$2:$A$7,ryhmat!$B$2:$B$7)</f>
        <v>TV</v>
      </c>
      <c r="K2856">
        <f>Table1[[#This Row],[Myyntihinta]]-Table1[[#This Row],[Ostohinta]]</f>
        <v>90.830000000000013</v>
      </c>
    </row>
    <row r="2857" spans="1:11" x14ac:dyDescent="0.2">
      <c r="A2857">
        <v>53355</v>
      </c>
      <c r="B2857" s="21">
        <v>44126</v>
      </c>
      <c r="C2857" s="26" t="s">
        <v>828</v>
      </c>
      <c r="D2857">
        <v>1</v>
      </c>
      <c r="E2857">
        <v>5</v>
      </c>
      <c r="F2857">
        <v>15</v>
      </c>
      <c r="G2857">
        <v>10.6</v>
      </c>
      <c r="H2857" t="str">
        <f>_xlfn.XLOOKUP(Table1[[#This Row],[MyyjäID]],myyjat!$A$2:$A$16,myyjat!$B$2:$B$16)</f>
        <v>Liisa</v>
      </c>
      <c r="I2857">
        <f>_xlfn.XLOOKUP(Table1[[#This Row],[Tuotenumero]],tuotteet!$A$2:$A$26,tuotteet!$C$2:$C$26)</f>
        <v>4</v>
      </c>
      <c r="J2857" t="str">
        <f>_xlfn.XLOOKUP(Table1[[#This Row],[ryhmäID]],ryhmat!$A$2:$A$7,ryhmat!$B$2:$B$7)</f>
        <v>Tarvikkeet</v>
      </c>
      <c r="K2857">
        <f>Table1[[#This Row],[Myyntihinta]]-Table1[[#This Row],[Ostohinta]]</f>
        <v>4.4000000000000004</v>
      </c>
    </row>
    <row r="2858" spans="1:11" x14ac:dyDescent="0.2">
      <c r="A2858">
        <v>53356</v>
      </c>
      <c r="B2858" s="21">
        <v>44127</v>
      </c>
      <c r="C2858" s="26" t="s">
        <v>828</v>
      </c>
      <c r="D2858">
        <v>1</v>
      </c>
      <c r="E2858">
        <v>1</v>
      </c>
      <c r="F2858">
        <v>14</v>
      </c>
      <c r="G2858">
        <v>10.31</v>
      </c>
      <c r="H2858" t="str">
        <f>_xlfn.XLOOKUP(Table1[[#This Row],[MyyjäID]],myyjat!$A$2:$A$16,myyjat!$B$2:$B$16)</f>
        <v>Jani</v>
      </c>
      <c r="I2858">
        <f>_xlfn.XLOOKUP(Table1[[#This Row],[Tuotenumero]],tuotteet!$A$2:$A$26,tuotteet!$C$2:$C$26)</f>
        <v>4</v>
      </c>
      <c r="J2858" t="str">
        <f>_xlfn.XLOOKUP(Table1[[#This Row],[ryhmäID]],ryhmat!$A$2:$A$7,ryhmat!$B$2:$B$7)</f>
        <v>Tarvikkeet</v>
      </c>
      <c r="K2858">
        <f>Table1[[#This Row],[Myyntihinta]]-Table1[[#This Row],[Ostohinta]]</f>
        <v>3.6899999999999995</v>
      </c>
    </row>
    <row r="2859" spans="1:11" x14ac:dyDescent="0.2">
      <c r="A2859">
        <v>53357</v>
      </c>
      <c r="B2859" s="21">
        <v>44127</v>
      </c>
      <c r="C2859" s="26" t="s">
        <v>827</v>
      </c>
      <c r="D2859">
        <v>1</v>
      </c>
      <c r="E2859">
        <v>2</v>
      </c>
      <c r="F2859">
        <v>236</v>
      </c>
      <c r="G2859">
        <v>126.3</v>
      </c>
      <c r="H2859" t="str">
        <f>_xlfn.XLOOKUP(Table1[[#This Row],[MyyjäID]],myyjat!$A$2:$A$16,myyjat!$B$2:$B$16)</f>
        <v>Petteri</v>
      </c>
      <c r="I2859">
        <f>_xlfn.XLOOKUP(Table1[[#This Row],[Tuotenumero]],tuotteet!$A$2:$A$26,tuotteet!$C$2:$C$26)</f>
        <v>1</v>
      </c>
      <c r="J2859" t="str">
        <f>_xlfn.XLOOKUP(Table1[[#This Row],[ryhmäID]],ryhmat!$A$2:$A$7,ryhmat!$B$2:$B$7)</f>
        <v>Äänentoisto</v>
      </c>
      <c r="K2859">
        <f>Table1[[#This Row],[Myyntihinta]]-Table1[[#This Row],[Ostohinta]]</f>
        <v>109.7</v>
      </c>
    </row>
    <row r="2860" spans="1:11" x14ac:dyDescent="0.2">
      <c r="A2860">
        <v>53358</v>
      </c>
      <c r="B2860" s="21">
        <v>44128</v>
      </c>
      <c r="C2860" s="26" t="s">
        <v>828</v>
      </c>
      <c r="D2860">
        <v>1</v>
      </c>
      <c r="E2860">
        <v>3</v>
      </c>
      <c r="F2860">
        <v>15</v>
      </c>
      <c r="G2860">
        <v>11.26</v>
      </c>
      <c r="H2860" t="str">
        <f>_xlfn.XLOOKUP(Table1[[#This Row],[MyyjäID]],myyjat!$A$2:$A$16,myyjat!$B$2:$B$16)</f>
        <v>Pekka</v>
      </c>
      <c r="I2860">
        <f>_xlfn.XLOOKUP(Table1[[#This Row],[Tuotenumero]],tuotteet!$A$2:$A$26,tuotteet!$C$2:$C$26)</f>
        <v>4</v>
      </c>
      <c r="J2860" t="str">
        <f>_xlfn.XLOOKUP(Table1[[#This Row],[ryhmäID]],ryhmat!$A$2:$A$7,ryhmat!$B$2:$B$7)</f>
        <v>Tarvikkeet</v>
      </c>
      <c r="K2860">
        <f>Table1[[#This Row],[Myyntihinta]]-Table1[[#This Row],[Ostohinta]]</f>
        <v>3.74</v>
      </c>
    </row>
    <row r="2861" spans="1:11" x14ac:dyDescent="0.2">
      <c r="A2861">
        <v>53359</v>
      </c>
      <c r="B2861" s="21">
        <v>44129</v>
      </c>
      <c r="C2861" s="26" t="s">
        <v>828</v>
      </c>
      <c r="D2861">
        <v>1</v>
      </c>
      <c r="E2861">
        <v>5</v>
      </c>
      <c r="F2861">
        <v>14</v>
      </c>
      <c r="G2861">
        <v>11.01</v>
      </c>
      <c r="H2861" t="str">
        <f>_xlfn.XLOOKUP(Table1[[#This Row],[MyyjäID]],myyjat!$A$2:$A$16,myyjat!$B$2:$B$16)</f>
        <v>Liisa</v>
      </c>
      <c r="I2861">
        <f>_xlfn.XLOOKUP(Table1[[#This Row],[Tuotenumero]],tuotteet!$A$2:$A$26,tuotteet!$C$2:$C$26)</f>
        <v>4</v>
      </c>
      <c r="J2861" t="str">
        <f>_xlfn.XLOOKUP(Table1[[#This Row],[ryhmäID]],ryhmat!$A$2:$A$7,ryhmat!$B$2:$B$7)</f>
        <v>Tarvikkeet</v>
      </c>
      <c r="K2861">
        <f>Table1[[#This Row],[Myyntihinta]]-Table1[[#This Row],[Ostohinta]]</f>
        <v>2.99</v>
      </c>
    </row>
    <row r="2862" spans="1:11" x14ac:dyDescent="0.2">
      <c r="A2862">
        <v>53360</v>
      </c>
      <c r="B2862" s="21">
        <v>44130</v>
      </c>
      <c r="C2862" s="26" t="s">
        <v>826</v>
      </c>
      <c r="D2862">
        <v>1</v>
      </c>
      <c r="E2862">
        <v>7</v>
      </c>
      <c r="F2862">
        <v>17</v>
      </c>
      <c r="G2862">
        <v>8.82</v>
      </c>
      <c r="H2862" t="str">
        <f>_xlfn.XLOOKUP(Table1[[#This Row],[MyyjäID]],myyjat!$A$2:$A$16,myyjat!$B$2:$B$16)</f>
        <v>Rauno</v>
      </c>
      <c r="I2862">
        <f>_xlfn.XLOOKUP(Table1[[#This Row],[Tuotenumero]],tuotteet!$A$2:$A$26,tuotteet!$C$2:$C$26)</f>
        <v>4</v>
      </c>
      <c r="J2862" t="str">
        <f>_xlfn.XLOOKUP(Table1[[#This Row],[ryhmäID]],ryhmat!$A$2:$A$7,ryhmat!$B$2:$B$7)</f>
        <v>Tarvikkeet</v>
      </c>
      <c r="K2862">
        <f>Table1[[#This Row],[Myyntihinta]]-Table1[[#This Row],[Ostohinta]]</f>
        <v>8.18</v>
      </c>
    </row>
    <row r="2863" spans="1:11" x14ac:dyDescent="0.2">
      <c r="A2863">
        <v>53361</v>
      </c>
      <c r="B2863" s="21">
        <v>44130</v>
      </c>
      <c r="C2863" s="26" t="s">
        <v>827</v>
      </c>
      <c r="D2863">
        <v>1</v>
      </c>
      <c r="E2863">
        <v>5</v>
      </c>
      <c r="F2863">
        <v>242</v>
      </c>
      <c r="G2863">
        <v>126.51</v>
      </c>
      <c r="H2863" t="str">
        <f>_xlfn.XLOOKUP(Table1[[#This Row],[MyyjäID]],myyjat!$A$2:$A$16,myyjat!$B$2:$B$16)</f>
        <v>Liisa</v>
      </c>
      <c r="I2863">
        <f>_xlfn.XLOOKUP(Table1[[#This Row],[Tuotenumero]],tuotteet!$A$2:$A$26,tuotteet!$C$2:$C$26)</f>
        <v>1</v>
      </c>
      <c r="J2863" t="str">
        <f>_xlfn.XLOOKUP(Table1[[#This Row],[ryhmäID]],ryhmat!$A$2:$A$7,ryhmat!$B$2:$B$7)</f>
        <v>Äänentoisto</v>
      </c>
      <c r="K2863">
        <f>Table1[[#This Row],[Myyntihinta]]-Table1[[#This Row],[Ostohinta]]</f>
        <v>115.49</v>
      </c>
    </row>
    <row r="2864" spans="1:11" x14ac:dyDescent="0.2">
      <c r="A2864">
        <v>53362</v>
      </c>
      <c r="B2864" s="21">
        <v>44130</v>
      </c>
      <c r="C2864" s="26" t="s">
        <v>828</v>
      </c>
      <c r="D2864">
        <v>1</v>
      </c>
      <c r="E2864">
        <v>1</v>
      </c>
      <c r="F2864">
        <v>15</v>
      </c>
      <c r="G2864">
        <v>11.26</v>
      </c>
      <c r="H2864" t="str">
        <f>_xlfn.XLOOKUP(Table1[[#This Row],[MyyjäID]],myyjat!$A$2:$A$16,myyjat!$B$2:$B$16)</f>
        <v>Jani</v>
      </c>
      <c r="I2864">
        <f>_xlfn.XLOOKUP(Table1[[#This Row],[Tuotenumero]],tuotteet!$A$2:$A$26,tuotteet!$C$2:$C$26)</f>
        <v>4</v>
      </c>
      <c r="J2864" t="str">
        <f>_xlfn.XLOOKUP(Table1[[#This Row],[ryhmäID]],ryhmat!$A$2:$A$7,ryhmat!$B$2:$B$7)</f>
        <v>Tarvikkeet</v>
      </c>
      <c r="K2864">
        <f>Table1[[#This Row],[Myyntihinta]]-Table1[[#This Row],[Ostohinta]]</f>
        <v>3.74</v>
      </c>
    </row>
    <row r="2865" spans="1:11" x14ac:dyDescent="0.2">
      <c r="A2865">
        <v>53363</v>
      </c>
      <c r="B2865" s="21">
        <v>44131</v>
      </c>
      <c r="C2865" s="26" t="s">
        <v>828</v>
      </c>
      <c r="D2865">
        <v>1</v>
      </c>
      <c r="E2865">
        <v>5</v>
      </c>
      <c r="F2865">
        <v>14</v>
      </c>
      <c r="G2865">
        <v>10.91</v>
      </c>
      <c r="H2865" t="str">
        <f>_xlfn.XLOOKUP(Table1[[#This Row],[MyyjäID]],myyjat!$A$2:$A$16,myyjat!$B$2:$B$16)</f>
        <v>Liisa</v>
      </c>
      <c r="I2865">
        <f>_xlfn.XLOOKUP(Table1[[#This Row],[Tuotenumero]],tuotteet!$A$2:$A$26,tuotteet!$C$2:$C$26)</f>
        <v>4</v>
      </c>
      <c r="J2865" t="str">
        <f>_xlfn.XLOOKUP(Table1[[#This Row],[ryhmäID]],ryhmat!$A$2:$A$7,ryhmat!$B$2:$B$7)</f>
        <v>Tarvikkeet</v>
      </c>
      <c r="K2865">
        <f>Table1[[#This Row],[Myyntihinta]]-Table1[[#This Row],[Ostohinta]]</f>
        <v>3.09</v>
      </c>
    </row>
    <row r="2866" spans="1:11" x14ac:dyDescent="0.2">
      <c r="A2866">
        <v>53364</v>
      </c>
      <c r="B2866" s="21">
        <v>44131</v>
      </c>
      <c r="C2866" s="26" t="s">
        <v>828</v>
      </c>
      <c r="D2866">
        <v>1</v>
      </c>
      <c r="E2866">
        <v>1</v>
      </c>
      <c r="F2866">
        <v>14</v>
      </c>
      <c r="G2866">
        <v>10.25</v>
      </c>
      <c r="H2866" t="str">
        <f>_xlfn.XLOOKUP(Table1[[#This Row],[MyyjäID]],myyjat!$A$2:$A$16,myyjat!$B$2:$B$16)</f>
        <v>Jani</v>
      </c>
      <c r="I2866">
        <f>_xlfn.XLOOKUP(Table1[[#This Row],[Tuotenumero]],tuotteet!$A$2:$A$26,tuotteet!$C$2:$C$26)</f>
        <v>4</v>
      </c>
      <c r="J2866" t="str">
        <f>_xlfn.XLOOKUP(Table1[[#This Row],[ryhmäID]],ryhmat!$A$2:$A$7,ryhmat!$B$2:$B$7)</f>
        <v>Tarvikkeet</v>
      </c>
      <c r="K2866">
        <f>Table1[[#This Row],[Myyntihinta]]-Table1[[#This Row],[Ostohinta]]</f>
        <v>3.75</v>
      </c>
    </row>
    <row r="2867" spans="1:11" x14ac:dyDescent="0.2">
      <c r="A2867">
        <v>53365</v>
      </c>
      <c r="B2867" s="21">
        <v>44132</v>
      </c>
      <c r="C2867" s="26" t="s">
        <v>828</v>
      </c>
      <c r="D2867">
        <v>1</v>
      </c>
      <c r="E2867">
        <v>1</v>
      </c>
      <c r="F2867">
        <v>14</v>
      </c>
      <c r="G2867">
        <v>10.96</v>
      </c>
      <c r="H2867" t="str">
        <f>_xlfn.XLOOKUP(Table1[[#This Row],[MyyjäID]],myyjat!$A$2:$A$16,myyjat!$B$2:$B$16)</f>
        <v>Jani</v>
      </c>
      <c r="I2867">
        <f>_xlfn.XLOOKUP(Table1[[#This Row],[Tuotenumero]],tuotteet!$A$2:$A$26,tuotteet!$C$2:$C$26)</f>
        <v>4</v>
      </c>
      <c r="J2867" t="str">
        <f>_xlfn.XLOOKUP(Table1[[#This Row],[ryhmäID]],ryhmat!$A$2:$A$7,ryhmat!$B$2:$B$7)</f>
        <v>Tarvikkeet</v>
      </c>
      <c r="K2867">
        <f>Table1[[#This Row],[Myyntihinta]]-Table1[[#This Row],[Ostohinta]]</f>
        <v>3.0399999999999991</v>
      </c>
    </row>
    <row r="2868" spans="1:11" x14ac:dyDescent="0.2">
      <c r="A2868">
        <v>53366</v>
      </c>
      <c r="B2868" s="21">
        <v>44132</v>
      </c>
      <c r="C2868" s="26" t="s">
        <v>828</v>
      </c>
      <c r="D2868">
        <v>1</v>
      </c>
      <c r="E2868">
        <v>3</v>
      </c>
      <c r="F2868">
        <v>14</v>
      </c>
      <c r="G2868">
        <v>11.22</v>
      </c>
      <c r="H2868" t="str">
        <f>_xlfn.XLOOKUP(Table1[[#This Row],[MyyjäID]],myyjat!$A$2:$A$16,myyjat!$B$2:$B$16)</f>
        <v>Pekka</v>
      </c>
      <c r="I2868">
        <f>_xlfn.XLOOKUP(Table1[[#This Row],[Tuotenumero]],tuotteet!$A$2:$A$26,tuotteet!$C$2:$C$26)</f>
        <v>4</v>
      </c>
      <c r="J2868" t="str">
        <f>_xlfn.XLOOKUP(Table1[[#This Row],[ryhmäID]],ryhmat!$A$2:$A$7,ryhmat!$B$2:$B$7)</f>
        <v>Tarvikkeet</v>
      </c>
      <c r="K2868">
        <f>Table1[[#This Row],[Myyntihinta]]-Table1[[#This Row],[Ostohinta]]</f>
        <v>2.7799999999999994</v>
      </c>
    </row>
    <row r="2869" spans="1:11" x14ac:dyDescent="0.2">
      <c r="A2869">
        <v>53367</v>
      </c>
      <c r="B2869" s="21">
        <v>44133</v>
      </c>
      <c r="C2869" s="26" t="s">
        <v>826</v>
      </c>
      <c r="D2869">
        <v>1</v>
      </c>
      <c r="E2869">
        <v>5</v>
      </c>
      <c r="F2869">
        <v>18</v>
      </c>
      <c r="G2869">
        <v>9.0399999999999991</v>
      </c>
      <c r="H2869" t="str">
        <f>_xlfn.XLOOKUP(Table1[[#This Row],[MyyjäID]],myyjat!$A$2:$A$16,myyjat!$B$2:$B$16)</f>
        <v>Liisa</v>
      </c>
      <c r="I2869">
        <f>_xlfn.XLOOKUP(Table1[[#This Row],[Tuotenumero]],tuotteet!$A$2:$A$26,tuotteet!$C$2:$C$26)</f>
        <v>4</v>
      </c>
      <c r="J2869" t="str">
        <f>_xlfn.XLOOKUP(Table1[[#This Row],[ryhmäID]],ryhmat!$A$2:$A$7,ryhmat!$B$2:$B$7)</f>
        <v>Tarvikkeet</v>
      </c>
      <c r="K2869">
        <f>Table1[[#This Row],[Myyntihinta]]-Table1[[#This Row],[Ostohinta]]</f>
        <v>8.9600000000000009</v>
      </c>
    </row>
    <row r="2870" spans="1:11" x14ac:dyDescent="0.2">
      <c r="A2870">
        <v>53368</v>
      </c>
      <c r="B2870" s="21">
        <v>44133</v>
      </c>
      <c r="C2870" s="26" t="s">
        <v>830</v>
      </c>
      <c r="D2870">
        <v>1</v>
      </c>
      <c r="E2870">
        <v>6</v>
      </c>
      <c r="F2870">
        <v>56</v>
      </c>
      <c r="G2870">
        <v>41.55</v>
      </c>
      <c r="H2870" t="str">
        <f>_xlfn.XLOOKUP(Table1[[#This Row],[MyyjäID]],myyjat!$A$2:$A$16,myyjat!$B$2:$B$16)</f>
        <v>Hessu</v>
      </c>
      <c r="I2870">
        <f>_xlfn.XLOOKUP(Table1[[#This Row],[Tuotenumero]],tuotteet!$A$2:$A$26,tuotteet!$C$2:$C$26)</f>
        <v>4</v>
      </c>
      <c r="J2870" t="str">
        <f>_xlfn.XLOOKUP(Table1[[#This Row],[ryhmäID]],ryhmat!$A$2:$A$7,ryhmat!$B$2:$B$7)</f>
        <v>Tarvikkeet</v>
      </c>
      <c r="K2870">
        <f>Table1[[#This Row],[Myyntihinta]]-Table1[[#This Row],[Ostohinta]]</f>
        <v>14.450000000000003</v>
      </c>
    </row>
    <row r="2871" spans="1:11" x14ac:dyDescent="0.2">
      <c r="A2871">
        <v>53369</v>
      </c>
      <c r="B2871" s="21">
        <v>44133</v>
      </c>
      <c r="C2871" s="26" t="s">
        <v>829</v>
      </c>
      <c r="D2871">
        <v>1</v>
      </c>
      <c r="E2871">
        <v>3</v>
      </c>
      <c r="F2871">
        <v>344</v>
      </c>
      <c r="G2871">
        <v>236.9</v>
      </c>
      <c r="H2871" t="str">
        <f>_xlfn.XLOOKUP(Table1[[#This Row],[MyyjäID]],myyjat!$A$2:$A$16,myyjat!$B$2:$B$16)</f>
        <v>Pekka</v>
      </c>
      <c r="I2871">
        <f>_xlfn.XLOOKUP(Table1[[#This Row],[Tuotenumero]],tuotteet!$A$2:$A$26,tuotteet!$C$2:$C$26)</f>
        <v>3</v>
      </c>
      <c r="J2871" t="str">
        <f>_xlfn.XLOOKUP(Table1[[#This Row],[ryhmäID]],ryhmat!$A$2:$A$7,ryhmat!$B$2:$B$7)</f>
        <v>TV</v>
      </c>
      <c r="K2871">
        <f>Table1[[#This Row],[Myyntihinta]]-Table1[[#This Row],[Ostohinta]]</f>
        <v>107.1</v>
      </c>
    </row>
    <row r="2872" spans="1:11" x14ac:dyDescent="0.2">
      <c r="A2872">
        <v>53370</v>
      </c>
      <c r="B2872" s="21">
        <v>44133</v>
      </c>
      <c r="C2872" s="26" t="s">
        <v>828</v>
      </c>
      <c r="D2872">
        <v>1</v>
      </c>
      <c r="E2872">
        <v>3</v>
      </c>
      <c r="F2872">
        <v>15</v>
      </c>
      <c r="G2872">
        <v>10.53</v>
      </c>
      <c r="H2872" t="str">
        <f>_xlfn.XLOOKUP(Table1[[#This Row],[MyyjäID]],myyjat!$A$2:$A$16,myyjat!$B$2:$B$16)</f>
        <v>Pekka</v>
      </c>
      <c r="I2872">
        <f>_xlfn.XLOOKUP(Table1[[#This Row],[Tuotenumero]],tuotteet!$A$2:$A$26,tuotteet!$C$2:$C$26)</f>
        <v>4</v>
      </c>
      <c r="J2872" t="str">
        <f>_xlfn.XLOOKUP(Table1[[#This Row],[ryhmäID]],ryhmat!$A$2:$A$7,ryhmat!$B$2:$B$7)</f>
        <v>Tarvikkeet</v>
      </c>
      <c r="K2872">
        <f>Table1[[#This Row],[Myyntihinta]]-Table1[[#This Row],[Ostohinta]]</f>
        <v>4.4700000000000006</v>
      </c>
    </row>
    <row r="2873" spans="1:11" x14ac:dyDescent="0.2">
      <c r="A2873">
        <v>53371</v>
      </c>
      <c r="B2873" s="21">
        <v>44134</v>
      </c>
      <c r="C2873" s="26" t="s">
        <v>828</v>
      </c>
      <c r="D2873">
        <v>1</v>
      </c>
      <c r="E2873">
        <v>1</v>
      </c>
      <c r="F2873">
        <v>15</v>
      </c>
      <c r="G2873">
        <v>10.75</v>
      </c>
      <c r="H2873" t="str">
        <f>_xlfn.XLOOKUP(Table1[[#This Row],[MyyjäID]],myyjat!$A$2:$A$16,myyjat!$B$2:$B$16)</f>
        <v>Jani</v>
      </c>
      <c r="I2873">
        <f>_xlfn.XLOOKUP(Table1[[#This Row],[Tuotenumero]],tuotteet!$A$2:$A$26,tuotteet!$C$2:$C$26)</f>
        <v>4</v>
      </c>
      <c r="J2873" t="str">
        <f>_xlfn.XLOOKUP(Table1[[#This Row],[ryhmäID]],ryhmat!$A$2:$A$7,ryhmat!$B$2:$B$7)</f>
        <v>Tarvikkeet</v>
      </c>
      <c r="K2873">
        <f>Table1[[#This Row],[Myyntihinta]]-Table1[[#This Row],[Ostohinta]]</f>
        <v>4.25</v>
      </c>
    </row>
    <row r="2874" spans="1:11" x14ac:dyDescent="0.2">
      <c r="A2874">
        <v>53372</v>
      </c>
      <c r="B2874" s="21">
        <v>44134</v>
      </c>
      <c r="C2874" s="26" t="s">
        <v>827</v>
      </c>
      <c r="D2874">
        <v>1</v>
      </c>
      <c r="E2874">
        <v>3</v>
      </c>
      <c r="F2874">
        <v>245</v>
      </c>
      <c r="G2874">
        <v>132.78</v>
      </c>
      <c r="H2874" t="str">
        <f>_xlfn.XLOOKUP(Table1[[#This Row],[MyyjäID]],myyjat!$A$2:$A$16,myyjat!$B$2:$B$16)</f>
        <v>Pekka</v>
      </c>
      <c r="I2874">
        <f>_xlfn.XLOOKUP(Table1[[#This Row],[Tuotenumero]],tuotteet!$A$2:$A$26,tuotteet!$C$2:$C$26)</f>
        <v>1</v>
      </c>
      <c r="J2874" t="str">
        <f>_xlfn.XLOOKUP(Table1[[#This Row],[ryhmäID]],ryhmat!$A$2:$A$7,ryhmat!$B$2:$B$7)</f>
        <v>Äänentoisto</v>
      </c>
      <c r="K2874">
        <f>Table1[[#This Row],[Myyntihinta]]-Table1[[#This Row],[Ostohinta]]</f>
        <v>112.22</v>
      </c>
    </row>
    <row r="2875" spans="1:11" x14ac:dyDescent="0.2">
      <c r="A2875">
        <v>53373</v>
      </c>
      <c r="B2875" s="21">
        <v>44134</v>
      </c>
      <c r="C2875" s="26" t="s">
        <v>828</v>
      </c>
      <c r="D2875">
        <v>1</v>
      </c>
      <c r="E2875">
        <v>9</v>
      </c>
      <c r="F2875">
        <v>15</v>
      </c>
      <c r="G2875">
        <v>10.5</v>
      </c>
      <c r="H2875" t="str">
        <f>_xlfn.XLOOKUP(Table1[[#This Row],[MyyjäID]],myyjat!$A$2:$A$16,myyjat!$B$2:$B$16)</f>
        <v>Maija</v>
      </c>
      <c r="I2875">
        <f>_xlfn.XLOOKUP(Table1[[#This Row],[Tuotenumero]],tuotteet!$A$2:$A$26,tuotteet!$C$2:$C$26)</f>
        <v>4</v>
      </c>
      <c r="J2875" t="str">
        <f>_xlfn.XLOOKUP(Table1[[#This Row],[ryhmäID]],ryhmat!$A$2:$A$7,ryhmat!$B$2:$B$7)</f>
        <v>Tarvikkeet</v>
      </c>
      <c r="K2875">
        <f>Table1[[#This Row],[Myyntihinta]]-Table1[[#This Row],[Ostohinta]]</f>
        <v>4.5</v>
      </c>
    </row>
    <row r="2876" spans="1:11" x14ac:dyDescent="0.2">
      <c r="A2876">
        <v>53374</v>
      </c>
      <c r="B2876" s="21">
        <v>44134</v>
      </c>
      <c r="C2876" s="26" t="s">
        <v>828</v>
      </c>
      <c r="D2876">
        <v>1</v>
      </c>
      <c r="E2876">
        <v>7</v>
      </c>
      <c r="F2876">
        <v>15</v>
      </c>
      <c r="G2876">
        <v>10.76</v>
      </c>
      <c r="H2876" t="str">
        <f>_xlfn.XLOOKUP(Table1[[#This Row],[MyyjäID]],myyjat!$A$2:$A$16,myyjat!$B$2:$B$16)</f>
        <v>Rauno</v>
      </c>
      <c r="I2876">
        <f>_xlfn.XLOOKUP(Table1[[#This Row],[Tuotenumero]],tuotteet!$A$2:$A$26,tuotteet!$C$2:$C$26)</f>
        <v>4</v>
      </c>
      <c r="J2876" t="str">
        <f>_xlfn.XLOOKUP(Table1[[#This Row],[ryhmäID]],ryhmat!$A$2:$A$7,ryhmat!$B$2:$B$7)</f>
        <v>Tarvikkeet</v>
      </c>
      <c r="K2876">
        <f>Table1[[#This Row],[Myyntihinta]]-Table1[[#This Row],[Ostohinta]]</f>
        <v>4.24</v>
      </c>
    </row>
    <row r="2877" spans="1:11" x14ac:dyDescent="0.2">
      <c r="A2877">
        <v>53375</v>
      </c>
      <c r="B2877" s="21">
        <v>44134</v>
      </c>
      <c r="C2877" s="26" t="s">
        <v>828</v>
      </c>
      <c r="D2877">
        <v>1</v>
      </c>
      <c r="E2877">
        <v>6</v>
      </c>
      <c r="F2877">
        <v>14</v>
      </c>
      <c r="G2877">
        <v>10.88</v>
      </c>
      <c r="H2877" t="str">
        <f>_xlfn.XLOOKUP(Table1[[#This Row],[MyyjäID]],myyjat!$A$2:$A$16,myyjat!$B$2:$B$16)</f>
        <v>Hessu</v>
      </c>
      <c r="I2877">
        <f>_xlfn.XLOOKUP(Table1[[#This Row],[Tuotenumero]],tuotteet!$A$2:$A$26,tuotteet!$C$2:$C$26)</f>
        <v>4</v>
      </c>
      <c r="J2877" t="str">
        <f>_xlfn.XLOOKUP(Table1[[#This Row],[ryhmäID]],ryhmat!$A$2:$A$7,ryhmat!$B$2:$B$7)</f>
        <v>Tarvikkeet</v>
      </c>
      <c r="K2877">
        <f>Table1[[#This Row],[Myyntihinta]]-Table1[[#This Row],[Ostohinta]]</f>
        <v>3.1199999999999992</v>
      </c>
    </row>
    <row r="2878" spans="1:11" x14ac:dyDescent="0.2">
      <c r="A2878">
        <v>53376</v>
      </c>
      <c r="B2878" s="21">
        <v>44135</v>
      </c>
      <c r="C2878" s="26" t="s">
        <v>828</v>
      </c>
      <c r="D2878">
        <v>1</v>
      </c>
      <c r="E2878">
        <v>3</v>
      </c>
      <c r="F2878">
        <v>15</v>
      </c>
      <c r="G2878">
        <v>10.93</v>
      </c>
      <c r="H2878" t="str">
        <f>_xlfn.XLOOKUP(Table1[[#This Row],[MyyjäID]],myyjat!$A$2:$A$16,myyjat!$B$2:$B$16)</f>
        <v>Pekka</v>
      </c>
      <c r="I2878">
        <f>_xlfn.XLOOKUP(Table1[[#This Row],[Tuotenumero]],tuotteet!$A$2:$A$26,tuotteet!$C$2:$C$26)</f>
        <v>4</v>
      </c>
      <c r="J2878" t="str">
        <f>_xlfn.XLOOKUP(Table1[[#This Row],[ryhmäID]],ryhmat!$A$2:$A$7,ryhmat!$B$2:$B$7)</f>
        <v>Tarvikkeet</v>
      </c>
      <c r="K2878">
        <f>Table1[[#This Row],[Myyntihinta]]-Table1[[#This Row],[Ostohinta]]</f>
        <v>4.07</v>
      </c>
    </row>
    <row r="2879" spans="1:11" x14ac:dyDescent="0.2">
      <c r="A2879">
        <v>53377</v>
      </c>
      <c r="B2879" s="21">
        <v>44135</v>
      </c>
      <c r="C2879" s="26" t="s">
        <v>828</v>
      </c>
      <c r="D2879">
        <v>1</v>
      </c>
      <c r="E2879">
        <v>2</v>
      </c>
      <c r="F2879">
        <v>15</v>
      </c>
      <c r="G2879">
        <v>10.99</v>
      </c>
      <c r="H2879" t="str">
        <f>_xlfn.XLOOKUP(Table1[[#This Row],[MyyjäID]],myyjat!$A$2:$A$16,myyjat!$B$2:$B$16)</f>
        <v>Petteri</v>
      </c>
      <c r="I2879">
        <f>_xlfn.XLOOKUP(Table1[[#This Row],[Tuotenumero]],tuotteet!$A$2:$A$26,tuotteet!$C$2:$C$26)</f>
        <v>4</v>
      </c>
      <c r="J2879" t="str">
        <f>_xlfn.XLOOKUP(Table1[[#This Row],[ryhmäID]],ryhmat!$A$2:$A$7,ryhmat!$B$2:$B$7)</f>
        <v>Tarvikkeet</v>
      </c>
      <c r="K2879">
        <f>Table1[[#This Row],[Myyntihinta]]-Table1[[#This Row],[Ostohinta]]</f>
        <v>4.01</v>
      </c>
    </row>
    <row r="2880" spans="1:11" x14ac:dyDescent="0.2">
      <c r="A2880">
        <v>53378</v>
      </c>
      <c r="B2880" s="21">
        <v>44135</v>
      </c>
      <c r="C2880" s="26" t="s">
        <v>828</v>
      </c>
      <c r="D2880">
        <v>1</v>
      </c>
      <c r="E2880">
        <v>5</v>
      </c>
      <c r="F2880">
        <v>15</v>
      </c>
      <c r="G2880">
        <v>11.13</v>
      </c>
      <c r="H2880" t="str">
        <f>_xlfn.XLOOKUP(Table1[[#This Row],[MyyjäID]],myyjat!$A$2:$A$16,myyjat!$B$2:$B$16)</f>
        <v>Liisa</v>
      </c>
      <c r="I2880">
        <f>_xlfn.XLOOKUP(Table1[[#This Row],[Tuotenumero]],tuotteet!$A$2:$A$26,tuotteet!$C$2:$C$26)</f>
        <v>4</v>
      </c>
      <c r="J2880" t="str">
        <f>_xlfn.XLOOKUP(Table1[[#This Row],[ryhmäID]],ryhmat!$A$2:$A$7,ryhmat!$B$2:$B$7)</f>
        <v>Tarvikkeet</v>
      </c>
      <c r="K2880">
        <f>Table1[[#This Row],[Myyntihinta]]-Table1[[#This Row],[Ostohinta]]</f>
        <v>3.8699999999999992</v>
      </c>
    </row>
    <row r="2881" spans="1:11" x14ac:dyDescent="0.2">
      <c r="A2881">
        <v>53379</v>
      </c>
      <c r="B2881" s="21">
        <v>44135</v>
      </c>
      <c r="C2881" s="26" t="s">
        <v>828</v>
      </c>
      <c r="D2881">
        <v>1</v>
      </c>
      <c r="E2881">
        <v>7</v>
      </c>
      <c r="F2881">
        <v>14</v>
      </c>
      <c r="G2881">
        <v>10.69</v>
      </c>
      <c r="H2881" t="str">
        <f>_xlfn.XLOOKUP(Table1[[#This Row],[MyyjäID]],myyjat!$A$2:$A$16,myyjat!$B$2:$B$16)</f>
        <v>Rauno</v>
      </c>
      <c r="I2881">
        <f>_xlfn.XLOOKUP(Table1[[#This Row],[Tuotenumero]],tuotteet!$A$2:$A$26,tuotteet!$C$2:$C$26)</f>
        <v>4</v>
      </c>
      <c r="J2881" t="str">
        <f>_xlfn.XLOOKUP(Table1[[#This Row],[ryhmäID]],ryhmat!$A$2:$A$7,ryhmat!$B$2:$B$7)</f>
        <v>Tarvikkeet</v>
      </c>
      <c r="K2881">
        <f>Table1[[#This Row],[Myyntihinta]]-Table1[[#This Row],[Ostohinta]]</f>
        <v>3.3100000000000005</v>
      </c>
    </row>
    <row r="2882" spans="1:11" x14ac:dyDescent="0.2">
      <c r="A2882">
        <v>53380</v>
      </c>
      <c r="B2882" s="21">
        <v>44136</v>
      </c>
      <c r="C2882" s="26" t="s">
        <v>828</v>
      </c>
      <c r="D2882">
        <v>1</v>
      </c>
      <c r="E2882">
        <v>1</v>
      </c>
      <c r="F2882">
        <v>15</v>
      </c>
      <c r="G2882">
        <v>10.26</v>
      </c>
      <c r="H2882" t="str">
        <f>_xlfn.XLOOKUP(Table1[[#This Row],[MyyjäID]],myyjat!$A$2:$A$16,myyjat!$B$2:$B$16)</f>
        <v>Jani</v>
      </c>
      <c r="I2882">
        <f>_xlfn.XLOOKUP(Table1[[#This Row],[Tuotenumero]],tuotteet!$A$2:$A$26,tuotteet!$C$2:$C$26)</f>
        <v>4</v>
      </c>
      <c r="J2882" t="str">
        <f>_xlfn.XLOOKUP(Table1[[#This Row],[ryhmäID]],ryhmat!$A$2:$A$7,ryhmat!$B$2:$B$7)</f>
        <v>Tarvikkeet</v>
      </c>
      <c r="K2882">
        <f>Table1[[#This Row],[Myyntihinta]]-Table1[[#This Row],[Ostohinta]]</f>
        <v>4.74</v>
      </c>
    </row>
    <row r="2883" spans="1:11" x14ac:dyDescent="0.2">
      <c r="A2883">
        <v>53381</v>
      </c>
      <c r="B2883" s="21">
        <v>44136</v>
      </c>
      <c r="C2883" s="26" t="s">
        <v>829</v>
      </c>
      <c r="D2883">
        <v>1</v>
      </c>
      <c r="E2883">
        <v>5</v>
      </c>
      <c r="F2883">
        <v>316</v>
      </c>
      <c r="G2883">
        <v>217.87</v>
      </c>
      <c r="H2883" t="str">
        <f>_xlfn.XLOOKUP(Table1[[#This Row],[MyyjäID]],myyjat!$A$2:$A$16,myyjat!$B$2:$B$16)</f>
        <v>Liisa</v>
      </c>
      <c r="I2883">
        <f>_xlfn.XLOOKUP(Table1[[#This Row],[Tuotenumero]],tuotteet!$A$2:$A$26,tuotteet!$C$2:$C$26)</f>
        <v>3</v>
      </c>
      <c r="J2883" t="str">
        <f>_xlfn.XLOOKUP(Table1[[#This Row],[ryhmäID]],ryhmat!$A$2:$A$7,ryhmat!$B$2:$B$7)</f>
        <v>TV</v>
      </c>
      <c r="K2883">
        <f>Table1[[#This Row],[Myyntihinta]]-Table1[[#This Row],[Ostohinta]]</f>
        <v>98.13</v>
      </c>
    </row>
    <row r="2884" spans="1:11" x14ac:dyDescent="0.2">
      <c r="A2884">
        <v>53382</v>
      </c>
      <c r="B2884" s="21">
        <v>44136</v>
      </c>
      <c r="C2884" s="26" t="s">
        <v>828</v>
      </c>
      <c r="D2884">
        <v>1</v>
      </c>
      <c r="E2884">
        <v>2</v>
      </c>
      <c r="F2884">
        <v>15</v>
      </c>
      <c r="G2884">
        <v>10.46</v>
      </c>
      <c r="H2884" t="str">
        <f>_xlfn.XLOOKUP(Table1[[#This Row],[MyyjäID]],myyjat!$A$2:$A$16,myyjat!$B$2:$B$16)</f>
        <v>Petteri</v>
      </c>
      <c r="I2884">
        <f>_xlfn.XLOOKUP(Table1[[#This Row],[Tuotenumero]],tuotteet!$A$2:$A$26,tuotteet!$C$2:$C$26)</f>
        <v>4</v>
      </c>
      <c r="J2884" t="str">
        <f>_xlfn.XLOOKUP(Table1[[#This Row],[ryhmäID]],ryhmat!$A$2:$A$7,ryhmat!$B$2:$B$7)</f>
        <v>Tarvikkeet</v>
      </c>
      <c r="K2884">
        <f>Table1[[#This Row],[Myyntihinta]]-Table1[[#This Row],[Ostohinta]]</f>
        <v>4.5399999999999991</v>
      </c>
    </row>
    <row r="2885" spans="1:11" x14ac:dyDescent="0.2">
      <c r="A2885">
        <v>53383</v>
      </c>
      <c r="B2885" s="21">
        <v>44137</v>
      </c>
      <c r="C2885" s="26" t="s">
        <v>828</v>
      </c>
      <c r="D2885">
        <v>1</v>
      </c>
      <c r="E2885">
        <v>5</v>
      </c>
      <c r="F2885">
        <v>15</v>
      </c>
      <c r="G2885">
        <v>10.46</v>
      </c>
      <c r="H2885" t="str">
        <f>_xlfn.XLOOKUP(Table1[[#This Row],[MyyjäID]],myyjat!$A$2:$A$16,myyjat!$B$2:$B$16)</f>
        <v>Liisa</v>
      </c>
      <c r="I2885">
        <f>_xlfn.XLOOKUP(Table1[[#This Row],[Tuotenumero]],tuotteet!$A$2:$A$26,tuotteet!$C$2:$C$26)</f>
        <v>4</v>
      </c>
      <c r="J2885" t="str">
        <f>_xlfn.XLOOKUP(Table1[[#This Row],[ryhmäID]],ryhmat!$A$2:$A$7,ryhmat!$B$2:$B$7)</f>
        <v>Tarvikkeet</v>
      </c>
      <c r="K2885">
        <f>Table1[[#This Row],[Myyntihinta]]-Table1[[#This Row],[Ostohinta]]</f>
        <v>4.5399999999999991</v>
      </c>
    </row>
    <row r="2886" spans="1:11" x14ac:dyDescent="0.2">
      <c r="A2886">
        <v>53384</v>
      </c>
      <c r="B2886" s="21">
        <v>44138</v>
      </c>
      <c r="C2886" s="26" t="s">
        <v>828</v>
      </c>
      <c r="D2886">
        <v>1</v>
      </c>
      <c r="E2886">
        <v>3</v>
      </c>
      <c r="F2886">
        <v>15</v>
      </c>
      <c r="G2886">
        <v>11.25</v>
      </c>
      <c r="H2886" t="str">
        <f>_xlfn.XLOOKUP(Table1[[#This Row],[MyyjäID]],myyjat!$A$2:$A$16,myyjat!$B$2:$B$16)</f>
        <v>Pekka</v>
      </c>
      <c r="I2886">
        <f>_xlfn.XLOOKUP(Table1[[#This Row],[Tuotenumero]],tuotteet!$A$2:$A$26,tuotteet!$C$2:$C$26)</f>
        <v>4</v>
      </c>
      <c r="J2886" t="str">
        <f>_xlfn.XLOOKUP(Table1[[#This Row],[ryhmäID]],ryhmat!$A$2:$A$7,ryhmat!$B$2:$B$7)</f>
        <v>Tarvikkeet</v>
      </c>
      <c r="K2886">
        <f>Table1[[#This Row],[Myyntihinta]]-Table1[[#This Row],[Ostohinta]]</f>
        <v>3.75</v>
      </c>
    </row>
    <row r="2887" spans="1:11" x14ac:dyDescent="0.2">
      <c r="A2887">
        <v>53385</v>
      </c>
      <c r="B2887" s="21">
        <v>44138</v>
      </c>
      <c r="C2887" s="26" t="s">
        <v>828</v>
      </c>
      <c r="D2887">
        <v>1</v>
      </c>
      <c r="E2887">
        <v>6</v>
      </c>
      <c r="F2887">
        <v>14</v>
      </c>
      <c r="G2887">
        <v>10.46</v>
      </c>
      <c r="H2887" t="str">
        <f>_xlfn.XLOOKUP(Table1[[#This Row],[MyyjäID]],myyjat!$A$2:$A$16,myyjat!$B$2:$B$16)</f>
        <v>Hessu</v>
      </c>
      <c r="I2887">
        <f>_xlfn.XLOOKUP(Table1[[#This Row],[Tuotenumero]],tuotteet!$A$2:$A$26,tuotteet!$C$2:$C$26)</f>
        <v>4</v>
      </c>
      <c r="J2887" t="str">
        <f>_xlfn.XLOOKUP(Table1[[#This Row],[ryhmäID]],ryhmat!$A$2:$A$7,ryhmat!$B$2:$B$7)</f>
        <v>Tarvikkeet</v>
      </c>
      <c r="K2887">
        <f>Table1[[#This Row],[Myyntihinta]]-Table1[[#This Row],[Ostohinta]]</f>
        <v>3.5399999999999991</v>
      </c>
    </row>
    <row r="2888" spans="1:11" x14ac:dyDescent="0.2">
      <c r="A2888">
        <v>53386</v>
      </c>
      <c r="B2888" s="21">
        <v>44138</v>
      </c>
      <c r="C2888" s="26" t="s">
        <v>827</v>
      </c>
      <c r="D2888">
        <v>1</v>
      </c>
      <c r="E2888">
        <v>2</v>
      </c>
      <c r="F2888">
        <v>256</v>
      </c>
      <c r="G2888">
        <v>138.03</v>
      </c>
      <c r="H2888" t="str">
        <f>_xlfn.XLOOKUP(Table1[[#This Row],[MyyjäID]],myyjat!$A$2:$A$16,myyjat!$B$2:$B$16)</f>
        <v>Petteri</v>
      </c>
      <c r="I2888">
        <f>_xlfn.XLOOKUP(Table1[[#This Row],[Tuotenumero]],tuotteet!$A$2:$A$26,tuotteet!$C$2:$C$26)</f>
        <v>1</v>
      </c>
      <c r="J2888" t="str">
        <f>_xlfn.XLOOKUP(Table1[[#This Row],[ryhmäID]],ryhmat!$A$2:$A$7,ryhmat!$B$2:$B$7)</f>
        <v>Äänentoisto</v>
      </c>
      <c r="K2888">
        <f>Table1[[#This Row],[Myyntihinta]]-Table1[[#This Row],[Ostohinta]]</f>
        <v>117.97</v>
      </c>
    </row>
    <row r="2889" spans="1:11" x14ac:dyDescent="0.2">
      <c r="A2889">
        <v>53387</v>
      </c>
      <c r="B2889" s="21">
        <v>44138</v>
      </c>
      <c r="C2889" s="26" t="s">
        <v>829</v>
      </c>
      <c r="D2889">
        <v>1</v>
      </c>
      <c r="E2889">
        <v>5</v>
      </c>
      <c r="F2889">
        <v>321</v>
      </c>
      <c r="G2889">
        <v>215.52</v>
      </c>
      <c r="H2889" t="str">
        <f>_xlfn.XLOOKUP(Table1[[#This Row],[MyyjäID]],myyjat!$A$2:$A$16,myyjat!$B$2:$B$16)</f>
        <v>Liisa</v>
      </c>
      <c r="I2889">
        <f>_xlfn.XLOOKUP(Table1[[#This Row],[Tuotenumero]],tuotteet!$A$2:$A$26,tuotteet!$C$2:$C$26)</f>
        <v>3</v>
      </c>
      <c r="J2889" t="str">
        <f>_xlfn.XLOOKUP(Table1[[#This Row],[ryhmäID]],ryhmat!$A$2:$A$7,ryhmat!$B$2:$B$7)</f>
        <v>TV</v>
      </c>
      <c r="K2889">
        <f>Table1[[#This Row],[Myyntihinta]]-Table1[[#This Row],[Ostohinta]]</f>
        <v>105.47999999999999</v>
      </c>
    </row>
    <row r="2890" spans="1:11" x14ac:dyDescent="0.2">
      <c r="A2890">
        <v>53388</v>
      </c>
      <c r="B2890" s="21">
        <v>44138</v>
      </c>
      <c r="C2890" s="26" t="s">
        <v>828</v>
      </c>
      <c r="D2890">
        <v>1</v>
      </c>
      <c r="E2890">
        <v>1</v>
      </c>
      <c r="F2890">
        <v>14</v>
      </c>
      <c r="G2890">
        <v>10.74</v>
      </c>
      <c r="H2890" t="str">
        <f>_xlfn.XLOOKUP(Table1[[#This Row],[MyyjäID]],myyjat!$A$2:$A$16,myyjat!$B$2:$B$16)</f>
        <v>Jani</v>
      </c>
      <c r="I2890">
        <f>_xlfn.XLOOKUP(Table1[[#This Row],[Tuotenumero]],tuotteet!$A$2:$A$26,tuotteet!$C$2:$C$26)</f>
        <v>4</v>
      </c>
      <c r="J2890" t="str">
        <f>_xlfn.XLOOKUP(Table1[[#This Row],[ryhmäID]],ryhmat!$A$2:$A$7,ryhmat!$B$2:$B$7)</f>
        <v>Tarvikkeet</v>
      </c>
      <c r="K2890">
        <f>Table1[[#This Row],[Myyntihinta]]-Table1[[#This Row],[Ostohinta]]</f>
        <v>3.26</v>
      </c>
    </row>
    <row r="2891" spans="1:11" x14ac:dyDescent="0.2">
      <c r="A2891">
        <v>53389</v>
      </c>
      <c r="B2891" s="21">
        <v>44139</v>
      </c>
      <c r="C2891" s="26" t="s">
        <v>826</v>
      </c>
      <c r="D2891">
        <v>1</v>
      </c>
      <c r="E2891">
        <v>5</v>
      </c>
      <c r="F2891">
        <v>18</v>
      </c>
      <c r="G2891">
        <v>9.19</v>
      </c>
      <c r="H2891" t="str">
        <f>_xlfn.XLOOKUP(Table1[[#This Row],[MyyjäID]],myyjat!$A$2:$A$16,myyjat!$B$2:$B$16)</f>
        <v>Liisa</v>
      </c>
      <c r="I2891">
        <f>_xlfn.XLOOKUP(Table1[[#This Row],[Tuotenumero]],tuotteet!$A$2:$A$26,tuotteet!$C$2:$C$26)</f>
        <v>4</v>
      </c>
      <c r="J2891" t="str">
        <f>_xlfn.XLOOKUP(Table1[[#This Row],[ryhmäID]],ryhmat!$A$2:$A$7,ryhmat!$B$2:$B$7)</f>
        <v>Tarvikkeet</v>
      </c>
      <c r="K2891">
        <f>Table1[[#This Row],[Myyntihinta]]-Table1[[#This Row],[Ostohinta]]</f>
        <v>8.81</v>
      </c>
    </row>
    <row r="2892" spans="1:11" x14ac:dyDescent="0.2">
      <c r="A2892">
        <v>53390</v>
      </c>
      <c r="B2892" s="21">
        <v>44139</v>
      </c>
      <c r="C2892" s="26" t="s">
        <v>828</v>
      </c>
      <c r="D2892">
        <v>1</v>
      </c>
      <c r="E2892">
        <v>6</v>
      </c>
      <c r="F2892">
        <v>15</v>
      </c>
      <c r="G2892">
        <v>10.69</v>
      </c>
      <c r="H2892" t="str">
        <f>_xlfn.XLOOKUP(Table1[[#This Row],[MyyjäID]],myyjat!$A$2:$A$16,myyjat!$B$2:$B$16)</f>
        <v>Hessu</v>
      </c>
      <c r="I2892">
        <f>_xlfn.XLOOKUP(Table1[[#This Row],[Tuotenumero]],tuotteet!$A$2:$A$26,tuotteet!$C$2:$C$26)</f>
        <v>4</v>
      </c>
      <c r="J2892" t="str">
        <f>_xlfn.XLOOKUP(Table1[[#This Row],[ryhmäID]],ryhmat!$A$2:$A$7,ryhmat!$B$2:$B$7)</f>
        <v>Tarvikkeet</v>
      </c>
      <c r="K2892">
        <f>Table1[[#This Row],[Myyntihinta]]-Table1[[#This Row],[Ostohinta]]</f>
        <v>4.3100000000000005</v>
      </c>
    </row>
    <row r="2893" spans="1:11" x14ac:dyDescent="0.2">
      <c r="A2893">
        <v>53391</v>
      </c>
      <c r="B2893" s="21">
        <v>44139</v>
      </c>
      <c r="C2893" s="26" t="s">
        <v>828</v>
      </c>
      <c r="D2893">
        <v>1</v>
      </c>
      <c r="E2893">
        <v>3</v>
      </c>
      <c r="F2893">
        <v>15</v>
      </c>
      <c r="G2893">
        <v>10.34</v>
      </c>
      <c r="H2893" t="str">
        <f>_xlfn.XLOOKUP(Table1[[#This Row],[MyyjäID]],myyjat!$A$2:$A$16,myyjat!$B$2:$B$16)</f>
        <v>Pekka</v>
      </c>
      <c r="I2893">
        <f>_xlfn.XLOOKUP(Table1[[#This Row],[Tuotenumero]],tuotteet!$A$2:$A$26,tuotteet!$C$2:$C$26)</f>
        <v>4</v>
      </c>
      <c r="J2893" t="str">
        <f>_xlfn.XLOOKUP(Table1[[#This Row],[ryhmäID]],ryhmat!$A$2:$A$7,ryhmat!$B$2:$B$7)</f>
        <v>Tarvikkeet</v>
      </c>
      <c r="K2893">
        <f>Table1[[#This Row],[Myyntihinta]]-Table1[[#This Row],[Ostohinta]]</f>
        <v>4.66</v>
      </c>
    </row>
    <row r="2894" spans="1:11" x14ac:dyDescent="0.2">
      <c r="A2894">
        <v>53392</v>
      </c>
      <c r="B2894" s="21">
        <v>44139</v>
      </c>
      <c r="C2894" s="26" t="s">
        <v>830</v>
      </c>
      <c r="D2894">
        <v>1</v>
      </c>
      <c r="E2894">
        <v>6</v>
      </c>
      <c r="F2894">
        <v>57</v>
      </c>
      <c r="G2894">
        <v>44.74</v>
      </c>
      <c r="H2894" t="str">
        <f>_xlfn.XLOOKUP(Table1[[#This Row],[MyyjäID]],myyjat!$A$2:$A$16,myyjat!$B$2:$B$16)</f>
        <v>Hessu</v>
      </c>
      <c r="I2894">
        <f>_xlfn.XLOOKUP(Table1[[#This Row],[Tuotenumero]],tuotteet!$A$2:$A$26,tuotteet!$C$2:$C$26)</f>
        <v>4</v>
      </c>
      <c r="J2894" t="str">
        <f>_xlfn.XLOOKUP(Table1[[#This Row],[ryhmäID]],ryhmat!$A$2:$A$7,ryhmat!$B$2:$B$7)</f>
        <v>Tarvikkeet</v>
      </c>
      <c r="K2894">
        <f>Table1[[#This Row],[Myyntihinta]]-Table1[[#This Row],[Ostohinta]]</f>
        <v>12.259999999999998</v>
      </c>
    </row>
    <row r="2895" spans="1:11" x14ac:dyDescent="0.2">
      <c r="A2895">
        <v>53393</v>
      </c>
      <c r="B2895" s="21">
        <v>44140</v>
      </c>
      <c r="C2895" s="26" t="s">
        <v>828</v>
      </c>
      <c r="D2895">
        <v>1</v>
      </c>
      <c r="E2895">
        <v>9</v>
      </c>
      <c r="F2895">
        <v>15</v>
      </c>
      <c r="G2895">
        <v>11.2</v>
      </c>
      <c r="H2895" t="str">
        <f>_xlfn.XLOOKUP(Table1[[#This Row],[MyyjäID]],myyjat!$A$2:$A$16,myyjat!$B$2:$B$16)</f>
        <v>Maija</v>
      </c>
      <c r="I2895">
        <f>_xlfn.XLOOKUP(Table1[[#This Row],[Tuotenumero]],tuotteet!$A$2:$A$26,tuotteet!$C$2:$C$26)</f>
        <v>4</v>
      </c>
      <c r="J2895" t="str">
        <f>_xlfn.XLOOKUP(Table1[[#This Row],[ryhmäID]],ryhmat!$A$2:$A$7,ryhmat!$B$2:$B$7)</f>
        <v>Tarvikkeet</v>
      </c>
      <c r="K2895">
        <f>Table1[[#This Row],[Myyntihinta]]-Table1[[#This Row],[Ostohinta]]</f>
        <v>3.8000000000000007</v>
      </c>
    </row>
    <row r="2896" spans="1:11" x14ac:dyDescent="0.2">
      <c r="A2896">
        <v>53394</v>
      </c>
      <c r="B2896" s="21">
        <v>44141</v>
      </c>
      <c r="C2896" s="26" t="s">
        <v>828</v>
      </c>
      <c r="D2896">
        <v>1</v>
      </c>
      <c r="E2896">
        <v>7</v>
      </c>
      <c r="F2896">
        <v>14</v>
      </c>
      <c r="G2896">
        <v>10.51</v>
      </c>
      <c r="H2896" t="str">
        <f>_xlfn.XLOOKUP(Table1[[#This Row],[MyyjäID]],myyjat!$A$2:$A$16,myyjat!$B$2:$B$16)</f>
        <v>Rauno</v>
      </c>
      <c r="I2896">
        <f>_xlfn.XLOOKUP(Table1[[#This Row],[Tuotenumero]],tuotteet!$A$2:$A$26,tuotteet!$C$2:$C$26)</f>
        <v>4</v>
      </c>
      <c r="J2896" t="str">
        <f>_xlfn.XLOOKUP(Table1[[#This Row],[ryhmäID]],ryhmat!$A$2:$A$7,ryhmat!$B$2:$B$7)</f>
        <v>Tarvikkeet</v>
      </c>
      <c r="K2896">
        <f>Table1[[#This Row],[Myyntihinta]]-Table1[[#This Row],[Ostohinta]]</f>
        <v>3.49</v>
      </c>
    </row>
    <row r="2897" spans="1:11" x14ac:dyDescent="0.2">
      <c r="A2897">
        <v>53395</v>
      </c>
      <c r="B2897" s="21">
        <v>44141</v>
      </c>
      <c r="C2897" s="26" t="s">
        <v>828</v>
      </c>
      <c r="D2897">
        <v>1</v>
      </c>
      <c r="E2897">
        <v>7</v>
      </c>
      <c r="F2897">
        <v>15</v>
      </c>
      <c r="G2897">
        <v>10.25</v>
      </c>
      <c r="H2897" t="str">
        <f>_xlfn.XLOOKUP(Table1[[#This Row],[MyyjäID]],myyjat!$A$2:$A$16,myyjat!$B$2:$B$16)</f>
        <v>Rauno</v>
      </c>
      <c r="I2897">
        <f>_xlfn.XLOOKUP(Table1[[#This Row],[Tuotenumero]],tuotteet!$A$2:$A$26,tuotteet!$C$2:$C$26)</f>
        <v>4</v>
      </c>
      <c r="J2897" t="str">
        <f>_xlfn.XLOOKUP(Table1[[#This Row],[ryhmäID]],ryhmat!$A$2:$A$7,ryhmat!$B$2:$B$7)</f>
        <v>Tarvikkeet</v>
      </c>
      <c r="K2897">
        <f>Table1[[#This Row],[Myyntihinta]]-Table1[[#This Row],[Ostohinta]]</f>
        <v>4.75</v>
      </c>
    </row>
    <row r="2898" spans="1:11" x14ac:dyDescent="0.2">
      <c r="A2898">
        <v>53396</v>
      </c>
      <c r="B2898" s="21">
        <v>44141</v>
      </c>
      <c r="C2898" s="26" t="s">
        <v>828</v>
      </c>
      <c r="D2898">
        <v>1</v>
      </c>
      <c r="E2898">
        <v>2</v>
      </c>
      <c r="F2898">
        <v>15</v>
      </c>
      <c r="G2898">
        <v>11.04</v>
      </c>
      <c r="H2898" t="str">
        <f>_xlfn.XLOOKUP(Table1[[#This Row],[MyyjäID]],myyjat!$A$2:$A$16,myyjat!$B$2:$B$16)</f>
        <v>Petteri</v>
      </c>
      <c r="I2898">
        <f>_xlfn.XLOOKUP(Table1[[#This Row],[Tuotenumero]],tuotteet!$A$2:$A$26,tuotteet!$C$2:$C$26)</f>
        <v>4</v>
      </c>
      <c r="J2898" t="str">
        <f>_xlfn.XLOOKUP(Table1[[#This Row],[ryhmäID]],ryhmat!$A$2:$A$7,ryhmat!$B$2:$B$7)</f>
        <v>Tarvikkeet</v>
      </c>
      <c r="K2898">
        <f>Table1[[#This Row],[Myyntihinta]]-Table1[[#This Row],[Ostohinta]]</f>
        <v>3.9600000000000009</v>
      </c>
    </row>
    <row r="2899" spans="1:11" x14ac:dyDescent="0.2">
      <c r="A2899">
        <v>53397</v>
      </c>
      <c r="B2899" s="21">
        <v>44141</v>
      </c>
      <c r="C2899" s="26" t="s">
        <v>828</v>
      </c>
      <c r="D2899">
        <v>1</v>
      </c>
      <c r="E2899">
        <v>5</v>
      </c>
      <c r="F2899">
        <v>15</v>
      </c>
      <c r="G2899">
        <v>10.52</v>
      </c>
      <c r="H2899" t="str">
        <f>_xlfn.XLOOKUP(Table1[[#This Row],[MyyjäID]],myyjat!$A$2:$A$16,myyjat!$B$2:$B$16)</f>
        <v>Liisa</v>
      </c>
      <c r="I2899">
        <f>_xlfn.XLOOKUP(Table1[[#This Row],[Tuotenumero]],tuotteet!$A$2:$A$26,tuotteet!$C$2:$C$26)</f>
        <v>4</v>
      </c>
      <c r="J2899" t="str">
        <f>_xlfn.XLOOKUP(Table1[[#This Row],[ryhmäID]],ryhmat!$A$2:$A$7,ryhmat!$B$2:$B$7)</f>
        <v>Tarvikkeet</v>
      </c>
      <c r="K2899">
        <f>Table1[[#This Row],[Myyntihinta]]-Table1[[#This Row],[Ostohinta]]</f>
        <v>4.4800000000000004</v>
      </c>
    </row>
    <row r="2900" spans="1:11" x14ac:dyDescent="0.2">
      <c r="A2900">
        <v>53398</v>
      </c>
      <c r="B2900" s="21">
        <v>44141</v>
      </c>
      <c r="C2900" s="26" t="s">
        <v>828</v>
      </c>
      <c r="D2900">
        <v>1</v>
      </c>
      <c r="E2900">
        <v>2</v>
      </c>
      <c r="F2900">
        <v>14</v>
      </c>
      <c r="G2900">
        <v>10.72</v>
      </c>
      <c r="H2900" t="str">
        <f>_xlfn.XLOOKUP(Table1[[#This Row],[MyyjäID]],myyjat!$A$2:$A$16,myyjat!$B$2:$B$16)</f>
        <v>Petteri</v>
      </c>
      <c r="I2900">
        <f>_xlfn.XLOOKUP(Table1[[#This Row],[Tuotenumero]],tuotteet!$A$2:$A$26,tuotteet!$C$2:$C$26)</f>
        <v>4</v>
      </c>
      <c r="J2900" t="str">
        <f>_xlfn.XLOOKUP(Table1[[#This Row],[ryhmäID]],ryhmat!$A$2:$A$7,ryhmat!$B$2:$B$7)</f>
        <v>Tarvikkeet</v>
      </c>
      <c r="K2900">
        <f>Table1[[#This Row],[Myyntihinta]]-Table1[[#This Row],[Ostohinta]]</f>
        <v>3.2799999999999994</v>
      </c>
    </row>
    <row r="2901" spans="1:11" x14ac:dyDescent="0.2">
      <c r="A2901">
        <v>53399</v>
      </c>
      <c r="B2901" s="21">
        <v>44142</v>
      </c>
      <c r="C2901" s="26" t="s">
        <v>827</v>
      </c>
      <c r="D2901">
        <v>1</v>
      </c>
      <c r="E2901">
        <v>2</v>
      </c>
      <c r="F2901">
        <v>246</v>
      </c>
      <c r="G2901">
        <v>131.9</v>
      </c>
      <c r="H2901" t="str">
        <f>_xlfn.XLOOKUP(Table1[[#This Row],[MyyjäID]],myyjat!$A$2:$A$16,myyjat!$B$2:$B$16)</f>
        <v>Petteri</v>
      </c>
      <c r="I2901">
        <f>_xlfn.XLOOKUP(Table1[[#This Row],[Tuotenumero]],tuotteet!$A$2:$A$26,tuotteet!$C$2:$C$26)</f>
        <v>1</v>
      </c>
      <c r="J2901" t="str">
        <f>_xlfn.XLOOKUP(Table1[[#This Row],[ryhmäID]],ryhmat!$A$2:$A$7,ryhmat!$B$2:$B$7)</f>
        <v>Äänentoisto</v>
      </c>
      <c r="K2901">
        <f>Table1[[#This Row],[Myyntihinta]]-Table1[[#This Row],[Ostohinta]]</f>
        <v>114.1</v>
      </c>
    </row>
    <row r="2902" spans="1:11" x14ac:dyDescent="0.2">
      <c r="A2902">
        <v>53400</v>
      </c>
      <c r="B2902" s="21">
        <v>44142</v>
      </c>
      <c r="C2902" s="26" t="s">
        <v>828</v>
      </c>
      <c r="D2902">
        <v>1</v>
      </c>
      <c r="E2902">
        <v>3</v>
      </c>
      <c r="F2902">
        <v>15</v>
      </c>
      <c r="G2902">
        <v>11.09</v>
      </c>
      <c r="H2902" t="str">
        <f>_xlfn.XLOOKUP(Table1[[#This Row],[MyyjäID]],myyjat!$A$2:$A$16,myyjat!$B$2:$B$16)</f>
        <v>Pekka</v>
      </c>
      <c r="I2902">
        <f>_xlfn.XLOOKUP(Table1[[#This Row],[Tuotenumero]],tuotteet!$A$2:$A$26,tuotteet!$C$2:$C$26)</f>
        <v>4</v>
      </c>
      <c r="J2902" t="str">
        <f>_xlfn.XLOOKUP(Table1[[#This Row],[ryhmäID]],ryhmat!$A$2:$A$7,ryhmat!$B$2:$B$7)</f>
        <v>Tarvikkeet</v>
      </c>
      <c r="K2902">
        <f>Table1[[#This Row],[Myyntihinta]]-Table1[[#This Row],[Ostohinta]]</f>
        <v>3.91</v>
      </c>
    </row>
    <row r="2903" spans="1:11" x14ac:dyDescent="0.2">
      <c r="A2903">
        <v>53401</v>
      </c>
      <c r="B2903" s="21">
        <v>44142</v>
      </c>
      <c r="C2903" s="26" t="s">
        <v>828</v>
      </c>
      <c r="D2903">
        <v>1</v>
      </c>
      <c r="E2903">
        <v>7</v>
      </c>
      <c r="F2903">
        <v>15</v>
      </c>
      <c r="G2903">
        <v>11</v>
      </c>
      <c r="H2903" t="str">
        <f>_xlfn.XLOOKUP(Table1[[#This Row],[MyyjäID]],myyjat!$A$2:$A$16,myyjat!$B$2:$B$16)</f>
        <v>Rauno</v>
      </c>
      <c r="I2903">
        <f>_xlfn.XLOOKUP(Table1[[#This Row],[Tuotenumero]],tuotteet!$A$2:$A$26,tuotteet!$C$2:$C$26)</f>
        <v>4</v>
      </c>
      <c r="J2903" t="str">
        <f>_xlfn.XLOOKUP(Table1[[#This Row],[ryhmäID]],ryhmat!$A$2:$A$7,ryhmat!$B$2:$B$7)</f>
        <v>Tarvikkeet</v>
      </c>
      <c r="K2903">
        <f>Table1[[#This Row],[Myyntihinta]]-Table1[[#This Row],[Ostohinta]]</f>
        <v>4</v>
      </c>
    </row>
    <row r="2904" spans="1:11" x14ac:dyDescent="0.2">
      <c r="A2904">
        <v>53402</v>
      </c>
      <c r="B2904" s="21">
        <v>44143</v>
      </c>
      <c r="C2904" s="26" t="s">
        <v>828</v>
      </c>
      <c r="D2904">
        <v>1</v>
      </c>
      <c r="E2904">
        <v>6</v>
      </c>
      <c r="F2904">
        <v>15</v>
      </c>
      <c r="G2904">
        <v>10.210000000000001</v>
      </c>
      <c r="H2904" t="str">
        <f>_xlfn.XLOOKUP(Table1[[#This Row],[MyyjäID]],myyjat!$A$2:$A$16,myyjat!$B$2:$B$16)</f>
        <v>Hessu</v>
      </c>
      <c r="I2904">
        <f>_xlfn.XLOOKUP(Table1[[#This Row],[Tuotenumero]],tuotteet!$A$2:$A$26,tuotteet!$C$2:$C$26)</f>
        <v>4</v>
      </c>
      <c r="J2904" t="str">
        <f>_xlfn.XLOOKUP(Table1[[#This Row],[ryhmäID]],ryhmat!$A$2:$A$7,ryhmat!$B$2:$B$7)</f>
        <v>Tarvikkeet</v>
      </c>
      <c r="K2904">
        <f>Table1[[#This Row],[Myyntihinta]]-Table1[[#This Row],[Ostohinta]]</f>
        <v>4.7899999999999991</v>
      </c>
    </row>
    <row r="2905" spans="1:11" x14ac:dyDescent="0.2">
      <c r="A2905">
        <v>53403</v>
      </c>
      <c r="B2905" s="21">
        <v>44143</v>
      </c>
      <c r="C2905" s="26" t="s">
        <v>828</v>
      </c>
      <c r="D2905">
        <v>1</v>
      </c>
      <c r="E2905">
        <v>2</v>
      </c>
      <c r="F2905">
        <v>15</v>
      </c>
      <c r="G2905">
        <v>11.12</v>
      </c>
      <c r="H2905" t="str">
        <f>_xlfn.XLOOKUP(Table1[[#This Row],[MyyjäID]],myyjat!$A$2:$A$16,myyjat!$B$2:$B$16)</f>
        <v>Petteri</v>
      </c>
      <c r="I2905">
        <f>_xlfn.XLOOKUP(Table1[[#This Row],[Tuotenumero]],tuotteet!$A$2:$A$26,tuotteet!$C$2:$C$26)</f>
        <v>4</v>
      </c>
      <c r="J2905" t="str">
        <f>_xlfn.XLOOKUP(Table1[[#This Row],[ryhmäID]],ryhmat!$A$2:$A$7,ryhmat!$B$2:$B$7)</f>
        <v>Tarvikkeet</v>
      </c>
      <c r="K2905">
        <f>Table1[[#This Row],[Myyntihinta]]-Table1[[#This Row],[Ostohinta]]</f>
        <v>3.8800000000000008</v>
      </c>
    </row>
    <row r="2906" spans="1:11" x14ac:dyDescent="0.2">
      <c r="A2906">
        <v>53404</v>
      </c>
      <c r="B2906" s="21">
        <v>44143</v>
      </c>
      <c r="C2906" s="26" t="s">
        <v>826</v>
      </c>
      <c r="D2906">
        <v>1</v>
      </c>
      <c r="E2906">
        <v>2</v>
      </c>
      <c r="F2906">
        <v>18</v>
      </c>
      <c r="G2906">
        <v>9.49</v>
      </c>
      <c r="H2906" t="str">
        <f>_xlfn.XLOOKUP(Table1[[#This Row],[MyyjäID]],myyjat!$A$2:$A$16,myyjat!$B$2:$B$16)</f>
        <v>Petteri</v>
      </c>
      <c r="I2906">
        <f>_xlfn.XLOOKUP(Table1[[#This Row],[Tuotenumero]],tuotteet!$A$2:$A$26,tuotteet!$C$2:$C$26)</f>
        <v>4</v>
      </c>
      <c r="J2906" t="str">
        <f>_xlfn.XLOOKUP(Table1[[#This Row],[ryhmäID]],ryhmat!$A$2:$A$7,ryhmat!$B$2:$B$7)</f>
        <v>Tarvikkeet</v>
      </c>
      <c r="K2906">
        <f>Table1[[#This Row],[Myyntihinta]]-Table1[[#This Row],[Ostohinta]]</f>
        <v>8.51</v>
      </c>
    </row>
    <row r="2907" spans="1:11" x14ac:dyDescent="0.2">
      <c r="A2907">
        <v>53405</v>
      </c>
      <c r="B2907" s="21">
        <v>44143</v>
      </c>
      <c r="C2907" s="26" t="s">
        <v>828</v>
      </c>
      <c r="D2907">
        <v>2</v>
      </c>
      <c r="E2907">
        <v>5</v>
      </c>
      <c r="F2907">
        <v>15</v>
      </c>
      <c r="G2907">
        <v>10.45</v>
      </c>
      <c r="H2907" t="str">
        <f>_xlfn.XLOOKUP(Table1[[#This Row],[MyyjäID]],myyjat!$A$2:$A$16,myyjat!$B$2:$B$16)</f>
        <v>Liisa</v>
      </c>
      <c r="I2907">
        <f>_xlfn.XLOOKUP(Table1[[#This Row],[Tuotenumero]],tuotteet!$A$2:$A$26,tuotteet!$C$2:$C$26)</f>
        <v>4</v>
      </c>
      <c r="J2907" t="str">
        <f>_xlfn.XLOOKUP(Table1[[#This Row],[ryhmäID]],ryhmat!$A$2:$A$7,ryhmat!$B$2:$B$7)</f>
        <v>Tarvikkeet</v>
      </c>
      <c r="K2907">
        <f>Table1[[#This Row],[Myyntihinta]]-Table1[[#This Row],[Ostohinta]]</f>
        <v>4.5500000000000007</v>
      </c>
    </row>
    <row r="2908" spans="1:11" x14ac:dyDescent="0.2">
      <c r="A2908">
        <v>53406</v>
      </c>
      <c r="B2908" s="21">
        <v>44143</v>
      </c>
      <c r="C2908" s="26" t="s">
        <v>829</v>
      </c>
      <c r="D2908">
        <v>1</v>
      </c>
      <c r="E2908">
        <v>1</v>
      </c>
      <c r="F2908">
        <v>333</v>
      </c>
      <c r="G2908">
        <v>216.22</v>
      </c>
      <c r="H2908" t="str">
        <f>_xlfn.XLOOKUP(Table1[[#This Row],[MyyjäID]],myyjat!$A$2:$A$16,myyjat!$B$2:$B$16)</f>
        <v>Jani</v>
      </c>
      <c r="I2908">
        <f>_xlfn.XLOOKUP(Table1[[#This Row],[Tuotenumero]],tuotteet!$A$2:$A$26,tuotteet!$C$2:$C$26)</f>
        <v>3</v>
      </c>
      <c r="J2908" t="str">
        <f>_xlfn.XLOOKUP(Table1[[#This Row],[ryhmäID]],ryhmat!$A$2:$A$7,ryhmat!$B$2:$B$7)</f>
        <v>TV</v>
      </c>
      <c r="K2908">
        <f>Table1[[#This Row],[Myyntihinta]]-Table1[[#This Row],[Ostohinta]]</f>
        <v>116.78</v>
      </c>
    </row>
    <row r="2909" spans="1:11" x14ac:dyDescent="0.2">
      <c r="A2909">
        <v>53407</v>
      </c>
      <c r="B2909" s="21">
        <v>44144</v>
      </c>
      <c r="C2909" s="26" t="s">
        <v>827</v>
      </c>
      <c r="D2909">
        <v>1</v>
      </c>
      <c r="E2909">
        <v>2</v>
      </c>
      <c r="F2909">
        <v>235</v>
      </c>
      <c r="G2909">
        <v>126.43</v>
      </c>
      <c r="H2909" t="str">
        <f>_xlfn.XLOOKUP(Table1[[#This Row],[MyyjäID]],myyjat!$A$2:$A$16,myyjat!$B$2:$B$16)</f>
        <v>Petteri</v>
      </c>
      <c r="I2909">
        <f>_xlfn.XLOOKUP(Table1[[#This Row],[Tuotenumero]],tuotteet!$A$2:$A$26,tuotteet!$C$2:$C$26)</f>
        <v>1</v>
      </c>
      <c r="J2909" t="str">
        <f>_xlfn.XLOOKUP(Table1[[#This Row],[ryhmäID]],ryhmat!$A$2:$A$7,ryhmat!$B$2:$B$7)</f>
        <v>Äänentoisto</v>
      </c>
      <c r="K2909">
        <f>Table1[[#This Row],[Myyntihinta]]-Table1[[#This Row],[Ostohinta]]</f>
        <v>108.57</v>
      </c>
    </row>
    <row r="2910" spans="1:11" x14ac:dyDescent="0.2">
      <c r="A2910">
        <v>53408</v>
      </c>
      <c r="B2910" s="21">
        <v>44144</v>
      </c>
      <c r="C2910" s="26" t="s">
        <v>828</v>
      </c>
      <c r="D2910">
        <v>1</v>
      </c>
      <c r="E2910">
        <v>1</v>
      </c>
      <c r="F2910">
        <v>15</v>
      </c>
      <c r="G2910">
        <v>11.03</v>
      </c>
      <c r="H2910" t="str">
        <f>_xlfn.XLOOKUP(Table1[[#This Row],[MyyjäID]],myyjat!$A$2:$A$16,myyjat!$B$2:$B$16)</f>
        <v>Jani</v>
      </c>
      <c r="I2910">
        <f>_xlfn.XLOOKUP(Table1[[#This Row],[Tuotenumero]],tuotteet!$A$2:$A$26,tuotteet!$C$2:$C$26)</f>
        <v>4</v>
      </c>
      <c r="J2910" t="str">
        <f>_xlfn.XLOOKUP(Table1[[#This Row],[ryhmäID]],ryhmat!$A$2:$A$7,ryhmat!$B$2:$B$7)</f>
        <v>Tarvikkeet</v>
      </c>
      <c r="K2910">
        <f>Table1[[#This Row],[Myyntihinta]]-Table1[[#This Row],[Ostohinta]]</f>
        <v>3.9700000000000006</v>
      </c>
    </row>
    <row r="2911" spans="1:11" x14ac:dyDescent="0.2">
      <c r="A2911">
        <v>53409</v>
      </c>
      <c r="B2911" s="21">
        <v>44145</v>
      </c>
      <c r="C2911" s="26" t="s">
        <v>828</v>
      </c>
      <c r="D2911">
        <v>1</v>
      </c>
      <c r="E2911">
        <v>1</v>
      </c>
      <c r="F2911">
        <v>15</v>
      </c>
      <c r="G2911">
        <v>11.24</v>
      </c>
      <c r="H2911" t="str">
        <f>_xlfn.XLOOKUP(Table1[[#This Row],[MyyjäID]],myyjat!$A$2:$A$16,myyjat!$B$2:$B$16)</f>
        <v>Jani</v>
      </c>
      <c r="I2911">
        <f>_xlfn.XLOOKUP(Table1[[#This Row],[Tuotenumero]],tuotteet!$A$2:$A$26,tuotteet!$C$2:$C$26)</f>
        <v>4</v>
      </c>
      <c r="J2911" t="str">
        <f>_xlfn.XLOOKUP(Table1[[#This Row],[ryhmäID]],ryhmat!$A$2:$A$7,ryhmat!$B$2:$B$7)</f>
        <v>Tarvikkeet</v>
      </c>
      <c r="K2911">
        <f>Table1[[#This Row],[Myyntihinta]]-Table1[[#This Row],[Ostohinta]]</f>
        <v>3.76</v>
      </c>
    </row>
    <row r="2912" spans="1:11" x14ac:dyDescent="0.2">
      <c r="A2912">
        <v>53410</v>
      </c>
      <c r="B2912" s="21">
        <v>44145</v>
      </c>
      <c r="C2912" s="26" t="s">
        <v>826</v>
      </c>
      <c r="D2912">
        <v>1</v>
      </c>
      <c r="E2912">
        <v>3</v>
      </c>
      <c r="F2912">
        <v>17</v>
      </c>
      <c r="G2912">
        <v>8.89</v>
      </c>
      <c r="H2912" t="str">
        <f>_xlfn.XLOOKUP(Table1[[#This Row],[MyyjäID]],myyjat!$A$2:$A$16,myyjat!$B$2:$B$16)</f>
        <v>Pekka</v>
      </c>
      <c r="I2912">
        <f>_xlfn.XLOOKUP(Table1[[#This Row],[Tuotenumero]],tuotteet!$A$2:$A$26,tuotteet!$C$2:$C$26)</f>
        <v>4</v>
      </c>
      <c r="J2912" t="str">
        <f>_xlfn.XLOOKUP(Table1[[#This Row],[ryhmäID]],ryhmat!$A$2:$A$7,ryhmat!$B$2:$B$7)</f>
        <v>Tarvikkeet</v>
      </c>
      <c r="K2912">
        <f>Table1[[#This Row],[Myyntihinta]]-Table1[[#This Row],[Ostohinta]]</f>
        <v>8.11</v>
      </c>
    </row>
    <row r="2913" spans="1:11" x14ac:dyDescent="0.2">
      <c r="A2913">
        <v>53411</v>
      </c>
      <c r="B2913" s="21">
        <v>44145</v>
      </c>
      <c r="C2913" s="26" t="s">
        <v>828</v>
      </c>
      <c r="D2913">
        <v>1</v>
      </c>
      <c r="E2913">
        <v>5</v>
      </c>
      <c r="F2913">
        <v>15</v>
      </c>
      <c r="G2913">
        <v>10.61</v>
      </c>
      <c r="H2913" t="str">
        <f>_xlfn.XLOOKUP(Table1[[#This Row],[MyyjäID]],myyjat!$A$2:$A$16,myyjat!$B$2:$B$16)</f>
        <v>Liisa</v>
      </c>
      <c r="I2913">
        <f>_xlfn.XLOOKUP(Table1[[#This Row],[Tuotenumero]],tuotteet!$A$2:$A$26,tuotteet!$C$2:$C$26)</f>
        <v>4</v>
      </c>
      <c r="J2913" t="str">
        <f>_xlfn.XLOOKUP(Table1[[#This Row],[ryhmäID]],ryhmat!$A$2:$A$7,ryhmat!$B$2:$B$7)</f>
        <v>Tarvikkeet</v>
      </c>
      <c r="K2913">
        <f>Table1[[#This Row],[Myyntihinta]]-Table1[[#This Row],[Ostohinta]]</f>
        <v>4.3900000000000006</v>
      </c>
    </row>
    <row r="2914" spans="1:11" x14ac:dyDescent="0.2">
      <c r="A2914">
        <v>53412</v>
      </c>
      <c r="B2914" s="21">
        <v>44145</v>
      </c>
      <c r="C2914" s="26" t="s">
        <v>828</v>
      </c>
      <c r="D2914">
        <v>1</v>
      </c>
      <c r="E2914">
        <v>1</v>
      </c>
      <c r="F2914">
        <v>14</v>
      </c>
      <c r="G2914">
        <v>10.16</v>
      </c>
      <c r="H2914" t="str">
        <f>_xlfn.XLOOKUP(Table1[[#This Row],[MyyjäID]],myyjat!$A$2:$A$16,myyjat!$B$2:$B$16)</f>
        <v>Jani</v>
      </c>
      <c r="I2914">
        <f>_xlfn.XLOOKUP(Table1[[#This Row],[Tuotenumero]],tuotteet!$A$2:$A$26,tuotteet!$C$2:$C$26)</f>
        <v>4</v>
      </c>
      <c r="J2914" t="str">
        <f>_xlfn.XLOOKUP(Table1[[#This Row],[ryhmäID]],ryhmat!$A$2:$A$7,ryhmat!$B$2:$B$7)</f>
        <v>Tarvikkeet</v>
      </c>
      <c r="K2914">
        <f>Table1[[#This Row],[Myyntihinta]]-Table1[[#This Row],[Ostohinta]]</f>
        <v>3.84</v>
      </c>
    </row>
    <row r="2915" spans="1:11" x14ac:dyDescent="0.2">
      <c r="A2915">
        <v>53413</v>
      </c>
      <c r="B2915" s="21">
        <v>44145</v>
      </c>
      <c r="C2915" s="26" t="s">
        <v>828</v>
      </c>
      <c r="D2915">
        <v>1</v>
      </c>
      <c r="E2915">
        <v>5</v>
      </c>
      <c r="F2915">
        <v>14</v>
      </c>
      <c r="G2915">
        <v>11.2</v>
      </c>
      <c r="H2915" t="str">
        <f>_xlfn.XLOOKUP(Table1[[#This Row],[MyyjäID]],myyjat!$A$2:$A$16,myyjat!$B$2:$B$16)</f>
        <v>Liisa</v>
      </c>
      <c r="I2915">
        <f>_xlfn.XLOOKUP(Table1[[#This Row],[Tuotenumero]],tuotteet!$A$2:$A$26,tuotteet!$C$2:$C$26)</f>
        <v>4</v>
      </c>
      <c r="J2915" t="str">
        <f>_xlfn.XLOOKUP(Table1[[#This Row],[ryhmäID]],ryhmat!$A$2:$A$7,ryhmat!$B$2:$B$7)</f>
        <v>Tarvikkeet</v>
      </c>
      <c r="K2915">
        <f>Table1[[#This Row],[Myyntihinta]]-Table1[[#This Row],[Ostohinta]]</f>
        <v>2.8000000000000007</v>
      </c>
    </row>
    <row r="2916" spans="1:11" x14ac:dyDescent="0.2">
      <c r="A2916">
        <v>53414</v>
      </c>
      <c r="B2916" s="21">
        <v>44145</v>
      </c>
      <c r="C2916" s="26" t="s">
        <v>828</v>
      </c>
      <c r="D2916">
        <v>1</v>
      </c>
      <c r="E2916">
        <v>9</v>
      </c>
      <c r="F2916">
        <v>14</v>
      </c>
      <c r="G2916">
        <v>10.28</v>
      </c>
      <c r="H2916" t="str">
        <f>_xlfn.XLOOKUP(Table1[[#This Row],[MyyjäID]],myyjat!$A$2:$A$16,myyjat!$B$2:$B$16)</f>
        <v>Maija</v>
      </c>
      <c r="I2916">
        <f>_xlfn.XLOOKUP(Table1[[#This Row],[Tuotenumero]],tuotteet!$A$2:$A$26,tuotteet!$C$2:$C$26)</f>
        <v>4</v>
      </c>
      <c r="J2916" t="str">
        <f>_xlfn.XLOOKUP(Table1[[#This Row],[ryhmäID]],ryhmat!$A$2:$A$7,ryhmat!$B$2:$B$7)</f>
        <v>Tarvikkeet</v>
      </c>
      <c r="K2916">
        <f>Table1[[#This Row],[Myyntihinta]]-Table1[[#This Row],[Ostohinta]]</f>
        <v>3.7200000000000006</v>
      </c>
    </row>
    <row r="2917" spans="1:11" x14ac:dyDescent="0.2">
      <c r="A2917">
        <v>53415</v>
      </c>
      <c r="B2917" s="21">
        <v>44145</v>
      </c>
      <c r="C2917" s="26" t="s">
        <v>828</v>
      </c>
      <c r="D2917">
        <v>1</v>
      </c>
      <c r="E2917">
        <v>6</v>
      </c>
      <c r="F2917">
        <v>14</v>
      </c>
      <c r="G2917">
        <v>10.27</v>
      </c>
      <c r="H2917" t="str">
        <f>_xlfn.XLOOKUP(Table1[[#This Row],[MyyjäID]],myyjat!$A$2:$A$16,myyjat!$B$2:$B$16)</f>
        <v>Hessu</v>
      </c>
      <c r="I2917">
        <f>_xlfn.XLOOKUP(Table1[[#This Row],[Tuotenumero]],tuotteet!$A$2:$A$26,tuotteet!$C$2:$C$26)</f>
        <v>4</v>
      </c>
      <c r="J2917" t="str">
        <f>_xlfn.XLOOKUP(Table1[[#This Row],[ryhmäID]],ryhmat!$A$2:$A$7,ryhmat!$B$2:$B$7)</f>
        <v>Tarvikkeet</v>
      </c>
      <c r="K2917">
        <f>Table1[[#This Row],[Myyntihinta]]-Table1[[#This Row],[Ostohinta]]</f>
        <v>3.7300000000000004</v>
      </c>
    </row>
    <row r="2918" spans="1:11" x14ac:dyDescent="0.2">
      <c r="A2918">
        <v>53416</v>
      </c>
      <c r="B2918" s="21">
        <v>44146</v>
      </c>
      <c r="C2918" s="26" t="s">
        <v>828</v>
      </c>
      <c r="D2918">
        <v>1</v>
      </c>
      <c r="E2918">
        <v>3</v>
      </c>
      <c r="F2918">
        <v>15</v>
      </c>
      <c r="G2918">
        <v>10.25</v>
      </c>
      <c r="H2918" t="str">
        <f>_xlfn.XLOOKUP(Table1[[#This Row],[MyyjäID]],myyjat!$A$2:$A$16,myyjat!$B$2:$B$16)</f>
        <v>Pekka</v>
      </c>
      <c r="I2918">
        <f>_xlfn.XLOOKUP(Table1[[#This Row],[Tuotenumero]],tuotteet!$A$2:$A$26,tuotteet!$C$2:$C$26)</f>
        <v>4</v>
      </c>
      <c r="J2918" t="str">
        <f>_xlfn.XLOOKUP(Table1[[#This Row],[ryhmäID]],ryhmat!$A$2:$A$7,ryhmat!$B$2:$B$7)</f>
        <v>Tarvikkeet</v>
      </c>
      <c r="K2918">
        <f>Table1[[#This Row],[Myyntihinta]]-Table1[[#This Row],[Ostohinta]]</f>
        <v>4.75</v>
      </c>
    </row>
    <row r="2919" spans="1:11" x14ac:dyDescent="0.2">
      <c r="A2919">
        <v>53417</v>
      </c>
      <c r="B2919" s="21">
        <v>44146</v>
      </c>
      <c r="C2919" s="26" t="s">
        <v>829</v>
      </c>
      <c r="D2919">
        <v>1</v>
      </c>
      <c r="E2919">
        <v>1</v>
      </c>
      <c r="F2919">
        <v>345</v>
      </c>
      <c r="G2919">
        <v>226.48</v>
      </c>
      <c r="H2919" t="str">
        <f>_xlfn.XLOOKUP(Table1[[#This Row],[MyyjäID]],myyjat!$A$2:$A$16,myyjat!$B$2:$B$16)</f>
        <v>Jani</v>
      </c>
      <c r="I2919">
        <f>_xlfn.XLOOKUP(Table1[[#This Row],[Tuotenumero]],tuotteet!$A$2:$A$26,tuotteet!$C$2:$C$26)</f>
        <v>3</v>
      </c>
      <c r="J2919" t="str">
        <f>_xlfn.XLOOKUP(Table1[[#This Row],[ryhmäID]],ryhmat!$A$2:$A$7,ryhmat!$B$2:$B$7)</f>
        <v>TV</v>
      </c>
      <c r="K2919">
        <f>Table1[[#This Row],[Myyntihinta]]-Table1[[#This Row],[Ostohinta]]</f>
        <v>118.52000000000001</v>
      </c>
    </row>
    <row r="2920" spans="1:11" x14ac:dyDescent="0.2">
      <c r="A2920">
        <v>53418</v>
      </c>
      <c r="B2920" s="21">
        <v>44147</v>
      </c>
      <c r="C2920" s="26" t="s">
        <v>828</v>
      </c>
      <c r="D2920">
        <v>1</v>
      </c>
      <c r="E2920">
        <v>6</v>
      </c>
      <c r="F2920">
        <v>15</v>
      </c>
      <c r="G2920">
        <v>10.42</v>
      </c>
      <c r="H2920" t="str">
        <f>_xlfn.XLOOKUP(Table1[[#This Row],[MyyjäID]],myyjat!$A$2:$A$16,myyjat!$B$2:$B$16)</f>
        <v>Hessu</v>
      </c>
      <c r="I2920">
        <f>_xlfn.XLOOKUP(Table1[[#This Row],[Tuotenumero]],tuotteet!$A$2:$A$26,tuotteet!$C$2:$C$26)</f>
        <v>4</v>
      </c>
      <c r="J2920" t="str">
        <f>_xlfn.XLOOKUP(Table1[[#This Row],[ryhmäID]],ryhmat!$A$2:$A$7,ryhmat!$B$2:$B$7)</f>
        <v>Tarvikkeet</v>
      </c>
      <c r="K2920">
        <f>Table1[[#This Row],[Myyntihinta]]-Table1[[#This Row],[Ostohinta]]</f>
        <v>4.58</v>
      </c>
    </row>
    <row r="2921" spans="1:11" x14ac:dyDescent="0.2">
      <c r="A2921">
        <v>53419</v>
      </c>
      <c r="B2921" s="21">
        <v>44147</v>
      </c>
      <c r="C2921" s="26" t="s">
        <v>828</v>
      </c>
      <c r="D2921">
        <v>1</v>
      </c>
      <c r="E2921">
        <v>1</v>
      </c>
      <c r="F2921">
        <v>15</v>
      </c>
      <c r="G2921">
        <v>10.220000000000001</v>
      </c>
      <c r="H2921" t="str">
        <f>_xlfn.XLOOKUP(Table1[[#This Row],[MyyjäID]],myyjat!$A$2:$A$16,myyjat!$B$2:$B$16)</f>
        <v>Jani</v>
      </c>
      <c r="I2921">
        <f>_xlfn.XLOOKUP(Table1[[#This Row],[Tuotenumero]],tuotteet!$A$2:$A$26,tuotteet!$C$2:$C$26)</f>
        <v>4</v>
      </c>
      <c r="J2921" t="str">
        <f>_xlfn.XLOOKUP(Table1[[#This Row],[ryhmäID]],ryhmat!$A$2:$A$7,ryhmat!$B$2:$B$7)</f>
        <v>Tarvikkeet</v>
      </c>
      <c r="K2921">
        <f>Table1[[#This Row],[Myyntihinta]]-Table1[[#This Row],[Ostohinta]]</f>
        <v>4.7799999999999994</v>
      </c>
    </row>
    <row r="2922" spans="1:11" x14ac:dyDescent="0.2">
      <c r="A2922">
        <v>53420</v>
      </c>
      <c r="B2922" s="21">
        <v>44147</v>
      </c>
      <c r="C2922" s="26" t="s">
        <v>826</v>
      </c>
      <c r="D2922">
        <v>1</v>
      </c>
      <c r="E2922">
        <v>1</v>
      </c>
      <c r="F2922">
        <v>18</v>
      </c>
      <c r="G2922">
        <v>9.6</v>
      </c>
      <c r="H2922" t="str">
        <f>_xlfn.XLOOKUP(Table1[[#This Row],[MyyjäID]],myyjat!$A$2:$A$16,myyjat!$B$2:$B$16)</f>
        <v>Jani</v>
      </c>
      <c r="I2922">
        <f>_xlfn.XLOOKUP(Table1[[#This Row],[Tuotenumero]],tuotteet!$A$2:$A$26,tuotteet!$C$2:$C$26)</f>
        <v>4</v>
      </c>
      <c r="J2922" t="str">
        <f>_xlfn.XLOOKUP(Table1[[#This Row],[ryhmäID]],ryhmat!$A$2:$A$7,ryhmat!$B$2:$B$7)</f>
        <v>Tarvikkeet</v>
      </c>
      <c r="K2922">
        <f>Table1[[#This Row],[Myyntihinta]]-Table1[[#This Row],[Ostohinta]]</f>
        <v>8.4</v>
      </c>
    </row>
    <row r="2923" spans="1:11" x14ac:dyDescent="0.2">
      <c r="A2923">
        <v>53421</v>
      </c>
      <c r="B2923" s="21">
        <v>44147</v>
      </c>
      <c r="C2923" s="26" t="s">
        <v>830</v>
      </c>
      <c r="D2923">
        <v>1</v>
      </c>
      <c r="E2923">
        <v>2</v>
      </c>
      <c r="F2923">
        <v>57</v>
      </c>
      <c r="G2923">
        <v>42.95</v>
      </c>
      <c r="H2923" t="str">
        <f>_xlfn.XLOOKUP(Table1[[#This Row],[MyyjäID]],myyjat!$A$2:$A$16,myyjat!$B$2:$B$16)</f>
        <v>Petteri</v>
      </c>
      <c r="I2923">
        <f>_xlfn.XLOOKUP(Table1[[#This Row],[Tuotenumero]],tuotteet!$A$2:$A$26,tuotteet!$C$2:$C$26)</f>
        <v>4</v>
      </c>
      <c r="J2923" t="str">
        <f>_xlfn.XLOOKUP(Table1[[#This Row],[ryhmäID]],ryhmat!$A$2:$A$7,ryhmat!$B$2:$B$7)</f>
        <v>Tarvikkeet</v>
      </c>
      <c r="K2923">
        <f>Table1[[#This Row],[Myyntihinta]]-Table1[[#This Row],[Ostohinta]]</f>
        <v>14.049999999999997</v>
      </c>
    </row>
    <row r="2924" spans="1:11" x14ac:dyDescent="0.2">
      <c r="A2924">
        <v>53422</v>
      </c>
      <c r="B2924" s="21">
        <v>44148</v>
      </c>
      <c r="C2924" s="26" t="s">
        <v>827</v>
      </c>
      <c r="D2924">
        <v>1</v>
      </c>
      <c r="E2924">
        <v>1</v>
      </c>
      <c r="F2924">
        <v>248</v>
      </c>
      <c r="G2924">
        <v>129.28</v>
      </c>
      <c r="H2924" t="str">
        <f>_xlfn.XLOOKUP(Table1[[#This Row],[MyyjäID]],myyjat!$A$2:$A$16,myyjat!$B$2:$B$16)</f>
        <v>Jani</v>
      </c>
      <c r="I2924">
        <f>_xlfn.XLOOKUP(Table1[[#This Row],[Tuotenumero]],tuotteet!$A$2:$A$26,tuotteet!$C$2:$C$26)</f>
        <v>1</v>
      </c>
      <c r="J2924" t="str">
        <f>_xlfn.XLOOKUP(Table1[[#This Row],[ryhmäID]],ryhmat!$A$2:$A$7,ryhmat!$B$2:$B$7)</f>
        <v>Äänentoisto</v>
      </c>
      <c r="K2924">
        <f>Table1[[#This Row],[Myyntihinta]]-Table1[[#This Row],[Ostohinta]]</f>
        <v>118.72</v>
      </c>
    </row>
    <row r="2925" spans="1:11" x14ac:dyDescent="0.2">
      <c r="A2925">
        <v>53423</v>
      </c>
      <c r="B2925" s="21">
        <v>44148</v>
      </c>
      <c r="C2925" s="26" t="s">
        <v>828</v>
      </c>
      <c r="D2925">
        <v>1</v>
      </c>
      <c r="E2925">
        <v>6</v>
      </c>
      <c r="F2925">
        <v>14</v>
      </c>
      <c r="G2925">
        <v>10.89</v>
      </c>
      <c r="H2925" t="str">
        <f>_xlfn.XLOOKUP(Table1[[#This Row],[MyyjäID]],myyjat!$A$2:$A$16,myyjat!$B$2:$B$16)</f>
        <v>Hessu</v>
      </c>
      <c r="I2925">
        <f>_xlfn.XLOOKUP(Table1[[#This Row],[Tuotenumero]],tuotteet!$A$2:$A$26,tuotteet!$C$2:$C$26)</f>
        <v>4</v>
      </c>
      <c r="J2925" t="str">
        <f>_xlfn.XLOOKUP(Table1[[#This Row],[ryhmäID]],ryhmat!$A$2:$A$7,ryhmat!$B$2:$B$7)</f>
        <v>Tarvikkeet</v>
      </c>
      <c r="K2925">
        <f>Table1[[#This Row],[Myyntihinta]]-Table1[[#This Row],[Ostohinta]]</f>
        <v>3.1099999999999994</v>
      </c>
    </row>
    <row r="2926" spans="1:11" x14ac:dyDescent="0.2">
      <c r="A2926">
        <v>53424</v>
      </c>
      <c r="B2926" s="21">
        <v>44148</v>
      </c>
      <c r="C2926" s="26" t="s">
        <v>828</v>
      </c>
      <c r="D2926">
        <v>1</v>
      </c>
      <c r="E2926">
        <v>1</v>
      </c>
      <c r="F2926">
        <v>14</v>
      </c>
      <c r="G2926">
        <v>10.199999999999999</v>
      </c>
      <c r="H2926" t="str">
        <f>_xlfn.XLOOKUP(Table1[[#This Row],[MyyjäID]],myyjat!$A$2:$A$16,myyjat!$B$2:$B$16)</f>
        <v>Jani</v>
      </c>
      <c r="I2926">
        <f>_xlfn.XLOOKUP(Table1[[#This Row],[Tuotenumero]],tuotteet!$A$2:$A$26,tuotteet!$C$2:$C$26)</f>
        <v>4</v>
      </c>
      <c r="J2926" t="str">
        <f>_xlfn.XLOOKUP(Table1[[#This Row],[ryhmäID]],ryhmat!$A$2:$A$7,ryhmat!$B$2:$B$7)</f>
        <v>Tarvikkeet</v>
      </c>
      <c r="K2926">
        <f>Table1[[#This Row],[Myyntihinta]]-Table1[[#This Row],[Ostohinta]]</f>
        <v>3.8000000000000007</v>
      </c>
    </row>
    <row r="2927" spans="1:11" x14ac:dyDescent="0.2">
      <c r="A2927">
        <v>53425</v>
      </c>
      <c r="B2927" s="21">
        <v>44149</v>
      </c>
      <c r="C2927" s="26" t="s">
        <v>828</v>
      </c>
      <c r="D2927">
        <v>1</v>
      </c>
      <c r="E2927">
        <v>7</v>
      </c>
      <c r="F2927">
        <v>15</v>
      </c>
      <c r="G2927">
        <v>11.27</v>
      </c>
      <c r="H2927" t="str">
        <f>_xlfn.XLOOKUP(Table1[[#This Row],[MyyjäID]],myyjat!$A$2:$A$16,myyjat!$B$2:$B$16)</f>
        <v>Rauno</v>
      </c>
      <c r="I2927">
        <f>_xlfn.XLOOKUP(Table1[[#This Row],[Tuotenumero]],tuotteet!$A$2:$A$26,tuotteet!$C$2:$C$26)</f>
        <v>4</v>
      </c>
      <c r="J2927" t="str">
        <f>_xlfn.XLOOKUP(Table1[[#This Row],[ryhmäID]],ryhmat!$A$2:$A$7,ryhmat!$B$2:$B$7)</f>
        <v>Tarvikkeet</v>
      </c>
      <c r="K2927">
        <f>Table1[[#This Row],[Myyntihinta]]-Table1[[#This Row],[Ostohinta]]</f>
        <v>3.7300000000000004</v>
      </c>
    </row>
    <row r="2928" spans="1:11" x14ac:dyDescent="0.2">
      <c r="A2928">
        <v>53426</v>
      </c>
      <c r="B2928" s="21">
        <v>44150</v>
      </c>
      <c r="C2928" s="26" t="s">
        <v>826</v>
      </c>
      <c r="D2928">
        <v>1</v>
      </c>
      <c r="E2928">
        <v>3</v>
      </c>
      <c r="F2928">
        <v>17</v>
      </c>
      <c r="G2928">
        <v>8.91</v>
      </c>
      <c r="H2928" t="str">
        <f>_xlfn.XLOOKUP(Table1[[#This Row],[MyyjäID]],myyjat!$A$2:$A$16,myyjat!$B$2:$B$16)</f>
        <v>Pekka</v>
      </c>
      <c r="I2928">
        <f>_xlfn.XLOOKUP(Table1[[#This Row],[Tuotenumero]],tuotteet!$A$2:$A$26,tuotteet!$C$2:$C$26)</f>
        <v>4</v>
      </c>
      <c r="J2928" t="str">
        <f>_xlfn.XLOOKUP(Table1[[#This Row],[ryhmäID]],ryhmat!$A$2:$A$7,ryhmat!$B$2:$B$7)</f>
        <v>Tarvikkeet</v>
      </c>
      <c r="K2928">
        <f>Table1[[#This Row],[Myyntihinta]]-Table1[[#This Row],[Ostohinta]]</f>
        <v>8.09</v>
      </c>
    </row>
    <row r="2929" spans="1:11" x14ac:dyDescent="0.2">
      <c r="A2929">
        <v>53427</v>
      </c>
      <c r="B2929" s="21">
        <v>44150</v>
      </c>
      <c r="C2929" s="26" t="s">
        <v>828</v>
      </c>
      <c r="D2929">
        <v>1</v>
      </c>
      <c r="E2929">
        <v>7</v>
      </c>
      <c r="F2929">
        <v>14</v>
      </c>
      <c r="G2929">
        <v>10.84</v>
      </c>
      <c r="H2929" t="str">
        <f>_xlfn.XLOOKUP(Table1[[#This Row],[MyyjäID]],myyjat!$A$2:$A$16,myyjat!$B$2:$B$16)</f>
        <v>Rauno</v>
      </c>
      <c r="I2929">
        <f>_xlfn.XLOOKUP(Table1[[#This Row],[Tuotenumero]],tuotteet!$A$2:$A$26,tuotteet!$C$2:$C$26)</f>
        <v>4</v>
      </c>
      <c r="J2929" t="str">
        <f>_xlfn.XLOOKUP(Table1[[#This Row],[ryhmäID]],ryhmat!$A$2:$A$7,ryhmat!$B$2:$B$7)</f>
        <v>Tarvikkeet</v>
      </c>
      <c r="K2929">
        <f>Table1[[#This Row],[Myyntihinta]]-Table1[[#This Row],[Ostohinta]]</f>
        <v>3.16</v>
      </c>
    </row>
    <row r="2930" spans="1:11" x14ac:dyDescent="0.2">
      <c r="A2930">
        <v>53428</v>
      </c>
      <c r="B2930" s="21">
        <v>44150</v>
      </c>
      <c r="C2930" s="26" t="s">
        <v>829</v>
      </c>
      <c r="D2930">
        <v>1</v>
      </c>
      <c r="E2930">
        <v>7</v>
      </c>
      <c r="F2930">
        <v>339</v>
      </c>
      <c r="G2930">
        <v>235.01</v>
      </c>
      <c r="H2930" t="str">
        <f>_xlfn.XLOOKUP(Table1[[#This Row],[MyyjäID]],myyjat!$A$2:$A$16,myyjat!$B$2:$B$16)</f>
        <v>Rauno</v>
      </c>
      <c r="I2930">
        <f>_xlfn.XLOOKUP(Table1[[#This Row],[Tuotenumero]],tuotteet!$A$2:$A$26,tuotteet!$C$2:$C$26)</f>
        <v>3</v>
      </c>
      <c r="J2930" t="str">
        <f>_xlfn.XLOOKUP(Table1[[#This Row],[ryhmäID]],ryhmat!$A$2:$A$7,ryhmat!$B$2:$B$7)</f>
        <v>TV</v>
      </c>
      <c r="K2930">
        <f>Table1[[#This Row],[Myyntihinta]]-Table1[[#This Row],[Ostohinta]]</f>
        <v>103.99000000000001</v>
      </c>
    </row>
    <row r="2931" spans="1:11" x14ac:dyDescent="0.2">
      <c r="A2931">
        <v>53429</v>
      </c>
      <c r="B2931" s="21">
        <v>44151</v>
      </c>
      <c r="C2931" s="26" t="s">
        <v>828</v>
      </c>
      <c r="D2931">
        <v>1</v>
      </c>
      <c r="E2931">
        <v>2</v>
      </c>
      <c r="F2931">
        <v>14</v>
      </c>
      <c r="G2931">
        <v>10.82</v>
      </c>
      <c r="H2931" t="str">
        <f>_xlfn.XLOOKUP(Table1[[#This Row],[MyyjäID]],myyjat!$A$2:$A$16,myyjat!$B$2:$B$16)</f>
        <v>Petteri</v>
      </c>
      <c r="I2931">
        <f>_xlfn.XLOOKUP(Table1[[#This Row],[Tuotenumero]],tuotteet!$A$2:$A$26,tuotteet!$C$2:$C$26)</f>
        <v>4</v>
      </c>
      <c r="J2931" t="str">
        <f>_xlfn.XLOOKUP(Table1[[#This Row],[ryhmäID]],ryhmat!$A$2:$A$7,ryhmat!$B$2:$B$7)</f>
        <v>Tarvikkeet</v>
      </c>
      <c r="K2931">
        <f>Table1[[#This Row],[Myyntihinta]]-Table1[[#This Row],[Ostohinta]]</f>
        <v>3.1799999999999997</v>
      </c>
    </row>
    <row r="2932" spans="1:11" x14ac:dyDescent="0.2">
      <c r="A2932">
        <v>53430</v>
      </c>
      <c r="B2932" s="21">
        <v>44151</v>
      </c>
      <c r="C2932" s="26" t="s">
        <v>828</v>
      </c>
      <c r="D2932">
        <v>1</v>
      </c>
      <c r="E2932">
        <v>3</v>
      </c>
      <c r="F2932">
        <v>14</v>
      </c>
      <c r="G2932">
        <v>10.91</v>
      </c>
      <c r="H2932" t="str">
        <f>_xlfn.XLOOKUP(Table1[[#This Row],[MyyjäID]],myyjat!$A$2:$A$16,myyjat!$B$2:$B$16)</f>
        <v>Pekka</v>
      </c>
      <c r="I2932">
        <f>_xlfn.XLOOKUP(Table1[[#This Row],[Tuotenumero]],tuotteet!$A$2:$A$26,tuotteet!$C$2:$C$26)</f>
        <v>4</v>
      </c>
      <c r="J2932" t="str">
        <f>_xlfn.XLOOKUP(Table1[[#This Row],[ryhmäID]],ryhmat!$A$2:$A$7,ryhmat!$B$2:$B$7)</f>
        <v>Tarvikkeet</v>
      </c>
      <c r="K2932">
        <f>Table1[[#This Row],[Myyntihinta]]-Table1[[#This Row],[Ostohinta]]</f>
        <v>3.09</v>
      </c>
    </row>
    <row r="2933" spans="1:11" x14ac:dyDescent="0.2">
      <c r="A2933">
        <v>53431</v>
      </c>
      <c r="B2933" s="21">
        <v>44152</v>
      </c>
      <c r="C2933" s="26" t="s">
        <v>828</v>
      </c>
      <c r="D2933">
        <v>1</v>
      </c>
      <c r="E2933">
        <v>3</v>
      </c>
      <c r="F2933">
        <v>14</v>
      </c>
      <c r="G2933">
        <v>10.82</v>
      </c>
      <c r="H2933" t="str">
        <f>_xlfn.XLOOKUP(Table1[[#This Row],[MyyjäID]],myyjat!$A$2:$A$16,myyjat!$B$2:$B$16)</f>
        <v>Pekka</v>
      </c>
      <c r="I2933">
        <f>_xlfn.XLOOKUP(Table1[[#This Row],[Tuotenumero]],tuotteet!$A$2:$A$26,tuotteet!$C$2:$C$26)</f>
        <v>4</v>
      </c>
      <c r="J2933" t="str">
        <f>_xlfn.XLOOKUP(Table1[[#This Row],[ryhmäID]],ryhmat!$A$2:$A$7,ryhmat!$B$2:$B$7)</f>
        <v>Tarvikkeet</v>
      </c>
      <c r="K2933">
        <f>Table1[[#This Row],[Myyntihinta]]-Table1[[#This Row],[Ostohinta]]</f>
        <v>3.1799999999999997</v>
      </c>
    </row>
    <row r="2934" spans="1:11" x14ac:dyDescent="0.2">
      <c r="A2934">
        <v>53432</v>
      </c>
      <c r="B2934" s="21">
        <v>44153</v>
      </c>
      <c r="C2934" s="26" t="s">
        <v>827</v>
      </c>
      <c r="D2934">
        <v>1</v>
      </c>
      <c r="E2934">
        <v>1</v>
      </c>
      <c r="F2934">
        <v>246</v>
      </c>
      <c r="G2934">
        <v>126.56</v>
      </c>
      <c r="H2934" t="str">
        <f>_xlfn.XLOOKUP(Table1[[#This Row],[MyyjäID]],myyjat!$A$2:$A$16,myyjat!$B$2:$B$16)</f>
        <v>Jani</v>
      </c>
      <c r="I2934">
        <f>_xlfn.XLOOKUP(Table1[[#This Row],[Tuotenumero]],tuotteet!$A$2:$A$26,tuotteet!$C$2:$C$26)</f>
        <v>1</v>
      </c>
      <c r="J2934" t="str">
        <f>_xlfn.XLOOKUP(Table1[[#This Row],[ryhmäID]],ryhmat!$A$2:$A$7,ryhmat!$B$2:$B$7)</f>
        <v>Äänentoisto</v>
      </c>
      <c r="K2934">
        <f>Table1[[#This Row],[Myyntihinta]]-Table1[[#This Row],[Ostohinta]]</f>
        <v>119.44</v>
      </c>
    </row>
    <row r="2935" spans="1:11" x14ac:dyDescent="0.2">
      <c r="A2935">
        <v>53433</v>
      </c>
      <c r="B2935" s="21">
        <v>44153</v>
      </c>
      <c r="C2935" s="26" t="s">
        <v>830</v>
      </c>
      <c r="D2935">
        <v>1</v>
      </c>
      <c r="E2935">
        <v>6</v>
      </c>
      <c r="F2935">
        <v>58</v>
      </c>
      <c r="G2935">
        <v>41.66</v>
      </c>
      <c r="H2935" t="str">
        <f>_xlfn.XLOOKUP(Table1[[#This Row],[MyyjäID]],myyjat!$A$2:$A$16,myyjat!$B$2:$B$16)</f>
        <v>Hessu</v>
      </c>
      <c r="I2935">
        <f>_xlfn.XLOOKUP(Table1[[#This Row],[Tuotenumero]],tuotteet!$A$2:$A$26,tuotteet!$C$2:$C$26)</f>
        <v>4</v>
      </c>
      <c r="J2935" t="str">
        <f>_xlfn.XLOOKUP(Table1[[#This Row],[ryhmäID]],ryhmat!$A$2:$A$7,ryhmat!$B$2:$B$7)</f>
        <v>Tarvikkeet</v>
      </c>
      <c r="K2935">
        <f>Table1[[#This Row],[Myyntihinta]]-Table1[[#This Row],[Ostohinta]]</f>
        <v>16.340000000000003</v>
      </c>
    </row>
    <row r="2936" spans="1:11" x14ac:dyDescent="0.2">
      <c r="A2936">
        <v>53434</v>
      </c>
      <c r="B2936" s="21">
        <v>44153</v>
      </c>
      <c r="C2936" s="26" t="s">
        <v>828</v>
      </c>
      <c r="D2936">
        <v>1</v>
      </c>
      <c r="E2936">
        <v>6</v>
      </c>
      <c r="F2936">
        <v>14</v>
      </c>
      <c r="G2936">
        <v>11.19</v>
      </c>
      <c r="H2936" t="str">
        <f>_xlfn.XLOOKUP(Table1[[#This Row],[MyyjäID]],myyjat!$A$2:$A$16,myyjat!$B$2:$B$16)</f>
        <v>Hessu</v>
      </c>
      <c r="I2936">
        <f>_xlfn.XLOOKUP(Table1[[#This Row],[Tuotenumero]],tuotteet!$A$2:$A$26,tuotteet!$C$2:$C$26)</f>
        <v>4</v>
      </c>
      <c r="J2936" t="str">
        <f>_xlfn.XLOOKUP(Table1[[#This Row],[ryhmäID]],ryhmat!$A$2:$A$7,ryhmat!$B$2:$B$7)</f>
        <v>Tarvikkeet</v>
      </c>
      <c r="K2936">
        <f>Table1[[#This Row],[Myyntihinta]]-Table1[[#This Row],[Ostohinta]]</f>
        <v>2.8100000000000005</v>
      </c>
    </row>
    <row r="2937" spans="1:11" x14ac:dyDescent="0.2">
      <c r="A2937">
        <v>53435</v>
      </c>
      <c r="B2937" s="21">
        <v>44154</v>
      </c>
      <c r="C2937" s="26" t="s">
        <v>828</v>
      </c>
      <c r="D2937">
        <v>1</v>
      </c>
      <c r="E2937">
        <v>1</v>
      </c>
      <c r="F2937">
        <v>15</v>
      </c>
      <c r="G2937">
        <v>10.49</v>
      </c>
      <c r="H2937" t="str">
        <f>_xlfn.XLOOKUP(Table1[[#This Row],[MyyjäID]],myyjat!$A$2:$A$16,myyjat!$B$2:$B$16)</f>
        <v>Jani</v>
      </c>
      <c r="I2937">
        <f>_xlfn.XLOOKUP(Table1[[#This Row],[Tuotenumero]],tuotteet!$A$2:$A$26,tuotteet!$C$2:$C$26)</f>
        <v>4</v>
      </c>
      <c r="J2937" t="str">
        <f>_xlfn.XLOOKUP(Table1[[#This Row],[ryhmäID]],ryhmat!$A$2:$A$7,ryhmat!$B$2:$B$7)</f>
        <v>Tarvikkeet</v>
      </c>
      <c r="K2937">
        <f>Table1[[#This Row],[Myyntihinta]]-Table1[[#This Row],[Ostohinta]]</f>
        <v>4.51</v>
      </c>
    </row>
    <row r="2938" spans="1:11" x14ac:dyDescent="0.2">
      <c r="A2938">
        <v>53436</v>
      </c>
      <c r="B2938" s="21">
        <v>44154</v>
      </c>
      <c r="C2938" s="26" t="s">
        <v>828</v>
      </c>
      <c r="D2938">
        <v>1</v>
      </c>
      <c r="E2938">
        <v>3</v>
      </c>
      <c r="F2938">
        <v>14</v>
      </c>
      <c r="G2938">
        <v>11.23</v>
      </c>
      <c r="H2938" t="str">
        <f>_xlfn.XLOOKUP(Table1[[#This Row],[MyyjäID]],myyjat!$A$2:$A$16,myyjat!$B$2:$B$16)</f>
        <v>Pekka</v>
      </c>
      <c r="I2938">
        <f>_xlfn.XLOOKUP(Table1[[#This Row],[Tuotenumero]],tuotteet!$A$2:$A$26,tuotteet!$C$2:$C$26)</f>
        <v>4</v>
      </c>
      <c r="J2938" t="str">
        <f>_xlfn.XLOOKUP(Table1[[#This Row],[ryhmäID]],ryhmat!$A$2:$A$7,ryhmat!$B$2:$B$7)</f>
        <v>Tarvikkeet</v>
      </c>
      <c r="K2938">
        <f>Table1[[#This Row],[Myyntihinta]]-Table1[[#This Row],[Ostohinta]]</f>
        <v>2.7699999999999996</v>
      </c>
    </row>
    <row r="2939" spans="1:11" x14ac:dyDescent="0.2">
      <c r="A2939">
        <v>53437</v>
      </c>
      <c r="B2939" s="21">
        <v>44155</v>
      </c>
      <c r="C2939" s="26" t="s">
        <v>828</v>
      </c>
      <c r="D2939">
        <v>1</v>
      </c>
      <c r="E2939">
        <v>1</v>
      </c>
      <c r="F2939">
        <v>15</v>
      </c>
      <c r="G2939">
        <v>10.51</v>
      </c>
      <c r="H2939" t="str">
        <f>_xlfn.XLOOKUP(Table1[[#This Row],[MyyjäID]],myyjat!$A$2:$A$16,myyjat!$B$2:$B$16)</f>
        <v>Jani</v>
      </c>
      <c r="I2939">
        <f>_xlfn.XLOOKUP(Table1[[#This Row],[Tuotenumero]],tuotteet!$A$2:$A$26,tuotteet!$C$2:$C$26)</f>
        <v>4</v>
      </c>
      <c r="J2939" t="str">
        <f>_xlfn.XLOOKUP(Table1[[#This Row],[ryhmäID]],ryhmat!$A$2:$A$7,ryhmat!$B$2:$B$7)</f>
        <v>Tarvikkeet</v>
      </c>
      <c r="K2939">
        <f>Table1[[#This Row],[Myyntihinta]]-Table1[[#This Row],[Ostohinta]]</f>
        <v>4.49</v>
      </c>
    </row>
    <row r="2940" spans="1:11" x14ac:dyDescent="0.2">
      <c r="A2940">
        <v>53438</v>
      </c>
      <c r="B2940" s="21">
        <v>44155</v>
      </c>
      <c r="C2940" s="26" t="s">
        <v>828</v>
      </c>
      <c r="D2940">
        <v>1</v>
      </c>
      <c r="E2940">
        <v>3</v>
      </c>
      <c r="F2940">
        <v>15</v>
      </c>
      <c r="G2940">
        <v>11.01</v>
      </c>
      <c r="H2940" t="str">
        <f>_xlfn.XLOOKUP(Table1[[#This Row],[MyyjäID]],myyjat!$A$2:$A$16,myyjat!$B$2:$B$16)</f>
        <v>Pekka</v>
      </c>
      <c r="I2940">
        <f>_xlfn.XLOOKUP(Table1[[#This Row],[Tuotenumero]],tuotteet!$A$2:$A$26,tuotteet!$C$2:$C$26)</f>
        <v>4</v>
      </c>
      <c r="J2940" t="str">
        <f>_xlfn.XLOOKUP(Table1[[#This Row],[ryhmäID]],ryhmat!$A$2:$A$7,ryhmat!$B$2:$B$7)</f>
        <v>Tarvikkeet</v>
      </c>
      <c r="K2940">
        <f>Table1[[#This Row],[Myyntihinta]]-Table1[[#This Row],[Ostohinta]]</f>
        <v>3.99</v>
      </c>
    </row>
    <row r="2941" spans="1:11" x14ac:dyDescent="0.2">
      <c r="A2941">
        <v>53439</v>
      </c>
      <c r="B2941" s="21">
        <v>44155</v>
      </c>
      <c r="C2941" s="26" t="s">
        <v>828</v>
      </c>
      <c r="D2941">
        <v>1</v>
      </c>
      <c r="E2941">
        <v>5</v>
      </c>
      <c r="F2941">
        <v>14</v>
      </c>
      <c r="G2941">
        <v>10.63</v>
      </c>
      <c r="H2941" t="str">
        <f>_xlfn.XLOOKUP(Table1[[#This Row],[MyyjäID]],myyjat!$A$2:$A$16,myyjat!$B$2:$B$16)</f>
        <v>Liisa</v>
      </c>
      <c r="I2941">
        <f>_xlfn.XLOOKUP(Table1[[#This Row],[Tuotenumero]],tuotteet!$A$2:$A$26,tuotteet!$C$2:$C$26)</f>
        <v>4</v>
      </c>
      <c r="J2941" t="str">
        <f>_xlfn.XLOOKUP(Table1[[#This Row],[ryhmäID]],ryhmat!$A$2:$A$7,ryhmat!$B$2:$B$7)</f>
        <v>Tarvikkeet</v>
      </c>
      <c r="K2941">
        <f>Table1[[#This Row],[Myyntihinta]]-Table1[[#This Row],[Ostohinta]]</f>
        <v>3.3699999999999992</v>
      </c>
    </row>
    <row r="2942" spans="1:11" x14ac:dyDescent="0.2">
      <c r="A2942">
        <v>53440</v>
      </c>
      <c r="B2942" s="21">
        <v>44155</v>
      </c>
      <c r="C2942" s="26" t="s">
        <v>828</v>
      </c>
      <c r="D2942">
        <v>1</v>
      </c>
      <c r="E2942">
        <v>1</v>
      </c>
      <c r="F2942">
        <v>15</v>
      </c>
      <c r="G2942">
        <v>10.55</v>
      </c>
      <c r="H2942" t="str">
        <f>_xlfn.XLOOKUP(Table1[[#This Row],[MyyjäID]],myyjat!$A$2:$A$16,myyjat!$B$2:$B$16)</f>
        <v>Jani</v>
      </c>
      <c r="I2942">
        <f>_xlfn.XLOOKUP(Table1[[#This Row],[Tuotenumero]],tuotteet!$A$2:$A$26,tuotteet!$C$2:$C$26)</f>
        <v>4</v>
      </c>
      <c r="J2942" t="str">
        <f>_xlfn.XLOOKUP(Table1[[#This Row],[ryhmäID]],ryhmat!$A$2:$A$7,ryhmat!$B$2:$B$7)</f>
        <v>Tarvikkeet</v>
      </c>
      <c r="K2942">
        <f>Table1[[#This Row],[Myyntihinta]]-Table1[[#This Row],[Ostohinta]]</f>
        <v>4.4499999999999993</v>
      </c>
    </row>
    <row r="2943" spans="1:11" x14ac:dyDescent="0.2">
      <c r="A2943">
        <v>53441</v>
      </c>
      <c r="B2943" s="21">
        <v>44155</v>
      </c>
      <c r="C2943" s="26" t="s">
        <v>829</v>
      </c>
      <c r="D2943">
        <v>1</v>
      </c>
      <c r="E2943">
        <v>2</v>
      </c>
      <c r="F2943">
        <v>321</v>
      </c>
      <c r="G2943">
        <v>217.47</v>
      </c>
      <c r="H2943" t="str">
        <f>_xlfn.XLOOKUP(Table1[[#This Row],[MyyjäID]],myyjat!$A$2:$A$16,myyjat!$B$2:$B$16)</f>
        <v>Petteri</v>
      </c>
      <c r="I2943">
        <f>_xlfn.XLOOKUP(Table1[[#This Row],[Tuotenumero]],tuotteet!$A$2:$A$26,tuotteet!$C$2:$C$26)</f>
        <v>3</v>
      </c>
      <c r="J2943" t="str">
        <f>_xlfn.XLOOKUP(Table1[[#This Row],[ryhmäID]],ryhmat!$A$2:$A$7,ryhmat!$B$2:$B$7)</f>
        <v>TV</v>
      </c>
      <c r="K2943">
        <f>Table1[[#This Row],[Myyntihinta]]-Table1[[#This Row],[Ostohinta]]</f>
        <v>103.53</v>
      </c>
    </row>
    <row r="2944" spans="1:11" x14ac:dyDescent="0.2">
      <c r="A2944">
        <v>53442</v>
      </c>
      <c r="B2944" s="21">
        <v>44155</v>
      </c>
      <c r="C2944" s="26" t="s">
        <v>826</v>
      </c>
      <c r="D2944">
        <v>1</v>
      </c>
      <c r="E2944">
        <v>5</v>
      </c>
      <c r="F2944">
        <v>18</v>
      </c>
      <c r="G2944">
        <v>8.86</v>
      </c>
      <c r="H2944" t="str">
        <f>_xlfn.XLOOKUP(Table1[[#This Row],[MyyjäID]],myyjat!$A$2:$A$16,myyjat!$B$2:$B$16)</f>
        <v>Liisa</v>
      </c>
      <c r="I2944">
        <f>_xlfn.XLOOKUP(Table1[[#This Row],[Tuotenumero]],tuotteet!$A$2:$A$26,tuotteet!$C$2:$C$26)</f>
        <v>4</v>
      </c>
      <c r="J2944" t="str">
        <f>_xlfn.XLOOKUP(Table1[[#This Row],[ryhmäID]],ryhmat!$A$2:$A$7,ryhmat!$B$2:$B$7)</f>
        <v>Tarvikkeet</v>
      </c>
      <c r="K2944">
        <f>Table1[[#This Row],[Myyntihinta]]-Table1[[#This Row],[Ostohinta]]</f>
        <v>9.14</v>
      </c>
    </row>
    <row r="2945" spans="1:11" x14ac:dyDescent="0.2">
      <c r="A2945">
        <v>53443</v>
      </c>
      <c r="B2945" s="21">
        <v>44156</v>
      </c>
      <c r="C2945" s="26" t="s">
        <v>828</v>
      </c>
      <c r="D2945">
        <v>1</v>
      </c>
      <c r="E2945">
        <v>2</v>
      </c>
      <c r="F2945">
        <v>14</v>
      </c>
      <c r="G2945">
        <v>11.01</v>
      </c>
      <c r="H2945" t="str">
        <f>_xlfn.XLOOKUP(Table1[[#This Row],[MyyjäID]],myyjat!$A$2:$A$16,myyjat!$B$2:$B$16)</f>
        <v>Petteri</v>
      </c>
      <c r="I2945">
        <f>_xlfn.XLOOKUP(Table1[[#This Row],[Tuotenumero]],tuotteet!$A$2:$A$26,tuotteet!$C$2:$C$26)</f>
        <v>4</v>
      </c>
      <c r="J2945" t="str">
        <f>_xlfn.XLOOKUP(Table1[[#This Row],[ryhmäID]],ryhmat!$A$2:$A$7,ryhmat!$B$2:$B$7)</f>
        <v>Tarvikkeet</v>
      </c>
      <c r="K2945">
        <f>Table1[[#This Row],[Myyntihinta]]-Table1[[#This Row],[Ostohinta]]</f>
        <v>2.99</v>
      </c>
    </row>
    <row r="2946" spans="1:11" x14ac:dyDescent="0.2">
      <c r="A2946">
        <v>53444</v>
      </c>
      <c r="B2946" s="21">
        <v>44156</v>
      </c>
      <c r="C2946" s="26" t="s">
        <v>828</v>
      </c>
      <c r="D2946">
        <v>1</v>
      </c>
      <c r="E2946">
        <v>3</v>
      </c>
      <c r="F2946">
        <v>15</v>
      </c>
      <c r="G2946">
        <v>10.81</v>
      </c>
      <c r="H2946" t="str">
        <f>_xlfn.XLOOKUP(Table1[[#This Row],[MyyjäID]],myyjat!$A$2:$A$16,myyjat!$B$2:$B$16)</f>
        <v>Pekka</v>
      </c>
      <c r="I2946">
        <f>_xlfn.XLOOKUP(Table1[[#This Row],[Tuotenumero]],tuotteet!$A$2:$A$26,tuotteet!$C$2:$C$26)</f>
        <v>4</v>
      </c>
      <c r="J2946" t="str">
        <f>_xlfn.XLOOKUP(Table1[[#This Row],[ryhmäID]],ryhmat!$A$2:$A$7,ryhmat!$B$2:$B$7)</f>
        <v>Tarvikkeet</v>
      </c>
      <c r="K2946">
        <f>Table1[[#This Row],[Myyntihinta]]-Table1[[#This Row],[Ostohinta]]</f>
        <v>4.1899999999999995</v>
      </c>
    </row>
    <row r="2947" spans="1:11" x14ac:dyDescent="0.2">
      <c r="A2947">
        <v>53445</v>
      </c>
      <c r="B2947" s="21">
        <v>44156</v>
      </c>
      <c r="C2947" s="26" t="s">
        <v>831</v>
      </c>
      <c r="D2947">
        <v>1</v>
      </c>
      <c r="E2947">
        <v>9</v>
      </c>
      <c r="F2947">
        <v>114</v>
      </c>
      <c r="G2947">
        <v>75.97</v>
      </c>
      <c r="H2947" t="str">
        <f>_xlfn.XLOOKUP(Table1[[#This Row],[MyyjäID]],myyjat!$A$2:$A$16,myyjat!$B$2:$B$16)</f>
        <v>Maija</v>
      </c>
      <c r="I2947">
        <f>_xlfn.XLOOKUP(Table1[[#This Row],[Tuotenumero]],tuotteet!$A$2:$A$26,tuotteet!$C$2:$C$26)</f>
        <v>6</v>
      </c>
      <c r="J2947" t="str">
        <f>_xlfn.XLOOKUP(Table1[[#This Row],[ryhmäID]],ryhmat!$A$2:$A$7,ryhmat!$B$2:$B$7)</f>
        <v>Digiboxit</v>
      </c>
      <c r="K2947">
        <f>Table1[[#This Row],[Myyntihinta]]-Table1[[#This Row],[Ostohinta]]</f>
        <v>38.03</v>
      </c>
    </row>
    <row r="2948" spans="1:11" x14ac:dyDescent="0.2">
      <c r="A2948">
        <v>53446</v>
      </c>
      <c r="B2948" s="21">
        <v>44156</v>
      </c>
      <c r="C2948" s="26" t="s">
        <v>827</v>
      </c>
      <c r="D2948">
        <v>1</v>
      </c>
      <c r="E2948">
        <v>2</v>
      </c>
      <c r="F2948">
        <v>246</v>
      </c>
      <c r="G2948">
        <v>130.54</v>
      </c>
      <c r="H2948" t="str">
        <f>_xlfn.XLOOKUP(Table1[[#This Row],[MyyjäID]],myyjat!$A$2:$A$16,myyjat!$B$2:$B$16)</f>
        <v>Petteri</v>
      </c>
      <c r="I2948">
        <f>_xlfn.XLOOKUP(Table1[[#This Row],[Tuotenumero]],tuotteet!$A$2:$A$26,tuotteet!$C$2:$C$26)</f>
        <v>1</v>
      </c>
      <c r="J2948" t="str">
        <f>_xlfn.XLOOKUP(Table1[[#This Row],[ryhmäID]],ryhmat!$A$2:$A$7,ryhmat!$B$2:$B$7)</f>
        <v>Äänentoisto</v>
      </c>
      <c r="K2948">
        <f>Table1[[#This Row],[Myyntihinta]]-Table1[[#This Row],[Ostohinta]]</f>
        <v>115.46000000000001</v>
      </c>
    </row>
    <row r="2949" spans="1:11" x14ac:dyDescent="0.2">
      <c r="A2949">
        <v>53447</v>
      </c>
      <c r="B2949" s="21">
        <v>44157</v>
      </c>
      <c r="C2949" s="26" t="s">
        <v>828</v>
      </c>
      <c r="D2949">
        <v>1</v>
      </c>
      <c r="E2949">
        <v>3</v>
      </c>
      <c r="F2949">
        <v>15</v>
      </c>
      <c r="G2949">
        <v>10.51</v>
      </c>
      <c r="H2949" t="str">
        <f>_xlfn.XLOOKUP(Table1[[#This Row],[MyyjäID]],myyjat!$A$2:$A$16,myyjat!$B$2:$B$16)</f>
        <v>Pekka</v>
      </c>
      <c r="I2949">
        <f>_xlfn.XLOOKUP(Table1[[#This Row],[Tuotenumero]],tuotteet!$A$2:$A$26,tuotteet!$C$2:$C$26)</f>
        <v>4</v>
      </c>
      <c r="J2949" t="str">
        <f>_xlfn.XLOOKUP(Table1[[#This Row],[ryhmäID]],ryhmat!$A$2:$A$7,ryhmat!$B$2:$B$7)</f>
        <v>Tarvikkeet</v>
      </c>
      <c r="K2949">
        <f>Table1[[#This Row],[Myyntihinta]]-Table1[[#This Row],[Ostohinta]]</f>
        <v>4.49</v>
      </c>
    </row>
    <row r="2950" spans="1:11" x14ac:dyDescent="0.2">
      <c r="A2950">
        <v>53448</v>
      </c>
      <c r="B2950" s="21">
        <v>44157</v>
      </c>
      <c r="C2950" s="26" t="s">
        <v>829</v>
      </c>
      <c r="D2950">
        <v>1</v>
      </c>
      <c r="E2950">
        <v>7</v>
      </c>
      <c r="F2950">
        <v>317</v>
      </c>
      <c r="G2950">
        <v>220.19</v>
      </c>
      <c r="H2950" t="str">
        <f>_xlfn.XLOOKUP(Table1[[#This Row],[MyyjäID]],myyjat!$A$2:$A$16,myyjat!$B$2:$B$16)</f>
        <v>Rauno</v>
      </c>
      <c r="I2950">
        <f>_xlfn.XLOOKUP(Table1[[#This Row],[Tuotenumero]],tuotteet!$A$2:$A$26,tuotteet!$C$2:$C$26)</f>
        <v>3</v>
      </c>
      <c r="J2950" t="str">
        <f>_xlfn.XLOOKUP(Table1[[#This Row],[ryhmäID]],ryhmat!$A$2:$A$7,ryhmat!$B$2:$B$7)</f>
        <v>TV</v>
      </c>
      <c r="K2950">
        <f>Table1[[#This Row],[Myyntihinta]]-Table1[[#This Row],[Ostohinta]]</f>
        <v>96.81</v>
      </c>
    </row>
    <row r="2951" spans="1:11" x14ac:dyDescent="0.2">
      <c r="A2951">
        <v>53449</v>
      </c>
      <c r="B2951" s="21">
        <v>44157</v>
      </c>
      <c r="C2951" s="26" t="s">
        <v>828</v>
      </c>
      <c r="D2951">
        <v>1</v>
      </c>
      <c r="E2951">
        <v>6</v>
      </c>
      <c r="F2951">
        <v>14</v>
      </c>
      <c r="G2951">
        <v>10.24</v>
      </c>
      <c r="H2951" t="str">
        <f>_xlfn.XLOOKUP(Table1[[#This Row],[MyyjäID]],myyjat!$A$2:$A$16,myyjat!$B$2:$B$16)</f>
        <v>Hessu</v>
      </c>
      <c r="I2951">
        <f>_xlfn.XLOOKUP(Table1[[#This Row],[Tuotenumero]],tuotteet!$A$2:$A$26,tuotteet!$C$2:$C$26)</f>
        <v>4</v>
      </c>
      <c r="J2951" t="str">
        <f>_xlfn.XLOOKUP(Table1[[#This Row],[ryhmäID]],ryhmat!$A$2:$A$7,ryhmat!$B$2:$B$7)</f>
        <v>Tarvikkeet</v>
      </c>
      <c r="K2951">
        <f>Table1[[#This Row],[Myyntihinta]]-Table1[[#This Row],[Ostohinta]]</f>
        <v>3.76</v>
      </c>
    </row>
    <row r="2952" spans="1:11" x14ac:dyDescent="0.2">
      <c r="A2952">
        <v>53450</v>
      </c>
      <c r="B2952" s="21">
        <v>44157</v>
      </c>
      <c r="C2952" s="26" t="s">
        <v>828</v>
      </c>
      <c r="D2952">
        <v>1</v>
      </c>
      <c r="E2952">
        <v>6</v>
      </c>
      <c r="F2952">
        <v>15</v>
      </c>
      <c r="G2952">
        <v>10.53</v>
      </c>
      <c r="H2952" t="str">
        <f>_xlfn.XLOOKUP(Table1[[#This Row],[MyyjäID]],myyjat!$A$2:$A$16,myyjat!$B$2:$B$16)</f>
        <v>Hessu</v>
      </c>
      <c r="I2952">
        <f>_xlfn.XLOOKUP(Table1[[#This Row],[Tuotenumero]],tuotteet!$A$2:$A$26,tuotteet!$C$2:$C$26)</f>
        <v>4</v>
      </c>
      <c r="J2952" t="str">
        <f>_xlfn.XLOOKUP(Table1[[#This Row],[ryhmäID]],ryhmat!$A$2:$A$7,ryhmat!$B$2:$B$7)</f>
        <v>Tarvikkeet</v>
      </c>
      <c r="K2952">
        <f>Table1[[#This Row],[Myyntihinta]]-Table1[[#This Row],[Ostohinta]]</f>
        <v>4.4700000000000006</v>
      </c>
    </row>
    <row r="2953" spans="1:11" x14ac:dyDescent="0.2">
      <c r="A2953">
        <v>53451</v>
      </c>
      <c r="B2953" s="21">
        <v>44158</v>
      </c>
      <c r="C2953" s="26" t="s">
        <v>826</v>
      </c>
      <c r="D2953">
        <v>1</v>
      </c>
      <c r="E2953">
        <v>1</v>
      </c>
      <c r="F2953">
        <v>17</v>
      </c>
      <c r="G2953">
        <v>8.92</v>
      </c>
      <c r="H2953" t="str">
        <f>_xlfn.XLOOKUP(Table1[[#This Row],[MyyjäID]],myyjat!$A$2:$A$16,myyjat!$B$2:$B$16)</f>
        <v>Jani</v>
      </c>
      <c r="I2953">
        <f>_xlfn.XLOOKUP(Table1[[#This Row],[Tuotenumero]],tuotteet!$A$2:$A$26,tuotteet!$C$2:$C$26)</f>
        <v>4</v>
      </c>
      <c r="J2953" t="str">
        <f>_xlfn.XLOOKUP(Table1[[#This Row],[ryhmäID]],ryhmat!$A$2:$A$7,ryhmat!$B$2:$B$7)</f>
        <v>Tarvikkeet</v>
      </c>
      <c r="K2953">
        <f>Table1[[#This Row],[Myyntihinta]]-Table1[[#This Row],[Ostohinta]]</f>
        <v>8.08</v>
      </c>
    </row>
    <row r="2954" spans="1:11" x14ac:dyDescent="0.2">
      <c r="A2954">
        <v>53452</v>
      </c>
      <c r="B2954" s="21">
        <v>44158</v>
      </c>
      <c r="C2954" s="26" t="s">
        <v>828</v>
      </c>
      <c r="D2954">
        <v>1</v>
      </c>
      <c r="E2954">
        <v>1</v>
      </c>
      <c r="F2954">
        <v>15</v>
      </c>
      <c r="G2954">
        <v>10.97</v>
      </c>
      <c r="H2954" t="str">
        <f>_xlfn.XLOOKUP(Table1[[#This Row],[MyyjäID]],myyjat!$A$2:$A$16,myyjat!$B$2:$B$16)</f>
        <v>Jani</v>
      </c>
      <c r="I2954">
        <f>_xlfn.XLOOKUP(Table1[[#This Row],[Tuotenumero]],tuotteet!$A$2:$A$26,tuotteet!$C$2:$C$26)</f>
        <v>4</v>
      </c>
      <c r="J2954" t="str">
        <f>_xlfn.XLOOKUP(Table1[[#This Row],[ryhmäID]],ryhmat!$A$2:$A$7,ryhmat!$B$2:$B$7)</f>
        <v>Tarvikkeet</v>
      </c>
      <c r="K2954">
        <f>Table1[[#This Row],[Myyntihinta]]-Table1[[#This Row],[Ostohinta]]</f>
        <v>4.0299999999999994</v>
      </c>
    </row>
    <row r="2955" spans="1:11" x14ac:dyDescent="0.2">
      <c r="A2955">
        <v>53453</v>
      </c>
      <c r="B2955" s="21">
        <v>44158</v>
      </c>
      <c r="C2955" s="26" t="s">
        <v>827</v>
      </c>
      <c r="D2955">
        <v>1</v>
      </c>
      <c r="E2955">
        <v>5</v>
      </c>
      <c r="F2955">
        <v>235</v>
      </c>
      <c r="G2955">
        <v>133.91</v>
      </c>
      <c r="H2955" t="str">
        <f>_xlfn.XLOOKUP(Table1[[#This Row],[MyyjäID]],myyjat!$A$2:$A$16,myyjat!$B$2:$B$16)</f>
        <v>Liisa</v>
      </c>
      <c r="I2955">
        <f>_xlfn.XLOOKUP(Table1[[#This Row],[Tuotenumero]],tuotteet!$A$2:$A$26,tuotteet!$C$2:$C$26)</f>
        <v>1</v>
      </c>
      <c r="J2955" t="str">
        <f>_xlfn.XLOOKUP(Table1[[#This Row],[ryhmäID]],ryhmat!$A$2:$A$7,ryhmat!$B$2:$B$7)</f>
        <v>Äänentoisto</v>
      </c>
      <c r="K2955">
        <f>Table1[[#This Row],[Myyntihinta]]-Table1[[#This Row],[Ostohinta]]</f>
        <v>101.09</v>
      </c>
    </row>
    <row r="2956" spans="1:11" x14ac:dyDescent="0.2">
      <c r="A2956">
        <v>53454</v>
      </c>
      <c r="B2956" s="21">
        <v>44159</v>
      </c>
      <c r="C2956" s="26" t="s">
        <v>828</v>
      </c>
      <c r="D2956">
        <v>1</v>
      </c>
      <c r="E2956">
        <v>7</v>
      </c>
      <c r="F2956">
        <v>15</v>
      </c>
      <c r="G2956">
        <v>10.97</v>
      </c>
      <c r="H2956" t="str">
        <f>_xlfn.XLOOKUP(Table1[[#This Row],[MyyjäID]],myyjat!$A$2:$A$16,myyjat!$B$2:$B$16)</f>
        <v>Rauno</v>
      </c>
      <c r="I2956">
        <f>_xlfn.XLOOKUP(Table1[[#This Row],[Tuotenumero]],tuotteet!$A$2:$A$26,tuotteet!$C$2:$C$26)</f>
        <v>4</v>
      </c>
      <c r="J2956" t="str">
        <f>_xlfn.XLOOKUP(Table1[[#This Row],[ryhmäID]],ryhmat!$A$2:$A$7,ryhmat!$B$2:$B$7)</f>
        <v>Tarvikkeet</v>
      </c>
      <c r="K2956">
        <f>Table1[[#This Row],[Myyntihinta]]-Table1[[#This Row],[Ostohinta]]</f>
        <v>4.0299999999999994</v>
      </c>
    </row>
    <row r="2957" spans="1:11" x14ac:dyDescent="0.2">
      <c r="A2957">
        <v>53455</v>
      </c>
      <c r="B2957" s="21">
        <v>44160</v>
      </c>
      <c r="C2957" s="26" t="s">
        <v>828</v>
      </c>
      <c r="D2957">
        <v>1</v>
      </c>
      <c r="E2957">
        <v>1</v>
      </c>
      <c r="F2957">
        <v>15</v>
      </c>
      <c r="G2957">
        <v>10.46</v>
      </c>
      <c r="H2957" t="str">
        <f>_xlfn.XLOOKUP(Table1[[#This Row],[MyyjäID]],myyjat!$A$2:$A$16,myyjat!$B$2:$B$16)</f>
        <v>Jani</v>
      </c>
      <c r="I2957">
        <f>_xlfn.XLOOKUP(Table1[[#This Row],[Tuotenumero]],tuotteet!$A$2:$A$26,tuotteet!$C$2:$C$26)</f>
        <v>4</v>
      </c>
      <c r="J2957" t="str">
        <f>_xlfn.XLOOKUP(Table1[[#This Row],[ryhmäID]],ryhmat!$A$2:$A$7,ryhmat!$B$2:$B$7)</f>
        <v>Tarvikkeet</v>
      </c>
      <c r="K2957">
        <f>Table1[[#This Row],[Myyntihinta]]-Table1[[#This Row],[Ostohinta]]</f>
        <v>4.5399999999999991</v>
      </c>
    </row>
    <row r="2958" spans="1:11" x14ac:dyDescent="0.2">
      <c r="A2958">
        <v>53456</v>
      </c>
      <c r="B2958" s="21">
        <v>44160</v>
      </c>
      <c r="C2958" s="26" t="s">
        <v>827</v>
      </c>
      <c r="D2958">
        <v>1</v>
      </c>
      <c r="E2958">
        <v>2</v>
      </c>
      <c r="F2958">
        <v>254</v>
      </c>
      <c r="G2958">
        <v>137.21</v>
      </c>
      <c r="H2958" t="str">
        <f>_xlfn.XLOOKUP(Table1[[#This Row],[MyyjäID]],myyjat!$A$2:$A$16,myyjat!$B$2:$B$16)</f>
        <v>Petteri</v>
      </c>
      <c r="I2958">
        <f>_xlfn.XLOOKUP(Table1[[#This Row],[Tuotenumero]],tuotteet!$A$2:$A$26,tuotteet!$C$2:$C$26)</f>
        <v>1</v>
      </c>
      <c r="J2958" t="str">
        <f>_xlfn.XLOOKUP(Table1[[#This Row],[ryhmäID]],ryhmat!$A$2:$A$7,ryhmat!$B$2:$B$7)</f>
        <v>Äänentoisto</v>
      </c>
      <c r="K2958">
        <f>Table1[[#This Row],[Myyntihinta]]-Table1[[#This Row],[Ostohinta]]</f>
        <v>116.78999999999999</v>
      </c>
    </row>
    <row r="2959" spans="1:11" x14ac:dyDescent="0.2">
      <c r="A2959">
        <v>53457</v>
      </c>
      <c r="B2959" s="21">
        <v>44160</v>
      </c>
      <c r="C2959" s="26" t="s">
        <v>828</v>
      </c>
      <c r="D2959">
        <v>1</v>
      </c>
      <c r="E2959">
        <v>2</v>
      </c>
      <c r="F2959">
        <v>14</v>
      </c>
      <c r="G2959">
        <v>10.36</v>
      </c>
      <c r="H2959" t="str">
        <f>_xlfn.XLOOKUP(Table1[[#This Row],[MyyjäID]],myyjat!$A$2:$A$16,myyjat!$B$2:$B$16)</f>
        <v>Petteri</v>
      </c>
      <c r="I2959">
        <f>_xlfn.XLOOKUP(Table1[[#This Row],[Tuotenumero]],tuotteet!$A$2:$A$26,tuotteet!$C$2:$C$26)</f>
        <v>4</v>
      </c>
      <c r="J2959" t="str">
        <f>_xlfn.XLOOKUP(Table1[[#This Row],[ryhmäID]],ryhmat!$A$2:$A$7,ryhmat!$B$2:$B$7)</f>
        <v>Tarvikkeet</v>
      </c>
      <c r="K2959">
        <f>Table1[[#This Row],[Myyntihinta]]-Table1[[#This Row],[Ostohinta]]</f>
        <v>3.6400000000000006</v>
      </c>
    </row>
    <row r="2960" spans="1:11" x14ac:dyDescent="0.2">
      <c r="A2960">
        <v>53458</v>
      </c>
      <c r="B2960" s="21">
        <v>44161</v>
      </c>
      <c r="C2960" s="26" t="s">
        <v>826</v>
      </c>
      <c r="D2960">
        <v>1</v>
      </c>
      <c r="E2960">
        <v>5</v>
      </c>
      <c r="F2960">
        <v>18</v>
      </c>
      <c r="G2960">
        <v>8.77</v>
      </c>
      <c r="H2960" t="str">
        <f>_xlfn.XLOOKUP(Table1[[#This Row],[MyyjäID]],myyjat!$A$2:$A$16,myyjat!$B$2:$B$16)</f>
        <v>Liisa</v>
      </c>
      <c r="I2960">
        <f>_xlfn.XLOOKUP(Table1[[#This Row],[Tuotenumero]],tuotteet!$A$2:$A$26,tuotteet!$C$2:$C$26)</f>
        <v>4</v>
      </c>
      <c r="J2960" t="str">
        <f>_xlfn.XLOOKUP(Table1[[#This Row],[ryhmäID]],ryhmat!$A$2:$A$7,ryhmat!$B$2:$B$7)</f>
        <v>Tarvikkeet</v>
      </c>
      <c r="K2960">
        <f>Table1[[#This Row],[Myyntihinta]]-Table1[[#This Row],[Ostohinta]]</f>
        <v>9.23</v>
      </c>
    </row>
    <row r="2961" spans="1:11" x14ac:dyDescent="0.2">
      <c r="A2961">
        <v>53459</v>
      </c>
      <c r="B2961" s="21">
        <v>44161</v>
      </c>
      <c r="C2961" s="26" t="s">
        <v>828</v>
      </c>
      <c r="D2961">
        <v>1</v>
      </c>
      <c r="E2961">
        <v>5</v>
      </c>
      <c r="F2961">
        <v>14</v>
      </c>
      <c r="G2961">
        <v>11.05</v>
      </c>
      <c r="H2961" t="str">
        <f>_xlfn.XLOOKUP(Table1[[#This Row],[MyyjäID]],myyjat!$A$2:$A$16,myyjat!$B$2:$B$16)</f>
        <v>Liisa</v>
      </c>
      <c r="I2961">
        <f>_xlfn.XLOOKUP(Table1[[#This Row],[Tuotenumero]],tuotteet!$A$2:$A$26,tuotteet!$C$2:$C$26)</f>
        <v>4</v>
      </c>
      <c r="J2961" t="str">
        <f>_xlfn.XLOOKUP(Table1[[#This Row],[ryhmäID]],ryhmat!$A$2:$A$7,ryhmat!$B$2:$B$7)</f>
        <v>Tarvikkeet</v>
      </c>
      <c r="K2961">
        <f>Table1[[#This Row],[Myyntihinta]]-Table1[[#This Row],[Ostohinta]]</f>
        <v>2.9499999999999993</v>
      </c>
    </row>
    <row r="2962" spans="1:11" x14ac:dyDescent="0.2">
      <c r="A2962">
        <v>53460</v>
      </c>
      <c r="B2962" s="21">
        <v>44162</v>
      </c>
      <c r="C2962" s="26" t="s">
        <v>828</v>
      </c>
      <c r="D2962">
        <v>1</v>
      </c>
      <c r="E2962">
        <v>1</v>
      </c>
      <c r="F2962">
        <v>15</v>
      </c>
      <c r="G2962">
        <v>10.36</v>
      </c>
      <c r="H2962" t="str">
        <f>_xlfn.XLOOKUP(Table1[[#This Row],[MyyjäID]],myyjat!$A$2:$A$16,myyjat!$B$2:$B$16)</f>
        <v>Jani</v>
      </c>
      <c r="I2962">
        <f>_xlfn.XLOOKUP(Table1[[#This Row],[Tuotenumero]],tuotteet!$A$2:$A$26,tuotteet!$C$2:$C$26)</f>
        <v>4</v>
      </c>
      <c r="J2962" t="str">
        <f>_xlfn.XLOOKUP(Table1[[#This Row],[ryhmäID]],ryhmat!$A$2:$A$7,ryhmat!$B$2:$B$7)</f>
        <v>Tarvikkeet</v>
      </c>
      <c r="K2962">
        <f>Table1[[#This Row],[Myyntihinta]]-Table1[[#This Row],[Ostohinta]]</f>
        <v>4.6400000000000006</v>
      </c>
    </row>
    <row r="2963" spans="1:11" x14ac:dyDescent="0.2">
      <c r="A2963">
        <v>53461</v>
      </c>
      <c r="B2963" s="21">
        <v>44162</v>
      </c>
      <c r="C2963" s="26" t="s">
        <v>828</v>
      </c>
      <c r="D2963">
        <v>1</v>
      </c>
      <c r="E2963">
        <v>9</v>
      </c>
      <c r="F2963">
        <v>15</v>
      </c>
      <c r="G2963">
        <v>10.81</v>
      </c>
      <c r="H2963" t="str">
        <f>_xlfn.XLOOKUP(Table1[[#This Row],[MyyjäID]],myyjat!$A$2:$A$16,myyjat!$B$2:$B$16)</f>
        <v>Maija</v>
      </c>
      <c r="I2963">
        <f>_xlfn.XLOOKUP(Table1[[#This Row],[Tuotenumero]],tuotteet!$A$2:$A$26,tuotteet!$C$2:$C$26)</f>
        <v>4</v>
      </c>
      <c r="J2963" t="str">
        <f>_xlfn.XLOOKUP(Table1[[#This Row],[ryhmäID]],ryhmat!$A$2:$A$7,ryhmat!$B$2:$B$7)</f>
        <v>Tarvikkeet</v>
      </c>
      <c r="K2963">
        <f>Table1[[#This Row],[Myyntihinta]]-Table1[[#This Row],[Ostohinta]]</f>
        <v>4.1899999999999995</v>
      </c>
    </row>
    <row r="2964" spans="1:11" x14ac:dyDescent="0.2">
      <c r="A2964">
        <v>53462</v>
      </c>
      <c r="B2964" s="21">
        <v>44162</v>
      </c>
      <c r="C2964" s="26" t="s">
        <v>828</v>
      </c>
      <c r="D2964">
        <v>1</v>
      </c>
      <c r="E2964">
        <v>6</v>
      </c>
      <c r="F2964">
        <v>15</v>
      </c>
      <c r="G2964">
        <v>10.38</v>
      </c>
      <c r="H2964" t="str">
        <f>_xlfn.XLOOKUP(Table1[[#This Row],[MyyjäID]],myyjat!$A$2:$A$16,myyjat!$B$2:$B$16)</f>
        <v>Hessu</v>
      </c>
      <c r="I2964">
        <f>_xlfn.XLOOKUP(Table1[[#This Row],[Tuotenumero]],tuotteet!$A$2:$A$26,tuotteet!$C$2:$C$26)</f>
        <v>4</v>
      </c>
      <c r="J2964" t="str">
        <f>_xlfn.XLOOKUP(Table1[[#This Row],[ryhmäID]],ryhmat!$A$2:$A$7,ryhmat!$B$2:$B$7)</f>
        <v>Tarvikkeet</v>
      </c>
      <c r="K2964">
        <f>Table1[[#This Row],[Myyntihinta]]-Table1[[#This Row],[Ostohinta]]</f>
        <v>4.6199999999999992</v>
      </c>
    </row>
    <row r="2965" spans="1:11" x14ac:dyDescent="0.2">
      <c r="A2965">
        <v>53463</v>
      </c>
      <c r="B2965" s="21">
        <v>44162</v>
      </c>
      <c r="C2965" s="26" t="s">
        <v>828</v>
      </c>
      <c r="D2965">
        <v>1</v>
      </c>
      <c r="E2965">
        <v>9</v>
      </c>
      <c r="F2965">
        <v>15</v>
      </c>
      <c r="G2965">
        <v>11.08</v>
      </c>
      <c r="H2965" t="str">
        <f>_xlfn.XLOOKUP(Table1[[#This Row],[MyyjäID]],myyjat!$A$2:$A$16,myyjat!$B$2:$B$16)</f>
        <v>Maija</v>
      </c>
      <c r="I2965">
        <f>_xlfn.XLOOKUP(Table1[[#This Row],[Tuotenumero]],tuotteet!$A$2:$A$26,tuotteet!$C$2:$C$26)</f>
        <v>4</v>
      </c>
      <c r="J2965" t="str">
        <f>_xlfn.XLOOKUP(Table1[[#This Row],[ryhmäID]],ryhmat!$A$2:$A$7,ryhmat!$B$2:$B$7)</f>
        <v>Tarvikkeet</v>
      </c>
      <c r="K2965">
        <f>Table1[[#This Row],[Myyntihinta]]-Table1[[#This Row],[Ostohinta]]</f>
        <v>3.92</v>
      </c>
    </row>
    <row r="2966" spans="1:11" x14ac:dyDescent="0.2">
      <c r="A2966">
        <v>53464</v>
      </c>
      <c r="B2966" s="21">
        <v>44162</v>
      </c>
      <c r="C2966" s="26" t="s">
        <v>828</v>
      </c>
      <c r="D2966">
        <v>1</v>
      </c>
      <c r="E2966">
        <v>6</v>
      </c>
      <c r="F2966">
        <v>14</v>
      </c>
      <c r="G2966">
        <v>10.49</v>
      </c>
      <c r="H2966" t="str">
        <f>_xlfn.XLOOKUP(Table1[[#This Row],[MyyjäID]],myyjat!$A$2:$A$16,myyjat!$B$2:$B$16)</f>
        <v>Hessu</v>
      </c>
      <c r="I2966">
        <f>_xlfn.XLOOKUP(Table1[[#This Row],[Tuotenumero]],tuotteet!$A$2:$A$26,tuotteet!$C$2:$C$26)</f>
        <v>4</v>
      </c>
      <c r="J2966" t="str">
        <f>_xlfn.XLOOKUP(Table1[[#This Row],[ryhmäID]],ryhmat!$A$2:$A$7,ryhmat!$B$2:$B$7)</f>
        <v>Tarvikkeet</v>
      </c>
      <c r="K2966">
        <f>Table1[[#This Row],[Myyntihinta]]-Table1[[#This Row],[Ostohinta]]</f>
        <v>3.51</v>
      </c>
    </row>
    <row r="2967" spans="1:11" x14ac:dyDescent="0.2">
      <c r="A2967">
        <v>53465</v>
      </c>
      <c r="B2967" s="21">
        <v>44162</v>
      </c>
      <c r="C2967" s="26" t="s">
        <v>829</v>
      </c>
      <c r="D2967">
        <v>1</v>
      </c>
      <c r="E2967">
        <v>5</v>
      </c>
      <c r="F2967">
        <v>336</v>
      </c>
      <c r="G2967">
        <v>214.74</v>
      </c>
      <c r="H2967" t="str">
        <f>_xlfn.XLOOKUP(Table1[[#This Row],[MyyjäID]],myyjat!$A$2:$A$16,myyjat!$B$2:$B$16)</f>
        <v>Liisa</v>
      </c>
      <c r="I2967">
        <f>_xlfn.XLOOKUP(Table1[[#This Row],[Tuotenumero]],tuotteet!$A$2:$A$26,tuotteet!$C$2:$C$26)</f>
        <v>3</v>
      </c>
      <c r="J2967" t="str">
        <f>_xlfn.XLOOKUP(Table1[[#This Row],[ryhmäID]],ryhmat!$A$2:$A$7,ryhmat!$B$2:$B$7)</f>
        <v>TV</v>
      </c>
      <c r="K2967">
        <f>Table1[[#This Row],[Myyntihinta]]-Table1[[#This Row],[Ostohinta]]</f>
        <v>121.25999999999999</v>
      </c>
    </row>
    <row r="2968" spans="1:11" x14ac:dyDescent="0.2">
      <c r="A2968">
        <v>53466</v>
      </c>
      <c r="B2968" s="21">
        <v>44163</v>
      </c>
      <c r="C2968" s="26" t="s">
        <v>828</v>
      </c>
      <c r="D2968">
        <v>1</v>
      </c>
      <c r="E2968">
        <v>5</v>
      </c>
      <c r="F2968">
        <v>14</v>
      </c>
      <c r="G2968">
        <v>10.69</v>
      </c>
      <c r="H2968" t="str">
        <f>_xlfn.XLOOKUP(Table1[[#This Row],[MyyjäID]],myyjat!$A$2:$A$16,myyjat!$B$2:$B$16)</f>
        <v>Liisa</v>
      </c>
      <c r="I2968">
        <f>_xlfn.XLOOKUP(Table1[[#This Row],[Tuotenumero]],tuotteet!$A$2:$A$26,tuotteet!$C$2:$C$26)</f>
        <v>4</v>
      </c>
      <c r="J2968" t="str">
        <f>_xlfn.XLOOKUP(Table1[[#This Row],[ryhmäID]],ryhmat!$A$2:$A$7,ryhmat!$B$2:$B$7)</f>
        <v>Tarvikkeet</v>
      </c>
      <c r="K2968">
        <f>Table1[[#This Row],[Myyntihinta]]-Table1[[#This Row],[Ostohinta]]</f>
        <v>3.3100000000000005</v>
      </c>
    </row>
    <row r="2969" spans="1:11" x14ac:dyDescent="0.2">
      <c r="A2969">
        <v>53467</v>
      </c>
      <c r="B2969" s="21">
        <v>44163</v>
      </c>
      <c r="C2969" s="26" t="s">
        <v>828</v>
      </c>
      <c r="D2969">
        <v>1</v>
      </c>
      <c r="E2969">
        <v>3</v>
      </c>
      <c r="F2969">
        <v>14</v>
      </c>
      <c r="G2969">
        <v>10.64</v>
      </c>
      <c r="H2969" t="str">
        <f>_xlfn.XLOOKUP(Table1[[#This Row],[MyyjäID]],myyjat!$A$2:$A$16,myyjat!$B$2:$B$16)</f>
        <v>Pekka</v>
      </c>
      <c r="I2969">
        <f>_xlfn.XLOOKUP(Table1[[#This Row],[Tuotenumero]],tuotteet!$A$2:$A$26,tuotteet!$C$2:$C$26)</f>
        <v>4</v>
      </c>
      <c r="J2969" t="str">
        <f>_xlfn.XLOOKUP(Table1[[#This Row],[ryhmäID]],ryhmat!$A$2:$A$7,ryhmat!$B$2:$B$7)</f>
        <v>Tarvikkeet</v>
      </c>
      <c r="K2969">
        <f>Table1[[#This Row],[Myyntihinta]]-Table1[[#This Row],[Ostohinta]]</f>
        <v>3.3599999999999994</v>
      </c>
    </row>
    <row r="2970" spans="1:11" x14ac:dyDescent="0.2">
      <c r="A2970">
        <v>53468</v>
      </c>
      <c r="B2970" s="21">
        <v>44164</v>
      </c>
      <c r="C2970" s="26" t="s">
        <v>828</v>
      </c>
      <c r="D2970">
        <v>1</v>
      </c>
      <c r="E2970">
        <v>7</v>
      </c>
      <c r="F2970">
        <v>14</v>
      </c>
      <c r="G2970">
        <v>10.84</v>
      </c>
      <c r="H2970" t="str">
        <f>_xlfn.XLOOKUP(Table1[[#This Row],[MyyjäID]],myyjat!$A$2:$A$16,myyjat!$B$2:$B$16)</f>
        <v>Rauno</v>
      </c>
      <c r="I2970">
        <f>_xlfn.XLOOKUP(Table1[[#This Row],[Tuotenumero]],tuotteet!$A$2:$A$26,tuotteet!$C$2:$C$26)</f>
        <v>4</v>
      </c>
      <c r="J2970" t="str">
        <f>_xlfn.XLOOKUP(Table1[[#This Row],[ryhmäID]],ryhmat!$A$2:$A$7,ryhmat!$B$2:$B$7)</f>
        <v>Tarvikkeet</v>
      </c>
      <c r="K2970">
        <f>Table1[[#This Row],[Myyntihinta]]-Table1[[#This Row],[Ostohinta]]</f>
        <v>3.16</v>
      </c>
    </row>
    <row r="2971" spans="1:11" x14ac:dyDescent="0.2">
      <c r="A2971">
        <v>53469</v>
      </c>
      <c r="B2971" s="21">
        <v>44164</v>
      </c>
      <c r="C2971" s="26" t="s">
        <v>827</v>
      </c>
      <c r="D2971">
        <v>1</v>
      </c>
      <c r="E2971">
        <v>5</v>
      </c>
      <c r="F2971">
        <v>246</v>
      </c>
      <c r="G2971">
        <v>134.65</v>
      </c>
      <c r="H2971" t="str">
        <f>_xlfn.XLOOKUP(Table1[[#This Row],[MyyjäID]],myyjat!$A$2:$A$16,myyjat!$B$2:$B$16)</f>
        <v>Liisa</v>
      </c>
      <c r="I2971">
        <f>_xlfn.XLOOKUP(Table1[[#This Row],[Tuotenumero]],tuotteet!$A$2:$A$26,tuotteet!$C$2:$C$26)</f>
        <v>1</v>
      </c>
      <c r="J2971" t="str">
        <f>_xlfn.XLOOKUP(Table1[[#This Row],[ryhmäID]],ryhmat!$A$2:$A$7,ryhmat!$B$2:$B$7)</f>
        <v>Äänentoisto</v>
      </c>
      <c r="K2971">
        <f>Table1[[#This Row],[Myyntihinta]]-Table1[[#This Row],[Ostohinta]]</f>
        <v>111.35</v>
      </c>
    </row>
    <row r="2972" spans="1:11" x14ac:dyDescent="0.2">
      <c r="A2972">
        <v>53470</v>
      </c>
      <c r="B2972" s="21">
        <v>44165</v>
      </c>
      <c r="C2972" s="26" t="s">
        <v>828</v>
      </c>
      <c r="D2972">
        <v>1</v>
      </c>
      <c r="E2972">
        <v>1</v>
      </c>
      <c r="F2972">
        <v>14</v>
      </c>
      <c r="G2972">
        <v>10.5</v>
      </c>
      <c r="H2972" t="str">
        <f>_xlfn.XLOOKUP(Table1[[#This Row],[MyyjäID]],myyjat!$A$2:$A$16,myyjat!$B$2:$B$16)</f>
        <v>Jani</v>
      </c>
      <c r="I2972">
        <f>_xlfn.XLOOKUP(Table1[[#This Row],[Tuotenumero]],tuotteet!$A$2:$A$26,tuotteet!$C$2:$C$26)</f>
        <v>4</v>
      </c>
      <c r="J2972" t="str">
        <f>_xlfn.XLOOKUP(Table1[[#This Row],[ryhmäID]],ryhmat!$A$2:$A$7,ryhmat!$B$2:$B$7)</f>
        <v>Tarvikkeet</v>
      </c>
      <c r="K2972">
        <f>Table1[[#This Row],[Myyntihinta]]-Table1[[#This Row],[Ostohinta]]</f>
        <v>3.5</v>
      </c>
    </row>
    <row r="2973" spans="1:11" x14ac:dyDescent="0.2">
      <c r="A2973">
        <v>53471</v>
      </c>
      <c r="B2973" s="21">
        <v>44165</v>
      </c>
      <c r="C2973" s="26" t="s">
        <v>826</v>
      </c>
      <c r="D2973">
        <v>1</v>
      </c>
      <c r="E2973">
        <v>7</v>
      </c>
      <c r="F2973">
        <v>18</v>
      </c>
      <c r="G2973">
        <v>9.01</v>
      </c>
      <c r="H2973" t="str">
        <f>_xlfn.XLOOKUP(Table1[[#This Row],[MyyjäID]],myyjat!$A$2:$A$16,myyjat!$B$2:$B$16)</f>
        <v>Rauno</v>
      </c>
      <c r="I2973">
        <f>_xlfn.XLOOKUP(Table1[[#This Row],[Tuotenumero]],tuotteet!$A$2:$A$26,tuotteet!$C$2:$C$26)</f>
        <v>4</v>
      </c>
      <c r="J2973" t="str">
        <f>_xlfn.XLOOKUP(Table1[[#This Row],[ryhmäID]],ryhmat!$A$2:$A$7,ryhmat!$B$2:$B$7)</f>
        <v>Tarvikkeet</v>
      </c>
      <c r="K2973">
        <f>Table1[[#This Row],[Myyntihinta]]-Table1[[#This Row],[Ostohinta]]</f>
        <v>8.99</v>
      </c>
    </row>
    <row r="2974" spans="1:11" x14ac:dyDescent="0.2">
      <c r="A2974">
        <v>53472</v>
      </c>
      <c r="B2974" s="21">
        <v>44166</v>
      </c>
      <c r="C2974" s="26" t="s">
        <v>827</v>
      </c>
      <c r="D2974">
        <v>1</v>
      </c>
      <c r="E2974">
        <v>1</v>
      </c>
      <c r="F2974">
        <v>239</v>
      </c>
      <c r="G2974">
        <v>127.58</v>
      </c>
      <c r="H2974" t="str">
        <f>_xlfn.XLOOKUP(Table1[[#This Row],[MyyjäID]],myyjat!$A$2:$A$16,myyjat!$B$2:$B$16)</f>
        <v>Jani</v>
      </c>
      <c r="I2974">
        <f>_xlfn.XLOOKUP(Table1[[#This Row],[Tuotenumero]],tuotteet!$A$2:$A$26,tuotteet!$C$2:$C$26)</f>
        <v>1</v>
      </c>
      <c r="J2974" t="str">
        <f>_xlfn.XLOOKUP(Table1[[#This Row],[ryhmäID]],ryhmat!$A$2:$A$7,ryhmat!$B$2:$B$7)</f>
        <v>Äänentoisto</v>
      </c>
      <c r="K2974">
        <f>Table1[[#This Row],[Myyntihinta]]-Table1[[#This Row],[Ostohinta]]</f>
        <v>111.42</v>
      </c>
    </row>
    <row r="2975" spans="1:11" x14ac:dyDescent="0.2">
      <c r="A2975">
        <v>53473</v>
      </c>
      <c r="B2975" s="21">
        <v>44166</v>
      </c>
      <c r="C2975" s="26" t="s">
        <v>828</v>
      </c>
      <c r="D2975">
        <v>1</v>
      </c>
      <c r="E2975">
        <v>6</v>
      </c>
      <c r="F2975">
        <v>14</v>
      </c>
      <c r="G2975">
        <v>10.61</v>
      </c>
      <c r="H2975" t="str">
        <f>_xlfn.XLOOKUP(Table1[[#This Row],[MyyjäID]],myyjat!$A$2:$A$16,myyjat!$B$2:$B$16)</f>
        <v>Hessu</v>
      </c>
      <c r="I2975">
        <f>_xlfn.XLOOKUP(Table1[[#This Row],[Tuotenumero]],tuotteet!$A$2:$A$26,tuotteet!$C$2:$C$26)</f>
        <v>4</v>
      </c>
      <c r="J2975" t="str">
        <f>_xlfn.XLOOKUP(Table1[[#This Row],[ryhmäID]],ryhmat!$A$2:$A$7,ryhmat!$B$2:$B$7)</f>
        <v>Tarvikkeet</v>
      </c>
      <c r="K2975">
        <f>Table1[[#This Row],[Myyntihinta]]-Table1[[#This Row],[Ostohinta]]</f>
        <v>3.3900000000000006</v>
      </c>
    </row>
    <row r="2976" spans="1:11" x14ac:dyDescent="0.2">
      <c r="A2976">
        <v>53474</v>
      </c>
      <c r="B2976" s="21">
        <v>44167</v>
      </c>
      <c r="C2976" s="26" t="s">
        <v>828</v>
      </c>
      <c r="D2976">
        <v>1</v>
      </c>
      <c r="E2976">
        <v>6</v>
      </c>
      <c r="F2976">
        <v>15</v>
      </c>
      <c r="G2976">
        <v>11.06</v>
      </c>
      <c r="H2976" t="str">
        <f>_xlfn.XLOOKUP(Table1[[#This Row],[MyyjäID]],myyjat!$A$2:$A$16,myyjat!$B$2:$B$16)</f>
        <v>Hessu</v>
      </c>
      <c r="I2976">
        <f>_xlfn.XLOOKUP(Table1[[#This Row],[Tuotenumero]],tuotteet!$A$2:$A$26,tuotteet!$C$2:$C$26)</f>
        <v>4</v>
      </c>
      <c r="J2976" t="str">
        <f>_xlfn.XLOOKUP(Table1[[#This Row],[ryhmäID]],ryhmat!$A$2:$A$7,ryhmat!$B$2:$B$7)</f>
        <v>Tarvikkeet</v>
      </c>
      <c r="K2976">
        <f>Table1[[#This Row],[Myyntihinta]]-Table1[[#This Row],[Ostohinta]]</f>
        <v>3.9399999999999995</v>
      </c>
    </row>
    <row r="2977" spans="1:11" x14ac:dyDescent="0.2">
      <c r="A2977">
        <v>53475</v>
      </c>
      <c r="B2977" s="21">
        <v>44167</v>
      </c>
      <c r="C2977" s="26" t="s">
        <v>830</v>
      </c>
      <c r="D2977">
        <v>1</v>
      </c>
      <c r="E2977">
        <v>5</v>
      </c>
      <c r="F2977">
        <v>56</v>
      </c>
      <c r="G2977">
        <v>45.38</v>
      </c>
      <c r="H2977" t="str">
        <f>_xlfn.XLOOKUP(Table1[[#This Row],[MyyjäID]],myyjat!$A$2:$A$16,myyjat!$B$2:$B$16)</f>
        <v>Liisa</v>
      </c>
      <c r="I2977">
        <f>_xlfn.XLOOKUP(Table1[[#This Row],[Tuotenumero]],tuotteet!$A$2:$A$26,tuotteet!$C$2:$C$26)</f>
        <v>4</v>
      </c>
      <c r="J2977" t="str">
        <f>_xlfn.XLOOKUP(Table1[[#This Row],[ryhmäID]],ryhmat!$A$2:$A$7,ryhmat!$B$2:$B$7)</f>
        <v>Tarvikkeet</v>
      </c>
      <c r="K2977">
        <f>Table1[[#This Row],[Myyntihinta]]-Table1[[#This Row],[Ostohinta]]</f>
        <v>10.619999999999997</v>
      </c>
    </row>
    <row r="2978" spans="1:11" x14ac:dyDescent="0.2">
      <c r="A2978">
        <v>53476</v>
      </c>
      <c r="B2978" s="21">
        <v>44167</v>
      </c>
      <c r="C2978" s="26" t="s">
        <v>829</v>
      </c>
      <c r="D2978">
        <v>1</v>
      </c>
      <c r="E2978">
        <v>6</v>
      </c>
      <c r="F2978">
        <v>342</v>
      </c>
      <c r="G2978">
        <v>217.47</v>
      </c>
      <c r="H2978" t="str">
        <f>_xlfn.XLOOKUP(Table1[[#This Row],[MyyjäID]],myyjat!$A$2:$A$16,myyjat!$B$2:$B$16)</f>
        <v>Hessu</v>
      </c>
      <c r="I2978">
        <f>_xlfn.XLOOKUP(Table1[[#This Row],[Tuotenumero]],tuotteet!$A$2:$A$26,tuotteet!$C$2:$C$26)</f>
        <v>3</v>
      </c>
      <c r="J2978" t="str">
        <f>_xlfn.XLOOKUP(Table1[[#This Row],[ryhmäID]],ryhmat!$A$2:$A$7,ryhmat!$B$2:$B$7)</f>
        <v>TV</v>
      </c>
      <c r="K2978">
        <f>Table1[[#This Row],[Myyntihinta]]-Table1[[#This Row],[Ostohinta]]</f>
        <v>124.53</v>
      </c>
    </row>
    <row r="2979" spans="1:11" x14ac:dyDescent="0.2">
      <c r="A2979">
        <v>53477</v>
      </c>
      <c r="B2979" s="21">
        <v>44168</v>
      </c>
      <c r="C2979" s="26" t="s">
        <v>828</v>
      </c>
      <c r="D2979">
        <v>1</v>
      </c>
      <c r="E2979">
        <v>3</v>
      </c>
      <c r="F2979">
        <v>14</v>
      </c>
      <c r="G2979">
        <v>10.67</v>
      </c>
      <c r="H2979" t="str">
        <f>_xlfn.XLOOKUP(Table1[[#This Row],[MyyjäID]],myyjat!$A$2:$A$16,myyjat!$B$2:$B$16)</f>
        <v>Pekka</v>
      </c>
      <c r="I2979">
        <f>_xlfn.XLOOKUP(Table1[[#This Row],[Tuotenumero]],tuotteet!$A$2:$A$26,tuotteet!$C$2:$C$26)</f>
        <v>4</v>
      </c>
      <c r="J2979" t="str">
        <f>_xlfn.XLOOKUP(Table1[[#This Row],[ryhmäID]],ryhmat!$A$2:$A$7,ryhmat!$B$2:$B$7)</f>
        <v>Tarvikkeet</v>
      </c>
      <c r="K2979">
        <f>Table1[[#This Row],[Myyntihinta]]-Table1[[#This Row],[Ostohinta]]</f>
        <v>3.33</v>
      </c>
    </row>
    <row r="2980" spans="1:11" x14ac:dyDescent="0.2">
      <c r="A2980">
        <v>53478</v>
      </c>
      <c r="B2980" s="21">
        <v>44168</v>
      </c>
      <c r="C2980" s="26" t="s">
        <v>828</v>
      </c>
      <c r="D2980">
        <v>1</v>
      </c>
      <c r="E2980">
        <v>1</v>
      </c>
      <c r="F2980">
        <v>15</v>
      </c>
      <c r="G2980">
        <v>11.14</v>
      </c>
      <c r="H2980" t="str">
        <f>_xlfn.XLOOKUP(Table1[[#This Row],[MyyjäID]],myyjat!$A$2:$A$16,myyjat!$B$2:$B$16)</f>
        <v>Jani</v>
      </c>
      <c r="I2980">
        <f>_xlfn.XLOOKUP(Table1[[#This Row],[Tuotenumero]],tuotteet!$A$2:$A$26,tuotteet!$C$2:$C$26)</f>
        <v>4</v>
      </c>
      <c r="J2980" t="str">
        <f>_xlfn.XLOOKUP(Table1[[#This Row],[ryhmäID]],ryhmat!$A$2:$A$7,ryhmat!$B$2:$B$7)</f>
        <v>Tarvikkeet</v>
      </c>
      <c r="K2980">
        <f>Table1[[#This Row],[Myyntihinta]]-Table1[[#This Row],[Ostohinta]]</f>
        <v>3.8599999999999994</v>
      </c>
    </row>
    <row r="2981" spans="1:11" x14ac:dyDescent="0.2">
      <c r="A2981">
        <v>53479</v>
      </c>
      <c r="B2981" s="21">
        <v>44169</v>
      </c>
      <c r="C2981" s="26" t="s">
        <v>828</v>
      </c>
      <c r="D2981">
        <v>1</v>
      </c>
      <c r="E2981">
        <v>6</v>
      </c>
      <c r="F2981">
        <v>15</v>
      </c>
      <c r="G2981">
        <v>10.73</v>
      </c>
      <c r="H2981" t="str">
        <f>_xlfn.XLOOKUP(Table1[[#This Row],[MyyjäID]],myyjat!$A$2:$A$16,myyjat!$B$2:$B$16)</f>
        <v>Hessu</v>
      </c>
      <c r="I2981">
        <f>_xlfn.XLOOKUP(Table1[[#This Row],[Tuotenumero]],tuotteet!$A$2:$A$26,tuotteet!$C$2:$C$26)</f>
        <v>4</v>
      </c>
      <c r="J2981" t="str">
        <f>_xlfn.XLOOKUP(Table1[[#This Row],[ryhmäID]],ryhmat!$A$2:$A$7,ryhmat!$B$2:$B$7)</f>
        <v>Tarvikkeet</v>
      </c>
      <c r="K2981">
        <f>Table1[[#This Row],[Myyntihinta]]-Table1[[#This Row],[Ostohinta]]</f>
        <v>4.2699999999999996</v>
      </c>
    </row>
    <row r="2982" spans="1:11" x14ac:dyDescent="0.2">
      <c r="A2982">
        <v>53480</v>
      </c>
      <c r="B2982" s="21">
        <v>44169</v>
      </c>
      <c r="C2982" s="26" t="s">
        <v>829</v>
      </c>
      <c r="D2982">
        <v>1</v>
      </c>
      <c r="E2982">
        <v>1</v>
      </c>
      <c r="F2982">
        <v>343</v>
      </c>
      <c r="G2982">
        <v>226.32</v>
      </c>
      <c r="H2982" t="str">
        <f>_xlfn.XLOOKUP(Table1[[#This Row],[MyyjäID]],myyjat!$A$2:$A$16,myyjat!$B$2:$B$16)</f>
        <v>Jani</v>
      </c>
      <c r="I2982">
        <f>_xlfn.XLOOKUP(Table1[[#This Row],[Tuotenumero]],tuotteet!$A$2:$A$26,tuotteet!$C$2:$C$26)</f>
        <v>3</v>
      </c>
      <c r="J2982" t="str">
        <f>_xlfn.XLOOKUP(Table1[[#This Row],[ryhmäID]],ryhmat!$A$2:$A$7,ryhmat!$B$2:$B$7)</f>
        <v>TV</v>
      </c>
      <c r="K2982">
        <f>Table1[[#This Row],[Myyntihinta]]-Table1[[#This Row],[Ostohinta]]</f>
        <v>116.68</v>
      </c>
    </row>
    <row r="2983" spans="1:11" x14ac:dyDescent="0.2">
      <c r="A2983">
        <v>53481</v>
      </c>
      <c r="B2983" s="21">
        <v>44169</v>
      </c>
      <c r="C2983" s="26" t="s">
        <v>828</v>
      </c>
      <c r="D2983">
        <v>1</v>
      </c>
      <c r="E2983">
        <v>5</v>
      </c>
      <c r="F2983">
        <v>15</v>
      </c>
      <c r="G2983">
        <v>11.17</v>
      </c>
      <c r="H2983" t="str">
        <f>_xlfn.XLOOKUP(Table1[[#This Row],[MyyjäID]],myyjat!$A$2:$A$16,myyjat!$B$2:$B$16)</f>
        <v>Liisa</v>
      </c>
      <c r="I2983">
        <f>_xlfn.XLOOKUP(Table1[[#This Row],[Tuotenumero]],tuotteet!$A$2:$A$26,tuotteet!$C$2:$C$26)</f>
        <v>4</v>
      </c>
      <c r="J2983" t="str">
        <f>_xlfn.XLOOKUP(Table1[[#This Row],[ryhmäID]],ryhmat!$A$2:$A$7,ryhmat!$B$2:$B$7)</f>
        <v>Tarvikkeet</v>
      </c>
      <c r="K2983">
        <f>Table1[[#This Row],[Myyntihinta]]-Table1[[#This Row],[Ostohinta]]</f>
        <v>3.83</v>
      </c>
    </row>
    <row r="2984" spans="1:11" x14ac:dyDescent="0.2">
      <c r="A2984">
        <v>53482</v>
      </c>
      <c r="B2984" s="21">
        <v>44170</v>
      </c>
      <c r="C2984" s="26" t="s">
        <v>828</v>
      </c>
      <c r="D2984">
        <v>1</v>
      </c>
      <c r="E2984">
        <v>6</v>
      </c>
      <c r="F2984">
        <v>15</v>
      </c>
      <c r="G2984">
        <v>10.49</v>
      </c>
      <c r="H2984" t="str">
        <f>_xlfn.XLOOKUP(Table1[[#This Row],[MyyjäID]],myyjat!$A$2:$A$16,myyjat!$B$2:$B$16)</f>
        <v>Hessu</v>
      </c>
      <c r="I2984">
        <f>_xlfn.XLOOKUP(Table1[[#This Row],[Tuotenumero]],tuotteet!$A$2:$A$26,tuotteet!$C$2:$C$26)</f>
        <v>4</v>
      </c>
      <c r="J2984" t="str">
        <f>_xlfn.XLOOKUP(Table1[[#This Row],[ryhmäID]],ryhmat!$A$2:$A$7,ryhmat!$B$2:$B$7)</f>
        <v>Tarvikkeet</v>
      </c>
      <c r="K2984">
        <f>Table1[[#This Row],[Myyntihinta]]-Table1[[#This Row],[Ostohinta]]</f>
        <v>4.51</v>
      </c>
    </row>
    <row r="2985" spans="1:11" x14ac:dyDescent="0.2">
      <c r="A2985">
        <v>53483</v>
      </c>
      <c r="B2985" s="21">
        <v>44170</v>
      </c>
      <c r="C2985" s="26" t="s">
        <v>827</v>
      </c>
      <c r="D2985">
        <v>1</v>
      </c>
      <c r="E2985">
        <v>2</v>
      </c>
      <c r="F2985">
        <v>246</v>
      </c>
      <c r="G2985">
        <v>139.35</v>
      </c>
      <c r="H2985" t="str">
        <f>_xlfn.XLOOKUP(Table1[[#This Row],[MyyjäID]],myyjat!$A$2:$A$16,myyjat!$B$2:$B$16)</f>
        <v>Petteri</v>
      </c>
      <c r="I2985">
        <f>_xlfn.XLOOKUP(Table1[[#This Row],[Tuotenumero]],tuotteet!$A$2:$A$26,tuotteet!$C$2:$C$26)</f>
        <v>1</v>
      </c>
      <c r="J2985" t="str">
        <f>_xlfn.XLOOKUP(Table1[[#This Row],[ryhmäID]],ryhmat!$A$2:$A$7,ryhmat!$B$2:$B$7)</f>
        <v>Äänentoisto</v>
      </c>
      <c r="K2985">
        <f>Table1[[#This Row],[Myyntihinta]]-Table1[[#This Row],[Ostohinta]]</f>
        <v>106.65</v>
      </c>
    </row>
    <row r="2986" spans="1:11" x14ac:dyDescent="0.2">
      <c r="A2986">
        <v>53484</v>
      </c>
      <c r="B2986" s="21">
        <v>44171</v>
      </c>
      <c r="C2986" s="26" t="s">
        <v>828</v>
      </c>
      <c r="D2986">
        <v>1</v>
      </c>
      <c r="E2986">
        <v>1</v>
      </c>
      <c r="F2986">
        <v>14</v>
      </c>
      <c r="G2986">
        <v>10.220000000000001</v>
      </c>
      <c r="H2986" t="str">
        <f>_xlfn.XLOOKUP(Table1[[#This Row],[MyyjäID]],myyjat!$A$2:$A$16,myyjat!$B$2:$B$16)</f>
        <v>Jani</v>
      </c>
      <c r="I2986">
        <f>_xlfn.XLOOKUP(Table1[[#This Row],[Tuotenumero]],tuotteet!$A$2:$A$26,tuotteet!$C$2:$C$26)</f>
        <v>4</v>
      </c>
      <c r="J2986" t="str">
        <f>_xlfn.XLOOKUP(Table1[[#This Row],[ryhmäID]],ryhmat!$A$2:$A$7,ryhmat!$B$2:$B$7)</f>
        <v>Tarvikkeet</v>
      </c>
      <c r="K2986">
        <f>Table1[[#This Row],[Myyntihinta]]-Table1[[#This Row],[Ostohinta]]</f>
        <v>3.7799999999999994</v>
      </c>
    </row>
    <row r="2987" spans="1:11" x14ac:dyDescent="0.2">
      <c r="A2987">
        <v>53485</v>
      </c>
      <c r="B2987" s="21">
        <v>44171</v>
      </c>
      <c r="C2987" s="26" t="s">
        <v>828</v>
      </c>
      <c r="D2987">
        <v>1</v>
      </c>
      <c r="E2987">
        <v>9</v>
      </c>
      <c r="F2987">
        <v>14</v>
      </c>
      <c r="G2987">
        <v>10.62</v>
      </c>
      <c r="H2987" t="str">
        <f>_xlfn.XLOOKUP(Table1[[#This Row],[MyyjäID]],myyjat!$A$2:$A$16,myyjat!$B$2:$B$16)</f>
        <v>Maija</v>
      </c>
      <c r="I2987">
        <f>_xlfn.XLOOKUP(Table1[[#This Row],[Tuotenumero]],tuotteet!$A$2:$A$26,tuotteet!$C$2:$C$26)</f>
        <v>4</v>
      </c>
      <c r="J2987" t="str">
        <f>_xlfn.XLOOKUP(Table1[[#This Row],[ryhmäID]],ryhmat!$A$2:$A$7,ryhmat!$B$2:$B$7)</f>
        <v>Tarvikkeet</v>
      </c>
      <c r="K2987">
        <f>Table1[[#This Row],[Myyntihinta]]-Table1[[#This Row],[Ostohinta]]</f>
        <v>3.3800000000000008</v>
      </c>
    </row>
    <row r="2988" spans="1:11" x14ac:dyDescent="0.2">
      <c r="A2988">
        <v>53486</v>
      </c>
      <c r="B2988" s="21">
        <v>44171</v>
      </c>
      <c r="C2988" s="26" t="s">
        <v>828</v>
      </c>
      <c r="D2988">
        <v>1</v>
      </c>
      <c r="E2988">
        <v>1</v>
      </c>
      <c r="F2988">
        <v>15</v>
      </c>
      <c r="G2988">
        <v>11.14</v>
      </c>
      <c r="H2988" t="str">
        <f>_xlfn.XLOOKUP(Table1[[#This Row],[MyyjäID]],myyjat!$A$2:$A$16,myyjat!$B$2:$B$16)</f>
        <v>Jani</v>
      </c>
      <c r="I2988">
        <f>_xlfn.XLOOKUP(Table1[[#This Row],[Tuotenumero]],tuotteet!$A$2:$A$26,tuotteet!$C$2:$C$26)</f>
        <v>4</v>
      </c>
      <c r="J2988" t="str">
        <f>_xlfn.XLOOKUP(Table1[[#This Row],[ryhmäID]],ryhmat!$A$2:$A$7,ryhmat!$B$2:$B$7)</f>
        <v>Tarvikkeet</v>
      </c>
      <c r="K2988">
        <f>Table1[[#This Row],[Myyntihinta]]-Table1[[#This Row],[Ostohinta]]</f>
        <v>3.8599999999999994</v>
      </c>
    </row>
    <row r="2989" spans="1:11" x14ac:dyDescent="0.2">
      <c r="A2989">
        <v>53487</v>
      </c>
      <c r="B2989" s="21">
        <v>44171</v>
      </c>
      <c r="C2989" s="26" t="s">
        <v>828</v>
      </c>
      <c r="D2989">
        <v>1</v>
      </c>
      <c r="E2989">
        <v>6</v>
      </c>
      <c r="F2989">
        <v>15</v>
      </c>
      <c r="G2989">
        <v>10.47</v>
      </c>
      <c r="H2989" t="str">
        <f>_xlfn.XLOOKUP(Table1[[#This Row],[MyyjäID]],myyjat!$A$2:$A$16,myyjat!$B$2:$B$16)</f>
        <v>Hessu</v>
      </c>
      <c r="I2989">
        <f>_xlfn.XLOOKUP(Table1[[#This Row],[Tuotenumero]],tuotteet!$A$2:$A$26,tuotteet!$C$2:$C$26)</f>
        <v>4</v>
      </c>
      <c r="J2989" t="str">
        <f>_xlfn.XLOOKUP(Table1[[#This Row],[ryhmäID]],ryhmat!$A$2:$A$7,ryhmat!$B$2:$B$7)</f>
        <v>Tarvikkeet</v>
      </c>
      <c r="K2989">
        <f>Table1[[#This Row],[Myyntihinta]]-Table1[[#This Row],[Ostohinta]]</f>
        <v>4.5299999999999994</v>
      </c>
    </row>
    <row r="2990" spans="1:11" x14ac:dyDescent="0.2">
      <c r="A2990">
        <v>53488</v>
      </c>
      <c r="B2990" s="21">
        <v>44171</v>
      </c>
      <c r="C2990" s="26" t="s">
        <v>828</v>
      </c>
      <c r="D2990">
        <v>1</v>
      </c>
      <c r="E2990">
        <v>1</v>
      </c>
      <c r="F2990">
        <v>15</v>
      </c>
      <c r="G2990">
        <v>10.91</v>
      </c>
      <c r="H2990" t="str">
        <f>_xlfn.XLOOKUP(Table1[[#This Row],[MyyjäID]],myyjat!$A$2:$A$16,myyjat!$B$2:$B$16)</f>
        <v>Jani</v>
      </c>
      <c r="I2990">
        <f>_xlfn.XLOOKUP(Table1[[#This Row],[Tuotenumero]],tuotteet!$A$2:$A$26,tuotteet!$C$2:$C$26)</f>
        <v>4</v>
      </c>
      <c r="J2990" t="str">
        <f>_xlfn.XLOOKUP(Table1[[#This Row],[ryhmäID]],ryhmat!$A$2:$A$7,ryhmat!$B$2:$B$7)</f>
        <v>Tarvikkeet</v>
      </c>
      <c r="K2990">
        <f>Table1[[#This Row],[Myyntihinta]]-Table1[[#This Row],[Ostohinta]]</f>
        <v>4.09</v>
      </c>
    </row>
    <row r="2991" spans="1:11" x14ac:dyDescent="0.2">
      <c r="A2991">
        <v>53489</v>
      </c>
      <c r="B2991" s="21">
        <v>44171</v>
      </c>
      <c r="C2991" s="26" t="s">
        <v>828</v>
      </c>
      <c r="D2991">
        <v>1</v>
      </c>
      <c r="E2991">
        <v>7</v>
      </c>
      <c r="F2991">
        <v>15</v>
      </c>
      <c r="G2991">
        <v>10.31</v>
      </c>
      <c r="H2991" t="str">
        <f>_xlfn.XLOOKUP(Table1[[#This Row],[MyyjäID]],myyjat!$A$2:$A$16,myyjat!$B$2:$B$16)</f>
        <v>Rauno</v>
      </c>
      <c r="I2991">
        <f>_xlfn.XLOOKUP(Table1[[#This Row],[Tuotenumero]],tuotteet!$A$2:$A$26,tuotteet!$C$2:$C$26)</f>
        <v>4</v>
      </c>
      <c r="J2991" t="str">
        <f>_xlfn.XLOOKUP(Table1[[#This Row],[ryhmäID]],ryhmat!$A$2:$A$7,ryhmat!$B$2:$B$7)</f>
        <v>Tarvikkeet</v>
      </c>
      <c r="K2991">
        <f>Table1[[#This Row],[Myyntihinta]]-Table1[[#This Row],[Ostohinta]]</f>
        <v>4.6899999999999995</v>
      </c>
    </row>
    <row r="2992" spans="1:11" x14ac:dyDescent="0.2">
      <c r="A2992">
        <v>53490</v>
      </c>
      <c r="B2992" s="21">
        <v>44171</v>
      </c>
      <c r="C2992" s="26" t="s">
        <v>828</v>
      </c>
      <c r="D2992">
        <v>1</v>
      </c>
      <c r="E2992">
        <v>7</v>
      </c>
      <c r="F2992">
        <v>14</v>
      </c>
      <c r="G2992">
        <v>10.95</v>
      </c>
      <c r="H2992" t="str">
        <f>_xlfn.XLOOKUP(Table1[[#This Row],[MyyjäID]],myyjat!$A$2:$A$16,myyjat!$B$2:$B$16)</f>
        <v>Rauno</v>
      </c>
      <c r="I2992">
        <f>_xlfn.XLOOKUP(Table1[[#This Row],[Tuotenumero]],tuotteet!$A$2:$A$26,tuotteet!$C$2:$C$26)</f>
        <v>4</v>
      </c>
      <c r="J2992" t="str">
        <f>_xlfn.XLOOKUP(Table1[[#This Row],[ryhmäID]],ryhmat!$A$2:$A$7,ryhmat!$B$2:$B$7)</f>
        <v>Tarvikkeet</v>
      </c>
      <c r="K2992">
        <f>Table1[[#This Row],[Myyntihinta]]-Table1[[#This Row],[Ostohinta]]</f>
        <v>3.0500000000000007</v>
      </c>
    </row>
    <row r="2993" spans="1:11" x14ac:dyDescent="0.2">
      <c r="A2993">
        <v>53491</v>
      </c>
      <c r="B2993" s="21">
        <v>44171</v>
      </c>
      <c r="C2993" s="26" t="s">
        <v>826</v>
      </c>
      <c r="D2993">
        <v>1</v>
      </c>
      <c r="E2993">
        <v>6</v>
      </c>
      <c r="F2993">
        <v>18</v>
      </c>
      <c r="G2993">
        <v>8.93</v>
      </c>
      <c r="H2993" t="str">
        <f>_xlfn.XLOOKUP(Table1[[#This Row],[MyyjäID]],myyjat!$A$2:$A$16,myyjat!$B$2:$B$16)</f>
        <v>Hessu</v>
      </c>
      <c r="I2993">
        <f>_xlfn.XLOOKUP(Table1[[#This Row],[Tuotenumero]],tuotteet!$A$2:$A$26,tuotteet!$C$2:$C$26)</f>
        <v>4</v>
      </c>
      <c r="J2993" t="str">
        <f>_xlfn.XLOOKUP(Table1[[#This Row],[ryhmäID]],ryhmat!$A$2:$A$7,ryhmat!$B$2:$B$7)</f>
        <v>Tarvikkeet</v>
      </c>
      <c r="K2993">
        <f>Table1[[#This Row],[Myyntihinta]]-Table1[[#This Row],[Ostohinta]]</f>
        <v>9.07</v>
      </c>
    </row>
    <row r="2994" spans="1:11" x14ac:dyDescent="0.2">
      <c r="A2994">
        <v>53492</v>
      </c>
      <c r="B2994" s="21">
        <v>44171</v>
      </c>
      <c r="C2994" s="26" t="s">
        <v>828</v>
      </c>
      <c r="D2994">
        <v>1</v>
      </c>
      <c r="E2994">
        <v>5</v>
      </c>
      <c r="F2994">
        <v>14</v>
      </c>
      <c r="G2994">
        <v>11.17</v>
      </c>
      <c r="H2994" t="str">
        <f>_xlfn.XLOOKUP(Table1[[#This Row],[MyyjäID]],myyjat!$A$2:$A$16,myyjat!$B$2:$B$16)</f>
        <v>Liisa</v>
      </c>
      <c r="I2994">
        <f>_xlfn.XLOOKUP(Table1[[#This Row],[Tuotenumero]],tuotteet!$A$2:$A$26,tuotteet!$C$2:$C$26)</f>
        <v>4</v>
      </c>
      <c r="J2994" t="str">
        <f>_xlfn.XLOOKUP(Table1[[#This Row],[ryhmäID]],ryhmat!$A$2:$A$7,ryhmat!$B$2:$B$7)</f>
        <v>Tarvikkeet</v>
      </c>
      <c r="K2994">
        <f>Table1[[#This Row],[Myyntihinta]]-Table1[[#This Row],[Ostohinta]]</f>
        <v>2.83</v>
      </c>
    </row>
    <row r="2995" spans="1:11" x14ac:dyDescent="0.2">
      <c r="A2995">
        <v>53493</v>
      </c>
      <c r="B2995" s="21">
        <v>44171</v>
      </c>
      <c r="C2995" s="26" t="s">
        <v>828</v>
      </c>
      <c r="D2995">
        <v>1</v>
      </c>
      <c r="E2995">
        <v>1</v>
      </c>
      <c r="F2995">
        <v>14</v>
      </c>
      <c r="G2995">
        <v>10.55</v>
      </c>
      <c r="H2995" t="str">
        <f>_xlfn.XLOOKUP(Table1[[#This Row],[MyyjäID]],myyjat!$A$2:$A$16,myyjat!$B$2:$B$16)</f>
        <v>Jani</v>
      </c>
      <c r="I2995">
        <f>_xlfn.XLOOKUP(Table1[[#This Row],[Tuotenumero]],tuotteet!$A$2:$A$26,tuotteet!$C$2:$C$26)</f>
        <v>4</v>
      </c>
      <c r="J2995" t="str">
        <f>_xlfn.XLOOKUP(Table1[[#This Row],[ryhmäID]],ryhmat!$A$2:$A$7,ryhmat!$B$2:$B$7)</f>
        <v>Tarvikkeet</v>
      </c>
      <c r="K2995">
        <f>Table1[[#This Row],[Myyntihinta]]-Table1[[#This Row],[Ostohinta]]</f>
        <v>3.4499999999999993</v>
      </c>
    </row>
    <row r="2996" spans="1:11" x14ac:dyDescent="0.2">
      <c r="A2996">
        <v>53494</v>
      </c>
      <c r="B2996" s="21">
        <v>44172</v>
      </c>
      <c r="C2996" s="26" t="s">
        <v>828</v>
      </c>
      <c r="D2996">
        <v>1</v>
      </c>
      <c r="E2996">
        <v>1</v>
      </c>
      <c r="F2996">
        <v>14</v>
      </c>
      <c r="G2996">
        <v>10.84</v>
      </c>
      <c r="H2996" t="str">
        <f>_xlfn.XLOOKUP(Table1[[#This Row],[MyyjäID]],myyjat!$A$2:$A$16,myyjat!$B$2:$B$16)</f>
        <v>Jani</v>
      </c>
      <c r="I2996">
        <f>_xlfn.XLOOKUP(Table1[[#This Row],[Tuotenumero]],tuotteet!$A$2:$A$26,tuotteet!$C$2:$C$26)</f>
        <v>4</v>
      </c>
      <c r="J2996" t="str">
        <f>_xlfn.XLOOKUP(Table1[[#This Row],[ryhmäID]],ryhmat!$A$2:$A$7,ryhmat!$B$2:$B$7)</f>
        <v>Tarvikkeet</v>
      </c>
      <c r="K2996">
        <f>Table1[[#This Row],[Myyntihinta]]-Table1[[#This Row],[Ostohinta]]</f>
        <v>3.16</v>
      </c>
    </row>
    <row r="2997" spans="1:11" x14ac:dyDescent="0.2">
      <c r="A2997">
        <v>53495</v>
      </c>
      <c r="B2997" s="21">
        <v>44172</v>
      </c>
      <c r="C2997" s="26" t="s">
        <v>828</v>
      </c>
      <c r="D2997">
        <v>1</v>
      </c>
      <c r="E2997">
        <v>1</v>
      </c>
      <c r="F2997">
        <v>14</v>
      </c>
      <c r="G2997">
        <v>10.62</v>
      </c>
      <c r="H2997" t="str">
        <f>_xlfn.XLOOKUP(Table1[[#This Row],[MyyjäID]],myyjat!$A$2:$A$16,myyjat!$B$2:$B$16)</f>
        <v>Jani</v>
      </c>
      <c r="I2997">
        <f>_xlfn.XLOOKUP(Table1[[#This Row],[Tuotenumero]],tuotteet!$A$2:$A$26,tuotteet!$C$2:$C$26)</f>
        <v>4</v>
      </c>
      <c r="J2997" t="str">
        <f>_xlfn.XLOOKUP(Table1[[#This Row],[ryhmäID]],ryhmat!$A$2:$A$7,ryhmat!$B$2:$B$7)</f>
        <v>Tarvikkeet</v>
      </c>
      <c r="K2997">
        <f>Table1[[#This Row],[Myyntihinta]]-Table1[[#This Row],[Ostohinta]]</f>
        <v>3.3800000000000008</v>
      </c>
    </row>
    <row r="2998" spans="1:11" x14ac:dyDescent="0.2">
      <c r="A2998">
        <v>53496</v>
      </c>
      <c r="B2998" s="21">
        <v>44173</v>
      </c>
      <c r="C2998" s="26" t="s">
        <v>828</v>
      </c>
      <c r="D2998">
        <v>1</v>
      </c>
      <c r="E2998">
        <v>3</v>
      </c>
      <c r="F2998">
        <v>14</v>
      </c>
      <c r="G2998">
        <v>10.48</v>
      </c>
      <c r="H2998" t="str">
        <f>_xlfn.XLOOKUP(Table1[[#This Row],[MyyjäID]],myyjat!$A$2:$A$16,myyjat!$B$2:$B$16)</f>
        <v>Pekka</v>
      </c>
      <c r="I2998">
        <f>_xlfn.XLOOKUP(Table1[[#This Row],[Tuotenumero]],tuotteet!$A$2:$A$26,tuotteet!$C$2:$C$26)</f>
        <v>4</v>
      </c>
      <c r="J2998" t="str">
        <f>_xlfn.XLOOKUP(Table1[[#This Row],[ryhmäID]],ryhmat!$A$2:$A$7,ryhmat!$B$2:$B$7)</f>
        <v>Tarvikkeet</v>
      </c>
      <c r="K2998">
        <f>Table1[[#This Row],[Myyntihinta]]-Table1[[#This Row],[Ostohinta]]</f>
        <v>3.5199999999999996</v>
      </c>
    </row>
    <row r="2999" spans="1:11" x14ac:dyDescent="0.2">
      <c r="A2999">
        <v>53497</v>
      </c>
      <c r="B2999" s="21">
        <v>44173</v>
      </c>
      <c r="C2999" s="26" t="s">
        <v>828</v>
      </c>
      <c r="D2999">
        <v>1</v>
      </c>
      <c r="E2999">
        <v>1</v>
      </c>
      <c r="F2999">
        <v>15</v>
      </c>
      <c r="G2999">
        <v>10.199999999999999</v>
      </c>
      <c r="H2999" t="str">
        <f>_xlfn.XLOOKUP(Table1[[#This Row],[MyyjäID]],myyjat!$A$2:$A$16,myyjat!$B$2:$B$16)</f>
        <v>Jani</v>
      </c>
      <c r="I2999">
        <f>_xlfn.XLOOKUP(Table1[[#This Row],[Tuotenumero]],tuotteet!$A$2:$A$26,tuotteet!$C$2:$C$26)</f>
        <v>4</v>
      </c>
      <c r="J2999" t="str">
        <f>_xlfn.XLOOKUP(Table1[[#This Row],[ryhmäID]],ryhmat!$A$2:$A$7,ryhmat!$B$2:$B$7)</f>
        <v>Tarvikkeet</v>
      </c>
      <c r="K2999">
        <f>Table1[[#This Row],[Myyntihinta]]-Table1[[#This Row],[Ostohinta]]</f>
        <v>4.8000000000000007</v>
      </c>
    </row>
    <row r="3000" spans="1:11" x14ac:dyDescent="0.2">
      <c r="A3000">
        <v>53498</v>
      </c>
      <c r="B3000" s="21">
        <v>44173</v>
      </c>
      <c r="C3000" s="26" t="s">
        <v>827</v>
      </c>
      <c r="D3000">
        <v>1</v>
      </c>
      <c r="E3000">
        <v>2</v>
      </c>
      <c r="F3000">
        <v>250</v>
      </c>
      <c r="G3000">
        <v>126.17</v>
      </c>
      <c r="H3000" t="str">
        <f>_xlfn.XLOOKUP(Table1[[#This Row],[MyyjäID]],myyjat!$A$2:$A$16,myyjat!$B$2:$B$16)</f>
        <v>Petteri</v>
      </c>
      <c r="I3000">
        <f>_xlfn.XLOOKUP(Table1[[#This Row],[Tuotenumero]],tuotteet!$A$2:$A$26,tuotteet!$C$2:$C$26)</f>
        <v>1</v>
      </c>
      <c r="J3000" t="str">
        <f>_xlfn.XLOOKUP(Table1[[#This Row],[ryhmäID]],ryhmat!$A$2:$A$7,ryhmat!$B$2:$B$7)</f>
        <v>Äänentoisto</v>
      </c>
      <c r="K3000">
        <f>Table1[[#This Row],[Myyntihinta]]-Table1[[#This Row],[Ostohinta]]</f>
        <v>123.83</v>
      </c>
    </row>
    <row r="3001" spans="1:11" x14ac:dyDescent="0.2">
      <c r="A3001">
        <v>53499</v>
      </c>
      <c r="B3001" s="21">
        <v>44174</v>
      </c>
      <c r="C3001" s="26" t="s">
        <v>828</v>
      </c>
      <c r="D3001">
        <v>1</v>
      </c>
      <c r="E3001">
        <v>6</v>
      </c>
      <c r="F3001">
        <v>15</v>
      </c>
      <c r="G3001">
        <v>10.88</v>
      </c>
      <c r="H3001" t="str">
        <f>_xlfn.XLOOKUP(Table1[[#This Row],[MyyjäID]],myyjat!$A$2:$A$16,myyjat!$B$2:$B$16)</f>
        <v>Hessu</v>
      </c>
      <c r="I3001">
        <f>_xlfn.XLOOKUP(Table1[[#This Row],[Tuotenumero]],tuotteet!$A$2:$A$26,tuotteet!$C$2:$C$26)</f>
        <v>4</v>
      </c>
      <c r="J3001" t="str">
        <f>_xlfn.XLOOKUP(Table1[[#This Row],[ryhmäID]],ryhmat!$A$2:$A$7,ryhmat!$B$2:$B$7)</f>
        <v>Tarvikkeet</v>
      </c>
      <c r="K3001">
        <f>Table1[[#This Row],[Myyntihinta]]-Table1[[#This Row],[Ostohinta]]</f>
        <v>4.1199999999999992</v>
      </c>
    </row>
    <row r="3002" spans="1:11" x14ac:dyDescent="0.2">
      <c r="A3002">
        <v>53500</v>
      </c>
      <c r="B3002" s="21">
        <v>44174</v>
      </c>
      <c r="C3002" s="26" t="s">
        <v>829</v>
      </c>
      <c r="D3002">
        <v>1</v>
      </c>
      <c r="E3002">
        <v>6</v>
      </c>
      <c r="F3002">
        <v>331</v>
      </c>
      <c r="G3002">
        <v>231.99</v>
      </c>
      <c r="H3002" t="str">
        <f>_xlfn.XLOOKUP(Table1[[#This Row],[MyyjäID]],myyjat!$A$2:$A$16,myyjat!$B$2:$B$16)</f>
        <v>Hessu</v>
      </c>
      <c r="I3002">
        <f>_xlfn.XLOOKUP(Table1[[#This Row],[Tuotenumero]],tuotteet!$A$2:$A$26,tuotteet!$C$2:$C$26)</f>
        <v>3</v>
      </c>
      <c r="J3002" t="str">
        <f>_xlfn.XLOOKUP(Table1[[#This Row],[ryhmäID]],ryhmat!$A$2:$A$7,ryhmat!$B$2:$B$7)</f>
        <v>TV</v>
      </c>
      <c r="K3002">
        <f>Table1[[#This Row],[Myyntihinta]]-Table1[[#This Row],[Ostohinta]]</f>
        <v>99.009999999999991</v>
      </c>
    </row>
    <row r="3003" spans="1:11" x14ac:dyDescent="0.2">
      <c r="A3003">
        <v>53501</v>
      </c>
      <c r="B3003" s="21">
        <v>44175</v>
      </c>
      <c r="C3003" s="26" t="s">
        <v>828</v>
      </c>
      <c r="D3003">
        <v>1</v>
      </c>
      <c r="E3003">
        <v>1</v>
      </c>
      <c r="F3003">
        <v>15</v>
      </c>
      <c r="G3003">
        <v>10.53</v>
      </c>
      <c r="H3003" t="str">
        <f>_xlfn.XLOOKUP(Table1[[#This Row],[MyyjäID]],myyjat!$A$2:$A$16,myyjat!$B$2:$B$16)</f>
        <v>Jani</v>
      </c>
      <c r="I3003">
        <f>_xlfn.XLOOKUP(Table1[[#This Row],[Tuotenumero]],tuotteet!$A$2:$A$26,tuotteet!$C$2:$C$26)</f>
        <v>4</v>
      </c>
      <c r="J3003" t="str">
        <f>_xlfn.XLOOKUP(Table1[[#This Row],[ryhmäID]],ryhmat!$A$2:$A$7,ryhmat!$B$2:$B$7)</f>
        <v>Tarvikkeet</v>
      </c>
      <c r="K3003">
        <f>Table1[[#This Row],[Myyntihinta]]-Table1[[#This Row],[Ostohinta]]</f>
        <v>4.4700000000000006</v>
      </c>
    </row>
    <row r="3004" spans="1:11" x14ac:dyDescent="0.2">
      <c r="A3004">
        <v>53502</v>
      </c>
      <c r="B3004" s="21">
        <v>44176</v>
      </c>
      <c r="C3004" s="26" t="s">
        <v>828</v>
      </c>
      <c r="D3004">
        <v>1</v>
      </c>
      <c r="E3004">
        <v>1</v>
      </c>
      <c r="F3004">
        <v>15</v>
      </c>
      <c r="G3004">
        <v>10.82</v>
      </c>
      <c r="H3004" t="str">
        <f>_xlfn.XLOOKUP(Table1[[#This Row],[MyyjäID]],myyjat!$A$2:$A$16,myyjat!$B$2:$B$16)</f>
        <v>Jani</v>
      </c>
      <c r="I3004">
        <f>_xlfn.XLOOKUP(Table1[[#This Row],[Tuotenumero]],tuotteet!$A$2:$A$26,tuotteet!$C$2:$C$26)</f>
        <v>4</v>
      </c>
      <c r="J3004" t="str">
        <f>_xlfn.XLOOKUP(Table1[[#This Row],[ryhmäID]],ryhmat!$A$2:$A$7,ryhmat!$B$2:$B$7)</f>
        <v>Tarvikkeet</v>
      </c>
      <c r="K3004">
        <f>Table1[[#This Row],[Myyntihinta]]-Table1[[#This Row],[Ostohinta]]</f>
        <v>4.18</v>
      </c>
    </row>
    <row r="3005" spans="1:11" x14ac:dyDescent="0.2">
      <c r="A3005">
        <v>53503</v>
      </c>
      <c r="B3005" s="21">
        <v>44177</v>
      </c>
      <c r="C3005" s="26" t="s">
        <v>828</v>
      </c>
      <c r="D3005">
        <v>1</v>
      </c>
      <c r="E3005">
        <v>6</v>
      </c>
      <c r="F3005">
        <v>15</v>
      </c>
      <c r="G3005">
        <v>10.52</v>
      </c>
      <c r="H3005" t="str">
        <f>_xlfn.XLOOKUP(Table1[[#This Row],[MyyjäID]],myyjat!$A$2:$A$16,myyjat!$B$2:$B$16)</f>
        <v>Hessu</v>
      </c>
      <c r="I3005">
        <f>_xlfn.XLOOKUP(Table1[[#This Row],[Tuotenumero]],tuotteet!$A$2:$A$26,tuotteet!$C$2:$C$26)</f>
        <v>4</v>
      </c>
      <c r="J3005" t="str">
        <f>_xlfn.XLOOKUP(Table1[[#This Row],[ryhmäID]],ryhmat!$A$2:$A$7,ryhmat!$B$2:$B$7)</f>
        <v>Tarvikkeet</v>
      </c>
      <c r="K3005">
        <f>Table1[[#This Row],[Myyntihinta]]-Table1[[#This Row],[Ostohinta]]</f>
        <v>4.4800000000000004</v>
      </c>
    </row>
    <row r="3006" spans="1:11" x14ac:dyDescent="0.2">
      <c r="A3006">
        <v>53504</v>
      </c>
      <c r="B3006" s="21">
        <v>44178</v>
      </c>
      <c r="C3006" s="26" t="s">
        <v>829</v>
      </c>
      <c r="D3006">
        <v>1</v>
      </c>
      <c r="E3006">
        <v>3</v>
      </c>
      <c r="F3006">
        <v>330</v>
      </c>
      <c r="G3006">
        <v>224.06</v>
      </c>
      <c r="H3006" t="str">
        <f>_xlfn.XLOOKUP(Table1[[#This Row],[MyyjäID]],myyjat!$A$2:$A$16,myyjat!$B$2:$B$16)</f>
        <v>Pekka</v>
      </c>
      <c r="I3006">
        <f>_xlfn.XLOOKUP(Table1[[#This Row],[Tuotenumero]],tuotteet!$A$2:$A$26,tuotteet!$C$2:$C$26)</f>
        <v>3</v>
      </c>
      <c r="J3006" t="str">
        <f>_xlfn.XLOOKUP(Table1[[#This Row],[ryhmäID]],ryhmat!$A$2:$A$7,ryhmat!$B$2:$B$7)</f>
        <v>TV</v>
      </c>
      <c r="K3006">
        <f>Table1[[#This Row],[Myyntihinta]]-Table1[[#This Row],[Ostohinta]]</f>
        <v>105.94</v>
      </c>
    </row>
    <row r="3007" spans="1:11" x14ac:dyDescent="0.2">
      <c r="A3007">
        <v>53505</v>
      </c>
      <c r="B3007" s="21">
        <v>44178</v>
      </c>
      <c r="C3007" s="26" t="s">
        <v>828</v>
      </c>
      <c r="D3007">
        <v>1</v>
      </c>
      <c r="E3007">
        <v>2</v>
      </c>
      <c r="F3007">
        <v>15</v>
      </c>
      <c r="G3007">
        <v>10.27</v>
      </c>
      <c r="H3007" t="str">
        <f>_xlfn.XLOOKUP(Table1[[#This Row],[MyyjäID]],myyjat!$A$2:$A$16,myyjat!$B$2:$B$16)</f>
        <v>Petteri</v>
      </c>
      <c r="I3007">
        <f>_xlfn.XLOOKUP(Table1[[#This Row],[Tuotenumero]],tuotteet!$A$2:$A$26,tuotteet!$C$2:$C$26)</f>
        <v>4</v>
      </c>
      <c r="J3007" t="str">
        <f>_xlfn.XLOOKUP(Table1[[#This Row],[ryhmäID]],ryhmat!$A$2:$A$7,ryhmat!$B$2:$B$7)</f>
        <v>Tarvikkeet</v>
      </c>
      <c r="K3007">
        <f>Table1[[#This Row],[Myyntihinta]]-Table1[[#This Row],[Ostohinta]]</f>
        <v>4.7300000000000004</v>
      </c>
    </row>
    <row r="3008" spans="1:11" x14ac:dyDescent="0.2">
      <c r="A3008">
        <v>53506</v>
      </c>
      <c r="B3008" s="21">
        <v>44178</v>
      </c>
      <c r="C3008" s="26" t="s">
        <v>826</v>
      </c>
      <c r="D3008">
        <v>1</v>
      </c>
      <c r="E3008">
        <v>9</v>
      </c>
      <c r="F3008">
        <v>18</v>
      </c>
      <c r="G3008">
        <v>9.17</v>
      </c>
      <c r="H3008" t="str">
        <f>_xlfn.XLOOKUP(Table1[[#This Row],[MyyjäID]],myyjat!$A$2:$A$16,myyjat!$B$2:$B$16)</f>
        <v>Maija</v>
      </c>
      <c r="I3008">
        <f>_xlfn.XLOOKUP(Table1[[#This Row],[Tuotenumero]],tuotteet!$A$2:$A$26,tuotteet!$C$2:$C$26)</f>
        <v>4</v>
      </c>
      <c r="J3008" t="str">
        <f>_xlfn.XLOOKUP(Table1[[#This Row],[ryhmäID]],ryhmat!$A$2:$A$7,ryhmat!$B$2:$B$7)</f>
        <v>Tarvikkeet</v>
      </c>
      <c r="K3008">
        <f>Table1[[#This Row],[Myyntihinta]]-Table1[[#This Row],[Ostohinta]]</f>
        <v>8.83</v>
      </c>
    </row>
    <row r="3009" spans="1:11" x14ac:dyDescent="0.2">
      <c r="A3009">
        <v>53507</v>
      </c>
      <c r="B3009" s="21">
        <v>44178</v>
      </c>
      <c r="C3009" s="26" t="s">
        <v>827</v>
      </c>
      <c r="D3009">
        <v>1</v>
      </c>
      <c r="E3009">
        <v>5</v>
      </c>
      <c r="F3009">
        <v>250</v>
      </c>
      <c r="G3009">
        <v>128.18</v>
      </c>
      <c r="H3009" t="str">
        <f>_xlfn.XLOOKUP(Table1[[#This Row],[MyyjäID]],myyjat!$A$2:$A$16,myyjat!$B$2:$B$16)</f>
        <v>Liisa</v>
      </c>
      <c r="I3009">
        <f>_xlfn.XLOOKUP(Table1[[#This Row],[Tuotenumero]],tuotteet!$A$2:$A$26,tuotteet!$C$2:$C$26)</f>
        <v>1</v>
      </c>
      <c r="J3009" t="str">
        <f>_xlfn.XLOOKUP(Table1[[#This Row],[ryhmäID]],ryhmat!$A$2:$A$7,ryhmat!$B$2:$B$7)</f>
        <v>Äänentoisto</v>
      </c>
      <c r="K3009">
        <f>Table1[[#This Row],[Myyntihinta]]-Table1[[#This Row],[Ostohinta]]</f>
        <v>121.82</v>
      </c>
    </row>
    <row r="3010" spans="1:11" x14ac:dyDescent="0.2">
      <c r="A3010">
        <v>53508</v>
      </c>
      <c r="B3010" s="21">
        <v>44179</v>
      </c>
      <c r="C3010" s="26" t="s">
        <v>828</v>
      </c>
      <c r="D3010">
        <v>1</v>
      </c>
      <c r="E3010">
        <v>7</v>
      </c>
      <c r="F3010">
        <v>15</v>
      </c>
      <c r="G3010">
        <v>10.41</v>
      </c>
      <c r="H3010" t="str">
        <f>_xlfn.XLOOKUP(Table1[[#This Row],[MyyjäID]],myyjat!$A$2:$A$16,myyjat!$B$2:$B$16)</f>
        <v>Rauno</v>
      </c>
      <c r="I3010">
        <f>_xlfn.XLOOKUP(Table1[[#This Row],[Tuotenumero]],tuotteet!$A$2:$A$26,tuotteet!$C$2:$C$26)</f>
        <v>4</v>
      </c>
      <c r="J3010" t="str">
        <f>_xlfn.XLOOKUP(Table1[[#This Row],[ryhmäID]],ryhmat!$A$2:$A$7,ryhmat!$B$2:$B$7)</f>
        <v>Tarvikkeet</v>
      </c>
      <c r="K3010">
        <f>Table1[[#This Row],[Myyntihinta]]-Table1[[#This Row],[Ostohinta]]</f>
        <v>4.59</v>
      </c>
    </row>
    <row r="3011" spans="1:11" x14ac:dyDescent="0.2">
      <c r="A3011">
        <v>53509</v>
      </c>
      <c r="B3011" s="21">
        <v>44179</v>
      </c>
      <c r="C3011" s="26" t="s">
        <v>828</v>
      </c>
      <c r="D3011">
        <v>1</v>
      </c>
      <c r="E3011">
        <v>6</v>
      </c>
      <c r="F3011">
        <v>14</v>
      </c>
      <c r="G3011">
        <v>10.46</v>
      </c>
      <c r="H3011" t="str">
        <f>_xlfn.XLOOKUP(Table1[[#This Row],[MyyjäID]],myyjat!$A$2:$A$16,myyjat!$B$2:$B$16)</f>
        <v>Hessu</v>
      </c>
      <c r="I3011">
        <f>_xlfn.XLOOKUP(Table1[[#This Row],[Tuotenumero]],tuotteet!$A$2:$A$26,tuotteet!$C$2:$C$26)</f>
        <v>4</v>
      </c>
      <c r="J3011" t="str">
        <f>_xlfn.XLOOKUP(Table1[[#This Row],[ryhmäID]],ryhmat!$A$2:$A$7,ryhmat!$B$2:$B$7)</f>
        <v>Tarvikkeet</v>
      </c>
      <c r="K3011">
        <f>Table1[[#This Row],[Myyntihinta]]-Table1[[#This Row],[Ostohinta]]</f>
        <v>3.5399999999999991</v>
      </c>
    </row>
    <row r="3012" spans="1:11" x14ac:dyDescent="0.2">
      <c r="A3012">
        <v>53510</v>
      </c>
      <c r="B3012" s="21">
        <v>44179</v>
      </c>
      <c r="C3012" s="26" t="s">
        <v>828</v>
      </c>
      <c r="D3012">
        <v>1</v>
      </c>
      <c r="E3012">
        <v>1</v>
      </c>
      <c r="F3012">
        <v>15</v>
      </c>
      <c r="G3012">
        <v>10.28</v>
      </c>
      <c r="H3012" t="str">
        <f>_xlfn.XLOOKUP(Table1[[#This Row],[MyyjäID]],myyjat!$A$2:$A$16,myyjat!$B$2:$B$16)</f>
        <v>Jani</v>
      </c>
      <c r="I3012">
        <f>_xlfn.XLOOKUP(Table1[[#This Row],[Tuotenumero]],tuotteet!$A$2:$A$26,tuotteet!$C$2:$C$26)</f>
        <v>4</v>
      </c>
      <c r="J3012" t="str">
        <f>_xlfn.XLOOKUP(Table1[[#This Row],[ryhmäID]],ryhmat!$A$2:$A$7,ryhmat!$B$2:$B$7)</f>
        <v>Tarvikkeet</v>
      </c>
      <c r="K3012">
        <f>Table1[[#This Row],[Myyntihinta]]-Table1[[#This Row],[Ostohinta]]</f>
        <v>4.7200000000000006</v>
      </c>
    </row>
    <row r="3013" spans="1:11" x14ac:dyDescent="0.2">
      <c r="A3013">
        <v>53511</v>
      </c>
      <c r="B3013" s="21">
        <v>44179</v>
      </c>
      <c r="C3013" s="26" t="s">
        <v>828</v>
      </c>
      <c r="D3013">
        <v>1</v>
      </c>
      <c r="E3013">
        <v>7</v>
      </c>
      <c r="F3013">
        <v>15</v>
      </c>
      <c r="G3013">
        <v>10.75</v>
      </c>
      <c r="H3013" t="str">
        <f>_xlfn.XLOOKUP(Table1[[#This Row],[MyyjäID]],myyjat!$A$2:$A$16,myyjat!$B$2:$B$16)</f>
        <v>Rauno</v>
      </c>
      <c r="I3013">
        <f>_xlfn.XLOOKUP(Table1[[#This Row],[Tuotenumero]],tuotteet!$A$2:$A$26,tuotteet!$C$2:$C$26)</f>
        <v>4</v>
      </c>
      <c r="J3013" t="str">
        <f>_xlfn.XLOOKUP(Table1[[#This Row],[ryhmäID]],ryhmat!$A$2:$A$7,ryhmat!$B$2:$B$7)</f>
        <v>Tarvikkeet</v>
      </c>
      <c r="K3013">
        <f>Table1[[#This Row],[Myyntihinta]]-Table1[[#This Row],[Ostohinta]]</f>
        <v>4.25</v>
      </c>
    </row>
    <row r="3014" spans="1:11" x14ac:dyDescent="0.2">
      <c r="A3014">
        <v>53512</v>
      </c>
      <c r="B3014" s="21">
        <v>44180</v>
      </c>
      <c r="C3014" s="26" t="s">
        <v>828</v>
      </c>
      <c r="D3014">
        <v>1</v>
      </c>
      <c r="E3014">
        <v>9</v>
      </c>
      <c r="F3014">
        <v>14</v>
      </c>
      <c r="G3014">
        <v>11.21</v>
      </c>
      <c r="H3014" t="str">
        <f>_xlfn.XLOOKUP(Table1[[#This Row],[MyyjäID]],myyjat!$A$2:$A$16,myyjat!$B$2:$B$16)</f>
        <v>Maija</v>
      </c>
      <c r="I3014">
        <f>_xlfn.XLOOKUP(Table1[[#This Row],[Tuotenumero]],tuotteet!$A$2:$A$26,tuotteet!$C$2:$C$26)</f>
        <v>4</v>
      </c>
      <c r="J3014" t="str">
        <f>_xlfn.XLOOKUP(Table1[[#This Row],[ryhmäID]],ryhmat!$A$2:$A$7,ryhmat!$B$2:$B$7)</f>
        <v>Tarvikkeet</v>
      </c>
      <c r="K3014">
        <f>Table1[[#This Row],[Myyntihinta]]-Table1[[#This Row],[Ostohinta]]</f>
        <v>2.7899999999999991</v>
      </c>
    </row>
    <row r="3015" spans="1:11" x14ac:dyDescent="0.2">
      <c r="A3015">
        <v>53513</v>
      </c>
      <c r="B3015" s="21">
        <v>44181</v>
      </c>
      <c r="C3015" s="26" t="s">
        <v>830</v>
      </c>
      <c r="D3015">
        <v>1</v>
      </c>
      <c r="E3015">
        <v>3</v>
      </c>
      <c r="F3015">
        <v>58</v>
      </c>
      <c r="G3015">
        <v>44.55</v>
      </c>
      <c r="H3015" t="str">
        <f>_xlfn.XLOOKUP(Table1[[#This Row],[MyyjäID]],myyjat!$A$2:$A$16,myyjat!$B$2:$B$16)</f>
        <v>Pekka</v>
      </c>
      <c r="I3015">
        <f>_xlfn.XLOOKUP(Table1[[#This Row],[Tuotenumero]],tuotteet!$A$2:$A$26,tuotteet!$C$2:$C$26)</f>
        <v>4</v>
      </c>
      <c r="J3015" t="str">
        <f>_xlfn.XLOOKUP(Table1[[#This Row],[ryhmäID]],ryhmat!$A$2:$A$7,ryhmat!$B$2:$B$7)</f>
        <v>Tarvikkeet</v>
      </c>
      <c r="K3015">
        <f>Table1[[#This Row],[Myyntihinta]]-Table1[[#This Row],[Ostohinta]]</f>
        <v>13.450000000000003</v>
      </c>
    </row>
    <row r="3016" spans="1:11" x14ac:dyDescent="0.2">
      <c r="A3016">
        <v>53514</v>
      </c>
      <c r="B3016" s="21">
        <v>44181</v>
      </c>
      <c r="C3016" s="26" t="s">
        <v>828</v>
      </c>
      <c r="D3016">
        <v>1</v>
      </c>
      <c r="E3016">
        <v>2</v>
      </c>
      <c r="F3016">
        <v>14</v>
      </c>
      <c r="G3016">
        <v>10.32</v>
      </c>
      <c r="H3016" t="str">
        <f>_xlfn.XLOOKUP(Table1[[#This Row],[MyyjäID]],myyjat!$A$2:$A$16,myyjat!$B$2:$B$16)</f>
        <v>Petteri</v>
      </c>
      <c r="I3016">
        <f>_xlfn.XLOOKUP(Table1[[#This Row],[Tuotenumero]],tuotteet!$A$2:$A$26,tuotteet!$C$2:$C$26)</f>
        <v>4</v>
      </c>
      <c r="J3016" t="str">
        <f>_xlfn.XLOOKUP(Table1[[#This Row],[ryhmäID]],ryhmat!$A$2:$A$7,ryhmat!$B$2:$B$7)</f>
        <v>Tarvikkeet</v>
      </c>
      <c r="K3016">
        <f>Table1[[#This Row],[Myyntihinta]]-Table1[[#This Row],[Ostohinta]]</f>
        <v>3.6799999999999997</v>
      </c>
    </row>
    <row r="3017" spans="1:11" x14ac:dyDescent="0.2">
      <c r="A3017">
        <v>53515</v>
      </c>
      <c r="B3017" s="21">
        <v>44181</v>
      </c>
      <c r="C3017" s="26" t="s">
        <v>828</v>
      </c>
      <c r="D3017">
        <v>1</v>
      </c>
      <c r="E3017">
        <v>2</v>
      </c>
      <c r="F3017">
        <v>15</v>
      </c>
      <c r="G3017">
        <v>10.62</v>
      </c>
      <c r="H3017" t="str">
        <f>_xlfn.XLOOKUP(Table1[[#This Row],[MyyjäID]],myyjat!$A$2:$A$16,myyjat!$B$2:$B$16)</f>
        <v>Petteri</v>
      </c>
      <c r="I3017">
        <f>_xlfn.XLOOKUP(Table1[[#This Row],[Tuotenumero]],tuotteet!$A$2:$A$26,tuotteet!$C$2:$C$26)</f>
        <v>4</v>
      </c>
      <c r="J3017" t="str">
        <f>_xlfn.XLOOKUP(Table1[[#This Row],[ryhmäID]],ryhmat!$A$2:$A$7,ryhmat!$B$2:$B$7)</f>
        <v>Tarvikkeet</v>
      </c>
      <c r="K3017">
        <f>Table1[[#This Row],[Myyntihinta]]-Table1[[#This Row],[Ostohinta]]</f>
        <v>4.3800000000000008</v>
      </c>
    </row>
    <row r="3018" spans="1:11" x14ac:dyDescent="0.2">
      <c r="A3018">
        <v>53516</v>
      </c>
      <c r="B3018" s="21">
        <v>44181</v>
      </c>
      <c r="C3018" s="26" t="s">
        <v>827</v>
      </c>
      <c r="D3018">
        <v>1</v>
      </c>
      <c r="E3018">
        <v>1</v>
      </c>
      <c r="F3018">
        <v>244</v>
      </c>
      <c r="G3018">
        <v>127.3</v>
      </c>
      <c r="H3018" t="str">
        <f>_xlfn.XLOOKUP(Table1[[#This Row],[MyyjäID]],myyjat!$A$2:$A$16,myyjat!$B$2:$B$16)</f>
        <v>Jani</v>
      </c>
      <c r="I3018">
        <f>_xlfn.XLOOKUP(Table1[[#This Row],[Tuotenumero]],tuotteet!$A$2:$A$26,tuotteet!$C$2:$C$26)</f>
        <v>1</v>
      </c>
      <c r="J3018" t="str">
        <f>_xlfn.XLOOKUP(Table1[[#This Row],[ryhmäID]],ryhmat!$A$2:$A$7,ryhmat!$B$2:$B$7)</f>
        <v>Äänentoisto</v>
      </c>
      <c r="K3018">
        <f>Table1[[#This Row],[Myyntihinta]]-Table1[[#This Row],[Ostohinta]]</f>
        <v>116.7</v>
      </c>
    </row>
    <row r="3019" spans="1:11" x14ac:dyDescent="0.2">
      <c r="A3019">
        <v>53517</v>
      </c>
      <c r="B3019" s="21">
        <v>44182</v>
      </c>
      <c r="C3019" s="26" t="s">
        <v>828</v>
      </c>
      <c r="D3019">
        <v>1</v>
      </c>
      <c r="E3019">
        <v>2</v>
      </c>
      <c r="F3019">
        <v>14</v>
      </c>
      <c r="G3019">
        <v>10.7</v>
      </c>
      <c r="H3019" t="str">
        <f>_xlfn.XLOOKUP(Table1[[#This Row],[MyyjäID]],myyjat!$A$2:$A$16,myyjat!$B$2:$B$16)</f>
        <v>Petteri</v>
      </c>
      <c r="I3019">
        <f>_xlfn.XLOOKUP(Table1[[#This Row],[Tuotenumero]],tuotteet!$A$2:$A$26,tuotteet!$C$2:$C$26)</f>
        <v>4</v>
      </c>
      <c r="J3019" t="str">
        <f>_xlfn.XLOOKUP(Table1[[#This Row],[ryhmäID]],ryhmat!$A$2:$A$7,ryhmat!$B$2:$B$7)</f>
        <v>Tarvikkeet</v>
      </c>
      <c r="K3019">
        <f>Table1[[#This Row],[Myyntihinta]]-Table1[[#This Row],[Ostohinta]]</f>
        <v>3.3000000000000007</v>
      </c>
    </row>
    <row r="3020" spans="1:11" x14ac:dyDescent="0.2">
      <c r="A3020">
        <v>53518</v>
      </c>
      <c r="B3020" s="21">
        <v>44182</v>
      </c>
      <c r="C3020" s="26" t="s">
        <v>831</v>
      </c>
      <c r="D3020">
        <v>1</v>
      </c>
      <c r="E3020">
        <v>2</v>
      </c>
      <c r="F3020">
        <v>110</v>
      </c>
      <c r="G3020">
        <v>72.12</v>
      </c>
      <c r="H3020" t="str">
        <f>_xlfn.XLOOKUP(Table1[[#This Row],[MyyjäID]],myyjat!$A$2:$A$16,myyjat!$B$2:$B$16)</f>
        <v>Petteri</v>
      </c>
      <c r="I3020">
        <f>_xlfn.XLOOKUP(Table1[[#This Row],[Tuotenumero]],tuotteet!$A$2:$A$26,tuotteet!$C$2:$C$26)</f>
        <v>6</v>
      </c>
      <c r="J3020" t="str">
        <f>_xlfn.XLOOKUP(Table1[[#This Row],[ryhmäID]],ryhmat!$A$2:$A$7,ryhmat!$B$2:$B$7)</f>
        <v>Digiboxit</v>
      </c>
      <c r="K3020">
        <f>Table1[[#This Row],[Myyntihinta]]-Table1[[#This Row],[Ostohinta]]</f>
        <v>37.879999999999995</v>
      </c>
    </row>
    <row r="3021" spans="1:11" x14ac:dyDescent="0.2">
      <c r="A3021">
        <v>53519</v>
      </c>
      <c r="B3021" s="21">
        <v>44182</v>
      </c>
      <c r="C3021" s="26" t="s">
        <v>829</v>
      </c>
      <c r="D3021">
        <v>1</v>
      </c>
      <c r="E3021">
        <v>2</v>
      </c>
      <c r="F3021">
        <v>343</v>
      </c>
      <c r="G3021">
        <v>226.36</v>
      </c>
      <c r="H3021" t="str">
        <f>_xlfn.XLOOKUP(Table1[[#This Row],[MyyjäID]],myyjat!$A$2:$A$16,myyjat!$B$2:$B$16)</f>
        <v>Petteri</v>
      </c>
      <c r="I3021">
        <f>_xlfn.XLOOKUP(Table1[[#This Row],[Tuotenumero]],tuotteet!$A$2:$A$26,tuotteet!$C$2:$C$26)</f>
        <v>3</v>
      </c>
      <c r="J3021" t="str">
        <f>_xlfn.XLOOKUP(Table1[[#This Row],[ryhmäID]],ryhmat!$A$2:$A$7,ryhmat!$B$2:$B$7)</f>
        <v>TV</v>
      </c>
      <c r="K3021">
        <f>Table1[[#This Row],[Myyntihinta]]-Table1[[#This Row],[Ostohinta]]</f>
        <v>116.63999999999999</v>
      </c>
    </row>
    <row r="3022" spans="1:11" x14ac:dyDescent="0.2">
      <c r="A3022">
        <v>53520</v>
      </c>
      <c r="B3022" s="21">
        <v>44183</v>
      </c>
      <c r="C3022" s="26" t="s">
        <v>826</v>
      </c>
      <c r="D3022">
        <v>1</v>
      </c>
      <c r="E3022">
        <v>6</v>
      </c>
      <c r="F3022">
        <v>18</v>
      </c>
      <c r="G3022">
        <v>8.98</v>
      </c>
      <c r="H3022" t="str">
        <f>_xlfn.XLOOKUP(Table1[[#This Row],[MyyjäID]],myyjat!$A$2:$A$16,myyjat!$B$2:$B$16)</f>
        <v>Hessu</v>
      </c>
      <c r="I3022">
        <f>_xlfn.XLOOKUP(Table1[[#This Row],[Tuotenumero]],tuotteet!$A$2:$A$26,tuotteet!$C$2:$C$26)</f>
        <v>4</v>
      </c>
      <c r="J3022" t="str">
        <f>_xlfn.XLOOKUP(Table1[[#This Row],[ryhmäID]],ryhmat!$A$2:$A$7,ryhmat!$B$2:$B$7)</f>
        <v>Tarvikkeet</v>
      </c>
      <c r="K3022">
        <f>Table1[[#This Row],[Myyntihinta]]-Table1[[#This Row],[Ostohinta]]</f>
        <v>9.02</v>
      </c>
    </row>
    <row r="3023" spans="1:11" x14ac:dyDescent="0.2">
      <c r="A3023">
        <v>53521</v>
      </c>
      <c r="B3023" s="21">
        <v>44183</v>
      </c>
      <c r="C3023" s="26" t="s">
        <v>828</v>
      </c>
      <c r="D3023">
        <v>1</v>
      </c>
      <c r="E3023">
        <v>7</v>
      </c>
      <c r="F3023">
        <v>15</v>
      </c>
      <c r="G3023">
        <v>10.51</v>
      </c>
      <c r="H3023" t="str">
        <f>_xlfn.XLOOKUP(Table1[[#This Row],[MyyjäID]],myyjat!$A$2:$A$16,myyjat!$B$2:$B$16)</f>
        <v>Rauno</v>
      </c>
      <c r="I3023">
        <f>_xlfn.XLOOKUP(Table1[[#This Row],[Tuotenumero]],tuotteet!$A$2:$A$26,tuotteet!$C$2:$C$26)</f>
        <v>4</v>
      </c>
      <c r="J3023" t="str">
        <f>_xlfn.XLOOKUP(Table1[[#This Row],[ryhmäID]],ryhmat!$A$2:$A$7,ryhmat!$B$2:$B$7)</f>
        <v>Tarvikkeet</v>
      </c>
      <c r="K3023">
        <f>Table1[[#This Row],[Myyntihinta]]-Table1[[#This Row],[Ostohinta]]</f>
        <v>4.49</v>
      </c>
    </row>
    <row r="3024" spans="1:11" x14ac:dyDescent="0.2">
      <c r="A3024">
        <v>53522</v>
      </c>
      <c r="B3024" s="21">
        <v>44183</v>
      </c>
      <c r="C3024" s="26" t="s">
        <v>828</v>
      </c>
      <c r="D3024">
        <v>1</v>
      </c>
      <c r="E3024">
        <v>7</v>
      </c>
      <c r="F3024">
        <v>15</v>
      </c>
      <c r="G3024">
        <v>11.08</v>
      </c>
      <c r="H3024" t="str">
        <f>_xlfn.XLOOKUP(Table1[[#This Row],[MyyjäID]],myyjat!$A$2:$A$16,myyjat!$B$2:$B$16)</f>
        <v>Rauno</v>
      </c>
      <c r="I3024">
        <f>_xlfn.XLOOKUP(Table1[[#This Row],[Tuotenumero]],tuotteet!$A$2:$A$26,tuotteet!$C$2:$C$26)</f>
        <v>4</v>
      </c>
      <c r="J3024" t="str">
        <f>_xlfn.XLOOKUP(Table1[[#This Row],[ryhmäID]],ryhmat!$A$2:$A$7,ryhmat!$B$2:$B$7)</f>
        <v>Tarvikkeet</v>
      </c>
      <c r="K3024">
        <f>Table1[[#This Row],[Myyntihinta]]-Table1[[#This Row],[Ostohinta]]</f>
        <v>3.92</v>
      </c>
    </row>
    <row r="3025" spans="1:11" x14ac:dyDescent="0.2">
      <c r="A3025">
        <v>53523</v>
      </c>
      <c r="B3025" s="21">
        <v>44184</v>
      </c>
      <c r="C3025" s="26" t="s">
        <v>828</v>
      </c>
      <c r="D3025">
        <v>1</v>
      </c>
      <c r="E3025">
        <v>2</v>
      </c>
      <c r="F3025">
        <v>15</v>
      </c>
      <c r="G3025">
        <v>10.94</v>
      </c>
      <c r="H3025" t="str">
        <f>_xlfn.XLOOKUP(Table1[[#This Row],[MyyjäID]],myyjat!$A$2:$A$16,myyjat!$B$2:$B$16)</f>
        <v>Petteri</v>
      </c>
      <c r="I3025">
        <f>_xlfn.XLOOKUP(Table1[[#This Row],[Tuotenumero]],tuotteet!$A$2:$A$26,tuotteet!$C$2:$C$26)</f>
        <v>4</v>
      </c>
      <c r="J3025" t="str">
        <f>_xlfn.XLOOKUP(Table1[[#This Row],[ryhmäID]],ryhmat!$A$2:$A$7,ryhmat!$B$2:$B$7)</f>
        <v>Tarvikkeet</v>
      </c>
      <c r="K3025">
        <f>Table1[[#This Row],[Myyntihinta]]-Table1[[#This Row],[Ostohinta]]</f>
        <v>4.0600000000000005</v>
      </c>
    </row>
    <row r="3026" spans="1:11" x14ac:dyDescent="0.2">
      <c r="A3026">
        <v>53524</v>
      </c>
      <c r="B3026" s="21">
        <v>44184</v>
      </c>
      <c r="C3026" s="26" t="s">
        <v>828</v>
      </c>
      <c r="D3026">
        <v>1</v>
      </c>
      <c r="E3026">
        <v>6</v>
      </c>
      <c r="F3026">
        <v>15</v>
      </c>
      <c r="G3026">
        <v>10.59</v>
      </c>
      <c r="H3026" t="str">
        <f>_xlfn.XLOOKUP(Table1[[#This Row],[MyyjäID]],myyjat!$A$2:$A$16,myyjat!$B$2:$B$16)</f>
        <v>Hessu</v>
      </c>
      <c r="I3026">
        <f>_xlfn.XLOOKUP(Table1[[#This Row],[Tuotenumero]],tuotteet!$A$2:$A$26,tuotteet!$C$2:$C$26)</f>
        <v>4</v>
      </c>
      <c r="J3026" t="str">
        <f>_xlfn.XLOOKUP(Table1[[#This Row],[ryhmäID]],ryhmat!$A$2:$A$7,ryhmat!$B$2:$B$7)</f>
        <v>Tarvikkeet</v>
      </c>
      <c r="K3026">
        <f>Table1[[#This Row],[Myyntihinta]]-Table1[[#This Row],[Ostohinta]]</f>
        <v>4.41</v>
      </c>
    </row>
    <row r="3027" spans="1:11" x14ac:dyDescent="0.2">
      <c r="A3027">
        <v>53525</v>
      </c>
      <c r="B3027" s="21">
        <v>44184</v>
      </c>
      <c r="C3027" s="26" t="s">
        <v>830</v>
      </c>
      <c r="D3027">
        <v>1</v>
      </c>
      <c r="E3027">
        <v>5</v>
      </c>
      <c r="F3027">
        <v>59</v>
      </c>
      <c r="G3027">
        <v>45.72</v>
      </c>
      <c r="H3027" t="str">
        <f>_xlfn.XLOOKUP(Table1[[#This Row],[MyyjäID]],myyjat!$A$2:$A$16,myyjat!$B$2:$B$16)</f>
        <v>Liisa</v>
      </c>
      <c r="I3027">
        <f>_xlfn.XLOOKUP(Table1[[#This Row],[Tuotenumero]],tuotteet!$A$2:$A$26,tuotteet!$C$2:$C$26)</f>
        <v>4</v>
      </c>
      <c r="J3027" t="str">
        <f>_xlfn.XLOOKUP(Table1[[#This Row],[ryhmäID]],ryhmat!$A$2:$A$7,ryhmat!$B$2:$B$7)</f>
        <v>Tarvikkeet</v>
      </c>
      <c r="K3027">
        <f>Table1[[#This Row],[Myyntihinta]]-Table1[[#This Row],[Ostohinta]]</f>
        <v>13.280000000000001</v>
      </c>
    </row>
    <row r="3028" spans="1:11" x14ac:dyDescent="0.2">
      <c r="A3028">
        <v>53526</v>
      </c>
      <c r="B3028" s="21">
        <v>44185</v>
      </c>
      <c r="C3028" s="26" t="s">
        <v>828</v>
      </c>
      <c r="D3028">
        <v>1</v>
      </c>
      <c r="E3028">
        <v>5</v>
      </c>
      <c r="F3028">
        <v>14</v>
      </c>
      <c r="G3028">
        <v>10.25</v>
      </c>
      <c r="H3028" t="str">
        <f>_xlfn.XLOOKUP(Table1[[#This Row],[MyyjäID]],myyjat!$A$2:$A$16,myyjat!$B$2:$B$16)</f>
        <v>Liisa</v>
      </c>
      <c r="I3028">
        <f>_xlfn.XLOOKUP(Table1[[#This Row],[Tuotenumero]],tuotteet!$A$2:$A$26,tuotteet!$C$2:$C$26)</f>
        <v>4</v>
      </c>
      <c r="J3028" t="str">
        <f>_xlfn.XLOOKUP(Table1[[#This Row],[ryhmäID]],ryhmat!$A$2:$A$7,ryhmat!$B$2:$B$7)</f>
        <v>Tarvikkeet</v>
      </c>
      <c r="K3028">
        <f>Table1[[#This Row],[Myyntihinta]]-Table1[[#This Row],[Ostohinta]]</f>
        <v>3.75</v>
      </c>
    </row>
    <row r="3029" spans="1:11" x14ac:dyDescent="0.2">
      <c r="A3029">
        <v>53527</v>
      </c>
      <c r="B3029" s="21">
        <v>44185</v>
      </c>
      <c r="C3029" s="26" t="s">
        <v>828</v>
      </c>
      <c r="D3029">
        <v>1</v>
      </c>
      <c r="E3029">
        <v>5</v>
      </c>
      <c r="F3029">
        <v>15</v>
      </c>
      <c r="G3029">
        <v>10.59</v>
      </c>
      <c r="H3029" t="str">
        <f>_xlfn.XLOOKUP(Table1[[#This Row],[MyyjäID]],myyjat!$A$2:$A$16,myyjat!$B$2:$B$16)</f>
        <v>Liisa</v>
      </c>
      <c r="I3029">
        <f>_xlfn.XLOOKUP(Table1[[#This Row],[Tuotenumero]],tuotteet!$A$2:$A$26,tuotteet!$C$2:$C$26)</f>
        <v>4</v>
      </c>
      <c r="J3029" t="str">
        <f>_xlfn.XLOOKUP(Table1[[#This Row],[ryhmäID]],ryhmat!$A$2:$A$7,ryhmat!$B$2:$B$7)</f>
        <v>Tarvikkeet</v>
      </c>
      <c r="K3029">
        <f>Table1[[#This Row],[Myyntihinta]]-Table1[[#This Row],[Ostohinta]]</f>
        <v>4.41</v>
      </c>
    </row>
    <row r="3030" spans="1:11" x14ac:dyDescent="0.2">
      <c r="A3030">
        <v>53528</v>
      </c>
      <c r="B3030" s="21">
        <v>44185</v>
      </c>
      <c r="C3030" s="26" t="s">
        <v>828</v>
      </c>
      <c r="D3030">
        <v>1</v>
      </c>
      <c r="E3030">
        <v>3</v>
      </c>
      <c r="F3030">
        <v>15</v>
      </c>
      <c r="G3030">
        <v>11.18</v>
      </c>
      <c r="H3030" t="str">
        <f>_xlfn.XLOOKUP(Table1[[#This Row],[MyyjäID]],myyjat!$A$2:$A$16,myyjat!$B$2:$B$16)</f>
        <v>Pekka</v>
      </c>
      <c r="I3030">
        <f>_xlfn.XLOOKUP(Table1[[#This Row],[Tuotenumero]],tuotteet!$A$2:$A$26,tuotteet!$C$2:$C$26)</f>
        <v>4</v>
      </c>
      <c r="J3030" t="str">
        <f>_xlfn.XLOOKUP(Table1[[#This Row],[ryhmäID]],ryhmat!$A$2:$A$7,ryhmat!$B$2:$B$7)</f>
        <v>Tarvikkeet</v>
      </c>
      <c r="K3030">
        <f>Table1[[#This Row],[Myyntihinta]]-Table1[[#This Row],[Ostohinta]]</f>
        <v>3.8200000000000003</v>
      </c>
    </row>
    <row r="3031" spans="1:11" x14ac:dyDescent="0.2">
      <c r="A3031">
        <v>53529</v>
      </c>
      <c r="B3031" s="21">
        <v>44185</v>
      </c>
      <c r="C3031" s="26" t="s">
        <v>828</v>
      </c>
      <c r="D3031">
        <v>1</v>
      </c>
      <c r="E3031">
        <v>3</v>
      </c>
      <c r="F3031">
        <v>15</v>
      </c>
      <c r="G3031">
        <v>10.98</v>
      </c>
      <c r="H3031" t="str">
        <f>_xlfn.XLOOKUP(Table1[[#This Row],[MyyjäID]],myyjat!$A$2:$A$16,myyjat!$B$2:$B$16)</f>
        <v>Pekka</v>
      </c>
      <c r="I3031">
        <f>_xlfn.XLOOKUP(Table1[[#This Row],[Tuotenumero]],tuotteet!$A$2:$A$26,tuotteet!$C$2:$C$26)</f>
        <v>4</v>
      </c>
      <c r="J3031" t="str">
        <f>_xlfn.XLOOKUP(Table1[[#This Row],[ryhmäID]],ryhmat!$A$2:$A$7,ryhmat!$B$2:$B$7)</f>
        <v>Tarvikkeet</v>
      </c>
      <c r="K3031">
        <f>Table1[[#This Row],[Myyntihinta]]-Table1[[#This Row],[Ostohinta]]</f>
        <v>4.0199999999999996</v>
      </c>
    </row>
    <row r="3032" spans="1:11" x14ac:dyDescent="0.2">
      <c r="A3032">
        <v>53530</v>
      </c>
      <c r="B3032" s="21">
        <v>44186</v>
      </c>
      <c r="C3032" s="26" t="s">
        <v>826</v>
      </c>
      <c r="D3032">
        <v>1</v>
      </c>
      <c r="E3032">
        <v>6</v>
      </c>
      <c r="F3032">
        <v>18</v>
      </c>
      <c r="G3032">
        <v>9.64</v>
      </c>
      <c r="H3032" t="str">
        <f>_xlfn.XLOOKUP(Table1[[#This Row],[MyyjäID]],myyjat!$A$2:$A$16,myyjat!$B$2:$B$16)</f>
        <v>Hessu</v>
      </c>
      <c r="I3032">
        <f>_xlfn.XLOOKUP(Table1[[#This Row],[Tuotenumero]],tuotteet!$A$2:$A$26,tuotteet!$C$2:$C$26)</f>
        <v>4</v>
      </c>
      <c r="J3032" t="str">
        <f>_xlfn.XLOOKUP(Table1[[#This Row],[ryhmäID]],ryhmat!$A$2:$A$7,ryhmat!$B$2:$B$7)</f>
        <v>Tarvikkeet</v>
      </c>
      <c r="K3032">
        <f>Table1[[#This Row],[Myyntihinta]]-Table1[[#This Row],[Ostohinta]]</f>
        <v>8.36</v>
      </c>
    </row>
    <row r="3033" spans="1:11" x14ac:dyDescent="0.2">
      <c r="A3033">
        <v>53531</v>
      </c>
      <c r="B3033" s="21">
        <v>44186</v>
      </c>
      <c r="C3033" s="26" t="s">
        <v>827</v>
      </c>
      <c r="D3033">
        <v>1</v>
      </c>
      <c r="E3033">
        <v>1</v>
      </c>
      <c r="F3033">
        <v>241</v>
      </c>
      <c r="G3033">
        <v>134.56</v>
      </c>
      <c r="H3033" t="str">
        <f>_xlfn.XLOOKUP(Table1[[#This Row],[MyyjäID]],myyjat!$A$2:$A$16,myyjat!$B$2:$B$16)</f>
        <v>Jani</v>
      </c>
      <c r="I3033">
        <f>_xlfn.XLOOKUP(Table1[[#This Row],[Tuotenumero]],tuotteet!$A$2:$A$26,tuotteet!$C$2:$C$26)</f>
        <v>1</v>
      </c>
      <c r="J3033" t="str">
        <f>_xlfn.XLOOKUP(Table1[[#This Row],[ryhmäID]],ryhmat!$A$2:$A$7,ryhmat!$B$2:$B$7)</f>
        <v>Äänentoisto</v>
      </c>
      <c r="K3033">
        <f>Table1[[#This Row],[Myyntihinta]]-Table1[[#This Row],[Ostohinta]]</f>
        <v>106.44</v>
      </c>
    </row>
    <row r="3034" spans="1:11" x14ac:dyDescent="0.2">
      <c r="A3034">
        <v>53532</v>
      </c>
      <c r="B3034" s="21">
        <v>44186</v>
      </c>
      <c r="C3034" s="26" t="s">
        <v>828</v>
      </c>
      <c r="D3034">
        <v>1</v>
      </c>
      <c r="E3034">
        <v>3</v>
      </c>
      <c r="F3034">
        <v>15</v>
      </c>
      <c r="G3034">
        <v>10.25</v>
      </c>
      <c r="H3034" t="str">
        <f>_xlfn.XLOOKUP(Table1[[#This Row],[MyyjäID]],myyjat!$A$2:$A$16,myyjat!$B$2:$B$16)</f>
        <v>Pekka</v>
      </c>
      <c r="I3034">
        <f>_xlfn.XLOOKUP(Table1[[#This Row],[Tuotenumero]],tuotteet!$A$2:$A$26,tuotteet!$C$2:$C$26)</f>
        <v>4</v>
      </c>
      <c r="J3034" t="str">
        <f>_xlfn.XLOOKUP(Table1[[#This Row],[ryhmäID]],ryhmat!$A$2:$A$7,ryhmat!$B$2:$B$7)</f>
        <v>Tarvikkeet</v>
      </c>
      <c r="K3034">
        <f>Table1[[#This Row],[Myyntihinta]]-Table1[[#This Row],[Ostohinta]]</f>
        <v>4.75</v>
      </c>
    </row>
    <row r="3035" spans="1:11" x14ac:dyDescent="0.2">
      <c r="A3035">
        <v>53533</v>
      </c>
      <c r="B3035" s="21">
        <v>44187</v>
      </c>
      <c r="C3035" s="26" t="s">
        <v>831</v>
      </c>
      <c r="D3035">
        <v>1</v>
      </c>
      <c r="E3035">
        <v>2</v>
      </c>
      <c r="F3035">
        <v>116</v>
      </c>
      <c r="G3035">
        <v>72.42</v>
      </c>
      <c r="H3035" t="str">
        <f>_xlfn.XLOOKUP(Table1[[#This Row],[MyyjäID]],myyjat!$A$2:$A$16,myyjat!$B$2:$B$16)</f>
        <v>Petteri</v>
      </c>
      <c r="I3035">
        <f>_xlfn.XLOOKUP(Table1[[#This Row],[Tuotenumero]],tuotteet!$A$2:$A$26,tuotteet!$C$2:$C$26)</f>
        <v>6</v>
      </c>
      <c r="J3035" t="str">
        <f>_xlfn.XLOOKUP(Table1[[#This Row],[ryhmäID]],ryhmat!$A$2:$A$7,ryhmat!$B$2:$B$7)</f>
        <v>Digiboxit</v>
      </c>
      <c r="K3035">
        <f>Table1[[#This Row],[Myyntihinta]]-Table1[[#This Row],[Ostohinta]]</f>
        <v>43.58</v>
      </c>
    </row>
    <row r="3036" spans="1:11" x14ac:dyDescent="0.2">
      <c r="A3036">
        <v>53534</v>
      </c>
      <c r="B3036" s="21">
        <v>44187</v>
      </c>
      <c r="C3036" s="26" t="s">
        <v>828</v>
      </c>
      <c r="D3036">
        <v>1</v>
      </c>
      <c r="E3036">
        <v>3</v>
      </c>
      <c r="F3036">
        <v>15</v>
      </c>
      <c r="G3036">
        <v>10.48</v>
      </c>
      <c r="H3036" t="str">
        <f>_xlfn.XLOOKUP(Table1[[#This Row],[MyyjäID]],myyjat!$A$2:$A$16,myyjat!$B$2:$B$16)</f>
        <v>Pekka</v>
      </c>
      <c r="I3036">
        <f>_xlfn.XLOOKUP(Table1[[#This Row],[Tuotenumero]],tuotteet!$A$2:$A$26,tuotteet!$C$2:$C$26)</f>
        <v>4</v>
      </c>
      <c r="J3036" t="str">
        <f>_xlfn.XLOOKUP(Table1[[#This Row],[ryhmäID]],ryhmat!$A$2:$A$7,ryhmat!$B$2:$B$7)</f>
        <v>Tarvikkeet</v>
      </c>
      <c r="K3036">
        <f>Table1[[#This Row],[Myyntihinta]]-Table1[[#This Row],[Ostohinta]]</f>
        <v>4.5199999999999996</v>
      </c>
    </row>
    <row r="3037" spans="1:11" x14ac:dyDescent="0.2">
      <c r="A3037">
        <v>53535</v>
      </c>
      <c r="B3037" s="21">
        <v>44187</v>
      </c>
      <c r="C3037" s="26" t="s">
        <v>828</v>
      </c>
      <c r="D3037">
        <v>1</v>
      </c>
      <c r="E3037">
        <v>6</v>
      </c>
      <c r="F3037">
        <v>15</v>
      </c>
      <c r="G3037">
        <v>10.85</v>
      </c>
      <c r="H3037" t="str">
        <f>_xlfn.XLOOKUP(Table1[[#This Row],[MyyjäID]],myyjat!$A$2:$A$16,myyjat!$B$2:$B$16)</f>
        <v>Hessu</v>
      </c>
      <c r="I3037">
        <f>_xlfn.XLOOKUP(Table1[[#This Row],[Tuotenumero]],tuotteet!$A$2:$A$26,tuotteet!$C$2:$C$26)</f>
        <v>4</v>
      </c>
      <c r="J3037" t="str">
        <f>_xlfn.XLOOKUP(Table1[[#This Row],[ryhmäID]],ryhmat!$A$2:$A$7,ryhmat!$B$2:$B$7)</f>
        <v>Tarvikkeet</v>
      </c>
      <c r="K3037">
        <f>Table1[[#This Row],[Myyntihinta]]-Table1[[#This Row],[Ostohinta]]</f>
        <v>4.1500000000000004</v>
      </c>
    </row>
    <row r="3038" spans="1:11" x14ac:dyDescent="0.2">
      <c r="A3038">
        <v>53536</v>
      </c>
      <c r="B3038" s="21">
        <v>44187</v>
      </c>
      <c r="C3038" s="26" t="s">
        <v>829</v>
      </c>
      <c r="D3038">
        <v>1</v>
      </c>
      <c r="E3038">
        <v>3</v>
      </c>
      <c r="F3038">
        <v>328</v>
      </c>
      <c r="G3038">
        <v>216.31</v>
      </c>
      <c r="H3038" t="str">
        <f>_xlfn.XLOOKUP(Table1[[#This Row],[MyyjäID]],myyjat!$A$2:$A$16,myyjat!$B$2:$B$16)</f>
        <v>Pekka</v>
      </c>
      <c r="I3038">
        <f>_xlfn.XLOOKUP(Table1[[#This Row],[Tuotenumero]],tuotteet!$A$2:$A$26,tuotteet!$C$2:$C$26)</f>
        <v>3</v>
      </c>
      <c r="J3038" t="str">
        <f>_xlfn.XLOOKUP(Table1[[#This Row],[ryhmäID]],ryhmat!$A$2:$A$7,ryhmat!$B$2:$B$7)</f>
        <v>TV</v>
      </c>
      <c r="K3038">
        <f>Table1[[#This Row],[Myyntihinta]]-Table1[[#This Row],[Ostohinta]]</f>
        <v>111.69</v>
      </c>
    </row>
    <row r="3039" spans="1:11" x14ac:dyDescent="0.2">
      <c r="A3039">
        <v>53537</v>
      </c>
      <c r="B3039" s="21">
        <v>44188</v>
      </c>
      <c r="C3039" s="26" t="s">
        <v>828</v>
      </c>
      <c r="D3039">
        <v>1</v>
      </c>
      <c r="E3039">
        <v>7</v>
      </c>
      <c r="F3039">
        <v>15</v>
      </c>
      <c r="G3039">
        <v>10.89</v>
      </c>
      <c r="H3039" t="str">
        <f>_xlfn.XLOOKUP(Table1[[#This Row],[MyyjäID]],myyjat!$A$2:$A$16,myyjat!$B$2:$B$16)</f>
        <v>Rauno</v>
      </c>
      <c r="I3039">
        <f>_xlfn.XLOOKUP(Table1[[#This Row],[Tuotenumero]],tuotteet!$A$2:$A$26,tuotteet!$C$2:$C$26)</f>
        <v>4</v>
      </c>
      <c r="J3039" t="str">
        <f>_xlfn.XLOOKUP(Table1[[#This Row],[ryhmäID]],ryhmat!$A$2:$A$7,ryhmat!$B$2:$B$7)</f>
        <v>Tarvikkeet</v>
      </c>
      <c r="K3039">
        <f>Table1[[#This Row],[Myyntihinta]]-Table1[[#This Row],[Ostohinta]]</f>
        <v>4.1099999999999994</v>
      </c>
    </row>
    <row r="3040" spans="1:11" x14ac:dyDescent="0.2">
      <c r="A3040">
        <v>53538</v>
      </c>
      <c r="B3040" s="21">
        <v>44189</v>
      </c>
      <c r="C3040" s="26" t="s">
        <v>828</v>
      </c>
      <c r="D3040">
        <v>1</v>
      </c>
      <c r="E3040">
        <v>1</v>
      </c>
      <c r="F3040">
        <v>15</v>
      </c>
      <c r="G3040">
        <v>10.57</v>
      </c>
      <c r="H3040" t="str">
        <f>_xlfn.XLOOKUP(Table1[[#This Row],[MyyjäID]],myyjat!$A$2:$A$16,myyjat!$B$2:$B$16)</f>
        <v>Jani</v>
      </c>
      <c r="I3040">
        <f>_xlfn.XLOOKUP(Table1[[#This Row],[Tuotenumero]],tuotteet!$A$2:$A$26,tuotteet!$C$2:$C$26)</f>
        <v>4</v>
      </c>
      <c r="J3040" t="str">
        <f>_xlfn.XLOOKUP(Table1[[#This Row],[ryhmäID]],ryhmat!$A$2:$A$7,ryhmat!$B$2:$B$7)</f>
        <v>Tarvikkeet</v>
      </c>
      <c r="K3040">
        <f>Table1[[#This Row],[Myyntihinta]]-Table1[[#This Row],[Ostohinta]]</f>
        <v>4.43</v>
      </c>
    </row>
    <row r="3041" spans="1:11" x14ac:dyDescent="0.2">
      <c r="A3041">
        <v>53539</v>
      </c>
      <c r="B3041" s="21">
        <v>44189</v>
      </c>
      <c r="C3041" s="26" t="s">
        <v>827</v>
      </c>
      <c r="D3041">
        <v>1</v>
      </c>
      <c r="E3041">
        <v>5</v>
      </c>
      <c r="F3041">
        <v>243</v>
      </c>
      <c r="G3041">
        <v>130.22999999999999</v>
      </c>
      <c r="H3041" t="str">
        <f>_xlfn.XLOOKUP(Table1[[#This Row],[MyyjäID]],myyjat!$A$2:$A$16,myyjat!$B$2:$B$16)</f>
        <v>Liisa</v>
      </c>
      <c r="I3041">
        <f>_xlfn.XLOOKUP(Table1[[#This Row],[Tuotenumero]],tuotteet!$A$2:$A$26,tuotteet!$C$2:$C$26)</f>
        <v>1</v>
      </c>
      <c r="J3041" t="str">
        <f>_xlfn.XLOOKUP(Table1[[#This Row],[ryhmäID]],ryhmat!$A$2:$A$7,ryhmat!$B$2:$B$7)</f>
        <v>Äänentoisto</v>
      </c>
      <c r="K3041">
        <f>Table1[[#This Row],[Myyntihinta]]-Table1[[#This Row],[Ostohinta]]</f>
        <v>112.77000000000001</v>
      </c>
    </row>
    <row r="3042" spans="1:11" x14ac:dyDescent="0.2">
      <c r="A3042">
        <v>53540</v>
      </c>
      <c r="B3042" s="21">
        <v>44189</v>
      </c>
      <c r="C3042" s="26" t="s">
        <v>828</v>
      </c>
      <c r="D3042">
        <v>1</v>
      </c>
      <c r="E3042">
        <v>7</v>
      </c>
      <c r="F3042">
        <v>14</v>
      </c>
      <c r="G3042">
        <v>11.17</v>
      </c>
      <c r="H3042" t="str">
        <f>_xlfn.XLOOKUP(Table1[[#This Row],[MyyjäID]],myyjat!$A$2:$A$16,myyjat!$B$2:$B$16)</f>
        <v>Rauno</v>
      </c>
      <c r="I3042">
        <f>_xlfn.XLOOKUP(Table1[[#This Row],[Tuotenumero]],tuotteet!$A$2:$A$26,tuotteet!$C$2:$C$26)</f>
        <v>4</v>
      </c>
      <c r="J3042" t="str">
        <f>_xlfn.XLOOKUP(Table1[[#This Row],[ryhmäID]],ryhmat!$A$2:$A$7,ryhmat!$B$2:$B$7)</f>
        <v>Tarvikkeet</v>
      </c>
      <c r="K3042">
        <f>Table1[[#This Row],[Myyntihinta]]-Table1[[#This Row],[Ostohinta]]</f>
        <v>2.83</v>
      </c>
    </row>
    <row r="3043" spans="1:11" x14ac:dyDescent="0.2">
      <c r="A3043">
        <v>53541</v>
      </c>
      <c r="B3043" s="21">
        <v>44190</v>
      </c>
      <c r="C3043" s="26" t="s">
        <v>828</v>
      </c>
      <c r="D3043">
        <v>1</v>
      </c>
      <c r="E3043">
        <v>6</v>
      </c>
      <c r="F3043">
        <v>14</v>
      </c>
      <c r="G3043">
        <v>10.98</v>
      </c>
      <c r="H3043" t="str">
        <f>_xlfn.XLOOKUP(Table1[[#This Row],[MyyjäID]],myyjat!$A$2:$A$16,myyjat!$B$2:$B$16)</f>
        <v>Hessu</v>
      </c>
      <c r="I3043">
        <f>_xlfn.XLOOKUP(Table1[[#This Row],[Tuotenumero]],tuotteet!$A$2:$A$26,tuotteet!$C$2:$C$26)</f>
        <v>4</v>
      </c>
      <c r="J3043" t="str">
        <f>_xlfn.XLOOKUP(Table1[[#This Row],[ryhmäID]],ryhmat!$A$2:$A$7,ryhmat!$B$2:$B$7)</f>
        <v>Tarvikkeet</v>
      </c>
      <c r="K3043">
        <f>Table1[[#This Row],[Myyntihinta]]-Table1[[#This Row],[Ostohinta]]</f>
        <v>3.0199999999999996</v>
      </c>
    </row>
    <row r="3044" spans="1:11" x14ac:dyDescent="0.2">
      <c r="A3044">
        <v>53542</v>
      </c>
      <c r="B3044" s="21">
        <v>44191</v>
      </c>
      <c r="C3044" s="26" t="s">
        <v>826</v>
      </c>
      <c r="D3044">
        <v>1</v>
      </c>
      <c r="E3044">
        <v>6</v>
      </c>
      <c r="F3044">
        <v>18</v>
      </c>
      <c r="G3044">
        <v>9.3000000000000007</v>
      </c>
      <c r="H3044" t="str">
        <f>_xlfn.XLOOKUP(Table1[[#This Row],[MyyjäID]],myyjat!$A$2:$A$16,myyjat!$B$2:$B$16)</f>
        <v>Hessu</v>
      </c>
      <c r="I3044">
        <f>_xlfn.XLOOKUP(Table1[[#This Row],[Tuotenumero]],tuotteet!$A$2:$A$26,tuotteet!$C$2:$C$26)</f>
        <v>4</v>
      </c>
      <c r="J3044" t="str">
        <f>_xlfn.XLOOKUP(Table1[[#This Row],[ryhmäID]],ryhmat!$A$2:$A$7,ryhmat!$B$2:$B$7)</f>
        <v>Tarvikkeet</v>
      </c>
      <c r="K3044">
        <f>Table1[[#This Row],[Myyntihinta]]-Table1[[#This Row],[Ostohinta]]</f>
        <v>8.6999999999999993</v>
      </c>
    </row>
    <row r="3045" spans="1:11" x14ac:dyDescent="0.2">
      <c r="A3045">
        <v>53543</v>
      </c>
      <c r="B3045" s="21">
        <v>44191</v>
      </c>
      <c r="C3045" s="26" t="s">
        <v>828</v>
      </c>
      <c r="D3045">
        <v>1</v>
      </c>
      <c r="E3045">
        <v>6</v>
      </c>
      <c r="F3045">
        <v>15</v>
      </c>
      <c r="G3045">
        <v>10.31</v>
      </c>
      <c r="H3045" t="str">
        <f>_xlfn.XLOOKUP(Table1[[#This Row],[MyyjäID]],myyjat!$A$2:$A$16,myyjat!$B$2:$B$16)</f>
        <v>Hessu</v>
      </c>
      <c r="I3045">
        <f>_xlfn.XLOOKUP(Table1[[#This Row],[Tuotenumero]],tuotteet!$A$2:$A$26,tuotteet!$C$2:$C$26)</f>
        <v>4</v>
      </c>
      <c r="J3045" t="str">
        <f>_xlfn.XLOOKUP(Table1[[#This Row],[ryhmäID]],ryhmat!$A$2:$A$7,ryhmat!$B$2:$B$7)</f>
        <v>Tarvikkeet</v>
      </c>
      <c r="K3045">
        <f>Table1[[#This Row],[Myyntihinta]]-Table1[[#This Row],[Ostohinta]]</f>
        <v>4.6899999999999995</v>
      </c>
    </row>
    <row r="3046" spans="1:11" x14ac:dyDescent="0.2">
      <c r="A3046">
        <v>53544</v>
      </c>
      <c r="B3046" s="21">
        <v>44191</v>
      </c>
      <c r="C3046" s="26" t="s">
        <v>828</v>
      </c>
      <c r="D3046">
        <v>1</v>
      </c>
      <c r="E3046">
        <v>6</v>
      </c>
      <c r="F3046">
        <v>14</v>
      </c>
      <c r="G3046">
        <v>11.07</v>
      </c>
      <c r="H3046" t="str">
        <f>_xlfn.XLOOKUP(Table1[[#This Row],[MyyjäID]],myyjat!$A$2:$A$16,myyjat!$B$2:$B$16)</f>
        <v>Hessu</v>
      </c>
      <c r="I3046">
        <f>_xlfn.XLOOKUP(Table1[[#This Row],[Tuotenumero]],tuotteet!$A$2:$A$26,tuotteet!$C$2:$C$26)</f>
        <v>4</v>
      </c>
      <c r="J3046" t="str">
        <f>_xlfn.XLOOKUP(Table1[[#This Row],[ryhmäID]],ryhmat!$A$2:$A$7,ryhmat!$B$2:$B$7)</f>
        <v>Tarvikkeet</v>
      </c>
      <c r="K3046">
        <f>Table1[[#This Row],[Myyntihinta]]-Table1[[#This Row],[Ostohinta]]</f>
        <v>2.9299999999999997</v>
      </c>
    </row>
    <row r="3047" spans="1:11" x14ac:dyDescent="0.2">
      <c r="A3047">
        <v>53545</v>
      </c>
      <c r="B3047" s="21">
        <v>44191</v>
      </c>
      <c r="C3047" s="26" t="s">
        <v>827</v>
      </c>
      <c r="D3047">
        <v>1</v>
      </c>
      <c r="E3047">
        <v>3</v>
      </c>
      <c r="F3047">
        <v>254</v>
      </c>
      <c r="G3047">
        <v>135.38999999999999</v>
      </c>
      <c r="H3047" t="str">
        <f>_xlfn.XLOOKUP(Table1[[#This Row],[MyyjäID]],myyjat!$A$2:$A$16,myyjat!$B$2:$B$16)</f>
        <v>Pekka</v>
      </c>
      <c r="I3047">
        <f>_xlfn.XLOOKUP(Table1[[#This Row],[Tuotenumero]],tuotteet!$A$2:$A$26,tuotteet!$C$2:$C$26)</f>
        <v>1</v>
      </c>
      <c r="J3047" t="str">
        <f>_xlfn.XLOOKUP(Table1[[#This Row],[ryhmäID]],ryhmat!$A$2:$A$7,ryhmat!$B$2:$B$7)</f>
        <v>Äänentoisto</v>
      </c>
      <c r="K3047">
        <f>Table1[[#This Row],[Myyntihinta]]-Table1[[#This Row],[Ostohinta]]</f>
        <v>118.61000000000001</v>
      </c>
    </row>
    <row r="3048" spans="1:11" x14ac:dyDescent="0.2">
      <c r="A3048">
        <v>53546</v>
      </c>
      <c r="B3048" s="21">
        <v>44192</v>
      </c>
      <c r="C3048" s="26" t="s">
        <v>828</v>
      </c>
      <c r="D3048">
        <v>1</v>
      </c>
      <c r="E3048">
        <v>5</v>
      </c>
      <c r="F3048">
        <v>14</v>
      </c>
      <c r="G3048">
        <v>10.24</v>
      </c>
      <c r="H3048" t="str">
        <f>_xlfn.XLOOKUP(Table1[[#This Row],[MyyjäID]],myyjat!$A$2:$A$16,myyjat!$B$2:$B$16)</f>
        <v>Liisa</v>
      </c>
      <c r="I3048">
        <f>_xlfn.XLOOKUP(Table1[[#This Row],[Tuotenumero]],tuotteet!$A$2:$A$26,tuotteet!$C$2:$C$26)</f>
        <v>4</v>
      </c>
      <c r="J3048" t="str">
        <f>_xlfn.XLOOKUP(Table1[[#This Row],[ryhmäID]],ryhmat!$A$2:$A$7,ryhmat!$B$2:$B$7)</f>
        <v>Tarvikkeet</v>
      </c>
      <c r="K3048">
        <f>Table1[[#This Row],[Myyntihinta]]-Table1[[#This Row],[Ostohinta]]</f>
        <v>3.76</v>
      </c>
    </row>
    <row r="3049" spans="1:11" x14ac:dyDescent="0.2">
      <c r="A3049">
        <v>53547</v>
      </c>
      <c r="B3049" s="21">
        <v>44192</v>
      </c>
      <c r="C3049" s="26" t="s">
        <v>828</v>
      </c>
      <c r="D3049">
        <v>1</v>
      </c>
      <c r="E3049">
        <v>6</v>
      </c>
      <c r="F3049">
        <v>14</v>
      </c>
      <c r="G3049">
        <v>10.35</v>
      </c>
      <c r="H3049" t="str">
        <f>_xlfn.XLOOKUP(Table1[[#This Row],[MyyjäID]],myyjat!$A$2:$A$16,myyjat!$B$2:$B$16)</f>
        <v>Hessu</v>
      </c>
      <c r="I3049">
        <f>_xlfn.XLOOKUP(Table1[[#This Row],[Tuotenumero]],tuotteet!$A$2:$A$26,tuotteet!$C$2:$C$26)</f>
        <v>4</v>
      </c>
      <c r="J3049" t="str">
        <f>_xlfn.XLOOKUP(Table1[[#This Row],[ryhmäID]],ryhmat!$A$2:$A$7,ryhmat!$B$2:$B$7)</f>
        <v>Tarvikkeet</v>
      </c>
      <c r="K3049">
        <f>Table1[[#This Row],[Myyntihinta]]-Table1[[#This Row],[Ostohinta]]</f>
        <v>3.6500000000000004</v>
      </c>
    </row>
    <row r="3050" spans="1:11" x14ac:dyDescent="0.2">
      <c r="A3050">
        <v>53548</v>
      </c>
      <c r="B3050" s="21">
        <v>44192</v>
      </c>
      <c r="C3050" s="26" t="s">
        <v>828</v>
      </c>
      <c r="D3050">
        <v>1</v>
      </c>
      <c r="E3050">
        <v>7</v>
      </c>
      <c r="F3050">
        <v>15</v>
      </c>
      <c r="G3050">
        <v>10.26</v>
      </c>
      <c r="H3050" t="str">
        <f>_xlfn.XLOOKUP(Table1[[#This Row],[MyyjäID]],myyjat!$A$2:$A$16,myyjat!$B$2:$B$16)</f>
        <v>Rauno</v>
      </c>
      <c r="I3050">
        <f>_xlfn.XLOOKUP(Table1[[#This Row],[Tuotenumero]],tuotteet!$A$2:$A$26,tuotteet!$C$2:$C$26)</f>
        <v>4</v>
      </c>
      <c r="J3050" t="str">
        <f>_xlfn.XLOOKUP(Table1[[#This Row],[ryhmäID]],ryhmat!$A$2:$A$7,ryhmat!$B$2:$B$7)</f>
        <v>Tarvikkeet</v>
      </c>
      <c r="K3050">
        <f>Table1[[#This Row],[Myyntihinta]]-Table1[[#This Row],[Ostohinta]]</f>
        <v>4.74</v>
      </c>
    </row>
    <row r="3051" spans="1:11" x14ac:dyDescent="0.2">
      <c r="A3051">
        <v>53549</v>
      </c>
      <c r="B3051" s="21">
        <v>44193</v>
      </c>
      <c r="C3051" s="26" t="s">
        <v>828</v>
      </c>
      <c r="D3051">
        <v>1</v>
      </c>
      <c r="E3051">
        <v>2</v>
      </c>
      <c r="F3051">
        <v>15</v>
      </c>
      <c r="G3051">
        <v>10.79</v>
      </c>
      <c r="H3051" t="str">
        <f>_xlfn.XLOOKUP(Table1[[#This Row],[MyyjäID]],myyjat!$A$2:$A$16,myyjat!$B$2:$B$16)</f>
        <v>Petteri</v>
      </c>
      <c r="I3051">
        <f>_xlfn.XLOOKUP(Table1[[#This Row],[Tuotenumero]],tuotteet!$A$2:$A$26,tuotteet!$C$2:$C$26)</f>
        <v>4</v>
      </c>
      <c r="J3051" t="str">
        <f>_xlfn.XLOOKUP(Table1[[#This Row],[ryhmäID]],ryhmat!$A$2:$A$7,ryhmat!$B$2:$B$7)</f>
        <v>Tarvikkeet</v>
      </c>
      <c r="K3051">
        <f>Table1[[#This Row],[Myyntihinta]]-Table1[[#This Row],[Ostohinta]]</f>
        <v>4.2100000000000009</v>
      </c>
    </row>
    <row r="3052" spans="1:11" x14ac:dyDescent="0.2">
      <c r="A3052">
        <v>53550</v>
      </c>
      <c r="B3052" s="21">
        <v>44194</v>
      </c>
      <c r="C3052" s="26" t="s">
        <v>829</v>
      </c>
      <c r="D3052">
        <v>1</v>
      </c>
      <c r="E3052">
        <v>5</v>
      </c>
      <c r="F3052">
        <v>328</v>
      </c>
      <c r="G3052">
        <v>233.48</v>
      </c>
      <c r="H3052" t="str">
        <f>_xlfn.XLOOKUP(Table1[[#This Row],[MyyjäID]],myyjat!$A$2:$A$16,myyjat!$B$2:$B$16)</f>
        <v>Liisa</v>
      </c>
      <c r="I3052">
        <f>_xlfn.XLOOKUP(Table1[[#This Row],[Tuotenumero]],tuotteet!$A$2:$A$26,tuotteet!$C$2:$C$26)</f>
        <v>3</v>
      </c>
      <c r="J3052" t="str">
        <f>_xlfn.XLOOKUP(Table1[[#This Row],[ryhmäID]],ryhmat!$A$2:$A$7,ryhmat!$B$2:$B$7)</f>
        <v>TV</v>
      </c>
      <c r="K3052">
        <f>Table1[[#This Row],[Myyntihinta]]-Table1[[#This Row],[Ostohinta]]</f>
        <v>94.52000000000001</v>
      </c>
    </row>
    <row r="3053" spans="1:11" x14ac:dyDescent="0.2">
      <c r="A3053">
        <v>53551</v>
      </c>
      <c r="B3053" s="21">
        <v>44194</v>
      </c>
      <c r="C3053" s="26" t="s">
        <v>828</v>
      </c>
      <c r="D3053">
        <v>1</v>
      </c>
      <c r="E3053">
        <v>2</v>
      </c>
      <c r="F3053">
        <v>15</v>
      </c>
      <c r="G3053">
        <v>10.18</v>
      </c>
      <c r="H3053" t="str">
        <f>_xlfn.XLOOKUP(Table1[[#This Row],[MyyjäID]],myyjat!$A$2:$A$16,myyjat!$B$2:$B$16)</f>
        <v>Petteri</v>
      </c>
      <c r="I3053">
        <f>_xlfn.XLOOKUP(Table1[[#This Row],[Tuotenumero]],tuotteet!$A$2:$A$26,tuotteet!$C$2:$C$26)</f>
        <v>4</v>
      </c>
      <c r="J3053" t="str">
        <f>_xlfn.XLOOKUP(Table1[[#This Row],[ryhmäID]],ryhmat!$A$2:$A$7,ryhmat!$B$2:$B$7)</f>
        <v>Tarvikkeet</v>
      </c>
      <c r="K3053">
        <f>Table1[[#This Row],[Myyntihinta]]-Table1[[#This Row],[Ostohinta]]</f>
        <v>4.82</v>
      </c>
    </row>
    <row r="3054" spans="1:11" x14ac:dyDescent="0.2">
      <c r="A3054">
        <v>53552</v>
      </c>
      <c r="B3054" s="21">
        <v>44194</v>
      </c>
      <c r="C3054" s="26" t="s">
        <v>828</v>
      </c>
      <c r="D3054">
        <v>1</v>
      </c>
      <c r="E3054">
        <v>2</v>
      </c>
      <c r="F3054">
        <v>15</v>
      </c>
      <c r="G3054">
        <v>10.23</v>
      </c>
      <c r="H3054" t="str">
        <f>_xlfn.XLOOKUP(Table1[[#This Row],[MyyjäID]],myyjat!$A$2:$A$16,myyjat!$B$2:$B$16)</f>
        <v>Petteri</v>
      </c>
      <c r="I3054">
        <f>_xlfn.XLOOKUP(Table1[[#This Row],[Tuotenumero]],tuotteet!$A$2:$A$26,tuotteet!$C$2:$C$26)</f>
        <v>4</v>
      </c>
      <c r="J3054" t="str">
        <f>_xlfn.XLOOKUP(Table1[[#This Row],[ryhmäID]],ryhmat!$A$2:$A$7,ryhmat!$B$2:$B$7)</f>
        <v>Tarvikkeet</v>
      </c>
      <c r="K3054">
        <f>Table1[[#This Row],[Myyntihinta]]-Table1[[#This Row],[Ostohinta]]</f>
        <v>4.7699999999999996</v>
      </c>
    </row>
    <row r="3055" spans="1:11" x14ac:dyDescent="0.2">
      <c r="A3055">
        <v>53553</v>
      </c>
      <c r="B3055" s="21">
        <v>44195</v>
      </c>
      <c r="C3055" s="26" t="s">
        <v>828</v>
      </c>
      <c r="D3055">
        <v>1</v>
      </c>
      <c r="E3055">
        <v>6</v>
      </c>
      <c r="F3055">
        <v>14</v>
      </c>
      <c r="G3055">
        <v>11.21</v>
      </c>
      <c r="H3055" t="str">
        <f>_xlfn.XLOOKUP(Table1[[#This Row],[MyyjäID]],myyjat!$A$2:$A$16,myyjat!$B$2:$B$16)</f>
        <v>Hessu</v>
      </c>
      <c r="I3055">
        <f>_xlfn.XLOOKUP(Table1[[#This Row],[Tuotenumero]],tuotteet!$A$2:$A$26,tuotteet!$C$2:$C$26)</f>
        <v>4</v>
      </c>
      <c r="J3055" t="str">
        <f>_xlfn.XLOOKUP(Table1[[#This Row],[ryhmäID]],ryhmat!$A$2:$A$7,ryhmat!$B$2:$B$7)</f>
        <v>Tarvikkeet</v>
      </c>
      <c r="K3055">
        <f>Table1[[#This Row],[Myyntihinta]]-Table1[[#This Row],[Ostohinta]]</f>
        <v>2.7899999999999991</v>
      </c>
    </row>
    <row r="3056" spans="1:11" x14ac:dyDescent="0.2">
      <c r="A3056">
        <v>53554</v>
      </c>
      <c r="B3056" s="21">
        <v>44196</v>
      </c>
      <c r="C3056" s="26" t="s">
        <v>828</v>
      </c>
      <c r="D3056">
        <v>1</v>
      </c>
      <c r="E3056">
        <v>2</v>
      </c>
      <c r="F3056">
        <v>15</v>
      </c>
      <c r="G3056">
        <v>10.85</v>
      </c>
      <c r="H3056" t="str">
        <f>_xlfn.XLOOKUP(Table1[[#This Row],[MyyjäID]],myyjat!$A$2:$A$16,myyjat!$B$2:$B$16)</f>
        <v>Petteri</v>
      </c>
      <c r="I3056">
        <f>_xlfn.XLOOKUP(Table1[[#This Row],[Tuotenumero]],tuotteet!$A$2:$A$26,tuotteet!$C$2:$C$26)</f>
        <v>4</v>
      </c>
      <c r="J3056" t="str">
        <f>_xlfn.XLOOKUP(Table1[[#This Row],[ryhmäID]],ryhmat!$A$2:$A$7,ryhmat!$B$2:$B$7)</f>
        <v>Tarvikkeet</v>
      </c>
      <c r="K3056">
        <f>Table1[[#This Row],[Myyntihinta]]-Table1[[#This Row],[Ostohinta]]</f>
        <v>4.1500000000000004</v>
      </c>
    </row>
    <row r="3057" spans="1:11" x14ac:dyDescent="0.2">
      <c r="A3057">
        <v>53555</v>
      </c>
      <c r="B3057" s="21">
        <v>44196</v>
      </c>
      <c r="C3057" s="26" t="s">
        <v>827</v>
      </c>
      <c r="D3057">
        <v>1</v>
      </c>
      <c r="E3057">
        <v>1</v>
      </c>
      <c r="F3057">
        <v>248</v>
      </c>
      <c r="G3057">
        <v>131.71</v>
      </c>
      <c r="H3057" t="str">
        <f>_xlfn.XLOOKUP(Table1[[#This Row],[MyyjäID]],myyjat!$A$2:$A$16,myyjat!$B$2:$B$16)</f>
        <v>Jani</v>
      </c>
      <c r="I3057">
        <f>_xlfn.XLOOKUP(Table1[[#This Row],[Tuotenumero]],tuotteet!$A$2:$A$26,tuotteet!$C$2:$C$26)</f>
        <v>1</v>
      </c>
      <c r="J3057" t="str">
        <f>_xlfn.XLOOKUP(Table1[[#This Row],[ryhmäID]],ryhmat!$A$2:$A$7,ryhmat!$B$2:$B$7)</f>
        <v>Äänentoisto</v>
      </c>
      <c r="K3057">
        <f>Table1[[#This Row],[Myyntihinta]]-Table1[[#This Row],[Ostohinta]]</f>
        <v>116.28999999999999</v>
      </c>
    </row>
    <row r="3058" spans="1:11" x14ac:dyDescent="0.2">
      <c r="A3058">
        <v>53556</v>
      </c>
      <c r="B3058" s="21">
        <v>44197</v>
      </c>
      <c r="C3058" s="26" t="s">
        <v>828</v>
      </c>
      <c r="D3058">
        <v>1</v>
      </c>
      <c r="E3058">
        <v>1</v>
      </c>
      <c r="F3058">
        <v>14</v>
      </c>
      <c r="G3058">
        <v>11.05</v>
      </c>
      <c r="H3058" t="str">
        <f>_xlfn.XLOOKUP(Table1[[#This Row],[MyyjäID]],myyjat!$A$2:$A$16,myyjat!$B$2:$B$16)</f>
        <v>Jani</v>
      </c>
      <c r="I3058">
        <f>_xlfn.XLOOKUP(Table1[[#This Row],[Tuotenumero]],tuotteet!$A$2:$A$26,tuotteet!$C$2:$C$26)</f>
        <v>4</v>
      </c>
      <c r="J3058" t="str">
        <f>_xlfn.XLOOKUP(Table1[[#This Row],[ryhmäID]],ryhmat!$A$2:$A$7,ryhmat!$B$2:$B$7)</f>
        <v>Tarvikkeet</v>
      </c>
      <c r="K3058">
        <f>Table1[[#This Row],[Myyntihinta]]-Table1[[#This Row],[Ostohinta]]</f>
        <v>2.9499999999999993</v>
      </c>
    </row>
    <row r="3059" spans="1:11" x14ac:dyDescent="0.2">
      <c r="A3059">
        <v>53557</v>
      </c>
      <c r="B3059" s="21">
        <v>44197</v>
      </c>
      <c r="C3059" s="26" t="s">
        <v>830</v>
      </c>
      <c r="D3059">
        <v>1</v>
      </c>
      <c r="E3059">
        <v>6</v>
      </c>
      <c r="F3059">
        <v>55</v>
      </c>
      <c r="G3059">
        <v>45.38</v>
      </c>
      <c r="H3059" t="str">
        <f>_xlfn.XLOOKUP(Table1[[#This Row],[MyyjäID]],myyjat!$A$2:$A$16,myyjat!$B$2:$B$16)</f>
        <v>Hessu</v>
      </c>
      <c r="I3059">
        <f>_xlfn.XLOOKUP(Table1[[#This Row],[Tuotenumero]],tuotteet!$A$2:$A$26,tuotteet!$C$2:$C$26)</f>
        <v>4</v>
      </c>
      <c r="J3059" t="str">
        <f>_xlfn.XLOOKUP(Table1[[#This Row],[ryhmäID]],ryhmat!$A$2:$A$7,ryhmat!$B$2:$B$7)</f>
        <v>Tarvikkeet</v>
      </c>
      <c r="K3059">
        <f>Table1[[#This Row],[Myyntihinta]]-Table1[[#This Row],[Ostohinta]]</f>
        <v>9.6199999999999974</v>
      </c>
    </row>
    <row r="3060" spans="1:11" x14ac:dyDescent="0.2">
      <c r="A3060">
        <v>53558</v>
      </c>
      <c r="B3060" s="21">
        <v>44197</v>
      </c>
      <c r="C3060" s="26" t="s">
        <v>828</v>
      </c>
      <c r="D3060">
        <v>1</v>
      </c>
      <c r="E3060">
        <v>5</v>
      </c>
      <c r="F3060">
        <v>15</v>
      </c>
      <c r="G3060">
        <v>11.17</v>
      </c>
      <c r="H3060" t="str">
        <f>_xlfn.XLOOKUP(Table1[[#This Row],[MyyjäID]],myyjat!$A$2:$A$16,myyjat!$B$2:$B$16)</f>
        <v>Liisa</v>
      </c>
      <c r="I3060">
        <f>_xlfn.XLOOKUP(Table1[[#This Row],[Tuotenumero]],tuotteet!$A$2:$A$26,tuotteet!$C$2:$C$26)</f>
        <v>4</v>
      </c>
      <c r="J3060" t="str">
        <f>_xlfn.XLOOKUP(Table1[[#This Row],[ryhmäID]],ryhmat!$A$2:$A$7,ryhmat!$B$2:$B$7)</f>
        <v>Tarvikkeet</v>
      </c>
      <c r="K3060">
        <f>Table1[[#This Row],[Myyntihinta]]-Table1[[#This Row],[Ostohinta]]</f>
        <v>3.83</v>
      </c>
    </row>
    <row r="3061" spans="1:11" x14ac:dyDescent="0.2">
      <c r="A3061">
        <v>53559</v>
      </c>
      <c r="B3061" s="21">
        <v>44197</v>
      </c>
      <c r="C3061" s="26" t="s">
        <v>826</v>
      </c>
      <c r="D3061">
        <v>1</v>
      </c>
      <c r="E3061">
        <v>6</v>
      </c>
      <c r="F3061">
        <v>18</v>
      </c>
      <c r="G3061">
        <v>9.08</v>
      </c>
      <c r="H3061" t="str">
        <f>_xlfn.XLOOKUP(Table1[[#This Row],[MyyjäID]],myyjat!$A$2:$A$16,myyjat!$B$2:$B$16)</f>
        <v>Hessu</v>
      </c>
      <c r="I3061">
        <f>_xlfn.XLOOKUP(Table1[[#This Row],[Tuotenumero]],tuotteet!$A$2:$A$26,tuotteet!$C$2:$C$26)</f>
        <v>4</v>
      </c>
      <c r="J3061" t="str">
        <f>_xlfn.XLOOKUP(Table1[[#This Row],[ryhmäID]],ryhmat!$A$2:$A$7,ryhmat!$B$2:$B$7)</f>
        <v>Tarvikkeet</v>
      </c>
      <c r="K3061">
        <f>Table1[[#This Row],[Myyntihinta]]-Table1[[#This Row],[Ostohinta]]</f>
        <v>8.92</v>
      </c>
    </row>
    <row r="3062" spans="1:11" x14ac:dyDescent="0.2">
      <c r="A3062">
        <v>53560</v>
      </c>
      <c r="B3062" s="21">
        <v>44198</v>
      </c>
      <c r="C3062" s="26" t="s">
        <v>828</v>
      </c>
      <c r="D3062">
        <v>1</v>
      </c>
      <c r="E3062">
        <v>1</v>
      </c>
      <c r="F3062">
        <v>15</v>
      </c>
      <c r="G3062">
        <v>10.93</v>
      </c>
      <c r="H3062" t="str">
        <f>_xlfn.XLOOKUP(Table1[[#This Row],[MyyjäID]],myyjat!$A$2:$A$16,myyjat!$B$2:$B$16)</f>
        <v>Jani</v>
      </c>
      <c r="I3062">
        <f>_xlfn.XLOOKUP(Table1[[#This Row],[Tuotenumero]],tuotteet!$A$2:$A$26,tuotteet!$C$2:$C$26)</f>
        <v>4</v>
      </c>
      <c r="J3062" t="str">
        <f>_xlfn.XLOOKUP(Table1[[#This Row],[ryhmäID]],ryhmat!$A$2:$A$7,ryhmat!$B$2:$B$7)</f>
        <v>Tarvikkeet</v>
      </c>
      <c r="K3062">
        <f>Table1[[#This Row],[Myyntihinta]]-Table1[[#This Row],[Ostohinta]]</f>
        <v>4.07</v>
      </c>
    </row>
    <row r="3063" spans="1:11" x14ac:dyDescent="0.2">
      <c r="A3063">
        <v>53561</v>
      </c>
      <c r="B3063" s="21">
        <v>44199</v>
      </c>
      <c r="C3063" s="26" t="s">
        <v>829</v>
      </c>
      <c r="D3063">
        <v>1</v>
      </c>
      <c r="E3063">
        <v>9</v>
      </c>
      <c r="F3063">
        <v>328</v>
      </c>
      <c r="G3063">
        <v>226.44</v>
      </c>
      <c r="H3063" t="str">
        <f>_xlfn.XLOOKUP(Table1[[#This Row],[MyyjäID]],myyjat!$A$2:$A$16,myyjat!$B$2:$B$16)</f>
        <v>Maija</v>
      </c>
      <c r="I3063">
        <f>_xlfn.XLOOKUP(Table1[[#This Row],[Tuotenumero]],tuotteet!$A$2:$A$26,tuotteet!$C$2:$C$26)</f>
        <v>3</v>
      </c>
      <c r="J3063" t="str">
        <f>_xlfn.XLOOKUP(Table1[[#This Row],[ryhmäID]],ryhmat!$A$2:$A$7,ryhmat!$B$2:$B$7)</f>
        <v>TV</v>
      </c>
      <c r="K3063">
        <f>Table1[[#This Row],[Myyntihinta]]-Table1[[#This Row],[Ostohinta]]</f>
        <v>101.56</v>
      </c>
    </row>
    <row r="3064" spans="1:11" x14ac:dyDescent="0.2">
      <c r="A3064">
        <v>53562</v>
      </c>
      <c r="B3064" s="21">
        <v>44199</v>
      </c>
      <c r="C3064" s="26" t="s">
        <v>828</v>
      </c>
      <c r="D3064">
        <v>1</v>
      </c>
      <c r="E3064">
        <v>2</v>
      </c>
      <c r="F3064">
        <v>14</v>
      </c>
      <c r="G3064">
        <v>11.15</v>
      </c>
      <c r="H3064" t="str">
        <f>_xlfn.XLOOKUP(Table1[[#This Row],[MyyjäID]],myyjat!$A$2:$A$16,myyjat!$B$2:$B$16)</f>
        <v>Petteri</v>
      </c>
      <c r="I3064">
        <f>_xlfn.XLOOKUP(Table1[[#This Row],[Tuotenumero]],tuotteet!$A$2:$A$26,tuotteet!$C$2:$C$26)</f>
        <v>4</v>
      </c>
      <c r="J3064" t="str">
        <f>_xlfn.XLOOKUP(Table1[[#This Row],[ryhmäID]],ryhmat!$A$2:$A$7,ryhmat!$B$2:$B$7)</f>
        <v>Tarvikkeet</v>
      </c>
      <c r="K3064">
        <f>Table1[[#This Row],[Myyntihinta]]-Table1[[#This Row],[Ostohinta]]</f>
        <v>2.8499999999999996</v>
      </c>
    </row>
    <row r="3065" spans="1:11" x14ac:dyDescent="0.2">
      <c r="A3065">
        <v>53563</v>
      </c>
      <c r="B3065" s="21">
        <v>44200</v>
      </c>
      <c r="C3065" s="26" t="s">
        <v>830</v>
      </c>
      <c r="D3065">
        <v>1</v>
      </c>
      <c r="E3065">
        <v>5</v>
      </c>
      <c r="F3065">
        <v>55</v>
      </c>
      <c r="G3065">
        <v>44.46</v>
      </c>
      <c r="H3065" t="str">
        <f>_xlfn.XLOOKUP(Table1[[#This Row],[MyyjäID]],myyjat!$A$2:$A$16,myyjat!$B$2:$B$16)</f>
        <v>Liisa</v>
      </c>
      <c r="I3065">
        <f>_xlfn.XLOOKUP(Table1[[#This Row],[Tuotenumero]],tuotteet!$A$2:$A$26,tuotteet!$C$2:$C$26)</f>
        <v>4</v>
      </c>
      <c r="J3065" t="str">
        <f>_xlfn.XLOOKUP(Table1[[#This Row],[ryhmäID]],ryhmat!$A$2:$A$7,ryhmat!$B$2:$B$7)</f>
        <v>Tarvikkeet</v>
      </c>
      <c r="K3065">
        <f>Table1[[#This Row],[Myyntihinta]]-Table1[[#This Row],[Ostohinta]]</f>
        <v>10.54</v>
      </c>
    </row>
    <row r="3066" spans="1:11" x14ac:dyDescent="0.2">
      <c r="A3066">
        <v>53564</v>
      </c>
      <c r="B3066" s="21">
        <v>44200</v>
      </c>
      <c r="C3066" s="26" t="s">
        <v>828</v>
      </c>
      <c r="D3066">
        <v>1</v>
      </c>
      <c r="E3066">
        <v>6</v>
      </c>
      <c r="F3066">
        <v>15</v>
      </c>
      <c r="G3066">
        <v>11.11</v>
      </c>
      <c r="H3066" t="str">
        <f>_xlfn.XLOOKUP(Table1[[#This Row],[MyyjäID]],myyjat!$A$2:$A$16,myyjat!$B$2:$B$16)</f>
        <v>Hessu</v>
      </c>
      <c r="I3066">
        <f>_xlfn.XLOOKUP(Table1[[#This Row],[Tuotenumero]],tuotteet!$A$2:$A$26,tuotteet!$C$2:$C$26)</f>
        <v>4</v>
      </c>
      <c r="J3066" t="str">
        <f>_xlfn.XLOOKUP(Table1[[#This Row],[ryhmäID]],ryhmat!$A$2:$A$7,ryhmat!$B$2:$B$7)</f>
        <v>Tarvikkeet</v>
      </c>
      <c r="K3066">
        <f>Table1[[#This Row],[Myyntihinta]]-Table1[[#This Row],[Ostohinta]]</f>
        <v>3.8900000000000006</v>
      </c>
    </row>
    <row r="3067" spans="1:11" x14ac:dyDescent="0.2">
      <c r="A3067">
        <v>53565</v>
      </c>
      <c r="B3067" s="21">
        <v>44200</v>
      </c>
      <c r="C3067" s="26" t="s">
        <v>828</v>
      </c>
      <c r="D3067">
        <v>1</v>
      </c>
      <c r="E3067">
        <v>7</v>
      </c>
      <c r="F3067">
        <v>14</v>
      </c>
      <c r="G3067">
        <v>10.99</v>
      </c>
      <c r="H3067" t="str">
        <f>_xlfn.XLOOKUP(Table1[[#This Row],[MyyjäID]],myyjat!$A$2:$A$16,myyjat!$B$2:$B$16)</f>
        <v>Rauno</v>
      </c>
      <c r="I3067">
        <f>_xlfn.XLOOKUP(Table1[[#This Row],[Tuotenumero]],tuotteet!$A$2:$A$26,tuotteet!$C$2:$C$26)</f>
        <v>4</v>
      </c>
      <c r="J3067" t="str">
        <f>_xlfn.XLOOKUP(Table1[[#This Row],[ryhmäID]],ryhmat!$A$2:$A$7,ryhmat!$B$2:$B$7)</f>
        <v>Tarvikkeet</v>
      </c>
      <c r="K3067">
        <f>Table1[[#This Row],[Myyntihinta]]-Table1[[#This Row],[Ostohinta]]</f>
        <v>3.01</v>
      </c>
    </row>
    <row r="3068" spans="1:11" x14ac:dyDescent="0.2">
      <c r="A3068">
        <v>53566</v>
      </c>
      <c r="B3068" s="21">
        <v>44200</v>
      </c>
      <c r="C3068" s="26" t="s">
        <v>828</v>
      </c>
      <c r="D3068">
        <v>1</v>
      </c>
      <c r="E3068">
        <v>7</v>
      </c>
      <c r="F3068">
        <v>15</v>
      </c>
      <c r="G3068">
        <v>10.94</v>
      </c>
      <c r="H3068" t="str">
        <f>_xlfn.XLOOKUP(Table1[[#This Row],[MyyjäID]],myyjat!$A$2:$A$16,myyjat!$B$2:$B$16)</f>
        <v>Rauno</v>
      </c>
      <c r="I3068">
        <f>_xlfn.XLOOKUP(Table1[[#This Row],[Tuotenumero]],tuotteet!$A$2:$A$26,tuotteet!$C$2:$C$26)</f>
        <v>4</v>
      </c>
      <c r="J3068" t="str">
        <f>_xlfn.XLOOKUP(Table1[[#This Row],[ryhmäID]],ryhmat!$A$2:$A$7,ryhmat!$B$2:$B$7)</f>
        <v>Tarvikkeet</v>
      </c>
      <c r="K3068">
        <f>Table1[[#This Row],[Myyntihinta]]-Table1[[#This Row],[Ostohinta]]</f>
        <v>4.0600000000000005</v>
      </c>
    </row>
    <row r="3069" spans="1:11" x14ac:dyDescent="0.2">
      <c r="A3069">
        <v>53567</v>
      </c>
      <c r="B3069" s="21">
        <v>44201</v>
      </c>
      <c r="C3069" s="26" t="s">
        <v>827</v>
      </c>
      <c r="D3069">
        <v>1</v>
      </c>
      <c r="E3069">
        <v>7</v>
      </c>
      <c r="F3069">
        <v>257</v>
      </c>
      <c r="G3069">
        <v>131.52000000000001</v>
      </c>
      <c r="H3069" t="str">
        <f>_xlfn.XLOOKUP(Table1[[#This Row],[MyyjäID]],myyjat!$A$2:$A$16,myyjat!$B$2:$B$16)</f>
        <v>Rauno</v>
      </c>
      <c r="I3069">
        <f>_xlfn.XLOOKUP(Table1[[#This Row],[Tuotenumero]],tuotteet!$A$2:$A$26,tuotteet!$C$2:$C$26)</f>
        <v>1</v>
      </c>
      <c r="J3069" t="str">
        <f>_xlfn.XLOOKUP(Table1[[#This Row],[ryhmäID]],ryhmat!$A$2:$A$7,ryhmat!$B$2:$B$7)</f>
        <v>Äänentoisto</v>
      </c>
      <c r="K3069">
        <f>Table1[[#This Row],[Myyntihinta]]-Table1[[#This Row],[Ostohinta]]</f>
        <v>125.47999999999999</v>
      </c>
    </row>
    <row r="3070" spans="1:11" x14ac:dyDescent="0.2">
      <c r="A3070">
        <v>53568</v>
      </c>
      <c r="B3070" s="21">
        <v>44201</v>
      </c>
      <c r="C3070" s="26" t="s">
        <v>828</v>
      </c>
      <c r="D3070">
        <v>1</v>
      </c>
      <c r="E3070">
        <v>2</v>
      </c>
      <c r="F3070">
        <v>15</v>
      </c>
      <c r="G3070">
        <v>11.05</v>
      </c>
      <c r="H3070" t="str">
        <f>_xlfn.XLOOKUP(Table1[[#This Row],[MyyjäID]],myyjat!$A$2:$A$16,myyjat!$B$2:$B$16)</f>
        <v>Petteri</v>
      </c>
      <c r="I3070">
        <f>_xlfn.XLOOKUP(Table1[[#This Row],[Tuotenumero]],tuotteet!$A$2:$A$26,tuotteet!$C$2:$C$26)</f>
        <v>4</v>
      </c>
      <c r="J3070" t="str">
        <f>_xlfn.XLOOKUP(Table1[[#This Row],[ryhmäID]],ryhmat!$A$2:$A$7,ryhmat!$B$2:$B$7)</f>
        <v>Tarvikkeet</v>
      </c>
      <c r="K3070">
        <f>Table1[[#This Row],[Myyntihinta]]-Table1[[#This Row],[Ostohinta]]</f>
        <v>3.9499999999999993</v>
      </c>
    </row>
    <row r="3071" spans="1:11" x14ac:dyDescent="0.2">
      <c r="A3071">
        <v>53569</v>
      </c>
      <c r="B3071" s="21">
        <v>44201</v>
      </c>
      <c r="C3071" s="26" t="s">
        <v>828</v>
      </c>
      <c r="D3071">
        <v>1</v>
      </c>
      <c r="E3071">
        <v>5</v>
      </c>
      <c r="F3071">
        <v>14</v>
      </c>
      <c r="G3071">
        <v>10.63</v>
      </c>
      <c r="H3071" t="str">
        <f>_xlfn.XLOOKUP(Table1[[#This Row],[MyyjäID]],myyjat!$A$2:$A$16,myyjat!$B$2:$B$16)</f>
        <v>Liisa</v>
      </c>
      <c r="I3071">
        <f>_xlfn.XLOOKUP(Table1[[#This Row],[Tuotenumero]],tuotteet!$A$2:$A$26,tuotteet!$C$2:$C$26)</f>
        <v>4</v>
      </c>
      <c r="J3071" t="str">
        <f>_xlfn.XLOOKUP(Table1[[#This Row],[ryhmäID]],ryhmat!$A$2:$A$7,ryhmat!$B$2:$B$7)</f>
        <v>Tarvikkeet</v>
      </c>
      <c r="K3071">
        <f>Table1[[#This Row],[Myyntihinta]]-Table1[[#This Row],[Ostohinta]]</f>
        <v>3.3699999999999992</v>
      </c>
    </row>
    <row r="3072" spans="1:11" x14ac:dyDescent="0.2">
      <c r="A3072">
        <v>53570</v>
      </c>
      <c r="B3072" s="21">
        <v>44202</v>
      </c>
      <c r="C3072" s="26" t="s">
        <v>829</v>
      </c>
      <c r="D3072">
        <v>1</v>
      </c>
      <c r="E3072">
        <v>3</v>
      </c>
      <c r="F3072">
        <v>327</v>
      </c>
      <c r="G3072">
        <v>237.45</v>
      </c>
      <c r="H3072" t="str">
        <f>_xlfn.XLOOKUP(Table1[[#This Row],[MyyjäID]],myyjat!$A$2:$A$16,myyjat!$B$2:$B$16)</f>
        <v>Pekka</v>
      </c>
      <c r="I3072">
        <f>_xlfn.XLOOKUP(Table1[[#This Row],[Tuotenumero]],tuotteet!$A$2:$A$26,tuotteet!$C$2:$C$26)</f>
        <v>3</v>
      </c>
      <c r="J3072" t="str">
        <f>_xlfn.XLOOKUP(Table1[[#This Row],[ryhmäID]],ryhmat!$A$2:$A$7,ryhmat!$B$2:$B$7)</f>
        <v>TV</v>
      </c>
      <c r="K3072">
        <f>Table1[[#This Row],[Myyntihinta]]-Table1[[#This Row],[Ostohinta]]</f>
        <v>89.550000000000011</v>
      </c>
    </row>
    <row r="3073" spans="1:11" x14ac:dyDescent="0.2">
      <c r="A3073">
        <v>53571</v>
      </c>
      <c r="B3073" s="21">
        <v>44202</v>
      </c>
      <c r="C3073" s="26" t="s">
        <v>828</v>
      </c>
      <c r="D3073">
        <v>1</v>
      </c>
      <c r="E3073">
        <v>6</v>
      </c>
      <c r="F3073">
        <v>14</v>
      </c>
      <c r="G3073">
        <v>10.37</v>
      </c>
      <c r="H3073" t="str">
        <f>_xlfn.XLOOKUP(Table1[[#This Row],[MyyjäID]],myyjat!$A$2:$A$16,myyjat!$B$2:$B$16)</f>
        <v>Hessu</v>
      </c>
      <c r="I3073">
        <f>_xlfn.XLOOKUP(Table1[[#This Row],[Tuotenumero]],tuotteet!$A$2:$A$26,tuotteet!$C$2:$C$26)</f>
        <v>4</v>
      </c>
      <c r="J3073" t="str">
        <f>_xlfn.XLOOKUP(Table1[[#This Row],[ryhmäID]],ryhmat!$A$2:$A$7,ryhmat!$B$2:$B$7)</f>
        <v>Tarvikkeet</v>
      </c>
      <c r="K3073">
        <f>Table1[[#This Row],[Myyntihinta]]-Table1[[#This Row],[Ostohinta]]</f>
        <v>3.6300000000000008</v>
      </c>
    </row>
    <row r="3074" spans="1:11" x14ac:dyDescent="0.2">
      <c r="A3074">
        <v>53572</v>
      </c>
      <c r="B3074" s="21">
        <v>44202</v>
      </c>
      <c r="C3074" s="26" t="s">
        <v>828</v>
      </c>
      <c r="D3074">
        <v>1</v>
      </c>
      <c r="E3074">
        <v>9</v>
      </c>
      <c r="F3074">
        <v>15</v>
      </c>
      <c r="G3074">
        <v>11.11</v>
      </c>
      <c r="H3074" t="str">
        <f>_xlfn.XLOOKUP(Table1[[#This Row],[MyyjäID]],myyjat!$A$2:$A$16,myyjat!$B$2:$B$16)</f>
        <v>Maija</v>
      </c>
      <c r="I3074">
        <f>_xlfn.XLOOKUP(Table1[[#This Row],[Tuotenumero]],tuotteet!$A$2:$A$26,tuotteet!$C$2:$C$26)</f>
        <v>4</v>
      </c>
      <c r="J3074" t="str">
        <f>_xlfn.XLOOKUP(Table1[[#This Row],[ryhmäID]],ryhmat!$A$2:$A$7,ryhmat!$B$2:$B$7)</f>
        <v>Tarvikkeet</v>
      </c>
      <c r="K3074">
        <f>Table1[[#This Row],[Myyntihinta]]-Table1[[#This Row],[Ostohinta]]</f>
        <v>3.8900000000000006</v>
      </c>
    </row>
    <row r="3075" spans="1:11" x14ac:dyDescent="0.2">
      <c r="A3075">
        <v>53573</v>
      </c>
      <c r="B3075" s="21">
        <v>44202</v>
      </c>
      <c r="C3075" s="26" t="s">
        <v>828</v>
      </c>
      <c r="D3075">
        <v>1</v>
      </c>
      <c r="E3075">
        <v>1</v>
      </c>
      <c r="F3075">
        <v>14</v>
      </c>
      <c r="G3075">
        <v>10.56</v>
      </c>
      <c r="H3075" t="str">
        <f>_xlfn.XLOOKUP(Table1[[#This Row],[MyyjäID]],myyjat!$A$2:$A$16,myyjat!$B$2:$B$16)</f>
        <v>Jani</v>
      </c>
      <c r="I3075">
        <f>_xlfn.XLOOKUP(Table1[[#This Row],[Tuotenumero]],tuotteet!$A$2:$A$26,tuotteet!$C$2:$C$26)</f>
        <v>4</v>
      </c>
      <c r="J3075" t="str">
        <f>_xlfn.XLOOKUP(Table1[[#This Row],[ryhmäID]],ryhmat!$A$2:$A$7,ryhmat!$B$2:$B$7)</f>
        <v>Tarvikkeet</v>
      </c>
      <c r="K3075">
        <f>Table1[[#This Row],[Myyntihinta]]-Table1[[#This Row],[Ostohinta]]</f>
        <v>3.4399999999999995</v>
      </c>
    </row>
    <row r="3076" spans="1:11" x14ac:dyDescent="0.2">
      <c r="A3076">
        <v>53574</v>
      </c>
      <c r="B3076" s="21">
        <v>44202</v>
      </c>
      <c r="C3076" s="26" t="s">
        <v>828</v>
      </c>
      <c r="D3076">
        <v>1</v>
      </c>
      <c r="E3076">
        <v>2</v>
      </c>
      <c r="F3076">
        <v>15</v>
      </c>
      <c r="G3076">
        <v>11.21</v>
      </c>
      <c r="H3076" t="str">
        <f>_xlfn.XLOOKUP(Table1[[#This Row],[MyyjäID]],myyjat!$A$2:$A$16,myyjat!$B$2:$B$16)</f>
        <v>Petteri</v>
      </c>
      <c r="I3076">
        <f>_xlfn.XLOOKUP(Table1[[#This Row],[Tuotenumero]],tuotteet!$A$2:$A$26,tuotteet!$C$2:$C$26)</f>
        <v>4</v>
      </c>
      <c r="J3076" t="str">
        <f>_xlfn.XLOOKUP(Table1[[#This Row],[ryhmäID]],ryhmat!$A$2:$A$7,ryhmat!$B$2:$B$7)</f>
        <v>Tarvikkeet</v>
      </c>
      <c r="K3076">
        <f>Table1[[#This Row],[Myyntihinta]]-Table1[[#This Row],[Ostohinta]]</f>
        <v>3.7899999999999991</v>
      </c>
    </row>
    <row r="3077" spans="1:11" x14ac:dyDescent="0.2">
      <c r="A3077">
        <v>53575</v>
      </c>
      <c r="B3077" s="21">
        <v>44203</v>
      </c>
      <c r="C3077" s="26" t="s">
        <v>826</v>
      </c>
      <c r="D3077">
        <v>1</v>
      </c>
      <c r="E3077">
        <v>3</v>
      </c>
      <c r="F3077">
        <v>18</v>
      </c>
      <c r="G3077">
        <v>9.64</v>
      </c>
      <c r="H3077" t="str">
        <f>_xlfn.XLOOKUP(Table1[[#This Row],[MyyjäID]],myyjat!$A$2:$A$16,myyjat!$B$2:$B$16)</f>
        <v>Pekka</v>
      </c>
      <c r="I3077">
        <f>_xlfn.XLOOKUP(Table1[[#This Row],[Tuotenumero]],tuotteet!$A$2:$A$26,tuotteet!$C$2:$C$26)</f>
        <v>4</v>
      </c>
      <c r="J3077" t="str">
        <f>_xlfn.XLOOKUP(Table1[[#This Row],[ryhmäID]],ryhmat!$A$2:$A$7,ryhmat!$B$2:$B$7)</f>
        <v>Tarvikkeet</v>
      </c>
      <c r="K3077">
        <f>Table1[[#This Row],[Myyntihinta]]-Table1[[#This Row],[Ostohinta]]</f>
        <v>8.36</v>
      </c>
    </row>
    <row r="3078" spans="1:11" x14ac:dyDescent="0.2">
      <c r="A3078">
        <v>53576</v>
      </c>
      <c r="B3078" s="21">
        <v>44203</v>
      </c>
      <c r="C3078" s="26" t="s">
        <v>828</v>
      </c>
      <c r="D3078">
        <v>1</v>
      </c>
      <c r="E3078">
        <v>6</v>
      </c>
      <c r="F3078">
        <v>15</v>
      </c>
      <c r="G3078">
        <v>10.87</v>
      </c>
      <c r="H3078" t="str">
        <f>_xlfn.XLOOKUP(Table1[[#This Row],[MyyjäID]],myyjat!$A$2:$A$16,myyjat!$B$2:$B$16)</f>
        <v>Hessu</v>
      </c>
      <c r="I3078">
        <f>_xlfn.XLOOKUP(Table1[[#This Row],[Tuotenumero]],tuotteet!$A$2:$A$26,tuotteet!$C$2:$C$26)</f>
        <v>4</v>
      </c>
      <c r="J3078" t="str">
        <f>_xlfn.XLOOKUP(Table1[[#This Row],[ryhmäID]],ryhmat!$A$2:$A$7,ryhmat!$B$2:$B$7)</f>
        <v>Tarvikkeet</v>
      </c>
      <c r="K3078">
        <f>Table1[[#This Row],[Myyntihinta]]-Table1[[#This Row],[Ostohinta]]</f>
        <v>4.1300000000000008</v>
      </c>
    </row>
    <row r="3079" spans="1:11" x14ac:dyDescent="0.2">
      <c r="A3079">
        <v>53577</v>
      </c>
      <c r="B3079" s="21">
        <v>44204</v>
      </c>
      <c r="C3079" s="26" t="s">
        <v>828</v>
      </c>
      <c r="D3079">
        <v>1</v>
      </c>
      <c r="E3079">
        <v>5</v>
      </c>
      <c r="F3079">
        <v>15</v>
      </c>
      <c r="G3079">
        <v>10.64</v>
      </c>
      <c r="H3079" t="str">
        <f>_xlfn.XLOOKUP(Table1[[#This Row],[MyyjäID]],myyjat!$A$2:$A$16,myyjat!$B$2:$B$16)</f>
        <v>Liisa</v>
      </c>
      <c r="I3079">
        <f>_xlfn.XLOOKUP(Table1[[#This Row],[Tuotenumero]],tuotteet!$A$2:$A$26,tuotteet!$C$2:$C$26)</f>
        <v>4</v>
      </c>
      <c r="J3079" t="str">
        <f>_xlfn.XLOOKUP(Table1[[#This Row],[ryhmäID]],ryhmat!$A$2:$A$7,ryhmat!$B$2:$B$7)</f>
        <v>Tarvikkeet</v>
      </c>
      <c r="K3079">
        <f>Table1[[#This Row],[Myyntihinta]]-Table1[[#This Row],[Ostohinta]]</f>
        <v>4.3599999999999994</v>
      </c>
    </row>
    <row r="3080" spans="1:11" x14ac:dyDescent="0.2">
      <c r="A3080">
        <v>53578</v>
      </c>
      <c r="B3080" s="21">
        <v>44205</v>
      </c>
      <c r="C3080" s="26" t="s">
        <v>830</v>
      </c>
      <c r="D3080">
        <v>1</v>
      </c>
      <c r="E3080">
        <v>1</v>
      </c>
      <c r="F3080">
        <v>59</v>
      </c>
      <c r="G3080">
        <v>45.47</v>
      </c>
      <c r="H3080" t="str">
        <f>_xlfn.XLOOKUP(Table1[[#This Row],[MyyjäID]],myyjat!$A$2:$A$16,myyjat!$B$2:$B$16)</f>
        <v>Jani</v>
      </c>
      <c r="I3080">
        <f>_xlfn.XLOOKUP(Table1[[#This Row],[Tuotenumero]],tuotteet!$A$2:$A$26,tuotteet!$C$2:$C$26)</f>
        <v>4</v>
      </c>
      <c r="J3080" t="str">
        <f>_xlfn.XLOOKUP(Table1[[#This Row],[ryhmäID]],ryhmat!$A$2:$A$7,ryhmat!$B$2:$B$7)</f>
        <v>Tarvikkeet</v>
      </c>
      <c r="K3080">
        <f>Table1[[#This Row],[Myyntihinta]]-Table1[[#This Row],[Ostohinta]]</f>
        <v>13.530000000000001</v>
      </c>
    </row>
    <row r="3081" spans="1:11" x14ac:dyDescent="0.2">
      <c r="A3081">
        <v>53579</v>
      </c>
      <c r="B3081" s="21">
        <v>44205</v>
      </c>
      <c r="C3081" s="26" t="s">
        <v>828</v>
      </c>
      <c r="D3081">
        <v>1</v>
      </c>
      <c r="E3081">
        <v>6</v>
      </c>
      <c r="F3081">
        <v>14</v>
      </c>
      <c r="G3081">
        <v>11.21</v>
      </c>
      <c r="H3081" t="str">
        <f>_xlfn.XLOOKUP(Table1[[#This Row],[MyyjäID]],myyjat!$A$2:$A$16,myyjat!$B$2:$B$16)</f>
        <v>Hessu</v>
      </c>
      <c r="I3081">
        <f>_xlfn.XLOOKUP(Table1[[#This Row],[Tuotenumero]],tuotteet!$A$2:$A$26,tuotteet!$C$2:$C$26)</f>
        <v>4</v>
      </c>
      <c r="J3081" t="str">
        <f>_xlfn.XLOOKUP(Table1[[#This Row],[ryhmäID]],ryhmat!$A$2:$A$7,ryhmat!$B$2:$B$7)</f>
        <v>Tarvikkeet</v>
      </c>
      <c r="K3081">
        <f>Table1[[#This Row],[Myyntihinta]]-Table1[[#This Row],[Ostohinta]]</f>
        <v>2.7899999999999991</v>
      </c>
    </row>
    <row r="3082" spans="1:11" x14ac:dyDescent="0.2">
      <c r="A3082">
        <v>53580</v>
      </c>
      <c r="B3082" s="21">
        <v>44205</v>
      </c>
      <c r="C3082" s="26" t="s">
        <v>826</v>
      </c>
      <c r="D3082">
        <v>1</v>
      </c>
      <c r="E3082">
        <v>6</v>
      </c>
      <c r="F3082">
        <v>17</v>
      </c>
      <c r="G3082">
        <v>8.8000000000000007</v>
      </c>
      <c r="H3082" t="str">
        <f>_xlfn.XLOOKUP(Table1[[#This Row],[MyyjäID]],myyjat!$A$2:$A$16,myyjat!$B$2:$B$16)</f>
        <v>Hessu</v>
      </c>
      <c r="I3082">
        <f>_xlfn.XLOOKUP(Table1[[#This Row],[Tuotenumero]],tuotteet!$A$2:$A$26,tuotteet!$C$2:$C$26)</f>
        <v>4</v>
      </c>
      <c r="J3082" t="str">
        <f>_xlfn.XLOOKUP(Table1[[#This Row],[ryhmäID]],ryhmat!$A$2:$A$7,ryhmat!$B$2:$B$7)</f>
        <v>Tarvikkeet</v>
      </c>
      <c r="K3082">
        <f>Table1[[#This Row],[Myyntihinta]]-Table1[[#This Row],[Ostohinta]]</f>
        <v>8.1999999999999993</v>
      </c>
    </row>
    <row r="3083" spans="1:11" x14ac:dyDescent="0.2">
      <c r="A3083">
        <v>53581</v>
      </c>
      <c r="B3083" s="21">
        <v>44206</v>
      </c>
      <c r="C3083" s="26" t="s">
        <v>827</v>
      </c>
      <c r="D3083">
        <v>1</v>
      </c>
      <c r="E3083">
        <v>5</v>
      </c>
      <c r="F3083">
        <v>254</v>
      </c>
      <c r="G3083">
        <v>134.49</v>
      </c>
      <c r="H3083" t="str">
        <f>_xlfn.XLOOKUP(Table1[[#This Row],[MyyjäID]],myyjat!$A$2:$A$16,myyjat!$B$2:$B$16)</f>
        <v>Liisa</v>
      </c>
      <c r="I3083">
        <f>_xlfn.XLOOKUP(Table1[[#This Row],[Tuotenumero]],tuotteet!$A$2:$A$26,tuotteet!$C$2:$C$26)</f>
        <v>1</v>
      </c>
      <c r="J3083" t="str">
        <f>_xlfn.XLOOKUP(Table1[[#This Row],[ryhmäID]],ryhmat!$A$2:$A$7,ryhmat!$B$2:$B$7)</f>
        <v>Äänentoisto</v>
      </c>
      <c r="K3083">
        <f>Table1[[#This Row],[Myyntihinta]]-Table1[[#This Row],[Ostohinta]]</f>
        <v>119.50999999999999</v>
      </c>
    </row>
    <row r="3084" spans="1:11" x14ac:dyDescent="0.2">
      <c r="A3084">
        <v>53582</v>
      </c>
      <c r="B3084" s="21">
        <v>44206</v>
      </c>
      <c r="C3084" s="26" t="s">
        <v>828</v>
      </c>
      <c r="D3084">
        <v>1</v>
      </c>
      <c r="E3084">
        <v>7</v>
      </c>
      <c r="F3084">
        <v>15</v>
      </c>
      <c r="G3084">
        <v>10.66</v>
      </c>
      <c r="H3084" t="str">
        <f>_xlfn.XLOOKUP(Table1[[#This Row],[MyyjäID]],myyjat!$A$2:$A$16,myyjat!$B$2:$B$16)</f>
        <v>Rauno</v>
      </c>
      <c r="I3084">
        <f>_xlfn.XLOOKUP(Table1[[#This Row],[Tuotenumero]],tuotteet!$A$2:$A$26,tuotteet!$C$2:$C$26)</f>
        <v>4</v>
      </c>
      <c r="J3084" t="str">
        <f>_xlfn.XLOOKUP(Table1[[#This Row],[ryhmäID]],ryhmat!$A$2:$A$7,ryhmat!$B$2:$B$7)</f>
        <v>Tarvikkeet</v>
      </c>
      <c r="K3084">
        <f>Table1[[#This Row],[Myyntihinta]]-Table1[[#This Row],[Ostohinta]]</f>
        <v>4.34</v>
      </c>
    </row>
    <row r="3085" spans="1:11" x14ac:dyDescent="0.2">
      <c r="A3085">
        <v>53583</v>
      </c>
      <c r="B3085" s="21">
        <v>44206</v>
      </c>
      <c r="C3085" s="26" t="s">
        <v>828</v>
      </c>
      <c r="D3085">
        <v>1</v>
      </c>
      <c r="E3085">
        <v>7</v>
      </c>
      <c r="F3085">
        <v>15</v>
      </c>
      <c r="G3085">
        <v>10.24</v>
      </c>
      <c r="H3085" t="str">
        <f>_xlfn.XLOOKUP(Table1[[#This Row],[MyyjäID]],myyjat!$A$2:$A$16,myyjat!$B$2:$B$16)</f>
        <v>Rauno</v>
      </c>
      <c r="I3085">
        <f>_xlfn.XLOOKUP(Table1[[#This Row],[Tuotenumero]],tuotteet!$A$2:$A$26,tuotteet!$C$2:$C$26)</f>
        <v>4</v>
      </c>
      <c r="J3085" t="str">
        <f>_xlfn.XLOOKUP(Table1[[#This Row],[ryhmäID]],ryhmat!$A$2:$A$7,ryhmat!$B$2:$B$7)</f>
        <v>Tarvikkeet</v>
      </c>
      <c r="K3085">
        <f>Table1[[#This Row],[Myyntihinta]]-Table1[[#This Row],[Ostohinta]]</f>
        <v>4.76</v>
      </c>
    </row>
    <row r="3086" spans="1:11" x14ac:dyDescent="0.2">
      <c r="A3086">
        <v>53584</v>
      </c>
      <c r="B3086" s="21">
        <v>44206</v>
      </c>
      <c r="C3086" s="26" t="s">
        <v>828</v>
      </c>
      <c r="D3086">
        <v>1</v>
      </c>
      <c r="E3086">
        <v>9</v>
      </c>
      <c r="F3086">
        <v>14</v>
      </c>
      <c r="G3086">
        <v>10.44</v>
      </c>
      <c r="H3086" t="str">
        <f>_xlfn.XLOOKUP(Table1[[#This Row],[MyyjäID]],myyjat!$A$2:$A$16,myyjat!$B$2:$B$16)</f>
        <v>Maija</v>
      </c>
      <c r="I3086">
        <f>_xlfn.XLOOKUP(Table1[[#This Row],[Tuotenumero]],tuotteet!$A$2:$A$26,tuotteet!$C$2:$C$26)</f>
        <v>4</v>
      </c>
      <c r="J3086" t="str">
        <f>_xlfn.XLOOKUP(Table1[[#This Row],[ryhmäID]],ryhmat!$A$2:$A$7,ryhmat!$B$2:$B$7)</f>
        <v>Tarvikkeet</v>
      </c>
      <c r="K3086">
        <f>Table1[[#This Row],[Myyntihinta]]-Table1[[#This Row],[Ostohinta]]</f>
        <v>3.5600000000000005</v>
      </c>
    </row>
    <row r="3087" spans="1:11" x14ac:dyDescent="0.2">
      <c r="A3087">
        <v>53585</v>
      </c>
      <c r="B3087" s="21">
        <v>44207</v>
      </c>
      <c r="C3087" s="26" t="s">
        <v>828</v>
      </c>
      <c r="D3087">
        <v>1</v>
      </c>
      <c r="E3087">
        <v>1</v>
      </c>
      <c r="F3087">
        <v>15</v>
      </c>
      <c r="G3087">
        <v>10.27</v>
      </c>
      <c r="H3087" t="str">
        <f>_xlfn.XLOOKUP(Table1[[#This Row],[MyyjäID]],myyjat!$A$2:$A$16,myyjat!$B$2:$B$16)</f>
        <v>Jani</v>
      </c>
      <c r="I3087">
        <f>_xlfn.XLOOKUP(Table1[[#This Row],[Tuotenumero]],tuotteet!$A$2:$A$26,tuotteet!$C$2:$C$26)</f>
        <v>4</v>
      </c>
      <c r="J3087" t="str">
        <f>_xlfn.XLOOKUP(Table1[[#This Row],[ryhmäID]],ryhmat!$A$2:$A$7,ryhmat!$B$2:$B$7)</f>
        <v>Tarvikkeet</v>
      </c>
      <c r="K3087">
        <f>Table1[[#This Row],[Myyntihinta]]-Table1[[#This Row],[Ostohinta]]</f>
        <v>4.7300000000000004</v>
      </c>
    </row>
    <row r="3088" spans="1:11" x14ac:dyDescent="0.2">
      <c r="A3088">
        <v>53586</v>
      </c>
      <c r="B3088" s="21">
        <v>44207</v>
      </c>
      <c r="C3088" s="26" t="s">
        <v>828</v>
      </c>
      <c r="D3088">
        <v>1</v>
      </c>
      <c r="E3088">
        <v>5</v>
      </c>
      <c r="F3088">
        <v>14</v>
      </c>
      <c r="G3088">
        <v>10.82</v>
      </c>
      <c r="H3088" t="str">
        <f>_xlfn.XLOOKUP(Table1[[#This Row],[MyyjäID]],myyjat!$A$2:$A$16,myyjat!$B$2:$B$16)</f>
        <v>Liisa</v>
      </c>
      <c r="I3088">
        <f>_xlfn.XLOOKUP(Table1[[#This Row],[Tuotenumero]],tuotteet!$A$2:$A$26,tuotteet!$C$2:$C$26)</f>
        <v>4</v>
      </c>
      <c r="J3088" t="str">
        <f>_xlfn.XLOOKUP(Table1[[#This Row],[ryhmäID]],ryhmat!$A$2:$A$7,ryhmat!$B$2:$B$7)</f>
        <v>Tarvikkeet</v>
      </c>
      <c r="K3088">
        <f>Table1[[#This Row],[Myyntihinta]]-Table1[[#This Row],[Ostohinta]]</f>
        <v>3.1799999999999997</v>
      </c>
    </row>
    <row r="3089" spans="1:11" x14ac:dyDescent="0.2">
      <c r="A3089">
        <v>53587</v>
      </c>
      <c r="B3089" s="21">
        <v>44208</v>
      </c>
      <c r="C3089" s="26" t="s">
        <v>828</v>
      </c>
      <c r="D3089">
        <v>2</v>
      </c>
      <c r="E3089">
        <v>7</v>
      </c>
      <c r="F3089">
        <v>15</v>
      </c>
      <c r="G3089">
        <v>10.93</v>
      </c>
      <c r="H3089" t="str">
        <f>_xlfn.XLOOKUP(Table1[[#This Row],[MyyjäID]],myyjat!$A$2:$A$16,myyjat!$B$2:$B$16)</f>
        <v>Rauno</v>
      </c>
      <c r="I3089">
        <f>_xlfn.XLOOKUP(Table1[[#This Row],[Tuotenumero]],tuotteet!$A$2:$A$26,tuotteet!$C$2:$C$26)</f>
        <v>4</v>
      </c>
      <c r="J3089" t="str">
        <f>_xlfn.XLOOKUP(Table1[[#This Row],[ryhmäID]],ryhmat!$A$2:$A$7,ryhmat!$B$2:$B$7)</f>
        <v>Tarvikkeet</v>
      </c>
      <c r="K3089">
        <f>Table1[[#This Row],[Myyntihinta]]-Table1[[#This Row],[Ostohinta]]</f>
        <v>4.07</v>
      </c>
    </row>
    <row r="3090" spans="1:11" x14ac:dyDescent="0.2">
      <c r="A3090">
        <v>53588</v>
      </c>
      <c r="B3090" s="21">
        <v>44209</v>
      </c>
      <c r="C3090" s="26" t="s">
        <v>828</v>
      </c>
      <c r="D3090">
        <v>1</v>
      </c>
      <c r="E3090">
        <v>5</v>
      </c>
      <c r="F3090">
        <v>15</v>
      </c>
      <c r="G3090">
        <v>10.97</v>
      </c>
      <c r="H3090" t="str">
        <f>_xlfn.XLOOKUP(Table1[[#This Row],[MyyjäID]],myyjat!$A$2:$A$16,myyjat!$B$2:$B$16)</f>
        <v>Liisa</v>
      </c>
      <c r="I3090">
        <f>_xlfn.XLOOKUP(Table1[[#This Row],[Tuotenumero]],tuotteet!$A$2:$A$26,tuotteet!$C$2:$C$26)</f>
        <v>4</v>
      </c>
      <c r="J3090" t="str">
        <f>_xlfn.XLOOKUP(Table1[[#This Row],[ryhmäID]],ryhmat!$A$2:$A$7,ryhmat!$B$2:$B$7)</f>
        <v>Tarvikkeet</v>
      </c>
      <c r="K3090">
        <f>Table1[[#This Row],[Myyntihinta]]-Table1[[#This Row],[Ostohinta]]</f>
        <v>4.0299999999999994</v>
      </c>
    </row>
    <row r="3091" spans="1:11" x14ac:dyDescent="0.2">
      <c r="A3091">
        <v>53589</v>
      </c>
      <c r="B3091" s="21">
        <v>44209</v>
      </c>
      <c r="C3091" s="26" t="s">
        <v>829</v>
      </c>
      <c r="D3091">
        <v>1</v>
      </c>
      <c r="E3091">
        <v>5</v>
      </c>
      <c r="F3091">
        <v>348</v>
      </c>
      <c r="G3091">
        <v>235.66</v>
      </c>
      <c r="H3091" t="str">
        <f>_xlfn.XLOOKUP(Table1[[#This Row],[MyyjäID]],myyjat!$A$2:$A$16,myyjat!$B$2:$B$16)</f>
        <v>Liisa</v>
      </c>
      <c r="I3091">
        <f>_xlfn.XLOOKUP(Table1[[#This Row],[Tuotenumero]],tuotteet!$A$2:$A$26,tuotteet!$C$2:$C$26)</f>
        <v>3</v>
      </c>
      <c r="J3091" t="str">
        <f>_xlfn.XLOOKUP(Table1[[#This Row],[ryhmäID]],ryhmat!$A$2:$A$7,ryhmat!$B$2:$B$7)</f>
        <v>TV</v>
      </c>
      <c r="K3091">
        <f>Table1[[#This Row],[Myyntihinta]]-Table1[[#This Row],[Ostohinta]]</f>
        <v>112.34</v>
      </c>
    </row>
    <row r="3092" spans="1:11" x14ac:dyDescent="0.2">
      <c r="A3092">
        <v>53590</v>
      </c>
      <c r="B3092" s="21">
        <v>44209</v>
      </c>
      <c r="C3092" s="26" t="s">
        <v>828</v>
      </c>
      <c r="D3092">
        <v>1</v>
      </c>
      <c r="E3092">
        <v>3</v>
      </c>
      <c r="F3092">
        <v>15</v>
      </c>
      <c r="G3092">
        <v>10.77</v>
      </c>
      <c r="H3092" t="str">
        <f>_xlfn.XLOOKUP(Table1[[#This Row],[MyyjäID]],myyjat!$A$2:$A$16,myyjat!$B$2:$B$16)</f>
        <v>Pekka</v>
      </c>
      <c r="I3092">
        <f>_xlfn.XLOOKUP(Table1[[#This Row],[Tuotenumero]],tuotteet!$A$2:$A$26,tuotteet!$C$2:$C$26)</f>
        <v>4</v>
      </c>
      <c r="J3092" t="str">
        <f>_xlfn.XLOOKUP(Table1[[#This Row],[ryhmäID]],ryhmat!$A$2:$A$7,ryhmat!$B$2:$B$7)</f>
        <v>Tarvikkeet</v>
      </c>
      <c r="K3092">
        <f>Table1[[#This Row],[Myyntihinta]]-Table1[[#This Row],[Ostohinta]]</f>
        <v>4.2300000000000004</v>
      </c>
    </row>
    <row r="3093" spans="1:11" x14ac:dyDescent="0.2">
      <c r="A3093">
        <v>53591</v>
      </c>
      <c r="B3093" s="21">
        <v>44209</v>
      </c>
      <c r="C3093" s="26" t="s">
        <v>826</v>
      </c>
      <c r="D3093">
        <v>1</v>
      </c>
      <c r="E3093">
        <v>3</v>
      </c>
      <c r="F3093">
        <v>17</v>
      </c>
      <c r="G3093">
        <v>8.92</v>
      </c>
      <c r="H3093" t="str">
        <f>_xlfn.XLOOKUP(Table1[[#This Row],[MyyjäID]],myyjat!$A$2:$A$16,myyjat!$B$2:$B$16)</f>
        <v>Pekka</v>
      </c>
      <c r="I3093">
        <f>_xlfn.XLOOKUP(Table1[[#This Row],[Tuotenumero]],tuotteet!$A$2:$A$26,tuotteet!$C$2:$C$26)</f>
        <v>4</v>
      </c>
      <c r="J3093" t="str">
        <f>_xlfn.XLOOKUP(Table1[[#This Row],[ryhmäID]],ryhmat!$A$2:$A$7,ryhmat!$B$2:$B$7)</f>
        <v>Tarvikkeet</v>
      </c>
      <c r="K3093">
        <f>Table1[[#This Row],[Myyntihinta]]-Table1[[#This Row],[Ostohinta]]</f>
        <v>8.08</v>
      </c>
    </row>
    <row r="3094" spans="1:11" x14ac:dyDescent="0.2">
      <c r="A3094">
        <v>53592</v>
      </c>
      <c r="B3094" s="21">
        <v>44210</v>
      </c>
      <c r="C3094" s="26" t="s">
        <v>828</v>
      </c>
      <c r="D3094">
        <v>1</v>
      </c>
      <c r="E3094">
        <v>2</v>
      </c>
      <c r="F3094">
        <v>15</v>
      </c>
      <c r="G3094">
        <v>10.6</v>
      </c>
      <c r="H3094" t="str">
        <f>_xlfn.XLOOKUP(Table1[[#This Row],[MyyjäID]],myyjat!$A$2:$A$16,myyjat!$B$2:$B$16)</f>
        <v>Petteri</v>
      </c>
      <c r="I3094">
        <f>_xlfn.XLOOKUP(Table1[[#This Row],[Tuotenumero]],tuotteet!$A$2:$A$26,tuotteet!$C$2:$C$26)</f>
        <v>4</v>
      </c>
      <c r="J3094" t="str">
        <f>_xlfn.XLOOKUP(Table1[[#This Row],[ryhmäID]],ryhmat!$A$2:$A$7,ryhmat!$B$2:$B$7)</f>
        <v>Tarvikkeet</v>
      </c>
      <c r="K3094">
        <f>Table1[[#This Row],[Myyntihinta]]-Table1[[#This Row],[Ostohinta]]</f>
        <v>4.4000000000000004</v>
      </c>
    </row>
    <row r="3095" spans="1:11" x14ac:dyDescent="0.2">
      <c r="A3095">
        <v>53593</v>
      </c>
      <c r="B3095" s="21">
        <v>44210</v>
      </c>
      <c r="C3095" s="26" t="s">
        <v>828</v>
      </c>
      <c r="D3095">
        <v>1</v>
      </c>
      <c r="E3095">
        <v>3</v>
      </c>
      <c r="F3095">
        <v>15</v>
      </c>
      <c r="G3095">
        <v>10.19</v>
      </c>
      <c r="H3095" t="str">
        <f>_xlfn.XLOOKUP(Table1[[#This Row],[MyyjäID]],myyjat!$A$2:$A$16,myyjat!$B$2:$B$16)</f>
        <v>Pekka</v>
      </c>
      <c r="I3095">
        <f>_xlfn.XLOOKUP(Table1[[#This Row],[Tuotenumero]],tuotteet!$A$2:$A$26,tuotteet!$C$2:$C$26)</f>
        <v>4</v>
      </c>
      <c r="J3095" t="str">
        <f>_xlfn.XLOOKUP(Table1[[#This Row],[ryhmäID]],ryhmat!$A$2:$A$7,ryhmat!$B$2:$B$7)</f>
        <v>Tarvikkeet</v>
      </c>
      <c r="K3095">
        <f>Table1[[#This Row],[Myyntihinta]]-Table1[[#This Row],[Ostohinta]]</f>
        <v>4.8100000000000005</v>
      </c>
    </row>
    <row r="3096" spans="1:11" x14ac:dyDescent="0.2">
      <c r="A3096">
        <v>53594</v>
      </c>
      <c r="B3096" s="21">
        <v>44210</v>
      </c>
      <c r="C3096" s="26" t="s">
        <v>828</v>
      </c>
      <c r="D3096">
        <v>1</v>
      </c>
      <c r="E3096">
        <v>1</v>
      </c>
      <c r="F3096">
        <v>15</v>
      </c>
      <c r="G3096">
        <v>10.24</v>
      </c>
      <c r="H3096" t="str">
        <f>_xlfn.XLOOKUP(Table1[[#This Row],[MyyjäID]],myyjat!$A$2:$A$16,myyjat!$B$2:$B$16)</f>
        <v>Jani</v>
      </c>
      <c r="I3096">
        <f>_xlfn.XLOOKUP(Table1[[#This Row],[Tuotenumero]],tuotteet!$A$2:$A$26,tuotteet!$C$2:$C$26)</f>
        <v>4</v>
      </c>
      <c r="J3096" t="str">
        <f>_xlfn.XLOOKUP(Table1[[#This Row],[ryhmäID]],ryhmat!$A$2:$A$7,ryhmat!$B$2:$B$7)</f>
        <v>Tarvikkeet</v>
      </c>
      <c r="K3096">
        <f>Table1[[#This Row],[Myyntihinta]]-Table1[[#This Row],[Ostohinta]]</f>
        <v>4.76</v>
      </c>
    </row>
    <row r="3097" spans="1:11" x14ac:dyDescent="0.2">
      <c r="A3097">
        <v>53595</v>
      </c>
      <c r="B3097" s="21">
        <v>44210</v>
      </c>
      <c r="C3097" s="26" t="s">
        <v>828</v>
      </c>
      <c r="D3097">
        <v>1</v>
      </c>
      <c r="E3097">
        <v>3</v>
      </c>
      <c r="F3097">
        <v>14</v>
      </c>
      <c r="G3097">
        <v>11</v>
      </c>
      <c r="H3097" t="str">
        <f>_xlfn.XLOOKUP(Table1[[#This Row],[MyyjäID]],myyjat!$A$2:$A$16,myyjat!$B$2:$B$16)</f>
        <v>Pekka</v>
      </c>
      <c r="I3097">
        <f>_xlfn.XLOOKUP(Table1[[#This Row],[Tuotenumero]],tuotteet!$A$2:$A$26,tuotteet!$C$2:$C$26)</f>
        <v>4</v>
      </c>
      <c r="J3097" t="str">
        <f>_xlfn.XLOOKUP(Table1[[#This Row],[ryhmäID]],ryhmat!$A$2:$A$7,ryhmat!$B$2:$B$7)</f>
        <v>Tarvikkeet</v>
      </c>
      <c r="K3097">
        <f>Table1[[#This Row],[Myyntihinta]]-Table1[[#This Row],[Ostohinta]]</f>
        <v>3</v>
      </c>
    </row>
    <row r="3098" spans="1:11" x14ac:dyDescent="0.2">
      <c r="A3098">
        <v>53596</v>
      </c>
      <c r="B3098" s="21">
        <v>44211</v>
      </c>
      <c r="C3098" s="26" t="s">
        <v>828</v>
      </c>
      <c r="D3098">
        <v>1</v>
      </c>
      <c r="E3098">
        <v>3</v>
      </c>
      <c r="F3098">
        <v>15</v>
      </c>
      <c r="G3098">
        <v>11.15</v>
      </c>
      <c r="H3098" t="str">
        <f>_xlfn.XLOOKUP(Table1[[#This Row],[MyyjäID]],myyjat!$A$2:$A$16,myyjat!$B$2:$B$16)</f>
        <v>Pekka</v>
      </c>
      <c r="I3098">
        <f>_xlfn.XLOOKUP(Table1[[#This Row],[Tuotenumero]],tuotteet!$A$2:$A$26,tuotteet!$C$2:$C$26)</f>
        <v>4</v>
      </c>
      <c r="J3098" t="str">
        <f>_xlfn.XLOOKUP(Table1[[#This Row],[ryhmäID]],ryhmat!$A$2:$A$7,ryhmat!$B$2:$B$7)</f>
        <v>Tarvikkeet</v>
      </c>
      <c r="K3098">
        <f>Table1[[#This Row],[Myyntihinta]]-Table1[[#This Row],[Ostohinta]]</f>
        <v>3.8499999999999996</v>
      </c>
    </row>
    <row r="3099" spans="1:11" x14ac:dyDescent="0.2">
      <c r="A3099">
        <v>53597</v>
      </c>
      <c r="B3099" s="21">
        <v>44211</v>
      </c>
      <c r="C3099" s="26" t="s">
        <v>827</v>
      </c>
      <c r="D3099">
        <v>1</v>
      </c>
      <c r="E3099">
        <v>1</v>
      </c>
      <c r="F3099">
        <v>244</v>
      </c>
      <c r="G3099">
        <v>139.29</v>
      </c>
      <c r="H3099" t="str">
        <f>_xlfn.XLOOKUP(Table1[[#This Row],[MyyjäID]],myyjat!$A$2:$A$16,myyjat!$B$2:$B$16)</f>
        <v>Jani</v>
      </c>
      <c r="I3099">
        <f>_xlfn.XLOOKUP(Table1[[#This Row],[Tuotenumero]],tuotteet!$A$2:$A$26,tuotteet!$C$2:$C$26)</f>
        <v>1</v>
      </c>
      <c r="J3099" t="str">
        <f>_xlfn.XLOOKUP(Table1[[#This Row],[ryhmäID]],ryhmat!$A$2:$A$7,ryhmat!$B$2:$B$7)</f>
        <v>Äänentoisto</v>
      </c>
      <c r="K3099">
        <f>Table1[[#This Row],[Myyntihinta]]-Table1[[#This Row],[Ostohinta]]</f>
        <v>104.71000000000001</v>
      </c>
    </row>
    <row r="3100" spans="1:11" x14ac:dyDescent="0.2">
      <c r="A3100">
        <v>53598</v>
      </c>
      <c r="B3100" s="21">
        <v>44212</v>
      </c>
      <c r="C3100" s="26" t="s">
        <v>828</v>
      </c>
      <c r="D3100">
        <v>1</v>
      </c>
      <c r="E3100">
        <v>5</v>
      </c>
      <c r="F3100">
        <v>14</v>
      </c>
      <c r="G3100">
        <v>10.59</v>
      </c>
      <c r="H3100" t="str">
        <f>_xlfn.XLOOKUP(Table1[[#This Row],[MyyjäID]],myyjat!$A$2:$A$16,myyjat!$B$2:$B$16)</f>
        <v>Liisa</v>
      </c>
      <c r="I3100">
        <f>_xlfn.XLOOKUP(Table1[[#This Row],[Tuotenumero]],tuotteet!$A$2:$A$26,tuotteet!$C$2:$C$26)</f>
        <v>4</v>
      </c>
      <c r="J3100" t="str">
        <f>_xlfn.XLOOKUP(Table1[[#This Row],[ryhmäID]],ryhmat!$A$2:$A$7,ryhmat!$B$2:$B$7)</f>
        <v>Tarvikkeet</v>
      </c>
      <c r="K3100">
        <f>Table1[[#This Row],[Myyntihinta]]-Table1[[#This Row],[Ostohinta]]</f>
        <v>3.41</v>
      </c>
    </row>
    <row r="3101" spans="1:11" x14ac:dyDescent="0.2">
      <c r="A3101">
        <v>53599</v>
      </c>
      <c r="B3101" s="21">
        <v>44213</v>
      </c>
      <c r="C3101" s="26" t="s">
        <v>828</v>
      </c>
      <c r="D3101">
        <v>1</v>
      </c>
      <c r="E3101">
        <v>2</v>
      </c>
      <c r="F3101">
        <v>14</v>
      </c>
      <c r="G3101">
        <v>11.02</v>
      </c>
      <c r="H3101" t="str">
        <f>_xlfn.XLOOKUP(Table1[[#This Row],[MyyjäID]],myyjat!$A$2:$A$16,myyjat!$B$2:$B$16)</f>
        <v>Petteri</v>
      </c>
      <c r="I3101">
        <f>_xlfn.XLOOKUP(Table1[[#This Row],[Tuotenumero]],tuotteet!$A$2:$A$26,tuotteet!$C$2:$C$26)</f>
        <v>4</v>
      </c>
      <c r="J3101" t="str">
        <f>_xlfn.XLOOKUP(Table1[[#This Row],[ryhmäID]],ryhmat!$A$2:$A$7,ryhmat!$B$2:$B$7)</f>
        <v>Tarvikkeet</v>
      </c>
      <c r="K3101">
        <f>Table1[[#This Row],[Myyntihinta]]-Table1[[#This Row],[Ostohinta]]</f>
        <v>2.9800000000000004</v>
      </c>
    </row>
    <row r="3102" spans="1:11" x14ac:dyDescent="0.2">
      <c r="A3102">
        <v>53600</v>
      </c>
      <c r="B3102" s="21">
        <v>44213</v>
      </c>
      <c r="C3102" s="26" t="s">
        <v>826</v>
      </c>
      <c r="D3102">
        <v>1</v>
      </c>
      <c r="E3102">
        <v>6</v>
      </c>
      <c r="F3102">
        <v>17</v>
      </c>
      <c r="G3102">
        <v>9.18</v>
      </c>
      <c r="H3102" t="str">
        <f>_xlfn.XLOOKUP(Table1[[#This Row],[MyyjäID]],myyjat!$A$2:$A$16,myyjat!$B$2:$B$16)</f>
        <v>Hessu</v>
      </c>
      <c r="I3102">
        <f>_xlfn.XLOOKUP(Table1[[#This Row],[Tuotenumero]],tuotteet!$A$2:$A$26,tuotteet!$C$2:$C$26)</f>
        <v>4</v>
      </c>
      <c r="J3102" t="str">
        <f>_xlfn.XLOOKUP(Table1[[#This Row],[ryhmäID]],ryhmat!$A$2:$A$7,ryhmat!$B$2:$B$7)</f>
        <v>Tarvikkeet</v>
      </c>
      <c r="K3102">
        <f>Table1[[#This Row],[Myyntihinta]]-Table1[[#This Row],[Ostohinta]]</f>
        <v>7.82</v>
      </c>
    </row>
    <row r="3103" spans="1:11" x14ac:dyDescent="0.2">
      <c r="A3103">
        <v>53601</v>
      </c>
      <c r="B3103" s="21">
        <v>44214</v>
      </c>
      <c r="C3103" s="26" t="s">
        <v>828</v>
      </c>
      <c r="D3103">
        <v>1</v>
      </c>
      <c r="E3103">
        <v>7</v>
      </c>
      <c r="F3103">
        <v>15</v>
      </c>
      <c r="G3103">
        <v>10.61</v>
      </c>
      <c r="H3103" t="str">
        <f>_xlfn.XLOOKUP(Table1[[#This Row],[MyyjäID]],myyjat!$A$2:$A$16,myyjat!$B$2:$B$16)</f>
        <v>Rauno</v>
      </c>
      <c r="I3103">
        <f>_xlfn.XLOOKUP(Table1[[#This Row],[Tuotenumero]],tuotteet!$A$2:$A$26,tuotteet!$C$2:$C$26)</f>
        <v>4</v>
      </c>
      <c r="J3103" t="str">
        <f>_xlfn.XLOOKUP(Table1[[#This Row],[ryhmäID]],ryhmat!$A$2:$A$7,ryhmat!$B$2:$B$7)</f>
        <v>Tarvikkeet</v>
      </c>
      <c r="K3103">
        <f>Table1[[#This Row],[Myyntihinta]]-Table1[[#This Row],[Ostohinta]]</f>
        <v>4.3900000000000006</v>
      </c>
    </row>
    <row r="3104" spans="1:11" x14ac:dyDescent="0.2">
      <c r="A3104">
        <v>53602</v>
      </c>
      <c r="B3104" s="21">
        <v>44214</v>
      </c>
      <c r="C3104" s="26" t="s">
        <v>828</v>
      </c>
      <c r="D3104">
        <v>1</v>
      </c>
      <c r="E3104">
        <v>5</v>
      </c>
      <c r="F3104">
        <v>14</v>
      </c>
      <c r="G3104">
        <v>10.75</v>
      </c>
      <c r="H3104" t="str">
        <f>_xlfn.XLOOKUP(Table1[[#This Row],[MyyjäID]],myyjat!$A$2:$A$16,myyjat!$B$2:$B$16)</f>
        <v>Liisa</v>
      </c>
      <c r="I3104">
        <f>_xlfn.XLOOKUP(Table1[[#This Row],[Tuotenumero]],tuotteet!$A$2:$A$26,tuotteet!$C$2:$C$26)</f>
        <v>4</v>
      </c>
      <c r="J3104" t="str">
        <f>_xlfn.XLOOKUP(Table1[[#This Row],[ryhmäID]],ryhmat!$A$2:$A$7,ryhmat!$B$2:$B$7)</f>
        <v>Tarvikkeet</v>
      </c>
      <c r="K3104">
        <f>Table1[[#This Row],[Myyntihinta]]-Table1[[#This Row],[Ostohinta]]</f>
        <v>3.25</v>
      </c>
    </row>
    <row r="3105" spans="1:11" x14ac:dyDescent="0.2">
      <c r="A3105">
        <v>53603</v>
      </c>
      <c r="B3105" s="21">
        <v>44214</v>
      </c>
      <c r="C3105" s="26" t="s">
        <v>828</v>
      </c>
      <c r="D3105">
        <v>1</v>
      </c>
      <c r="E3105">
        <v>2</v>
      </c>
      <c r="F3105">
        <v>14</v>
      </c>
      <c r="G3105">
        <v>10.3</v>
      </c>
      <c r="H3105" t="str">
        <f>_xlfn.XLOOKUP(Table1[[#This Row],[MyyjäID]],myyjat!$A$2:$A$16,myyjat!$B$2:$B$16)</f>
        <v>Petteri</v>
      </c>
      <c r="I3105">
        <f>_xlfn.XLOOKUP(Table1[[#This Row],[Tuotenumero]],tuotteet!$A$2:$A$26,tuotteet!$C$2:$C$26)</f>
        <v>4</v>
      </c>
      <c r="J3105" t="str">
        <f>_xlfn.XLOOKUP(Table1[[#This Row],[ryhmäID]],ryhmat!$A$2:$A$7,ryhmat!$B$2:$B$7)</f>
        <v>Tarvikkeet</v>
      </c>
      <c r="K3105">
        <f>Table1[[#This Row],[Myyntihinta]]-Table1[[#This Row],[Ostohinta]]</f>
        <v>3.6999999999999993</v>
      </c>
    </row>
    <row r="3106" spans="1:11" x14ac:dyDescent="0.2">
      <c r="A3106">
        <v>53604</v>
      </c>
      <c r="B3106" s="21">
        <v>44214</v>
      </c>
      <c r="C3106" s="26" t="s">
        <v>828</v>
      </c>
      <c r="D3106">
        <v>1</v>
      </c>
      <c r="E3106">
        <v>2</v>
      </c>
      <c r="F3106">
        <v>14</v>
      </c>
      <c r="G3106">
        <v>11.13</v>
      </c>
      <c r="H3106" t="str">
        <f>_xlfn.XLOOKUP(Table1[[#This Row],[MyyjäID]],myyjat!$A$2:$A$16,myyjat!$B$2:$B$16)</f>
        <v>Petteri</v>
      </c>
      <c r="I3106">
        <f>_xlfn.XLOOKUP(Table1[[#This Row],[Tuotenumero]],tuotteet!$A$2:$A$26,tuotteet!$C$2:$C$26)</f>
        <v>4</v>
      </c>
      <c r="J3106" t="str">
        <f>_xlfn.XLOOKUP(Table1[[#This Row],[ryhmäID]],ryhmat!$A$2:$A$7,ryhmat!$B$2:$B$7)</f>
        <v>Tarvikkeet</v>
      </c>
      <c r="K3106">
        <f>Table1[[#This Row],[Myyntihinta]]-Table1[[#This Row],[Ostohinta]]</f>
        <v>2.8699999999999992</v>
      </c>
    </row>
    <row r="3107" spans="1:11" x14ac:dyDescent="0.2">
      <c r="A3107">
        <v>53605</v>
      </c>
      <c r="B3107" s="21">
        <v>44215</v>
      </c>
      <c r="C3107" s="26" t="s">
        <v>827</v>
      </c>
      <c r="D3107">
        <v>1</v>
      </c>
      <c r="E3107">
        <v>1</v>
      </c>
      <c r="F3107">
        <v>248</v>
      </c>
      <c r="G3107">
        <v>137.57</v>
      </c>
      <c r="H3107" t="str">
        <f>_xlfn.XLOOKUP(Table1[[#This Row],[MyyjäID]],myyjat!$A$2:$A$16,myyjat!$B$2:$B$16)</f>
        <v>Jani</v>
      </c>
      <c r="I3107">
        <f>_xlfn.XLOOKUP(Table1[[#This Row],[Tuotenumero]],tuotteet!$A$2:$A$26,tuotteet!$C$2:$C$26)</f>
        <v>1</v>
      </c>
      <c r="J3107" t="str">
        <f>_xlfn.XLOOKUP(Table1[[#This Row],[ryhmäID]],ryhmat!$A$2:$A$7,ryhmat!$B$2:$B$7)</f>
        <v>Äänentoisto</v>
      </c>
      <c r="K3107">
        <f>Table1[[#This Row],[Myyntihinta]]-Table1[[#This Row],[Ostohinta]]</f>
        <v>110.43</v>
      </c>
    </row>
    <row r="3108" spans="1:11" x14ac:dyDescent="0.2">
      <c r="A3108">
        <v>53606</v>
      </c>
      <c r="B3108" s="21">
        <v>44215</v>
      </c>
      <c r="C3108" s="26" t="s">
        <v>828</v>
      </c>
      <c r="D3108">
        <v>1</v>
      </c>
      <c r="E3108">
        <v>2</v>
      </c>
      <c r="F3108">
        <v>15</v>
      </c>
      <c r="G3108">
        <v>10.56</v>
      </c>
      <c r="H3108" t="str">
        <f>_xlfn.XLOOKUP(Table1[[#This Row],[MyyjäID]],myyjat!$A$2:$A$16,myyjat!$B$2:$B$16)</f>
        <v>Petteri</v>
      </c>
      <c r="I3108">
        <f>_xlfn.XLOOKUP(Table1[[#This Row],[Tuotenumero]],tuotteet!$A$2:$A$26,tuotteet!$C$2:$C$26)</f>
        <v>4</v>
      </c>
      <c r="J3108" t="str">
        <f>_xlfn.XLOOKUP(Table1[[#This Row],[ryhmäID]],ryhmat!$A$2:$A$7,ryhmat!$B$2:$B$7)</f>
        <v>Tarvikkeet</v>
      </c>
      <c r="K3108">
        <f>Table1[[#This Row],[Myyntihinta]]-Table1[[#This Row],[Ostohinta]]</f>
        <v>4.4399999999999995</v>
      </c>
    </row>
    <row r="3109" spans="1:11" x14ac:dyDescent="0.2">
      <c r="A3109">
        <v>53607</v>
      </c>
      <c r="B3109" s="21">
        <v>44215</v>
      </c>
      <c r="C3109" s="26" t="s">
        <v>829</v>
      </c>
      <c r="D3109">
        <v>1</v>
      </c>
      <c r="E3109">
        <v>6</v>
      </c>
      <c r="F3109">
        <v>331</v>
      </c>
      <c r="G3109">
        <v>214.46</v>
      </c>
      <c r="H3109" t="str">
        <f>_xlfn.XLOOKUP(Table1[[#This Row],[MyyjäID]],myyjat!$A$2:$A$16,myyjat!$B$2:$B$16)</f>
        <v>Hessu</v>
      </c>
      <c r="I3109">
        <f>_xlfn.XLOOKUP(Table1[[#This Row],[Tuotenumero]],tuotteet!$A$2:$A$26,tuotteet!$C$2:$C$26)</f>
        <v>3</v>
      </c>
      <c r="J3109" t="str">
        <f>_xlfn.XLOOKUP(Table1[[#This Row],[ryhmäID]],ryhmat!$A$2:$A$7,ryhmat!$B$2:$B$7)</f>
        <v>TV</v>
      </c>
      <c r="K3109">
        <f>Table1[[#This Row],[Myyntihinta]]-Table1[[#This Row],[Ostohinta]]</f>
        <v>116.53999999999999</v>
      </c>
    </row>
    <row r="3110" spans="1:11" x14ac:dyDescent="0.2">
      <c r="A3110">
        <v>53608</v>
      </c>
      <c r="B3110" s="21">
        <v>44216</v>
      </c>
      <c r="C3110" s="26" t="s">
        <v>828</v>
      </c>
      <c r="D3110">
        <v>1</v>
      </c>
      <c r="E3110">
        <v>5</v>
      </c>
      <c r="F3110">
        <v>14</v>
      </c>
      <c r="G3110">
        <v>10.81</v>
      </c>
      <c r="H3110" t="str">
        <f>_xlfn.XLOOKUP(Table1[[#This Row],[MyyjäID]],myyjat!$A$2:$A$16,myyjat!$B$2:$B$16)</f>
        <v>Liisa</v>
      </c>
      <c r="I3110">
        <f>_xlfn.XLOOKUP(Table1[[#This Row],[Tuotenumero]],tuotteet!$A$2:$A$26,tuotteet!$C$2:$C$26)</f>
        <v>4</v>
      </c>
      <c r="J3110" t="str">
        <f>_xlfn.XLOOKUP(Table1[[#This Row],[ryhmäID]],ryhmat!$A$2:$A$7,ryhmat!$B$2:$B$7)</f>
        <v>Tarvikkeet</v>
      </c>
      <c r="K3110">
        <f>Table1[[#This Row],[Myyntihinta]]-Table1[[#This Row],[Ostohinta]]</f>
        <v>3.1899999999999995</v>
      </c>
    </row>
    <row r="3111" spans="1:11" x14ac:dyDescent="0.2">
      <c r="A3111">
        <v>53609</v>
      </c>
      <c r="B3111" s="21">
        <v>44216</v>
      </c>
      <c r="C3111" s="26" t="s">
        <v>826</v>
      </c>
      <c r="D3111">
        <v>1</v>
      </c>
      <c r="E3111">
        <v>7</v>
      </c>
      <c r="F3111">
        <v>18</v>
      </c>
      <c r="G3111">
        <v>9.61</v>
      </c>
      <c r="H3111" t="str">
        <f>_xlfn.XLOOKUP(Table1[[#This Row],[MyyjäID]],myyjat!$A$2:$A$16,myyjat!$B$2:$B$16)</f>
        <v>Rauno</v>
      </c>
      <c r="I3111">
        <f>_xlfn.XLOOKUP(Table1[[#This Row],[Tuotenumero]],tuotteet!$A$2:$A$26,tuotteet!$C$2:$C$26)</f>
        <v>4</v>
      </c>
      <c r="J3111" t="str">
        <f>_xlfn.XLOOKUP(Table1[[#This Row],[ryhmäID]],ryhmat!$A$2:$A$7,ryhmat!$B$2:$B$7)</f>
        <v>Tarvikkeet</v>
      </c>
      <c r="K3111">
        <f>Table1[[#This Row],[Myyntihinta]]-Table1[[#This Row],[Ostohinta]]</f>
        <v>8.39</v>
      </c>
    </row>
    <row r="3112" spans="1:11" x14ac:dyDescent="0.2">
      <c r="A3112">
        <v>53610</v>
      </c>
      <c r="B3112" s="21">
        <v>44216</v>
      </c>
      <c r="C3112" s="26" t="s">
        <v>828</v>
      </c>
      <c r="D3112">
        <v>1</v>
      </c>
      <c r="E3112">
        <v>2</v>
      </c>
      <c r="F3112">
        <v>14</v>
      </c>
      <c r="G3112">
        <v>10.28</v>
      </c>
      <c r="H3112" t="str">
        <f>_xlfn.XLOOKUP(Table1[[#This Row],[MyyjäID]],myyjat!$A$2:$A$16,myyjat!$B$2:$B$16)</f>
        <v>Petteri</v>
      </c>
      <c r="I3112">
        <f>_xlfn.XLOOKUP(Table1[[#This Row],[Tuotenumero]],tuotteet!$A$2:$A$26,tuotteet!$C$2:$C$26)</f>
        <v>4</v>
      </c>
      <c r="J3112" t="str">
        <f>_xlfn.XLOOKUP(Table1[[#This Row],[ryhmäID]],ryhmat!$A$2:$A$7,ryhmat!$B$2:$B$7)</f>
        <v>Tarvikkeet</v>
      </c>
      <c r="K3112">
        <f>Table1[[#This Row],[Myyntihinta]]-Table1[[#This Row],[Ostohinta]]</f>
        <v>3.7200000000000006</v>
      </c>
    </row>
    <row r="3113" spans="1:11" x14ac:dyDescent="0.2">
      <c r="A3113">
        <v>53611</v>
      </c>
      <c r="B3113" s="21">
        <v>44217</v>
      </c>
      <c r="C3113" s="26" t="s">
        <v>828</v>
      </c>
      <c r="D3113">
        <v>1</v>
      </c>
      <c r="E3113">
        <v>3</v>
      </c>
      <c r="F3113">
        <v>14</v>
      </c>
      <c r="G3113">
        <v>10.14</v>
      </c>
      <c r="H3113" t="str">
        <f>_xlfn.XLOOKUP(Table1[[#This Row],[MyyjäID]],myyjat!$A$2:$A$16,myyjat!$B$2:$B$16)</f>
        <v>Pekka</v>
      </c>
      <c r="I3113">
        <f>_xlfn.XLOOKUP(Table1[[#This Row],[Tuotenumero]],tuotteet!$A$2:$A$26,tuotteet!$C$2:$C$26)</f>
        <v>4</v>
      </c>
      <c r="J3113" t="str">
        <f>_xlfn.XLOOKUP(Table1[[#This Row],[ryhmäID]],ryhmat!$A$2:$A$7,ryhmat!$B$2:$B$7)</f>
        <v>Tarvikkeet</v>
      </c>
      <c r="K3113">
        <f>Table1[[#This Row],[Myyntihinta]]-Table1[[#This Row],[Ostohinta]]</f>
        <v>3.8599999999999994</v>
      </c>
    </row>
    <row r="3114" spans="1:11" x14ac:dyDescent="0.2">
      <c r="A3114">
        <v>53612</v>
      </c>
      <c r="B3114" s="21">
        <v>44218</v>
      </c>
      <c r="C3114" s="26" t="s">
        <v>828</v>
      </c>
      <c r="D3114">
        <v>1</v>
      </c>
      <c r="E3114">
        <v>9</v>
      </c>
      <c r="F3114">
        <v>15</v>
      </c>
      <c r="G3114">
        <v>11.11</v>
      </c>
      <c r="H3114" t="str">
        <f>_xlfn.XLOOKUP(Table1[[#This Row],[MyyjäID]],myyjat!$A$2:$A$16,myyjat!$B$2:$B$16)</f>
        <v>Maija</v>
      </c>
      <c r="I3114">
        <f>_xlfn.XLOOKUP(Table1[[#This Row],[Tuotenumero]],tuotteet!$A$2:$A$26,tuotteet!$C$2:$C$26)</f>
        <v>4</v>
      </c>
      <c r="J3114" t="str">
        <f>_xlfn.XLOOKUP(Table1[[#This Row],[ryhmäID]],ryhmat!$A$2:$A$7,ryhmat!$B$2:$B$7)</f>
        <v>Tarvikkeet</v>
      </c>
      <c r="K3114">
        <f>Table1[[#This Row],[Myyntihinta]]-Table1[[#This Row],[Ostohinta]]</f>
        <v>3.8900000000000006</v>
      </c>
    </row>
    <row r="3115" spans="1:11" x14ac:dyDescent="0.2">
      <c r="A3115">
        <v>53613</v>
      </c>
      <c r="B3115" s="21">
        <v>44218</v>
      </c>
      <c r="C3115" s="26" t="s">
        <v>829</v>
      </c>
      <c r="D3115">
        <v>1</v>
      </c>
      <c r="E3115">
        <v>1</v>
      </c>
      <c r="F3115">
        <v>320</v>
      </c>
      <c r="G3115">
        <v>226.48</v>
      </c>
      <c r="H3115" t="str">
        <f>_xlfn.XLOOKUP(Table1[[#This Row],[MyyjäID]],myyjat!$A$2:$A$16,myyjat!$B$2:$B$16)</f>
        <v>Jani</v>
      </c>
      <c r="I3115">
        <f>_xlfn.XLOOKUP(Table1[[#This Row],[Tuotenumero]],tuotteet!$A$2:$A$26,tuotteet!$C$2:$C$26)</f>
        <v>3</v>
      </c>
      <c r="J3115" t="str">
        <f>_xlfn.XLOOKUP(Table1[[#This Row],[ryhmäID]],ryhmat!$A$2:$A$7,ryhmat!$B$2:$B$7)</f>
        <v>TV</v>
      </c>
      <c r="K3115">
        <f>Table1[[#This Row],[Myyntihinta]]-Table1[[#This Row],[Ostohinta]]</f>
        <v>93.52000000000001</v>
      </c>
    </row>
    <row r="3116" spans="1:11" x14ac:dyDescent="0.2">
      <c r="A3116">
        <v>53614</v>
      </c>
      <c r="B3116" s="21">
        <v>44218</v>
      </c>
      <c r="C3116" s="26" t="s">
        <v>828</v>
      </c>
      <c r="D3116">
        <v>1</v>
      </c>
      <c r="E3116">
        <v>1</v>
      </c>
      <c r="F3116">
        <v>15</v>
      </c>
      <c r="G3116">
        <v>10.27</v>
      </c>
      <c r="H3116" t="str">
        <f>_xlfn.XLOOKUP(Table1[[#This Row],[MyyjäID]],myyjat!$A$2:$A$16,myyjat!$B$2:$B$16)</f>
        <v>Jani</v>
      </c>
      <c r="I3116">
        <f>_xlfn.XLOOKUP(Table1[[#This Row],[Tuotenumero]],tuotteet!$A$2:$A$26,tuotteet!$C$2:$C$26)</f>
        <v>4</v>
      </c>
      <c r="J3116" t="str">
        <f>_xlfn.XLOOKUP(Table1[[#This Row],[ryhmäID]],ryhmat!$A$2:$A$7,ryhmat!$B$2:$B$7)</f>
        <v>Tarvikkeet</v>
      </c>
      <c r="K3116">
        <f>Table1[[#This Row],[Myyntihinta]]-Table1[[#This Row],[Ostohinta]]</f>
        <v>4.7300000000000004</v>
      </c>
    </row>
    <row r="3117" spans="1:11" x14ac:dyDescent="0.2">
      <c r="A3117">
        <v>53615</v>
      </c>
      <c r="B3117" s="21">
        <v>44218</v>
      </c>
      <c r="C3117" s="26" t="s">
        <v>827</v>
      </c>
      <c r="D3117">
        <v>1</v>
      </c>
      <c r="E3117">
        <v>9</v>
      </c>
      <c r="F3117">
        <v>252</v>
      </c>
      <c r="G3117">
        <v>135.05000000000001</v>
      </c>
      <c r="H3117" t="str">
        <f>_xlfn.XLOOKUP(Table1[[#This Row],[MyyjäID]],myyjat!$A$2:$A$16,myyjat!$B$2:$B$16)</f>
        <v>Maija</v>
      </c>
      <c r="I3117">
        <f>_xlfn.XLOOKUP(Table1[[#This Row],[Tuotenumero]],tuotteet!$A$2:$A$26,tuotteet!$C$2:$C$26)</f>
        <v>1</v>
      </c>
      <c r="J3117" t="str">
        <f>_xlfn.XLOOKUP(Table1[[#This Row],[ryhmäID]],ryhmat!$A$2:$A$7,ryhmat!$B$2:$B$7)</f>
        <v>Äänentoisto</v>
      </c>
      <c r="K3117">
        <f>Table1[[#This Row],[Myyntihinta]]-Table1[[#This Row],[Ostohinta]]</f>
        <v>116.94999999999999</v>
      </c>
    </row>
    <row r="3118" spans="1:11" x14ac:dyDescent="0.2">
      <c r="A3118">
        <v>53616</v>
      </c>
      <c r="B3118" s="21">
        <v>44218</v>
      </c>
      <c r="C3118" s="26" t="s">
        <v>828</v>
      </c>
      <c r="D3118">
        <v>1</v>
      </c>
      <c r="E3118">
        <v>3</v>
      </c>
      <c r="F3118">
        <v>15</v>
      </c>
      <c r="G3118">
        <v>10.91</v>
      </c>
      <c r="H3118" t="str">
        <f>_xlfn.XLOOKUP(Table1[[#This Row],[MyyjäID]],myyjat!$A$2:$A$16,myyjat!$B$2:$B$16)</f>
        <v>Pekka</v>
      </c>
      <c r="I3118">
        <f>_xlfn.XLOOKUP(Table1[[#This Row],[Tuotenumero]],tuotteet!$A$2:$A$26,tuotteet!$C$2:$C$26)</f>
        <v>4</v>
      </c>
      <c r="J3118" t="str">
        <f>_xlfn.XLOOKUP(Table1[[#This Row],[ryhmäID]],ryhmat!$A$2:$A$7,ryhmat!$B$2:$B$7)</f>
        <v>Tarvikkeet</v>
      </c>
      <c r="K3118">
        <f>Table1[[#This Row],[Myyntihinta]]-Table1[[#This Row],[Ostohinta]]</f>
        <v>4.09</v>
      </c>
    </row>
    <row r="3119" spans="1:11" x14ac:dyDescent="0.2">
      <c r="A3119">
        <v>53617</v>
      </c>
      <c r="B3119" s="21">
        <v>44218</v>
      </c>
      <c r="C3119" s="26" t="s">
        <v>828</v>
      </c>
      <c r="D3119">
        <v>1</v>
      </c>
      <c r="E3119">
        <v>2</v>
      </c>
      <c r="F3119">
        <v>14</v>
      </c>
      <c r="G3119">
        <v>10.35</v>
      </c>
      <c r="H3119" t="str">
        <f>_xlfn.XLOOKUP(Table1[[#This Row],[MyyjäID]],myyjat!$A$2:$A$16,myyjat!$B$2:$B$16)</f>
        <v>Petteri</v>
      </c>
      <c r="I3119">
        <f>_xlfn.XLOOKUP(Table1[[#This Row],[Tuotenumero]],tuotteet!$A$2:$A$26,tuotteet!$C$2:$C$26)</f>
        <v>4</v>
      </c>
      <c r="J3119" t="str">
        <f>_xlfn.XLOOKUP(Table1[[#This Row],[ryhmäID]],ryhmat!$A$2:$A$7,ryhmat!$B$2:$B$7)</f>
        <v>Tarvikkeet</v>
      </c>
      <c r="K3119">
        <f>Table1[[#This Row],[Myyntihinta]]-Table1[[#This Row],[Ostohinta]]</f>
        <v>3.6500000000000004</v>
      </c>
    </row>
    <row r="3120" spans="1:11" x14ac:dyDescent="0.2">
      <c r="A3120">
        <v>53618</v>
      </c>
      <c r="B3120" s="21">
        <v>44218</v>
      </c>
      <c r="C3120" s="26" t="s">
        <v>828</v>
      </c>
      <c r="D3120">
        <v>1</v>
      </c>
      <c r="E3120">
        <v>9</v>
      </c>
      <c r="F3120">
        <v>14</v>
      </c>
      <c r="G3120">
        <v>10.55</v>
      </c>
      <c r="H3120" t="str">
        <f>_xlfn.XLOOKUP(Table1[[#This Row],[MyyjäID]],myyjat!$A$2:$A$16,myyjat!$B$2:$B$16)</f>
        <v>Maija</v>
      </c>
      <c r="I3120">
        <f>_xlfn.XLOOKUP(Table1[[#This Row],[Tuotenumero]],tuotteet!$A$2:$A$26,tuotteet!$C$2:$C$26)</f>
        <v>4</v>
      </c>
      <c r="J3120" t="str">
        <f>_xlfn.XLOOKUP(Table1[[#This Row],[ryhmäID]],ryhmat!$A$2:$A$7,ryhmat!$B$2:$B$7)</f>
        <v>Tarvikkeet</v>
      </c>
      <c r="K3120">
        <f>Table1[[#This Row],[Myyntihinta]]-Table1[[#This Row],[Ostohinta]]</f>
        <v>3.4499999999999993</v>
      </c>
    </row>
    <row r="3121" spans="1:11" x14ac:dyDescent="0.2">
      <c r="A3121">
        <v>53619</v>
      </c>
      <c r="B3121" s="21">
        <v>44219</v>
      </c>
      <c r="C3121" s="26" t="s">
        <v>831</v>
      </c>
      <c r="D3121">
        <v>1</v>
      </c>
      <c r="E3121">
        <v>7</v>
      </c>
      <c r="F3121">
        <v>118</v>
      </c>
      <c r="G3121">
        <v>75.38</v>
      </c>
      <c r="H3121" t="str">
        <f>_xlfn.XLOOKUP(Table1[[#This Row],[MyyjäID]],myyjat!$A$2:$A$16,myyjat!$B$2:$B$16)</f>
        <v>Rauno</v>
      </c>
      <c r="I3121">
        <f>_xlfn.XLOOKUP(Table1[[#This Row],[Tuotenumero]],tuotteet!$A$2:$A$26,tuotteet!$C$2:$C$26)</f>
        <v>6</v>
      </c>
      <c r="J3121" t="str">
        <f>_xlfn.XLOOKUP(Table1[[#This Row],[ryhmäID]],ryhmat!$A$2:$A$7,ryhmat!$B$2:$B$7)</f>
        <v>Digiboxit</v>
      </c>
      <c r="K3121">
        <f>Table1[[#This Row],[Myyntihinta]]-Table1[[#This Row],[Ostohinta]]</f>
        <v>42.620000000000005</v>
      </c>
    </row>
    <row r="3122" spans="1:11" x14ac:dyDescent="0.2">
      <c r="A3122">
        <v>53620</v>
      </c>
      <c r="B3122" s="21">
        <v>44219</v>
      </c>
      <c r="C3122" s="26" t="s">
        <v>828</v>
      </c>
      <c r="D3122">
        <v>1</v>
      </c>
      <c r="E3122">
        <v>1</v>
      </c>
      <c r="F3122">
        <v>15</v>
      </c>
      <c r="G3122">
        <v>10.48</v>
      </c>
      <c r="H3122" t="str">
        <f>_xlfn.XLOOKUP(Table1[[#This Row],[MyyjäID]],myyjat!$A$2:$A$16,myyjat!$B$2:$B$16)</f>
        <v>Jani</v>
      </c>
      <c r="I3122">
        <f>_xlfn.XLOOKUP(Table1[[#This Row],[Tuotenumero]],tuotteet!$A$2:$A$26,tuotteet!$C$2:$C$26)</f>
        <v>4</v>
      </c>
      <c r="J3122" t="str">
        <f>_xlfn.XLOOKUP(Table1[[#This Row],[ryhmäID]],ryhmat!$A$2:$A$7,ryhmat!$B$2:$B$7)</f>
        <v>Tarvikkeet</v>
      </c>
      <c r="K3122">
        <f>Table1[[#This Row],[Myyntihinta]]-Table1[[#This Row],[Ostohinta]]</f>
        <v>4.5199999999999996</v>
      </c>
    </row>
    <row r="3123" spans="1:11" x14ac:dyDescent="0.2">
      <c r="A3123">
        <v>53621</v>
      </c>
      <c r="B3123" s="21">
        <v>44220</v>
      </c>
      <c r="C3123" s="26" t="s">
        <v>830</v>
      </c>
      <c r="D3123">
        <v>1</v>
      </c>
      <c r="E3123">
        <v>1</v>
      </c>
      <c r="F3123">
        <v>56</v>
      </c>
      <c r="G3123">
        <v>43.62</v>
      </c>
      <c r="H3123" t="str">
        <f>_xlfn.XLOOKUP(Table1[[#This Row],[MyyjäID]],myyjat!$A$2:$A$16,myyjat!$B$2:$B$16)</f>
        <v>Jani</v>
      </c>
      <c r="I3123">
        <f>_xlfn.XLOOKUP(Table1[[#This Row],[Tuotenumero]],tuotteet!$A$2:$A$26,tuotteet!$C$2:$C$26)</f>
        <v>4</v>
      </c>
      <c r="J3123" t="str">
        <f>_xlfn.XLOOKUP(Table1[[#This Row],[ryhmäID]],ryhmat!$A$2:$A$7,ryhmat!$B$2:$B$7)</f>
        <v>Tarvikkeet</v>
      </c>
      <c r="K3123">
        <f>Table1[[#This Row],[Myyntihinta]]-Table1[[#This Row],[Ostohinta]]</f>
        <v>12.380000000000003</v>
      </c>
    </row>
    <row r="3124" spans="1:11" x14ac:dyDescent="0.2">
      <c r="A3124">
        <v>53622</v>
      </c>
      <c r="B3124" s="21">
        <v>44220</v>
      </c>
      <c r="C3124" s="26" t="s">
        <v>828</v>
      </c>
      <c r="D3124">
        <v>1</v>
      </c>
      <c r="E3124">
        <v>1</v>
      </c>
      <c r="F3124">
        <v>15</v>
      </c>
      <c r="G3124">
        <v>10.43</v>
      </c>
      <c r="H3124" t="str">
        <f>_xlfn.XLOOKUP(Table1[[#This Row],[MyyjäID]],myyjat!$A$2:$A$16,myyjat!$B$2:$B$16)</f>
        <v>Jani</v>
      </c>
      <c r="I3124">
        <f>_xlfn.XLOOKUP(Table1[[#This Row],[Tuotenumero]],tuotteet!$A$2:$A$26,tuotteet!$C$2:$C$26)</f>
        <v>4</v>
      </c>
      <c r="J3124" t="str">
        <f>_xlfn.XLOOKUP(Table1[[#This Row],[ryhmäID]],ryhmat!$A$2:$A$7,ryhmat!$B$2:$B$7)</f>
        <v>Tarvikkeet</v>
      </c>
      <c r="K3124">
        <f>Table1[[#This Row],[Myyntihinta]]-Table1[[#This Row],[Ostohinta]]</f>
        <v>4.57</v>
      </c>
    </row>
    <row r="3125" spans="1:11" x14ac:dyDescent="0.2">
      <c r="A3125">
        <v>53623</v>
      </c>
      <c r="B3125" s="21">
        <v>44221</v>
      </c>
      <c r="C3125" s="26" t="s">
        <v>828</v>
      </c>
      <c r="D3125">
        <v>1</v>
      </c>
      <c r="E3125">
        <v>5</v>
      </c>
      <c r="F3125">
        <v>15</v>
      </c>
      <c r="G3125">
        <v>11.14</v>
      </c>
      <c r="H3125" t="str">
        <f>_xlfn.XLOOKUP(Table1[[#This Row],[MyyjäID]],myyjat!$A$2:$A$16,myyjat!$B$2:$B$16)</f>
        <v>Liisa</v>
      </c>
      <c r="I3125">
        <f>_xlfn.XLOOKUP(Table1[[#This Row],[Tuotenumero]],tuotteet!$A$2:$A$26,tuotteet!$C$2:$C$26)</f>
        <v>4</v>
      </c>
      <c r="J3125" t="str">
        <f>_xlfn.XLOOKUP(Table1[[#This Row],[ryhmäID]],ryhmat!$A$2:$A$7,ryhmat!$B$2:$B$7)</f>
        <v>Tarvikkeet</v>
      </c>
      <c r="K3125">
        <f>Table1[[#This Row],[Myyntihinta]]-Table1[[#This Row],[Ostohinta]]</f>
        <v>3.8599999999999994</v>
      </c>
    </row>
    <row r="3126" spans="1:11" x14ac:dyDescent="0.2">
      <c r="A3126">
        <v>53624</v>
      </c>
      <c r="B3126" s="21">
        <v>44222</v>
      </c>
      <c r="C3126" s="26" t="s">
        <v>828</v>
      </c>
      <c r="D3126">
        <v>1</v>
      </c>
      <c r="E3126">
        <v>7</v>
      </c>
      <c r="F3126">
        <v>14</v>
      </c>
      <c r="G3126">
        <v>10.9</v>
      </c>
      <c r="H3126" t="str">
        <f>_xlfn.XLOOKUP(Table1[[#This Row],[MyyjäID]],myyjat!$A$2:$A$16,myyjat!$B$2:$B$16)</f>
        <v>Rauno</v>
      </c>
      <c r="I3126">
        <f>_xlfn.XLOOKUP(Table1[[#This Row],[Tuotenumero]],tuotteet!$A$2:$A$26,tuotteet!$C$2:$C$26)</f>
        <v>4</v>
      </c>
      <c r="J3126" t="str">
        <f>_xlfn.XLOOKUP(Table1[[#This Row],[ryhmäID]],ryhmat!$A$2:$A$7,ryhmat!$B$2:$B$7)</f>
        <v>Tarvikkeet</v>
      </c>
      <c r="K3126">
        <f>Table1[[#This Row],[Myyntihinta]]-Table1[[#This Row],[Ostohinta]]</f>
        <v>3.0999999999999996</v>
      </c>
    </row>
    <row r="3127" spans="1:11" x14ac:dyDescent="0.2">
      <c r="A3127">
        <v>53625</v>
      </c>
      <c r="B3127" s="21">
        <v>44222</v>
      </c>
      <c r="C3127" s="26" t="s">
        <v>828</v>
      </c>
      <c r="D3127">
        <v>1</v>
      </c>
      <c r="E3127">
        <v>5</v>
      </c>
      <c r="F3127">
        <v>14</v>
      </c>
      <c r="G3127">
        <v>10.51</v>
      </c>
      <c r="H3127" t="str">
        <f>_xlfn.XLOOKUP(Table1[[#This Row],[MyyjäID]],myyjat!$A$2:$A$16,myyjat!$B$2:$B$16)</f>
        <v>Liisa</v>
      </c>
      <c r="I3127">
        <f>_xlfn.XLOOKUP(Table1[[#This Row],[Tuotenumero]],tuotteet!$A$2:$A$26,tuotteet!$C$2:$C$26)</f>
        <v>4</v>
      </c>
      <c r="J3127" t="str">
        <f>_xlfn.XLOOKUP(Table1[[#This Row],[ryhmäID]],ryhmat!$A$2:$A$7,ryhmat!$B$2:$B$7)</f>
        <v>Tarvikkeet</v>
      </c>
      <c r="K3127">
        <f>Table1[[#This Row],[Myyntihinta]]-Table1[[#This Row],[Ostohinta]]</f>
        <v>3.49</v>
      </c>
    </row>
    <row r="3128" spans="1:11" x14ac:dyDescent="0.2">
      <c r="A3128">
        <v>53626</v>
      </c>
      <c r="B3128" s="21">
        <v>44222</v>
      </c>
      <c r="C3128" s="26" t="s">
        <v>828</v>
      </c>
      <c r="D3128">
        <v>1</v>
      </c>
      <c r="E3128">
        <v>3</v>
      </c>
      <c r="F3128">
        <v>15</v>
      </c>
      <c r="G3128">
        <v>10.48</v>
      </c>
      <c r="H3128" t="str">
        <f>_xlfn.XLOOKUP(Table1[[#This Row],[MyyjäID]],myyjat!$A$2:$A$16,myyjat!$B$2:$B$16)</f>
        <v>Pekka</v>
      </c>
      <c r="I3128">
        <f>_xlfn.XLOOKUP(Table1[[#This Row],[Tuotenumero]],tuotteet!$A$2:$A$26,tuotteet!$C$2:$C$26)</f>
        <v>4</v>
      </c>
      <c r="J3128" t="str">
        <f>_xlfn.XLOOKUP(Table1[[#This Row],[ryhmäID]],ryhmat!$A$2:$A$7,ryhmat!$B$2:$B$7)</f>
        <v>Tarvikkeet</v>
      </c>
      <c r="K3128">
        <f>Table1[[#This Row],[Myyntihinta]]-Table1[[#This Row],[Ostohinta]]</f>
        <v>4.5199999999999996</v>
      </c>
    </row>
    <row r="3129" spans="1:11" x14ac:dyDescent="0.2">
      <c r="A3129">
        <v>53627</v>
      </c>
      <c r="B3129" s="21">
        <v>44222</v>
      </c>
      <c r="C3129" s="26" t="s">
        <v>827</v>
      </c>
      <c r="D3129">
        <v>1</v>
      </c>
      <c r="E3129">
        <v>6</v>
      </c>
      <c r="F3129">
        <v>236</v>
      </c>
      <c r="G3129">
        <v>129.59</v>
      </c>
      <c r="H3129" t="str">
        <f>_xlfn.XLOOKUP(Table1[[#This Row],[MyyjäID]],myyjat!$A$2:$A$16,myyjat!$B$2:$B$16)</f>
        <v>Hessu</v>
      </c>
      <c r="I3129">
        <f>_xlfn.XLOOKUP(Table1[[#This Row],[Tuotenumero]],tuotteet!$A$2:$A$26,tuotteet!$C$2:$C$26)</f>
        <v>1</v>
      </c>
      <c r="J3129" t="str">
        <f>_xlfn.XLOOKUP(Table1[[#This Row],[ryhmäID]],ryhmat!$A$2:$A$7,ryhmat!$B$2:$B$7)</f>
        <v>Äänentoisto</v>
      </c>
      <c r="K3129">
        <f>Table1[[#This Row],[Myyntihinta]]-Table1[[#This Row],[Ostohinta]]</f>
        <v>106.41</v>
      </c>
    </row>
    <row r="3130" spans="1:11" x14ac:dyDescent="0.2">
      <c r="A3130">
        <v>53628</v>
      </c>
      <c r="B3130" s="21">
        <v>44222</v>
      </c>
      <c r="C3130" s="26" t="s">
        <v>828</v>
      </c>
      <c r="D3130">
        <v>1</v>
      </c>
      <c r="E3130">
        <v>3</v>
      </c>
      <c r="F3130">
        <v>15</v>
      </c>
      <c r="G3130">
        <v>11.18</v>
      </c>
      <c r="H3130" t="str">
        <f>_xlfn.XLOOKUP(Table1[[#This Row],[MyyjäID]],myyjat!$A$2:$A$16,myyjat!$B$2:$B$16)</f>
        <v>Pekka</v>
      </c>
      <c r="I3130">
        <f>_xlfn.XLOOKUP(Table1[[#This Row],[Tuotenumero]],tuotteet!$A$2:$A$26,tuotteet!$C$2:$C$26)</f>
        <v>4</v>
      </c>
      <c r="J3130" t="str">
        <f>_xlfn.XLOOKUP(Table1[[#This Row],[ryhmäID]],ryhmat!$A$2:$A$7,ryhmat!$B$2:$B$7)</f>
        <v>Tarvikkeet</v>
      </c>
      <c r="K3130">
        <f>Table1[[#This Row],[Myyntihinta]]-Table1[[#This Row],[Ostohinta]]</f>
        <v>3.8200000000000003</v>
      </c>
    </row>
    <row r="3131" spans="1:11" x14ac:dyDescent="0.2">
      <c r="A3131">
        <v>53629</v>
      </c>
      <c r="B3131" s="21">
        <v>44223</v>
      </c>
      <c r="C3131" s="26" t="s">
        <v>828</v>
      </c>
      <c r="D3131">
        <v>1</v>
      </c>
      <c r="E3131">
        <v>6</v>
      </c>
      <c r="F3131">
        <v>14</v>
      </c>
      <c r="G3131">
        <v>10.87</v>
      </c>
      <c r="H3131" t="str">
        <f>_xlfn.XLOOKUP(Table1[[#This Row],[MyyjäID]],myyjat!$A$2:$A$16,myyjat!$B$2:$B$16)</f>
        <v>Hessu</v>
      </c>
      <c r="I3131">
        <f>_xlfn.XLOOKUP(Table1[[#This Row],[Tuotenumero]],tuotteet!$A$2:$A$26,tuotteet!$C$2:$C$26)</f>
        <v>4</v>
      </c>
      <c r="J3131" t="str">
        <f>_xlfn.XLOOKUP(Table1[[#This Row],[ryhmäID]],ryhmat!$A$2:$A$7,ryhmat!$B$2:$B$7)</f>
        <v>Tarvikkeet</v>
      </c>
      <c r="K3131">
        <f>Table1[[#This Row],[Myyntihinta]]-Table1[[#This Row],[Ostohinta]]</f>
        <v>3.1300000000000008</v>
      </c>
    </row>
    <row r="3132" spans="1:11" x14ac:dyDescent="0.2">
      <c r="A3132">
        <v>53630</v>
      </c>
      <c r="B3132" s="21">
        <v>44223</v>
      </c>
      <c r="C3132" s="26" t="s">
        <v>828</v>
      </c>
      <c r="D3132">
        <v>1</v>
      </c>
      <c r="E3132">
        <v>6</v>
      </c>
      <c r="F3132">
        <v>14</v>
      </c>
      <c r="G3132">
        <v>10.52</v>
      </c>
      <c r="H3132" t="str">
        <f>_xlfn.XLOOKUP(Table1[[#This Row],[MyyjäID]],myyjat!$A$2:$A$16,myyjat!$B$2:$B$16)</f>
        <v>Hessu</v>
      </c>
      <c r="I3132">
        <f>_xlfn.XLOOKUP(Table1[[#This Row],[Tuotenumero]],tuotteet!$A$2:$A$26,tuotteet!$C$2:$C$26)</f>
        <v>4</v>
      </c>
      <c r="J3132" t="str">
        <f>_xlfn.XLOOKUP(Table1[[#This Row],[ryhmäID]],ryhmat!$A$2:$A$7,ryhmat!$B$2:$B$7)</f>
        <v>Tarvikkeet</v>
      </c>
      <c r="K3132">
        <f>Table1[[#This Row],[Myyntihinta]]-Table1[[#This Row],[Ostohinta]]</f>
        <v>3.4800000000000004</v>
      </c>
    </row>
    <row r="3133" spans="1:11" x14ac:dyDescent="0.2">
      <c r="A3133">
        <v>53631</v>
      </c>
      <c r="B3133" s="21">
        <v>44223</v>
      </c>
      <c r="C3133" s="26" t="s">
        <v>826</v>
      </c>
      <c r="D3133">
        <v>1</v>
      </c>
      <c r="E3133">
        <v>9</v>
      </c>
      <c r="F3133">
        <v>18</v>
      </c>
      <c r="G3133">
        <v>9.27</v>
      </c>
      <c r="H3133" t="str">
        <f>_xlfn.XLOOKUP(Table1[[#This Row],[MyyjäID]],myyjat!$A$2:$A$16,myyjat!$B$2:$B$16)</f>
        <v>Maija</v>
      </c>
      <c r="I3133">
        <f>_xlfn.XLOOKUP(Table1[[#This Row],[Tuotenumero]],tuotteet!$A$2:$A$26,tuotteet!$C$2:$C$26)</f>
        <v>4</v>
      </c>
      <c r="J3133" t="str">
        <f>_xlfn.XLOOKUP(Table1[[#This Row],[ryhmäID]],ryhmat!$A$2:$A$7,ryhmat!$B$2:$B$7)</f>
        <v>Tarvikkeet</v>
      </c>
      <c r="K3133">
        <f>Table1[[#This Row],[Myyntihinta]]-Table1[[#This Row],[Ostohinta]]</f>
        <v>8.73</v>
      </c>
    </row>
    <row r="3134" spans="1:11" x14ac:dyDescent="0.2">
      <c r="A3134">
        <v>53632</v>
      </c>
      <c r="B3134" s="21">
        <v>44223</v>
      </c>
      <c r="C3134" s="26" t="s">
        <v>828</v>
      </c>
      <c r="D3134">
        <v>1</v>
      </c>
      <c r="E3134">
        <v>5</v>
      </c>
      <c r="F3134">
        <v>14</v>
      </c>
      <c r="G3134">
        <v>11.17</v>
      </c>
      <c r="H3134" t="str">
        <f>_xlfn.XLOOKUP(Table1[[#This Row],[MyyjäID]],myyjat!$A$2:$A$16,myyjat!$B$2:$B$16)</f>
        <v>Liisa</v>
      </c>
      <c r="I3134">
        <f>_xlfn.XLOOKUP(Table1[[#This Row],[Tuotenumero]],tuotteet!$A$2:$A$26,tuotteet!$C$2:$C$26)</f>
        <v>4</v>
      </c>
      <c r="J3134" t="str">
        <f>_xlfn.XLOOKUP(Table1[[#This Row],[ryhmäID]],ryhmat!$A$2:$A$7,ryhmat!$B$2:$B$7)</f>
        <v>Tarvikkeet</v>
      </c>
      <c r="K3134">
        <f>Table1[[#This Row],[Myyntihinta]]-Table1[[#This Row],[Ostohinta]]</f>
        <v>2.83</v>
      </c>
    </row>
    <row r="3135" spans="1:11" x14ac:dyDescent="0.2">
      <c r="A3135">
        <v>53633</v>
      </c>
      <c r="B3135" s="21">
        <v>44223</v>
      </c>
      <c r="C3135" s="26" t="s">
        <v>828</v>
      </c>
      <c r="D3135">
        <v>1</v>
      </c>
      <c r="E3135">
        <v>6</v>
      </c>
      <c r="F3135">
        <v>14</v>
      </c>
      <c r="G3135">
        <v>10.48</v>
      </c>
      <c r="H3135" t="str">
        <f>_xlfn.XLOOKUP(Table1[[#This Row],[MyyjäID]],myyjat!$A$2:$A$16,myyjat!$B$2:$B$16)</f>
        <v>Hessu</v>
      </c>
      <c r="I3135">
        <f>_xlfn.XLOOKUP(Table1[[#This Row],[Tuotenumero]],tuotteet!$A$2:$A$26,tuotteet!$C$2:$C$26)</f>
        <v>4</v>
      </c>
      <c r="J3135" t="str">
        <f>_xlfn.XLOOKUP(Table1[[#This Row],[ryhmäID]],ryhmat!$A$2:$A$7,ryhmat!$B$2:$B$7)</f>
        <v>Tarvikkeet</v>
      </c>
      <c r="K3135">
        <f>Table1[[#This Row],[Myyntihinta]]-Table1[[#This Row],[Ostohinta]]</f>
        <v>3.5199999999999996</v>
      </c>
    </row>
    <row r="3136" spans="1:11" x14ac:dyDescent="0.2">
      <c r="A3136">
        <v>53634</v>
      </c>
      <c r="B3136" s="21">
        <v>44224</v>
      </c>
      <c r="C3136" s="26" t="s">
        <v>828</v>
      </c>
      <c r="D3136">
        <v>1</v>
      </c>
      <c r="E3136">
        <v>1</v>
      </c>
      <c r="F3136">
        <v>15</v>
      </c>
      <c r="G3136">
        <v>11.16</v>
      </c>
      <c r="H3136" t="str">
        <f>_xlfn.XLOOKUP(Table1[[#This Row],[MyyjäID]],myyjat!$A$2:$A$16,myyjat!$B$2:$B$16)</f>
        <v>Jani</v>
      </c>
      <c r="I3136">
        <f>_xlfn.XLOOKUP(Table1[[#This Row],[Tuotenumero]],tuotteet!$A$2:$A$26,tuotteet!$C$2:$C$26)</f>
        <v>4</v>
      </c>
      <c r="J3136" t="str">
        <f>_xlfn.XLOOKUP(Table1[[#This Row],[ryhmäID]],ryhmat!$A$2:$A$7,ryhmat!$B$2:$B$7)</f>
        <v>Tarvikkeet</v>
      </c>
      <c r="K3136">
        <f>Table1[[#This Row],[Myyntihinta]]-Table1[[#This Row],[Ostohinta]]</f>
        <v>3.84</v>
      </c>
    </row>
    <row r="3137" spans="1:11" x14ac:dyDescent="0.2">
      <c r="A3137">
        <v>53635</v>
      </c>
      <c r="B3137" s="21">
        <v>44224</v>
      </c>
      <c r="C3137" s="26" t="s">
        <v>831</v>
      </c>
      <c r="D3137">
        <v>1</v>
      </c>
      <c r="E3137">
        <v>1</v>
      </c>
      <c r="F3137">
        <v>109</v>
      </c>
      <c r="G3137">
        <v>71.78</v>
      </c>
      <c r="H3137" t="str">
        <f>_xlfn.XLOOKUP(Table1[[#This Row],[MyyjäID]],myyjat!$A$2:$A$16,myyjat!$B$2:$B$16)</f>
        <v>Jani</v>
      </c>
      <c r="I3137">
        <f>_xlfn.XLOOKUP(Table1[[#This Row],[Tuotenumero]],tuotteet!$A$2:$A$26,tuotteet!$C$2:$C$26)</f>
        <v>6</v>
      </c>
      <c r="J3137" t="str">
        <f>_xlfn.XLOOKUP(Table1[[#This Row],[ryhmäID]],ryhmat!$A$2:$A$7,ryhmat!$B$2:$B$7)</f>
        <v>Digiboxit</v>
      </c>
      <c r="K3137">
        <f>Table1[[#This Row],[Myyntihinta]]-Table1[[#This Row],[Ostohinta]]</f>
        <v>37.22</v>
      </c>
    </row>
    <row r="3138" spans="1:11" x14ac:dyDescent="0.2">
      <c r="A3138">
        <v>53636</v>
      </c>
      <c r="B3138" s="21">
        <v>44224</v>
      </c>
      <c r="C3138" s="26" t="s">
        <v>828</v>
      </c>
      <c r="D3138">
        <v>1</v>
      </c>
      <c r="E3138">
        <v>6</v>
      </c>
      <c r="F3138">
        <v>14</v>
      </c>
      <c r="G3138">
        <v>11.19</v>
      </c>
      <c r="H3138" t="str">
        <f>_xlfn.XLOOKUP(Table1[[#This Row],[MyyjäID]],myyjat!$A$2:$A$16,myyjat!$B$2:$B$16)</f>
        <v>Hessu</v>
      </c>
      <c r="I3138">
        <f>_xlfn.XLOOKUP(Table1[[#This Row],[Tuotenumero]],tuotteet!$A$2:$A$26,tuotteet!$C$2:$C$26)</f>
        <v>4</v>
      </c>
      <c r="J3138" t="str">
        <f>_xlfn.XLOOKUP(Table1[[#This Row],[ryhmäID]],ryhmat!$A$2:$A$7,ryhmat!$B$2:$B$7)</f>
        <v>Tarvikkeet</v>
      </c>
      <c r="K3138">
        <f>Table1[[#This Row],[Myyntihinta]]-Table1[[#This Row],[Ostohinta]]</f>
        <v>2.8100000000000005</v>
      </c>
    </row>
    <row r="3139" spans="1:11" x14ac:dyDescent="0.2">
      <c r="A3139">
        <v>53637</v>
      </c>
      <c r="B3139" s="21">
        <v>44225</v>
      </c>
      <c r="C3139" s="26" t="s">
        <v>828</v>
      </c>
      <c r="D3139">
        <v>1</v>
      </c>
      <c r="E3139">
        <v>6</v>
      </c>
      <c r="F3139">
        <v>15</v>
      </c>
      <c r="G3139">
        <v>10.81</v>
      </c>
      <c r="H3139" t="str">
        <f>_xlfn.XLOOKUP(Table1[[#This Row],[MyyjäID]],myyjat!$A$2:$A$16,myyjat!$B$2:$B$16)</f>
        <v>Hessu</v>
      </c>
      <c r="I3139">
        <f>_xlfn.XLOOKUP(Table1[[#This Row],[Tuotenumero]],tuotteet!$A$2:$A$26,tuotteet!$C$2:$C$26)</f>
        <v>4</v>
      </c>
      <c r="J3139" t="str">
        <f>_xlfn.XLOOKUP(Table1[[#This Row],[ryhmäID]],ryhmat!$A$2:$A$7,ryhmat!$B$2:$B$7)</f>
        <v>Tarvikkeet</v>
      </c>
      <c r="K3139">
        <f>Table1[[#This Row],[Myyntihinta]]-Table1[[#This Row],[Ostohinta]]</f>
        <v>4.1899999999999995</v>
      </c>
    </row>
    <row r="3140" spans="1:11" x14ac:dyDescent="0.2">
      <c r="A3140">
        <v>53638</v>
      </c>
      <c r="B3140" s="21">
        <v>44225</v>
      </c>
      <c r="C3140" s="26" t="s">
        <v>828</v>
      </c>
      <c r="D3140">
        <v>1</v>
      </c>
      <c r="E3140">
        <v>2</v>
      </c>
      <c r="F3140">
        <v>15</v>
      </c>
      <c r="G3140">
        <v>10.19</v>
      </c>
      <c r="H3140" t="str">
        <f>_xlfn.XLOOKUP(Table1[[#This Row],[MyyjäID]],myyjat!$A$2:$A$16,myyjat!$B$2:$B$16)</f>
        <v>Petteri</v>
      </c>
      <c r="I3140">
        <f>_xlfn.XLOOKUP(Table1[[#This Row],[Tuotenumero]],tuotteet!$A$2:$A$26,tuotteet!$C$2:$C$26)</f>
        <v>4</v>
      </c>
      <c r="J3140" t="str">
        <f>_xlfn.XLOOKUP(Table1[[#This Row],[ryhmäID]],ryhmat!$A$2:$A$7,ryhmat!$B$2:$B$7)</f>
        <v>Tarvikkeet</v>
      </c>
      <c r="K3140">
        <f>Table1[[#This Row],[Myyntihinta]]-Table1[[#This Row],[Ostohinta]]</f>
        <v>4.8100000000000005</v>
      </c>
    </row>
    <row r="3141" spans="1:11" x14ac:dyDescent="0.2">
      <c r="A3141">
        <v>53639</v>
      </c>
      <c r="B3141" s="21">
        <v>44225</v>
      </c>
      <c r="C3141" s="26" t="s">
        <v>826</v>
      </c>
      <c r="D3141">
        <v>1</v>
      </c>
      <c r="E3141">
        <v>1</v>
      </c>
      <c r="F3141">
        <v>17</v>
      </c>
      <c r="G3141">
        <v>9.66</v>
      </c>
      <c r="H3141" t="str">
        <f>_xlfn.XLOOKUP(Table1[[#This Row],[MyyjäID]],myyjat!$A$2:$A$16,myyjat!$B$2:$B$16)</f>
        <v>Jani</v>
      </c>
      <c r="I3141">
        <f>_xlfn.XLOOKUP(Table1[[#This Row],[Tuotenumero]],tuotteet!$A$2:$A$26,tuotteet!$C$2:$C$26)</f>
        <v>4</v>
      </c>
      <c r="J3141" t="str">
        <f>_xlfn.XLOOKUP(Table1[[#This Row],[ryhmäID]],ryhmat!$A$2:$A$7,ryhmat!$B$2:$B$7)</f>
        <v>Tarvikkeet</v>
      </c>
      <c r="K3141">
        <f>Table1[[#This Row],[Myyntihinta]]-Table1[[#This Row],[Ostohinta]]</f>
        <v>7.34</v>
      </c>
    </row>
    <row r="3142" spans="1:11" x14ac:dyDescent="0.2">
      <c r="A3142">
        <v>53640</v>
      </c>
      <c r="B3142" s="21">
        <v>44226</v>
      </c>
      <c r="C3142" s="26" t="s">
        <v>828</v>
      </c>
      <c r="D3142">
        <v>1</v>
      </c>
      <c r="E3142">
        <v>1</v>
      </c>
      <c r="F3142">
        <v>14</v>
      </c>
      <c r="G3142">
        <v>10.26</v>
      </c>
      <c r="H3142" t="str">
        <f>_xlfn.XLOOKUP(Table1[[#This Row],[MyyjäID]],myyjat!$A$2:$A$16,myyjat!$B$2:$B$16)</f>
        <v>Jani</v>
      </c>
      <c r="I3142">
        <f>_xlfn.XLOOKUP(Table1[[#This Row],[Tuotenumero]],tuotteet!$A$2:$A$26,tuotteet!$C$2:$C$26)</f>
        <v>4</v>
      </c>
      <c r="J3142" t="str">
        <f>_xlfn.XLOOKUP(Table1[[#This Row],[ryhmäID]],ryhmat!$A$2:$A$7,ryhmat!$B$2:$B$7)</f>
        <v>Tarvikkeet</v>
      </c>
      <c r="K3142">
        <f>Table1[[#This Row],[Myyntihinta]]-Table1[[#This Row],[Ostohinta]]</f>
        <v>3.74</v>
      </c>
    </row>
    <row r="3143" spans="1:11" x14ac:dyDescent="0.2">
      <c r="A3143">
        <v>53641</v>
      </c>
      <c r="B3143" s="21">
        <v>44226</v>
      </c>
      <c r="C3143" s="26" t="s">
        <v>827</v>
      </c>
      <c r="D3143">
        <v>1</v>
      </c>
      <c r="E3143">
        <v>7</v>
      </c>
      <c r="F3143">
        <v>238</v>
      </c>
      <c r="G3143">
        <v>129.55000000000001</v>
      </c>
      <c r="H3143" t="str">
        <f>_xlfn.XLOOKUP(Table1[[#This Row],[MyyjäID]],myyjat!$A$2:$A$16,myyjat!$B$2:$B$16)</f>
        <v>Rauno</v>
      </c>
      <c r="I3143">
        <f>_xlfn.XLOOKUP(Table1[[#This Row],[Tuotenumero]],tuotteet!$A$2:$A$26,tuotteet!$C$2:$C$26)</f>
        <v>1</v>
      </c>
      <c r="J3143" t="str">
        <f>_xlfn.XLOOKUP(Table1[[#This Row],[ryhmäID]],ryhmat!$A$2:$A$7,ryhmat!$B$2:$B$7)</f>
        <v>Äänentoisto</v>
      </c>
      <c r="K3143">
        <f>Table1[[#This Row],[Myyntihinta]]-Table1[[#This Row],[Ostohinta]]</f>
        <v>108.44999999999999</v>
      </c>
    </row>
    <row r="3144" spans="1:11" x14ac:dyDescent="0.2">
      <c r="A3144">
        <v>53642</v>
      </c>
      <c r="B3144" s="21">
        <v>44227</v>
      </c>
      <c r="C3144" s="26" t="s">
        <v>828</v>
      </c>
      <c r="D3144">
        <v>1</v>
      </c>
      <c r="E3144">
        <v>1</v>
      </c>
      <c r="F3144">
        <v>14</v>
      </c>
      <c r="G3144">
        <v>10.210000000000001</v>
      </c>
      <c r="H3144" t="str">
        <f>_xlfn.XLOOKUP(Table1[[#This Row],[MyyjäID]],myyjat!$A$2:$A$16,myyjat!$B$2:$B$16)</f>
        <v>Jani</v>
      </c>
      <c r="I3144">
        <f>_xlfn.XLOOKUP(Table1[[#This Row],[Tuotenumero]],tuotteet!$A$2:$A$26,tuotteet!$C$2:$C$26)</f>
        <v>4</v>
      </c>
      <c r="J3144" t="str">
        <f>_xlfn.XLOOKUP(Table1[[#This Row],[ryhmäID]],ryhmat!$A$2:$A$7,ryhmat!$B$2:$B$7)</f>
        <v>Tarvikkeet</v>
      </c>
      <c r="K3144">
        <f>Table1[[#This Row],[Myyntihinta]]-Table1[[#This Row],[Ostohinta]]</f>
        <v>3.7899999999999991</v>
      </c>
    </row>
    <row r="3145" spans="1:11" x14ac:dyDescent="0.2">
      <c r="A3145">
        <v>53643</v>
      </c>
      <c r="B3145" s="21">
        <v>44228</v>
      </c>
      <c r="C3145" s="26" t="s">
        <v>828</v>
      </c>
      <c r="D3145">
        <v>1</v>
      </c>
      <c r="E3145">
        <v>3</v>
      </c>
      <c r="F3145">
        <v>15</v>
      </c>
      <c r="G3145">
        <v>10.32</v>
      </c>
      <c r="H3145" t="str">
        <f>_xlfn.XLOOKUP(Table1[[#This Row],[MyyjäID]],myyjat!$A$2:$A$16,myyjat!$B$2:$B$16)</f>
        <v>Pekka</v>
      </c>
      <c r="I3145">
        <f>_xlfn.XLOOKUP(Table1[[#This Row],[Tuotenumero]],tuotteet!$A$2:$A$26,tuotteet!$C$2:$C$26)</f>
        <v>4</v>
      </c>
      <c r="J3145" t="str">
        <f>_xlfn.XLOOKUP(Table1[[#This Row],[ryhmäID]],ryhmat!$A$2:$A$7,ryhmat!$B$2:$B$7)</f>
        <v>Tarvikkeet</v>
      </c>
      <c r="K3145">
        <f>Table1[[#This Row],[Myyntihinta]]-Table1[[#This Row],[Ostohinta]]</f>
        <v>4.68</v>
      </c>
    </row>
    <row r="3146" spans="1:11" x14ac:dyDescent="0.2">
      <c r="A3146">
        <v>53644</v>
      </c>
      <c r="B3146" s="21">
        <v>44228</v>
      </c>
      <c r="C3146" s="26" t="s">
        <v>829</v>
      </c>
      <c r="D3146">
        <v>1</v>
      </c>
      <c r="E3146">
        <v>6</v>
      </c>
      <c r="F3146">
        <v>344</v>
      </c>
      <c r="G3146">
        <v>226.33</v>
      </c>
      <c r="H3146" t="str">
        <f>_xlfn.XLOOKUP(Table1[[#This Row],[MyyjäID]],myyjat!$A$2:$A$16,myyjat!$B$2:$B$16)</f>
        <v>Hessu</v>
      </c>
      <c r="I3146">
        <f>_xlfn.XLOOKUP(Table1[[#This Row],[Tuotenumero]],tuotteet!$A$2:$A$26,tuotteet!$C$2:$C$26)</f>
        <v>3</v>
      </c>
      <c r="J3146" t="str">
        <f>_xlfn.XLOOKUP(Table1[[#This Row],[ryhmäID]],ryhmat!$A$2:$A$7,ryhmat!$B$2:$B$7)</f>
        <v>TV</v>
      </c>
      <c r="K3146">
        <f>Table1[[#This Row],[Myyntihinta]]-Table1[[#This Row],[Ostohinta]]</f>
        <v>117.66999999999999</v>
      </c>
    </row>
    <row r="3147" spans="1:11" x14ac:dyDescent="0.2">
      <c r="A3147">
        <v>53645</v>
      </c>
      <c r="B3147" s="21">
        <v>44229</v>
      </c>
      <c r="C3147" s="26" t="s">
        <v>828</v>
      </c>
      <c r="D3147">
        <v>1</v>
      </c>
      <c r="E3147">
        <v>5</v>
      </c>
      <c r="F3147">
        <v>14</v>
      </c>
      <c r="G3147">
        <v>10.79</v>
      </c>
      <c r="H3147" t="str">
        <f>_xlfn.XLOOKUP(Table1[[#This Row],[MyyjäID]],myyjat!$A$2:$A$16,myyjat!$B$2:$B$16)</f>
        <v>Liisa</v>
      </c>
      <c r="I3147">
        <f>_xlfn.XLOOKUP(Table1[[#This Row],[Tuotenumero]],tuotteet!$A$2:$A$26,tuotteet!$C$2:$C$26)</f>
        <v>4</v>
      </c>
      <c r="J3147" t="str">
        <f>_xlfn.XLOOKUP(Table1[[#This Row],[ryhmäID]],ryhmat!$A$2:$A$7,ryhmat!$B$2:$B$7)</f>
        <v>Tarvikkeet</v>
      </c>
      <c r="K3147">
        <f>Table1[[#This Row],[Myyntihinta]]-Table1[[#This Row],[Ostohinta]]</f>
        <v>3.2100000000000009</v>
      </c>
    </row>
    <row r="3148" spans="1:11" x14ac:dyDescent="0.2">
      <c r="A3148">
        <v>53646</v>
      </c>
      <c r="B3148" s="21">
        <v>44230</v>
      </c>
      <c r="C3148" s="26" t="s">
        <v>828</v>
      </c>
      <c r="D3148">
        <v>1</v>
      </c>
      <c r="E3148">
        <v>2</v>
      </c>
      <c r="F3148">
        <v>15</v>
      </c>
      <c r="G3148">
        <v>10.5</v>
      </c>
      <c r="H3148" t="str">
        <f>_xlfn.XLOOKUP(Table1[[#This Row],[MyyjäID]],myyjat!$A$2:$A$16,myyjat!$B$2:$B$16)</f>
        <v>Petteri</v>
      </c>
      <c r="I3148">
        <f>_xlfn.XLOOKUP(Table1[[#This Row],[Tuotenumero]],tuotteet!$A$2:$A$26,tuotteet!$C$2:$C$26)</f>
        <v>4</v>
      </c>
      <c r="J3148" t="str">
        <f>_xlfn.XLOOKUP(Table1[[#This Row],[ryhmäID]],ryhmat!$A$2:$A$7,ryhmat!$B$2:$B$7)</f>
        <v>Tarvikkeet</v>
      </c>
      <c r="K3148">
        <f>Table1[[#This Row],[Myyntihinta]]-Table1[[#This Row],[Ostohinta]]</f>
        <v>4.5</v>
      </c>
    </row>
    <row r="3149" spans="1:11" x14ac:dyDescent="0.2">
      <c r="A3149">
        <v>53647</v>
      </c>
      <c r="B3149" s="21">
        <v>44230</v>
      </c>
      <c r="C3149" s="26" t="s">
        <v>828</v>
      </c>
      <c r="D3149">
        <v>1</v>
      </c>
      <c r="E3149">
        <v>2</v>
      </c>
      <c r="F3149">
        <v>14</v>
      </c>
      <c r="G3149">
        <v>10.98</v>
      </c>
      <c r="H3149" t="str">
        <f>_xlfn.XLOOKUP(Table1[[#This Row],[MyyjäID]],myyjat!$A$2:$A$16,myyjat!$B$2:$B$16)</f>
        <v>Petteri</v>
      </c>
      <c r="I3149">
        <f>_xlfn.XLOOKUP(Table1[[#This Row],[Tuotenumero]],tuotteet!$A$2:$A$26,tuotteet!$C$2:$C$26)</f>
        <v>4</v>
      </c>
      <c r="J3149" t="str">
        <f>_xlfn.XLOOKUP(Table1[[#This Row],[ryhmäID]],ryhmat!$A$2:$A$7,ryhmat!$B$2:$B$7)</f>
        <v>Tarvikkeet</v>
      </c>
      <c r="K3149">
        <f>Table1[[#This Row],[Myyntihinta]]-Table1[[#This Row],[Ostohinta]]</f>
        <v>3.0199999999999996</v>
      </c>
    </row>
    <row r="3150" spans="1:11" x14ac:dyDescent="0.2">
      <c r="A3150">
        <v>53648</v>
      </c>
      <c r="B3150" s="21">
        <v>44230</v>
      </c>
      <c r="C3150" s="26" t="s">
        <v>828</v>
      </c>
      <c r="D3150">
        <v>1</v>
      </c>
      <c r="E3150">
        <v>6</v>
      </c>
      <c r="F3150">
        <v>14</v>
      </c>
      <c r="G3150">
        <v>10.23</v>
      </c>
      <c r="H3150" t="str">
        <f>_xlfn.XLOOKUP(Table1[[#This Row],[MyyjäID]],myyjat!$A$2:$A$16,myyjat!$B$2:$B$16)</f>
        <v>Hessu</v>
      </c>
      <c r="I3150">
        <f>_xlfn.XLOOKUP(Table1[[#This Row],[Tuotenumero]],tuotteet!$A$2:$A$26,tuotteet!$C$2:$C$26)</f>
        <v>4</v>
      </c>
      <c r="J3150" t="str">
        <f>_xlfn.XLOOKUP(Table1[[#This Row],[ryhmäID]],ryhmat!$A$2:$A$7,ryhmat!$B$2:$B$7)</f>
        <v>Tarvikkeet</v>
      </c>
      <c r="K3150">
        <f>Table1[[#This Row],[Myyntihinta]]-Table1[[#This Row],[Ostohinta]]</f>
        <v>3.7699999999999996</v>
      </c>
    </row>
    <row r="3151" spans="1:11" x14ac:dyDescent="0.2">
      <c r="A3151">
        <v>53649</v>
      </c>
      <c r="B3151" s="21">
        <v>44230</v>
      </c>
      <c r="C3151" s="26" t="s">
        <v>828</v>
      </c>
      <c r="D3151">
        <v>1</v>
      </c>
      <c r="E3151">
        <v>5</v>
      </c>
      <c r="F3151">
        <v>15</v>
      </c>
      <c r="G3151">
        <v>10.5</v>
      </c>
      <c r="H3151" t="str">
        <f>_xlfn.XLOOKUP(Table1[[#This Row],[MyyjäID]],myyjat!$A$2:$A$16,myyjat!$B$2:$B$16)</f>
        <v>Liisa</v>
      </c>
      <c r="I3151">
        <f>_xlfn.XLOOKUP(Table1[[#This Row],[Tuotenumero]],tuotteet!$A$2:$A$26,tuotteet!$C$2:$C$26)</f>
        <v>4</v>
      </c>
      <c r="J3151" t="str">
        <f>_xlfn.XLOOKUP(Table1[[#This Row],[ryhmäID]],ryhmat!$A$2:$A$7,ryhmat!$B$2:$B$7)</f>
        <v>Tarvikkeet</v>
      </c>
      <c r="K3151">
        <f>Table1[[#This Row],[Myyntihinta]]-Table1[[#This Row],[Ostohinta]]</f>
        <v>4.5</v>
      </c>
    </row>
    <row r="3152" spans="1:11" x14ac:dyDescent="0.2">
      <c r="A3152">
        <v>53650</v>
      </c>
      <c r="B3152" s="21">
        <v>44230</v>
      </c>
      <c r="C3152" s="26" t="s">
        <v>828</v>
      </c>
      <c r="D3152">
        <v>1</v>
      </c>
      <c r="E3152">
        <v>3</v>
      </c>
      <c r="F3152">
        <v>14</v>
      </c>
      <c r="G3152">
        <v>10.98</v>
      </c>
      <c r="H3152" t="str">
        <f>_xlfn.XLOOKUP(Table1[[#This Row],[MyyjäID]],myyjat!$A$2:$A$16,myyjat!$B$2:$B$16)</f>
        <v>Pekka</v>
      </c>
      <c r="I3152">
        <f>_xlfn.XLOOKUP(Table1[[#This Row],[Tuotenumero]],tuotteet!$A$2:$A$26,tuotteet!$C$2:$C$26)</f>
        <v>4</v>
      </c>
      <c r="J3152" t="str">
        <f>_xlfn.XLOOKUP(Table1[[#This Row],[ryhmäID]],ryhmat!$A$2:$A$7,ryhmat!$B$2:$B$7)</f>
        <v>Tarvikkeet</v>
      </c>
      <c r="K3152">
        <f>Table1[[#This Row],[Myyntihinta]]-Table1[[#This Row],[Ostohinta]]</f>
        <v>3.0199999999999996</v>
      </c>
    </row>
    <row r="3153" spans="1:11" x14ac:dyDescent="0.2">
      <c r="A3153">
        <v>53651</v>
      </c>
      <c r="B3153" s="21">
        <v>44231</v>
      </c>
      <c r="C3153" s="26" t="s">
        <v>828</v>
      </c>
      <c r="D3153">
        <v>1</v>
      </c>
      <c r="E3153">
        <v>7</v>
      </c>
      <c r="F3153">
        <v>15</v>
      </c>
      <c r="G3153">
        <v>10.78</v>
      </c>
      <c r="H3153" t="str">
        <f>_xlfn.XLOOKUP(Table1[[#This Row],[MyyjäID]],myyjat!$A$2:$A$16,myyjat!$B$2:$B$16)</f>
        <v>Rauno</v>
      </c>
      <c r="I3153">
        <f>_xlfn.XLOOKUP(Table1[[#This Row],[Tuotenumero]],tuotteet!$A$2:$A$26,tuotteet!$C$2:$C$26)</f>
        <v>4</v>
      </c>
      <c r="J3153" t="str">
        <f>_xlfn.XLOOKUP(Table1[[#This Row],[ryhmäID]],ryhmat!$A$2:$A$7,ryhmat!$B$2:$B$7)</f>
        <v>Tarvikkeet</v>
      </c>
      <c r="K3153">
        <f>Table1[[#This Row],[Myyntihinta]]-Table1[[#This Row],[Ostohinta]]</f>
        <v>4.2200000000000006</v>
      </c>
    </row>
    <row r="3154" spans="1:11" x14ac:dyDescent="0.2">
      <c r="A3154">
        <v>53652</v>
      </c>
      <c r="B3154" s="21">
        <v>44231</v>
      </c>
      <c r="C3154" s="26" t="s">
        <v>827</v>
      </c>
      <c r="D3154">
        <v>1</v>
      </c>
      <c r="E3154">
        <v>9</v>
      </c>
      <c r="F3154">
        <v>244</v>
      </c>
      <c r="G3154">
        <v>128.26</v>
      </c>
      <c r="H3154" t="str">
        <f>_xlfn.XLOOKUP(Table1[[#This Row],[MyyjäID]],myyjat!$A$2:$A$16,myyjat!$B$2:$B$16)</f>
        <v>Maija</v>
      </c>
      <c r="I3154">
        <f>_xlfn.XLOOKUP(Table1[[#This Row],[Tuotenumero]],tuotteet!$A$2:$A$26,tuotteet!$C$2:$C$26)</f>
        <v>1</v>
      </c>
      <c r="J3154" t="str">
        <f>_xlfn.XLOOKUP(Table1[[#This Row],[ryhmäID]],ryhmat!$A$2:$A$7,ryhmat!$B$2:$B$7)</f>
        <v>Äänentoisto</v>
      </c>
      <c r="K3154">
        <f>Table1[[#This Row],[Myyntihinta]]-Table1[[#This Row],[Ostohinta]]</f>
        <v>115.74000000000001</v>
      </c>
    </row>
    <row r="3155" spans="1:11" x14ac:dyDescent="0.2">
      <c r="A3155">
        <v>53653</v>
      </c>
      <c r="B3155" s="21">
        <v>44232</v>
      </c>
      <c r="C3155" s="26" t="s">
        <v>828</v>
      </c>
      <c r="D3155">
        <v>1</v>
      </c>
      <c r="E3155">
        <v>7</v>
      </c>
      <c r="F3155">
        <v>14</v>
      </c>
      <c r="G3155">
        <v>10.6</v>
      </c>
      <c r="H3155" t="str">
        <f>_xlfn.XLOOKUP(Table1[[#This Row],[MyyjäID]],myyjat!$A$2:$A$16,myyjat!$B$2:$B$16)</f>
        <v>Rauno</v>
      </c>
      <c r="I3155">
        <f>_xlfn.XLOOKUP(Table1[[#This Row],[Tuotenumero]],tuotteet!$A$2:$A$26,tuotteet!$C$2:$C$26)</f>
        <v>4</v>
      </c>
      <c r="J3155" t="str">
        <f>_xlfn.XLOOKUP(Table1[[#This Row],[ryhmäID]],ryhmat!$A$2:$A$7,ryhmat!$B$2:$B$7)</f>
        <v>Tarvikkeet</v>
      </c>
      <c r="K3155">
        <f>Table1[[#This Row],[Myyntihinta]]-Table1[[#This Row],[Ostohinta]]</f>
        <v>3.4000000000000004</v>
      </c>
    </row>
    <row r="3156" spans="1:11" x14ac:dyDescent="0.2">
      <c r="A3156">
        <v>53654</v>
      </c>
      <c r="B3156" s="21">
        <v>44232</v>
      </c>
      <c r="C3156" s="26" t="s">
        <v>826</v>
      </c>
      <c r="D3156">
        <v>1</v>
      </c>
      <c r="E3156">
        <v>7</v>
      </c>
      <c r="F3156">
        <v>18</v>
      </c>
      <c r="G3156">
        <v>9.49</v>
      </c>
      <c r="H3156" t="str">
        <f>_xlfn.XLOOKUP(Table1[[#This Row],[MyyjäID]],myyjat!$A$2:$A$16,myyjat!$B$2:$B$16)</f>
        <v>Rauno</v>
      </c>
      <c r="I3156">
        <f>_xlfn.XLOOKUP(Table1[[#This Row],[Tuotenumero]],tuotteet!$A$2:$A$26,tuotteet!$C$2:$C$26)</f>
        <v>4</v>
      </c>
      <c r="J3156" t="str">
        <f>_xlfn.XLOOKUP(Table1[[#This Row],[ryhmäID]],ryhmat!$A$2:$A$7,ryhmat!$B$2:$B$7)</f>
        <v>Tarvikkeet</v>
      </c>
      <c r="K3156">
        <f>Table1[[#This Row],[Myyntihinta]]-Table1[[#This Row],[Ostohinta]]</f>
        <v>8.51</v>
      </c>
    </row>
    <row r="3157" spans="1:11" x14ac:dyDescent="0.2">
      <c r="A3157">
        <v>53655</v>
      </c>
      <c r="B3157" s="21">
        <v>44233</v>
      </c>
      <c r="C3157" s="26" t="s">
        <v>830</v>
      </c>
      <c r="D3157">
        <v>1</v>
      </c>
      <c r="E3157">
        <v>6</v>
      </c>
      <c r="F3157">
        <v>55</v>
      </c>
      <c r="G3157">
        <v>45.95</v>
      </c>
      <c r="H3157" t="str">
        <f>_xlfn.XLOOKUP(Table1[[#This Row],[MyyjäID]],myyjat!$A$2:$A$16,myyjat!$B$2:$B$16)</f>
        <v>Hessu</v>
      </c>
      <c r="I3157">
        <f>_xlfn.XLOOKUP(Table1[[#This Row],[Tuotenumero]],tuotteet!$A$2:$A$26,tuotteet!$C$2:$C$26)</f>
        <v>4</v>
      </c>
      <c r="J3157" t="str">
        <f>_xlfn.XLOOKUP(Table1[[#This Row],[ryhmäID]],ryhmat!$A$2:$A$7,ryhmat!$B$2:$B$7)</f>
        <v>Tarvikkeet</v>
      </c>
      <c r="K3157">
        <f>Table1[[#This Row],[Myyntihinta]]-Table1[[#This Row],[Ostohinta]]</f>
        <v>9.0499999999999972</v>
      </c>
    </row>
    <row r="3158" spans="1:11" x14ac:dyDescent="0.2">
      <c r="A3158">
        <v>53656</v>
      </c>
      <c r="B3158" s="21">
        <v>44233</v>
      </c>
      <c r="C3158" s="26" t="s">
        <v>828</v>
      </c>
      <c r="D3158">
        <v>1</v>
      </c>
      <c r="E3158">
        <v>6</v>
      </c>
      <c r="F3158">
        <v>15</v>
      </c>
      <c r="G3158">
        <v>10.19</v>
      </c>
      <c r="H3158" t="str">
        <f>_xlfn.XLOOKUP(Table1[[#This Row],[MyyjäID]],myyjat!$A$2:$A$16,myyjat!$B$2:$B$16)</f>
        <v>Hessu</v>
      </c>
      <c r="I3158">
        <f>_xlfn.XLOOKUP(Table1[[#This Row],[Tuotenumero]],tuotteet!$A$2:$A$26,tuotteet!$C$2:$C$26)</f>
        <v>4</v>
      </c>
      <c r="J3158" t="str">
        <f>_xlfn.XLOOKUP(Table1[[#This Row],[ryhmäID]],ryhmat!$A$2:$A$7,ryhmat!$B$2:$B$7)</f>
        <v>Tarvikkeet</v>
      </c>
      <c r="K3158">
        <f>Table1[[#This Row],[Myyntihinta]]-Table1[[#This Row],[Ostohinta]]</f>
        <v>4.8100000000000005</v>
      </c>
    </row>
    <row r="3159" spans="1:11" x14ac:dyDescent="0.2">
      <c r="A3159">
        <v>53657</v>
      </c>
      <c r="B3159" s="21">
        <v>44233</v>
      </c>
      <c r="C3159" s="26" t="s">
        <v>831</v>
      </c>
      <c r="D3159">
        <v>1</v>
      </c>
      <c r="E3159">
        <v>7</v>
      </c>
      <c r="F3159">
        <v>117</v>
      </c>
      <c r="G3159">
        <v>77.83</v>
      </c>
      <c r="H3159" t="str">
        <f>_xlfn.XLOOKUP(Table1[[#This Row],[MyyjäID]],myyjat!$A$2:$A$16,myyjat!$B$2:$B$16)</f>
        <v>Rauno</v>
      </c>
      <c r="I3159">
        <f>_xlfn.XLOOKUP(Table1[[#This Row],[Tuotenumero]],tuotteet!$A$2:$A$26,tuotteet!$C$2:$C$26)</f>
        <v>6</v>
      </c>
      <c r="J3159" t="str">
        <f>_xlfn.XLOOKUP(Table1[[#This Row],[ryhmäID]],ryhmat!$A$2:$A$7,ryhmat!$B$2:$B$7)</f>
        <v>Digiboxit</v>
      </c>
      <c r="K3159">
        <f>Table1[[#This Row],[Myyntihinta]]-Table1[[#This Row],[Ostohinta]]</f>
        <v>39.17</v>
      </c>
    </row>
    <row r="3160" spans="1:11" x14ac:dyDescent="0.2">
      <c r="A3160">
        <v>53658</v>
      </c>
      <c r="B3160" s="21">
        <v>44234</v>
      </c>
      <c r="C3160" s="26" t="s">
        <v>827</v>
      </c>
      <c r="D3160">
        <v>1</v>
      </c>
      <c r="E3160">
        <v>3</v>
      </c>
      <c r="F3160">
        <v>252</v>
      </c>
      <c r="G3160">
        <v>133.91</v>
      </c>
      <c r="H3160" t="str">
        <f>_xlfn.XLOOKUP(Table1[[#This Row],[MyyjäID]],myyjat!$A$2:$A$16,myyjat!$B$2:$B$16)</f>
        <v>Pekka</v>
      </c>
      <c r="I3160">
        <f>_xlfn.XLOOKUP(Table1[[#This Row],[Tuotenumero]],tuotteet!$A$2:$A$26,tuotteet!$C$2:$C$26)</f>
        <v>1</v>
      </c>
      <c r="J3160" t="str">
        <f>_xlfn.XLOOKUP(Table1[[#This Row],[ryhmäID]],ryhmat!$A$2:$A$7,ryhmat!$B$2:$B$7)</f>
        <v>Äänentoisto</v>
      </c>
      <c r="K3160">
        <f>Table1[[#This Row],[Myyntihinta]]-Table1[[#This Row],[Ostohinta]]</f>
        <v>118.09</v>
      </c>
    </row>
    <row r="3161" spans="1:11" x14ac:dyDescent="0.2">
      <c r="A3161">
        <v>53659</v>
      </c>
      <c r="B3161" s="21">
        <v>44234</v>
      </c>
      <c r="C3161" s="26" t="s">
        <v>828</v>
      </c>
      <c r="D3161">
        <v>1</v>
      </c>
      <c r="E3161">
        <v>9</v>
      </c>
      <c r="F3161">
        <v>14</v>
      </c>
      <c r="G3161">
        <v>10.4</v>
      </c>
      <c r="H3161" t="str">
        <f>_xlfn.XLOOKUP(Table1[[#This Row],[MyyjäID]],myyjat!$A$2:$A$16,myyjat!$B$2:$B$16)</f>
        <v>Maija</v>
      </c>
      <c r="I3161">
        <f>_xlfn.XLOOKUP(Table1[[#This Row],[Tuotenumero]],tuotteet!$A$2:$A$26,tuotteet!$C$2:$C$26)</f>
        <v>4</v>
      </c>
      <c r="J3161" t="str">
        <f>_xlfn.XLOOKUP(Table1[[#This Row],[ryhmäID]],ryhmat!$A$2:$A$7,ryhmat!$B$2:$B$7)</f>
        <v>Tarvikkeet</v>
      </c>
      <c r="K3161">
        <f>Table1[[#This Row],[Myyntihinta]]-Table1[[#This Row],[Ostohinta]]</f>
        <v>3.5999999999999996</v>
      </c>
    </row>
    <row r="3162" spans="1:11" x14ac:dyDescent="0.2">
      <c r="A3162">
        <v>53660</v>
      </c>
      <c r="B3162" s="21">
        <v>44234</v>
      </c>
      <c r="C3162" s="26" t="s">
        <v>828</v>
      </c>
      <c r="D3162">
        <v>1</v>
      </c>
      <c r="E3162">
        <v>2</v>
      </c>
      <c r="F3162">
        <v>15</v>
      </c>
      <c r="G3162">
        <v>11.15</v>
      </c>
      <c r="H3162" t="str">
        <f>_xlfn.XLOOKUP(Table1[[#This Row],[MyyjäID]],myyjat!$A$2:$A$16,myyjat!$B$2:$B$16)</f>
        <v>Petteri</v>
      </c>
      <c r="I3162">
        <f>_xlfn.XLOOKUP(Table1[[#This Row],[Tuotenumero]],tuotteet!$A$2:$A$26,tuotteet!$C$2:$C$26)</f>
        <v>4</v>
      </c>
      <c r="J3162" t="str">
        <f>_xlfn.XLOOKUP(Table1[[#This Row],[ryhmäID]],ryhmat!$A$2:$A$7,ryhmat!$B$2:$B$7)</f>
        <v>Tarvikkeet</v>
      </c>
      <c r="K3162">
        <f>Table1[[#This Row],[Myyntihinta]]-Table1[[#This Row],[Ostohinta]]</f>
        <v>3.8499999999999996</v>
      </c>
    </row>
    <row r="3163" spans="1:11" x14ac:dyDescent="0.2">
      <c r="A3163">
        <v>53661</v>
      </c>
      <c r="B3163" s="21">
        <v>44234</v>
      </c>
      <c r="C3163" s="26" t="s">
        <v>828</v>
      </c>
      <c r="D3163">
        <v>1</v>
      </c>
      <c r="E3163">
        <v>5</v>
      </c>
      <c r="F3163">
        <v>15</v>
      </c>
      <c r="G3163">
        <v>10.3</v>
      </c>
      <c r="H3163" t="str">
        <f>_xlfn.XLOOKUP(Table1[[#This Row],[MyyjäID]],myyjat!$A$2:$A$16,myyjat!$B$2:$B$16)</f>
        <v>Liisa</v>
      </c>
      <c r="I3163">
        <f>_xlfn.XLOOKUP(Table1[[#This Row],[Tuotenumero]],tuotteet!$A$2:$A$26,tuotteet!$C$2:$C$26)</f>
        <v>4</v>
      </c>
      <c r="J3163" t="str">
        <f>_xlfn.XLOOKUP(Table1[[#This Row],[ryhmäID]],ryhmat!$A$2:$A$7,ryhmat!$B$2:$B$7)</f>
        <v>Tarvikkeet</v>
      </c>
      <c r="K3163">
        <f>Table1[[#This Row],[Myyntihinta]]-Table1[[#This Row],[Ostohinta]]</f>
        <v>4.6999999999999993</v>
      </c>
    </row>
    <row r="3164" spans="1:11" x14ac:dyDescent="0.2">
      <c r="A3164">
        <v>53662</v>
      </c>
      <c r="B3164" s="21">
        <v>44234</v>
      </c>
      <c r="C3164" s="26" t="s">
        <v>828</v>
      </c>
      <c r="D3164">
        <v>1</v>
      </c>
      <c r="E3164">
        <v>6</v>
      </c>
      <c r="F3164">
        <v>15</v>
      </c>
      <c r="G3164">
        <v>10.85</v>
      </c>
      <c r="H3164" t="str">
        <f>_xlfn.XLOOKUP(Table1[[#This Row],[MyyjäID]],myyjat!$A$2:$A$16,myyjat!$B$2:$B$16)</f>
        <v>Hessu</v>
      </c>
      <c r="I3164">
        <f>_xlfn.XLOOKUP(Table1[[#This Row],[Tuotenumero]],tuotteet!$A$2:$A$26,tuotteet!$C$2:$C$26)</f>
        <v>4</v>
      </c>
      <c r="J3164" t="str">
        <f>_xlfn.XLOOKUP(Table1[[#This Row],[ryhmäID]],ryhmat!$A$2:$A$7,ryhmat!$B$2:$B$7)</f>
        <v>Tarvikkeet</v>
      </c>
      <c r="K3164">
        <f>Table1[[#This Row],[Myyntihinta]]-Table1[[#This Row],[Ostohinta]]</f>
        <v>4.1500000000000004</v>
      </c>
    </row>
    <row r="3165" spans="1:11" x14ac:dyDescent="0.2">
      <c r="A3165">
        <v>53663</v>
      </c>
      <c r="B3165" s="21">
        <v>44235</v>
      </c>
      <c r="C3165" s="26" t="s">
        <v>826</v>
      </c>
      <c r="D3165">
        <v>1</v>
      </c>
      <c r="E3165">
        <v>7</v>
      </c>
      <c r="F3165">
        <v>17</v>
      </c>
      <c r="G3165">
        <v>9.06</v>
      </c>
      <c r="H3165" t="str">
        <f>_xlfn.XLOOKUP(Table1[[#This Row],[MyyjäID]],myyjat!$A$2:$A$16,myyjat!$B$2:$B$16)</f>
        <v>Rauno</v>
      </c>
      <c r="I3165">
        <f>_xlfn.XLOOKUP(Table1[[#This Row],[Tuotenumero]],tuotteet!$A$2:$A$26,tuotteet!$C$2:$C$26)</f>
        <v>4</v>
      </c>
      <c r="J3165" t="str">
        <f>_xlfn.XLOOKUP(Table1[[#This Row],[ryhmäID]],ryhmat!$A$2:$A$7,ryhmat!$B$2:$B$7)</f>
        <v>Tarvikkeet</v>
      </c>
      <c r="K3165">
        <f>Table1[[#This Row],[Myyntihinta]]-Table1[[#This Row],[Ostohinta]]</f>
        <v>7.9399999999999995</v>
      </c>
    </row>
    <row r="3166" spans="1:11" x14ac:dyDescent="0.2">
      <c r="A3166">
        <v>53664</v>
      </c>
      <c r="B3166" s="21">
        <v>44235</v>
      </c>
      <c r="C3166" s="26" t="s">
        <v>828</v>
      </c>
      <c r="D3166">
        <v>1</v>
      </c>
      <c r="E3166">
        <v>1</v>
      </c>
      <c r="F3166">
        <v>15</v>
      </c>
      <c r="G3166">
        <v>11.17</v>
      </c>
      <c r="H3166" t="str">
        <f>_xlfn.XLOOKUP(Table1[[#This Row],[MyyjäID]],myyjat!$A$2:$A$16,myyjat!$B$2:$B$16)</f>
        <v>Jani</v>
      </c>
      <c r="I3166">
        <f>_xlfn.XLOOKUP(Table1[[#This Row],[Tuotenumero]],tuotteet!$A$2:$A$26,tuotteet!$C$2:$C$26)</f>
        <v>4</v>
      </c>
      <c r="J3166" t="str">
        <f>_xlfn.XLOOKUP(Table1[[#This Row],[ryhmäID]],ryhmat!$A$2:$A$7,ryhmat!$B$2:$B$7)</f>
        <v>Tarvikkeet</v>
      </c>
      <c r="K3166">
        <f>Table1[[#This Row],[Myyntihinta]]-Table1[[#This Row],[Ostohinta]]</f>
        <v>3.83</v>
      </c>
    </row>
    <row r="3167" spans="1:11" x14ac:dyDescent="0.2">
      <c r="A3167">
        <v>53665</v>
      </c>
      <c r="B3167" s="21">
        <v>44236</v>
      </c>
      <c r="C3167" s="26" t="s">
        <v>828</v>
      </c>
      <c r="D3167">
        <v>1</v>
      </c>
      <c r="E3167">
        <v>1</v>
      </c>
      <c r="F3167">
        <v>15</v>
      </c>
      <c r="G3167">
        <v>10.81</v>
      </c>
      <c r="H3167" t="str">
        <f>_xlfn.XLOOKUP(Table1[[#This Row],[MyyjäID]],myyjat!$A$2:$A$16,myyjat!$B$2:$B$16)</f>
        <v>Jani</v>
      </c>
      <c r="I3167">
        <f>_xlfn.XLOOKUP(Table1[[#This Row],[Tuotenumero]],tuotteet!$A$2:$A$26,tuotteet!$C$2:$C$26)</f>
        <v>4</v>
      </c>
      <c r="J3167" t="str">
        <f>_xlfn.XLOOKUP(Table1[[#This Row],[ryhmäID]],ryhmat!$A$2:$A$7,ryhmat!$B$2:$B$7)</f>
        <v>Tarvikkeet</v>
      </c>
      <c r="K3167">
        <f>Table1[[#This Row],[Myyntihinta]]-Table1[[#This Row],[Ostohinta]]</f>
        <v>4.1899999999999995</v>
      </c>
    </row>
    <row r="3168" spans="1:11" x14ac:dyDescent="0.2">
      <c r="A3168">
        <v>53666</v>
      </c>
      <c r="B3168" s="21">
        <v>44237</v>
      </c>
      <c r="C3168" s="26" t="s">
        <v>828</v>
      </c>
      <c r="D3168">
        <v>1</v>
      </c>
      <c r="E3168">
        <v>1</v>
      </c>
      <c r="F3168">
        <v>15</v>
      </c>
      <c r="G3168">
        <v>10.79</v>
      </c>
      <c r="H3168" t="str">
        <f>_xlfn.XLOOKUP(Table1[[#This Row],[MyyjäID]],myyjat!$A$2:$A$16,myyjat!$B$2:$B$16)</f>
        <v>Jani</v>
      </c>
      <c r="I3168">
        <f>_xlfn.XLOOKUP(Table1[[#This Row],[Tuotenumero]],tuotteet!$A$2:$A$26,tuotteet!$C$2:$C$26)</f>
        <v>4</v>
      </c>
      <c r="J3168" t="str">
        <f>_xlfn.XLOOKUP(Table1[[#This Row],[ryhmäID]],ryhmat!$A$2:$A$7,ryhmat!$B$2:$B$7)</f>
        <v>Tarvikkeet</v>
      </c>
      <c r="K3168">
        <f>Table1[[#This Row],[Myyntihinta]]-Table1[[#This Row],[Ostohinta]]</f>
        <v>4.2100000000000009</v>
      </c>
    </row>
    <row r="3169" spans="1:11" x14ac:dyDescent="0.2">
      <c r="A3169">
        <v>53667</v>
      </c>
      <c r="B3169" s="21">
        <v>44237</v>
      </c>
      <c r="C3169" s="26" t="s">
        <v>827</v>
      </c>
      <c r="D3169">
        <v>1</v>
      </c>
      <c r="E3169">
        <v>1</v>
      </c>
      <c r="F3169">
        <v>241</v>
      </c>
      <c r="G3169">
        <v>137.93</v>
      </c>
      <c r="H3169" t="str">
        <f>_xlfn.XLOOKUP(Table1[[#This Row],[MyyjäID]],myyjat!$A$2:$A$16,myyjat!$B$2:$B$16)</f>
        <v>Jani</v>
      </c>
      <c r="I3169">
        <f>_xlfn.XLOOKUP(Table1[[#This Row],[Tuotenumero]],tuotteet!$A$2:$A$26,tuotteet!$C$2:$C$26)</f>
        <v>1</v>
      </c>
      <c r="J3169" t="str">
        <f>_xlfn.XLOOKUP(Table1[[#This Row],[ryhmäID]],ryhmat!$A$2:$A$7,ryhmat!$B$2:$B$7)</f>
        <v>Äänentoisto</v>
      </c>
      <c r="K3169">
        <f>Table1[[#This Row],[Myyntihinta]]-Table1[[#This Row],[Ostohinta]]</f>
        <v>103.07</v>
      </c>
    </row>
    <row r="3170" spans="1:11" x14ac:dyDescent="0.2">
      <c r="A3170">
        <v>53668</v>
      </c>
      <c r="B3170" s="21">
        <v>44238</v>
      </c>
      <c r="C3170" s="26" t="s">
        <v>829</v>
      </c>
      <c r="D3170">
        <v>1</v>
      </c>
      <c r="E3170">
        <v>5</v>
      </c>
      <c r="F3170">
        <v>341</v>
      </c>
      <c r="G3170">
        <v>231.17</v>
      </c>
      <c r="H3170" t="str">
        <f>_xlfn.XLOOKUP(Table1[[#This Row],[MyyjäID]],myyjat!$A$2:$A$16,myyjat!$B$2:$B$16)</f>
        <v>Liisa</v>
      </c>
      <c r="I3170">
        <f>_xlfn.XLOOKUP(Table1[[#This Row],[Tuotenumero]],tuotteet!$A$2:$A$26,tuotteet!$C$2:$C$26)</f>
        <v>3</v>
      </c>
      <c r="J3170" t="str">
        <f>_xlfn.XLOOKUP(Table1[[#This Row],[ryhmäID]],ryhmat!$A$2:$A$7,ryhmat!$B$2:$B$7)</f>
        <v>TV</v>
      </c>
      <c r="K3170">
        <f>Table1[[#This Row],[Myyntihinta]]-Table1[[#This Row],[Ostohinta]]</f>
        <v>109.83000000000001</v>
      </c>
    </row>
    <row r="3171" spans="1:11" x14ac:dyDescent="0.2">
      <c r="A3171">
        <v>53669</v>
      </c>
      <c r="B3171" s="21">
        <v>44238</v>
      </c>
      <c r="C3171" s="26" t="s">
        <v>828</v>
      </c>
      <c r="D3171">
        <v>1</v>
      </c>
      <c r="E3171">
        <v>2</v>
      </c>
      <c r="F3171">
        <v>14</v>
      </c>
      <c r="G3171">
        <v>10.85</v>
      </c>
      <c r="H3171" t="str">
        <f>_xlfn.XLOOKUP(Table1[[#This Row],[MyyjäID]],myyjat!$A$2:$A$16,myyjat!$B$2:$B$16)</f>
        <v>Petteri</v>
      </c>
      <c r="I3171">
        <f>_xlfn.XLOOKUP(Table1[[#This Row],[Tuotenumero]],tuotteet!$A$2:$A$26,tuotteet!$C$2:$C$26)</f>
        <v>4</v>
      </c>
      <c r="J3171" t="str">
        <f>_xlfn.XLOOKUP(Table1[[#This Row],[ryhmäID]],ryhmat!$A$2:$A$7,ryhmat!$B$2:$B$7)</f>
        <v>Tarvikkeet</v>
      </c>
      <c r="K3171">
        <f>Table1[[#This Row],[Myyntihinta]]-Table1[[#This Row],[Ostohinta]]</f>
        <v>3.1500000000000004</v>
      </c>
    </row>
    <row r="3172" spans="1:11" x14ac:dyDescent="0.2">
      <c r="A3172">
        <v>53670</v>
      </c>
      <c r="B3172" s="21">
        <v>44239</v>
      </c>
      <c r="C3172" s="26" t="s">
        <v>828</v>
      </c>
      <c r="D3172">
        <v>1</v>
      </c>
      <c r="E3172">
        <v>9</v>
      </c>
      <c r="F3172">
        <v>14</v>
      </c>
      <c r="G3172">
        <v>10.27</v>
      </c>
      <c r="H3172" t="str">
        <f>_xlfn.XLOOKUP(Table1[[#This Row],[MyyjäID]],myyjat!$A$2:$A$16,myyjat!$B$2:$B$16)</f>
        <v>Maija</v>
      </c>
      <c r="I3172">
        <f>_xlfn.XLOOKUP(Table1[[#This Row],[Tuotenumero]],tuotteet!$A$2:$A$26,tuotteet!$C$2:$C$26)</f>
        <v>4</v>
      </c>
      <c r="J3172" t="str">
        <f>_xlfn.XLOOKUP(Table1[[#This Row],[ryhmäID]],ryhmat!$A$2:$A$7,ryhmat!$B$2:$B$7)</f>
        <v>Tarvikkeet</v>
      </c>
      <c r="K3172">
        <f>Table1[[#This Row],[Myyntihinta]]-Table1[[#This Row],[Ostohinta]]</f>
        <v>3.7300000000000004</v>
      </c>
    </row>
    <row r="3173" spans="1:11" x14ac:dyDescent="0.2">
      <c r="A3173">
        <v>53671</v>
      </c>
      <c r="B3173" s="21">
        <v>44239</v>
      </c>
      <c r="C3173" s="26" t="s">
        <v>828</v>
      </c>
      <c r="D3173">
        <v>1</v>
      </c>
      <c r="E3173">
        <v>3</v>
      </c>
      <c r="F3173">
        <v>14</v>
      </c>
      <c r="G3173">
        <v>10.87</v>
      </c>
      <c r="H3173" t="str">
        <f>_xlfn.XLOOKUP(Table1[[#This Row],[MyyjäID]],myyjat!$A$2:$A$16,myyjat!$B$2:$B$16)</f>
        <v>Pekka</v>
      </c>
      <c r="I3173">
        <f>_xlfn.XLOOKUP(Table1[[#This Row],[Tuotenumero]],tuotteet!$A$2:$A$26,tuotteet!$C$2:$C$26)</f>
        <v>4</v>
      </c>
      <c r="J3173" t="str">
        <f>_xlfn.XLOOKUP(Table1[[#This Row],[ryhmäID]],ryhmat!$A$2:$A$7,ryhmat!$B$2:$B$7)</f>
        <v>Tarvikkeet</v>
      </c>
      <c r="K3173">
        <f>Table1[[#This Row],[Myyntihinta]]-Table1[[#This Row],[Ostohinta]]</f>
        <v>3.1300000000000008</v>
      </c>
    </row>
    <row r="3174" spans="1:11" x14ac:dyDescent="0.2">
      <c r="A3174">
        <v>53672</v>
      </c>
      <c r="B3174" s="21">
        <v>44239</v>
      </c>
      <c r="C3174" s="26" t="s">
        <v>826</v>
      </c>
      <c r="D3174">
        <v>1</v>
      </c>
      <c r="E3174">
        <v>1</v>
      </c>
      <c r="F3174">
        <v>17</v>
      </c>
      <c r="G3174">
        <v>8.8000000000000007</v>
      </c>
      <c r="H3174" t="str">
        <f>_xlfn.XLOOKUP(Table1[[#This Row],[MyyjäID]],myyjat!$A$2:$A$16,myyjat!$B$2:$B$16)</f>
        <v>Jani</v>
      </c>
      <c r="I3174">
        <f>_xlfn.XLOOKUP(Table1[[#This Row],[Tuotenumero]],tuotteet!$A$2:$A$26,tuotteet!$C$2:$C$26)</f>
        <v>4</v>
      </c>
      <c r="J3174" t="str">
        <f>_xlfn.XLOOKUP(Table1[[#This Row],[ryhmäID]],ryhmat!$A$2:$A$7,ryhmat!$B$2:$B$7)</f>
        <v>Tarvikkeet</v>
      </c>
      <c r="K3174">
        <f>Table1[[#This Row],[Myyntihinta]]-Table1[[#This Row],[Ostohinta]]</f>
        <v>8.1999999999999993</v>
      </c>
    </row>
    <row r="3175" spans="1:11" x14ac:dyDescent="0.2">
      <c r="A3175">
        <v>53673</v>
      </c>
      <c r="B3175" s="21">
        <v>44239</v>
      </c>
      <c r="C3175" s="26" t="s">
        <v>828</v>
      </c>
      <c r="D3175">
        <v>1</v>
      </c>
      <c r="E3175">
        <v>2</v>
      </c>
      <c r="F3175">
        <v>15</v>
      </c>
      <c r="G3175">
        <v>10.88</v>
      </c>
      <c r="H3175" t="str">
        <f>_xlfn.XLOOKUP(Table1[[#This Row],[MyyjäID]],myyjat!$A$2:$A$16,myyjat!$B$2:$B$16)</f>
        <v>Petteri</v>
      </c>
      <c r="I3175">
        <f>_xlfn.XLOOKUP(Table1[[#This Row],[Tuotenumero]],tuotteet!$A$2:$A$26,tuotteet!$C$2:$C$26)</f>
        <v>4</v>
      </c>
      <c r="J3175" t="str">
        <f>_xlfn.XLOOKUP(Table1[[#This Row],[ryhmäID]],ryhmat!$A$2:$A$7,ryhmat!$B$2:$B$7)</f>
        <v>Tarvikkeet</v>
      </c>
      <c r="K3175">
        <f>Table1[[#This Row],[Myyntihinta]]-Table1[[#This Row],[Ostohinta]]</f>
        <v>4.1199999999999992</v>
      </c>
    </row>
    <row r="3176" spans="1:11" x14ac:dyDescent="0.2">
      <c r="A3176">
        <v>53674</v>
      </c>
      <c r="B3176" s="21">
        <v>44239</v>
      </c>
      <c r="C3176" s="26" t="s">
        <v>828</v>
      </c>
      <c r="D3176">
        <v>1</v>
      </c>
      <c r="E3176">
        <v>6</v>
      </c>
      <c r="F3176">
        <v>15</v>
      </c>
      <c r="G3176">
        <v>11.01</v>
      </c>
      <c r="H3176" t="str">
        <f>_xlfn.XLOOKUP(Table1[[#This Row],[MyyjäID]],myyjat!$A$2:$A$16,myyjat!$B$2:$B$16)</f>
        <v>Hessu</v>
      </c>
      <c r="I3176">
        <f>_xlfn.XLOOKUP(Table1[[#This Row],[Tuotenumero]],tuotteet!$A$2:$A$26,tuotteet!$C$2:$C$26)</f>
        <v>4</v>
      </c>
      <c r="J3176" t="str">
        <f>_xlfn.XLOOKUP(Table1[[#This Row],[ryhmäID]],ryhmat!$A$2:$A$7,ryhmat!$B$2:$B$7)</f>
        <v>Tarvikkeet</v>
      </c>
      <c r="K3176">
        <f>Table1[[#This Row],[Myyntihinta]]-Table1[[#This Row],[Ostohinta]]</f>
        <v>3.99</v>
      </c>
    </row>
    <row r="3177" spans="1:11" x14ac:dyDescent="0.2">
      <c r="A3177">
        <v>53675</v>
      </c>
      <c r="B3177" s="21">
        <v>44239</v>
      </c>
      <c r="C3177" s="26" t="s">
        <v>828</v>
      </c>
      <c r="D3177">
        <v>1</v>
      </c>
      <c r="E3177">
        <v>1</v>
      </c>
      <c r="F3177">
        <v>15</v>
      </c>
      <c r="G3177">
        <v>10.7</v>
      </c>
      <c r="H3177" t="str">
        <f>_xlfn.XLOOKUP(Table1[[#This Row],[MyyjäID]],myyjat!$A$2:$A$16,myyjat!$B$2:$B$16)</f>
        <v>Jani</v>
      </c>
      <c r="I3177">
        <f>_xlfn.XLOOKUP(Table1[[#This Row],[Tuotenumero]],tuotteet!$A$2:$A$26,tuotteet!$C$2:$C$26)</f>
        <v>4</v>
      </c>
      <c r="J3177" t="str">
        <f>_xlfn.XLOOKUP(Table1[[#This Row],[ryhmäID]],ryhmat!$A$2:$A$7,ryhmat!$B$2:$B$7)</f>
        <v>Tarvikkeet</v>
      </c>
      <c r="K3177">
        <f>Table1[[#This Row],[Myyntihinta]]-Table1[[#This Row],[Ostohinta]]</f>
        <v>4.3000000000000007</v>
      </c>
    </row>
    <row r="3178" spans="1:11" x14ac:dyDescent="0.2">
      <c r="A3178">
        <v>53676</v>
      </c>
      <c r="B3178" s="21">
        <v>44240</v>
      </c>
      <c r="C3178" s="26" t="s">
        <v>828</v>
      </c>
      <c r="D3178">
        <v>1</v>
      </c>
      <c r="E3178">
        <v>5</v>
      </c>
      <c r="F3178">
        <v>15</v>
      </c>
      <c r="G3178">
        <v>10.72</v>
      </c>
      <c r="H3178" t="str">
        <f>_xlfn.XLOOKUP(Table1[[#This Row],[MyyjäID]],myyjat!$A$2:$A$16,myyjat!$B$2:$B$16)</f>
        <v>Liisa</v>
      </c>
      <c r="I3178">
        <f>_xlfn.XLOOKUP(Table1[[#This Row],[Tuotenumero]],tuotteet!$A$2:$A$26,tuotteet!$C$2:$C$26)</f>
        <v>4</v>
      </c>
      <c r="J3178" t="str">
        <f>_xlfn.XLOOKUP(Table1[[#This Row],[ryhmäID]],ryhmat!$A$2:$A$7,ryhmat!$B$2:$B$7)</f>
        <v>Tarvikkeet</v>
      </c>
      <c r="K3178">
        <f>Table1[[#This Row],[Myyntihinta]]-Table1[[#This Row],[Ostohinta]]</f>
        <v>4.2799999999999994</v>
      </c>
    </row>
    <row r="3179" spans="1:11" x14ac:dyDescent="0.2">
      <c r="A3179">
        <v>53677</v>
      </c>
      <c r="B3179" s="21">
        <v>44240</v>
      </c>
      <c r="C3179" s="26" t="s">
        <v>828</v>
      </c>
      <c r="D3179">
        <v>1</v>
      </c>
      <c r="E3179">
        <v>7</v>
      </c>
      <c r="F3179">
        <v>14</v>
      </c>
      <c r="G3179">
        <v>11.13</v>
      </c>
      <c r="H3179" t="str">
        <f>_xlfn.XLOOKUP(Table1[[#This Row],[MyyjäID]],myyjat!$A$2:$A$16,myyjat!$B$2:$B$16)</f>
        <v>Rauno</v>
      </c>
      <c r="I3179">
        <f>_xlfn.XLOOKUP(Table1[[#This Row],[Tuotenumero]],tuotteet!$A$2:$A$26,tuotteet!$C$2:$C$26)</f>
        <v>4</v>
      </c>
      <c r="J3179" t="str">
        <f>_xlfn.XLOOKUP(Table1[[#This Row],[ryhmäID]],ryhmat!$A$2:$A$7,ryhmat!$B$2:$B$7)</f>
        <v>Tarvikkeet</v>
      </c>
      <c r="K3179">
        <f>Table1[[#This Row],[Myyntihinta]]-Table1[[#This Row],[Ostohinta]]</f>
        <v>2.8699999999999992</v>
      </c>
    </row>
    <row r="3180" spans="1:11" x14ac:dyDescent="0.2">
      <c r="A3180">
        <v>53678</v>
      </c>
      <c r="B3180" s="21">
        <v>44241</v>
      </c>
      <c r="C3180" s="26" t="s">
        <v>826</v>
      </c>
      <c r="D3180">
        <v>1</v>
      </c>
      <c r="E3180">
        <v>1</v>
      </c>
      <c r="F3180">
        <v>18</v>
      </c>
      <c r="G3180">
        <v>9.61</v>
      </c>
      <c r="H3180" t="str">
        <f>_xlfn.XLOOKUP(Table1[[#This Row],[MyyjäID]],myyjat!$A$2:$A$16,myyjat!$B$2:$B$16)</f>
        <v>Jani</v>
      </c>
      <c r="I3180">
        <f>_xlfn.XLOOKUP(Table1[[#This Row],[Tuotenumero]],tuotteet!$A$2:$A$26,tuotteet!$C$2:$C$26)</f>
        <v>4</v>
      </c>
      <c r="J3180" t="str">
        <f>_xlfn.XLOOKUP(Table1[[#This Row],[ryhmäID]],ryhmat!$A$2:$A$7,ryhmat!$B$2:$B$7)</f>
        <v>Tarvikkeet</v>
      </c>
      <c r="K3180">
        <f>Table1[[#This Row],[Myyntihinta]]-Table1[[#This Row],[Ostohinta]]</f>
        <v>8.39</v>
      </c>
    </row>
    <row r="3181" spans="1:11" x14ac:dyDescent="0.2">
      <c r="A3181">
        <v>53679</v>
      </c>
      <c r="B3181" s="21">
        <v>44241</v>
      </c>
      <c r="C3181" s="26" t="s">
        <v>827</v>
      </c>
      <c r="D3181">
        <v>1</v>
      </c>
      <c r="E3181">
        <v>1</v>
      </c>
      <c r="F3181">
        <v>248</v>
      </c>
      <c r="G3181">
        <v>132.24</v>
      </c>
      <c r="H3181" t="str">
        <f>_xlfn.XLOOKUP(Table1[[#This Row],[MyyjäID]],myyjat!$A$2:$A$16,myyjat!$B$2:$B$16)</f>
        <v>Jani</v>
      </c>
      <c r="I3181">
        <f>_xlfn.XLOOKUP(Table1[[#This Row],[Tuotenumero]],tuotteet!$A$2:$A$26,tuotteet!$C$2:$C$26)</f>
        <v>1</v>
      </c>
      <c r="J3181" t="str">
        <f>_xlfn.XLOOKUP(Table1[[#This Row],[ryhmäID]],ryhmat!$A$2:$A$7,ryhmat!$B$2:$B$7)</f>
        <v>Äänentoisto</v>
      </c>
      <c r="K3181">
        <f>Table1[[#This Row],[Myyntihinta]]-Table1[[#This Row],[Ostohinta]]</f>
        <v>115.75999999999999</v>
      </c>
    </row>
    <row r="3182" spans="1:11" x14ac:dyDescent="0.2">
      <c r="A3182">
        <v>53680</v>
      </c>
      <c r="B3182" s="21">
        <v>44241</v>
      </c>
      <c r="C3182" s="26" t="s">
        <v>828</v>
      </c>
      <c r="D3182">
        <v>1</v>
      </c>
      <c r="E3182">
        <v>2</v>
      </c>
      <c r="F3182">
        <v>14</v>
      </c>
      <c r="G3182">
        <v>10.29</v>
      </c>
      <c r="H3182" t="str">
        <f>_xlfn.XLOOKUP(Table1[[#This Row],[MyyjäID]],myyjat!$A$2:$A$16,myyjat!$B$2:$B$16)</f>
        <v>Petteri</v>
      </c>
      <c r="I3182">
        <f>_xlfn.XLOOKUP(Table1[[#This Row],[Tuotenumero]],tuotteet!$A$2:$A$26,tuotteet!$C$2:$C$26)</f>
        <v>4</v>
      </c>
      <c r="J3182" t="str">
        <f>_xlfn.XLOOKUP(Table1[[#This Row],[ryhmäID]],ryhmat!$A$2:$A$7,ryhmat!$B$2:$B$7)</f>
        <v>Tarvikkeet</v>
      </c>
      <c r="K3182">
        <f>Table1[[#This Row],[Myyntihinta]]-Table1[[#This Row],[Ostohinta]]</f>
        <v>3.7100000000000009</v>
      </c>
    </row>
    <row r="3183" spans="1:11" x14ac:dyDescent="0.2">
      <c r="A3183">
        <v>53681</v>
      </c>
      <c r="B3183" s="21">
        <v>44241</v>
      </c>
      <c r="C3183" s="26" t="s">
        <v>829</v>
      </c>
      <c r="D3183">
        <v>1</v>
      </c>
      <c r="E3183">
        <v>6</v>
      </c>
      <c r="F3183">
        <v>323</v>
      </c>
      <c r="G3183">
        <v>219.39</v>
      </c>
      <c r="H3183" t="str">
        <f>_xlfn.XLOOKUP(Table1[[#This Row],[MyyjäID]],myyjat!$A$2:$A$16,myyjat!$B$2:$B$16)</f>
        <v>Hessu</v>
      </c>
      <c r="I3183">
        <f>_xlfn.XLOOKUP(Table1[[#This Row],[Tuotenumero]],tuotteet!$A$2:$A$26,tuotteet!$C$2:$C$26)</f>
        <v>3</v>
      </c>
      <c r="J3183" t="str">
        <f>_xlfn.XLOOKUP(Table1[[#This Row],[ryhmäID]],ryhmat!$A$2:$A$7,ryhmat!$B$2:$B$7)</f>
        <v>TV</v>
      </c>
      <c r="K3183">
        <f>Table1[[#This Row],[Myyntihinta]]-Table1[[#This Row],[Ostohinta]]</f>
        <v>103.61000000000001</v>
      </c>
    </row>
    <row r="3184" spans="1:11" x14ac:dyDescent="0.2">
      <c r="A3184">
        <v>53682</v>
      </c>
      <c r="B3184" s="21">
        <v>44242</v>
      </c>
      <c r="C3184" s="26" t="s">
        <v>828</v>
      </c>
      <c r="D3184">
        <v>1</v>
      </c>
      <c r="E3184">
        <v>5</v>
      </c>
      <c r="F3184">
        <v>15</v>
      </c>
      <c r="G3184">
        <v>10.56</v>
      </c>
      <c r="H3184" t="str">
        <f>_xlfn.XLOOKUP(Table1[[#This Row],[MyyjäID]],myyjat!$A$2:$A$16,myyjat!$B$2:$B$16)</f>
        <v>Liisa</v>
      </c>
      <c r="I3184">
        <f>_xlfn.XLOOKUP(Table1[[#This Row],[Tuotenumero]],tuotteet!$A$2:$A$26,tuotteet!$C$2:$C$26)</f>
        <v>4</v>
      </c>
      <c r="J3184" t="str">
        <f>_xlfn.XLOOKUP(Table1[[#This Row],[ryhmäID]],ryhmat!$A$2:$A$7,ryhmat!$B$2:$B$7)</f>
        <v>Tarvikkeet</v>
      </c>
      <c r="K3184">
        <f>Table1[[#This Row],[Myyntihinta]]-Table1[[#This Row],[Ostohinta]]</f>
        <v>4.4399999999999995</v>
      </c>
    </row>
    <row r="3185" spans="1:11" x14ac:dyDescent="0.2">
      <c r="A3185">
        <v>53683</v>
      </c>
      <c r="B3185" s="21">
        <v>44243</v>
      </c>
      <c r="C3185" s="26" t="s">
        <v>828</v>
      </c>
      <c r="D3185">
        <v>1</v>
      </c>
      <c r="E3185">
        <v>1</v>
      </c>
      <c r="F3185">
        <v>14</v>
      </c>
      <c r="G3185">
        <v>10.29</v>
      </c>
      <c r="H3185" t="str">
        <f>_xlfn.XLOOKUP(Table1[[#This Row],[MyyjäID]],myyjat!$A$2:$A$16,myyjat!$B$2:$B$16)</f>
        <v>Jani</v>
      </c>
      <c r="I3185">
        <f>_xlfn.XLOOKUP(Table1[[#This Row],[Tuotenumero]],tuotteet!$A$2:$A$26,tuotteet!$C$2:$C$26)</f>
        <v>4</v>
      </c>
      <c r="J3185" t="str">
        <f>_xlfn.XLOOKUP(Table1[[#This Row],[ryhmäID]],ryhmat!$A$2:$A$7,ryhmat!$B$2:$B$7)</f>
        <v>Tarvikkeet</v>
      </c>
      <c r="K3185">
        <f>Table1[[#This Row],[Myyntihinta]]-Table1[[#This Row],[Ostohinta]]</f>
        <v>3.7100000000000009</v>
      </c>
    </row>
    <row r="3186" spans="1:11" x14ac:dyDescent="0.2">
      <c r="A3186">
        <v>53684</v>
      </c>
      <c r="B3186" s="21">
        <v>44243</v>
      </c>
      <c r="C3186" s="26" t="s">
        <v>830</v>
      </c>
      <c r="D3186">
        <v>1</v>
      </c>
      <c r="E3186">
        <v>3</v>
      </c>
      <c r="F3186">
        <v>54</v>
      </c>
      <c r="G3186">
        <v>44</v>
      </c>
      <c r="H3186" t="str">
        <f>_xlfn.XLOOKUP(Table1[[#This Row],[MyyjäID]],myyjat!$A$2:$A$16,myyjat!$B$2:$B$16)</f>
        <v>Pekka</v>
      </c>
      <c r="I3186">
        <f>_xlfn.XLOOKUP(Table1[[#This Row],[Tuotenumero]],tuotteet!$A$2:$A$26,tuotteet!$C$2:$C$26)</f>
        <v>4</v>
      </c>
      <c r="J3186" t="str">
        <f>_xlfn.XLOOKUP(Table1[[#This Row],[ryhmäID]],ryhmat!$A$2:$A$7,ryhmat!$B$2:$B$7)</f>
        <v>Tarvikkeet</v>
      </c>
      <c r="K3186">
        <f>Table1[[#This Row],[Myyntihinta]]-Table1[[#This Row],[Ostohinta]]</f>
        <v>10</v>
      </c>
    </row>
    <row r="3187" spans="1:11" x14ac:dyDescent="0.2">
      <c r="A3187">
        <v>53685</v>
      </c>
      <c r="B3187" s="21">
        <v>44244</v>
      </c>
      <c r="C3187" s="26" t="s">
        <v>826</v>
      </c>
      <c r="D3187">
        <v>1</v>
      </c>
      <c r="E3187">
        <v>5</v>
      </c>
      <c r="F3187">
        <v>17</v>
      </c>
      <c r="G3187">
        <v>8.9499999999999993</v>
      </c>
      <c r="H3187" t="str">
        <f>_xlfn.XLOOKUP(Table1[[#This Row],[MyyjäID]],myyjat!$A$2:$A$16,myyjat!$B$2:$B$16)</f>
        <v>Liisa</v>
      </c>
      <c r="I3187">
        <f>_xlfn.XLOOKUP(Table1[[#This Row],[Tuotenumero]],tuotteet!$A$2:$A$26,tuotteet!$C$2:$C$26)</f>
        <v>4</v>
      </c>
      <c r="J3187" t="str">
        <f>_xlfn.XLOOKUP(Table1[[#This Row],[ryhmäID]],ryhmat!$A$2:$A$7,ryhmat!$B$2:$B$7)</f>
        <v>Tarvikkeet</v>
      </c>
      <c r="K3187">
        <f>Table1[[#This Row],[Myyntihinta]]-Table1[[#This Row],[Ostohinta]]</f>
        <v>8.0500000000000007</v>
      </c>
    </row>
    <row r="3188" spans="1:11" x14ac:dyDescent="0.2">
      <c r="A3188">
        <v>53686</v>
      </c>
      <c r="B3188" s="21">
        <v>44244</v>
      </c>
      <c r="C3188" s="26" t="s">
        <v>828</v>
      </c>
      <c r="D3188">
        <v>1</v>
      </c>
      <c r="E3188">
        <v>7</v>
      </c>
      <c r="F3188">
        <v>15</v>
      </c>
      <c r="G3188">
        <v>11.23</v>
      </c>
      <c r="H3188" t="str">
        <f>_xlfn.XLOOKUP(Table1[[#This Row],[MyyjäID]],myyjat!$A$2:$A$16,myyjat!$B$2:$B$16)</f>
        <v>Rauno</v>
      </c>
      <c r="I3188">
        <f>_xlfn.XLOOKUP(Table1[[#This Row],[Tuotenumero]],tuotteet!$A$2:$A$26,tuotteet!$C$2:$C$26)</f>
        <v>4</v>
      </c>
      <c r="J3188" t="str">
        <f>_xlfn.XLOOKUP(Table1[[#This Row],[ryhmäID]],ryhmat!$A$2:$A$7,ryhmat!$B$2:$B$7)</f>
        <v>Tarvikkeet</v>
      </c>
      <c r="K3188">
        <f>Table1[[#This Row],[Myyntihinta]]-Table1[[#This Row],[Ostohinta]]</f>
        <v>3.7699999999999996</v>
      </c>
    </row>
    <row r="3189" spans="1:11" x14ac:dyDescent="0.2">
      <c r="A3189">
        <v>53687</v>
      </c>
      <c r="B3189" s="21">
        <v>44244</v>
      </c>
      <c r="C3189" s="26" t="s">
        <v>828</v>
      </c>
      <c r="D3189">
        <v>1</v>
      </c>
      <c r="E3189">
        <v>1</v>
      </c>
      <c r="F3189">
        <v>15</v>
      </c>
      <c r="G3189">
        <v>10.97</v>
      </c>
      <c r="H3189" t="str">
        <f>_xlfn.XLOOKUP(Table1[[#This Row],[MyyjäID]],myyjat!$A$2:$A$16,myyjat!$B$2:$B$16)</f>
        <v>Jani</v>
      </c>
      <c r="I3189">
        <f>_xlfn.XLOOKUP(Table1[[#This Row],[Tuotenumero]],tuotteet!$A$2:$A$26,tuotteet!$C$2:$C$26)</f>
        <v>4</v>
      </c>
      <c r="J3189" t="str">
        <f>_xlfn.XLOOKUP(Table1[[#This Row],[ryhmäID]],ryhmat!$A$2:$A$7,ryhmat!$B$2:$B$7)</f>
        <v>Tarvikkeet</v>
      </c>
      <c r="K3189">
        <f>Table1[[#This Row],[Myyntihinta]]-Table1[[#This Row],[Ostohinta]]</f>
        <v>4.0299999999999994</v>
      </c>
    </row>
    <row r="3190" spans="1:11" x14ac:dyDescent="0.2">
      <c r="A3190">
        <v>53688</v>
      </c>
      <c r="B3190" s="21">
        <v>44245</v>
      </c>
      <c r="C3190" s="26" t="s">
        <v>828</v>
      </c>
      <c r="D3190">
        <v>1</v>
      </c>
      <c r="E3190">
        <v>6</v>
      </c>
      <c r="F3190">
        <v>15</v>
      </c>
      <c r="G3190">
        <v>11.24</v>
      </c>
      <c r="H3190" t="str">
        <f>_xlfn.XLOOKUP(Table1[[#This Row],[MyyjäID]],myyjat!$A$2:$A$16,myyjat!$B$2:$B$16)</f>
        <v>Hessu</v>
      </c>
      <c r="I3190">
        <f>_xlfn.XLOOKUP(Table1[[#This Row],[Tuotenumero]],tuotteet!$A$2:$A$26,tuotteet!$C$2:$C$26)</f>
        <v>4</v>
      </c>
      <c r="J3190" t="str">
        <f>_xlfn.XLOOKUP(Table1[[#This Row],[ryhmäID]],ryhmat!$A$2:$A$7,ryhmat!$B$2:$B$7)</f>
        <v>Tarvikkeet</v>
      </c>
      <c r="K3190">
        <f>Table1[[#This Row],[Myyntihinta]]-Table1[[#This Row],[Ostohinta]]</f>
        <v>3.76</v>
      </c>
    </row>
    <row r="3191" spans="1:11" x14ac:dyDescent="0.2">
      <c r="A3191">
        <v>53689</v>
      </c>
      <c r="B3191" s="21">
        <v>44245</v>
      </c>
      <c r="C3191" s="26" t="s">
        <v>828</v>
      </c>
      <c r="D3191">
        <v>1</v>
      </c>
      <c r="E3191">
        <v>1</v>
      </c>
      <c r="F3191">
        <v>15</v>
      </c>
      <c r="G3191">
        <v>10.91</v>
      </c>
      <c r="H3191" t="str">
        <f>_xlfn.XLOOKUP(Table1[[#This Row],[MyyjäID]],myyjat!$A$2:$A$16,myyjat!$B$2:$B$16)</f>
        <v>Jani</v>
      </c>
      <c r="I3191">
        <f>_xlfn.XLOOKUP(Table1[[#This Row],[Tuotenumero]],tuotteet!$A$2:$A$26,tuotteet!$C$2:$C$26)</f>
        <v>4</v>
      </c>
      <c r="J3191" t="str">
        <f>_xlfn.XLOOKUP(Table1[[#This Row],[ryhmäID]],ryhmat!$A$2:$A$7,ryhmat!$B$2:$B$7)</f>
        <v>Tarvikkeet</v>
      </c>
      <c r="K3191">
        <f>Table1[[#This Row],[Myyntihinta]]-Table1[[#This Row],[Ostohinta]]</f>
        <v>4.09</v>
      </c>
    </row>
    <row r="3192" spans="1:11" x14ac:dyDescent="0.2">
      <c r="A3192">
        <v>53690</v>
      </c>
      <c r="B3192" s="21">
        <v>44246</v>
      </c>
      <c r="C3192" s="26" t="s">
        <v>828</v>
      </c>
      <c r="D3192">
        <v>1</v>
      </c>
      <c r="E3192">
        <v>5</v>
      </c>
      <c r="F3192">
        <v>15</v>
      </c>
      <c r="G3192">
        <v>10.46</v>
      </c>
      <c r="H3192" t="str">
        <f>_xlfn.XLOOKUP(Table1[[#This Row],[MyyjäID]],myyjat!$A$2:$A$16,myyjat!$B$2:$B$16)</f>
        <v>Liisa</v>
      </c>
      <c r="I3192">
        <f>_xlfn.XLOOKUP(Table1[[#This Row],[Tuotenumero]],tuotteet!$A$2:$A$26,tuotteet!$C$2:$C$26)</f>
        <v>4</v>
      </c>
      <c r="J3192" t="str">
        <f>_xlfn.XLOOKUP(Table1[[#This Row],[ryhmäID]],ryhmat!$A$2:$A$7,ryhmat!$B$2:$B$7)</f>
        <v>Tarvikkeet</v>
      </c>
      <c r="K3192">
        <f>Table1[[#This Row],[Myyntihinta]]-Table1[[#This Row],[Ostohinta]]</f>
        <v>4.5399999999999991</v>
      </c>
    </row>
    <row r="3193" spans="1:11" x14ac:dyDescent="0.2">
      <c r="A3193">
        <v>53691</v>
      </c>
      <c r="B3193" s="21">
        <v>44246</v>
      </c>
      <c r="C3193" s="26" t="s">
        <v>828</v>
      </c>
      <c r="D3193">
        <v>1</v>
      </c>
      <c r="E3193">
        <v>5</v>
      </c>
      <c r="F3193">
        <v>15</v>
      </c>
      <c r="G3193">
        <v>10.37</v>
      </c>
      <c r="H3193" t="str">
        <f>_xlfn.XLOOKUP(Table1[[#This Row],[MyyjäID]],myyjat!$A$2:$A$16,myyjat!$B$2:$B$16)</f>
        <v>Liisa</v>
      </c>
      <c r="I3193">
        <f>_xlfn.XLOOKUP(Table1[[#This Row],[Tuotenumero]],tuotteet!$A$2:$A$26,tuotteet!$C$2:$C$26)</f>
        <v>4</v>
      </c>
      <c r="J3193" t="str">
        <f>_xlfn.XLOOKUP(Table1[[#This Row],[ryhmäID]],ryhmat!$A$2:$A$7,ryhmat!$B$2:$B$7)</f>
        <v>Tarvikkeet</v>
      </c>
      <c r="K3193">
        <f>Table1[[#This Row],[Myyntihinta]]-Table1[[#This Row],[Ostohinta]]</f>
        <v>4.6300000000000008</v>
      </c>
    </row>
    <row r="3194" spans="1:11" x14ac:dyDescent="0.2">
      <c r="A3194">
        <v>53692</v>
      </c>
      <c r="B3194" s="21">
        <v>44246</v>
      </c>
      <c r="C3194" s="26" t="s">
        <v>828</v>
      </c>
      <c r="D3194">
        <v>1</v>
      </c>
      <c r="E3194">
        <v>1</v>
      </c>
      <c r="F3194">
        <v>15</v>
      </c>
      <c r="G3194">
        <v>10.71</v>
      </c>
      <c r="H3194" t="str">
        <f>_xlfn.XLOOKUP(Table1[[#This Row],[MyyjäID]],myyjat!$A$2:$A$16,myyjat!$B$2:$B$16)</f>
        <v>Jani</v>
      </c>
      <c r="I3194">
        <f>_xlfn.XLOOKUP(Table1[[#This Row],[Tuotenumero]],tuotteet!$A$2:$A$26,tuotteet!$C$2:$C$26)</f>
        <v>4</v>
      </c>
      <c r="J3194" t="str">
        <f>_xlfn.XLOOKUP(Table1[[#This Row],[ryhmäID]],ryhmat!$A$2:$A$7,ryhmat!$B$2:$B$7)</f>
        <v>Tarvikkeet</v>
      </c>
      <c r="K3194">
        <f>Table1[[#This Row],[Myyntihinta]]-Table1[[#This Row],[Ostohinta]]</f>
        <v>4.2899999999999991</v>
      </c>
    </row>
    <row r="3195" spans="1:11" x14ac:dyDescent="0.2">
      <c r="A3195">
        <v>53693</v>
      </c>
      <c r="B3195" s="21">
        <v>44246</v>
      </c>
      <c r="C3195" s="26" t="s">
        <v>827</v>
      </c>
      <c r="D3195">
        <v>1</v>
      </c>
      <c r="E3195">
        <v>3</v>
      </c>
      <c r="F3195">
        <v>259</v>
      </c>
      <c r="G3195">
        <v>130.80000000000001</v>
      </c>
      <c r="H3195" t="str">
        <f>_xlfn.XLOOKUP(Table1[[#This Row],[MyyjäID]],myyjat!$A$2:$A$16,myyjat!$B$2:$B$16)</f>
        <v>Pekka</v>
      </c>
      <c r="I3195">
        <f>_xlfn.XLOOKUP(Table1[[#This Row],[Tuotenumero]],tuotteet!$A$2:$A$26,tuotteet!$C$2:$C$26)</f>
        <v>1</v>
      </c>
      <c r="J3195" t="str">
        <f>_xlfn.XLOOKUP(Table1[[#This Row],[ryhmäID]],ryhmat!$A$2:$A$7,ryhmat!$B$2:$B$7)</f>
        <v>Äänentoisto</v>
      </c>
      <c r="K3195">
        <f>Table1[[#This Row],[Myyntihinta]]-Table1[[#This Row],[Ostohinta]]</f>
        <v>128.19999999999999</v>
      </c>
    </row>
    <row r="3196" spans="1:11" x14ac:dyDescent="0.2">
      <c r="A3196">
        <v>53694</v>
      </c>
      <c r="B3196" s="21">
        <v>44246</v>
      </c>
      <c r="C3196" s="26" t="s">
        <v>828</v>
      </c>
      <c r="D3196">
        <v>2</v>
      </c>
      <c r="E3196">
        <v>2</v>
      </c>
      <c r="F3196">
        <v>15</v>
      </c>
      <c r="G3196">
        <v>11.21</v>
      </c>
      <c r="H3196" t="str">
        <f>_xlfn.XLOOKUP(Table1[[#This Row],[MyyjäID]],myyjat!$A$2:$A$16,myyjat!$B$2:$B$16)</f>
        <v>Petteri</v>
      </c>
      <c r="I3196">
        <f>_xlfn.XLOOKUP(Table1[[#This Row],[Tuotenumero]],tuotteet!$A$2:$A$26,tuotteet!$C$2:$C$26)</f>
        <v>4</v>
      </c>
      <c r="J3196" t="str">
        <f>_xlfn.XLOOKUP(Table1[[#This Row],[ryhmäID]],ryhmat!$A$2:$A$7,ryhmat!$B$2:$B$7)</f>
        <v>Tarvikkeet</v>
      </c>
      <c r="K3196">
        <f>Table1[[#This Row],[Myyntihinta]]-Table1[[#This Row],[Ostohinta]]</f>
        <v>3.7899999999999991</v>
      </c>
    </row>
    <row r="3197" spans="1:11" x14ac:dyDescent="0.2">
      <c r="A3197">
        <v>53695</v>
      </c>
      <c r="B3197" s="21">
        <v>44247</v>
      </c>
      <c r="C3197" s="26" t="s">
        <v>828</v>
      </c>
      <c r="D3197">
        <v>1</v>
      </c>
      <c r="E3197">
        <v>1</v>
      </c>
      <c r="F3197">
        <v>15</v>
      </c>
      <c r="G3197">
        <v>10.55</v>
      </c>
      <c r="H3197" t="str">
        <f>_xlfn.XLOOKUP(Table1[[#This Row],[MyyjäID]],myyjat!$A$2:$A$16,myyjat!$B$2:$B$16)</f>
        <v>Jani</v>
      </c>
      <c r="I3197">
        <f>_xlfn.XLOOKUP(Table1[[#This Row],[Tuotenumero]],tuotteet!$A$2:$A$26,tuotteet!$C$2:$C$26)</f>
        <v>4</v>
      </c>
      <c r="J3197" t="str">
        <f>_xlfn.XLOOKUP(Table1[[#This Row],[ryhmäID]],ryhmat!$A$2:$A$7,ryhmat!$B$2:$B$7)</f>
        <v>Tarvikkeet</v>
      </c>
      <c r="K3197">
        <f>Table1[[#This Row],[Myyntihinta]]-Table1[[#This Row],[Ostohinta]]</f>
        <v>4.4499999999999993</v>
      </c>
    </row>
    <row r="3198" spans="1:11" x14ac:dyDescent="0.2">
      <c r="A3198">
        <v>53696</v>
      </c>
      <c r="B3198" s="21">
        <v>44248</v>
      </c>
      <c r="C3198" s="26" t="s">
        <v>828</v>
      </c>
      <c r="D3198">
        <v>1</v>
      </c>
      <c r="E3198">
        <v>14</v>
      </c>
      <c r="F3198">
        <v>15</v>
      </c>
      <c r="G3198">
        <v>11.23</v>
      </c>
      <c r="H3198" t="str">
        <f>_xlfn.XLOOKUP(Table1[[#This Row],[MyyjäID]],myyjat!$A$2:$A$16,myyjat!$B$2:$B$16)</f>
        <v>Hillevi</v>
      </c>
      <c r="I3198">
        <f>_xlfn.XLOOKUP(Table1[[#This Row],[Tuotenumero]],tuotteet!$A$2:$A$26,tuotteet!$C$2:$C$26)</f>
        <v>4</v>
      </c>
      <c r="J3198" t="str">
        <f>_xlfn.XLOOKUP(Table1[[#This Row],[ryhmäID]],ryhmat!$A$2:$A$7,ryhmat!$B$2:$B$7)</f>
        <v>Tarvikkeet</v>
      </c>
      <c r="K3198">
        <f>Table1[[#This Row],[Myyntihinta]]-Table1[[#This Row],[Ostohinta]]</f>
        <v>3.7699999999999996</v>
      </c>
    </row>
    <row r="3199" spans="1:11" x14ac:dyDescent="0.2">
      <c r="A3199">
        <v>53697</v>
      </c>
      <c r="B3199" s="21">
        <v>44248</v>
      </c>
      <c r="C3199" s="26" t="s">
        <v>828</v>
      </c>
      <c r="D3199">
        <v>1</v>
      </c>
      <c r="E3199">
        <v>6</v>
      </c>
      <c r="F3199">
        <v>15</v>
      </c>
      <c r="G3199">
        <v>10.27</v>
      </c>
      <c r="H3199" t="str">
        <f>_xlfn.XLOOKUP(Table1[[#This Row],[MyyjäID]],myyjat!$A$2:$A$16,myyjat!$B$2:$B$16)</f>
        <v>Hessu</v>
      </c>
      <c r="I3199">
        <f>_xlfn.XLOOKUP(Table1[[#This Row],[Tuotenumero]],tuotteet!$A$2:$A$26,tuotteet!$C$2:$C$26)</f>
        <v>4</v>
      </c>
      <c r="J3199" t="str">
        <f>_xlfn.XLOOKUP(Table1[[#This Row],[ryhmäID]],ryhmat!$A$2:$A$7,ryhmat!$B$2:$B$7)</f>
        <v>Tarvikkeet</v>
      </c>
      <c r="K3199">
        <f>Table1[[#This Row],[Myyntihinta]]-Table1[[#This Row],[Ostohinta]]</f>
        <v>4.7300000000000004</v>
      </c>
    </row>
    <row r="3200" spans="1:11" x14ac:dyDescent="0.2">
      <c r="A3200">
        <v>53698</v>
      </c>
      <c r="B3200" s="21">
        <v>44249</v>
      </c>
      <c r="C3200" s="26" t="s">
        <v>828</v>
      </c>
      <c r="D3200">
        <v>1</v>
      </c>
      <c r="E3200">
        <v>3</v>
      </c>
      <c r="F3200">
        <v>15</v>
      </c>
      <c r="G3200">
        <v>11.1</v>
      </c>
      <c r="H3200" t="str">
        <f>_xlfn.XLOOKUP(Table1[[#This Row],[MyyjäID]],myyjat!$A$2:$A$16,myyjat!$B$2:$B$16)</f>
        <v>Pekka</v>
      </c>
      <c r="I3200">
        <f>_xlfn.XLOOKUP(Table1[[#This Row],[Tuotenumero]],tuotteet!$A$2:$A$26,tuotteet!$C$2:$C$26)</f>
        <v>4</v>
      </c>
      <c r="J3200" t="str">
        <f>_xlfn.XLOOKUP(Table1[[#This Row],[ryhmäID]],ryhmat!$A$2:$A$7,ryhmat!$B$2:$B$7)</f>
        <v>Tarvikkeet</v>
      </c>
      <c r="K3200">
        <f>Table1[[#This Row],[Myyntihinta]]-Table1[[#This Row],[Ostohinta]]</f>
        <v>3.9000000000000004</v>
      </c>
    </row>
    <row r="3201" spans="1:11" x14ac:dyDescent="0.2">
      <c r="A3201">
        <v>53699</v>
      </c>
      <c r="B3201" s="21">
        <v>44249</v>
      </c>
      <c r="C3201" s="26" t="s">
        <v>826</v>
      </c>
      <c r="D3201">
        <v>1</v>
      </c>
      <c r="E3201">
        <v>7</v>
      </c>
      <c r="F3201">
        <v>18</v>
      </c>
      <c r="G3201">
        <v>9.35</v>
      </c>
      <c r="H3201" t="str">
        <f>_xlfn.XLOOKUP(Table1[[#This Row],[MyyjäID]],myyjat!$A$2:$A$16,myyjat!$B$2:$B$16)</f>
        <v>Rauno</v>
      </c>
      <c r="I3201">
        <f>_xlfn.XLOOKUP(Table1[[#This Row],[Tuotenumero]],tuotteet!$A$2:$A$26,tuotteet!$C$2:$C$26)</f>
        <v>4</v>
      </c>
      <c r="J3201" t="str">
        <f>_xlfn.XLOOKUP(Table1[[#This Row],[ryhmäID]],ryhmat!$A$2:$A$7,ryhmat!$B$2:$B$7)</f>
        <v>Tarvikkeet</v>
      </c>
      <c r="K3201">
        <f>Table1[[#This Row],[Myyntihinta]]-Table1[[#This Row],[Ostohinta]]</f>
        <v>8.65</v>
      </c>
    </row>
    <row r="3202" spans="1:11" x14ac:dyDescent="0.2">
      <c r="A3202">
        <v>53700</v>
      </c>
      <c r="B3202" s="21">
        <v>44249</v>
      </c>
      <c r="C3202" s="26" t="s">
        <v>828</v>
      </c>
      <c r="D3202">
        <v>1</v>
      </c>
      <c r="E3202">
        <v>7</v>
      </c>
      <c r="F3202">
        <v>15</v>
      </c>
      <c r="G3202">
        <v>10.61</v>
      </c>
      <c r="H3202" t="str">
        <f>_xlfn.XLOOKUP(Table1[[#This Row],[MyyjäID]],myyjat!$A$2:$A$16,myyjat!$B$2:$B$16)</f>
        <v>Rauno</v>
      </c>
      <c r="I3202">
        <f>_xlfn.XLOOKUP(Table1[[#This Row],[Tuotenumero]],tuotteet!$A$2:$A$26,tuotteet!$C$2:$C$26)</f>
        <v>4</v>
      </c>
      <c r="J3202" t="str">
        <f>_xlfn.XLOOKUP(Table1[[#This Row],[ryhmäID]],ryhmat!$A$2:$A$7,ryhmat!$B$2:$B$7)</f>
        <v>Tarvikkeet</v>
      </c>
      <c r="K3202">
        <f>Table1[[#This Row],[Myyntihinta]]-Table1[[#This Row],[Ostohinta]]</f>
        <v>4.3900000000000006</v>
      </c>
    </row>
    <row r="3203" spans="1:11" x14ac:dyDescent="0.2">
      <c r="A3203">
        <v>53701</v>
      </c>
      <c r="B3203" s="21">
        <v>44250</v>
      </c>
      <c r="C3203" s="26" t="s">
        <v>829</v>
      </c>
      <c r="D3203">
        <v>1</v>
      </c>
      <c r="E3203">
        <v>10</v>
      </c>
      <c r="F3203">
        <v>346</v>
      </c>
      <c r="G3203">
        <v>235.04</v>
      </c>
      <c r="H3203" t="str">
        <f>_xlfn.XLOOKUP(Table1[[#This Row],[MyyjäID]],myyjat!$A$2:$A$16,myyjat!$B$2:$B$16)</f>
        <v>Jenni</v>
      </c>
      <c r="I3203">
        <f>_xlfn.XLOOKUP(Table1[[#This Row],[Tuotenumero]],tuotteet!$A$2:$A$26,tuotteet!$C$2:$C$26)</f>
        <v>3</v>
      </c>
      <c r="J3203" t="str">
        <f>_xlfn.XLOOKUP(Table1[[#This Row],[ryhmäID]],ryhmat!$A$2:$A$7,ryhmat!$B$2:$B$7)</f>
        <v>TV</v>
      </c>
      <c r="K3203">
        <f>Table1[[#This Row],[Myyntihinta]]-Table1[[#This Row],[Ostohinta]]</f>
        <v>110.96000000000001</v>
      </c>
    </row>
    <row r="3204" spans="1:11" x14ac:dyDescent="0.2">
      <c r="A3204">
        <v>53702</v>
      </c>
      <c r="B3204" s="21">
        <v>44250</v>
      </c>
      <c r="C3204" s="26" t="s">
        <v>828</v>
      </c>
      <c r="D3204">
        <v>1</v>
      </c>
      <c r="E3204">
        <v>13</v>
      </c>
      <c r="F3204">
        <v>15</v>
      </c>
      <c r="G3204">
        <v>10.71</v>
      </c>
      <c r="H3204" t="str">
        <f>_xlfn.XLOOKUP(Table1[[#This Row],[MyyjäID]],myyjat!$A$2:$A$16,myyjat!$B$2:$B$16)</f>
        <v>Mari</v>
      </c>
      <c r="I3204">
        <f>_xlfn.XLOOKUP(Table1[[#This Row],[Tuotenumero]],tuotteet!$A$2:$A$26,tuotteet!$C$2:$C$26)</f>
        <v>4</v>
      </c>
      <c r="J3204" t="str">
        <f>_xlfn.XLOOKUP(Table1[[#This Row],[ryhmäID]],ryhmat!$A$2:$A$7,ryhmat!$B$2:$B$7)</f>
        <v>Tarvikkeet</v>
      </c>
      <c r="K3204">
        <f>Table1[[#This Row],[Myyntihinta]]-Table1[[#This Row],[Ostohinta]]</f>
        <v>4.2899999999999991</v>
      </c>
    </row>
    <row r="3205" spans="1:11" x14ac:dyDescent="0.2">
      <c r="A3205">
        <v>53703</v>
      </c>
      <c r="B3205" s="21">
        <v>44251</v>
      </c>
      <c r="C3205" s="26" t="s">
        <v>828</v>
      </c>
      <c r="D3205">
        <v>1</v>
      </c>
      <c r="E3205">
        <v>5</v>
      </c>
      <c r="F3205">
        <v>15</v>
      </c>
      <c r="G3205">
        <v>10.58</v>
      </c>
      <c r="H3205" t="str">
        <f>_xlfn.XLOOKUP(Table1[[#This Row],[MyyjäID]],myyjat!$A$2:$A$16,myyjat!$B$2:$B$16)</f>
        <v>Liisa</v>
      </c>
      <c r="I3205">
        <f>_xlfn.XLOOKUP(Table1[[#This Row],[Tuotenumero]],tuotteet!$A$2:$A$26,tuotteet!$C$2:$C$26)</f>
        <v>4</v>
      </c>
      <c r="J3205" t="str">
        <f>_xlfn.XLOOKUP(Table1[[#This Row],[ryhmäID]],ryhmat!$A$2:$A$7,ryhmat!$B$2:$B$7)</f>
        <v>Tarvikkeet</v>
      </c>
      <c r="K3205">
        <f>Table1[[#This Row],[Myyntihinta]]-Table1[[#This Row],[Ostohinta]]</f>
        <v>4.42</v>
      </c>
    </row>
    <row r="3206" spans="1:11" x14ac:dyDescent="0.2">
      <c r="A3206">
        <v>53704</v>
      </c>
      <c r="B3206" s="21">
        <v>44251</v>
      </c>
      <c r="C3206" s="26" t="s">
        <v>827</v>
      </c>
      <c r="D3206">
        <v>1</v>
      </c>
      <c r="E3206">
        <v>7</v>
      </c>
      <c r="F3206">
        <v>245</v>
      </c>
      <c r="G3206">
        <v>130</v>
      </c>
      <c r="H3206" t="str">
        <f>_xlfn.XLOOKUP(Table1[[#This Row],[MyyjäID]],myyjat!$A$2:$A$16,myyjat!$B$2:$B$16)</f>
        <v>Rauno</v>
      </c>
      <c r="I3206">
        <f>_xlfn.XLOOKUP(Table1[[#This Row],[Tuotenumero]],tuotteet!$A$2:$A$26,tuotteet!$C$2:$C$26)</f>
        <v>1</v>
      </c>
      <c r="J3206" t="str">
        <f>_xlfn.XLOOKUP(Table1[[#This Row],[ryhmäID]],ryhmat!$A$2:$A$7,ryhmat!$B$2:$B$7)</f>
        <v>Äänentoisto</v>
      </c>
      <c r="K3206">
        <f>Table1[[#This Row],[Myyntihinta]]-Table1[[#This Row],[Ostohinta]]</f>
        <v>115</v>
      </c>
    </row>
    <row r="3207" spans="1:11" x14ac:dyDescent="0.2">
      <c r="A3207">
        <v>53705</v>
      </c>
      <c r="B3207" s="21">
        <v>44252</v>
      </c>
      <c r="C3207" s="26" t="s">
        <v>828</v>
      </c>
      <c r="D3207">
        <v>1</v>
      </c>
      <c r="E3207">
        <v>2</v>
      </c>
      <c r="F3207">
        <v>15</v>
      </c>
      <c r="G3207">
        <v>11</v>
      </c>
      <c r="H3207" t="str">
        <f>_xlfn.XLOOKUP(Table1[[#This Row],[MyyjäID]],myyjat!$A$2:$A$16,myyjat!$B$2:$B$16)</f>
        <v>Petteri</v>
      </c>
      <c r="I3207">
        <f>_xlfn.XLOOKUP(Table1[[#This Row],[Tuotenumero]],tuotteet!$A$2:$A$26,tuotteet!$C$2:$C$26)</f>
        <v>4</v>
      </c>
      <c r="J3207" t="str">
        <f>_xlfn.XLOOKUP(Table1[[#This Row],[ryhmäID]],ryhmat!$A$2:$A$7,ryhmat!$B$2:$B$7)</f>
        <v>Tarvikkeet</v>
      </c>
      <c r="K3207">
        <f>Table1[[#This Row],[Myyntihinta]]-Table1[[#This Row],[Ostohinta]]</f>
        <v>4</v>
      </c>
    </row>
    <row r="3208" spans="1:11" x14ac:dyDescent="0.2">
      <c r="A3208">
        <v>53706</v>
      </c>
      <c r="B3208" s="21">
        <v>44252</v>
      </c>
      <c r="C3208" s="26" t="s">
        <v>828</v>
      </c>
      <c r="D3208">
        <v>1</v>
      </c>
      <c r="E3208">
        <v>11</v>
      </c>
      <c r="F3208">
        <v>15</v>
      </c>
      <c r="G3208">
        <v>10.32</v>
      </c>
      <c r="H3208" t="str">
        <f>_xlfn.XLOOKUP(Table1[[#This Row],[MyyjäID]],myyjat!$A$2:$A$16,myyjat!$B$2:$B$16)</f>
        <v>Lisbeth</v>
      </c>
      <c r="I3208">
        <f>_xlfn.XLOOKUP(Table1[[#This Row],[Tuotenumero]],tuotteet!$A$2:$A$26,tuotteet!$C$2:$C$26)</f>
        <v>4</v>
      </c>
      <c r="J3208" t="str">
        <f>_xlfn.XLOOKUP(Table1[[#This Row],[ryhmäID]],ryhmat!$A$2:$A$7,ryhmat!$B$2:$B$7)</f>
        <v>Tarvikkeet</v>
      </c>
      <c r="K3208">
        <f>Table1[[#This Row],[Myyntihinta]]-Table1[[#This Row],[Ostohinta]]</f>
        <v>4.68</v>
      </c>
    </row>
    <row r="3209" spans="1:11" x14ac:dyDescent="0.2">
      <c r="A3209">
        <v>53707</v>
      </c>
      <c r="B3209" s="21">
        <v>44252</v>
      </c>
      <c r="C3209" s="26" t="s">
        <v>828</v>
      </c>
      <c r="D3209">
        <v>1</v>
      </c>
      <c r="E3209">
        <v>3</v>
      </c>
      <c r="F3209">
        <v>15</v>
      </c>
      <c r="G3209">
        <v>10.95</v>
      </c>
      <c r="H3209" t="str">
        <f>_xlfn.XLOOKUP(Table1[[#This Row],[MyyjäID]],myyjat!$A$2:$A$16,myyjat!$B$2:$B$16)</f>
        <v>Pekka</v>
      </c>
      <c r="I3209">
        <f>_xlfn.XLOOKUP(Table1[[#This Row],[Tuotenumero]],tuotteet!$A$2:$A$26,tuotteet!$C$2:$C$26)</f>
        <v>4</v>
      </c>
      <c r="J3209" t="str">
        <f>_xlfn.XLOOKUP(Table1[[#This Row],[ryhmäID]],ryhmat!$A$2:$A$7,ryhmat!$B$2:$B$7)</f>
        <v>Tarvikkeet</v>
      </c>
      <c r="K3209">
        <f>Table1[[#This Row],[Myyntihinta]]-Table1[[#This Row],[Ostohinta]]</f>
        <v>4.0500000000000007</v>
      </c>
    </row>
    <row r="3210" spans="1:11" x14ac:dyDescent="0.2">
      <c r="A3210">
        <v>53708</v>
      </c>
      <c r="B3210" s="21">
        <v>44252</v>
      </c>
      <c r="C3210" s="26" t="s">
        <v>828</v>
      </c>
      <c r="D3210">
        <v>1</v>
      </c>
      <c r="E3210">
        <v>14</v>
      </c>
      <c r="F3210">
        <v>15</v>
      </c>
      <c r="G3210">
        <v>10.24</v>
      </c>
      <c r="H3210" t="str">
        <f>_xlfn.XLOOKUP(Table1[[#This Row],[MyyjäID]],myyjat!$A$2:$A$16,myyjat!$B$2:$B$16)</f>
        <v>Hillevi</v>
      </c>
      <c r="I3210">
        <f>_xlfn.XLOOKUP(Table1[[#This Row],[Tuotenumero]],tuotteet!$A$2:$A$26,tuotteet!$C$2:$C$26)</f>
        <v>4</v>
      </c>
      <c r="J3210" t="str">
        <f>_xlfn.XLOOKUP(Table1[[#This Row],[ryhmäID]],ryhmat!$A$2:$A$7,ryhmat!$B$2:$B$7)</f>
        <v>Tarvikkeet</v>
      </c>
      <c r="K3210">
        <f>Table1[[#This Row],[Myyntihinta]]-Table1[[#This Row],[Ostohinta]]</f>
        <v>4.76</v>
      </c>
    </row>
    <row r="3211" spans="1:11" x14ac:dyDescent="0.2">
      <c r="A3211">
        <v>53709</v>
      </c>
      <c r="B3211" s="21">
        <v>44253</v>
      </c>
      <c r="C3211" s="26" t="s">
        <v>827</v>
      </c>
      <c r="D3211">
        <v>1</v>
      </c>
      <c r="E3211">
        <v>2</v>
      </c>
      <c r="F3211">
        <v>250</v>
      </c>
      <c r="G3211">
        <v>138.49</v>
      </c>
      <c r="H3211" t="str">
        <f>_xlfn.XLOOKUP(Table1[[#This Row],[MyyjäID]],myyjat!$A$2:$A$16,myyjat!$B$2:$B$16)</f>
        <v>Petteri</v>
      </c>
      <c r="I3211">
        <f>_xlfn.XLOOKUP(Table1[[#This Row],[Tuotenumero]],tuotteet!$A$2:$A$26,tuotteet!$C$2:$C$26)</f>
        <v>1</v>
      </c>
      <c r="J3211" t="str">
        <f>_xlfn.XLOOKUP(Table1[[#This Row],[ryhmäID]],ryhmat!$A$2:$A$7,ryhmat!$B$2:$B$7)</f>
        <v>Äänentoisto</v>
      </c>
      <c r="K3211">
        <f>Table1[[#This Row],[Myyntihinta]]-Table1[[#This Row],[Ostohinta]]</f>
        <v>111.50999999999999</v>
      </c>
    </row>
    <row r="3212" spans="1:11" x14ac:dyDescent="0.2">
      <c r="A3212">
        <v>53710</v>
      </c>
      <c r="B3212" s="21">
        <v>44253</v>
      </c>
      <c r="C3212" s="26" t="s">
        <v>826</v>
      </c>
      <c r="D3212">
        <v>1</v>
      </c>
      <c r="E3212">
        <v>2</v>
      </c>
      <c r="F3212">
        <v>18</v>
      </c>
      <c r="G3212">
        <v>9.57</v>
      </c>
      <c r="H3212" t="str">
        <f>_xlfn.XLOOKUP(Table1[[#This Row],[MyyjäID]],myyjat!$A$2:$A$16,myyjat!$B$2:$B$16)</f>
        <v>Petteri</v>
      </c>
      <c r="I3212">
        <f>_xlfn.XLOOKUP(Table1[[#This Row],[Tuotenumero]],tuotteet!$A$2:$A$26,tuotteet!$C$2:$C$26)</f>
        <v>4</v>
      </c>
      <c r="J3212" t="str">
        <f>_xlfn.XLOOKUP(Table1[[#This Row],[ryhmäID]],ryhmat!$A$2:$A$7,ryhmat!$B$2:$B$7)</f>
        <v>Tarvikkeet</v>
      </c>
      <c r="K3212">
        <f>Table1[[#This Row],[Myyntihinta]]-Table1[[#This Row],[Ostohinta]]</f>
        <v>8.43</v>
      </c>
    </row>
    <row r="3213" spans="1:11" x14ac:dyDescent="0.2">
      <c r="A3213">
        <v>53711</v>
      </c>
      <c r="B3213" s="21">
        <v>44253</v>
      </c>
      <c r="C3213" s="26" t="s">
        <v>828</v>
      </c>
      <c r="D3213">
        <v>1</v>
      </c>
      <c r="E3213">
        <v>6</v>
      </c>
      <c r="F3213">
        <v>15</v>
      </c>
      <c r="G3213">
        <v>10.95</v>
      </c>
      <c r="H3213" t="str">
        <f>_xlfn.XLOOKUP(Table1[[#This Row],[MyyjäID]],myyjat!$A$2:$A$16,myyjat!$B$2:$B$16)</f>
        <v>Hessu</v>
      </c>
      <c r="I3213">
        <f>_xlfn.XLOOKUP(Table1[[#This Row],[Tuotenumero]],tuotteet!$A$2:$A$26,tuotteet!$C$2:$C$26)</f>
        <v>4</v>
      </c>
      <c r="J3213" t="str">
        <f>_xlfn.XLOOKUP(Table1[[#This Row],[ryhmäID]],ryhmat!$A$2:$A$7,ryhmat!$B$2:$B$7)</f>
        <v>Tarvikkeet</v>
      </c>
      <c r="K3213">
        <f>Table1[[#This Row],[Myyntihinta]]-Table1[[#This Row],[Ostohinta]]</f>
        <v>4.0500000000000007</v>
      </c>
    </row>
    <row r="3214" spans="1:11" x14ac:dyDescent="0.2">
      <c r="A3214">
        <v>53712</v>
      </c>
      <c r="B3214" s="21">
        <v>44254</v>
      </c>
      <c r="C3214" s="26" t="s">
        <v>828</v>
      </c>
      <c r="D3214">
        <v>1</v>
      </c>
      <c r="E3214">
        <v>6</v>
      </c>
      <c r="F3214">
        <v>14</v>
      </c>
      <c r="G3214">
        <v>10.29</v>
      </c>
      <c r="H3214" t="str">
        <f>_xlfn.XLOOKUP(Table1[[#This Row],[MyyjäID]],myyjat!$A$2:$A$16,myyjat!$B$2:$B$16)</f>
        <v>Hessu</v>
      </c>
      <c r="I3214">
        <f>_xlfn.XLOOKUP(Table1[[#This Row],[Tuotenumero]],tuotteet!$A$2:$A$26,tuotteet!$C$2:$C$26)</f>
        <v>4</v>
      </c>
      <c r="J3214" t="str">
        <f>_xlfn.XLOOKUP(Table1[[#This Row],[ryhmäID]],ryhmat!$A$2:$A$7,ryhmat!$B$2:$B$7)</f>
        <v>Tarvikkeet</v>
      </c>
      <c r="K3214">
        <f>Table1[[#This Row],[Myyntihinta]]-Table1[[#This Row],[Ostohinta]]</f>
        <v>3.7100000000000009</v>
      </c>
    </row>
    <row r="3215" spans="1:11" x14ac:dyDescent="0.2">
      <c r="A3215">
        <v>53713</v>
      </c>
      <c r="B3215" s="21">
        <v>44254</v>
      </c>
      <c r="C3215" s="26" t="s">
        <v>830</v>
      </c>
      <c r="D3215">
        <v>1</v>
      </c>
      <c r="E3215">
        <v>7</v>
      </c>
      <c r="F3215">
        <v>56</v>
      </c>
      <c r="G3215">
        <v>43.68</v>
      </c>
      <c r="H3215" t="str">
        <f>_xlfn.XLOOKUP(Table1[[#This Row],[MyyjäID]],myyjat!$A$2:$A$16,myyjat!$B$2:$B$16)</f>
        <v>Rauno</v>
      </c>
      <c r="I3215">
        <f>_xlfn.XLOOKUP(Table1[[#This Row],[Tuotenumero]],tuotteet!$A$2:$A$26,tuotteet!$C$2:$C$26)</f>
        <v>4</v>
      </c>
      <c r="J3215" t="str">
        <f>_xlfn.XLOOKUP(Table1[[#This Row],[ryhmäID]],ryhmat!$A$2:$A$7,ryhmat!$B$2:$B$7)</f>
        <v>Tarvikkeet</v>
      </c>
      <c r="K3215">
        <f>Table1[[#This Row],[Myyntihinta]]-Table1[[#This Row],[Ostohinta]]</f>
        <v>12.32</v>
      </c>
    </row>
    <row r="3216" spans="1:11" x14ac:dyDescent="0.2">
      <c r="A3216">
        <v>53714</v>
      </c>
      <c r="B3216" s="21">
        <v>44254</v>
      </c>
      <c r="C3216" s="26" t="s">
        <v>828</v>
      </c>
      <c r="D3216">
        <v>1</v>
      </c>
      <c r="E3216">
        <v>11</v>
      </c>
      <c r="F3216">
        <v>15</v>
      </c>
      <c r="G3216">
        <v>10.16</v>
      </c>
      <c r="H3216" t="str">
        <f>_xlfn.XLOOKUP(Table1[[#This Row],[MyyjäID]],myyjat!$A$2:$A$16,myyjat!$B$2:$B$16)</f>
        <v>Lisbeth</v>
      </c>
      <c r="I3216">
        <f>_xlfn.XLOOKUP(Table1[[#This Row],[Tuotenumero]],tuotteet!$A$2:$A$26,tuotteet!$C$2:$C$26)</f>
        <v>4</v>
      </c>
      <c r="J3216" t="str">
        <f>_xlfn.XLOOKUP(Table1[[#This Row],[ryhmäID]],ryhmat!$A$2:$A$7,ryhmat!$B$2:$B$7)</f>
        <v>Tarvikkeet</v>
      </c>
      <c r="K3216">
        <f>Table1[[#This Row],[Myyntihinta]]-Table1[[#This Row],[Ostohinta]]</f>
        <v>4.84</v>
      </c>
    </row>
    <row r="3217" spans="1:11" x14ac:dyDescent="0.2">
      <c r="A3217">
        <v>53715</v>
      </c>
      <c r="B3217" s="21">
        <v>44254</v>
      </c>
      <c r="C3217" s="26" t="s">
        <v>828</v>
      </c>
      <c r="D3217">
        <v>1</v>
      </c>
      <c r="E3217">
        <v>2</v>
      </c>
      <c r="F3217">
        <v>15</v>
      </c>
      <c r="G3217">
        <v>10.57</v>
      </c>
      <c r="H3217" t="str">
        <f>_xlfn.XLOOKUP(Table1[[#This Row],[MyyjäID]],myyjat!$A$2:$A$16,myyjat!$B$2:$B$16)</f>
        <v>Petteri</v>
      </c>
      <c r="I3217">
        <f>_xlfn.XLOOKUP(Table1[[#This Row],[Tuotenumero]],tuotteet!$A$2:$A$26,tuotteet!$C$2:$C$26)</f>
        <v>4</v>
      </c>
      <c r="J3217" t="str">
        <f>_xlfn.XLOOKUP(Table1[[#This Row],[ryhmäID]],ryhmat!$A$2:$A$7,ryhmat!$B$2:$B$7)</f>
        <v>Tarvikkeet</v>
      </c>
      <c r="K3217">
        <f>Table1[[#This Row],[Myyntihinta]]-Table1[[#This Row],[Ostohinta]]</f>
        <v>4.43</v>
      </c>
    </row>
    <row r="3218" spans="1:11" x14ac:dyDescent="0.2">
      <c r="A3218">
        <v>53716</v>
      </c>
      <c r="B3218" s="21">
        <v>44255</v>
      </c>
      <c r="C3218" s="26" t="s">
        <v>828</v>
      </c>
      <c r="D3218">
        <v>1</v>
      </c>
      <c r="E3218">
        <v>13</v>
      </c>
      <c r="F3218">
        <v>14</v>
      </c>
      <c r="G3218">
        <v>11.03</v>
      </c>
      <c r="H3218" t="str">
        <f>_xlfn.XLOOKUP(Table1[[#This Row],[MyyjäID]],myyjat!$A$2:$A$16,myyjat!$B$2:$B$16)</f>
        <v>Mari</v>
      </c>
      <c r="I3218">
        <f>_xlfn.XLOOKUP(Table1[[#This Row],[Tuotenumero]],tuotteet!$A$2:$A$26,tuotteet!$C$2:$C$26)</f>
        <v>4</v>
      </c>
      <c r="J3218" t="str">
        <f>_xlfn.XLOOKUP(Table1[[#This Row],[ryhmäID]],ryhmat!$A$2:$A$7,ryhmat!$B$2:$B$7)</f>
        <v>Tarvikkeet</v>
      </c>
      <c r="K3218">
        <f>Table1[[#This Row],[Myyntihinta]]-Table1[[#This Row],[Ostohinta]]</f>
        <v>2.9700000000000006</v>
      </c>
    </row>
    <row r="3219" spans="1:11" x14ac:dyDescent="0.2">
      <c r="A3219">
        <v>53717</v>
      </c>
      <c r="B3219" s="21">
        <v>44255</v>
      </c>
      <c r="C3219" s="26" t="s">
        <v>828</v>
      </c>
      <c r="D3219">
        <v>1</v>
      </c>
      <c r="E3219">
        <v>10</v>
      </c>
      <c r="F3219">
        <v>15</v>
      </c>
      <c r="G3219">
        <v>11.14</v>
      </c>
      <c r="H3219" t="str">
        <f>_xlfn.XLOOKUP(Table1[[#This Row],[MyyjäID]],myyjat!$A$2:$A$16,myyjat!$B$2:$B$16)</f>
        <v>Jenni</v>
      </c>
      <c r="I3219">
        <f>_xlfn.XLOOKUP(Table1[[#This Row],[Tuotenumero]],tuotteet!$A$2:$A$26,tuotteet!$C$2:$C$26)</f>
        <v>4</v>
      </c>
      <c r="J3219" t="str">
        <f>_xlfn.XLOOKUP(Table1[[#This Row],[ryhmäID]],ryhmat!$A$2:$A$7,ryhmat!$B$2:$B$7)</f>
        <v>Tarvikkeet</v>
      </c>
      <c r="K3219">
        <f>Table1[[#This Row],[Myyntihinta]]-Table1[[#This Row],[Ostohinta]]</f>
        <v>3.8599999999999994</v>
      </c>
    </row>
    <row r="3220" spans="1:11" x14ac:dyDescent="0.2">
      <c r="A3220">
        <v>53718</v>
      </c>
      <c r="B3220" s="21">
        <v>44255</v>
      </c>
      <c r="C3220" s="26" t="s">
        <v>828</v>
      </c>
      <c r="D3220">
        <v>1</v>
      </c>
      <c r="E3220">
        <v>1</v>
      </c>
      <c r="F3220">
        <v>14</v>
      </c>
      <c r="G3220">
        <v>11.06</v>
      </c>
      <c r="H3220" t="str">
        <f>_xlfn.XLOOKUP(Table1[[#This Row],[MyyjäID]],myyjat!$A$2:$A$16,myyjat!$B$2:$B$16)</f>
        <v>Jani</v>
      </c>
      <c r="I3220">
        <f>_xlfn.XLOOKUP(Table1[[#This Row],[Tuotenumero]],tuotteet!$A$2:$A$26,tuotteet!$C$2:$C$26)</f>
        <v>4</v>
      </c>
      <c r="J3220" t="str">
        <f>_xlfn.XLOOKUP(Table1[[#This Row],[ryhmäID]],ryhmat!$A$2:$A$7,ryhmat!$B$2:$B$7)</f>
        <v>Tarvikkeet</v>
      </c>
      <c r="K3220">
        <f>Table1[[#This Row],[Myyntihinta]]-Table1[[#This Row],[Ostohinta]]</f>
        <v>2.9399999999999995</v>
      </c>
    </row>
    <row r="3221" spans="1:11" x14ac:dyDescent="0.2">
      <c r="A3221">
        <v>53719</v>
      </c>
      <c r="B3221" s="21">
        <v>44255</v>
      </c>
      <c r="C3221" s="26" t="s">
        <v>828</v>
      </c>
      <c r="D3221">
        <v>1</v>
      </c>
      <c r="E3221">
        <v>5</v>
      </c>
      <c r="F3221">
        <v>15</v>
      </c>
      <c r="G3221">
        <v>10.81</v>
      </c>
      <c r="H3221" t="str">
        <f>_xlfn.XLOOKUP(Table1[[#This Row],[MyyjäID]],myyjat!$A$2:$A$16,myyjat!$B$2:$B$16)</f>
        <v>Liisa</v>
      </c>
      <c r="I3221">
        <f>_xlfn.XLOOKUP(Table1[[#This Row],[Tuotenumero]],tuotteet!$A$2:$A$26,tuotteet!$C$2:$C$26)</f>
        <v>4</v>
      </c>
      <c r="J3221" t="str">
        <f>_xlfn.XLOOKUP(Table1[[#This Row],[ryhmäID]],ryhmat!$A$2:$A$7,ryhmat!$B$2:$B$7)</f>
        <v>Tarvikkeet</v>
      </c>
      <c r="K3221">
        <f>Table1[[#This Row],[Myyntihinta]]-Table1[[#This Row],[Ostohinta]]</f>
        <v>4.1899999999999995</v>
      </c>
    </row>
    <row r="3222" spans="1:11" x14ac:dyDescent="0.2">
      <c r="A3222">
        <v>53720</v>
      </c>
      <c r="B3222" s="21">
        <v>44256</v>
      </c>
      <c r="C3222" s="26" t="s">
        <v>829</v>
      </c>
      <c r="D3222">
        <v>1</v>
      </c>
      <c r="E3222">
        <v>10</v>
      </c>
      <c r="F3222">
        <v>326</v>
      </c>
      <c r="G3222">
        <v>234.29</v>
      </c>
      <c r="H3222" t="str">
        <f>_xlfn.XLOOKUP(Table1[[#This Row],[MyyjäID]],myyjat!$A$2:$A$16,myyjat!$B$2:$B$16)</f>
        <v>Jenni</v>
      </c>
      <c r="I3222">
        <f>_xlfn.XLOOKUP(Table1[[#This Row],[Tuotenumero]],tuotteet!$A$2:$A$26,tuotteet!$C$2:$C$26)</f>
        <v>3</v>
      </c>
      <c r="J3222" t="str">
        <f>_xlfn.XLOOKUP(Table1[[#This Row],[ryhmäID]],ryhmat!$A$2:$A$7,ryhmat!$B$2:$B$7)</f>
        <v>TV</v>
      </c>
      <c r="K3222">
        <f>Table1[[#This Row],[Myyntihinta]]-Table1[[#This Row],[Ostohinta]]</f>
        <v>91.710000000000008</v>
      </c>
    </row>
    <row r="3223" spans="1:11" x14ac:dyDescent="0.2">
      <c r="A3223">
        <v>53721</v>
      </c>
      <c r="B3223" s="21">
        <v>44256</v>
      </c>
      <c r="C3223" s="26" t="s">
        <v>828</v>
      </c>
      <c r="D3223">
        <v>1</v>
      </c>
      <c r="E3223">
        <v>1</v>
      </c>
      <c r="F3223">
        <v>15</v>
      </c>
      <c r="G3223">
        <v>10.47</v>
      </c>
      <c r="H3223" t="str">
        <f>_xlfn.XLOOKUP(Table1[[#This Row],[MyyjäID]],myyjat!$A$2:$A$16,myyjat!$B$2:$B$16)</f>
        <v>Jani</v>
      </c>
      <c r="I3223">
        <f>_xlfn.XLOOKUP(Table1[[#This Row],[Tuotenumero]],tuotteet!$A$2:$A$26,tuotteet!$C$2:$C$26)</f>
        <v>4</v>
      </c>
      <c r="J3223" t="str">
        <f>_xlfn.XLOOKUP(Table1[[#This Row],[ryhmäID]],ryhmat!$A$2:$A$7,ryhmat!$B$2:$B$7)</f>
        <v>Tarvikkeet</v>
      </c>
      <c r="K3223">
        <f>Table1[[#This Row],[Myyntihinta]]-Table1[[#This Row],[Ostohinta]]</f>
        <v>4.5299999999999994</v>
      </c>
    </row>
    <row r="3224" spans="1:11" x14ac:dyDescent="0.2">
      <c r="A3224">
        <v>53722</v>
      </c>
      <c r="B3224" s="21">
        <v>44257</v>
      </c>
      <c r="C3224" s="26" t="s">
        <v>828</v>
      </c>
      <c r="D3224">
        <v>1</v>
      </c>
      <c r="E3224">
        <v>6</v>
      </c>
      <c r="F3224">
        <v>15</v>
      </c>
      <c r="G3224">
        <v>10.89</v>
      </c>
      <c r="H3224" t="str">
        <f>_xlfn.XLOOKUP(Table1[[#This Row],[MyyjäID]],myyjat!$A$2:$A$16,myyjat!$B$2:$B$16)</f>
        <v>Hessu</v>
      </c>
      <c r="I3224">
        <f>_xlfn.XLOOKUP(Table1[[#This Row],[Tuotenumero]],tuotteet!$A$2:$A$26,tuotteet!$C$2:$C$26)</f>
        <v>4</v>
      </c>
      <c r="J3224" t="str">
        <f>_xlfn.XLOOKUP(Table1[[#This Row],[ryhmäID]],ryhmat!$A$2:$A$7,ryhmat!$B$2:$B$7)</f>
        <v>Tarvikkeet</v>
      </c>
      <c r="K3224">
        <f>Table1[[#This Row],[Myyntihinta]]-Table1[[#This Row],[Ostohinta]]</f>
        <v>4.1099999999999994</v>
      </c>
    </row>
    <row r="3225" spans="1:11" x14ac:dyDescent="0.2">
      <c r="A3225">
        <v>53723</v>
      </c>
      <c r="B3225" s="21">
        <v>44257</v>
      </c>
      <c r="C3225" s="26" t="s">
        <v>830</v>
      </c>
      <c r="D3225">
        <v>1</v>
      </c>
      <c r="E3225">
        <v>9</v>
      </c>
      <c r="F3225">
        <v>57</v>
      </c>
      <c r="G3225">
        <v>44.47</v>
      </c>
      <c r="H3225" t="str">
        <f>_xlfn.XLOOKUP(Table1[[#This Row],[MyyjäID]],myyjat!$A$2:$A$16,myyjat!$B$2:$B$16)</f>
        <v>Maija</v>
      </c>
      <c r="I3225">
        <f>_xlfn.XLOOKUP(Table1[[#This Row],[Tuotenumero]],tuotteet!$A$2:$A$26,tuotteet!$C$2:$C$26)</f>
        <v>4</v>
      </c>
      <c r="J3225" t="str">
        <f>_xlfn.XLOOKUP(Table1[[#This Row],[ryhmäID]],ryhmat!$A$2:$A$7,ryhmat!$B$2:$B$7)</f>
        <v>Tarvikkeet</v>
      </c>
      <c r="K3225">
        <f>Table1[[#This Row],[Myyntihinta]]-Table1[[#This Row],[Ostohinta]]</f>
        <v>12.530000000000001</v>
      </c>
    </row>
    <row r="3226" spans="1:11" x14ac:dyDescent="0.2">
      <c r="A3226">
        <v>53724</v>
      </c>
      <c r="B3226" s="21">
        <v>44257</v>
      </c>
      <c r="C3226" s="26" t="s">
        <v>827</v>
      </c>
      <c r="D3226">
        <v>1</v>
      </c>
      <c r="E3226">
        <v>14</v>
      </c>
      <c r="F3226">
        <v>246</v>
      </c>
      <c r="G3226">
        <v>126.85</v>
      </c>
      <c r="H3226" t="str">
        <f>_xlfn.XLOOKUP(Table1[[#This Row],[MyyjäID]],myyjat!$A$2:$A$16,myyjat!$B$2:$B$16)</f>
        <v>Hillevi</v>
      </c>
      <c r="I3226">
        <f>_xlfn.XLOOKUP(Table1[[#This Row],[Tuotenumero]],tuotteet!$A$2:$A$26,tuotteet!$C$2:$C$26)</f>
        <v>1</v>
      </c>
      <c r="J3226" t="str">
        <f>_xlfn.XLOOKUP(Table1[[#This Row],[ryhmäID]],ryhmat!$A$2:$A$7,ryhmat!$B$2:$B$7)</f>
        <v>Äänentoisto</v>
      </c>
      <c r="K3226">
        <f>Table1[[#This Row],[Myyntihinta]]-Table1[[#This Row],[Ostohinta]]</f>
        <v>119.15</v>
      </c>
    </row>
    <row r="3227" spans="1:11" x14ac:dyDescent="0.2">
      <c r="A3227">
        <v>53725</v>
      </c>
      <c r="B3227" s="21">
        <v>44258</v>
      </c>
      <c r="C3227" s="26" t="s">
        <v>828</v>
      </c>
      <c r="D3227">
        <v>1</v>
      </c>
      <c r="E3227">
        <v>2</v>
      </c>
      <c r="F3227">
        <v>14</v>
      </c>
      <c r="G3227">
        <v>11.1</v>
      </c>
      <c r="H3227" t="str">
        <f>_xlfn.XLOOKUP(Table1[[#This Row],[MyyjäID]],myyjat!$A$2:$A$16,myyjat!$B$2:$B$16)</f>
        <v>Petteri</v>
      </c>
      <c r="I3227">
        <f>_xlfn.XLOOKUP(Table1[[#This Row],[Tuotenumero]],tuotteet!$A$2:$A$26,tuotteet!$C$2:$C$26)</f>
        <v>4</v>
      </c>
      <c r="J3227" t="str">
        <f>_xlfn.XLOOKUP(Table1[[#This Row],[ryhmäID]],ryhmat!$A$2:$A$7,ryhmat!$B$2:$B$7)</f>
        <v>Tarvikkeet</v>
      </c>
      <c r="K3227">
        <f>Table1[[#This Row],[Myyntihinta]]-Table1[[#This Row],[Ostohinta]]</f>
        <v>2.9000000000000004</v>
      </c>
    </row>
    <row r="3228" spans="1:11" x14ac:dyDescent="0.2">
      <c r="A3228">
        <v>53726</v>
      </c>
      <c r="B3228" s="21">
        <v>44259</v>
      </c>
      <c r="C3228" s="26" t="s">
        <v>828</v>
      </c>
      <c r="D3228">
        <v>1</v>
      </c>
      <c r="E3228">
        <v>5</v>
      </c>
      <c r="F3228">
        <v>15</v>
      </c>
      <c r="G3228">
        <v>10.39</v>
      </c>
      <c r="H3228" t="str">
        <f>_xlfn.XLOOKUP(Table1[[#This Row],[MyyjäID]],myyjat!$A$2:$A$16,myyjat!$B$2:$B$16)</f>
        <v>Liisa</v>
      </c>
      <c r="I3228">
        <f>_xlfn.XLOOKUP(Table1[[#This Row],[Tuotenumero]],tuotteet!$A$2:$A$26,tuotteet!$C$2:$C$26)</f>
        <v>4</v>
      </c>
      <c r="J3228" t="str">
        <f>_xlfn.XLOOKUP(Table1[[#This Row],[ryhmäID]],ryhmat!$A$2:$A$7,ryhmat!$B$2:$B$7)</f>
        <v>Tarvikkeet</v>
      </c>
      <c r="K3228">
        <f>Table1[[#This Row],[Myyntihinta]]-Table1[[#This Row],[Ostohinta]]</f>
        <v>4.6099999999999994</v>
      </c>
    </row>
    <row r="3229" spans="1:11" x14ac:dyDescent="0.2">
      <c r="A3229">
        <v>53727</v>
      </c>
      <c r="B3229" s="21">
        <v>44259</v>
      </c>
      <c r="C3229" s="26" t="s">
        <v>826</v>
      </c>
      <c r="D3229">
        <v>1</v>
      </c>
      <c r="E3229">
        <v>9</v>
      </c>
      <c r="F3229">
        <v>18</v>
      </c>
      <c r="G3229">
        <v>9.41</v>
      </c>
      <c r="H3229" t="str">
        <f>_xlfn.XLOOKUP(Table1[[#This Row],[MyyjäID]],myyjat!$A$2:$A$16,myyjat!$B$2:$B$16)</f>
        <v>Maija</v>
      </c>
      <c r="I3229">
        <f>_xlfn.XLOOKUP(Table1[[#This Row],[Tuotenumero]],tuotteet!$A$2:$A$26,tuotteet!$C$2:$C$26)</f>
        <v>4</v>
      </c>
      <c r="J3229" t="str">
        <f>_xlfn.XLOOKUP(Table1[[#This Row],[ryhmäID]],ryhmat!$A$2:$A$7,ryhmat!$B$2:$B$7)</f>
        <v>Tarvikkeet</v>
      </c>
      <c r="K3229">
        <f>Table1[[#This Row],[Myyntihinta]]-Table1[[#This Row],[Ostohinta]]</f>
        <v>8.59</v>
      </c>
    </row>
    <row r="3230" spans="1:11" x14ac:dyDescent="0.2">
      <c r="A3230">
        <v>53728</v>
      </c>
      <c r="B3230" s="21">
        <v>44259</v>
      </c>
      <c r="C3230" s="26" t="s">
        <v>828</v>
      </c>
      <c r="D3230">
        <v>1</v>
      </c>
      <c r="E3230">
        <v>2</v>
      </c>
      <c r="F3230">
        <v>15</v>
      </c>
      <c r="G3230">
        <v>10.74</v>
      </c>
      <c r="H3230" t="str">
        <f>_xlfn.XLOOKUP(Table1[[#This Row],[MyyjäID]],myyjat!$A$2:$A$16,myyjat!$B$2:$B$16)</f>
        <v>Petteri</v>
      </c>
      <c r="I3230">
        <f>_xlfn.XLOOKUP(Table1[[#This Row],[Tuotenumero]],tuotteet!$A$2:$A$26,tuotteet!$C$2:$C$26)</f>
        <v>4</v>
      </c>
      <c r="J3230" t="str">
        <f>_xlfn.XLOOKUP(Table1[[#This Row],[ryhmäID]],ryhmat!$A$2:$A$7,ryhmat!$B$2:$B$7)</f>
        <v>Tarvikkeet</v>
      </c>
      <c r="K3230">
        <f>Table1[[#This Row],[Myyntihinta]]-Table1[[#This Row],[Ostohinta]]</f>
        <v>4.26</v>
      </c>
    </row>
    <row r="3231" spans="1:11" x14ac:dyDescent="0.2">
      <c r="A3231">
        <v>53729</v>
      </c>
      <c r="B3231" s="21">
        <v>44259</v>
      </c>
      <c r="C3231" s="26" t="s">
        <v>828</v>
      </c>
      <c r="D3231">
        <v>1</v>
      </c>
      <c r="E3231">
        <v>3</v>
      </c>
      <c r="F3231">
        <v>15</v>
      </c>
      <c r="G3231">
        <v>10.17</v>
      </c>
      <c r="H3231" t="str">
        <f>_xlfn.XLOOKUP(Table1[[#This Row],[MyyjäID]],myyjat!$A$2:$A$16,myyjat!$B$2:$B$16)</f>
        <v>Pekka</v>
      </c>
      <c r="I3231">
        <f>_xlfn.XLOOKUP(Table1[[#This Row],[Tuotenumero]],tuotteet!$A$2:$A$26,tuotteet!$C$2:$C$26)</f>
        <v>4</v>
      </c>
      <c r="J3231" t="str">
        <f>_xlfn.XLOOKUP(Table1[[#This Row],[ryhmäID]],ryhmat!$A$2:$A$7,ryhmat!$B$2:$B$7)</f>
        <v>Tarvikkeet</v>
      </c>
      <c r="K3231">
        <f>Table1[[#This Row],[Myyntihinta]]-Table1[[#This Row],[Ostohinta]]</f>
        <v>4.83</v>
      </c>
    </row>
    <row r="3232" spans="1:11" x14ac:dyDescent="0.2">
      <c r="A3232">
        <v>53730</v>
      </c>
      <c r="B3232" s="21">
        <v>44260</v>
      </c>
      <c r="C3232" s="26" t="s">
        <v>828</v>
      </c>
      <c r="D3232">
        <v>1</v>
      </c>
      <c r="E3232">
        <v>11</v>
      </c>
      <c r="F3232">
        <v>15</v>
      </c>
      <c r="G3232">
        <v>10.54</v>
      </c>
      <c r="H3232" t="str">
        <f>_xlfn.XLOOKUP(Table1[[#This Row],[MyyjäID]],myyjat!$A$2:$A$16,myyjat!$B$2:$B$16)</f>
        <v>Lisbeth</v>
      </c>
      <c r="I3232">
        <f>_xlfn.XLOOKUP(Table1[[#This Row],[Tuotenumero]],tuotteet!$A$2:$A$26,tuotteet!$C$2:$C$26)</f>
        <v>4</v>
      </c>
      <c r="J3232" t="str">
        <f>_xlfn.XLOOKUP(Table1[[#This Row],[ryhmäID]],ryhmat!$A$2:$A$7,ryhmat!$B$2:$B$7)</f>
        <v>Tarvikkeet</v>
      </c>
      <c r="K3232">
        <f>Table1[[#This Row],[Myyntihinta]]-Table1[[#This Row],[Ostohinta]]</f>
        <v>4.4600000000000009</v>
      </c>
    </row>
    <row r="3233" spans="1:11" x14ac:dyDescent="0.2">
      <c r="A3233">
        <v>53731</v>
      </c>
      <c r="B3233" s="21">
        <v>44261</v>
      </c>
      <c r="C3233" s="26" t="s">
        <v>828</v>
      </c>
      <c r="D3233">
        <v>1</v>
      </c>
      <c r="E3233">
        <v>14</v>
      </c>
      <c r="F3233">
        <v>15</v>
      </c>
      <c r="G3233">
        <v>11.04</v>
      </c>
      <c r="H3233" t="str">
        <f>_xlfn.XLOOKUP(Table1[[#This Row],[MyyjäID]],myyjat!$A$2:$A$16,myyjat!$B$2:$B$16)</f>
        <v>Hillevi</v>
      </c>
      <c r="I3233">
        <f>_xlfn.XLOOKUP(Table1[[#This Row],[Tuotenumero]],tuotteet!$A$2:$A$26,tuotteet!$C$2:$C$26)</f>
        <v>4</v>
      </c>
      <c r="J3233" t="str">
        <f>_xlfn.XLOOKUP(Table1[[#This Row],[ryhmäID]],ryhmat!$A$2:$A$7,ryhmat!$B$2:$B$7)</f>
        <v>Tarvikkeet</v>
      </c>
      <c r="K3233">
        <f>Table1[[#This Row],[Myyntihinta]]-Table1[[#This Row],[Ostohinta]]</f>
        <v>3.9600000000000009</v>
      </c>
    </row>
    <row r="3234" spans="1:11" x14ac:dyDescent="0.2">
      <c r="A3234">
        <v>53732</v>
      </c>
      <c r="B3234" s="21">
        <v>44262</v>
      </c>
      <c r="C3234" s="26" t="s">
        <v>828</v>
      </c>
      <c r="D3234">
        <v>1</v>
      </c>
      <c r="E3234">
        <v>11</v>
      </c>
      <c r="F3234">
        <v>15</v>
      </c>
      <c r="G3234">
        <v>10.51</v>
      </c>
      <c r="H3234" t="str">
        <f>_xlfn.XLOOKUP(Table1[[#This Row],[MyyjäID]],myyjat!$A$2:$A$16,myyjat!$B$2:$B$16)</f>
        <v>Lisbeth</v>
      </c>
      <c r="I3234">
        <f>_xlfn.XLOOKUP(Table1[[#This Row],[Tuotenumero]],tuotteet!$A$2:$A$26,tuotteet!$C$2:$C$26)</f>
        <v>4</v>
      </c>
      <c r="J3234" t="str">
        <f>_xlfn.XLOOKUP(Table1[[#This Row],[ryhmäID]],ryhmat!$A$2:$A$7,ryhmat!$B$2:$B$7)</f>
        <v>Tarvikkeet</v>
      </c>
      <c r="K3234">
        <f>Table1[[#This Row],[Myyntihinta]]-Table1[[#This Row],[Ostohinta]]</f>
        <v>4.49</v>
      </c>
    </row>
    <row r="3235" spans="1:11" x14ac:dyDescent="0.2">
      <c r="A3235">
        <v>53733</v>
      </c>
      <c r="B3235" s="21">
        <v>44262</v>
      </c>
      <c r="C3235" s="26" t="s">
        <v>827</v>
      </c>
      <c r="D3235">
        <v>1</v>
      </c>
      <c r="E3235">
        <v>7</v>
      </c>
      <c r="F3235">
        <v>236</v>
      </c>
      <c r="G3235">
        <v>136.26</v>
      </c>
      <c r="H3235" t="str">
        <f>_xlfn.XLOOKUP(Table1[[#This Row],[MyyjäID]],myyjat!$A$2:$A$16,myyjat!$B$2:$B$16)</f>
        <v>Rauno</v>
      </c>
      <c r="I3235">
        <f>_xlfn.XLOOKUP(Table1[[#This Row],[Tuotenumero]],tuotteet!$A$2:$A$26,tuotteet!$C$2:$C$26)</f>
        <v>1</v>
      </c>
      <c r="J3235" t="str">
        <f>_xlfn.XLOOKUP(Table1[[#This Row],[ryhmäID]],ryhmat!$A$2:$A$7,ryhmat!$B$2:$B$7)</f>
        <v>Äänentoisto</v>
      </c>
      <c r="K3235">
        <f>Table1[[#This Row],[Myyntihinta]]-Table1[[#This Row],[Ostohinta]]</f>
        <v>99.740000000000009</v>
      </c>
    </row>
    <row r="3236" spans="1:11" x14ac:dyDescent="0.2">
      <c r="A3236">
        <v>53734</v>
      </c>
      <c r="B3236" s="21">
        <v>44262</v>
      </c>
      <c r="C3236" s="26" t="s">
        <v>828</v>
      </c>
      <c r="D3236">
        <v>1</v>
      </c>
      <c r="E3236">
        <v>1</v>
      </c>
      <c r="F3236">
        <v>15</v>
      </c>
      <c r="G3236">
        <v>10.23</v>
      </c>
      <c r="H3236" t="str">
        <f>_xlfn.XLOOKUP(Table1[[#This Row],[MyyjäID]],myyjat!$A$2:$A$16,myyjat!$B$2:$B$16)</f>
        <v>Jani</v>
      </c>
      <c r="I3236">
        <f>_xlfn.XLOOKUP(Table1[[#This Row],[Tuotenumero]],tuotteet!$A$2:$A$26,tuotteet!$C$2:$C$26)</f>
        <v>4</v>
      </c>
      <c r="J3236" t="str">
        <f>_xlfn.XLOOKUP(Table1[[#This Row],[ryhmäID]],ryhmat!$A$2:$A$7,ryhmat!$B$2:$B$7)</f>
        <v>Tarvikkeet</v>
      </c>
      <c r="K3236">
        <f>Table1[[#This Row],[Myyntihinta]]-Table1[[#This Row],[Ostohinta]]</f>
        <v>4.7699999999999996</v>
      </c>
    </row>
    <row r="3237" spans="1:11" x14ac:dyDescent="0.2">
      <c r="A3237">
        <v>53735</v>
      </c>
      <c r="B3237" s="21">
        <v>44262</v>
      </c>
      <c r="C3237" s="26" t="s">
        <v>829</v>
      </c>
      <c r="D3237">
        <v>1</v>
      </c>
      <c r="E3237">
        <v>2</v>
      </c>
      <c r="F3237">
        <v>345</v>
      </c>
      <c r="G3237">
        <v>218.49</v>
      </c>
      <c r="H3237" t="str">
        <f>_xlfn.XLOOKUP(Table1[[#This Row],[MyyjäID]],myyjat!$A$2:$A$16,myyjat!$B$2:$B$16)</f>
        <v>Petteri</v>
      </c>
      <c r="I3237">
        <f>_xlfn.XLOOKUP(Table1[[#This Row],[Tuotenumero]],tuotteet!$A$2:$A$26,tuotteet!$C$2:$C$26)</f>
        <v>3</v>
      </c>
      <c r="J3237" t="str">
        <f>_xlfn.XLOOKUP(Table1[[#This Row],[ryhmäID]],ryhmat!$A$2:$A$7,ryhmat!$B$2:$B$7)</f>
        <v>TV</v>
      </c>
      <c r="K3237">
        <f>Table1[[#This Row],[Myyntihinta]]-Table1[[#This Row],[Ostohinta]]</f>
        <v>126.50999999999999</v>
      </c>
    </row>
    <row r="3238" spans="1:11" x14ac:dyDescent="0.2">
      <c r="A3238">
        <v>53736</v>
      </c>
      <c r="B3238" s="21">
        <v>44262</v>
      </c>
      <c r="C3238" s="26" t="s">
        <v>828</v>
      </c>
      <c r="D3238">
        <v>1</v>
      </c>
      <c r="E3238">
        <v>5</v>
      </c>
      <c r="F3238">
        <v>15</v>
      </c>
      <c r="G3238">
        <v>11.21</v>
      </c>
      <c r="H3238" t="str">
        <f>_xlfn.XLOOKUP(Table1[[#This Row],[MyyjäID]],myyjat!$A$2:$A$16,myyjat!$B$2:$B$16)</f>
        <v>Liisa</v>
      </c>
      <c r="I3238">
        <f>_xlfn.XLOOKUP(Table1[[#This Row],[Tuotenumero]],tuotteet!$A$2:$A$26,tuotteet!$C$2:$C$26)</f>
        <v>4</v>
      </c>
      <c r="J3238" t="str">
        <f>_xlfn.XLOOKUP(Table1[[#This Row],[ryhmäID]],ryhmat!$A$2:$A$7,ryhmat!$B$2:$B$7)</f>
        <v>Tarvikkeet</v>
      </c>
      <c r="K3238">
        <f>Table1[[#This Row],[Myyntihinta]]-Table1[[#This Row],[Ostohinta]]</f>
        <v>3.7899999999999991</v>
      </c>
    </row>
    <row r="3239" spans="1:11" x14ac:dyDescent="0.2">
      <c r="A3239">
        <v>53737</v>
      </c>
      <c r="B3239" s="21">
        <v>44262</v>
      </c>
      <c r="C3239" s="26" t="s">
        <v>828</v>
      </c>
      <c r="D3239">
        <v>1</v>
      </c>
      <c r="E3239">
        <v>5</v>
      </c>
      <c r="F3239">
        <v>15</v>
      </c>
      <c r="G3239">
        <v>10.29</v>
      </c>
      <c r="H3239" t="str">
        <f>_xlfn.XLOOKUP(Table1[[#This Row],[MyyjäID]],myyjat!$A$2:$A$16,myyjat!$B$2:$B$16)</f>
        <v>Liisa</v>
      </c>
      <c r="I3239">
        <f>_xlfn.XLOOKUP(Table1[[#This Row],[Tuotenumero]],tuotteet!$A$2:$A$26,tuotteet!$C$2:$C$26)</f>
        <v>4</v>
      </c>
      <c r="J3239" t="str">
        <f>_xlfn.XLOOKUP(Table1[[#This Row],[ryhmäID]],ryhmat!$A$2:$A$7,ryhmat!$B$2:$B$7)</f>
        <v>Tarvikkeet</v>
      </c>
      <c r="K3239">
        <f>Table1[[#This Row],[Myyntihinta]]-Table1[[#This Row],[Ostohinta]]</f>
        <v>4.7100000000000009</v>
      </c>
    </row>
    <row r="3240" spans="1:11" x14ac:dyDescent="0.2">
      <c r="A3240">
        <v>53738</v>
      </c>
      <c r="B3240" s="21">
        <v>44263</v>
      </c>
      <c r="C3240" s="26" t="s">
        <v>828</v>
      </c>
      <c r="D3240">
        <v>1</v>
      </c>
      <c r="E3240">
        <v>2</v>
      </c>
      <c r="F3240">
        <v>15</v>
      </c>
      <c r="G3240">
        <v>11.07</v>
      </c>
      <c r="H3240" t="str">
        <f>_xlfn.XLOOKUP(Table1[[#This Row],[MyyjäID]],myyjat!$A$2:$A$16,myyjat!$B$2:$B$16)</f>
        <v>Petteri</v>
      </c>
      <c r="I3240">
        <f>_xlfn.XLOOKUP(Table1[[#This Row],[Tuotenumero]],tuotteet!$A$2:$A$26,tuotteet!$C$2:$C$26)</f>
        <v>4</v>
      </c>
      <c r="J3240" t="str">
        <f>_xlfn.XLOOKUP(Table1[[#This Row],[ryhmäID]],ryhmat!$A$2:$A$7,ryhmat!$B$2:$B$7)</f>
        <v>Tarvikkeet</v>
      </c>
      <c r="K3240">
        <f>Table1[[#This Row],[Myyntihinta]]-Table1[[#This Row],[Ostohinta]]</f>
        <v>3.9299999999999997</v>
      </c>
    </row>
    <row r="3241" spans="1:11" x14ac:dyDescent="0.2">
      <c r="A3241">
        <v>53739</v>
      </c>
      <c r="B3241" s="21">
        <v>44263</v>
      </c>
      <c r="C3241" s="26" t="s">
        <v>831</v>
      </c>
      <c r="D3241">
        <v>1</v>
      </c>
      <c r="E3241">
        <v>1</v>
      </c>
      <c r="F3241">
        <v>119</v>
      </c>
      <c r="G3241">
        <v>78.930000000000007</v>
      </c>
      <c r="H3241" t="str">
        <f>_xlfn.XLOOKUP(Table1[[#This Row],[MyyjäID]],myyjat!$A$2:$A$16,myyjat!$B$2:$B$16)</f>
        <v>Jani</v>
      </c>
      <c r="I3241">
        <f>_xlfn.XLOOKUP(Table1[[#This Row],[Tuotenumero]],tuotteet!$A$2:$A$26,tuotteet!$C$2:$C$26)</f>
        <v>6</v>
      </c>
      <c r="J3241" t="str">
        <f>_xlfn.XLOOKUP(Table1[[#This Row],[ryhmäID]],ryhmat!$A$2:$A$7,ryhmat!$B$2:$B$7)</f>
        <v>Digiboxit</v>
      </c>
      <c r="K3241">
        <f>Table1[[#This Row],[Myyntihinta]]-Table1[[#This Row],[Ostohinta]]</f>
        <v>40.069999999999993</v>
      </c>
    </row>
    <row r="3242" spans="1:11" x14ac:dyDescent="0.2">
      <c r="A3242">
        <v>53740</v>
      </c>
      <c r="B3242" s="21">
        <v>44263</v>
      </c>
      <c r="C3242" s="26" t="s">
        <v>828</v>
      </c>
      <c r="D3242">
        <v>1</v>
      </c>
      <c r="E3242">
        <v>1</v>
      </c>
      <c r="F3242">
        <v>15</v>
      </c>
      <c r="G3242">
        <v>10.26</v>
      </c>
      <c r="H3242" t="str">
        <f>_xlfn.XLOOKUP(Table1[[#This Row],[MyyjäID]],myyjat!$A$2:$A$16,myyjat!$B$2:$B$16)</f>
        <v>Jani</v>
      </c>
      <c r="I3242">
        <f>_xlfn.XLOOKUP(Table1[[#This Row],[Tuotenumero]],tuotteet!$A$2:$A$26,tuotteet!$C$2:$C$26)</f>
        <v>4</v>
      </c>
      <c r="J3242" t="str">
        <f>_xlfn.XLOOKUP(Table1[[#This Row],[ryhmäID]],ryhmat!$A$2:$A$7,ryhmat!$B$2:$B$7)</f>
        <v>Tarvikkeet</v>
      </c>
      <c r="K3242">
        <f>Table1[[#This Row],[Myyntihinta]]-Table1[[#This Row],[Ostohinta]]</f>
        <v>4.74</v>
      </c>
    </row>
    <row r="3243" spans="1:11" x14ac:dyDescent="0.2">
      <c r="A3243">
        <v>53741</v>
      </c>
      <c r="B3243" s="21">
        <v>44264</v>
      </c>
      <c r="C3243" s="26" t="s">
        <v>828</v>
      </c>
      <c r="D3243">
        <v>1</v>
      </c>
      <c r="E3243">
        <v>11</v>
      </c>
      <c r="F3243">
        <v>14</v>
      </c>
      <c r="G3243">
        <v>10.92</v>
      </c>
      <c r="H3243" t="str">
        <f>_xlfn.XLOOKUP(Table1[[#This Row],[MyyjäID]],myyjat!$A$2:$A$16,myyjat!$B$2:$B$16)</f>
        <v>Lisbeth</v>
      </c>
      <c r="I3243">
        <f>_xlfn.XLOOKUP(Table1[[#This Row],[Tuotenumero]],tuotteet!$A$2:$A$26,tuotteet!$C$2:$C$26)</f>
        <v>4</v>
      </c>
      <c r="J3243" t="str">
        <f>_xlfn.XLOOKUP(Table1[[#This Row],[ryhmäID]],ryhmat!$A$2:$A$7,ryhmat!$B$2:$B$7)</f>
        <v>Tarvikkeet</v>
      </c>
      <c r="K3243">
        <f>Table1[[#This Row],[Myyntihinta]]-Table1[[#This Row],[Ostohinta]]</f>
        <v>3.08</v>
      </c>
    </row>
    <row r="3244" spans="1:11" x14ac:dyDescent="0.2">
      <c r="A3244">
        <v>53742</v>
      </c>
      <c r="B3244" s="21">
        <v>44264</v>
      </c>
      <c r="C3244" s="26" t="s">
        <v>826</v>
      </c>
      <c r="D3244">
        <v>1</v>
      </c>
      <c r="E3244">
        <v>11</v>
      </c>
      <c r="F3244">
        <v>17</v>
      </c>
      <c r="G3244">
        <v>9.1</v>
      </c>
      <c r="H3244" t="str">
        <f>_xlfn.XLOOKUP(Table1[[#This Row],[MyyjäID]],myyjat!$A$2:$A$16,myyjat!$B$2:$B$16)</f>
        <v>Lisbeth</v>
      </c>
      <c r="I3244">
        <f>_xlfn.XLOOKUP(Table1[[#This Row],[Tuotenumero]],tuotteet!$A$2:$A$26,tuotteet!$C$2:$C$26)</f>
        <v>4</v>
      </c>
      <c r="J3244" t="str">
        <f>_xlfn.XLOOKUP(Table1[[#This Row],[ryhmäID]],ryhmat!$A$2:$A$7,ryhmat!$B$2:$B$7)</f>
        <v>Tarvikkeet</v>
      </c>
      <c r="K3244">
        <f>Table1[[#This Row],[Myyntihinta]]-Table1[[#This Row],[Ostohinta]]</f>
        <v>7.9</v>
      </c>
    </row>
    <row r="3245" spans="1:11" x14ac:dyDescent="0.2">
      <c r="A3245">
        <v>53743</v>
      </c>
      <c r="B3245" s="21">
        <v>44265</v>
      </c>
      <c r="C3245" s="26" t="s">
        <v>828</v>
      </c>
      <c r="D3245">
        <v>1</v>
      </c>
      <c r="E3245">
        <v>11</v>
      </c>
      <c r="F3245">
        <v>15</v>
      </c>
      <c r="G3245">
        <v>10.45</v>
      </c>
      <c r="H3245" t="str">
        <f>_xlfn.XLOOKUP(Table1[[#This Row],[MyyjäID]],myyjat!$A$2:$A$16,myyjat!$B$2:$B$16)</f>
        <v>Lisbeth</v>
      </c>
      <c r="I3245">
        <f>_xlfn.XLOOKUP(Table1[[#This Row],[Tuotenumero]],tuotteet!$A$2:$A$26,tuotteet!$C$2:$C$26)</f>
        <v>4</v>
      </c>
      <c r="J3245" t="str">
        <f>_xlfn.XLOOKUP(Table1[[#This Row],[ryhmäID]],ryhmat!$A$2:$A$7,ryhmat!$B$2:$B$7)</f>
        <v>Tarvikkeet</v>
      </c>
      <c r="K3245">
        <f>Table1[[#This Row],[Myyntihinta]]-Table1[[#This Row],[Ostohinta]]</f>
        <v>4.5500000000000007</v>
      </c>
    </row>
    <row r="3246" spans="1:11" x14ac:dyDescent="0.2">
      <c r="A3246">
        <v>53744</v>
      </c>
      <c r="B3246" s="21">
        <v>44265</v>
      </c>
      <c r="C3246" s="26" t="s">
        <v>828</v>
      </c>
      <c r="D3246">
        <v>1</v>
      </c>
      <c r="E3246">
        <v>5</v>
      </c>
      <c r="F3246">
        <v>14</v>
      </c>
      <c r="G3246">
        <v>10.19</v>
      </c>
      <c r="H3246" t="str">
        <f>_xlfn.XLOOKUP(Table1[[#This Row],[MyyjäID]],myyjat!$A$2:$A$16,myyjat!$B$2:$B$16)</f>
        <v>Liisa</v>
      </c>
      <c r="I3246">
        <f>_xlfn.XLOOKUP(Table1[[#This Row],[Tuotenumero]],tuotteet!$A$2:$A$26,tuotteet!$C$2:$C$26)</f>
        <v>4</v>
      </c>
      <c r="J3246" t="str">
        <f>_xlfn.XLOOKUP(Table1[[#This Row],[ryhmäID]],ryhmat!$A$2:$A$7,ryhmat!$B$2:$B$7)</f>
        <v>Tarvikkeet</v>
      </c>
      <c r="K3246">
        <f>Table1[[#This Row],[Myyntihinta]]-Table1[[#This Row],[Ostohinta]]</f>
        <v>3.8100000000000005</v>
      </c>
    </row>
    <row r="3247" spans="1:11" x14ac:dyDescent="0.2">
      <c r="A3247">
        <v>53745</v>
      </c>
      <c r="B3247" s="21">
        <v>44266</v>
      </c>
      <c r="C3247" s="26" t="s">
        <v>828</v>
      </c>
      <c r="D3247">
        <v>1</v>
      </c>
      <c r="E3247">
        <v>11</v>
      </c>
      <c r="F3247">
        <v>15</v>
      </c>
      <c r="G3247">
        <v>10.88</v>
      </c>
      <c r="H3247" t="str">
        <f>_xlfn.XLOOKUP(Table1[[#This Row],[MyyjäID]],myyjat!$A$2:$A$16,myyjat!$B$2:$B$16)</f>
        <v>Lisbeth</v>
      </c>
      <c r="I3247">
        <f>_xlfn.XLOOKUP(Table1[[#This Row],[Tuotenumero]],tuotteet!$A$2:$A$26,tuotteet!$C$2:$C$26)</f>
        <v>4</v>
      </c>
      <c r="J3247" t="str">
        <f>_xlfn.XLOOKUP(Table1[[#This Row],[ryhmäID]],ryhmat!$A$2:$A$7,ryhmat!$B$2:$B$7)</f>
        <v>Tarvikkeet</v>
      </c>
      <c r="K3247">
        <f>Table1[[#This Row],[Myyntihinta]]-Table1[[#This Row],[Ostohinta]]</f>
        <v>4.1199999999999992</v>
      </c>
    </row>
    <row r="3248" spans="1:11" x14ac:dyDescent="0.2">
      <c r="A3248">
        <v>53746</v>
      </c>
      <c r="B3248" s="21">
        <v>44266</v>
      </c>
      <c r="C3248" s="26" t="s">
        <v>827</v>
      </c>
      <c r="D3248">
        <v>1</v>
      </c>
      <c r="E3248">
        <v>3</v>
      </c>
      <c r="F3248">
        <v>237</v>
      </c>
      <c r="G3248">
        <v>134.1</v>
      </c>
      <c r="H3248" t="str">
        <f>_xlfn.XLOOKUP(Table1[[#This Row],[MyyjäID]],myyjat!$A$2:$A$16,myyjat!$B$2:$B$16)</f>
        <v>Pekka</v>
      </c>
      <c r="I3248">
        <f>_xlfn.XLOOKUP(Table1[[#This Row],[Tuotenumero]],tuotteet!$A$2:$A$26,tuotteet!$C$2:$C$26)</f>
        <v>1</v>
      </c>
      <c r="J3248" t="str">
        <f>_xlfn.XLOOKUP(Table1[[#This Row],[ryhmäID]],ryhmat!$A$2:$A$7,ryhmat!$B$2:$B$7)</f>
        <v>Äänentoisto</v>
      </c>
      <c r="K3248">
        <f>Table1[[#This Row],[Myyntihinta]]-Table1[[#This Row],[Ostohinta]]</f>
        <v>102.9</v>
      </c>
    </row>
    <row r="3249" spans="1:11" x14ac:dyDescent="0.2">
      <c r="A3249">
        <v>53747</v>
      </c>
      <c r="B3249" s="21">
        <v>44267</v>
      </c>
      <c r="C3249" s="26" t="s">
        <v>828</v>
      </c>
      <c r="D3249">
        <v>1</v>
      </c>
      <c r="E3249">
        <v>11</v>
      </c>
      <c r="F3249">
        <v>15</v>
      </c>
      <c r="G3249">
        <v>10.23</v>
      </c>
      <c r="H3249" t="str">
        <f>_xlfn.XLOOKUP(Table1[[#This Row],[MyyjäID]],myyjat!$A$2:$A$16,myyjat!$B$2:$B$16)</f>
        <v>Lisbeth</v>
      </c>
      <c r="I3249">
        <f>_xlfn.XLOOKUP(Table1[[#This Row],[Tuotenumero]],tuotteet!$A$2:$A$26,tuotteet!$C$2:$C$26)</f>
        <v>4</v>
      </c>
      <c r="J3249" t="str">
        <f>_xlfn.XLOOKUP(Table1[[#This Row],[ryhmäID]],ryhmat!$A$2:$A$7,ryhmat!$B$2:$B$7)</f>
        <v>Tarvikkeet</v>
      </c>
      <c r="K3249">
        <f>Table1[[#This Row],[Myyntihinta]]-Table1[[#This Row],[Ostohinta]]</f>
        <v>4.7699999999999996</v>
      </c>
    </row>
    <row r="3250" spans="1:11" x14ac:dyDescent="0.2">
      <c r="A3250">
        <v>53748</v>
      </c>
      <c r="B3250" s="21">
        <v>44267</v>
      </c>
      <c r="C3250" s="26" t="s">
        <v>828</v>
      </c>
      <c r="D3250">
        <v>1</v>
      </c>
      <c r="E3250">
        <v>14</v>
      </c>
      <c r="F3250">
        <v>15</v>
      </c>
      <c r="G3250">
        <v>10.88</v>
      </c>
      <c r="H3250" t="str">
        <f>_xlfn.XLOOKUP(Table1[[#This Row],[MyyjäID]],myyjat!$A$2:$A$16,myyjat!$B$2:$B$16)</f>
        <v>Hillevi</v>
      </c>
      <c r="I3250">
        <f>_xlfn.XLOOKUP(Table1[[#This Row],[Tuotenumero]],tuotteet!$A$2:$A$26,tuotteet!$C$2:$C$26)</f>
        <v>4</v>
      </c>
      <c r="J3250" t="str">
        <f>_xlfn.XLOOKUP(Table1[[#This Row],[ryhmäID]],ryhmat!$A$2:$A$7,ryhmat!$B$2:$B$7)</f>
        <v>Tarvikkeet</v>
      </c>
      <c r="K3250">
        <f>Table1[[#This Row],[Myyntihinta]]-Table1[[#This Row],[Ostohinta]]</f>
        <v>4.1199999999999992</v>
      </c>
    </row>
    <row r="3251" spans="1:11" x14ac:dyDescent="0.2">
      <c r="A3251">
        <v>53749</v>
      </c>
      <c r="B3251" s="21">
        <v>44267</v>
      </c>
      <c r="C3251" s="26" t="s">
        <v>828</v>
      </c>
      <c r="D3251">
        <v>1</v>
      </c>
      <c r="E3251">
        <v>10</v>
      </c>
      <c r="F3251">
        <v>14</v>
      </c>
      <c r="G3251">
        <v>11.01</v>
      </c>
      <c r="H3251" t="str">
        <f>_xlfn.XLOOKUP(Table1[[#This Row],[MyyjäID]],myyjat!$A$2:$A$16,myyjat!$B$2:$B$16)</f>
        <v>Jenni</v>
      </c>
      <c r="I3251">
        <f>_xlfn.XLOOKUP(Table1[[#This Row],[Tuotenumero]],tuotteet!$A$2:$A$26,tuotteet!$C$2:$C$26)</f>
        <v>4</v>
      </c>
      <c r="J3251" t="str">
        <f>_xlfn.XLOOKUP(Table1[[#This Row],[ryhmäID]],ryhmat!$A$2:$A$7,ryhmat!$B$2:$B$7)</f>
        <v>Tarvikkeet</v>
      </c>
      <c r="K3251">
        <f>Table1[[#This Row],[Myyntihinta]]-Table1[[#This Row],[Ostohinta]]</f>
        <v>2.99</v>
      </c>
    </row>
    <row r="3252" spans="1:11" x14ac:dyDescent="0.2">
      <c r="A3252">
        <v>53750</v>
      </c>
      <c r="B3252" s="21">
        <v>44268</v>
      </c>
      <c r="C3252" s="26" t="s">
        <v>831</v>
      </c>
      <c r="D3252">
        <v>1</v>
      </c>
      <c r="E3252">
        <v>1</v>
      </c>
      <c r="F3252">
        <v>118</v>
      </c>
      <c r="G3252">
        <v>78.19</v>
      </c>
      <c r="H3252" t="str">
        <f>_xlfn.XLOOKUP(Table1[[#This Row],[MyyjäID]],myyjat!$A$2:$A$16,myyjat!$B$2:$B$16)</f>
        <v>Jani</v>
      </c>
      <c r="I3252">
        <f>_xlfn.XLOOKUP(Table1[[#This Row],[Tuotenumero]],tuotteet!$A$2:$A$26,tuotteet!$C$2:$C$26)</f>
        <v>6</v>
      </c>
      <c r="J3252" t="str">
        <f>_xlfn.XLOOKUP(Table1[[#This Row],[ryhmäID]],ryhmat!$A$2:$A$7,ryhmat!$B$2:$B$7)</f>
        <v>Digiboxit</v>
      </c>
      <c r="K3252">
        <f>Table1[[#This Row],[Myyntihinta]]-Table1[[#This Row],[Ostohinta]]</f>
        <v>39.81</v>
      </c>
    </row>
    <row r="3253" spans="1:11" x14ac:dyDescent="0.2">
      <c r="A3253">
        <v>53751</v>
      </c>
      <c r="B3253" s="21">
        <v>44268</v>
      </c>
      <c r="C3253" s="26" t="s">
        <v>828</v>
      </c>
      <c r="D3253">
        <v>1</v>
      </c>
      <c r="E3253">
        <v>2</v>
      </c>
      <c r="F3253">
        <v>15</v>
      </c>
      <c r="G3253">
        <v>10.48</v>
      </c>
      <c r="H3253" t="str">
        <f>_xlfn.XLOOKUP(Table1[[#This Row],[MyyjäID]],myyjat!$A$2:$A$16,myyjat!$B$2:$B$16)</f>
        <v>Petteri</v>
      </c>
      <c r="I3253">
        <f>_xlfn.XLOOKUP(Table1[[#This Row],[Tuotenumero]],tuotteet!$A$2:$A$26,tuotteet!$C$2:$C$26)</f>
        <v>4</v>
      </c>
      <c r="J3253" t="str">
        <f>_xlfn.XLOOKUP(Table1[[#This Row],[ryhmäID]],ryhmat!$A$2:$A$7,ryhmat!$B$2:$B$7)</f>
        <v>Tarvikkeet</v>
      </c>
      <c r="K3253">
        <f>Table1[[#This Row],[Myyntihinta]]-Table1[[#This Row],[Ostohinta]]</f>
        <v>4.5199999999999996</v>
      </c>
    </row>
    <row r="3254" spans="1:11" x14ac:dyDescent="0.2">
      <c r="A3254">
        <v>53752</v>
      </c>
      <c r="B3254" s="21">
        <v>44268</v>
      </c>
      <c r="C3254" s="26" t="s">
        <v>826</v>
      </c>
      <c r="D3254">
        <v>1</v>
      </c>
      <c r="E3254">
        <v>1</v>
      </c>
      <c r="F3254">
        <v>18</v>
      </c>
      <c r="G3254">
        <v>8.9700000000000006</v>
      </c>
      <c r="H3254" t="str">
        <f>_xlfn.XLOOKUP(Table1[[#This Row],[MyyjäID]],myyjat!$A$2:$A$16,myyjat!$B$2:$B$16)</f>
        <v>Jani</v>
      </c>
      <c r="I3254">
        <f>_xlfn.XLOOKUP(Table1[[#This Row],[Tuotenumero]],tuotteet!$A$2:$A$26,tuotteet!$C$2:$C$26)</f>
        <v>4</v>
      </c>
      <c r="J3254" t="str">
        <f>_xlfn.XLOOKUP(Table1[[#This Row],[ryhmäID]],ryhmat!$A$2:$A$7,ryhmat!$B$2:$B$7)</f>
        <v>Tarvikkeet</v>
      </c>
      <c r="K3254">
        <f>Table1[[#This Row],[Myyntihinta]]-Table1[[#This Row],[Ostohinta]]</f>
        <v>9.0299999999999994</v>
      </c>
    </row>
    <row r="3255" spans="1:11" x14ac:dyDescent="0.2">
      <c r="A3255">
        <v>53753</v>
      </c>
      <c r="B3255" s="21">
        <v>44269</v>
      </c>
      <c r="C3255" s="26" t="s">
        <v>828</v>
      </c>
      <c r="D3255">
        <v>1</v>
      </c>
      <c r="E3255">
        <v>3</v>
      </c>
      <c r="F3255">
        <v>15</v>
      </c>
      <c r="G3255">
        <v>10.199999999999999</v>
      </c>
      <c r="H3255" t="str">
        <f>_xlfn.XLOOKUP(Table1[[#This Row],[MyyjäID]],myyjat!$A$2:$A$16,myyjat!$B$2:$B$16)</f>
        <v>Pekka</v>
      </c>
      <c r="I3255">
        <f>_xlfn.XLOOKUP(Table1[[#This Row],[Tuotenumero]],tuotteet!$A$2:$A$26,tuotteet!$C$2:$C$26)</f>
        <v>4</v>
      </c>
      <c r="J3255" t="str">
        <f>_xlfn.XLOOKUP(Table1[[#This Row],[ryhmäID]],ryhmat!$A$2:$A$7,ryhmat!$B$2:$B$7)</f>
        <v>Tarvikkeet</v>
      </c>
      <c r="K3255">
        <f>Table1[[#This Row],[Myyntihinta]]-Table1[[#This Row],[Ostohinta]]</f>
        <v>4.8000000000000007</v>
      </c>
    </row>
    <row r="3256" spans="1:11" x14ac:dyDescent="0.2">
      <c r="A3256">
        <v>53754</v>
      </c>
      <c r="B3256" s="21">
        <v>44269</v>
      </c>
      <c r="C3256" s="26" t="s">
        <v>828</v>
      </c>
      <c r="D3256">
        <v>1</v>
      </c>
      <c r="E3256">
        <v>1</v>
      </c>
      <c r="F3256">
        <v>15</v>
      </c>
      <c r="G3256">
        <v>10.55</v>
      </c>
      <c r="H3256" t="str">
        <f>_xlfn.XLOOKUP(Table1[[#This Row],[MyyjäID]],myyjat!$A$2:$A$16,myyjat!$B$2:$B$16)</f>
        <v>Jani</v>
      </c>
      <c r="I3256">
        <f>_xlfn.XLOOKUP(Table1[[#This Row],[Tuotenumero]],tuotteet!$A$2:$A$26,tuotteet!$C$2:$C$26)</f>
        <v>4</v>
      </c>
      <c r="J3256" t="str">
        <f>_xlfn.XLOOKUP(Table1[[#This Row],[ryhmäID]],ryhmat!$A$2:$A$7,ryhmat!$B$2:$B$7)</f>
        <v>Tarvikkeet</v>
      </c>
      <c r="K3256">
        <f>Table1[[#This Row],[Myyntihinta]]-Table1[[#This Row],[Ostohinta]]</f>
        <v>4.4499999999999993</v>
      </c>
    </row>
    <row r="3257" spans="1:11" x14ac:dyDescent="0.2">
      <c r="A3257">
        <v>53755</v>
      </c>
      <c r="B3257" s="21">
        <v>44269</v>
      </c>
      <c r="C3257" s="26" t="s">
        <v>828</v>
      </c>
      <c r="D3257">
        <v>1</v>
      </c>
      <c r="E3257">
        <v>11</v>
      </c>
      <c r="F3257">
        <v>14</v>
      </c>
      <c r="G3257">
        <v>10.83</v>
      </c>
      <c r="H3257" t="str">
        <f>_xlfn.XLOOKUP(Table1[[#This Row],[MyyjäID]],myyjat!$A$2:$A$16,myyjat!$B$2:$B$16)</f>
        <v>Lisbeth</v>
      </c>
      <c r="I3257">
        <f>_xlfn.XLOOKUP(Table1[[#This Row],[Tuotenumero]],tuotteet!$A$2:$A$26,tuotteet!$C$2:$C$26)</f>
        <v>4</v>
      </c>
      <c r="J3257" t="str">
        <f>_xlfn.XLOOKUP(Table1[[#This Row],[ryhmäID]],ryhmat!$A$2:$A$7,ryhmat!$B$2:$B$7)</f>
        <v>Tarvikkeet</v>
      </c>
      <c r="K3257">
        <f>Table1[[#This Row],[Myyntihinta]]-Table1[[#This Row],[Ostohinta]]</f>
        <v>3.17</v>
      </c>
    </row>
    <row r="3258" spans="1:11" x14ac:dyDescent="0.2">
      <c r="A3258">
        <v>53756</v>
      </c>
      <c r="B3258" s="21">
        <v>44269</v>
      </c>
      <c r="C3258" s="26" t="s">
        <v>827</v>
      </c>
      <c r="D3258">
        <v>1</v>
      </c>
      <c r="E3258">
        <v>7</v>
      </c>
      <c r="F3258">
        <v>255</v>
      </c>
      <c r="G3258">
        <v>136.88</v>
      </c>
      <c r="H3258" t="str">
        <f>_xlfn.XLOOKUP(Table1[[#This Row],[MyyjäID]],myyjat!$A$2:$A$16,myyjat!$B$2:$B$16)</f>
        <v>Rauno</v>
      </c>
      <c r="I3258">
        <f>_xlfn.XLOOKUP(Table1[[#This Row],[Tuotenumero]],tuotteet!$A$2:$A$26,tuotteet!$C$2:$C$26)</f>
        <v>1</v>
      </c>
      <c r="J3258" t="str">
        <f>_xlfn.XLOOKUP(Table1[[#This Row],[ryhmäID]],ryhmat!$A$2:$A$7,ryhmat!$B$2:$B$7)</f>
        <v>Äänentoisto</v>
      </c>
      <c r="K3258">
        <f>Table1[[#This Row],[Myyntihinta]]-Table1[[#This Row],[Ostohinta]]</f>
        <v>118.12</v>
      </c>
    </row>
    <row r="3259" spans="1:11" x14ac:dyDescent="0.2">
      <c r="A3259">
        <v>53757</v>
      </c>
      <c r="B3259" s="21">
        <v>44270</v>
      </c>
      <c r="C3259" s="26" t="s">
        <v>828</v>
      </c>
      <c r="D3259">
        <v>1</v>
      </c>
      <c r="E3259">
        <v>7</v>
      </c>
      <c r="F3259">
        <v>14</v>
      </c>
      <c r="G3259">
        <v>10.25</v>
      </c>
      <c r="H3259" t="str">
        <f>_xlfn.XLOOKUP(Table1[[#This Row],[MyyjäID]],myyjat!$A$2:$A$16,myyjat!$B$2:$B$16)</f>
        <v>Rauno</v>
      </c>
      <c r="I3259">
        <f>_xlfn.XLOOKUP(Table1[[#This Row],[Tuotenumero]],tuotteet!$A$2:$A$26,tuotteet!$C$2:$C$26)</f>
        <v>4</v>
      </c>
      <c r="J3259" t="str">
        <f>_xlfn.XLOOKUP(Table1[[#This Row],[ryhmäID]],ryhmat!$A$2:$A$7,ryhmat!$B$2:$B$7)</f>
        <v>Tarvikkeet</v>
      </c>
      <c r="K3259">
        <f>Table1[[#This Row],[Myyntihinta]]-Table1[[#This Row],[Ostohinta]]</f>
        <v>3.75</v>
      </c>
    </row>
    <row r="3260" spans="1:11" x14ac:dyDescent="0.2">
      <c r="A3260">
        <v>53758</v>
      </c>
      <c r="B3260" s="21">
        <v>44270</v>
      </c>
      <c r="C3260" s="26" t="s">
        <v>829</v>
      </c>
      <c r="D3260">
        <v>1</v>
      </c>
      <c r="E3260">
        <v>1</v>
      </c>
      <c r="F3260">
        <v>334</v>
      </c>
      <c r="G3260">
        <v>226.08</v>
      </c>
      <c r="H3260" t="str">
        <f>_xlfn.XLOOKUP(Table1[[#This Row],[MyyjäID]],myyjat!$A$2:$A$16,myyjat!$B$2:$B$16)</f>
        <v>Jani</v>
      </c>
      <c r="I3260">
        <f>_xlfn.XLOOKUP(Table1[[#This Row],[Tuotenumero]],tuotteet!$A$2:$A$26,tuotteet!$C$2:$C$26)</f>
        <v>3</v>
      </c>
      <c r="J3260" t="str">
        <f>_xlfn.XLOOKUP(Table1[[#This Row],[ryhmäID]],ryhmat!$A$2:$A$7,ryhmat!$B$2:$B$7)</f>
        <v>TV</v>
      </c>
      <c r="K3260">
        <f>Table1[[#This Row],[Myyntihinta]]-Table1[[#This Row],[Ostohinta]]</f>
        <v>107.91999999999999</v>
      </c>
    </row>
    <row r="3261" spans="1:11" x14ac:dyDescent="0.2">
      <c r="A3261">
        <v>53759</v>
      </c>
      <c r="B3261" s="21">
        <v>44271</v>
      </c>
      <c r="C3261" s="26" t="s">
        <v>828</v>
      </c>
      <c r="D3261">
        <v>1</v>
      </c>
      <c r="E3261">
        <v>1</v>
      </c>
      <c r="F3261">
        <v>15</v>
      </c>
      <c r="G3261">
        <v>11.16</v>
      </c>
      <c r="H3261" t="str">
        <f>_xlfn.XLOOKUP(Table1[[#This Row],[MyyjäID]],myyjat!$A$2:$A$16,myyjat!$B$2:$B$16)</f>
        <v>Jani</v>
      </c>
      <c r="I3261">
        <f>_xlfn.XLOOKUP(Table1[[#This Row],[Tuotenumero]],tuotteet!$A$2:$A$26,tuotteet!$C$2:$C$26)</f>
        <v>4</v>
      </c>
      <c r="J3261" t="str">
        <f>_xlfn.XLOOKUP(Table1[[#This Row],[ryhmäID]],ryhmat!$A$2:$A$7,ryhmat!$B$2:$B$7)</f>
        <v>Tarvikkeet</v>
      </c>
      <c r="K3261">
        <f>Table1[[#This Row],[Myyntihinta]]-Table1[[#This Row],[Ostohinta]]</f>
        <v>3.84</v>
      </c>
    </row>
    <row r="3262" spans="1:11" x14ac:dyDescent="0.2">
      <c r="A3262">
        <v>53760</v>
      </c>
      <c r="B3262" s="21">
        <v>44271</v>
      </c>
      <c r="C3262" s="26" t="s">
        <v>828</v>
      </c>
      <c r="D3262">
        <v>1</v>
      </c>
      <c r="E3262">
        <v>7</v>
      </c>
      <c r="F3262">
        <v>15</v>
      </c>
      <c r="G3262">
        <v>10.18</v>
      </c>
      <c r="H3262" t="str">
        <f>_xlfn.XLOOKUP(Table1[[#This Row],[MyyjäID]],myyjat!$A$2:$A$16,myyjat!$B$2:$B$16)</f>
        <v>Rauno</v>
      </c>
      <c r="I3262">
        <f>_xlfn.XLOOKUP(Table1[[#This Row],[Tuotenumero]],tuotteet!$A$2:$A$26,tuotteet!$C$2:$C$26)</f>
        <v>4</v>
      </c>
      <c r="J3262" t="str">
        <f>_xlfn.XLOOKUP(Table1[[#This Row],[ryhmäID]],ryhmat!$A$2:$A$7,ryhmat!$B$2:$B$7)</f>
        <v>Tarvikkeet</v>
      </c>
      <c r="K3262">
        <f>Table1[[#This Row],[Myyntihinta]]-Table1[[#This Row],[Ostohinta]]</f>
        <v>4.82</v>
      </c>
    </row>
    <row r="3263" spans="1:11" x14ac:dyDescent="0.2">
      <c r="A3263">
        <v>53761</v>
      </c>
      <c r="B3263" s="21">
        <v>44271</v>
      </c>
      <c r="C3263" s="26" t="s">
        <v>828</v>
      </c>
      <c r="D3263">
        <v>2</v>
      </c>
      <c r="E3263">
        <v>7</v>
      </c>
      <c r="F3263">
        <v>15</v>
      </c>
      <c r="G3263">
        <v>11.05</v>
      </c>
      <c r="H3263" t="str">
        <f>_xlfn.XLOOKUP(Table1[[#This Row],[MyyjäID]],myyjat!$A$2:$A$16,myyjat!$B$2:$B$16)</f>
        <v>Rauno</v>
      </c>
      <c r="I3263">
        <f>_xlfn.XLOOKUP(Table1[[#This Row],[Tuotenumero]],tuotteet!$A$2:$A$26,tuotteet!$C$2:$C$26)</f>
        <v>4</v>
      </c>
      <c r="J3263" t="str">
        <f>_xlfn.XLOOKUP(Table1[[#This Row],[ryhmäID]],ryhmat!$A$2:$A$7,ryhmat!$B$2:$B$7)</f>
        <v>Tarvikkeet</v>
      </c>
      <c r="K3263">
        <f>Table1[[#This Row],[Myyntihinta]]-Table1[[#This Row],[Ostohinta]]</f>
        <v>3.9499999999999993</v>
      </c>
    </row>
    <row r="3264" spans="1:11" x14ac:dyDescent="0.2">
      <c r="A3264">
        <v>53762</v>
      </c>
      <c r="B3264" s="21">
        <v>44271</v>
      </c>
      <c r="C3264" s="26" t="s">
        <v>828</v>
      </c>
      <c r="D3264">
        <v>1</v>
      </c>
      <c r="E3264">
        <v>3</v>
      </c>
      <c r="F3264">
        <v>15</v>
      </c>
      <c r="G3264">
        <v>11.18</v>
      </c>
      <c r="H3264" t="str">
        <f>_xlfn.XLOOKUP(Table1[[#This Row],[MyyjäID]],myyjat!$A$2:$A$16,myyjat!$B$2:$B$16)</f>
        <v>Pekka</v>
      </c>
      <c r="I3264">
        <f>_xlfn.XLOOKUP(Table1[[#This Row],[Tuotenumero]],tuotteet!$A$2:$A$26,tuotteet!$C$2:$C$26)</f>
        <v>4</v>
      </c>
      <c r="J3264" t="str">
        <f>_xlfn.XLOOKUP(Table1[[#This Row],[ryhmäID]],ryhmat!$A$2:$A$7,ryhmat!$B$2:$B$7)</f>
        <v>Tarvikkeet</v>
      </c>
      <c r="K3264">
        <f>Table1[[#This Row],[Myyntihinta]]-Table1[[#This Row],[Ostohinta]]</f>
        <v>3.8200000000000003</v>
      </c>
    </row>
    <row r="3265" spans="1:11" x14ac:dyDescent="0.2">
      <c r="A3265">
        <v>53763</v>
      </c>
      <c r="B3265" s="21">
        <v>44271</v>
      </c>
      <c r="C3265" s="26" t="s">
        <v>826</v>
      </c>
      <c r="D3265">
        <v>1</v>
      </c>
      <c r="E3265">
        <v>7</v>
      </c>
      <c r="F3265">
        <v>17</v>
      </c>
      <c r="G3265">
        <v>8.86</v>
      </c>
      <c r="H3265" t="str">
        <f>_xlfn.XLOOKUP(Table1[[#This Row],[MyyjäID]],myyjat!$A$2:$A$16,myyjat!$B$2:$B$16)</f>
        <v>Rauno</v>
      </c>
      <c r="I3265">
        <f>_xlfn.XLOOKUP(Table1[[#This Row],[Tuotenumero]],tuotteet!$A$2:$A$26,tuotteet!$C$2:$C$26)</f>
        <v>4</v>
      </c>
      <c r="J3265" t="str">
        <f>_xlfn.XLOOKUP(Table1[[#This Row],[ryhmäID]],ryhmat!$A$2:$A$7,ryhmat!$B$2:$B$7)</f>
        <v>Tarvikkeet</v>
      </c>
      <c r="K3265">
        <f>Table1[[#This Row],[Myyntihinta]]-Table1[[#This Row],[Ostohinta]]</f>
        <v>8.14</v>
      </c>
    </row>
    <row r="3266" spans="1:11" x14ac:dyDescent="0.2">
      <c r="A3266">
        <v>53764</v>
      </c>
      <c r="B3266" s="21">
        <v>44271</v>
      </c>
      <c r="C3266" s="26" t="s">
        <v>828</v>
      </c>
      <c r="D3266">
        <v>1</v>
      </c>
      <c r="E3266">
        <v>5</v>
      </c>
      <c r="F3266">
        <v>15</v>
      </c>
      <c r="G3266">
        <v>10.4</v>
      </c>
      <c r="H3266" t="str">
        <f>_xlfn.XLOOKUP(Table1[[#This Row],[MyyjäID]],myyjat!$A$2:$A$16,myyjat!$B$2:$B$16)</f>
        <v>Liisa</v>
      </c>
      <c r="I3266">
        <f>_xlfn.XLOOKUP(Table1[[#This Row],[Tuotenumero]],tuotteet!$A$2:$A$26,tuotteet!$C$2:$C$26)</f>
        <v>4</v>
      </c>
      <c r="J3266" t="str">
        <f>_xlfn.XLOOKUP(Table1[[#This Row],[ryhmäID]],ryhmat!$A$2:$A$7,ryhmat!$B$2:$B$7)</f>
        <v>Tarvikkeet</v>
      </c>
      <c r="K3266">
        <f>Table1[[#This Row],[Myyntihinta]]-Table1[[#This Row],[Ostohinta]]</f>
        <v>4.5999999999999996</v>
      </c>
    </row>
    <row r="3267" spans="1:11" x14ac:dyDescent="0.2">
      <c r="A3267">
        <v>53765</v>
      </c>
      <c r="B3267" s="21">
        <v>44272</v>
      </c>
      <c r="C3267" s="26" t="s">
        <v>828</v>
      </c>
      <c r="D3267">
        <v>1</v>
      </c>
      <c r="E3267">
        <v>9</v>
      </c>
      <c r="F3267">
        <v>15</v>
      </c>
      <c r="G3267">
        <v>10.74</v>
      </c>
      <c r="H3267" t="str">
        <f>_xlfn.XLOOKUP(Table1[[#This Row],[MyyjäID]],myyjat!$A$2:$A$16,myyjat!$B$2:$B$16)</f>
        <v>Maija</v>
      </c>
      <c r="I3267">
        <f>_xlfn.XLOOKUP(Table1[[#This Row],[Tuotenumero]],tuotteet!$A$2:$A$26,tuotteet!$C$2:$C$26)</f>
        <v>4</v>
      </c>
      <c r="J3267" t="str">
        <f>_xlfn.XLOOKUP(Table1[[#This Row],[ryhmäID]],ryhmat!$A$2:$A$7,ryhmat!$B$2:$B$7)</f>
        <v>Tarvikkeet</v>
      </c>
      <c r="K3267">
        <f>Table1[[#This Row],[Myyntihinta]]-Table1[[#This Row],[Ostohinta]]</f>
        <v>4.26</v>
      </c>
    </row>
    <row r="3268" spans="1:11" x14ac:dyDescent="0.2">
      <c r="A3268">
        <v>53766</v>
      </c>
      <c r="B3268" s="21">
        <v>44272</v>
      </c>
      <c r="C3268" s="26" t="s">
        <v>828</v>
      </c>
      <c r="D3268">
        <v>1</v>
      </c>
      <c r="E3268">
        <v>11</v>
      </c>
      <c r="F3268">
        <v>15</v>
      </c>
      <c r="G3268">
        <v>10.86</v>
      </c>
      <c r="H3268" t="str">
        <f>_xlfn.XLOOKUP(Table1[[#This Row],[MyyjäID]],myyjat!$A$2:$A$16,myyjat!$B$2:$B$16)</f>
        <v>Lisbeth</v>
      </c>
      <c r="I3268">
        <f>_xlfn.XLOOKUP(Table1[[#This Row],[Tuotenumero]],tuotteet!$A$2:$A$26,tuotteet!$C$2:$C$26)</f>
        <v>4</v>
      </c>
      <c r="J3268" t="str">
        <f>_xlfn.XLOOKUP(Table1[[#This Row],[ryhmäID]],ryhmat!$A$2:$A$7,ryhmat!$B$2:$B$7)</f>
        <v>Tarvikkeet</v>
      </c>
      <c r="K3268">
        <f>Table1[[#This Row],[Myyntihinta]]-Table1[[#This Row],[Ostohinta]]</f>
        <v>4.1400000000000006</v>
      </c>
    </row>
    <row r="3269" spans="1:11" x14ac:dyDescent="0.2">
      <c r="A3269">
        <v>53767</v>
      </c>
      <c r="B3269" s="21">
        <v>44273</v>
      </c>
      <c r="C3269" s="26" t="s">
        <v>827</v>
      </c>
      <c r="D3269">
        <v>1</v>
      </c>
      <c r="E3269">
        <v>6</v>
      </c>
      <c r="F3269">
        <v>255</v>
      </c>
      <c r="G3269">
        <v>126.76</v>
      </c>
      <c r="H3269" t="str">
        <f>_xlfn.XLOOKUP(Table1[[#This Row],[MyyjäID]],myyjat!$A$2:$A$16,myyjat!$B$2:$B$16)</f>
        <v>Hessu</v>
      </c>
      <c r="I3269">
        <f>_xlfn.XLOOKUP(Table1[[#This Row],[Tuotenumero]],tuotteet!$A$2:$A$26,tuotteet!$C$2:$C$26)</f>
        <v>1</v>
      </c>
      <c r="J3269" t="str">
        <f>_xlfn.XLOOKUP(Table1[[#This Row],[ryhmäID]],ryhmat!$A$2:$A$7,ryhmat!$B$2:$B$7)</f>
        <v>Äänentoisto</v>
      </c>
      <c r="K3269">
        <f>Table1[[#This Row],[Myyntihinta]]-Table1[[#This Row],[Ostohinta]]</f>
        <v>128.24</v>
      </c>
    </row>
    <row r="3270" spans="1:11" x14ac:dyDescent="0.2">
      <c r="A3270">
        <v>53768</v>
      </c>
      <c r="B3270" s="21">
        <v>44273</v>
      </c>
      <c r="C3270" s="26" t="s">
        <v>828</v>
      </c>
      <c r="D3270">
        <v>1</v>
      </c>
      <c r="E3270">
        <v>7</v>
      </c>
      <c r="F3270">
        <v>15</v>
      </c>
      <c r="G3270">
        <v>10.54</v>
      </c>
      <c r="H3270" t="str">
        <f>_xlfn.XLOOKUP(Table1[[#This Row],[MyyjäID]],myyjat!$A$2:$A$16,myyjat!$B$2:$B$16)</f>
        <v>Rauno</v>
      </c>
      <c r="I3270">
        <f>_xlfn.XLOOKUP(Table1[[#This Row],[Tuotenumero]],tuotteet!$A$2:$A$26,tuotteet!$C$2:$C$26)</f>
        <v>4</v>
      </c>
      <c r="J3270" t="str">
        <f>_xlfn.XLOOKUP(Table1[[#This Row],[ryhmäID]],ryhmat!$A$2:$A$7,ryhmat!$B$2:$B$7)</f>
        <v>Tarvikkeet</v>
      </c>
      <c r="K3270">
        <f>Table1[[#This Row],[Myyntihinta]]-Table1[[#This Row],[Ostohinta]]</f>
        <v>4.4600000000000009</v>
      </c>
    </row>
    <row r="3271" spans="1:11" x14ac:dyDescent="0.2">
      <c r="A3271">
        <v>53769</v>
      </c>
      <c r="B3271" s="21">
        <v>44273</v>
      </c>
      <c r="C3271" s="26" t="s">
        <v>826</v>
      </c>
      <c r="D3271">
        <v>1</v>
      </c>
      <c r="E3271">
        <v>7</v>
      </c>
      <c r="F3271">
        <v>17</v>
      </c>
      <c r="G3271">
        <v>9.58</v>
      </c>
      <c r="H3271" t="str">
        <f>_xlfn.XLOOKUP(Table1[[#This Row],[MyyjäID]],myyjat!$A$2:$A$16,myyjat!$B$2:$B$16)</f>
        <v>Rauno</v>
      </c>
      <c r="I3271">
        <f>_xlfn.XLOOKUP(Table1[[#This Row],[Tuotenumero]],tuotteet!$A$2:$A$26,tuotteet!$C$2:$C$26)</f>
        <v>4</v>
      </c>
      <c r="J3271" t="str">
        <f>_xlfn.XLOOKUP(Table1[[#This Row],[ryhmäID]],ryhmat!$A$2:$A$7,ryhmat!$B$2:$B$7)</f>
        <v>Tarvikkeet</v>
      </c>
      <c r="K3271">
        <f>Table1[[#This Row],[Myyntihinta]]-Table1[[#This Row],[Ostohinta]]</f>
        <v>7.42</v>
      </c>
    </row>
    <row r="3272" spans="1:11" x14ac:dyDescent="0.2">
      <c r="A3272">
        <v>53770</v>
      </c>
      <c r="B3272" s="21">
        <v>44273</v>
      </c>
      <c r="C3272" s="26" t="s">
        <v>829</v>
      </c>
      <c r="D3272">
        <v>1</v>
      </c>
      <c r="E3272">
        <v>5</v>
      </c>
      <c r="F3272">
        <v>348</v>
      </c>
      <c r="G3272">
        <v>233.3</v>
      </c>
      <c r="H3272" t="str">
        <f>_xlfn.XLOOKUP(Table1[[#This Row],[MyyjäID]],myyjat!$A$2:$A$16,myyjat!$B$2:$B$16)</f>
        <v>Liisa</v>
      </c>
      <c r="I3272">
        <f>_xlfn.XLOOKUP(Table1[[#This Row],[Tuotenumero]],tuotteet!$A$2:$A$26,tuotteet!$C$2:$C$26)</f>
        <v>3</v>
      </c>
      <c r="J3272" t="str">
        <f>_xlfn.XLOOKUP(Table1[[#This Row],[ryhmäID]],ryhmat!$A$2:$A$7,ryhmat!$B$2:$B$7)</f>
        <v>TV</v>
      </c>
      <c r="K3272">
        <f>Table1[[#This Row],[Myyntihinta]]-Table1[[#This Row],[Ostohinta]]</f>
        <v>114.69999999999999</v>
      </c>
    </row>
    <row r="3273" spans="1:11" x14ac:dyDescent="0.2">
      <c r="A3273">
        <v>53771</v>
      </c>
      <c r="B3273" s="21">
        <v>44274</v>
      </c>
      <c r="C3273" s="26" t="s">
        <v>828</v>
      </c>
      <c r="D3273">
        <v>1</v>
      </c>
      <c r="E3273">
        <v>5</v>
      </c>
      <c r="F3273">
        <v>15</v>
      </c>
      <c r="G3273">
        <v>10.43</v>
      </c>
      <c r="H3273" t="str">
        <f>_xlfn.XLOOKUP(Table1[[#This Row],[MyyjäID]],myyjat!$A$2:$A$16,myyjat!$B$2:$B$16)</f>
        <v>Liisa</v>
      </c>
      <c r="I3273">
        <f>_xlfn.XLOOKUP(Table1[[#This Row],[Tuotenumero]],tuotteet!$A$2:$A$26,tuotteet!$C$2:$C$26)</f>
        <v>4</v>
      </c>
      <c r="J3273" t="str">
        <f>_xlfn.XLOOKUP(Table1[[#This Row],[ryhmäID]],ryhmat!$A$2:$A$7,ryhmat!$B$2:$B$7)</f>
        <v>Tarvikkeet</v>
      </c>
      <c r="K3273">
        <f>Table1[[#This Row],[Myyntihinta]]-Table1[[#This Row],[Ostohinta]]</f>
        <v>4.57</v>
      </c>
    </row>
    <row r="3274" spans="1:11" x14ac:dyDescent="0.2">
      <c r="A3274">
        <v>53772</v>
      </c>
      <c r="B3274" s="21">
        <v>44274</v>
      </c>
      <c r="C3274" s="26" t="s">
        <v>828</v>
      </c>
      <c r="D3274">
        <v>1</v>
      </c>
      <c r="E3274">
        <v>11</v>
      </c>
      <c r="F3274">
        <v>15</v>
      </c>
      <c r="G3274">
        <v>10.52</v>
      </c>
      <c r="H3274" t="str">
        <f>_xlfn.XLOOKUP(Table1[[#This Row],[MyyjäID]],myyjat!$A$2:$A$16,myyjat!$B$2:$B$16)</f>
        <v>Lisbeth</v>
      </c>
      <c r="I3274">
        <f>_xlfn.XLOOKUP(Table1[[#This Row],[Tuotenumero]],tuotteet!$A$2:$A$26,tuotteet!$C$2:$C$26)</f>
        <v>4</v>
      </c>
      <c r="J3274" t="str">
        <f>_xlfn.XLOOKUP(Table1[[#This Row],[ryhmäID]],ryhmat!$A$2:$A$7,ryhmat!$B$2:$B$7)</f>
        <v>Tarvikkeet</v>
      </c>
      <c r="K3274">
        <f>Table1[[#This Row],[Myyntihinta]]-Table1[[#This Row],[Ostohinta]]</f>
        <v>4.4800000000000004</v>
      </c>
    </row>
    <row r="3275" spans="1:11" x14ac:dyDescent="0.2">
      <c r="A3275">
        <v>53773</v>
      </c>
      <c r="B3275" s="21">
        <v>44274</v>
      </c>
      <c r="C3275" s="26" t="s">
        <v>830</v>
      </c>
      <c r="D3275">
        <v>1</v>
      </c>
      <c r="E3275">
        <v>7</v>
      </c>
      <c r="F3275">
        <v>58</v>
      </c>
      <c r="G3275">
        <v>45.46</v>
      </c>
      <c r="H3275" t="str">
        <f>_xlfn.XLOOKUP(Table1[[#This Row],[MyyjäID]],myyjat!$A$2:$A$16,myyjat!$B$2:$B$16)</f>
        <v>Rauno</v>
      </c>
      <c r="I3275">
        <f>_xlfn.XLOOKUP(Table1[[#This Row],[Tuotenumero]],tuotteet!$A$2:$A$26,tuotteet!$C$2:$C$26)</f>
        <v>4</v>
      </c>
      <c r="J3275" t="str">
        <f>_xlfn.XLOOKUP(Table1[[#This Row],[ryhmäID]],ryhmat!$A$2:$A$7,ryhmat!$B$2:$B$7)</f>
        <v>Tarvikkeet</v>
      </c>
      <c r="K3275">
        <f>Table1[[#This Row],[Myyntihinta]]-Table1[[#This Row],[Ostohinta]]</f>
        <v>12.54</v>
      </c>
    </row>
    <row r="3276" spans="1:11" x14ac:dyDescent="0.2">
      <c r="A3276">
        <v>53774</v>
      </c>
      <c r="B3276" s="21">
        <v>44275</v>
      </c>
      <c r="C3276" s="26" t="s">
        <v>828</v>
      </c>
      <c r="D3276">
        <v>1</v>
      </c>
      <c r="E3276">
        <v>11</v>
      </c>
      <c r="F3276">
        <v>15</v>
      </c>
      <c r="G3276">
        <v>10.28</v>
      </c>
      <c r="H3276" t="str">
        <f>_xlfn.XLOOKUP(Table1[[#This Row],[MyyjäID]],myyjat!$A$2:$A$16,myyjat!$B$2:$B$16)</f>
        <v>Lisbeth</v>
      </c>
      <c r="I3276">
        <f>_xlfn.XLOOKUP(Table1[[#This Row],[Tuotenumero]],tuotteet!$A$2:$A$26,tuotteet!$C$2:$C$26)</f>
        <v>4</v>
      </c>
      <c r="J3276" t="str">
        <f>_xlfn.XLOOKUP(Table1[[#This Row],[ryhmäID]],ryhmat!$A$2:$A$7,ryhmat!$B$2:$B$7)</f>
        <v>Tarvikkeet</v>
      </c>
      <c r="K3276">
        <f>Table1[[#This Row],[Myyntihinta]]-Table1[[#This Row],[Ostohinta]]</f>
        <v>4.7200000000000006</v>
      </c>
    </row>
    <row r="3277" spans="1:11" x14ac:dyDescent="0.2">
      <c r="A3277">
        <v>53775</v>
      </c>
      <c r="B3277" s="21">
        <v>44275</v>
      </c>
      <c r="C3277" s="26" t="s">
        <v>828</v>
      </c>
      <c r="D3277">
        <v>1</v>
      </c>
      <c r="E3277">
        <v>6</v>
      </c>
      <c r="F3277">
        <v>15</v>
      </c>
      <c r="G3277">
        <v>10.85</v>
      </c>
      <c r="H3277" t="str">
        <f>_xlfn.XLOOKUP(Table1[[#This Row],[MyyjäID]],myyjat!$A$2:$A$16,myyjat!$B$2:$B$16)</f>
        <v>Hessu</v>
      </c>
      <c r="I3277">
        <f>_xlfn.XLOOKUP(Table1[[#This Row],[Tuotenumero]],tuotteet!$A$2:$A$26,tuotteet!$C$2:$C$26)</f>
        <v>4</v>
      </c>
      <c r="J3277" t="str">
        <f>_xlfn.XLOOKUP(Table1[[#This Row],[ryhmäID]],ryhmat!$A$2:$A$7,ryhmat!$B$2:$B$7)</f>
        <v>Tarvikkeet</v>
      </c>
      <c r="K3277">
        <f>Table1[[#This Row],[Myyntihinta]]-Table1[[#This Row],[Ostohinta]]</f>
        <v>4.1500000000000004</v>
      </c>
    </row>
    <row r="3278" spans="1:11" x14ac:dyDescent="0.2">
      <c r="A3278">
        <v>53776</v>
      </c>
      <c r="B3278" s="21">
        <v>44275</v>
      </c>
      <c r="C3278" s="26" t="s">
        <v>828</v>
      </c>
      <c r="D3278">
        <v>1</v>
      </c>
      <c r="E3278">
        <v>2</v>
      </c>
      <c r="F3278">
        <v>15</v>
      </c>
      <c r="G3278">
        <v>10.6</v>
      </c>
      <c r="H3278" t="str">
        <f>_xlfn.XLOOKUP(Table1[[#This Row],[MyyjäID]],myyjat!$A$2:$A$16,myyjat!$B$2:$B$16)</f>
        <v>Petteri</v>
      </c>
      <c r="I3278">
        <f>_xlfn.XLOOKUP(Table1[[#This Row],[Tuotenumero]],tuotteet!$A$2:$A$26,tuotteet!$C$2:$C$26)</f>
        <v>4</v>
      </c>
      <c r="J3278" t="str">
        <f>_xlfn.XLOOKUP(Table1[[#This Row],[ryhmäID]],ryhmat!$A$2:$A$7,ryhmat!$B$2:$B$7)</f>
        <v>Tarvikkeet</v>
      </c>
      <c r="K3278">
        <f>Table1[[#This Row],[Myyntihinta]]-Table1[[#This Row],[Ostohinta]]</f>
        <v>4.4000000000000004</v>
      </c>
    </row>
    <row r="3279" spans="1:11" x14ac:dyDescent="0.2">
      <c r="A3279">
        <v>53777</v>
      </c>
      <c r="B3279" s="21">
        <v>44275</v>
      </c>
      <c r="C3279" s="26" t="s">
        <v>828</v>
      </c>
      <c r="D3279">
        <v>1</v>
      </c>
      <c r="E3279">
        <v>11</v>
      </c>
      <c r="F3279">
        <v>15</v>
      </c>
      <c r="G3279">
        <v>11.25</v>
      </c>
      <c r="H3279" t="str">
        <f>_xlfn.XLOOKUP(Table1[[#This Row],[MyyjäID]],myyjat!$A$2:$A$16,myyjat!$B$2:$B$16)</f>
        <v>Lisbeth</v>
      </c>
      <c r="I3279">
        <f>_xlfn.XLOOKUP(Table1[[#This Row],[Tuotenumero]],tuotteet!$A$2:$A$26,tuotteet!$C$2:$C$26)</f>
        <v>4</v>
      </c>
      <c r="J3279" t="str">
        <f>_xlfn.XLOOKUP(Table1[[#This Row],[ryhmäID]],ryhmat!$A$2:$A$7,ryhmat!$B$2:$B$7)</f>
        <v>Tarvikkeet</v>
      </c>
      <c r="K3279">
        <f>Table1[[#This Row],[Myyntihinta]]-Table1[[#This Row],[Ostohinta]]</f>
        <v>3.75</v>
      </c>
    </row>
    <row r="3280" spans="1:11" x14ac:dyDescent="0.2">
      <c r="A3280">
        <v>53778</v>
      </c>
      <c r="B3280" s="21">
        <v>44276</v>
      </c>
      <c r="C3280" s="26" t="s">
        <v>827</v>
      </c>
      <c r="D3280">
        <v>1</v>
      </c>
      <c r="E3280">
        <v>11</v>
      </c>
      <c r="F3280">
        <v>242</v>
      </c>
      <c r="G3280">
        <v>131.44999999999999</v>
      </c>
      <c r="H3280" t="str">
        <f>_xlfn.XLOOKUP(Table1[[#This Row],[MyyjäID]],myyjat!$A$2:$A$16,myyjat!$B$2:$B$16)</f>
        <v>Lisbeth</v>
      </c>
      <c r="I3280">
        <f>_xlfn.XLOOKUP(Table1[[#This Row],[Tuotenumero]],tuotteet!$A$2:$A$26,tuotteet!$C$2:$C$26)</f>
        <v>1</v>
      </c>
      <c r="J3280" t="str">
        <f>_xlfn.XLOOKUP(Table1[[#This Row],[ryhmäID]],ryhmat!$A$2:$A$7,ryhmat!$B$2:$B$7)</f>
        <v>Äänentoisto</v>
      </c>
      <c r="K3280">
        <f>Table1[[#This Row],[Myyntihinta]]-Table1[[#This Row],[Ostohinta]]</f>
        <v>110.55000000000001</v>
      </c>
    </row>
    <row r="3281" spans="1:11" x14ac:dyDescent="0.2">
      <c r="A3281">
        <v>53779</v>
      </c>
      <c r="B3281" s="21">
        <v>44276</v>
      </c>
      <c r="C3281" s="26" t="s">
        <v>828</v>
      </c>
      <c r="D3281">
        <v>1</v>
      </c>
      <c r="E3281">
        <v>7</v>
      </c>
      <c r="F3281">
        <v>15</v>
      </c>
      <c r="G3281">
        <v>10.58</v>
      </c>
      <c r="H3281" t="str">
        <f>_xlfn.XLOOKUP(Table1[[#This Row],[MyyjäID]],myyjat!$A$2:$A$16,myyjat!$B$2:$B$16)</f>
        <v>Rauno</v>
      </c>
      <c r="I3281">
        <f>_xlfn.XLOOKUP(Table1[[#This Row],[Tuotenumero]],tuotteet!$A$2:$A$26,tuotteet!$C$2:$C$26)</f>
        <v>4</v>
      </c>
      <c r="J3281" t="str">
        <f>_xlfn.XLOOKUP(Table1[[#This Row],[ryhmäID]],ryhmat!$A$2:$A$7,ryhmat!$B$2:$B$7)</f>
        <v>Tarvikkeet</v>
      </c>
      <c r="K3281">
        <f>Table1[[#This Row],[Myyntihinta]]-Table1[[#This Row],[Ostohinta]]</f>
        <v>4.42</v>
      </c>
    </row>
    <row r="3282" spans="1:11" x14ac:dyDescent="0.2">
      <c r="A3282">
        <v>53780</v>
      </c>
      <c r="B3282" s="21">
        <v>44277</v>
      </c>
      <c r="C3282" s="26" t="s">
        <v>826</v>
      </c>
      <c r="D3282">
        <v>1</v>
      </c>
      <c r="E3282">
        <v>11</v>
      </c>
      <c r="F3282">
        <v>17</v>
      </c>
      <c r="G3282">
        <v>9.64</v>
      </c>
      <c r="H3282" t="str">
        <f>_xlfn.XLOOKUP(Table1[[#This Row],[MyyjäID]],myyjat!$A$2:$A$16,myyjat!$B$2:$B$16)</f>
        <v>Lisbeth</v>
      </c>
      <c r="I3282">
        <f>_xlfn.XLOOKUP(Table1[[#This Row],[Tuotenumero]],tuotteet!$A$2:$A$26,tuotteet!$C$2:$C$26)</f>
        <v>4</v>
      </c>
      <c r="J3282" t="str">
        <f>_xlfn.XLOOKUP(Table1[[#This Row],[ryhmäID]],ryhmat!$A$2:$A$7,ryhmat!$B$2:$B$7)</f>
        <v>Tarvikkeet</v>
      </c>
      <c r="K3282">
        <f>Table1[[#This Row],[Myyntihinta]]-Table1[[#This Row],[Ostohinta]]</f>
        <v>7.3599999999999994</v>
      </c>
    </row>
    <row r="3283" spans="1:11" x14ac:dyDescent="0.2">
      <c r="A3283">
        <v>53781</v>
      </c>
      <c r="B3283" s="21">
        <v>44277</v>
      </c>
      <c r="C3283" s="26" t="s">
        <v>828</v>
      </c>
      <c r="D3283">
        <v>1</v>
      </c>
      <c r="E3283">
        <v>14</v>
      </c>
      <c r="F3283">
        <v>14</v>
      </c>
      <c r="G3283">
        <v>10.24</v>
      </c>
      <c r="H3283" t="str">
        <f>_xlfn.XLOOKUP(Table1[[#This Row],[MyyjäID]],myyjat!$A$2:$A$16,myyjat!$B$2:$B$16)</f>
        <v>Hillevi</v>
      </c>
      <c r="I3283">
        <f>_xlfn.XLOOKUP(Table1[[#This Row],[Tuotenumero]],tuotteet!$A$2:$A$26,tuotteet!$C$2:$C$26)</f>
        <v>4</v>
      </c>
      <c r="J3283" t="str">
        <f>_xlfn.XLOOKUP(Table1[[#This Row],[ryhmäID]],ryhmat!$A$2:$A$7,ryhmat!$B$2:$B$7)</f>
        <v>Tarvikkeet</v>
      </c>
      <c r="K3283">
        <f>Table1[[#This Row],[Myyntihinta]]-Table1[[#This Row],[Ostohinta]]</f>
        <v>3.76</v>
      </c>
    </row>
    <row r="3284" spans="1:11" x14ac:dyDescent="0.2">
      <c r="A3284">
        <v>53782</v>
      </c>
      <c r="B3284" s="21">
        <v>44278</v>
      </c>
      <c r="C3284" s="26" t="s">
        <v>828</v>
      </c>
      <c r="D3284">
        <v>1</v>
      </c>
      <c r="E3284">
        <v>14</v>
      </c>
      <c r="F3284">
        <v>15</v>
      </c>
      <c r="G3284">
        <v>11.21</v>
      </c>
      <c r="H3284" t="str">
        <f>_xlfn.XLOOKUP(Table1[[#This Row],[MyyjäID]],myyjat!$A$2:$A$16,myyjat!$B$2:$B$16)</f>
        <v>Hillevi</v>
      </c>
      <c r="I3284">
        <f>_xlfn.XLOOKUP(Table1[[#This Row],[Tuotenumero]],tuotteet!$A$2:$A$26,tuotteet!$C$2:$C$26)</f>
        <v>4</v>
      </c>
      <c r="J3284" t="str">
        <f>_xlfn.XLOOKUP(Table1[[#This Row],[ryhmäID]],ryhmat!$A$2:$A$7,ryhmat!$B$2:$B$7)</f>
        <v>Tarvikkeet</v>
      </c>
      <c r="K3284">
        <f>Table1[[#This Row],[Myyntihinta]]-Table1[[#This Row],[Ostohinta]]</f>
        <v>3.7899999999999991</v>
      </c>
    </row>
    <row r="3285" spans="1:11" x14ac:dyDescent="0.2">
      <c r="A3285">
        <v>53783</v>
      </c>
      <c r="B3285" s="21">
        <v>44279</v>
      </c>
      <c r="C3285" s="26" t="s">
        <v>828</v>
      </c>
      <c r="D3285">
        <v>1</v>
      </c>
      <c r="E3285">
        <v>11</v>
      </c>
      <c r="F3285">
        <v>15</v>
      </c>
      <c r="G3285">
        <v>10.15</v>
      </c>
      <c r="H3285" t="str">
        <f>_xlfn.XLOOKUP(Table1[[#This Row],[MyyjäID]],myyjat!$A$2:$A$16,myyjat!$B$2:$B$16)</f>
        <v>Lisbeth</v>
      </c>
      <c r="I3285">
        <f>_xlfn.XLOOKUP(Table1[[#This Row],[Tuotenumero]],tuotteet!$A$2:$A$26,tuotteet!$C$2:$C$26)</f>
        <v>4</v>
      </c>
      <c r="J3285" t="str">
        <f>_xlfn.XLOOKUP(Table1[[#This Row],[ryhmäID]],ryhmat!$A$2:$A$7,ryhmat!$B$2:$B$7)</f>
        <v>Tarvikkeet</v>
      </c>
      <c r="K3285">
        <f>Table1[[#This Row],[Myyntihinta]]-Table1[[#This Row],[Ostohinta]]</f>
        <v>4.8499999999999996</v>
      </c>
    </row>
    <row r="3286" spans="1:11" x14ac:dyDescent="0.2">
      <c r="A3286">
        <v>53784</v>
      </c>
      <c r="B3286" s="21">
        <v>44280</v>
      </c>
      <c r="C3286" s="26" t="s">
        <v>828</v>
      </c>
      <c r="D3286">
        <v>1</v>
      </c>
      <c r="E3286">
        <v>1</v>
      </c>
      <c r="F3286">
        <v>14</v>
      </c>
      <c r="G3286">
        <v>10.65</v>
      </c>
      <c r="H3286" t="str">
        <f>_xlfn.XLOOKUP(Table1[[#This Row],[MyyjäID]],myyjat!$A$2:$A$16,myyjat!$B$2:$B$16)</f>
        <v>Jani</v>
      </c>
      <c r="I3286">
        <f>_xlfn.XLOOKUP(Table1[[#This Row],[Tuotenumero]],tuotteet!$A$2:$A$26,tuotteet!$C$2:$C$26)</f>
        <v>4</v>
      </c>
      <c r="J3286" t="str">
        <f>_xlfn.XLOOKUP(Table1[[#This Row],[ryhmäID]],ryhmat!$A$2:$A$7,ryhmat!$B$2:$B$7)</f>
        <v>Tarvikkeet</v>
      </c>
      <c r="K3286">
        <f>Table1[[#This Row],[Myyntihinta]]-Table1[[#This Row],[Ostohinta]]</f>
        <v>3.3499999999999996</v>
      </c>
    </row>
    <row r="3287" spans="1:11" x14ac:dyDescent="0.2">
      <c r="A3287">
        <v>53785</v>
      </c>
      <c r="B3287" s="21">
        <v>44280</v>
      </c>
      <c r="C3287" s="26" t="s">
        <v>827</v>
      </c>
      <c r="D3287">
        <v>1</v>
      </c>
      <c r="E3287">
        <v>6</v>
      </c>
      <c r="F3287">
        <v>244</v>
      </c>
      <c r="G3287">
        <v>137.19</v>
      </c>
      <c r="H3287" t="str">
        <f>_xlfn.XLOOKUP(Table1[[#This Row],[MyyjäID]],myyjat!$A$2:$A$16,myyjat!$B$2:$B$16)</f>
        <v>Hessu</v>
      </c>
      <c r="I3287">
        <f>_xlfn.XLOOKUP(Table1[[#This Row],[Tuotenumero]],tuotteet!$A$2:$A$26,tuotteet!$C$2:$C$26)</f>
        <v>1</v>
      </c>
      <c r="J3287" t="str">
        <f>_xlfn.XLOOKUP(Table1[[#This Row],[ryhmäID]],ryhmat!$A$2:$A$7,ryhmat!$B$2:$B$7)</f>
        <v>Äänentoisto</v>
      </c>
      <c r="K3287">
        <f>Table1[[#This Row],[Myyntihinta]]-Table1[[#This Row],[Ostohinta]]</f>
        <v>106.81</v>
      </c>
    </row>
    <row r="3288" spans="1:11" x14ac:dyDescent="0.2">
      <c r="A3288">
        <v>53786</v>
      </c>
      <c r="B3288" s="21">
        <v>44280</v>
      </c>
      <c r="C3288" s="26" t="s">
        <v>830</v>
      </c>
      <c r="D3288">
        <v>1</v>
      </c>
      <c r="E3288">
        <v>1</v>
      </c>
      <c r="F3288">
        <v>54</v>
      </c>
      <c r="G3288">
        <v>42.98</v>
      </c>
      <c r="H3288" t="str">
        <f>_xlfn.XLOOKUP(Table1[[#This Row],[MyyjäID]],myyjat!$A$2:$A$16,myyjat!$B$2:$B$16)</f>
        <v>Jani</v>
      </c>
      <c r="I3288">
        <f>_xlfn.XLOOKUP(Table1[[#This Row],[Tuotenumero]],tuotteet!$A$2:$A$26,tuotteet!$C$2:$C$26)</f>
        <v>4</v>
      </c>
      <c r="J3288" t="str">
        <f>_xlfn.XLOOKUP(Table1[[#This Row],[ryhmäID]],ryhmat!$A$2:$A$7,ryhmat!$B$2:$B$7)</f>
        <v>Tarvikkeet</v>
      </c>
      <c r="K3288">
        <f>Table1[[#This Row],[Myyntihinta]]-Table1[[#This Row],[Ostohinta]]</f>
        <v>11.020000000000003</v>
      </c>
    </row>
    <row r="3289" spans="1:11" x14ac:dyDescent="0.2">
      <c r="A3289">
        <v>53787</v>
      </c>
      <c r="B3289" s="21">
        <v>44281</v>
      </c>
      <c r="C3289" s="26" t="s">
        <v>828</v>
      </c>
      <c r="D3289">
        <v>1</v>
      </c>
      <c r="E3289">
        <v>1</v>
      </c>
      <c r="F3289">
        <v>14</v>
      </c>
      <c r="G3289">
        <v>11.05</v>
      </c>
      <c r="H3289" t="str">
        <f>_xlfn.XLOOKUP(Table1[[#This Row],[MyyjäID]],myyjat!$A$2:$A$16,myyjat!$B$2:$B$16)</f>
        <v>Jani</v>
      </c>
      <c r="I3289">
        <f>_xlfn.XLOOKUP(Table1[[#This Row],[Tuotenumero]],tuotteet!$A$2:$A$26,tuotteet!$C$2:$C$26)</f>
        <v>4</v>
      </c>
      <c r="J3289" t="str">
        <f>_xlfn.XLOOKUP(Table1[[#This Row],[ryhmäID]],ryhmat!$A$2:$A$7,ryhmat!$B$2:$B$7)</f>
        <v>Tarvikkeet</v>
      </c>
      <c r="K3289">
        <f>Table1[[#This Row],[Myyntihinta]]-Table1[[#This Row],[Ostohinta]]</f>
        <v>2.9499999999999993</v>
      </c>
    </row>
    <row r="3290" spans="1:11" x14ac:dyDescent="0.2">
      <c r="A3290">
        <v>53788</v>
      </c>
      <c r="B3290" s="21">
        <v>44281</v>
      </c>
      <c r="C3290" s="26" t="s">
        <v>828</v>
      </c>
      <c r="D3290">
        <v>1</v>
      </c>
      <c r="E3290">
        <v>7</v>
      </c>
      <c r="F3290">
        <v>15</v>
      </c>
      <c r="G3290">
        <v>10.24</v>
      </c>
      <c r="H3290" t="str">
        <f>_xlfn.XLOOKUP(Table1[[#This Row],[MyyjäID]],myyjat!$A$2:$A$16,myyjat!$B$2:$B$16)</f>
        <v>Rauno</v>
      </c>
      <c r="I3290">
        <f>_xlfn.XLOOKUP(Table1[[#This Row],[Tuotenumero]],tuotteet!$A$2:$A$26,tuotteet!$C$2:$C$26)</f>
        <v>4</v>
      </c>
      <c r="J3290" t="str">
        <f>_xlfn.XLOOKUP(Table1[[#This Row],[ryhmäID]],ryhmat!$A$2:$A$7,ryhmat!$B$2:$B$7)</f>
        <v>Tarvikkeet</v>
      </c>
      <c r="K3290">
        <f>Table1[[#This Row],[Myyntihinta]]-Table1[[#This Row],[Ostohinta]]</f>
        <v>4.76</v>
      </c>
    </row>
    <row r="3291" spans="1:11" x14ac:dyDescent="0.2">
      <c r="A3291">
        <v>53789</v>
      </c>
      <c r="B3291" s="21">
        <v>44281</v>
      </c>
      <c r="C3291" s="26" t="s">
        <v>828</v>
      </c>
      <c r="D3291">
        <v>1</v>
      </c>
      <c r="E3291">
        <v>14</v>
      </c>
      <c r="F3291">
        <v>14</v>
      </c>
      <c r="G3291">
        <v>10.69</v>
      </c>
      <c r="H3291" t="str">
        <f>_xlfn.XLOOKUP(Table1[[#This Row],[MyyjäID]],myyjat!$A$2:$A$16,myyjat!$B$2:$B$16)</f>
        <v>Hillevi</v>
      </c>
      <c r="I3291">
        <f>_xlfn.XLOOKUP(Table1[[#This Row],[Tuotenumero]],tuotteet!$A$2:$A$26,tuotteet!$C$2:$C$26)</f>
        <v>4</v>
      </c>
      <c r="J3291" t="str">
        <f>_xlfn.XLOOKUP(Table1[[#This Row],[ryhmäID]],ryhmat!$A$2:$A$7,ryhmat!$B$2:$B$7)</f>
        <v>Tarvikkeet</v>
      </c>
      <c r="K3291">
        <f>Table1[[#This Row],[Myyntihinta]]-Table1[[#This Row],[Ostohinta]]</f>
        <v>3.3100000000000005</v>
      </c>
    </row>
    <row r="3292" spans="1:11" x14ac:dyDescent="0.2">
      <c r="A3292">
        <v>53790</v>
      </c>
      <c r="B3292" s="21">
        <v>44281</v>
      </c>
      <c r="C3292" s="26" t="s">
        <v>828</v>
      </c>
      <c r="D3292">
        <v>1</v>
      </c>
      <c r="E3292">
        <v>6</v>
      </c>
      <c r="F3292">
        <v>15</v>
      </c>
      <c r="G3292">
        <v>11.17</v>
      </c>
      <c r="H3292" t="str">
        <f>_xlfn.XLOOKUP(Table1[[#This Row],[MyyjäID]],myyjat!$A$2:$A$16,myyjat!$B$2:$B$16)</f>
        <v>Hessu</v>
      </c>
      <c r="I3292">
        <f>_xlfn.XLOOKUP(Table1[[#This Row],[Tuotenumero]],tuotteet!$A$2:$A$26,tuotteet!$C$2:$C$26)</f>
        <v>4</v>
      </c>
      <c r="J3292" t="str">
        <f>_xlfn.XLOOKUP(Table1[[#This Row],[ryhmäID]],ryhmat!$A$2:$A$7,ryhmat!$B$2:$B$7)</f>
        <v>Tarvikkeet</v>
      </c>
      <c r="K3292">
        <f>Table1[[#This Row],[Myyntihinta]]-Table1[[#This Row],[Ostohinta]]</f>
        <v>3.83</v>
      </c>
    </row>
    <row r="3293" spans="1:11" x14ac:dyDescent="0.2">
      <c r="A3293">
        <v>53791</v>
      </c>
      <c r="B3293" s="21">
        <v>44281</v>
      </c>
      <c r="C3293" s="26" t="s">
        <v>828</v>
      </c>
      <c r="D3293">
        <v>1</v>
      </c>
      <c r="E3293">
        <v>5</v>
      </c>
      <c r="F3293">
        <v>14</v>
      </c>
      <c r="G3293">
        <v>10.3</v>
      </c>
      <c r="H3293" t="str">
        <f>_xlfn.XLOOKUP(Table1[[#This Row],[MyyjäID]],myyjat!$A$2:$A$16,myyjat!$B$2:$B$16)</f>
        <v>Liisa</v>
      </c>
      <c r="I3293">
        <f>_xlfn.XLOOKUP(Table1[[#This Row],[Tuotenumero]],tuotteet!$A$2:$A$26,tuotteet!$C$2:$C$26)</f>
        <v>4</v>
      </c>
      <c r="J3293" t="str">
        <f>_xlfn.XLOOKUP(Table1[[#This Row],[ryhmäID]],ryhmat!$A$2:$A$7,ryhmat!$B$2:$B$7)</f>
        <v>Tarvikkeet</v>
      </c>
      <c r="K3293">
        <f>Table1[[#This Row],[Myyntihinta]]-Table1[[#This Row],[Ostohinta]]</f>
        <v>3.6999999999999993</v>
      </c>
    </row>
    <row r="3294" spans="1:11" x14ac:dyDescent="0.2">
      <c r="A3294">
        <v>53792</v>
      </c>
      <c r="B3294" s="21">
        <v>44282</v>
      </c>
      <c r="C3294" s="26" t="s">
        <v>828</v>
      </c>
      <c r="D3294">
        <v>1</v>
      </c>
      <c r="E3294">
        <v>11</v>
      </c>
      <c r="F3294">
        <v>15</v>
      </c>
      <c r="G3294">
        <v>11.14</v>
      </c>
      <c r="H3294" t="str">
        <f>_xlfn.XLOOKUP(Table1[[#This Row],[MyyjäID]],myyjat!$A$2:$A$16,myyjat!$B$2:$B$16)</f>
        <v>Lisbeth</v>
      </c>
      <c r="I3294">
        <f>_xlfn.XLOOKUP(Table1[[#This Row],[Tuotenumero]],tuotteet!$A$2:$A$26,tuotteet!$C$2:$C$26)</f>
        <v>4</v>
      </c>
      <c r="J3294" t="str">
        <f>_xlfn.XLOOKUP(Table1[[#This Row],[ryhmäID]],ryhmat!$A$2:$A$7,ryhmat!$B$2:$B$7)</f>
        <v>Tarvikkeet</v>
      </c>
      <c r="K3294">
        <f>Table1[[#This Row],[Myyntihinta]]-Table1[[#This Row],[Ostohinta]]</f>
        <v>3.8599999999999994</v>
      </c>
    </row>
    <row r="3295" spans="1:11" x14ac:dyDescent="0.2">
      <c r="A3295">
        <v>53793</v>
      </c>
      <c r="B3295" s="21">
        <v>44282</v>
      </c>
      <c r="C3295" s="26" t="s">
        <v>829</v>
      </c>
      <c r="D3295">
        <v>1</v>
      </c>
      <c r="E3295">
        <v>11</v>
      </c>
      <c r="F3295">
        <v>345</v>
      </c>
      <c r="G3295">
        <v>236.51</v>
      </c>
      <c r="H3295" t="str">
        <f>_xlfn.XLOOKUP(Table1[[#This Row],[MyyjäID]],myyjat!$A$2:$A$16,myyjat!$B$2:$B$16)</f>
        <v>Lisbeth</v>
      </c>
      <c r="I3295">
        <f>_xlfn.XLOOKUP(Table1[[#This Row],[Tuotenumero]],tuotteet!$A$2:$A$26,tuotteet!$C$2:$C$26)</f>
        <v>3</v>
      </c>
      <c r="J3295" t="str">
        <f>_xlfn.XLOOKUP(Table1[[#This Row],[ryhmäID]],ryhmat!$A$2:$A$7,ryhmat!$B$2:$B$7)</f>
        <v>TV</v>
      </c>
      <c r="K3295">
        <f>Table1[[#This Row],[Myyntihinta]]-Table1[[#This Row],[Ostohinta]]</f>
        <v>108.49000000000001</v>
      </c>
    </row>
    <row r="3296" spans="1:11" x14ac:dyDescent="0.2">
      <c r="A3296">
        <v>53794</v>
      </c>
      <c r="B3296" s="21">
        <v>44283</v>
      </c>
      <c r="C3296" s="26" t="s">
        <v>828</v>
      </c>
      <c r="D3296">
        <v>1</v>
      </c>
      <c r="E3296">
        <v>5</v>
      </c>
      <c r="F3296">
        <v>15</v>
      </c>
      <c r="G3296">
        <v>10.35</v>
      </c>
      <c r="H3296" t="str">
        <f>_xlfn.XLOOKUP(Table1[[#This Row],[MyyjäID]],myyjat!$A$2:$A$16,myyjat!$B$2:$B$16)</f>
        <v>Liisa</v>
      </c>
      <c r="I3296">
        <f>_xlfn.XLOOKUP(Table1[[#This Row],[Tuotenumero]],tuotteet!$A$2:$A$26,tuotteet!$C$2:$C$26)</f>
        <v>4</v>
      </c>
      <c r="J3296" t="str">
        <f>_xlfn.XLOOKUP(Table1[[#This Row],[ryhmäID]],ryhmat!$A$2:$A$7,ryhmat!$B$2:$B$7)</f>
        <v>Tarvikkeet</v>
      </c>
      <c r="K3296">
        <f>Table1[[#This Row],[Myyntihinta]]-Table1[[#This Row],[Ostohinta]]</f>
        <v>4.6500000000000004</v>
      </c>
    </row>
    <row r="3297" spans="1:11" x14ac:dyDescent="0.2">
      <c r="A3297">
        <v>53795</v>
      </c>
      <c r="B3297" s="21">
        <v>44283</v>
      </c>
      <c r="C3297" s="26" t="s">
        <v>828</v>
      </c>
      <c r="D3297">
        <v>1</v>
      </c>
      <c r="E3297">
        <v>10</v>
      </c>
      <c r="F3297">
        <v>15</v>
      </c>
      <c r="G3297">
        <v>11.23</v>
      </c>
      <c r="H3297" t="str">
        <f>_xlfn.XLOOKUP(Table1[[#This Row],[MyyjäID]],myyjat!$A$2:$A$16,myyjat!$B$2:$B$16)</f>
        <v>Jenni</v>
      </c>
      <c r="I3297">
        <f>_xlfn.XLOOKUP(Table1[[#This Row],[Tuotenumero]],tuotteet!$A$2:$A$26,tuotteet!$C$2:$C$26)</f>
        <v>4</v>
      </c>
      <c r="J3297" t="str">
        <f>_xlfn.XLOOKUP(Table1[[#This Row],[ryhmäID]],ryhmat!$A$2:$A$7,ryhmat!$B$2:$B$7)</f>
        <v>Tarvikkeet</v>
      </c>
      <c r="K3297">
        <f>Table1[[#This Row],[Myyntihinta]]-Table1[[#This Row],[Ostohinta]]</f>
        <v>3.7699999999999996</v>
      </c>
    </row>
    <row r="3298" spans="1:11" x14ac:dyDescent="0.2">
      <c r="A3298">
        <v>53796</v>
      </c>
      <c r="B3298" s="21">
        <v>44283</v>
      </c>
      <c r="C3298" s="26" t="s">
        <v>828</v>
      </c>
      <c r="D3298">
        <v>1</v>
      </c>
      <c r="E3298">
        <v>11</v>
      </c>
      <c r="F3298">
        <v>14</v>
      </c>
      <c r="G3298">
        <v>10.81</v>
      </c>
      <c r="H3298" t="str">
        <f>_xlfn.XLOOKUP(Table1[[#This Row],[MyyjäID]],myyjat!$A$2:$A$16,myyjat!$B$2:$B$16)</f>
        <v>Lisbeth</v>
      </c>
      <c r="I3298">
        <f>_xlfn.XLOOKUP(Table1[[#This Row],[Tuotenumero]],tuotteet!$A$2:$A$26,tuotteet!$C$2:$C$26)</f>
        <v>4</v>
      </c>
      <c r="J3298" t="str">
        <f>_xlfn.XLOOKUP(Table1[[#This Row],[ryhmäID]],ryhmat!$A$2:$A$7,ryhmat!$B$2:$B$7)</f>
        <v>Tarvikkeet</v>
      </c>
      <c r="K3298">
        <f>Table1[[#This Row],[Myyntihinta]]-Table1[[#This Row],[Ostohinta]]</f>
        <v>3.1899999999999995</v>
      </c>
    </row>
    <row r="3299" spans="1:11" x14ac:dyDescent="0.2">
      <c r="A3299">
        <v>53797</v>
      </c>
      <c r="B3299" s="21">
        <v>44283</v>
      </c>
      <c r="C3299" s="26" t="s">
        <v>828</v>
      </c>
      <c r="D3299">
        <v>1</v>
      </c>
      <c r="E3299">
        <v>7</v>
      </c>
      <c r="F3299">
        <v>15</v>
      </c>
      <c r="G3299">
        <v>10.87</v>
      </c>
      <c r="H3299" t="str">
        <f>_xlfn.XLOOKUP(Table1[[#This Row],[MyyjäID]],myyjat!$A$2:$A$16,myyjat!$B$2:$B$16)</f>
        <v>Rauno</v>
      </c>
      <c r="I3299">
        <f>_xlfn.XLOOKUP(Table1[[#This Row],[Tuotenumero]],tuotteet!$A$2:$A$26,tuotteet!$C$2:$C$26)</f>
        <v>4</v>
      </c>
      <c r="J3299" t="str">
        <f>_xlfn.XLOOKUP(Table1[[#This Row],[ryhmäID]],ryhmat!$A$2:$A$7,ryhmat!$B$2:$B$7)</f>
        <v>Tarvikkeet</v>
      </c>
      <c r="K3299">
        <f>Table1[[#This Row],[Myyntihinta]]-Table1[[#This Row],[Ostohinta]]</f>
        <v>4.1300000000000008</v>
      </c>
    </row>
    <row r="3300" spans="1:11" x14ac:dyDescent="0.2">
      <c r="A3300">
        <v>53798</v>
      </c>
      <c r="B3300" s="21">
        <v>44283</v>
      </c>
      <c r="C3300" s="26" t="s">
        <v>828</v>
      </c>
      <c r="D3300">
        <v>1</v>
      </c>
      <c r="E3300">
        <v>5</v>
      </c>
      <c r="F3300">
        <v>15</v>
      </c>
      <c r="G3300">
        <v>10.59</v>
      </c>
      <c r="H3300" t="str">
        <f>_xlfn.XLOOKUP(Table1[[#This Row],[MyyjäID]],myyjat!$A$2:$A$16,myyjat!$B$2:$B$16)</f>
        <v>Liisa</v>
      </c>
      <c r="I3300">
        <f>_xlfn.XLOOKUP(Table1[[#This Row],[Tuotenumero]],tuotteet!$A$2:$A$26,tuotteet!$C$2:$C$26)</f>
        <v>4</v>
      </c>
      <c r="J3300" t="str">
        <f>_xlfn.XLOOKUP(Table1[[#This Row],[ryhmäID]],ryhmat!$A$2:$A$7,ryhmat!$B$2:$B$7)</f>
        <v>Tarvikkeet</v>
      </c>
      <c r="K3300">
        <f>Table1[[#This Row],[Myyntihinta]]-Table1[[#This Row],[Ostohinta]]</f>
        <v>4.41</v>
      </c>
    </row>
    <row r="3301" spans="1:11" x14ac:dyDescent="0.2">
      <c r="A3301">
        <v>53799</v>
      </c>
      <c r="B3301" s="21">
        <v>44283</v>
      </c>
      <c r="C3301" s="26" t="s">
        <v>828</v>
      </c>
      <c r="D3301">
        <v>1</v>
      </c>
      <c r="E3301">
        <v>6</v>
      </c>
      <c r="F3301">
        <v>15</v>
      </c>
      <c r="G3301">
        <v>10.58</v>
      </c>
      <c r="H3301" t="str">
        <f>_xlfn.XLOOKUP(Table1[[#This Row],[MyyjäID]],myyjat!$A$2:$A$16,myyjat!$B$2:$B$16)</f>
        <v>Hessu</v>
      </c>
      <c r="I3301">
        <f>_xlfn.XLOOKUP(Table1[[#This Row],[Tuotenumero]],tuotteet!$A$2:$A$26,tuotteet!$C$2:$C$26)</f>
        <v>4</v>
      </c>
      <c r="J3301" t="str">
        <f>_xlfn.XLOOKUP(Table1[[#This Row],[ryhmäID]],ryhmat!$A$2:$A$7,ryhmat!$B$2:$B$7)</f>
        <v>Tarvikkeet</v>
      </c>
      <c r="K3301">
        <f>Table1[[#This Row],[Myyntihinta]]-Table1[[#This Row],[Ostohinta]]</f>
        <v>4.42</v>
      </c>
    </row>
    <row r="3302" spans="1:11" x14ac:dyDescent="0.2">
      <c r="A3302">
        <v>53800</v>
      </c>
      <c r="B3302" s="21">
        <v>44283</v>
      </c>
      <c r="C3302" s="26" t="s">
        <v>828</v>
      </c>
      <c r="D3302">
        <v>1</v>
      </c>
      <c r="E3302">
        <v>2</v>
      </c>
      <c r="F3302">
        <v>15</v>
      </c>
      <c r="G3302">
        <v>10.29</v>
      </c>
      <c r="H3302" t="str">
        <f>_xlfn.XLOOKUP(Table1[[#This Row],[MyyjäID]],myyjat!$A$2:$A$16,myyjat!$B$2:$B$16)</f>
        <v>Petteri</v>
      </c>
      <c r="I3302">
        <f>_xlfn.XLOOKUP(Table1[[#This Row],[Tuotenumero]],tuotteet!$A$2:$A$26,tuotteet!$C$2:$C$26)</f>
        <v>4</v>
      </c>
      <c r="J3302" t="str">
        <f>_xlfn.XLOOKUP(Table1[[#This Row],[ryhmäID]],ryhmat!$A$2:$A$7,ryhmat!$B$2:$B$7)</f>
        <v>Tarvikkeet</v>
      </c>
      <c r="K3302">
        <f>Table1[[#This Row],[Myyntihinta]]-Table1[[#This Row],[Ostohinta]]</f>
        <v>4.7100000000000009</v>
      </c>
    </row>
    <row r="3303" spans="1:11" x14ac:dyDescent="0.2">
      <c r="A3303">
        <v>53801</v>
      </c>
      <c r="B3303" s="21">
        <v>44283</v>
      </c>
      <c r="C3303" s="26" t="s">
        <v>827</v>
      </c>
      <c r="D3303">
        <v>1</v>
      </c>
      <c r="E3303">
        <v>11</v>
      </c>
      <c r="F3303">
        <v>249</v>
      </c>
      <c r="G3303">
        <v>133.03</v>
      </c>
      <c r="H3303" t="str">
        <f>_xlfn.XLOOKUP(Table1[[#This Row],[MyyjäID]],myyjat!$A$2:$A$16,myyjat!$B$2:$B$16)</f>
        <v>Lisbeth</v>
      </c>
      <c r="I3303">
        <f>_xlfn.XLOOKUP(Table1[[#This Row],[Tuotenumero]],tuotteet!$A$2:$A$26,tuotteet!$C$2:$C$26)</f>
        <v>1</v>
      </c>
      <c r="J3303" t="str">
        <f>_xlfn.XLOOKUP(Table1[[#This Row],[ryhmäID]],ryhmat!$A$2:$A$7,ryhmat!$B$2:$B$7)</f>
        <v>Äänentoisto</v>
      </c>
      <c r="K3303">
        <f>Table1[[#This Row],[Myyntihinta]]-Table1[[#This Row],[Ostohinta]]</f>
        <v>115.97</v>
      </c>
    </row>
    <row r="3304" spans="1:11" x14ac:dyDescent="0.2">
      <c r="A3304">
        <v>53802</v>
      </c>
      <c r="B3304" s="21">
        <v>44284</v>
      </c>
      <c r="C3304" s="26" t="s">
        <v>826</v>
      </c>
      <c r="D3304">
        <v>1</v>
      </c>
      <c r="E3304">
        <v>5</v>
      </c>
      <c r="F3304">
        <v>18</v>
      </c>
      <c r="G3304">
        <v>8.7899999999999991</v>
      </c>
      <c r="H3304" t="str">
        <f>_xlfn.XLOOKUP(Table1[[#This Row],[MyyjäID]],myyjat!$A$2:$A$16,myyjat!$B$2:$B$16)</f>
        <v>Liisa</v>
      </c>
      <c r="I3304">
        <f>_xlfn.XLOOKUP(Table1[[#This Row],[Tuotenumero]],tuotteet!$A$2:$A$26,tuotteet!$C$2:$C$26)</f>
        <v>4</v>
      </c>
      <c r="J3304" t="str">
        <f>_xlfn.XLOOKUP(Table1[[#This Row],[ryhmäID]],ryhmat!$A$2:$A$7,ryhmat!$B$2:$B$7)</f>
        <v>Tarvikkeet</v>
      </c>
      <c r="K3304">
        <f>Table1[[#This Row],[Myyntihinta]]-Table1[[#This Row],[Ostohinta]]</f>
        <v>9.2100000000000009</v>
      </c>
    </row>
    <row r="3305" spans="1:11" x14ac:dyDescent="0.2">
      <c r="A3305">
        <v>53803</v>
      </c>
      <c r="B3305" s="21">
        <v>44284</v>
      </c>
      <c r="C3305" s="26" t="s">
        <v>828</v>
      </c>
      <c r="D3305">
        <v>1</v>
      </c>
      <c r="E3305">
        <v>3</v>
      </c>
      <c r="F3305">
        <v>14</v>
      </c>
      <c r="G3305">
        <v>10.37</v>
      </c>
      <c r="H3305" t="str">
        <f>_xlfn.XLOOKUP(Table1[[#This Row],[MyyjäID]],myyjat!$A$2:$A$16,myyjat!$B$2:$B$16)</f>
        <v>Pekka</v>
      </c>
      <c r="I3305">
        <f>_xlfn.XLOOKUP(Table1[[#This Row],[Tuotenumero]],tuotteet!$A$2:$A$26,tuotteet!$C$2:$C$26)</f>
        <v>4</v>
      </c>
      <c r="J3305" t="str">
        <f>_xlfn.XLOOKUP(Table1[[#This Row],[ryhmäID]],ryhmat!$A$2:$A$7,ryhmat!$B$2:$B$7)</f>
        <v>Tarvikkeet</v>
      </c>
      <c r="K3305">
        <f>Table1[[#This Row],[Myyntihinta]]-Table1[[#This Row],[Ostohinta]]</f>
        <v>3.6300000000000008</v>
      </c>
    </row>
    <row r="3306" spans="1:11" x14ac:dyDescent="0.2">
      <c r="A3306">
        <v>53804</v>
      </c>
      <c r="B3306" s="21">
        <v>44285</v>
      </c>
      <c r="C3306" s="26" t="s">
        <v>828</v>
      </c>
      <c r="D3306">
        <v>1</v>
      </c>
      <c r="E3306">
        <v>7</v>
      </c>
      <c r="F3306">
        <v>14</v>
      </c>
      <c r="G3306">
        <v>11.08</v>
      </c>
      <c r="H3306" t="str">
        <f>_xlfn.XLOOKUP(Table1[[#This Row],[MyyjäID]],myyjat!$A$2:$A$16,myyjat!$B$2:$B$16)</f>
        <v>Rauno</v>
      </c>
      <c r="I3306">
        <f>_xlfn.XLOOKUP(Table1[[#This Row],[Tuotenumero]],tuotteet!$A$2:$A$26,tuotteet!$C$2:$C$26)</f>
        <v>4</v>
      </c>
      <c r="J3306" t="str">
        <f>_xlfn.XLOOKUP(Table1[[#This Row],[ryhmäID]],ryhmat!$A$2:$A$7,ryhmat!$B$2:$B$7)</f>
        <v>Tarvikkeet</v>
      </c>
      <c r="K3306">
        <f>Table1[[#This Row],[Myyntihinta]]-Table1[[#This Row],[Ostohinta]]</f>
        <v>2.92</v>
      </c>
    </row>
    <row r="3307" spans="1:11" x14ac:dyDescent="0.2">
      <c r="A3307">
        <v>53805</v>
      </c>
      <c r="B3307" s="21">
        <v>44285</v>
      </c>
      <c r="C3307" s="26" t="s">
        <v>827</v>
      </c>
      <c r="D3307">
        <v>1</v>
      </c>
      <c r="E3307">
        <v>11</v>
      </c>
      <c r="F3307">
        <v>235</v>
      </c>
      <c r="G3307">
        <v>131.69999999999999</v>
      </c>
      <c r="H3307" t="str">
        <f>_xlfn.XLOOKUP(Table1[[#This Row],[MyyjäID]],myyjat!$A$2:$A$16,myyjat!$B$2:$B$16)</f>
        <v>Lisbeth</v>
      </c>
      <c r="I3307">
        <f>_xlfn.XLOOKUP(Table1[[#This Row],[Tuotenumero]],tuotteet!$A$2:$A$26,tuotteet!$C$2:$C$26)</f>
        <v>1</v>
      </c>
      <c r="J3307" t="str">
        <f>_xlfn.XLOOKUP(Table1[[#This Row],[ryhmäID]],ryhmat!$A$2:$A$7,ryhmat!$B$2:$B$7)</f>
        <v>Äänentoisto</v>
      </c>
      <c r="K3307">
        <f>Table1[[#This Row],[Myyntihinta]]-Table1[[#This Row],[Ostohinta]]</f>
        <v>103.30000000000001</v>
      </c>
    </row>
    <row r="3308" spans="1:11" x14ac:dyDescent="0.2">
      <c r="A3308">
        <v>53806</v>
      </c>
      <c r="B3308" s="21">
        <v>44285</v>
      </c>
      <c r="C3308" s="26" t="s">
        <v>828</v>
      </c>
      <c r="D3308">
        <v>1</v>
      </c>
      <c r="E3308">
        <v>2</v>
      </c>
      <c r="F3308">
        <v>14</v>
      </c>
      <c r="G3308">
        <v>10.39</v>
      </c>
      <c r="H3308" t="str">
        <f>_xlfn.XLOOKUP(Table1[[#This Row],[MyyjäID]],myyjat!$A$2:$A$16,myyjat!$B$2:$B$16)</f>
        <v>Petteri</v>
      </c>
      <c r="I3308">
        <f>_xlfn.XLOOKUP(Table1[[#This Row],[Tuotenumero]],tuotteet!$A$2:$A$26,tuotteet!$C$2:$C$26)</f>
        <v>4</v>
      </c>
      <c r="J3308" t="str">
        <f>_xlfn.XLOOKUP(Table1[[#This Row],[ryhmäID]],ryhmat!$A$2:$A$7,ryhmat!$B$2:$B$7)</f>
        <v>Tarvikkeet</v>
      </c>
      <c r="K3308">
        <f>Table1[[#This Row],[Myyntihinta]]-Table1[[#This Row],[Ostohinta]]</f>
        <v>3.6099999999999994</v>
      </c>
    </row>
    <row r="3309" spans="1:11" x14ac:dyDescent="0.2">
      <c r="A3309">
        <v>53807</v>
      </c>
      <c r="B3309" s="21">
        <v>44286</v>
      </c>
      <c r="C3309" s="26" t="s">
        <v>828</v>
      </c>
      <c r="D3309">
        <v>1</v>
      </c>
      <c r="E3309">
        <v>6</v>
      </c>
      <c r="F3309">
        <v>15</v>
      </c>
      <c r="G3309">
        <v>10.9</v>
      </c>
      <c r="H3309" t="str">
        <f>_xlfn.XLOOKUP(Table1[[#This Row],[MyyjäID]],myyjat!$A$2:$A$16,myyjat!$B$2:$B$16)</f>
        <v>Hessu</v>
      </c>
      <c r="I3309">
        <f>_xlfn.XLOOKUP(Table1[[#This Row],[Tuotenumero]],tuotteet!$A$2:$A$26,tuotteet!$C$2:$C$26)</f>
        <v>4</v>
      </c>
      <c r="J3309" t="str">
        <f>_xlfn.XLOOKUP(Table1[[#This Row],[ryhmäID]],ryhmat!$A$2:$A$7,ryhmat!$B$2:$B$7)</f>
        <v>Tarvikkeet</v>
      </c>
      <c r="K3309">
        <f>Table1[[#This Row],[Myyntihinta]]-Table1[[#This Row],[Ostohinta]]</f>
        <v>4.0999999999999996</v>
      </c>
    </row>
    <row r="3310" spans="1:11" x14ac:dyDescent="0.2">
      <c r="A3310">
        <v>53808</v>
      </c>
      <c r="B3310" s="21">
        <v>44286</v>
      </c>
      <c r="C3310" s="26" t="s">
        <v>829</v>
      </c>
      <c r="D3310">
        <v>1</v>
      </c>
      <c r="E3310">
        <v>7</v>
      </c>
      <c r="F3310">
        <v>342</v>
      </c>
      <c r="G3310">
        <v>233.54</v>
      </c>
      <c r="H3310" t="str">
        <f>_xlfn.XLOOKUP(Table1[[#This Row],[MyyjäID]],myyjat!$A$2:$A$16,myyjat!$B$2:$B$16)</f>
        <v>Rauno</v>
      </c>
      <c r="I3310">
        <f>_xlfn.XLOOKUP(Table1[[#This Row],[Tuotenumero]],tuotteet!$A$2:$A$26,tuotteet!$C$2:$C$26)</f>
        <v>3</v>
      </c>
      <c r="J3310" t="str">
        <f>_xlfn.XLOOKUP(Table1[[#This Row],[ryhmäID]],ryhmat!$A$2:$A$7,ryhmat!$B$2:$B$7)</f>
        <v>TV</v>
      </c>
      <c r="K3310">
        <f>Table1[[#This Row],[Myyntihinta]]-Table1[[#This Row],[Ostohinta]]</f>
        <v>108.46000000000001</v>
      </c>
    </row>
    <row r="3311" spans="1:11" x14ac:dyDescent="0.2">
      <c r="A3311">
        <v>53809</v>
      </c>
      <c r="B3311" s="21">
        <v>44287</v>
      </c>
      <c r="C3311" s="26" t="s">
        <v>828</v>
      </c>
      <c r="D3311">
        <v>1</v>
      </c>
      <c r="E3311">
        <v>7</v>
      </c>
      <c r="F3311">
        <v>14</v>
      </c>
      <c r="G3311">
        <v>10.23</v>
      </c>
      <c r="H3311" t="str">
        <f>_xlfn.XLOOKUP(Table1[[#This Row],[MyyjäID]],myyjat!$A$2:$A$16,myyjat!$B$2:$B$16)</f>
        <v>Rauno</v>
      </c>
      <c r="I3311">
        <f>_xlfn.XLOOKUP(Table1[[#This Row],[Tuotenumero]],tuotteet!$A$2:$A$26,tuotteet!$C$2:$C$26)</f>
        <v>4</v>
      </c>
      <c r="J3311" t="str">
        <f>_xlfn.XLOOKUP(Table1[[#This Row],[ryhmäID]],ryhmat!$A$2:$A$7,ryhmat!$B$2:$B$7)</f>
        <v>Tarvikkeet</v>
      </c>
      <c r="K3311">
        <f>Table1[[#This Row],[Myyntihinta]]-Table1[[#This Row],[Ostohinta]]</f>
        <v>3.7699999999999996</v>
      </c>
    </row>
    <row r="3312" spans="1:11" x14ac:dyDescent="0.2">
      <c r="A3312">
        <v>53810</v>
      </c>
      <c r="B3312" s="21">
        <v>44288</v>
      </c>
      <c r="C3312" s="26" t="s">
        <v>828</v>
      </c>
      <c r="D3312">
        <v>1</v>
      </c>
      <c r="E3312">
        <v>7</v>
      </c>
      <c r="F3312">
        <v>15</v>
      </c>
      <c r="G3312">
        <v>10.62</v>
      </c>
      <c r="H3312" t="str">
        <f>_xlfn.XLOOKUP(Table1[[#This Row],[MyyjäID]],myyjat!$A$2:$A$16,myyjat!$B$2:$B$16)</f>
        <v>Rauno</v>
      </c>
      <c r="I3312">
        <f>_xlfn.XLOOKUP(Table1[[#This Row],[Tuotenumero]],tuotteet!$A$2:$A$26,tuotteet!$C$2:$C$26)</f>
        <v>4</v>
      </c>
      <c r="J3312" t="str">
        <f>_xlfn.XLOOKUP(Table1[[#This Row],[ryhmäID]],ryhmat!$A$2:$A$7,ryhmat!$B$2:$B$7)</f>
        <v>Tarvikkeet</v>
      </c>
      <c r="K3312">
        <f>Table1[[#This Row],[Myyntihinta]]-Table1[[#This Row],[Ostohinta]]</f>
        <v>4.3800000000000008</v>
      </c>
    </row>
    <row r="3313" spans="1:11" x14ac:dyDescent="0.2">
      <c r="A3313">
        <v>53811</v>
      </c>
      <c r="B3313" s="21">
        <v>44288</v>
      </c>
      <c r="C3313" s="26" t="s">
        <v>828</v>
      </c>
      <c r="D3313">
        <v>1</v>
      </c>
      <c r="E3313">
        <v>6</v>
      </c>
      <c r="F3313">
        <v>14</v>
      </c>
      <c r="G3313">
        <v>10.19</v>
      </c>
      <c r="H3313" t="str">
        <f>_xlfn.XLOOKUP(Table1[[#This Row],[MyyjäID]],myyjat!$A$2:$A$16,myyjat!$B$2:$B$16)</f>
        <v>Hessu</v>
      </c>
      <c r="I3313">
        <f>_xlfn.XLOOKUP(Table1[[#This Row],[Tuotenumero]],tuotteet!$A$2:$A$26,tuotteet!$C$2:$C$26)</f>
        <v>4</v>
      </c>
      <c r="J3313" t="str">
        <f>_xlfn.XLOOKUP(Table1[[#This Row],[ryhmäID]],ryhmat!$A$2:$A$7,ryhmat!$B$2:$B$7)</f>
        <v>Tarvikkeet</v>
      </c>
      <c r="K3313">
        <f>Table1[[#This Row],[Myyntihinta]]-Table1[[#This Row],[Ostohinta]]</f>
        <v>3.8100000000000005</v>
      </c>
    </row>
    <row r="3314" spans="1:11" x14ac:dyDescent="0.2">
      <c r="A3314">
        <v>53812</v>
      </c>
      <c r="B3314" s="21">
        <v>44289</v>
      </c>
      <c r="C3314" s="26" t="s">
        <v>828</v>
      </c>
      <c r="D3314">
        <v>1</v>
      </c>
      <c r="E3314">
        <v>6</v>
      </c>
      <c r="F3314">
        <v>15</v>
      </c>
      <c r="G3314">
        <v>10.23</v>
      </c>
      <c r="H3314" t="str">
        <f>_xlfn.XLOOKUP(Table1[[#This Row],[MyyjäID]],myyjat!$A$2:$A$16,myyjat!$B$2:$B$16)</f>
        <v>Hessu</v>
      </c>
      <c r="I3314">
        <f>_xlfn.XLOOKUP(Table1[[#This Row],[Tuotenumero]],tuotteet!$A$2:$A$26,tuotteet!$C$2:$C$26)</f>
        <v>4</v>
      </c>
      <c r="J3314" t="str">
        <f>_xlfn.XLOOKUP(Table1[[#This Row],[ryhmäID]],ryhmat!$A$2:$A$7,ryhmat!$B$2:$B$7)</f>
        <v>Tarvikkeet</v>
      </c>
      <c r="K3314">
        <f>Table1[[#This Row],[Myyntihinta]]-Table1[[#This Row],[Ostohinta]]</f>
        <v>4.7699999999999996</v>
      </c>
    </row>
    <row r="3315" spans="1:11" x14ac:dyDescent="0.2">
      <c r="A3315">
        <v>53813</v>
      </c>
      <c r="B3315" s="21">
        <v>44290</v>
      </c>
      <c r="C3315" s="26" t="s">
        <v>830</v>
      </c>
      <c r="D3315">
        <v>1</v>
      </c>
      <c r="E3315">
        <v>14</v>
      </c>
      <c r="F3315">
        <v>59</v>
      </c>
      <c r="G3315">
        <v>44.72</v>
      </c>
      <c r="H3315" t="str">
        <f>_xlfn.XLOOKUP(Table1[[#This Row],[MyyjäID]],myyjat!$A$2:$A$16,myyjat!$B$2:$B$16)</f>
        <v>Hillevi</v>
      </c>
      <c r="I3315">
        <f>_xlfn.XLOOKUP(Table1[[#This Row],[Tuotenumero]],tuotteet!$A$2:$A$26,tuotteet!$C$2:$C$26)</f>
        <v>4</v>
      </c>
      <c r="J3315" t="str">
        <f>_xlfn.XLOOKUP(Table1[[#This Row],[ryhmäID]],ryhmat!$A$2:$A$7,ryhmat!$B$2:$B$7)</f>
        <v>Tarvikkeet</v>
      </c>
      <c r="K3315">
        <f>Table1[[#This Row],[Myyntihinta]]-Table1[[#This Row],[Ostohinta]]</f>
        <v>14.280000000000001</v>
      </c>
    </row>
    <row r="3316" spans="1:11" x14ac:dyDescent="0.2">
      <c r="A3316">
        <v>53814</v>
      </c>
      <c r="B3316" s="21">
        <v>44290</v>
      </c>
      <c r="C3316" s="26" t="s">
        <v>826</v>
      </c>
      <c r="D3316">
        <v>1</v>
      </c>
      <c r="E3316">
        <v>11</v>
      </c>
      <c r="F3316">
        <v>17</v>
      </c>
      <c r="G3316">
        <v>9.23</v>
      </c>
      <c r="H3316" t="str">
        <f>_xlfn.XLOOKUP(Table1[[#This Row],[MyyjäID]],myyjat!$A$2:$A$16,myyjat!$B$2:$B$16)</f>
        <v>Lisbeth</v>
      </c>
      <c r="I3316">
        <f>_xlfn.XLOOKUP(Table1[[#This Row],[Tuotenumero]],tuotteet!$A$2:$A$26,tuotteet!$C$2:$C$26)</f>
        <v>4</v>
      </c>
      <c r="J3316" t="str">
        <f>_xlfn.XLOOKUP(Table1[[#This Row],[ryhmäID]],ryhmat!$A$2:$A$7,ryhmat!$B$2:$B$7)</f>
        <v>Tarvikkeet</v>
      </c>
      <c r="K3316">
        <f>Table1[[#This Row],[Myyntihinta]]-Table1[[#This Row],[Ostohinta]]</f>
        <v>7.77</v>
      </c>
    </row>
    <row r="3317" spans="1:11" x14ac:dyDescent="0.2">
      <c r="A3317">
        <v>53815</v>
      </c>
      <c r="B3317" s="21">
        <v>44290</v>
      </c>
      <c r="C3317" s="26" t="s">
        <v>828</v>
      </c>
      <c r="D3317">
        <v>1</v>
      </c>
      <c r="E3317">
        <v>11</v>
      </c>
      <c r="F3317">
        <v>14</v>
      </c>
      <c r="G3317">
        <v>11.15</v>
      </c>
      <c r="H3317" t="str">
        <f>_xlfn.XLOOKUP(Table1[[#This Row],[MyyjäID]],myyjat!$A$2:$A$16,myyjat!$B$2:$B$16)</f>
        <v>Lisbeth</v>
      </c>
      <c r="I3317">
        <f>_xlfn.XLOOKUP(Table1[[#This Row],[Tuotenumero]],tuotteet!$A$2:$A$26,tuotteet!$C$2:$C$26)</f>
        <v>4</v>
      </c>
      <c r="J3317" t="str">
        <f>_xlfn.XLOOKUP(Table1[[#This Row],[ryhmäID]],ryhmat!$A$2:$A$7,ryhmat!$B$2:$B$7)</f>
        <v>Tarvikkeet</v>
      </c>
      <c r="K3317">
        <f>Table1[[#This Row],[Myyntihinta]]-Table1[[#This Row],[Ostohinta]]</f>
        <v>2.8499999999999996</v>
      </c>
    </row>
    <row r="3318" spans="1:11" x14ac:dyDescent="0.2">
      <c r="A3318">
        <v>53816</v>
      </c>
      <c r="B3318" s="21">
        <v>44290</v>
      </c>
      <c r="C3318" s="26" t="s">
        <v>828</v>
      </c>
      <c r="D3318">
        <v>1</v>
      </c>
      <c r="E3318">
        <v>9</v>
      </c>
      <c r="F3318">
        <v>14</v>
      </c>
      <c r="G3318">
        <v>10.57</v>
      </c>
      <c r="H3318" t="str">
        <f>_xlfn.XLOOKUP(Table1[[#This Row],[MyyjäID]],myyjat!$A$2:$A$16,myyjat!$B$2:$B$16)</f>
        <v>Maija</v>
      </c>
      <c r="I3318">
        <f>_xlfn.XLOOKUP(Table1[[#This Row],[Tuotenumero]],tuotteet!$A$2:$A$26,tuotteet!$C$2:$C$26)</f>
        <v>4</v>
      </c>
      <c r="J3318" t="str">
        <f>_xlfn.XLOOKUP(Table1[[#This Row],[ryhmäID]],ryhmat!$A$2:$A$7,ryhmat!$B$2:$B$7)</f>
        <v>Tarvikkeet</v>
      </c>
      <c r="K3318">
        <f>Table1[[#This Row],[Myyntihinta]]-Table1[[#This Row],[Ostohinta]]</f>
        <v>3.4299999999999997</v>
      </c>
    </row>
    <row r="3319" spans="1:11" x14ac:dyDescent="0.2">
      <c r="A3319">
        <v>53817</v>
      </c>
      <c r="B3319" s="21">
        <v>44290</v>
      </c>
      <c r="C3319" s="26" t="s">
        <v>827</v>
      </c>
      <c r="D3319">
        <v>1</v>
      </c>
      <c r="E3319">
        <v>11</v>
      </c>
      <c r="F3319">
        <v>244</v>
      </c>
      <c r="G3319">
        <v>138.63</v>
      </c>
      <c r="H3319" t="str">
        <f>_xlfn.XLOOKUP(Table1[[#This Row],[MyyjäID]],myyjat!$A$2:$A$16,myyjat!$B$2:$B$16)</f>
        <v>Lisbeth</v>
      </c>
      <c r="I3319">
        <f>_xlfn.XLOOKUP(Table1[[#This Row],[Tuotenumero]],tuotteet!$A$2:$A$26,tuotteet!$C$2:$C$26)</f>
        <v>1</v>
      </c>
      <c r="J3319" t="str">
        <f>_xlfn.XLOOKUP(Table1[[#This Row],[ryhmäID]],ryhmat!$A$2:$A$7,ryhmat!$B$2:$B$7)</f>
        <v>Äänentoisto</v>
      </c>
      <c r="K3319">
        <f>Table1[[#This Row],[Myyntihinta]]-Table1[[#This Row],[Ostohinta]]</f>
        <v>105.37</v>
      </c>
    </row>
    <row r="3320" spans="1:11" x14ac:dyDescent="0.2">
      <c r="A3320">
        <v>53818</v>
      </c>
      <c r="B3320" s="21">
        <v>44291</v>
      </c>
      <c r="C3320" s="26" t="s">
        <v>828</v>
      </c>
      <c r="D3320">
        <v>1</v>
      </c>
      <c r="E3320">
        <v>2</v>
      </c>
      <c r="F3320">
        <v>14</v>
      </c>
      <c r="G3320">
        <v>11.04</v>
      </c>
      <c r="H3320" t="str">
        <f>_xlfn.XLOOKUP(Table1[[#This Row],[MyyjäID]],myyjat!$A$2:$A$16,myyjat!$B$2:$B$16)</f>
        <v>Petteri</v>
      </c>
      <c r="I3320">
        <f>_xlfn.XLOOKUP(Table1[[#This Row],[Tuotenumero]],tuotteet!$A$2:$A$26,tuotteet!$C$2:$C$26)</f>
        <v>4</v>
      </c>
      <c r="J3320" t="str">
        <f>_xlfn.XLOOKUP(Table1[[#This Row],[ryhmäID]],ryhmat!$A$2:$A$7,ryhmat!$B$2:$B$7)</f>
        <v>Tarvikkeet</v>
      </c>
      <c r="K3320">
        <f>Table1[[#This Row],[Myyntihinta]]-Table1[[#This Row],[Ostohinta]]</f>
        <v>2.9600000000000009</v>
      </c>
    </row>
    <row r="3321" spans="1:11" x14ac:dyDescent="0.2">
      <c r="A3321">
        <v>53819</v>
      </c>
      <c r="B3321" s="21">
        <v>44292</v>
      </c>
      <c r="C3321" s="26" t="s">
        <v>831</v>
      </c>
      <c r="D3321">
        <v>1</v>
      </c>
      <c r="E3321">
        <v>11</v>
      </c>
      <c r="F3321">
        <v>111</v>
      </c>
      <c r="G3321">
        <v>71.48</v>
      </c>
      <c r="H3321" t="str">
        <f>_xlfn.XLOOKUP(Table1[[#This Row],[MyyjäID]],myyjat!$A$2:$A$16,myyjat!$B$2:$B$16)</f>
        <v>Lisbeth</v>
      </c>
      <c r="I3321">
        <f>_xlfn.XLOOKUP(Table1[[#This Row],[Tuotenumero]],tuotteet!$A$2:$A$26,tuotteet!$C$2:$C$26)</f>
        <v>6</v>
      </c>
      <c r="J3321" t="str">
        <f>_xlfn.XLOOKUP(Table1[[#This Row],[ryhmäID]],ryhmat!$A$2:$A$7,ryhmat!$B$2:$B$7)</f>
        <v>Digiboxit</v>
      </c>
      <c r="K3321">
        <f>Table1[[#This Row],[Myyntihinta]]-Table1[[#This Row],[Ostohinta]]</f>
        <v>39.519999999999996</v>
      </c>
    </row>
    <row r="3322" spans="1:11" x14ac:dyDescent="0.2">
      <c r="A3322">
        <v>53820</v>
      </c>
      <c r="B3322" s="21">
        <v>44292</v>
      </c>
      <c r="C3322" s="26" t="s">
        <v>829</v>
      </c>
      <c r="D3322">
        <v>1</v>
      </c>
      <c r="E3322">
        <v>10</v>
      </c>
      <c r="F3322">
        <v>324</v>
      </c>
      <c r="G3322">
        <v>235.04</v>
      </c>
      <c r="H3322" t="str">
        <f>_xlfn.XLOOKUP(Table1[[#This Row],[MyyjäID]],myyjat!$A$2:$A$16,myyjat!$B$2:$B$16)</f>
        <v>Jenni</v>
      </c>
      <c r="I3322">
        <f>_xlfn.XLOOKUP(Table1[[#This Row],[Tuotenumero]],tuotteet!$A$2:$A$26,tuotteet!$C$2:$C$26)</f>
        <v>3</v>
      </c>
      <c r="J3322" t="str">
        <f>_xlfn.XLOOKUP(Table1[[#This Row],[ryhmäID]],ryhmat!$A$2:$A$7,ryhmat!$B$2:$B$7)</f>
        <v>TV</v>
      </c>
      <c r="K3322">
        <f>Table1[[#This Row],[Myyntihinta]]-Table1[[#This Row],[Ostohinta]]</f>
        <v>88.960000000000008</v>
      </c>
    </row>
    <row r="3323" spans="1:11" x14ac:dyDescent="0.2">
      <c r="A3323">
        <v>53821</v>
      </c>
      <c r="B3323" s="21">
        <v>44292</v>
      </c>
      <c r="C3323" s="26" t="s">
        <v>828</v>
      </c>
      <c r="D3323">
        <v>1</v>
      </c>
      <c r="E3323">
        <v>1</v>
      </c>
      <c r="F3323">
        <v>14</v>
      </c>
      <c r="G3323">
        <v>10.25</v>
      </c>
      <c r="H3323" t="str">
        <f>_xlfn.XLOOKUP(Table1[[#This Row],[MyyjäID]],myyjat!$A$2:$A$16,myyjat!$B$2:$B$16)</f>
        <v>Jani</v>
      </c>
      <c r="I3323">
        <f>_xlfn.XLOOKUP(Table1[[#This Row],[Tuotenumero]],tuotteet!$A$2:$A$26,tuotteet!$C$2:$C$26)</f>
        <v>4</v>
      </c>
      <c r="J3323" t="str">
        <f>_xlfn.XLOOKUP(Table1[[#This Row],[ryhmäID]],ryhmat!$A$2:$A$7,ryhmat!$B$2:$B$7)</f>
        <v>Tarvikkeet</v>
      </c>
      <c r="K3323">
        <f>Table1[[#This Row],[Myyntihinta]]-Table1[[#This Row],[Ostohinta]]</f>
        <v>3.75</v>
      </c>
    </row>
    <row r="3324" spans="1:11" x14ac:dyDescent="0.2">
      <c r="A3324">
        <v>53822</v>
      </c>
      <c r="B3324" s="21">
        <v>44292</v>
      </c>
      <c r="C3324" s="26" t="s">
        <v>828</v>
      </c>
      <c r="D3324">
        <v>1</v>
      </c>
      <c r="E3324">
        <v>5</v>
      </c>
      <c r="F3324">
        <v>15</v>
      </c>
      <c r="G3324">
        <v>10.45</v>
      </c>
      <c r="H3324" t="str">
        <f>_xlfn.XLOOKUP(Table1[[#This Row],[MyyjäID]],myyjat!$A$2:$A$16,myyjat!$B$2:$B$16)</f>
        <v>Liisa</v>
      </c>
      <c r="I3324">
        <f>_xlfn.XLOOKUP(Table1[[#This Row],[Tuotenumero]],tuotteet!$A$2:$A$26,tuotteet!$C$2:$C$26)</f>
        <v>4</v>
      </c>
      <c r="J3324" t="str">
        <f>_xlfn.XLOOKUP(Table1[[#This Row],[ryhmäID]],ryhmat!$A$2:$A$7,ryhmat!$B$2:$B$7)</f>
        <v>Tarvikkeet</v>
      </c>
      <c r="K3324">
        <f>Table1[[#This Row],[Myyntihinta]]-Table1[[#This Row],[Ostohinta]]</f>
        <v>4.5500000000000007</v>
      </c>
    </row>
    <row r="3325" spans="1:11" x14ac:dyDescent="0.2">
      <c r="A3325">
        <v>53823</v>
      </c>
      <c r="B3325" s="21">
        <v>44292</v>
      </c>
      <c r="C3325" s="26" t="s">
        <v>826</v>
      </c>
      <c r="D3325">
        <v>1</v>
      </c>
      <c r="E3325">
        <v>5</v>
      </c>
      <c r="F3325">
        <v>18</v>
      </c>
      <c r="G3325">
        <v>9.16</v>
      </c>
      <c r="H3325" t="str">
        <f>_xlfn.XLOOKUP(Table1[[#This Row],[MyyjäID]],myyjat!$A$2:$A$16,myyjat!$B$2:$B$16)</f>
        <v>Liisa</v>
      </c>
      <c r="I3325">
        <f>_xlfn.XLOOKUP(Table1[[#This Row],[Tuotenumero]],tuotteet!$A$2:$A$26,tuotteet!$C$2:$C$26)</f>
        <v>4</v>
      </c>
      <c r="J3325" t="str">
        <f>_xlfn.XLOOKUP(Table1[[#This Row],[ryhmäID]],ryhmat!$A$2:$A$7,ryhmat!$B$2:$B$7)</f>
        <v>Tarvikkeet</v>
      </c>
      <c r="K3325">
        <f>Table1[[#This Row],[Myyntihinta]]-Table1[[#This Row],[Ostohinta]]</f>
        <v>8.84</v>
      </c>
    </row>
    <row r="3326" spans="1:11" x14ac:dyDescent="0.2">
      <c r="A3326">
        <v>53824</v>
      </c>
      <c r="B3326" s="21">
        <v>44293</v>
      </c>
      <c r="C3326" s="26" t="s">
        <v>828</v>
      </c>
      <c r="D3326">
        <v>1</v>
      </c>
      <c r="E3326">
        <v>5</v>
      </c>
      <c r="F3326">
        <v>15</v>
      </c>
      <c r="G3326">
        <v>10.47</v>
      </c>
      <c r="H3326" t="str">
        <f>_xlfn.XLOOKUP(Table1[[#This Row],[MyyjäID]],myyjat!$A$2:$A$16,myyjat!$B$2:$B$16)</f>
        <v>Liisa</v>
      </c>
      <c r="I3326">
        <f>_xlfn.XLOOKUP(Table1[[#This Row],[Tuotenumero]],tuotteet!$A$2:$A$26,tuotteet!$C$2:$C$26)</f>
        <v>4</v>
      </c>
      <c r="J3326" t="str">
        <f>_xlfn.XLOOKUP(Table1[[#This Row],[ryhmäID]],ryhmat!$A$2:$A$7,ryhmat!$B$2:$B$7)</f>
        <v>Tarvikkeet</v>
      </c>
      <c r="K3326">
        <f>Table1[[#This Row],[Myyntihinta]]-Table1[[#This Row],[Ostohinta]]</f>
        <v>4.5299999999999994</v>
      </c>
    </row>
    <row r="3327" spans="1:11" x14ac:dyDescent="0.2">
      <c r="A3327">
        <v>53825</v>
      </c>
      <c r="B3327" s="21">
        <v>44293</v>
      </c>
      <c r="C3327" s="26" t="s">
        <v>827</v>
      </c>
      <c r="D3327">
        <v>1</v>
      </c>
      <c r="E3327">
        <v>3</v>
      </c>
      <c r="F3327">
        <v>244</v>
      </c>
      <c r="G3327">
        <v>134.72</v>
      </c>
      <c r="H3327" t="str">
        <f>_xlfn.XLOOKUP(Table1[[#This Row],[MyyjäID]],myyjat!$A$2:$A$16,myyjat!$B$2:$B$16)</f>
        <v>Pekka</v>
      </c>
      <c r="I3327">
        <f>_xlfn.XLOOKUP(Table1[[#This Row],[Tuotenumero]],tuotteet!$A$2:$A$26,tuotteet!$C$2:$C$26)</f>
        <v>1</v>
      </c>
      <c r="J3327" t="str">
        <f>_xlfn.XLOOKUP(Table1[[#This Row],[ryhmäID]],ryhmat!$A$2:$A$7,ryhmat!$B$2:$B$7)</f>
        <v>Äänentoisto</v>
      </c>
      <c r="K3327">
        <f>Table1[[#This Row],[Myyntihinta]]-Table1[[#This Row],[Ostohinta]]</f>
        <v>109.28</v>
      </c>
    </row>
    <row r="3328" spans="1:11" x14ac:dyDescent="0.2">
      <c r="A3328">
        <v>53826</v>
      </c>
      <c r="B3328" s="21">
        <v>44293</v>
      </c>
      <c r="C3328" s="26" t="s">
        <v>830</v>
      </c>
      <c r="D3328">
        <v>1</v>
      </c>
      <c r="E3328">
        <v>3</v>
      </c>
      <c r="F3328">
        <v>55</v>
      </c>
      <c r="G3328">
        <v>44.14</v>
      </c>
      <c r="H3328" t="str">
        <f>_xlfn.XLOOKUP(Table1[[#This Row],[MyyjäID]],myyjat!$A$2:$A$16,myyjat!$B$2:$B$16)</f>
        <v>Pekka</v>
      </c>
      <c r="I3328">
        <f>_xlfn.XLOOKUP(Table1[[#This Row],[Tuotenumero]],tuotteet!$A$2:$A$26,tuotteet!$C$2:$C$26)</f>
        <v>4</v>
      </c>
      <c r="J3328" t="str">
        <f>_xlfn.XLOOKUP(Table1[[#This Row],[ryhmäID]],ryhmat!$A$2:$A$7,ryhmat!$B$2:$B$7)</f>
        <v>Tarvikkeet</v>
      </c>
      <c r="K3328">
        <f>Table1[[#This Row],[Myyntihinta]]-Table1[[#This Row],[Ostohinta]]</f>
        <v>10.86</v>
      </c>
    </row>
    <row r="3329" spans="1:11" x14ac:dyDescent="0.2">
      <c r="A3329">
        <v>53827</v>
      </c>
      <c r="B3329" s="21">
        <v>44294</v>
      </c>
      <c r="C3329" s="26" t="s">
        <v>828</v>
      </c>
      <c r="D3329">
        <v>1</v>
      </c>
      <c r="E3329">
        <v>14</v>
      </c>
      <c r="F3329">
        <v>15</v>
      </c>
      <c r="G3329">
        <v>10.38</v>
      </c>
      <c r="H3329" t="str">
        <f>_xlfn.XLOOKUP(Table1[[#This Row],[MyyjäID]],myyjat!$A$2:$A$16,myyjat!$B$2:$B$16)</f>
        <v>Hillevi</v>
      </c>
      <c r="I3329">
        <f>_xlfn.XLOOKUP(Table1[[#This Row],[Tuotenumero]],tuotteet!$A$2:$A$26,tuotteet!$C$2:$C$26)</f>
        <v>4</v>
      </c>
      <c r="J3329" t="str">
        <f>_xlfn.XLOOKUP(Table1[[#This Row],[ryhmäID]],ryhmat!$A$2:$A$7,ryhmat!$B$2:$B$7)</f>
        <v>Tarvikkeet</v>
      </c>
      <c r="K3329">
        <f>Table1[[#This Row],[Myyntihinta]]-Table1[[#This Row],[Ostohinta]]</f>
        <v>4.6199999999999992</v>
      </c>
    </row>
    <row r="3330" spans="1:11" x14ac:dyDescent="0.2">
      <c r="A3330">
        <v>53828</v>
      </c>
      <c r="B3330" s="21">
        <v>44295</v>
      </c>
      <c r="C3330" s="26" t="s">
        <v>828</v>
      </c>
      <c r="D3330">
        <v>1</v>
      </c>
      <c r="E3330">
        <v>6</v>
      </c>
      <c r="F3330">
        <v>15</v>
      </c>
      <c r="G3330">
        <v>10.95</v>
      </c>
      <c r="H3330" t="str">
        <f>_xlfn.XLOOKUP(Table1[[#This Row],[MyyjäID]],myyjat!$A$2:$A$16,myyjat!$B$2:$B$16)</f>
        <v>Hessu</v>
      </c>
      <c r="I3330">
        <f>_xlfn.XLOOKUP(Table1[[#This Row],[Tuotenumero]],tuotteet!$A$2:$A$26,tuotteet!$C$2:$C$26)</f>
        <v>4</v>
      </c>
      <c r="J3330" t="str">
        <f>_xlfn.XLOOKUP(Table1[[#This Row],[ryhmäID]],ryhmat!$A$2:$A$7,ryhmat!$B$2:$B$7)</f>
        <v>Tarvikkeet</v>
      </c>
      <c r="K3330">
        <f>Table1[[#This Row],[Myyntihinta]]-Table1[[#This Row],[Ostohinta]]</f>
        <v>4.0500000000000007</v>
      </c>
    </row>
    <row r="3331" spans="1:11" x14ac:dyDescent="0.2">
      <c r="A3331">
        <v>53829</v>
      </c>
      <c r="B3331" s="21">
        <v>44296</v>
      </c>
      <c r="C3331" s="26" t="s">
        <v>828</v>
      </c>
      <c r="D3331">
        <v>1</v>
      </c>
      <c r="E3331">
        <v>2</v>
      </c>
      <c r="F3331">
        <v>15</v>
      </c>
      <c r="G3331">
        <v>10.199999999999999</v>
      </c>
      <c r="H3331" t="str">
        <f>_xlfn.XLOOKUP(Table1[[#This Row],[MyyjäID]],myyjat!$A$2:$A$16,myyjat!$B$2:$B$16)</f>
        <v>Petteri</v>
      </c>
      <c r="I3331">
        <f>_xlfn.XLOOKUP(Table1[[#This Row],[Tuotenumero]],tuotteet!$A$2:$A$26,tuotteet!$C$2:$C$26)</f>
        <v>4</v>
      </c>
      <c r="J3331" t="str">
        <f>_xlfn.XLOOKUP(Table1[[#This Row],[ryhmäID]],ryhmat!$A$2:$A$7,ryhmat!$B$2:$B$7)</f>
        <v>Tarvikkeet</v>
      </c>
      <c r="K3331">
        <f>Table1[[#This Row],[Myyntihinta]]-Table1[[#This Row],[Ostohinta]]</f>
        <v>4.8000000000000007</v>
      </c>
    </row>
    <row r="3332" spans="1:11" x14ac:dyDescent="0.2">
      <c r="A3332">
        <v>53830</v>
      </c>
      <c r="B3332" s="21">
        <v>44296</v>
      </c>
      <c r="C3332" s="26" t="s">
        <v>826</v>
      </c>
      <c r="D3332">
        <v>1</v>
      </c>
      <c r="E3332">
        <v>7</v>
      </c>
      <c r="F3332">
        <v>17</v>
      </c>
      <c r="G3332">
        <v>9.01</v>
      </c>
      <c r="H3332" t="str">
        <f>_xlfn.XLOOKUP(Table1[[#This Row],[MyyjäID]],myyjat!$A$2:$A$16,myyjat!$B$2:$B$16)</f>
        <v>Rauno</v>
      </c>
      <c r="I3332">
        <f>_xlfn.XLOOKUP(Table1[[#This Row],[Tuotenumero]],tuotteet!$A$2:$A$26,tuotteet!$C$2:$C$26)</f>
        <v>4</v>
      </c>
      <c r="J3332" t="str">
        <f>_xlfn.XLOOKUP(Table1[[#This Row],[ryhmäID]],ryhmat!$A$2:$A$7,ryhmat!$B$2:$B$7)</f>
        <v>Tarvikkeet</v>
      </c>
      <c r="K3332">
        <f>Table1[[#This Row],[Myyntihinta]]-Table1[[#This Row],[Ostohinta]]</f>
        <v>7.99</v>
      </c>
    </row>
    <row r="3333" spans="1:11" x14ac:dyDescent="0.2">
      <c r="A3333">
        <v>53831</v>
      </c>
      <c r="B3333" s="21">
        <v>44296</v>
      </c>
      <c r="C3333" s="26" t="s">
        <v>828</v>
      </c>
      <c r="D3333">
        <v>1</v>
      </c>
      <c r="E3333">
        <v>11</v>
      </c>
      <c r="F3333">
        <v>15</v>
      </c>
      <c r="G3333">
        <v>10.25</v>
      </c>
      <c r="H3333" t="str">
        <f>_xlfn.XLOOKUP(Table1[[#This Row],[MyyjäID]],myyjat!$A$2:$A$16,myyjat!$B$2:$B$16)</f>
        <v>Lisbeth</v>
      </c>
      <c r="I3333">
        <f>_xlfn.XLOOKUP(Table1[[#This Row],[Tuotenumero]],tuotteet!$A$2:$A$26,tuotteet!$C$2:$C$26)</f>
        <v>4</v>
      </c>
      <c r="J3333" t="str">
        <f>_xlfn.XLOOKUP(Table1[[#This Row],[ryhmäID]],ryhmat!$A$2:$A$7,ryhmat!$B$2:$B$7)</f>
        <v>Tarvikkeet</v>
      </c>
      <c r="K3333">
        <f>Table1[[#This Row],[Myyntihinta]]-Table1[[#This Row],[Ostohinta]]</f>
        <v>4.75</v>
      </c>
    </row>
    <row r="3334" spans="1:11" x14ac:dyDescent="0.2">
      <c r="A3334">
        <v>53832</v>
      </c>
      <c r="B3334" s="21">
        <v>44296</v>
      </c>
      <c r="C3334" s="26" t="s">
        <v>828</v>
      </c>
      <c r="D3334">
        <v>1</v>
      </c>
      <c r="E3334">
        <v>6</v>
      </c>
      <c r="F3334">
        <v>15</v>
      </c>
      <c r="G3334">
        <v>11.15</v>
      </c>
      <c r="H3334" t="str">
        <f>_xlfn.XLOOKUP(Table1[[#This Row],[MyyjäID]],myyjat!$A$2:$A$16,myyjat!$B$2:$B$16)</f>
        <v>Hessu</v>
      </c>
      <c r="I3334">
        <f>_xlfn.XLOOKUP(Table1[[#This Row],[Tuotenumero]],tuotteet!$A$2:$A$26,tuotteet!$C$2:$C$26)</f>
        <v>4</v>
      </c>
      <c r="J3334" t="str">
        <f>_xlfn.XLOOKUP(Table1[[#This Row],[ryhmäID]],ryhmat!$A$2:$A$7,ryhmat!$B$2:$B$7)</f>
        <v>Tarvikkeet</v>
      </c>
      <c r="K3334">
        <f>Table1[[#This Row],[Myyntihinta]]-Table1[[#This Row],[Ostohinta]]</f>
        <v>3.8499999999999996</v>
      </c>
    </row>
    <row r="3335" spans="1:11" x14ac:dyDescent="0.2">
      <c r="A3335">
        <v>53833</v>
      </c>
      <c r="B3335" s="21">
        <v>44296</v>
      </c>
      <c r="C3335" s="26" t="s">
        <v>828</v>
      </c>
      <c r="D3335">
        <v>1</v>
      </c>
      <c r="E3335">
        <v>7</v>
      </c>
      <c r="F3335">
        <v>14</v>
      </c>
      <c r="G3335">
        <v>10.57</v>
      </c>
      <c r="H3335" t="str">
        <f>_xlfn.XLOOKUP(Table1[[#This Row],[MyyjäID]],myyjat!$A$2:$A$16,myyjat!$B$2:$B$16)</f>
        <v>Rauno</v>
      </c>
      <c r="I3335">
        <f>_xlfn.XLOOKUP(Table1[[#This Row],[Tuotenumero]],tuotteet!$A$2:$A$26,tuotteet!$C$2:$C$26)</f>
        <v>4</v>
      </c>
      <c r="J3335" t="str">
        <f>_xlfn.XLOOKUP(Table1[[#This Row],[ryhmäID]],ryhmat!$A$2:$A$7,ryhmat!$B$2:$B$7)</f>
        <v>Tarvikkeet</v>
      </c>
      <c r="K3335">
        <f>Table1[[#This Row],[Myyntihinta]]-Table1[[#This Row],[Ostohinta]]</f>
        <v>3.4299999999999997</v>
      </c>
    </row>
    <row r="3336" spans="1:11" x14ac:dyDescent="0.2">
      <c r="A3336">
        <v>53834</v>
      </c>
      <c r="B3336" s="21">
        <v>44297</v>
      </c>
      <c r="C3336" s="26" t="s">
        <v>830</v>
      </c>
      <c r="D3336">
        <v>1</v>
      </c>
      <c r="E3336">
        <v>7</v>
      </c>
      <c r="F3336">
        <v>54</v>
      </c>
      <c r="G3336">
        <v>41.79</v>
      </c>
      <c r="H3336" t="str">
        <f>_xlfn.XLOOKUP(Table1[[#This Row],[MyyjäID]],myyjat!$A$2:$A$16,myyjat!$B$2:$B$16)</f>
        <v>Rauno</v>
      </c>
      <c r="I3336">
        <f>_xlfn.XLOOKUP(Table1[[#This Row],[Tuotenumero]],tuotteet!$A$2:$A$26,tuotteet!$C$2:$C$26)</f>
        <v>4</v>
      </c>
      <c r="J3336" t="str">
        <f>_xlfn.XLOOKUP(Table1[[#This Row],[ryhmäID]],ryhmat!$A$2:$A$7,ryhmat!$B$2:$B$7)</f>
        <v>Tarvikkeet</v>
      </c>
      <c r="K3336">
        <f>Table1[[#This Row],[Myyntihinta]]-Table1[[#This Row],[Ostohinta]]</f>
        <v>12.21</v>
      </c>
    </row>
    <row r="3337" spans="1:11" x14ac:dyDescent="0.2">
      <c r="A3337">
        <v>53835</v>
      </c>
      <c r="B3337" s="21">
        <v>44297</v>
      </c>
      <c r="C3337" s="26" t="s">
        <v>828</v>
      </c>
      <c r="D3337">
        <v>1</v>
      </c>
      <c r="E3337">
        <v>7</v>
      </c>
      <c r="F3337">
        <v>14</v>
      </c>
      <c r="G3337">
        <v>10.6</v>
      </c>
      <c r="H3337" t="str">
        <f>_xlfn.XLOOKUP(Table1[[#This Row],[MyyjäID]],myyjat!$A$2:$A$16,myyjat!$B$2:$B$16)</f>
        <v>Rauno</v>
      </c>
      <c r="I3337">
        <f>_xlfn.XLOOKUP(Table1[[#This Row],[Tuotenumero]],tuotteet!$A$2:$A$26,tuotteet!$C$2:$C$26)</f>
        <v>4</v>
      </c>
      <c r="J3337" t="str">
        <f>_xlfn.XLOOKUP(Table1[[#This Row],[ryhmäID]],ryhmat!$A$2:$A$7,ryhmat!$B$2:$B$7)</f>
        <v>Tarvikkeet</v>
      </c>
      <c r="K3337">
        <f>Table1[[#This Row],[Myyntihinta]]-Table1[[#This Row],[Ostohinta]]</f>
        <v>3.4000000000000004</v>
      </c>
    </row>
    <row r="3338" spans="1:11" x14ac:dyDescent="0.2">
      <c r="A3338">
        <v>53836</v>
      </c>
      <c r="B3338" s="21">
        <v>44297</v>
      </c>
      <c r="C3338" s="26" t="s">
        <v>828</v>
      </c>
      <c r="D3338">
        <v>1</v>
      </c>
      <c r="E3338">
        <v>1</v>
      </c>
      <c r="F3338">
        <v>15</v>
      </c>
      <c r="G3338">
        <v>10.99</v>
      </c>
      <c r="H3338" t="str">
        <f>_xlfn.XLOOKUP(Table1[[#This Row],[MyyjäID]],myyjat!$A$2:$A$16,myyjat!$B$2:$B$16)</f>
        <v>Jani</v>
      </c>
      <c r="I3338">
        <f>_xlfn.XLOOKUP(Table1[[#This Row],[Tuotenumero]],tuotteet!$A$2:$A$26,tuotteet!$C$2:$C$26)</f>
        <v>4</v>
      </c>
      <c r="J3338" t="str">
        <f>_xlfn.XLOOKUP(Table1[[#This Row],[ryhmäID]],ryhmat!$A$2:$A$7,ryhmat!$B$2:$B$7)</f>
        <v>Tarvikkeet</v>
      </c>
      <c r="K3338">
        <f>Table1[[#This Row],[Myyntihinta]]-Table1[[#This Row],[Ostohinta]]</f>
        <v>4.01</v>
      </c>
    </row>
    <row r="3339" spans="1:11" x14ac:dyDescent="0.2">
      <c r="A3339">
        <v>53837</v>
      </c>
      <c r="B3339" s="21">
        <v>44298</v>
      </c>
      <c r="C3339" s="26" t="s">
        <v>828</v>
      </c>
      <c r="D3339">
        <v>1</v>
      </c>
      <c r="E3339">
        <v>11</v>
      </c>
      <c r="F3339">
        <v>14</v>
      </c>
      <c r="G3339">
        <v>10.26</v>
      </c>
      <c r="H3339" t="str">
        <f>_xlfn.XLOOKUP(Table1[[#This Row],[MyyjäID]],myyjat!$A$2:$A$16,myyjat!$B$2:$B$16)</f>
        <v>Lisbeth</v>
      </c>
      <c r="I3339">
        <f>_xlfn.XLOOKUP(Table1[[#This Row],[Tuotenumero]],tuotteet!$A$2:$A$26,tuotteet!$C$2:$C$26)</f>
        <v>4</v>
      </c>
      <c r="J3339" t="str">
        <f>_xlfn.XLOOKUP(Table1[[#This Row],[ryhmäID]],ryhmat!$A$2:$A$7,ryhmat!$B$2:$B$7)</f>
        <v>Tarvikkeet</v>
      </c>
      <c r="K3339">
        <f>Table1[[#This Row],[Myyntihinta]]-Table1[[#This Row],[Ostohinta]]</f>
        <v>3.74</v>
      </c>
    </row>
    <row r="3340" spans="1:11" x14ac:dyDescent="0.2">
      <c r="A3340">
        <v>53838</v>
      </c>
      <c r="B3340" s="21">
        <v>44298</v>
      </c>
      <c r="C3340" s="26" t="s">
        <v>827</v>
      </c>
      <c r="D3340">
        <v>1</v>
      </c>
      <c r="E3340">
        <v>11</v>
      </c>
      <c r="F3340">
        <v>248</v>
      </c>
      <c r="G3340">
        <v>133.88</v>
      </c>
      <c r="H3340" t="str">
        <f>_xlfn.XLOOKUP(Table1[[#This Row],[MyyjäID]],myyjat!$A$2:$A$16,myyjat!$B$2:$B$16)</f>
        <v>Lisbeth</v>
      </c>
      <c r="I3340">
        <f>_xlfn.XLOOKUP(Table1[[#This Row],[Tuotenumero]],tuotteet!$A$2:$A$26,tuotteet!$C$2:$C$26)</f>
        <v>1</v>
      </c>
      <c r="J3340" t="str">
        <f>_xlfn.XLOOKUP(Table1[[#This Row],[ryhmäID]],ryhmat!$A$2:$A$7,ryhmat!$B$2:$B$7)</f>
        <v>Äänentoisto</v>
      </c>
      <c r="K3340">
        <f>Table1[[#This Row],[Myyntihinta]]-Table1[[#This Row],[Ostohinta]]</f>
        <v>114.12</v>
      </c>
    </row>
    <row r="3341" spans="1:11" x14ac:dyDescent="0.2">
      <c r="A3341">
        <v>53839</v>
      </c>
      <c r="B3341" s="21">
        <v>44299</v>
      </c>
      <c r="C3341" s="26" t="s">
        <v>828</v>
      </c>
      <c r="D3341">
        <v>1</v>
      </c>
      <c r="E3341">
        <v>1</v>
      </c>
      <c r="F3341">
        <v>14</v>
      </c>
      <c r="G3341">
        <v>10.6</v>
      </c>
      <c r="H3341" t="str">
        <f>_xlfn.XLOOKUP(Table1[[#This Row],[MyyjäID]],myyjat!$A$2:$A$16,myyjat!$B$2:$B$16)</f>
        <v>Jani</v>
      </c>
      <c r="I3341">
        <f>_xlfn.XLOOKUP(Table1[[#This Row],[Tuotenumero]],tuotteet!$A$2:$A$26,tuotteet!$C$2:$C$26)</f>
        <v>4</v>
      </c>
      <c r="J3341" t="str">
        <f>_xlfn.XLOOKUP(Table1[[#This Row],[ryhmäID]],ryhmat!$A$2:$A$7,ryhmat!$B$2:$B$7)</f>
        <v>Tarvikkeet</v>
      </c>
      <c r="K3341">
        <f>Table1[[#This Row],[Myyntihinta]]-Table1[[#This Row],[Ostohinta]]</f>
        <v>3.4000000000000004</v>
      </c>
    </row>
    <row r="3342" spans="1:11" x14ac:dyDescent="0.2">
      <c r="A3342">
        <v>53840</v>
      </c>
      <c r="B3342" s="21">
        <v>44299</v>
      </c>
      <c r="C3342" s="26" t="s">
        <v>829</v>
      </c>
      <c r="D3342">
        <v>1</v>
      </c>
      <c r="E3342">
        <v>2</v>
      </c>
      <c r="F3342">
        <v>341</v>
      </c>
      <c r="G3342">
        <v>231.41</v>
      </c>
      <c r="H3342" t="str">
        <f>_xlfn.XLOOKUP(Table1[[#This Row],[MyyjäID]],myyjat!$A$2:$A$16,myyjat!$B$2:$B$16)</f>
        <v>Petteri</v>
      </c>
      <c r="I3342">
        <f>_xlfn.XLOOKUP(Table1[[#This Row],[Tuotenumero]],tuotteet!$A$2:$A$26,tuotteet!$C$2:$C$26)</f>
        <v>3</v>
      </c>
      <c r="J3342" t="str">
        <f>_xlfn.XLOOKUP(Table1[[#This Row],[ryhmäID]],ryhmat!$A$2:$A$7,ryhmat!$B$2:$B$7)</f>
        <v>TV</v>
      </c>
      <c r="K3342">
        <f>Table1[[#This Row],[Myyntihinta]]-Table1[[#This Row],[Ostohinta]]</f>
        <v>109.59</v>
      </c>
    </row>
    <row r="3343" spans="1:11" x14ac:dyDescent="0.2">
      <c r="A3343">
        <v>53841</v>
      </c>
      <c r="B3343" s="21">
        <v>44300</v>
      </c>
      <c r="C3343" s="26" t="s">
        <v>828</v>
      </c>
      <c r="D3343">
        <v>1</v>
      </c>
      <c r="E3343">
        <v>11</v>
      </c>
      <c r="F3343">
        <v>14</v>
      </c>
      <c r="G3343">
        <v>10.98</v>
      </c>
      <c r="H3343" t="str">
        <f>_xlfn.XLOOKUP(Table1[[#This Row],[MyyjäID]],myyjat!$A$2:$A$16,myyjat!$B$2:$B$16)</f>
        <v>Lisbeth</v>
      </c>
      <c r="I3343">
        <f>_xlfn.XLOOKUP(Table1[[#This Row],[Tuotenumero]],tuotteet!$A$2:$A$26,tuotteet!$C$2:$C$26)</f>
        <v>4</v>
      </c>
      <c r="J3343" t="str">
        <f>_xlfn.XLOOKUP(Table1[[#This Row],[ryhmäID]],ryhmat!$A$2:$A$7,ryhmat!$B$2:$B$7)</f>
        <v>Tarvikkeet</v>
      </c>
      <c r="K3343">
        <f>Table1[[#This Row],[Myyntihinta]]-Table1[[#This Row],[Ostohinta]]</f>
        <v>3.0199999999999996</v>
      </c>
    </row>
    <row r="3344" spans="1:11" x14ac:dyDescent="0.2">
      <c r="A3344">
        <v>53842</v>
      </c>
      <c r="B3344" s="21">
        <v>44300</v>
      </c>
      <c r="C3344" s="26" t="s">
        <v>826</v>
      </c>
      <c r="D3344">
        <v>1</v>
      </c>
      <c r="E3344">
        <v>11</v>
      </c>
      <c r="F3344">
        <v>17</v>
      </c>
      <c r="G3344">
        <v>9.34</v>
      </c>
      <c r="H3344" t="str">
        <f>_xlfn.XLOOKUP(Table1[[#This Row],[MyyjäID]],myyjat!$A$2:$A$16,myyjat!$B$2:$B$16)</f>
        <v>Lisbeth</v>
      </c>
      <c r="I3344">
        <f>_xlfn.XLOOKUP(Table1[[#This Row],[Tuotenumero]],tuotteet!$A$2:$A$26,tuotteet!$C$2:$C$26)</f>
        <v>4</v>
      </c>
      <c r="J3344" t="str">
        <f>_xlfn.XLOOKUP(Table1[[#This Row],[ryhmäID]],ryhmat!$A$2:$A$7,ryhmat!$B$2:$B$7)</f>
        <v>Tarvikkeet</v>
      </c>
      <c r="K3344">
        <f>Table1[[#This Row],[Myyntihinta]]-Table1[[#This Row],[Ostohinta]]</f>
        <v>7.66</v>
      </c>
    </row>
    <row r="3345" spans="1:11" x14ac:dyDescent="0.2">
      <c r="A3345">
        <v>53843</v>
      </c>
      <c r="B3345" s="21">
        <v>44300</v>
      </c>
      <c r="C3345" s="26" t="s">
        <v>828</v>
      </c>
      <c r="D3345">
        <v>1</v>
      </c>
      <c r="E3345">
        <v>7</v>
      </c>
      <c r="F3345">
        <v>15</v>
      </c>
      <c r="G3345">
        <v>10.64</v>
      </c>
      <c r="H3345" t="str">
        <f>_xlfn.XLOOKUP(Table1[[#This Row],[MyyjäID]],myyjat!$A$2:$A$16,myyjat!$B$2:$B$16)</f>
        <v>Rauno</v>
      </c>
      <c r="I3345">
        <f>_xlfn.XLOOKUP(Table1[[#This Row],[Tuotenumero]],tuotteet!$A$2:$A$26,tuotteet!$C$2:$C$26)</f>
        <v>4</v>
      </c>
      <c r="J3345" t="str">
        <f>_xlfn.XLOOKUP(Table1[[#This Row],[ryhmäID]],ryhmat!$A$2:$A$7,ryhmat!$B$2:$B$7)</f>
        <v>Tarvikkeet</v>
      </c>
      <c r="K3345">
        <f>Table1[[#This Row],[Myyntihinta]]-Table1[[#This Row],[Ostohinta]]</f>
        <v>4.3599999999999994</v>
      </c>
    </row>
    <row r="3346" spans="1:11" x14ac:dyDescent="0.2">
      <c r="A3346">
        <v>53844</v>
      </c>
      <c r="B3346" s="21">
        <v>44301</v>
      </c>
      <c r="C3346" s="26" t="s">
        <v>828</v>
      </c>
      <c r="D3346">
        <v>1</v>
      </c>
      <c r="E3346">
        <v>7</v>
      </c>
      <c r="F3346">
        <v>14</v>
      </c>
      <c r="G3346">
        <v>10.81</v>
      </c>
      <c r="H3346" t="str">
        <f>_xlfn.XLOOKUP(Table1[[#This Row],[MyyjäID]],myyjat!$A$2:$A$16,myyjat!$B$2:$B$16)</f>
        <v>Rauno</v>
      </c>
      <c r="I3346">
        <f>_xlfn.XLOOKUP(Table1[[#This Row],[Tuotenumero]],tuotteet!$A$2:$A$26,tuotteet!$C$2:$C$26)</f>
        <v>4</v>
      </c>
      <c r="J3346" t="str">
        <f>_xlfn.XLOOKUP(Table1[[#This Row],[ryhmäID]],ryhmat!$A$2:$A$7,ryhmat!$B$2:$B$7)</f>
        <v>Tarvikkeet</v>
      </c>
      <c r="K3346">
        <f>Table1[[#This Row],[Myyntihinta]]-Table1[[#This Row],[Ostohinta]]</f>
        <v>3.1899999999999995</v>
      </c>
    </row>
    <row r="3347" spans="1:11" x14ac:dyDescent="0.2">
      <c r="A3347">
        <v>53845</v>
      </c>
      <c r="B3347" s="21">
        <v>44301</v>
      </c>
      <c r="C3347" s="26" t="s">
        <v>828</v>
      </c>
      <c r="D3347">
        <v>1</v>
      </c>
      <c r="E3347">
        <v>2</v>
      </c>
      <c r="F3347">
        <v>14</v>
      </c>
      <c r="G3347">
        <v>10.68</v>
      </c>
      <c r="H3347" t="str">
        <f>_xlfn.XLOOKUP(Table1[[#This Row],[MyyjäID]],myyjat!$A$2:$A$16,myyjat!$B$2:$B$16)</f>
        <v>Petteri</v>
      </c>
      <c r="I3347">
        <f>_xlfn.XLOOKUP(Table1[[#This Row],[Tuotenumero]],tuotteet!$A$2:$A$26,tuotteet!$C$2:$C$26)</f>
        <v>4</v>
      </c>
      <c r="J3347" t="str">
        <f>_xlfn.XLOOKUP(Table1[[#This Row],[ryhmäID]],ryhmat!$A$2:$A$7,ryhmat!$B$2:$B$7)</f>
        <v>Tarvikkeet</v>
      </c>
      <c r="K3347">
        <f>Table1[[#This Row],[Myyntihinta]]-Table1[[#This Row],[Ostohinta]]</f>
        <v>3.3200000000000003</v>
      </c>
    </row>
    <row r="3348" spans="1:11" x14ac:dyDescent="0.2">
      <c r="A3348">
        <v>53846</v>
      </c>
      <c r="B3348" s="21">
        <v>44301</v>
      </c>
      <c r="C3348" s="26" t="s">
        <v>828</v>
      </c>
      <c r="D3348">
        <v>1</v>
      </c>
      <c r="E3348">
        <v>5</v>
      </c>
      <c r="F3348">
        <v>15</v>
      </c>
      <c r="G3348">
        <v>10.27</v>
      </c>
      <c r="H3348" t="str">
        <f>_xlfn.XLOOKUP(Table1[[#This Row],[MyyjäID]],myyjat!$A$2:$A$16,myyjat!$B$2:$B$16)</f>
        <v>Liisa</v>
      </c>
      <c r="I3348">
        <f>_xlfn.XLOOKUP(Table1[[#This Row],[Tuotenumero]],tuotteet!$A$2:$A$26,tuotteet!$C$2:$C$26)</f>
        <v>4</v>
      </c>
      <c r="J3348" t="str">
        <f>_xlfn.XLOOKUP(Table1[[#This Row],[ryhmäID]],ryhmat!$A$2:$A$7,ryhmat!$B$2:$B$7)</f>
        <v>Tarvikkeet</v>
      </c>
      <c r="K3348">
        <f>Table1[[#This Row],[Myyntihinta]]-Table1[[#This Row],[Ostohinta]]</f>
        <v>4.7300000000000004</v>
      </c>
    </row>
    <row r="3349" spans="1:11" x14ac:dyDescent="0.2">
      <c r="A3349">
        <v>53847</v>
      </c>
      <c r="B3349" s="21">
        <v>44302</v>
      </c>
      <c r="C3349" s="26" t="s">
        <v>828</v>
      </c>
      <c r="D3349">
        <v>1</v>
      </c>
      <c r="E3349">
        <v>3</v>
      </c>
      <c r="F3349">
        <v>15</v>
      </c>
      <c r="G3349">
        <v>10.34</v>
      </c>
      <c r="H3349" t="str">
        <f>_xlfn.XLOOKUP(Table1[[#This Row],[MyyjäID]],myyjat!$A$2:$A$16,myyjat!$B$2:$B$16)</f>
        <v>Pekka</v>
      </c>
      <c r="I3349">
        <f>_xlfn.XLOOKUP(Table1[[#This Row],[Tuotenumero]],tuotteet!$A$2:$A$26,tuotteet!$C$2:$C$26)</f>
        <v>4</v>
      </c>
      <c r="J3349" t="str">
        <f>_xlfn.XLOOKUP(Table1[[#This Row],[ryhmäID]],ryhmat!$A$2:$A$7,ryhmat!$B$2:$B$7)</f>
        <v>Tarvikkeet</v>
      </c>
      <c r="K3349">
        <f>Table1[[#This Row],[Myyntihinta]]-Table1[[#This Row],[Ostohinta]]</f>
        <v>4.66</v>
      </c>
    </row>
    <row r="3350" spans="1:11" x14ac:dyDescent="0.2">
      <c r="A3350">
        <v>53848</v>
      </c>
      <c r="B3350" s="21">
        <v>44303</v>
      </c>
      <c r="C3350" s="26" t="s">
        <v>827</v>
      </c>
      <c r="D3350">
        <v>1</v>
      </c>
      <c r="E3350">
        <v>7</v>
      </c>
      <c r="F3350">
        <v>258</v>
      </c>
      <c r="G3350">
        <v>125.93</v>
      </c>
      <c r="H3350" t="str">
        <f>_xlfn.XLOOKUP(Table1[[#This Row],[MyyjäID]],myyjat!$A$2:$A$16,myyjat!$B$2:$B$16)</f>
        <v>Rauno</v>
      </c>
      <c r="I3350">
        <f>_xlfn.XLOOKUP(Table1[[#This Row],[Tuotenumero]],tuotteet!$A$2:$A$26,tuotteet!$C$2:$C$26)</f>
        <v>1</v>
      </c>
      <c r="J3350" t="str">
        <f>_xlfn.XLOOKUP(Table1[[#This Row],[ryhmäID]],ryhmat!$A$2:$A$7,ryhmat!$B$2:$B$7)</f>
        <v>Äänentoisto</v>
      </c>
      <c r="K3350">
        <f>Table1[[#This Row],[Myyntihinta]]-Table1[[#This Row],[Ostohinta]]</f>
        <v>132.07</v>
      </c>
    </row>
    <row r="3351" spans="1:11" x14ac:dyDescent="0.2">
      <c r="A3351">
        <v>53849</v>
      </c>
      <c r="B3351" s="21">
        <v>44303</v>
      </c>
      <c r="C3351" s="26" t="s">
        <v>828</v>
      </c>
      <c r="D3351">
        <v>1</v>
      </c>
      <c r="E3351">
        <v>5</v>
      </c>
      <c r="F3351">
        <v>15</v>
      </c>
      <c r="G3351">
        <v>11.18</v>
      </c>
      <c r="H3351" t="str">
        <f>_xlfn.XLOOKUP(Table1[[#This Row],[MyyjäID]],myyjat!$A$2:$A$16,myyjat!$B$2:$B$16)</f>
        <v>Liisa</v>
      </c>
      <c r="I3351">
        <f>_xlfn.XLOOKUP(Table1[[#This Row],[Tuotenumero]],tuotteet!$A$2:$A$26,tuotteet!$C$2:$C$26)</f>
        <v>4</v>
      </c>
      <c r="J3351" t="str">
        <f>_xlfn.XLOOKUP(Table1[[#This Row],[ryhmäID]],ryhmat!$A$2:$A$7,ryhmat!$B$2:$B$7)</f>
        <v>Tarvikkeet</v>
      </c>
      <c r="K3351">
        <f>Table1[[#This Row],[Myyntihinta]]-Table1[[#This Row],[Ostohinta]]</f>
        <v>3.8200000000000003</v>
      </c>
    </row>
    <row r="3352" spans="1:11" x14ac:dyDescent="0.2">
      <c r="A3352">
        <v>53850</v>
      </c>
      <c r="B3352" s="21">
        <v>44304</v>
      </c>
      <c r="C3352" s="26" t="s">
        <v>828</v>
      </c>
      <c r="D3352">
        <v>1</v>
      </c>
      <c r="E3352">
        <v>6</v>
      </c>
      <c r="F3352">
        <v>14</v>
      </c>
      <c r="G3352">
        <v>10.26</v>
      </c>
      <c r="H3352" t="str">
        <f>_xlfn.XLOOKUP(Table1[[#This Row],[MyyjäID]],myyjat!$A$2:$A$16,myyjat!$B$2:$B$16)</f>
        <v>Hessu</v>
      </c>
      <c r="I3352">
        <f>_xlfn.XLOOKUP(Table1[[#This Row],[Tuotenumero]],tuotteet!$A$2:$A$26,tuotteet!$C$2:$C$26)</f>
        <v>4</v>
      </c>
      <c r="J3352" t="str">
        <f>_xlfn.XLOOKUP(Table1[[#This Row],[ryhmäID]],ryhmat!$A$2:$A$7,ryhmat!$B$2:$B$7)</f>
        <v>Tarvikkeet</v>
      </c>
      <c r="K3352">
        <f>Table1[[#This Row],[Myyntihinta]]-Table1[[#This Row],[Ostohinta]]</f>
        <v>3.74</v>
      </c>
    </row>
    <row r="3353" spans="1:11" x14ac:dyDescent="0.2">
      <c r="A3353">
        <v>53851</v>
      </c>
      <c r="B3353" s="21">
        <v>44304</v>
      </c>
      <c r="C3353" s="26" t="s">
        <v>826</v>
      </c>
      <c r="D3353">
        <v>1</v>
      </c>
      <c r="E3353">
        <v>7</v>
      </c>
      <c r="F3353">
        <v>18</v>
      </c>
      <c r="G3353">
        <v>8.92</v>
      </c>
      <c r="H3353" t="str">
        <f>_xlfn.XLOOKUP(Table1[[#This Row],[MyyjäID]],myyjat!$A$2:$A$16,myyjat!$B$2:$B$16)</f>
        <v>Rauno</v>
      </c>
      <c r="I3353">
        <f>_xlfn.XLOOKUP(Table1[[#This Row],[Tuotenumero]],tuotteet!$A$2:$A$26,tuotteet!$C$2:$C$26)</f>
        <v>4</v>
      </c>
      <c r="J3353" t="str">
        <f>_xlfn.XLOOKUP(Table1[[#This Row],[ryhmäID]],ryhmat!$A$2:$A$7,ryhmat!$B$2:$B$7)</f>
        <v>Tarvikkeet</v>
      </c>
      <c r="K3353">
        <f>Table1[[#This Row],[Myyntihinta]]-Table1[[#This Row],[Ostohinta]]</f>
        <v>9.08</v>
      </c>
    </row>
    <row r="3354" spans="1:11" x14ac:dyDescent="0.2">
      <c r="A3354">
        <v>53852</v>
      </c>
      <c r="B3354" s="21">
        <v>44305</v>
      </c>
      <c r="C3354" s="26" t="s">
        <v>828</v>
      </c>
      <c r="D3354">
        <v>1</v>
      </c>
      <c r="E3354">
        <v>2</v>
      </c>
      <c r="F3354">
        <v>15</v>
      </c>
      <c r="G3354">
        <v>10.73</v>
      </c>
      <c r="H3354" t="str">
        <f>_xlfn.XLOOKUP(Table1[[#This Row],[MyyjäID]],myyjat!$A$2:$A$16,myyjat!$B$2:$B$16)</f>
        <v>Petteri</v>
      </c>
      <c r="I3354">
        <f>_xlfn.XLOOKUP(Table1[[#This Row],[Tuotenumero]],tuotteet!$A$2:$A$26,tuotteet!$C$2:$C$26)</f>
        <v>4</v>
      </c>
      <c r="J3354" t="str">
        <f>_xlfn.XLOOKUP(Table1[[#This Row],[ryhmäID]],ryhmat!$A$2:$A$7,ryhmat!$B$2:$B$7)</f>
        <v>Tarvikkeet</v>
      </c>
      <c r="K3354">
        <f>Table1[[#This Row],[Myyntihinta]]-Table1[[#This Row],[Ostohinta]]</f>
        <v>4.2699999999999996</v>
      </c>
    </row>
    <row r="3355" spans="1:11" x14ac:dyDescent="0.2">
      <c r="A3355">
        <v>53853</v>
      </c>
      <c r="B3355" s="21">
        <v>44305</v>
      </c>
      <c r="C3355" s="26" t="s">
        <v>828</v>
      </c>
      <c r="D3355">
        <v>1</v>
      </c>
      <c r="E3355">
        <v>1</v>
      </c>
      <c r="F3355">
        <v>14</v>
      </c>
      <c r="G3355">
        <v>10.67</v>
      </c>
      <c r="H3355" t="str">
        <f>_xlfn.XLOOKUP(Table1[[#This Row],[MyyjäID]],myyjat!$A$2:$A$16,myyjat!$B$2:$B$16)</f>
        <v>Jani</v>
      </c>
      <c r="I3355">
        <f>_xlfn.XLOOKUP(Table1[[#This Row],[Tuotenumero]],tuotteet!$A$2:$A$26,tuotteet!$C$2:$C$26)</f>
        <v>4</v>
      </c>
      <c r="J3355" t="str">
        <f>_xlfn.XLOOKUP(Table1[[#This Row],[ryhmäID]],ryhmat!$A$2:$A$7,ryhmat!$B$2:$B$7)</f>
        <v>Tarvikkeet</v>
      </c>
      <c r="K3355">
        <f>Table1[[#This Row],[Myyntihinta]]-Table1[[#This Row],[Ostohinta]]</f>
        <v>3.33</v>
      </c>
    </row>
    <row r="3356" spans="1:11" x14ac:dyDescent="0.2">
      <c r="A3356">
        <v>53854</v>
      </c>
      <c r="B3356" s="21">
        <v>44305</v>
      </c>
      <c r="C3356" s="26" t="s">
        <v>828</v>
      </c>
      <c r="D3356">
        <v>1</v>
      </c>
      <c r="E3356">
        <v>7</v>
      </c>
      <c r="F3356">
        <v>15</v>
      </c>
      <c r="G3356">
        <v>10.85</v>
      </c>
      <c r="H3356" t="str">
        <f>_xlfn.XLOOKUP(Table1[[#This Row],[MyyjäID]],myyjat!$A$2:$A$16,myyjat!$B$2:$B$16)</f>
        <v>Rauno</v>
      </c>
      <c r="I3356">
        <f>_xlfn.XLOOKUP(Table1[[#This Row],[Tuotenumero]],tuotteet!$A$2:$A$26,tuotteet!$C$2:$C$26)</f>
        <v>4</v>
      </c>
      <c r="J3356" t="str">
        <f>_xlfn.XLOOKUP(Table1[[#This Row],[ryhmäID]],ryhmat!$A$2:$A$7,ryhmat!$B$2:$B$7)</f>
        <v>Tarvikkeet</v>
      </c>
      <c r="K3356">
        <f>Table1[[#This Row],[Myyntihinta]]-Table1[[#This Row],[Ostohinta]]</f>
        <v>4.1500000000000004</v>
      </c>
    </row>
    <row r="3357" spans="1:11" x14ac:dyDescent="0.2">
      <c r="A3357">
        <v>53855</v>
      </c>
      <c r="B3357" s="21">
        <v>44306</v>
      </c>
      <c r="C3357" s="26" t="s">
        <v>828</v>
      </c>
      <c r="D3357">
        <v>1</v>
      </c>
      <c r="E3357">
        <v>10</v>
      </c>
      <c r="F3357">
        <v>15</v>
      </c>
      <c r="G3357">
        <v>11.12</v>
      </c>
      <c r="H3357" t="str">
        <f>_xlfn.XLOOKUP(Table1[[#This Row],[MyyjäID]],myyjat!$A$2:$A$16,myyjat!$B$2:$B$16)</f>
        <v>Jenni</v>
      </c>
      <c r="I3357">
        <f>_xlfn.XLOOKUP(Table1[[#This Row],[Tuotenumero]],tuotteet!$A$2:$A$26,tuotteet!$C$2:$C$26)</f>
        <v>4</v>
      </c>
      <c r="J3357" t="str">
        <f>_xlfn.XLOOKUP(Table1[[#This Row],[ryhmäID]],ryhmat!$A$2:$A$7,ryhmat!$B$2:$B$7)</f>
        <v>Tarvikkeet</v>
      </c>
      <c r="K3357">
        <f>Table1[[#This Row],[Myyntihinta]]-Table1[[#This Row],[Ostohinta]]</f>
        <v>3.8800000000000008</v>
      </c>
    </row>
    <row r="3358" spans="1:11" x14ac:dyDescent="0.2">
      <c r="A3358">
        <v>53856</v>
      </c>
      <c r="B3358" s="21">
        <v>44306</v>
      </c>
      <c r="C3358" s="26" t="s">
        <v>828</v>
      </c>
      <c r="D3358">
        <v>1</v>
      </c>
      <c r="E3358">
        <v>10</v>
      </c>
      <c r="F3358">
        <v>14</v>
      </c>
      <c r="G3358">
        <v>10.54</v>
      </c>
      <c r="H3358" t="str">
        <f>_xlfn.XLOOKUP(Table1[[#This Row],[MyyjäID]],myyjat!$A$2:$A$16,myyjat!$B$2:$B$16)</f>
        <v>Jenni</v>
      </c>
      <c r="I3358">
        <f>_xlfn.XLOOKUP(Table1[[#This Row],[Tuotenumero]],tuotteet!$A$2:$A$26,tuotteet!$C$2:$C$26)</f>
        <v>4</v>
      </c>
      <c r="J3358" t="str">
        <f>_xlfn.XLOOKUP(Table1[[#This Row],[ryhmäID]],ryhmat!$A$2:$A$7,ryhmat!$B$2:$B$7)</f>
        <v>Tarvikkeet</v>
      </c>
      <c r="K3358">
        <f>Table1[[#This Row],[Myyntihinta]]-Table1[[#This Row],[Ostohinta]]</f>
        <v>3.4600000000000009</v>
      </c>
    </row>
    <row r="3359" spans="1:11" x14ac:dyDescent="0.2">
      <c r="A3359">
        <v>53857</v>
      </c>
      <c r="B3359" s="21">
        <v>44307</v>
      </c>
      <c r="C3359" s="26" t="s">
        <v>828</v>
      </c>
      <c r="D3359">
        <v>1</v>
      </c>
      <c r="E3359">
        <v>5</v>
      </c>
      <c r="F3359">
        <v>15</v>
      </c>
      <c r="G3359">
        <v>10.33</v>
      </c>
      <c r="H3359" t="str">
        <f>_xlfn.XLOOKUP(Table1[[#This Row],[MyyjäID]],myyjat!$A$2:$A$16,myyjat!$B$2:$B$16)</f>
        <v>Liisa</v>
      </c>
      <c r="I3359">
        <f>_xlfn.XLOOKUP(Table1[[#This Row],[Tuotenumero]],tuotteet!$A$2:$A$26,tuotteet!$C$2:$C$26)</f>
        <v>4</v>
      </c>
      <c r="J3359" t="str">
        <f>_xlfn.XLOOKUP(Table1[[#This Row],[ryhmäID]],ryhmat!$A$2:$A$7,ryhmat!$B$2:$B$7)</f>
        <v>Tarvikkeet</v>
      </c>
      <c r="K3359">
        <f>Table1[[#This Row],[Myyntihinta]]-Table1[[#This Row],[Ostohinta]]</f>
        <v>4.67</v>
      </c>
    </row>
    <row r="3360" spans="1:11" x14ac:dyDescent="0.2">
      <c r="A3360">
        <v>53858</v>
      </c>
      <c r="B3360" s="21">
        <v>44307</v>
      </c>
      <c r="C3360" s="26" t="s">
        <v>828</v>
      </c>
      <c r="D3360">
        <v>1</v>
      </c>
      <c r="E3360">
        <v>10</v>
      </c>
      <c r="F3360">
        <v>15</v>
      </c>
      <c r="G3360">
        <v>11.17</v>
      </c>
      <c r="H3360" t="str">
        <f>_xlfn.XLOOKUP(Table1[[#This Row],[MyyjäID]],myyjat!$A$2:$A$16,myyjat!$B$2:$B$16)</f>
        <v>Jenni</v>
      </c>
      <c r="I3360">
        <f>_xlfn.XLOOKUP(Table1[[#This Row],[Tuotenumero]],tuotteet!$A$2:$A$26,tuotteet!$C$2:$C$26)</f>
        <v>4</v>
      </c>
      <c r="J3360" t="str">
        <f>_xlfn.XLOOKUP(Table1[[#This Row],[ryhmäID]],ryhmat!$A$2:$A$7,ryhmat!$B$2:$B$7)</f>
        <v>Tarvikkeet</v>
      </c>
      <c r="K3360">
        <f>Table1[[#This Row],[Myyntihinta]]-Table1[[#This Row],[Ostohinta]]</f>
        <v>3.83</v>
      </c>
    </row>
    <row r="3361" spans="1:11" x14ac:dyDescent="0.2">
      <c r="A3361">
        <v>53859</v>
      </c>
      <c r="B3361" s="21">
        <v>44307</v>
      </c>
      <c r="C3361" s="26" t="s">
        <v>826</v>
      </c>
      <c r="D3361">
        <v>1</v>
      </c>
      <c r="E3361">
        <v>14</v>
      </c>
      <c r="F3361">
        <v>18</v>
      </c>
      <c r="G3361">
        <v>9.33</v>
      </c>
      <c r="H3361" t="str">
        <f>_xlfn.XLOOKUP(Table1[[#This Row],[MyyjäID]],myyjat!$A$2:$A$16,myyjat!$B$2:$B$16)</f>
        <v>Hillevi</v>
      </c>
      <c r="I3361">
        <f>_xlfn.XLOOKUP(Table1[[#This Row],[Tuotenumero]],tuotteet!$A$2:$A$26,tuotteet!$C$2:$C$26)</f>
        <v>4</v>
      </c>
      <c r="J3361" t="str">
        <f>_xlfn.XLOOKUP(Table1[[#This Row],[ryhmäID]],ryhmat!$A$2:$A$7,ryhmat!$B$2:$B$7)</f>
        <v>Tarvikkeet</v>
      </c>
      <c r="K3361">
        <f>Table1[[#This Row],[Myyntihinta]]-Table1[[#This Row],[Ostohinta]]</f>
        <v>8.67</v>
      </c>
    </row>
    <row r="3362" spans="1:11" x14ac:dyDescent="0.2">
      <c r="A3362">
        <v>53860</v>
      </c>
      <c r="B3362" s="21">
        <v>44308</v>
      </c>
      <c r="C3362" s="26" t="s">
        <v>828</v>
      </c>
      <c r="D3362">
        <v>1</v>
      </c>
      <c r="E3362">
        <v>3</v>
      </c>
      <c r="F3362">
        <v>15</v>
      </c>
      <c r="G3362">
        <v>11.26</v>
      </c>
      <c r="H3362" t="str">
        <f>_xlfn.XLOOKUP(Table1[[#This Row],[MyyjäID]],myyjat!$A$2:$A$16,myyjat!$B$2:$B$16)</f>
        <v>Pekka</v>
      </c>
      <c r="I3362">
        <f>_xlfn.XLOOKUP(Table1[[#This Row],[Tuotenumero]],tuotteet!$A$2:$A$26,tuotteet!$C$2:$C$26)</f>
        <v>4</v>
      </c>
      <c r="J3362" t="str">
        <f>_xlfn.XLOOKUP(Table1[[#This Row],[ryhmäID]],ryhmat!$A$2:$A$7,ryhmat!$B$2:$B$7)</f>
        <v>Tarvikkeet</v>
      </c>
      <c r="K3362">
        <f>Table1[[#This Row],[Myyntihinta]]-Table1[[#This Row],[Ostohinta]]</f>
        <v>3.74</v>
      </c>
    </row>
    <row r="3363" spans="1:11" x14ac:dyDescent="0.2">
      <c r="A3363">
        <v>53861</v>
      </c>
      <c r="B3363" s="21">
        <v>44308</v>
      </c>
      <c r="C3363" s="26" t="s">
        <v>827</v>
      </c>
      <c r="D3363">
        <v>1</v>
      </c>
      <c r="E3363">
        <v>2</v>
      </c>
      <c r="F3363">
        <v>238</v>
      </c>
      <c r="G3363">
        <v>139.63</v>
      </c>
      <c r="H3363" t="str">
        <f>_xlfn.XLOOKUP(Table1[[#This Row],[MyyjäID]],myyjat!$A$2:$A$16,myyjat!$B$2:$B$16)</f>
        <v>Petteri</v>
      </c>
      <c r="I3363">
        <f>_xlfn.XLOOKUP(Table1[[#This Row],[Tuotenumero]],tuotteet!$A$2:$A$26,tuotteet!$C$2:$C$26)</f>
        <v>1</v>
      </c>
      <c r="J3363" t="str">
        <f>_xlfn.XLOOKUP(Table1[[#This Row],[ryhmäID]],ryhmat!$A$2:$A$7,ryhmat!$B$2:$B$7)</f>
        <v>Äänentoisto</v>
      </c>
      <c r="K3363">
        <f>Table1[[#This Row],[Myyntihinta]]-Table1[[#This Row],[Ostohinta]]</f>
        <v>98.37</v>
      </c>
    </row>
    <row r="3364" spans="1:11" x14ac:dyDescent="0.2">
      <c r="A3364">
        <v>53862</v>
      </c>
      <c r="B3364" s="21">
        <v>44309</v>
      </c>
      <c r="C3364" s="26" t="s">
        <v>828</v>
      </c>
      <c r="D3364">
        <v>1</v>
      </c>
      <c r="E3364">
        <v>2</v>
      </c>
      <c r="F3364">
        <v>14</v>
      </c>
      <c r="G3364">
        <v>10.82</v>
      </c>
      <c r="H3364" t="str">
        <f>_xlfn.XLOOKUP(Table1[[#This Row],[MyyjäID]],myyjat!$A$2:$A$16,myyjat!$B$2:$B$16)</f>
        <v>Petteri</v>
      </c>
      <c r="I3364">
        <f>_xlfn.XLOOKUP(Table1[[#This Row],[Tuotenumero]],tuotteet!$A$2:$A$26,tuotteet!$C$2:$C$26)</f>
        <v>4</v>
      </c>
      <c r="J3364" t="str">
        <f>_xlfn.XLOOKUP(Table1[[#This Row],[ryhmäID]],ryhmat!$A$2:$A$7,ryhmat!$B$2:$B$7)</f>
        <v>Tarvikkeet</v>
      </c>
      <c r="K3364">
        <f>Table1[[#This Row],[Myyntihinta]]-Table1[[#This Row],[Ostohinta]]</f>
        <v>3.1799999999999997</v>
      </c>
    </row>
    <row r="3365" spans="1:11" x14ac:dyDescent="0.2">
      <c r="A3365">
        <v>53863</v>
      </c>
      <c r="B3365" s="21">
        <v>44309</v>
      </c>
      <c r="C3365" s="26" t="s">
        <v>829</v>
      </c>
      <c r="D3365">
        <v>1</v>
      </c>
      <c r="E3365">
        <v>13</v>
      </c>
      <c r="F3365">
        <v>329</v>
      </c>
      <c r="G3365">
        <v>220.73</v>
      </c>
      <c r="H3365" t="str">
        <f>_xlfn.XLOOKUP(Table1[[#This Row],[MyyjäID]],myyjat!$A$2:$A$16,myyjat!$B$2:$B$16)</f>
        <v>Mari</v>
      </c>
      <c r="I3365">
        <f>_xlfn.XLOOKUP(Table1[[#This Row],[Tuotenumero]],tuotteet!$A$2:$A$26,tuotteet!$C$2:$C$26)</f>
        <v>3</v>
      </c>
      <c r="J3365" t="str">
        <f>_xlfn.XLOOKUP(Table1[[#This Row],[ryhmäID]],ryhmat!$A$2:$A$7,ryhmat!$B$2:$B$7)</f>
        <v>TV</v>
      </c>
      <c r="K3365">
        <f>Table1[[#This Row],[Myyntihinta]]-Table1[[#This Row],[Ostohinta]]</f>
        <v>108.27000000000001</v>
      </c>
    </row>
    <row r="3366" spans="1:11" x14ac:dyDescent="0.2">
      <c r="A3366">
        <v>53864</v>
      </c>
      <c r="B3366" s="21">
        <v>44309</v>
      </c>
      <c r="C3366" s="26" t="s">
        <v>828</v>
      </c>
      <c r="D3366">
        <v>1</v>
      </c>
      <c r="E3366">
        <v>13</v>
      </c>
      <c r="F3366">
        <v>15</v>
      </c>
      <c r="G3366">
        <v>11.01</v>
      </c>
      <c r="H3366" t="str">
        <f>_xlfn.XLOOKUP(Table1[[#This Row],[MyyjäID]],myyjat!$A$2:$A$16,myyjat!$B$2:$B$16)</f>
        <v>Mari</v>
      </c>
      <c r="I3366">
        <f>_xlfn.XLOOKUP(Table1[[#This Row],[Tuotenumero]],tuotteet!$A$2:$A$26,tuotteet!$C$2:$C$26)</f>
        <v>4</v>
      </c>
      <c r="J3366" t="str">
        <f>_xlfn.XLOOKUP(Table1[[#This Row],[ryhmäID]],ryhmat!$A$2:$A$7,ryhmat!$B$2:$B$7)</f>
        <v>Tarvikkeet</v>
      </c>
      <c r="K3366">
        <f>Table1[[#This Row],[Myyntihinta]]-Table1[[#This Row],[Ostohinta]]</f>
        <v>3.99</v>
      </c>
    </row>
    <row r="3367" spans="1:11" x14ac:dyDescent="0.2">
      <c r="A3367">
        <v>53865</v>
      </c>
      <c r="B3367" s="21">
        <v>44310</v>
      </c>
      <c r="C3367" s="26" t="s">
        <v>828</v>
      </c>
      <c r="D3367">
        <v>1</v>
      </c>
      <c r="E3367">
        <v>9</v>
      </c>
      <c r="F3367">
        <v>15</v>
      </c>
      <c r="G3367">
        <v>11.01</v>
      </c>
      <c r="H3367" t="str">
        <f>_xlfn.XLOOKUP(Table1[[#This Row],[MyyjäID]],myyjat!$A$2:$A$16,myyjat!$B$2:$B$16)</f>
        <v>Maija</v>
      </c>
      <c r="I3367">
        <f>_xlfn.XLOOKUP(Table1[[#This Row],[Tuotenumero]],tuotteet!$A$2:$A$26,tuotteet!$C$2:$C$26)</f>
        <v>4</v>
      </c>
      <c r="J3367" t="str">
        <f>_xlfn.XLOOKUP(Table1[[#This Row],[ryhmäID]],ryhmat!$A$2:$A$7,ryhmat!$B$2:$B$7)</f>
        <v>Tarvikkeet</v>
      </c>
      <c r="K3367">
        <f>Table1[[#This Row],[Myyntihinta]]-Table1[[#This Row],[Ostohinta]]</f>
        <v>3.99</v>
      </c>
    </row>
    <row r="3368" spans="1:11" x14ac:dyDescent="0.2">
      <c r="A3368">
        <v>53866</v>
      </c>
      <c r="B3368" s="21">
        <v>44310</v>
      </c>
      <c r="C3368" s="26" t="s">
        <v>828</v>
      </c>
      <c r="D3368">
        <v>1</v>
      </c>
      <c r="E3368">
        <v>13</v>
      </c>
      <c r="F3368">
        <v>15</v>
      </c>
      <c r="G3368">
        <v>11.15</v>
      </c>
      <c r="H3368" t="str">
        <f>_xlfn.XLOOKUP(Table1[[#This Row],[MyyjäID]],myyjat!$A$2:$A$16,myyjat!$B$2:$B$16)</f>
        <v>Mari</v>
      </c>
      <c r="I3368">
        <f>_xlfn.XLOOKUP(Table1[[#This Row],[Tuotenumero]],tuotteet!$A$2:$A$26,tuotteet!$C$2:$C$26)</f>
        <v>4</v>
      </c>
      <c r="J3368" t="str">
        <f>_xlfn.XLOOKUP(Table1[[#This Row],[ryhmäID]],ryhmat!$A$2:$A$7,ryhmat!$B$2:$B$7)</f>
        <v>Tarvikkeet</v>
      </c>
      <c r="K3368">
        <f>Table1[[#This Row],[Myyntihinta]]-Table1[[#This Row],[Ostohinta]]</f>
        <v>3.8499999999999996</v>
      </c>
    </row>
    <row r="3369" spans="1:11" x14ac:dyDescent="0.2">
      <c r="A3369">
        <v>53867</v>
      </c>
      <c r="B3369" s="21">
        <v>44310</v>
      </c>
      <c r="C3369" s="26" t="s">
        <v>828</v>
      </c>
      <c r="D3369">
        <v>1</v>
      </c>
      <c r="E3369">
        <v>7</v>
      </c>
      <c r="F3369">
        <v>15</v>
      </c>
      <c r="G3369">
        <v>10.71</v>
      </c>
      <c r="H3369" t="str">
        <f>_xlfn.XLOOKUP(Table1[[#This Row],[MyyjäID]],myyjat!$A$2:$A$16,myyjat!$B$2:$B$16)</f>
        <v>Rauno</v>
      </c>
      <c r="I3369">
        <f>_xlfn.XLOOKUP(Table1[[#This Row],[Tuotenumero]],tuotteet!$A$2:$A$26,tuotteet!$C$2:$C$26)</f>
        <v>4</v>
      </c>
      <c r="J3369" t="str">
        <f>_xlfn.XLOOKUP(Table1[[#This Row],[ryhmäID]],ryhmat!$A$2:$A$7,ryhmat!$B$2:$B$7)</f>
        <v>Tarvikkeet</v>
      </c>
      <c r="K3369">
        <f>Table1[[#This Row],[Myyntihinta]]-Table1[[#This Row],[Ostohinta]]</f>
        <v>4.2899999999999991</v>
      </c>
    </row>
    <row r="3370" spans="1:11" x14ac:dyDescent="0.2">
      <c r="A3370">
        <v>53868</v>
      </c>
      <c r="B3370" s="21">
        <v>44311</v>
      </c>
      <c r="C3370" s="26" t="s">
        <v>827</v>
      </c>
      <c r="D3370">
        <v>1</v>
      </c>
      <c r="E3370">
        <v>7</v>
      </c>
      <c r="F3370">
        <v>253</v>
      </c>
      <c r="G3370">
        <v>138.69999999999999</v>
      </c>
      <c r="H3370" t="str">
        <f>_xlfn.XLOOKUP(Table1[[#This Row],[MyyjäID]],myyjat!$A$2:$A$16,myyjat!$B$2:$B$16)</f>
        <v>Rauno</v>
      </c>
      <c r="I3370">
        <f>_xlfn.XLOOKUP(Table1[[#This Row],[Tuotenumero]],tuotteet!$A$2:$A$26,tuotteet!$C$2:$C$26)</f>
        <v>1</v>
      </c>
      <c r="J3370" t="str">
        <f>_xlfn.XLOOKUP(Table1[[#This Row],[ryhmäID]],ryhmat!$A$2:$A$7,ryhmat!$B$2:$B$7)</f>
        <v>Äänentoisto</v>
      </c>
      <c r="K3370">
        <f>Table1[[#This Row],[Myyntihinta]]-Table1[[#This Row],[Ostohinta]]</f>
        <v>114.30000000000001</v>
      </c>
    </row>
    <row r="3371" spans="1:11" x14ac:dyDescent="0.2">
      <c r="A3371">
        <v>53869</v>
      </c>
      <c r="B3371" s="21">
        <v>44311</v>
      </c>
      <c r="C3371" s="26" t="s">
        <v>828</v>
      </c>
      <c r="D3371">
        <v>1</v>
      </c>
      <c r="E3371">
        <v>9</v>
      </c>
      <c r="F3371">
        <v>14</v>
      </c>
      <c r="G3371">
        <v>10.37</v>
      </c>
      <c r="H3371" t="str">
        <f>_xlfn.XLOOKUP(Table1[[#This Row],[MyyjäID]],myyjat!$A$2:$A$16,myyjat!$B$2:$B$16)</f>
        <v>Maija</v>
      </c>
      <c r="I3371">
        <f>_xlfn.XLOOKUP(Table1[[#This Row],[Tuotenumero]],tuotteet!$A$2:$A$26,tuotteet!$C$2:$C$26)</f>
        <v>4</v>
      </c>
      <c r="J3371" t="str">
        <f>_xlfn.XLOOKUP(Table1[[#This Row],[ryhmäID]],ryhmat!$A$2:$A$7,ryhmat!$B$2:$B$7)</f>
        <v>Tarvikkeet</v>
      </c>
      <c r="K3371">
        <f>Table1[[#This Row],[Myyntihinta]]-Table1[[#This Row],[Ostohinta]]</f>
        <v>3.6300000000000008</v>
      </c>
    </row>
    <row r="3372" spans="1:11" x14ac:dyDescent="0.2">
      <c r="A3372">
        <v>53870</v>
      </c>
      <c r="B3372" s="21">
        <v>44312</v>
      </c>
      <c r="C3372" s="26" t="s">
        <v>828</v>
      </c>
      <c r="D3372">
        <v>1</v>
      </c>
      <c r="E3372">
        <v>10</v>
      </c>
      <c r="F3372">
        <v>15</v>
      </c>
      <c r="G3372">
        <v>10.41</v>
      </c>
      <c r="H3372" t="str">
        <f>_xlfn.XLOOKUP(Table1[[#This Row],[MyyjäID]],myyjat!$A$2:$A$16,myyjat!$B$2:$B$16)</f>
        <v>Jenni</v>
      </c>
      <c r="I3372">
        <f>_xlfn.XLOOKUP(Table1[[#This Row],[Tuotenumero]],tuotteet!$A$2:$A$26,tuotteet!$C$2:$C$26)</f>
        <v>4</v>
      </c>
      <c r="J3372" t="str">
        <f>_xlfn.XLOOKUP(Table1[[#This Row],[ryhmäID]],ryhmat!$A$2:$A$7,ryhmat!$B$2:$B$7)</f>
        <v>Tarvikkeet</v>
      </c>
      <c r="K3372">
        <f>Table1[[#This Row],[Myyntihinta]]-Table1[[#This Row],[Ostohinta]]</f>
        <v>4.59</v>
      </c>
    </row>
    <row r="3373" spans="1:11" x14ac:dyDescent="0.2">
      <c r="A3373">
        <v>53871</v>
      </c>
      <c r="B3373" s="21">
        <v>44312</v>
      </c>
      <c r="C3373" s="26" t="s">
        <v>828</v>
      </c>
      <c r="D3373">
        <v>2</v>
      </c>
      <c r="E3373">
        <v>5</v>
      </c>
      <c r="F3373">
        <v>14</v>
      </c>
      <c r="G3373">
        <v>10.64</v>
      </c>
      <c r="H3373" t="str">
        <f>_xlfn.XLOOKUP(Table1[[#This Row],[MyyjäID]],myyjat!$A$2:$A$16,myyjat!$B$2:$B$16)</f>
        <v>Liisa</v>
      </c>
      <c r="I3373">
        <f>_xlfn.XLOOKUP(Table1[[#This Row],[Tuotenumero]],tuotteet!$A$2:$A$26,tuotteet!$C$2:$C$26)</f>
        <v>4</v>
      </c>
      <c r="J3373" t="str">
        <f>_xlfn.XLOOKUP(Table1[[#This Row],[ryhmäID]],ryhmat!$A$2:$A$7,ryhmat!$B$2:$B$7)</f>
        <v>Tarvikkeet</v>
      </c>
      <c r="K3373">
        <f>Table1[[#This Row],[Myyntihinta]]-Table1[[#This Row],[Ostohinta]]</f>
        <v>3.3599999999999994</v>
      </c>
    </row>
    <row r="3374" spans="1:11" x14ac:dyDescent="0.2">
      <c r="A3374">
        <v>53872</v>
      </c>
      <c r="B3374" s="21">
        <v>44313</v>
      </c>
      <c r="C3374" s="26" t="s">
        <v>828</v>
      </c>
      <c r="D3374">
        <v>1</v>
      </c>
      <c r="E3374">
        <v>7</v>
      </c>
      <c r="F3374">
        <v>14</v>
      </c>
      <c r="G3374">
        <v>10.82</v>
      </c>
      <c r="H3374" t="str">
        <f>_xlfn.XLOOKUP(Table1[[#This Row],[MyyjäID]],myyjat!$A$2:$A$16,myyjat!$B$2:$B$16)</f>
        <v>Rauno</v>
      </c>
      <c r="I3374">
        <f>_xlfn.XLOOKUP(Table1[[#This Row],[Tuotenumero]],tuotteet!$A$2:$A$26,tuotteet!$C$2:$C$26)</f>
        <v>4</v>
      </c>
      <c r="J3374" t="str">
        <f>_xlfn.XLOOKUP(Table1[[#This Row],[ryhmäID]],ryhmat!$A$2:$A$7,ryhmat!$B$2:$B$7)</f>
        <v>Tarvikkeet</v>
      </c>
      <c r="K3374">
        <f>Table1[[#This Row],[Myyntihinta]]-Table1[[#This Row],[Ostohinta]]</f>
        <v>3.1799999999999997</v>
      </c>
    </row>
    <row r="3375" spans="1:11" x14ac:dyDescent="0.2">
      <c r="A3375">
        <v>53873</v>
      </c>
      <c r="B3375" s="21">
        <v>44313</v>
      </c>
      <c r="C3375" s="26" t="s">
        <v>826</v>
      </c>
      <c r="D3375">
        <v>1</v>
      </c>
      <c r="E3375">
        <v>7</v>
      </c>
      <c r="F3375">
        <v>18</v>
      </c>
      <c r="G3375">
        <v>9.64</v>
      </c>
      <c r="H3375" t="str">
        <f>_xlfn.XLOOKUP(Table1[[#This Row],[MyyjäID]],myyjat!$A$2:$A$16,myyjat!$B$2:$B$16)</f>
        <v>Rauno</v>
      </c>
      <c r="I3375">
        <f>_xlfn.XLOOKUP(Table1[[#This Row],[Tuotenumero]],tuotteet!$A$2:$A$26,tuotteet!$C$2:$C$26)</f>
        <v>4</v>
      </c>
      <c r="J3375" t="str">
        <f>_xlfn.XLOOKUP(Table1[[#This Row],[ryhmäID]],ryhmat!$A$2:$A$7,ryhmat!$B$2:$B$7)</f>
        <v>Tarvikkeet</v>
      </c>
      <c r="K3375">
        <f>Table1[[#This Row],[Myyntihinta]]-Table1[[#This Row],[Ostohinta]]</f>
        <v>8.36</v>
      </c>
    </row>
    <row r="3376" spans="1:11" x14ac:dyDescent="0.2">
      <c r="A3376">
        <v>53874</v>
      </c>
      <c r="B3376" s="21">
        <v>44313</v>
      </c>
      <c r="C3376" s="26" t="s">
        <v>830</v>
      </c>
      <c r="D3376">
        <v>1</v>
      </c>
      <c r="E3376">
        <v>3</v>
      </c>
      <c r="F3376">
        <v>54</v>
      </c>
      <c r="G3376">
        <v>45.45</v>
      </c>
      <c r="H3376" t="str">
        <f>_xlfn.XLOOKUP(Table1[[#This Row],[MyyjäID]],myyjat!$A$2:$A$16,myyjat!$B$2:$B$16)</f>
        <v>Pekka</v>
      </c>
      <c r="I3376">
        <f>_xlfn.XLOOKUP(Table1[[#This Row],[Tuotenumero]],tuotteet!$A$2:$A$26,tuotteet!$C$2:$C$26)</f>
        <v>4</v>
      </c>
      <c r="J3376" t="str">
        <f>_xlfn.XLOOKUP(Table1[[#This Row],[ryhmäID]],ryhmat!$A$2:$A$7,ryhmat!$B$2:$B$7)</f>
        <v>Tarvikkeet</v>
      </c>
      <c r="K3376">
        <f>Table1[[#This Row],[Myyntihinta]]-Table1[[#This Row],[Ostohinta]]</f>
        <v>8.5499999999999972</v>
      </c>
    </row>
    <row r="3377" spans="1:11" x14ac:dyDescent="0.2">
      <c r="A3377">
        <v>53875</v>
      </c>
      <c r="B3377" s="21">
        <v>44313</v>
      </c>
      <c r="C3377" s="26" t="s">
        <v>827</v>
      </c>
      <c r="D3377">
        <v>1</v>
      </c>
      <c r="E3377">
        <v>7</v>
      </c>
      <c r="F3377">
        <v>248</v>
      </c>
      <c r="G3377">
        <v>139.59</v>
      </c>
      <c r="H3377" t="str">
        <f>_xlfn.XLOOKUP(Table1[[#This Row],[MyyjäID]],myyjat!$A$2:$A$16,myyjat!$B$2:$B$16)</f>
        <v>Rauno</v>
      </c>
      <c r="I3377">
        <f>_xlfn.XLOOKUP(Table1[[#This Row],[Tuotenumero]],tuotteet!$A$2:$A$26,tuotteet!$C$2:$C$26)</f>
        <v>1</v>
      </c>
      <c r="J3377" t="str">
        <f>_xlfn.XLOOKUP(Table1[[#This Row],[ryhmäID]],ryhmat!$A$2:$A$7,ryhmat!$B$2:$B$7)</f>
        <v>Äänentoisto</v>
      </c>
      <c r="K3377">
        <f>Table1[[#This Row],[Myyntihinta]]-Table1[[#This Row],[Ostohinta]]</f>
        <v>108.41</v>
      </c>
    </row>
    <row r="3378" spans="1:11" x14ac:dyDescent="0.2">
      <c r="A3378">
        <v>53876</v>
      </c>
      <c r="B3378" s="21">
        <v>44314</v>
      </c>
      <c r="C3378" s="26" t="s">
        <v>828</v>
      </c>
      <c r="D3378">
        <v>1</v>
      </c>
      <c r="E3378">
        <v>11</v>
      </c>
      <c r="F3378">
        <v>15</v>
      </c>
      <c r="G3378">
        <v>10.66</v>
      </c>
      <c r="H3378" t="str">
        <f>_xlfn.XLOOKUP(Table1[[#This Row],[MyyjäID]],myyjat!$A$2:$A$16,myyjat!$B$2:$B$16)</f>
        <v>Lisbeth</v>
      </c>
      <c r="I3378">
        <f>_xlfn.XLOOKUP(Table1[[#This Row],[Tuotenumero]],tuotteet!$A$2:$A$26,tuotteet!$C$2:$C$26)</f>
        <v>4</v>
      </c>
      <c r="J3378" t="str">
        <f>_xlfn.XLOOKUP(Table1[[#This Row],[ryhmäID]],ryhmat!$A$2:$A$7,ryhmat!$B$2:$B$7)</f>
        <v>Tarvikkeet</v>
      </c>
      <c r="K3378">
        <f>Table1[[#This Row],[Myyntihinta]]-Table1[[#This Row],[Ostohinta]]</f>
        <v>4.34</v>
      </c>
    </row>
    <row r="3379" spans="1:11" x14ac:dyDescent="0.2">
      <c r="A3379">
        <v>53877</v>
      </c>
      <c r="B3379" s="21">
        <v>44314</v>
      </c>
      <c r="C3379" s="26" t="s">
        <v>829</v>
      </c>
      <c r="D3379">
        <v>1</v>
      </c>
      <c r="E3379">
        <v>6</v>
      </c>
      <c r="F3379">
        <v>337</v>
      </c>
      <c r="G3379">
        <v>216.34</v>
      </c>
      <c r="H3379" t="str">
        <f>_xlfn.XLOOKUP(Table1[[#This Row],[MyyjäID]],myyjat!$A$2:$A$16,myyjat!$B$2:$B$16)</f>
        <v>Hessu</v>
      </c>
      <c r="I3379">
        <f>_xlfn.XLOOKUP(Table1[[#This Row],[Tuotenumero]],tuotteet!$A$2:$A$26,tuotteet!$C$2:$C$26)</f>
        <v>3</v>
      </c>
      <c r="J3379" t="str">
        <f>_xlfn.XLOOKUP(Table1[[#This Row],[ryhmäID]],ryhmat!$A$2:$A$7,ryhmat!$B$2:$B$7)</f>
        <v>TV</v>
      </c>
      <c r="K3379">
        <f>Table1[[#This Row],[Myyntihinta]]-Table1[[#This Row],[Ostohinta]]</f>
        <v>120.66</v>
      </c>
    </row>
    <row r="3380" spans="1:11" x14ac:dyDescent="0.2">
      <c r="A3380">
        <v>53878</v>
      </c>
      <c r="B3380" s="21">
        <v>44315</v>
      </c>
      <c r="C3380" s="26" t="s">
        <v>828</v>
      </c>
      <c r="D3380">
        <v>1</v>
      </c>
      <c r="E3380">
        <v>1</v>
      </c>
      <c r="F3380">
        <v>15</v>
      </c>
      <c r="G3380">
        <v>10.79</v>
      </c>
      <c r="H3380" t="str">
        <f>_xlfn.XLOOKUP(Table1[[#This Row],[MyyjäID]],myyjat!$A$2:$A$16,myyjat!$B$2:$B$16)</f>
        <v>Jani</v>
      </c>
      <c r="I3380">
        <f>_xlfn.XLOOKUP(Table1[[#This Row],[Tuotenumero]],tuotteet!$A$2:$A$26,tuotteet!$C$2:$C$26)</f>
        <v>4</v>
      </c>
      <c r="J3380" t="str">
        <f>_xlfn.XLOOKUP(Table1[[#This Row],[ryhmäID]],ryhmat!$A$2:$A$7,ryhmat!$B$2:$B$7)</f>
        <v>Tarvikkeet</v>
      </c>
      <c r="K3380">
        <f>Table1[[#This Row],[Myyntihinta]]-Table1[[#This Row],[Ostohinta]]</f>
        <v>4.2100000000000009</v>
      </c>
    </row>
    <row r="3381" spans="1:11" x14ac:dyDescent="0.2">
      <c r="A3381">
        <v>53879</v>
      </c>
      <c r="B3381" s="21">
        <v>44315</v>
      </c>
      <c r="C3381" s="26" t="s">
        <v>828</v>
      </c>
      <c r="D3381">
        <v>1</v>
      </c>
      <c r="E3381">
        <v>11</v>
      </c>
      <c r="F3381">
        <v>15</v>
      </c>
      <c r="G3381">
        <v>10.92</v>
      </c>
      <c r="H3381" t="str">
        <f>_xlfn.XLOOKUP(Table1[[#This Row],[MyyjäID]],myyjat!$A$2:$A$16,myyjat!$B$2:$B$16)</f>
        <v>Lisbeth</v>
      </c>
      <c r="I3381">
        <f>_xlfn.XLOOKUP(Table1[[#This Row],[Tuotenumero]],tuotteet!$A$2:$A$26,tuotteet!$C$2:$C$26)</f>
        <v>4</v>
      </c>
      <c r="J3381" t="str">
        <f>_xlfn.XLOOKUP(Table1[[#This Row],[ryhmäID]],ryhmat!$A$2:$A$7,ryhmat!$B$2:$B$7)</f>
        <v>Tarvikkeet</v>
      </c>
      <c r="K3381">
        <f>Table1[[#This Row],[Myyntihinta]]-Table1[[#This Row],[Ostohinta]]</f>
        <v>4.08</v>
      </c>
    </row>
    <row r="3382" spans="1:11" x14ac:dyDescent="0.2">
      <c r="A3382">
        <v>53880</v>
      </c>
      <c r="B3382" s="21">
        <v>44316</v>
      </c>
      <c r="C3382" s="26" t="s">
        <v>828</v>
      </c>
      <c r="D3382">
        <v>1</v>
      </c>
      <c r="E3382">
        <v>7</v>
      </c>
      <c r="F3382">
        <v>15</v>
      </c>
      <c r="G3382">
        <v>10.67</v>
      </c>
      <c r="H3382" t="str">
        <f>_xlfn.XLOOKUP(Table1[[#This Row],[MyyjäID]],myyjat!$A$2:$A$16,myyjat!$B$2:$B$16)</f>
        <v>Rauno</v>
      </c>
      <c r="I3382">
        <f>_xlfn.XLOOKUP(Table1[[#This Row],[Tuotenumero]],tuotteet!$A$2:$A$26,tuotteet!$C$2:$C$26)</f>
        <v>4</v>
      </c>
      <c r="J3382" t="str">
        <f>_xlfn.XLOOKUP(Table1[[#This Row],[ryhmäID]],ryhmat!$A$2:$A$7,ryhmat!$B$2:$B$7)</f>
        <v>Tarvikkeet</v>
      </c>
      <c r="K3382">
        <f>Table1[[#This Row],[Myyntihinta]]-Table1[[#This Row],[Ostohinta]]</f>
        <v>4.33</v>
      </c>
    </row>
    <row r="3383" spans="1:11" x14ac:dyDescent="0.2">
      <c r="A3383">
        <v>53881</v>
      </c>
      <c r="B3383" s="21">
        <v>44317</v>
      </c>
      <c r="C3383" s="26" t="s">
        <v>827</v>
      </c>
      <c r="D3383">
        <v>1</v>
      </c>
      <c r="E3383">
        <v>1</v>
      </c>
      <c r="F3383">
        <v>242</v>
      </c>
      <c r="G3383">
        <v>128.96</v>
      </c>
      <c r="H3383" t="str">
        <f>_xlfn.XLOOKUP(Table1[[#This Row],[MyyjäID]],myyjat!$A$2:$A$16,myyjat!$B$2:$B$16)</f>
        <v>Jani</v>
      </c>
      <c r="I3383">
        <f>_xlfn.XLOOKUP(Table1[[#This Row],[Tuotenumero]],tuotteet!$A$2:$A$26,tuotteet!$C$2:$C$26)</f>
        <v>1</v>
      </c>
      <c r="J3383" t="str">
        <f>_xlfn.XLOOKUP(Table1[[#This Row],[ryhmäID]],ryhmat!$A$2:$A$7,ryhmat!$B$2:$B$7)</f>
        <v>Äänentoisto</v>
      </c>
      <c r="K3383">
        <f>Table1[[#This Row],[Myyntihinta]]-Table1[[#This Row],[Ostohinta]]</f>
        <v>113.03999999999999</v>
      </c>
    </row>
    <row r="3384" spans="1:11" x14ac:dyDescent="0.2">
      <c r="A3384">
        <v>53882</v>
      </c>
      <c r="B3384" s="21">
        <v>44317</v>
      </c>
      <c r="C3384" s="26" t="s">
        <v>828</v>
      </c>
      <c r="D3384">
        <v>1</v>
      </c>
      <c r="E3384">
        <v>10</v>
      </c>
      <c r="F3384">
        <v>15</v>
      </c>
      <c r="G3384">
        <v>11.2</v>
      </c>
      <c r="H3384" t="str">
        <f>_xlfn.XLOOKUP(Table1[[#This Row],[MyyjäID]],myyjat!$A$2:$A$16,myyjat!$B$2:$B$16)</f>
        <v>Jenni</v>
      </c>
      <c r="I3384">
        <f>_xlfn.XLOOKUP(Table1[[#This Row],[Tuotenumero]],tuotteet!$A$2:$A$26,tuotteet!$C$2:$C$26)</f>
        <v>4</v>
      </c>
      <c r="J3384" t="str">
        <f>_xlfn.XLOOKUP(Table1[[#This Row],[ryhmäID]],ryhmat!$A$2:$A$7,ryhmat!$B$2:$B$7)</f>
        <v>Tarvikkeet</v>
      </c>
      <c r="K3384">
        <f>Table1[[#This Row],[Myyntihinta]]-Table1[[#This Row],[Ostohinta]]</f>
        <v>3.8000000000000007</v>
      </c>
    </row>
    <row r="3385" spans="1:11" x14ac:dyDescent="0.2">
      <c r="A3385">
        <v>53883</v>
      </c>
      <c r="B3385" s="21">
        <v>44318</v>
      </c>
      <c r="C3385" s="26" t="s">
        <v>829</v>
      </c>
      <c r="D3385">
        <v>1</v>
      </c>
      <c r="E3385">
        <v>7</v>
      </c>
      <c r="F3385">
        <v>340</v>
      </c>
      <c r="G3385">
        <v>237.54</v>
      </c>
      <c r="H3385" t="str">
        <f>_xlfn.XLOOKUP(Table1[[#This Row],[MyyjäID]],myyjat!$A$2:$A$16,myyjat!$B$2:$B$16)</f>
        <v>Rauno</v>
      </c>
      <c r="I3385">
        <f>_xlfn.XLOOKUP(Table1[[#This Row],[Tuotenumero]],tuotteet!$A$2:$A$26,tuotteet!$C$2:$C$26)</f>
        <v>3</v>
      </c>
      <c r="J3385" t="str">
        <f>_xlfn.XLOOKUP(Table1[[#This Row],[ryhmäID]],ryhmat!$A$2:$A$7,ryhmat!$B$2:$B$7)</f>
        <v>TV</v>
      </c>
      <c r="K3385">
        <f>Table1[[#This Row],[Myyntihinta]]-Table1[[#This Row],[Ostohinta]]</f>
        <v>102.46000000000001</v>
      </c>
    </row>
    <row r="3386" spans="1:11" x14ac:dyDescent="0.2">
      <c r="A3386">
        <v>53884</v>
      </c>
      <c r="B3386" s="21">
        <v>44318</v>
      </c>
      <c r="C3386" s="26" t="s">
        <v>828</v>
      </c>
      <c r="D3386">
        <v>1</v>
      </c>
      <c r="E3386">
        <v>6</v>
      </c>
      <c r="F3386">
        <v>15</v>
      </c>
      <c r="G3386">
        <v>10.92</v>
      </c>
      <c r="H3386" t="str">
        <f>_xlfn.XLOOKUP(Table1[[#This Row],[MyyjäID]],myyjat!$A$2:$A$16,myyjat!$B$2:$B$16)</f>
        <v>Hessu</v>
      </c>
      <c r="I3386">
        <f>_xlfn.XLOOKUP(Table1[[#This Row],[Tuotenumero]],tuotteet!$A$2:$A$26,tuotteet!$C$2:$C$26)</f>
        <v>4</v>
      </c>
      <c r="J3386" t="str">
        <f>_xlfn.XLOOKUP(Table1[[#This Row],[ryhmäID]],ryhmat!$A$2:$A$7,ryhmat!$B$2:$B$7)</f>
        <v>Tarvikkeet</v>
      </c>
      <c r="K3386">
        <f>Table1[[#This Row],[Myyntihinta]]-Table1[[#This Row],[Ostohinta]]</f>
        <v>4.08</v>
      </c>
    </row>
    <row r="3387" spans="1:11" x14ac:dyDescent="0.2">
      <c r="A3387">
        <v>53885</v>
      </c>
      <c r="B3387" s="21">
        <v>44318</v>
      </c>
      <c r="C3387" s="26" t="s">
        <v>828</v>
      </c>
      <c r="D3387">
        <v>1</v>
      </c>
      <c r="E3387">
        <v>7</v>
      </c>
      <c r="F3387">
        <v>15</v>
      </c>
      <c r="G3387">
        <v>10.65</v>
      </c>
      <c r="H3387" t="str">
        <f>_xlfn.XLOOKUP(Table1[[#This Row],[MyyjäID]],myyjat!$A$2:$A$16,myyjat!$B$2:$B$16)</f>
        <v>Rauno</v>
      </c>
      <c r="I3387">
        <f>_xlfn.XLOOKUP(Table1[[#This Row],[Tuotenumero]],tuotteet!$A$2:$A$26,tuotteet!$C$2:$C$26)</f>
        <v>4</v>
      </c>
      <c r="J3387" t="str">
        <f>_xlfn.XLOOKUP(Table1[[#This Row],[ryhmäID]],ryhmat!$A$2:$A$7,ryhmat!$B$2:$B$7)</f>
        <v>Tarvikkeet</v>
      </c>
      <c r="K3387">
        <f>Table1[[#This Row],[Myyntihinta]]-Table1[[#This Row],[Ostohinta]]</f>
        <v>4.3499999999999996</v>
      </c>
    </row>
    <row r="3388" spans="1:11" x14ac:dyDescent="0.2">
      <c r="A3388">
        <v>53886</v>
      </c>
      <c r="B3388" s="21">
        <v>44318</v>
      </c>
      <c r="C3388" s="26" t="s">
        <v>828</v>
      </c>
      <c r="D3388">
        <v>1</v>
      </c>
      <c r="E3388">
        <v>2</v>
      </c>
      <c r="F3388">
        <v>14</v>
      </c>
      <c r="G3388">
        <v>11.17</v>
      </c>
      <c r="H3388" t="str">
        <f>_xlfn.XLOOKUP(Table1[[#This Row],[MyyjäID]],myyjat!$A$2:$A$16,myyjat!$B$2:$B$16)</f>
        <v>Petteri</v>
      </c>
      <c r="I3388">
        <f>_xlfn.XLOOKUP(Table1[[#This Row],[Tuotenumero]],tuotteet!$A$2:$A$26,tuotteet!$C$2:$C$26)</f>
        <v>4</v>
      </c>
      <c r="J3388" t="str">
        <f>_xlfn.XLOOKUP(Table1[[#This Row],[ryhmäID]],ryhmat!$A$2:$A$7,ryhmat!$B$2:$B$7)</f>
        <v>Tarvikkeet</v>
      </c>
      <c r="K3388">
        <f>Table1[[#This Row],[Myyntihinta]]-Table1[[#This Row],[Ostohinta]]</f>
        <v>2.83</v>
      </c>
    </row>
    <row r="3389" spans="1:11" x14ac:dyDescent="0.2">
      <c r="A3389">
        <v>53887</v>
      </c>
      <c r="B3389" s="21">
        <v>44318</v>
      </c>
      <c r="C3389" s="26" t="s">
        <v>828</v>
      </c>
      <c r="D3389">
        <v>1</v>
      </c>
      <c r="E3389">
        <v>6</v>
      </c>
      <c r="F3389">
        <v>14</v>
      </c>
      <c r="G3389">
        <v>10.52</v>
      </c>
      <c r="H3389" t="str">
        <f>_xlfn.XLOOKUP(Table1[[#This Row],[MyyjäID]],myyjat!$A$2:$A$16,myyjat!$B$2:$B$16)</f>
        <v>Hessu</v>
      </c>
      <c r="I3389">
        <f>_xlfn.XLOOKUP(Table1[[#This Row],[Tuotenumero]],tuotteet!$A$2:$A$26,tuotteet!$C$2:$C$26)</f>
        <v>4</v>
      </c>
      <c r="J3389" t="str">
        <f>_xlfn.XLOOKUP(Table1[[#This Row],[ryhmäID]],ryhmat!$A$2:$A$7,ryhmat!$B$2:$B$7)</f>
        <v>Tarvikkeet</v>
      </c>
      <c r="K3389">
        <f>Table1[[#This Row],[Myyntihinta]]-Table1[[#This Row],[Ostohinta]]</f>
        <v>3.4800000000000004</v>
      </c>
    </row>
    <row r="3390" spans="1:11" x14ac:dyDescent="0.2">
      <c r="A3390">
        <v>53888</v>
      </c>
      <c r="B3390" s="21">
        <v>44318</v>
      </c>
      <c r="C3390" s="26" t="s">
        <v>828</v>
      </c>
      <c r="D3390">
        <v>1</v>
      </c>
      <c r="E3390">
        <v>6</v>
      </c>
      <c r="F3390">
        <v>15</v>
      </c>
      <c r="G3390">
        <v>10.49</v>
      </c>
      <c r="H3390" t="str">
        <f>_xlfn.XLOOKUP(Table1[[#This Row],[MyyjäID]],myyjat!$A$2:$A$16,myyjat!$B$2:$B$16)</f>
        <v>Hessu</v>
      </c>
      <c r="I3390">
        <f>_xlfn.XLOOKUP(Table1[[#This Row],[Tuotenumero]],tuotteet!$A$2:$A$26,tuotteet!$C$2:$C$26)</f>
        <v>4</v>
      </c>
      <c r="J3390" t="str">
        <f>_xlfn.XLOOKUP(Table1[[#This Row],[ryhmäID]],ryhmat!$A$2:$A$7,ryhmat!$B$2:$B$7)</f>
        <v>Tarvikkeet</v>
      </c>
      <c r="K3390">
        <f>Table1[[#This Row],[Myyntihinta]]-Table1[[#This Row],[Ostohinta]]</f>
        <v>4.51</v>
      </c>
    </row>
    <row r="3391" spans="1:11" x14ac:dyDescent="0.2">
      <c r="A3391">
        <v>53889</v>
      </c>
      <c r="B3391" s="21">
        <v>44318</v>
      </c>
      <c r="C3391" s="26" t="s">
        <v>828</v>
      </c>
      <c r="D3391">
        <v>1</v>
      </c>
      <c r="E3391">
        <v>6</v>
      </c>
      <c r="F3391">
        <v>15</v>
      </c>
      <c r="G3391">
        <v>10.43</v>
      </c>
      <c r="H3391" t="str">
        <f>_xlfn.XLOOKUP(Table1[[#This Row],[MyyjäID]],myyjat!$A$2:$A$16,myyjat!$B$2:$B$16)</f>
        <v>Hessu</v>
      </c>
      <c r="I3391">
        <f>_xlfn.XLOOKUP(Table1[[#This Row],[Tuotenumero]],tuotteet!$A$2:$A$26,tuotteet!$C$2:$C$26)</f>
        <v>4</v>
      </c>
      <c r="J3391" t="str">
        <f>_xlfn.XLOOKUP(Table1[[#This Row],[ryhmäID]],ryhmat!$A$2:$A$7,ryhmat!$B$2:$B$7)</f>
        <v>Tarvikkeet</v>
      </c>
      <c r="K3391">
        <f>Table1[[#This Row],[Myyntihinta]]-Table1[[#This Row],[Ostohinta]]</f>
        <v>4.57</v>
      </c>
    </row>
    <row r="3392" spans="1:11" x14ac:dyDescent="0.2">
      <c r="A3392">
        <v>53890</v>
      </c>
      <c r="B3392" s="21">
        <v>44318</v>
      </c>
      <c r="C3392" s="26" t="s">
        <v>828</v>
      </c>
      <c r="D3392">
        <v>1</v>
      </c>
      <c r="E3392">
        <v>11</v>
      </c>
      <c r="F3392">
        <v>15</v>
      </c>
      <c r="G3392">
        <v>10.62</v>
      </c>
      <c r="H3392" t="str">
        <f>_xlfn.XLOOKUP(Table1[[#This Row],[MyyjäID]],myyjat!$A$2:$A$16,myyjat!$B$2:$B$16)</f>
        <v>Lisbeth</v>
      </c>
      <c r="I3392">
        <f>_xlfn.XLOOKUP(Table1[[#This Row],[Tuotenumero]],tuotteet!$A$2:$A$26,tuotteet!$C$2:$C$26)</f>
        <v>4</v>
      </c>
      <c r="J3392" t="str">
        <f>_xlfn.XLOOKUP(Table1[[#This Row],[ryhmäID]],ryhmat!$A$2:$A$7,ryhmat!$B$2:$B$7)</f>
        <v>Tarvikkeet</v>
      </c>
      <c r="K3392">
        <f>Table1[[#This Row],[Myyntihinta]]-Table1[[#This Row],[Ostohinta]]</f>
        <v>4.3800000000000008</v>
      </c>
    </row>
    <row r="3393" spans="1:11" x14ac:dyDescent="0.2">
      <c r="A3393">
        <v>53891</v>
      </c>
      <c r="B3393" s="21">
        <v>44319</v>
      </c>
      <c r="C3393" s="26" t="s">
        <v>828</v>
      </c>
      <c r="D3393">
        <v>1</v>
      </c>
      <c r="E3393">
        <v>11</v>
      </c>
      <c r="F3393">
        <v>14</v>
      </c>
      <c r="G3393">
        <v>10.98</v>
      </c>
      <c r="H3393" t="str">
        <f>_xlfn.XLOOKUP(Table1[[#This Row],[MyyjäID]],myyjat!$A$2:$A$16,myyjat!$B$2:$B$16)</f>
        <v>Lisbeth</v>
      </c>
      <c r="I3393">
        <f>_xlfn.XLOOKUP(Table1[[#This Row],[Tuotenumero]],tuotteet!$A$2:$A$26,tuotteet!$C$2:$C$26)</f>
        <v>4</v>
      </c>
      <c r="J3393" t="str">
        <f>_xlfn.XLOOKUP(Table1[[#This Row],[ryhmäID]],ryhmat!$A$2:$A$7,ryhmat!$B$2:$B$7)</f>
        <v>Tarvikkeet</v>
      </c>
      <c r="K3393">
        <f>Table1[[#This Row],[Myyntihinta]]-Table1[[#This Row],[Ostohinta]]</f>
        <v>3.0199999999999996</v>
      </c>
    </row>
    <row r="3394" spans="1:11" x14ac:dyDescent="0.2">
      <c r="A3394">
        <v>53892</v>
      </c>
      <c r="B3394" s="21">
        <v>44319</v>
      </c>
      <c r="C3394" s="26" t="s">
        <v>828</v>
      </c>
      <c r="D3394">
        <v>1</v>
      </c>
      <c r="E3394">
        <v>6</v>
      </c>
      <c r="F3394">
        <v>15</v>
      </c>
      <c r="G3394">
        <v>11.05</v>
      </c>
      <c r="H3394" t="str">
        <f>_xlfn.XLOOKUP(Table1[[#This Row],[MyyjäID]],myyjat!$A$2:$A$16,myyjat!$B$2:$B$16)</f>
        <v>Hessu</v>
      </c>
      <c r="I3394">
        <f>_xlfn.XLOOKUP(Table1[[#This Row],[Tuotenumero]],tuotteet!$A$2:$A$26,tuotteet!$C$2:$C$26)</f>
        <v>4</v>
      </c>
      <c r="J3394" t="str">
        <f>_xlfn.XLOOKUP(Table1[[#This Row],[ryhmäID]],ryhmat!$A$2:$A$7,ryhmat!$B$2:$B$7)</f>
        <v>Tarvikkeet</v>
      </c>
      <c r="K3394">
        <f>Table1[[#This Row],[Myyntihinta]]-Table1[[#This Row],[Ostohinta]]</f>
        <v>3.9499999999999993</v>
      </c>
    </row>
    <row r="3395" spans="1:11" x14ac:dyDescent="0.2">
      <c r="A3395">
        <v>53893</v>
      </c>
      <c r="B3395" s="21">
        <v>44319</v>
      </c>
      <c r="C3395" s="26" t="s">
        <v>828</v>
      </c>
      <c r="D3395">
        <v>1</v>
      </c>
      <c r="E3395">
        <v>13</v>
      </c>
      <c r="F3395">
        <v>15</v>
      </c>
      <c r="G3395">
        <v>10.23</v>
      </c>
      <c r="H3395" t="str">
        <f>_xlfn.XLOOKUP(Table1[[#This Row],[MyyjäID]],myyjat!$A$2:$A$16,myyjat!$B$2:$B$16)</f>
        <v>Mari</v>
      </c>
      <c r="I3395">
        <f>_xlfn.XLOOKUP(Table1[[#This Row],[Tuotenumero]],tuotteet!$A$2:$A$26,tuotteet!$C$2:$C$26)</f>
        <v>4</v>
      </c>
      <c r="J3395" t="str">
        <f>_xlfn.XLOOKUP(Table1[[#This Row],[ryhmäID]],ryhmat!$A$2:$A$7,ryhmat!$B$2:$B$7)</f>
        <v>Tarvikkeet</v>
      </c>
      <c r="K3395">
        <f>Table1[[#This Row],[Myyntihinta]]-Table1[[#This Row],[Ostohinta]]</f>
        <v>4.7699999999999996</v>
      </c>
    </row>
    <row r="3396" spans="1:11" x14ac:dyDescent="0.2">
      <c r="A3396">
        <v>53894</v>
      </c>
      <c r="B3396" s="21">
        <v>44319</v>
      </c>
      <c r="C3396" s="26" t="s">
        <v>826</v>
      </c>
      <c r="D3396">
        <v>1</v>
      </c>
      <c r="E3396">
        <v>9</v>
      </c>
      <c r="F3396">
        <v>18</v>
      </c>
      <c r="G3396">
        <v>9.0500000000000007</v>
      </c>
      <c r="H3396" t="str">
        <f>_xlfn.XLOOKUP(Table1[[#This Row],[MyyjäID]],myyjat!$A$2:$A$16,myyjat!$B$2:$B$16)</f>
        <v>Maija</v>
      </c>
      <c r="I3396">
        <f>_xlfn.XLOOKUP(Table1[[#This Row],[Tuotenumero]],tuotteet!$A$2:$A$26,tuotteet!$C$2:$C$26)</f>
        <v>4</v>
      </c>
      <c r="J3396" t="str">
        <f>_xlfn.XLOOKUP(Table1[[#This Row],[ryhmäID]],ryhmat!$A$2:$A$7,ryhmat!$B$2:$B$7)</f>
        <v>Tarvikkeet</v>
      </c>
      <c r="K3396">
        <f>Table1[[#This Row],[Myyntihinta]]-Table1[[#This Row],[Ostohinta]]</f>
        <v>8.9499999999999993</v>
      </c>
    </row>
    <row r="3397" spans="1:11" x14ac:dyDescent="0.2">
      <c r="A3397">
        <v>53895</v>
      </c>
      <c r="B3397" s="21">
        <v>44320</v>
      </c>
      <c r="C3397" s="26" t="s">
        <v>828</v>
      </c>
      <c r="D3397">
        <v>1</v>
      </c>
      <c r="E3397">
        <v>5</v>
      </c>
      <c r="F3397">
        <v>15</v>
      </c>
      <c r="G3397">
        <v>10.38</v>
      </c>
      <c r="H3397" t="str">
        <f>_xlfn.XLOOKUP(Table1[[#This Row],[MyyjäID]],myyjat!$A$2:$A$16,myyjat!$B$2:$B$16)</f>
        <v>Liisa</v>
      </c>
      <c r="I3397">
        <f>_xlfn.XLOOKUP(Table1[[#This Row],[Tuotenumero]],tuotteet!$A$2:$A$26,tuotteet!$C$2:$C$26)</f>
        <v>4</v>
      </c>
      <c r="J3397" t="str">
        <f>_xlfn.XLOOKUP(Table1[[#This Row],[ryhmäID]],ryhmat!$A$2:$A$7,ryhmat!$B$2:$B$7)</f>
        <v>Tarvikkeet</v>
      </c>
      <c r="K3397">
        <f>Table1[[#This Row],[Myyntihinta]]-Table1[[#This Row],[Ostohinta]]</f>
        <v>4.6199999999999992</v>
      </c>
    </row>
    <row r="3398" spans="1:11" x14ac:dyDescent="0.2">
      <c r="A3398">
        <v>53896</v>
      </c>
      <c r="B3398" s="21">
        <v>44320</v>
      </c>
      <c r="C3398" s="26" t="s">
        <v>827</v>
      </c>
      <c r="D3398">
        <v>1</v>
      </c>
      <c r="E3398">
        <v>9</v>
      </c>
      <c r="F3398">
        <v>243</v>
      </c>
      <c r="G3398">
        <v>132.72</v>
      </c>
      <c r="H3398" t="str">
        <f>_xlfn.XLOOKUP(Table1[[#This Row],[MyyjäID]],myyjat!$A$2:$A$16,myyjat!$B$2:$B$16)</f>
        <v>Maija</v>
      </c>
      <c r="I3398">
        <f>_xlfn.XLOOKUP(Table1[[#This Row],[Tuotenumero]],tuotteet!$A$2:$A$26,tuotteet!$C$2:$C$26)</f>
        <v>1</v>
      </c>
      <c r="J3398" t="str">
        <f>_xlfn.XLOOKUP(Table1[[#This Row],[ryhmäID]],ryhmat!$A$2:$A$7,ryhmat!$B$2:$B$7)</f>
        <v>Äänentoisto</v>
      </c>
      <c r="K3398">
        <f>Table1[[#This Row],[Myyntihinta]]-Table1[[#This Row],[Ostohinta]]</f>
        <v>110.28</v>
      </c>
    </row>
    <row r="3399" spans="1:11" x14ac:dyDescent="0.2">
      <c r="A3399">
        <v>53897</v>
      </c>
      <c r="B3399" s="21">
        <v>44321</v>
      </c>
      <c r="C3399" s="26" t="s">
        <v>828</v>
      </c>
      <c r="D3399">
        <v>1</v>
      </c>
      <c r="E3399">
        <v>7</v>
      </c>
      <c r="F3399">
        <v>14</v>
      </c>
      <c r="G3399">
        <v>11</v>
      </c>
      <c r="H3399" t="str">
        <f>_xlfn.XLOOKUP(Table1[[#This Row],[MyyjäID]],myyjat!$A$2:$A$16,myyjat!$B$2:$B$16)</f>
        <v>Rauno</v>
      </c>
      <c r="I3399">
        <f>_xlfn.XLOOKUP(Table1[[#This Row],[Tuotenumero]],tuotteet!$A$2:$A$26,tuotteet!$C$2:$C$26)</f>
        <v>4</v>
      </c>
      <c r="J3399" t="str">
        <f>_xlfn.XLOOKUP(Table1[[#This Row],[ryhmäID]],ryhmat!$A$2:$A$7,ryhmat!$B$2:$B$7)</f>
        <v>Tarvikkeet</v>
      </c>
      <c r="K3399">
        <f>Table1[[#This Row],[Myyntihinta]]-Table1[[#This Row],[Ostohinta]]</f>
        <v>3</v>
      </c>
    </row>
    <row r="3400" spans="1:11" x14ac:dyDescent="0.2">
      <c r="A3400">
        <v>53898</v>
      </c>
      <c r="B3400" s="21">
        <v>44321</v>
      </c>
      <c r="C3400" s="26" t="s">
        <v>828</v>
      </c>
      <c r="D3400">
        <v>1</v>
      </c>
      <c r="E3400">
        <v>14</v>
      </c>
      <c r="F3400">
        <v>14</v>
      </c>
      <c r="G3400">
        <v>10.31</v>
      </c>
      <c r="H3400" t="str">
        <f>_xlfn.XLOOKUP(Table1[[#This Row],[MyyjäID]],myyjat!$A$2:$A$16,myyjat!$B$2:$B$16)</f>
        <v>Hillevi</v>
      </c>
      <c r="I3400">
        <f>_xlfn.XLOOKUP(Table1[[#This Row],[Tuotenumero]],tuotteet!$A$2:$A$26,tuotteet!$C$2:$C$26)</f>
        <v>4</v>
      </c>
      <c r="J3400" t="str">
        <f>_xlfn.XLOOKUP(Table1[[#This Row],[ryhmäID]],ryhmat!$A$2:$A$7,ryhmat!$B$2:$B$7)</f>
        <v>Tarvikkeet</v>
      </c>
      <c r="K3400">
        <f>Table1[[#This Row],[Myyntihinta]]-Table1[[#This Row],[Ostohinta]]</f>
        <v>3.6899999999999995</v>
      </c>
    </row>
    <row r="3401" spans="1:11" x14ac:dyDescent="0.2">
      <c r="A3401">
        <v>53899</v>
      </c>
      <c r="B3401" s="21">
        <v>44321</v>
      </c>
      <c r="C3401" s="26" t="s">
        <v>826</v>
      </c>
      <c r="D3401">
        <v>1</v>
      </c>
      <c r="E3401">
        <v>14</v>
      </c>
      <c r="F3401">
        <v>17</v>
      </c>
      <c r="G3401">
        <v>9.65</v>
      </c>
      <c r="H3401" t="str">
        <f>_xlfn.XLOOKUP(Table1[[#This Row],[MyyjäID]],myyjat!$A$2:$A$16,myyjat!$B$2:$B$16)</f>
        <v>Hillevi</v>
      </c>
      <c r="I3401">
        <f>_xlfn.XLOOKUP(Table1[[#This Row],[Tuotenumero]],tuotteet!$A$2:$A$26,tuotteet!$C$2:$C$26)</f>
        <v>4</v>
      </c>
      <c r="J3401" t="str">
        <f>_xlfn.XLOOKUP(Table1[[#This Row],[ryhmäID]],ryhmat!$A$2:$A$7,ryhmat!$B$2:$B$7)</f>
        <v>Tarvikkeet</v>
      </c>
      <c r="K3401">
        <f>Table1[[#This Row],[Myyntihinta]]-Table1[[#This Row],[Ostohinta]]</f>
        <v>7.35</v>
      </c>
    </row>
    <row r="3402" spans="1:11" x14ac:dyDescent="0.2">
      <c r="A3402">
        <v>53900</v>
      </c>
      <c r="B3402" s="21">
        <v>44321</v>
      </c>
      <c r="C3402" s="26" t="s">
        <v>828</v>
      </c>
      <c r="D3402">
        <v>1</v>
      </c>
      <c r="E3402">
        <v>6</v>
      </c>
      <c r="F3402">
        <v>15</v>
      </c>
      <c r="G3402">
        <v>10.220000000000001</v>
      </c>
      <c r="H3402" t="str">
        <f>_xlfn.XLOOKUP(Table1[[#This Row],[MyyjäID]],myyjat!$A$2:$A$16,myyjat!$B$2:$B$16)</f>
        <v>Hessu</v>
      </c>
      <c r="I3402">
        <f>_xlfn.XLOOKUP(Table1[[#This Row],[Tuotenumero]],tuotteet!$A$2:$A$26,tuotteet!$C$2:$C$26)</f>
        <v>4</v>
      </c>
      <c r="J3402" t="str">
        <f>_xlfn.XLOOKUP(Table1[[#This Row],[ryhmäID]],ryhmat!$A$2:$A$7,ryhmat!$B$2:$B$7)</f>
        <v>Tarvikkeet</v>
      </c>
      <c r="K3402">
        <f>Table1[[#This Row],[Myyntihinta]]-Table1[[#This Row],[Ostohinta]]</f>
        <v>4.7799999999999994</v>
      </c>
    </row>
    <row r="3403" spans="1:11" x14ac:dyDescent="0.2">
      <c r="A3403">
        <v>53901</v>
      </c>
      <c r="B3403" s="21">
        <v>44322</v>
      </c>
      <c r="C3403" s="26" t="s">
        <v>828</v>
      </c>
      <c r="D3403">
        <v>1</v>
      </c>
      <c r="E3403">
        <v>9</v>
      </c>
      <c r="F3403">
        <v>15</v>
      </c>
      <c r="G3403">
        <v>11.2</v>
      </c>
      <c r="H3403" t="str">
        <f>_xlfn.XLOOKUP(Table1[[#This Row],[MyyjäID]],myyjat!$A$2:$A$16,myyjat!$B$2:$B$16)</f>
        <v>Maija</v>
      </c>
      <c r="I3403">
        <f>_xlfn.XLOOKUP(Table1[[#This Row],[Tuotenumero]],tuotteet!$A$2:$A$26,tuotteet!$C$2:$C$26)</f>
        <v>4</v>
      </c>
      <c r="J3403" t="str">
        <f>_xlfn.XLOOKUP(Table1[[#This Row],[ryhmäID]],ryhmat!$A$2:$A$7,ryhmat!$B$2:$B$7)</f>
        <v>Tarvikkeet</v>
      </c>
      <c r="K3403">
        <f>Table1[[#This Row],[Myyntihinta]]-Table1[[#This Row],[Ostohinta]]</f>
        <v>3.8000000000000007</v>
      </c>
    </row>
    <row r="3404" spans="1:11" x14ac:dyDescent="0.2">
      <c r="A3404">
        <v>53902</v>
      </c>
      <c r="B3404" s="21">
        <v>44322</v>
      </c>
      <c r="C3404" s="26" t="s">
        <v>828</v>
      </c>
      <c r="D3404">
        <v>1</v>
      </c>
      <c r="E3404">
        <v>7</v>
      </c>
      <c r="F3404">
        <v>14</v>
      </c>
      <c r="G3404">
        <v>11.26</v>
      </c>
      <c r="H3404" t="str">
        <f>_xlfn.XLOOKUP(Table1[[#This Row],[MyyjäID]],myyjat!$A$2:$A$16,myyjat!$B$2:$B$16)</f>
        <v>Rauno</v>
      </c>
      <c r="I3404">
        <f>_xlfn.XLOOKUP(Table1[[#This Row],[Tuotenumero]],tuotteet!$A$2:$A$26,tuotteet!$C$2:$C$26)</f>
        <v>4</v>
      </c>
      <c r="J3404" t="str">
        <f>_xlfn.XLOOKUP(Table1[[#This Row],[ryhmäID]],ryhmat!$A$2:$A$7,ryhmat!$B$2:$B$7)</f>
        <v>Tarvikkeet</v>
      </c>
      <c r="K3404">
        <f>Table1[[#This Row],[Myyntihinta]]-Table1[[#This Row],[Ostohinta]]</f>
        <v>2.74</v>
      </c>
    </row>
    <row r="3405" spans="1:11" x14ac:dyDescent="0.2">
      <c r="A3405">
        <v>53903</v>
      </c>
      <c r="B3405" s="21">
        <v>44322</v>
      </c>
      <c r="C3405" s="26" t="s">
        <v>828</v>
      </c>
      <c r="D3405">
        <v>1</v>
      </c>
      <c r="E3405">
        <v>10</v>
      </c>
      <c r="F3405">
        <v>14</v>
      </c>
      <c r="G3405">
        <v>10.45</v>
      </c>
      <c r="H3405" t="str">
        <f>_xlfn.XLOOKUP(Table1[[#This Row],[MyyjäID]],myyjat!$A$2:$A$16,myyjat!$B$2:$B$16)</f>
        <v>Jenni</v>
      </c>
      <c r="I3405">
        <f>_xlfn.XLOOKUP(Table1[[#This Row],[Tuotenumero]],tuotteet!$A$2:$A$26,tuotteet!$C$2:$C$26)</f>
        <v>4</v>
      </c>
      <c r="J3405" t="str">
        <f>_xlfn.XLOOKUP(Table1[[#This Row],[ryhmäID]],ryhmat!$A$2:$A$7,ryhmat!$B$2:$B$7)</f>
        <v>Tarvikkeet</v>
      </c>
      <c r="K3405">
        <f>Table1[[#This Row],[Myyntihinta]]-Table1[[#This Row],[Ostohinta]]</f>
        <v>3.5500000000000007</v>
      </c>
    </row>
    <row r="3406" spans="1:11" x14ac:dyDescent="0.2">
      <c r="A3406">
        <v>53904</v>
      </c>
      <c r="B3406" s="21">
        <v>44323</v>
      </c>
      <c r="C3406" s="26" t="s">
        <v>828</v>
      </c>
      <c r="D3406">
        <v>1</v>
      </c>
      <c r="E3406">
        <v>7</v>
      </c>
      <c r="F3406">
        <v>15</v>
      </c>
      <c r="G3406">
        <v>10.96</v>
      </c>
      <c r="H3406" t="str">
        <f>_xlfn.XLOOKUP(Table1[[#This Row],[MyyjäID]],myyjat!$A$2:$A$16,myyjat!$B$2:$B$16)</f>
        <v>Rauno</v>
      </c>
      <c r="I3406">
        <f>_xlfn.XLOOKUP(Table1[[#This Row],[Tuotenumero]],tuotteet!$A$2:$A$26,tuotteet!$C$2:$C$26)</f>
        <v>4</v>
      </c>
      <c r="J3406" t="str">
        <f>_xlfn.XLOOKUP(Table1[[#This Row],[ryhmäID]],ryhmat!$A$2:$A$7,ryhmat!$B$2:$B$7)</f>
        <v>Tarvikkeet</v>
      </c>
      <c r="K3406">
        <f>Table1[[#This Row],[Myyntihinta]]-Table1[[#This Row],[Ostohinta]]</f>
        <v>4.0399999999999991</v>
      </c>
    </row>
    <row r="3407" spans="1:11" x14ac:dyDescent="0.2">
      <c r="A3407">
        <v>53905</v>
      </c>
      <c r="B3407" s="21">
        <v>44323</v>
      </c>
      <c r="C3407" s="26" t="s">
        <v>826</v>
      </c>
      <c r="D3407">
        <v>1</v>
      </c>
      <c r="E3407">
        <v>1</v>
      </c>
      <c r="F3407">
        <v>18</v>
      </c>
      <c r="G3407">
        <v>9.11</v>
      </c>
      <c r="H3407" t="str">
        <f>_xlfn.XLOOKUP(Table1[[#This Row],[MyyjäID]],myyjat!$A$2:$A$16,myyjat!$B$2:$B$16)</f>
        <v>Jani</v>
      </c>
      <c r="I3407">
        <f>_xlfn.XLOOKUP(Table1[[#This Row],[Tuotenumero]],tuotteet!$A$2:$A$26,tuotteet!$C$2:$C$26)</f>
        <v>4</v>
      </c>
      <c r="J3407" t="str">
        <f>_xlfn.XLOOKUP(Table1[[#This Row],[ryhmäID]],ryhmat!$A$2:$A$7,ryhmat!$B$2:$B$7)</f>
        <v>Tarvikkeet</v>
      </c>
      <c r="K3407">
        <f>Table1[[#This Row],[Myyntihinta]]-Table1[[#This Row],[Ostohinta]]</f>
        <v>8.89</v>
      </c>
    </row>
    <row r="3408" spans="1:11" x14ac:dyDescent="0.2">
      <c r="A3408">
        <v>53906</v>
      </c>
      <c r="B3408" s="21">
        <v>44323</v>
      </c>
      <c r="C3408" s="26" t="s">
        <v>828</v>
      </c>
      <c r="D3408">
        <v>1</v>
      </c>
      <c r="E3408">
        <v>7</v>
      </c>
      <c r="F3408">
        <v>14</v>
      </c>
      <c r="G3408">
        <v>10.36</v>
      </c>
      <c r="H3408" t="str">
        <f>_xlfn.XLOOKUP(Table1[[#This Row],[MyyjäID]],myyjat!$A$2:$A$16,myyjat!$B$2:$B$16)</f>
        <v>Rauno</v>
      </c>
      <c r="I3408">
        <f>_xlfn.XLOOKUP(Table1[[#This Row],[Tuotenumero]],tuotteet!$A$2:$A$26,tuotteet!$C$2:$C$26)</f>
        <v>4</v>
      </c>
      <c r="J3408" t="str">
        <f>_xlfn.XLOOKUP(Table1[[#This Row],[ryhmäID]],ryhmat!$A$2:$A$7,ryhmat!$B$2:$B$7)</f>
        <v>Tarvikkeet</v>
      </c>
      <c r="K3408">
        <f>Table1[[#This Row],[Myyntihinta]]-Table1[[#This Row],[Ostohinta]]</f>
        <v>3.6400000000000006</v>
      </c>
    </row>
    <row r="3409" spans="1:11" x14ac:dyDescent="0.2">
      <c r="A3409">
        <v>53907</v>
      </c>
      <c r="B3409" s="21">
        <v>44323</v>
      </c>
      <c r="C3409" s="26" t="s">
        <v>831</v>
      </c>
      <c r="D3409">
        <v>1</v>
      </c>
      <c r="E3409">
        <v>1</v>
      </c>
      <c r="F3409">
        <v>114</v>
      </c>
      <c r="G3409">
        <v>77.959999999999994</v>
      </c>
      <c r="H3409" t="str">
        <f>_xlfn.XLOOKUP(Table1[[#This Row],[MyyjäID]],myyjat!$A$2:$A$16,myyjat!$B$2:$B$16)</f>
        <v>Jani</v>
      </c>
      <c r="I3409">
        <f>_xlfn.XLOOKUP(Table1[[#This Row],[Tuotenumero]],tuotteet!$A$2:$A$26,tuotteet!$C$2:$C$26)</f>
        <v>6</v>
      </c>
      <c r="J3409" t="str">
        <f>_xlfn.XLOOKUP(Table1[[#This Row],[ryhmäID]],ryhmat!$A$2:$A$7,ryhmat!$B$2:$B$7)</f>
        <v>Digiboxit</v>
      </c>
      <c r="K3409">
        <f>Table1[[#This Row],[Myyntihinta]]-Table1[[#This Row],[Ostohinta]]</f>
        <v>36.040000000000006</v>
      </c>
    </row>
    <row r="3410" spans="1:11" x14ac:dyDescent="0.2">
      <c r="A3410">
        <v>53908</v>
      </c>
      <c r="B3410" s="21">
        <v>44323</v>
      </c>
      <c r="C3410" s="26" t="s">
        <v>828</v>
      </c>
      <c r="D3410">
        <v>1</v>
      </c>
      <c r="E3410">
        <v>7</v>
      </c>
      <c r="F3410">
        <v>15</v>
      </c>
      <c r="G3410">
        <v>10.16</v>
      </c>
      <c r="H3410" t="str">
        <f>_xlfn.XLOOKUP(Table1[[#This Row],[MyyjäID]],myyjat!$A$2:$A$16,myyjat!$B$2:$B$16)</f>
        <v>Rauno</v>
      </c>
      <c r="I3410">
        <f>_xlfn.XLOOKUP(Table1[[#This Row],[Tuotenumero]],tuotteet!$A$2:$A$26,tuotteet!$C$2:$C$26)</f>
        <v>4</v>
      </c>
      <c r="J3410" t="str">
        <f>_xlfn.XLOOKUP(Table1[[#This Row],[ryhmäID]],ryhmat!$A$2:$A$7,ryhmat!$B$2:$B$7)</f>
        <v>Tarvikkeet</v>
      </c>
      <c r="K3410">
        <f>Table1[[#This Row],[Myyntihinta]]-Table1[[#This Row],[Ostohinta]]</f>
        <v>4.84</v>
      </c>
    </row>
    <row r="3411" spans="1:11" x14ac:dyDescent="0.2">
      <c r="A3411">
        <v>53909</v>
      </c>
      <c r="B3411" s="21">
        <v>44324</v>
      </c>
      <c r="C3411" s="26" t="s">
        <v>828</v>
      </c>
      <c r="D3411">
        <v>1</v>
      </c>
      <c r="E3411">
        <v>10</v>
      </c>
      <c r="F3411">
        <v>15</v>
      </c>
      <c r="G3411">
        <v>10.38</v>
      </c>
      <c r="H3411" t="str">
        <f>_xlfn.XLOOKUP(Table1[[#This Row],[MyyjäID]],myyjat!$A$2:$A$16,myyjat!$B$2:$B$16)</f>
        <v>Jenni</v>
      </c>
      <c r="I3411">
        <f>_xlfn.XLOOKUP(Table1[[#This Row],[Tuotenumero]],tuotteet!$A$2:$A$26,tuotteet!$C$2:$C$26)</f>
        <v>4</v>
      </c>
      <c r="J3411" t="str">
        <f>_xlfn.XLOOKUP(Table1[[#This Row],[ryhmäID]],ryhmat!$A$2:$A$7,ryhmat!$B$2:$B$7)</f>
        <v>Tarvikkeet</v>
      </c>
      <c r="K3411">
        <f>Table1[[#This Row],[Myyntihinta]]-Table1[[#This Row],[Ostohinta]]</f>
        <v>4.6199999999999992</v>
      </c>
    </row>
    <row r="3412" spans="1:11" x14ac:dyDescent="0.2">
      <c r="A3412">
        <v>53910</v>
      </c>
      <c r="B3412" s="21">
        <v>44325</v>
      </c>
      <c r="C3412" s="26" t="s">
        <v>827</v>
      </c>
      <c r="D3412">
        <v>1</v>
      </c>
      <c r="E3412">
        <v>6</v>
      </c>
      <c r="F3412">
        <v>241</v>
      </c>
      <c r="G3412">
        <v>133.5</v>
      </c>
      <c r="H3412" t="str">
        <f>_xlfn.XLOOKUP(Table1[[#This Row],[MyyjäID]],myyjat!$A$2:$A$16,myyjat!$B$2:$B$16)</f>
        <v>Hessu</v>
      </c>
      <c r="I3412">
        <f>_xlfn.XLOOKUP(Table1[[#This Row],[Tuotenumero]],tuotteet!$A$2:$A$26,tuotteet!$C$2:$C$26)</f>
        <v>1</v>
      </c>
      <c r="J3412" t="str">
        <f>_xlfn.XLOOKUP(Table1[[#This Row],[ryhmäID]],ryhmat!$A$2:$A$7,ryhmat!$B$2:$B$7)</f>
        <v>Äänentoisto</v>
      </c>
      <c r="K3412">
        <f>Table1[[#This Row],[Myyntihinta]]-Table1[[#This Row],[Ostohinta]]</f>
        <v>107.5</v>
      </c>
    </row>
    <row r="3413" spans="1:11" x14ac:dyDescent="0.2">
      <c r="A3413">
        <v>53911</v>
      </c>
      <c r="B3413" s="21">
        <v>44325</v>
      </c>
      <c r="C3413" s="26" t="s">
        <v>828</v>
      </c>
      <c r="D3413">
        <v>1</v>
      </c>
      <c r="E3413">
        <v>7</v>
      </c>
      <c r="F3413">
        <v>15</v>
      </c>
      <c r="G3413">
        <v>10.26</v>
      </c>
      <c r="H3413" t="str">
        <f>_xlfn.XLOOKUP(Table1[[#This Row],[MyyjäID]],myyjat!$A$2:$A$16,myyjat!$B$2:$B$16)</f>
        <v>Rauno</v>
      </c>
      <c r="I3413">
        <f>_xlfn.XLOOKUP(Table1[[#This Row],[Tuotenumero]],tuotteet!$A$2:$A$26,tuotteet!$C$2:$C$26)</f>
        <v>4</v>
      </c>
      <c r="J3413" t="str">
        <f>_xlfn.XLOOKUP(Table1[[#This Row],[ryhmäID]],ryhmat!$A$2:$A$7,ryhmat!$B$2:$B$7)</f>
        <v>Tarvikkeet</v>
      </c>
      <c r="K3413">
        <f>Table1[[#This Row],[Myyntihinta]]-Table1[[#This Row],[Ostohinta]]</f>
        <v>4.74</v>
      </c>
    </row>
    <row r="3414" spans="1:11" x14ac:dyDescent="0.2">
      <c r="A3414">
        <v>53912</v>
      </c>
      <c r="B3414" s="21">
        <v>44326</v>
      </c>
      <c r="C3414" s="26" t="s">
        <v>828</v>
      </c>
      <c r="D3414">
        <v>1</v>
      </c>
      <c r="E3414">
        <v>5</v>
      </c>
      <c r="F3414">
        <v>14</v>
      </c>
      <c r="G3414">
        <v>10.98</v>
      </c>
      <c r="H3414" t="str">
        <f>_xlfn.XLOOKUP(Table1[[#This Row],[MyyjäID]],myyjat!$A$2:$A$16,myyjat!$B$2:$B$16)</f>
        <v>Liisa</v>
      </c>
      <c r="I3414">
        <f>_xlfn.XLOOKUP(Table1[[#This Row],[Tuotenumero]],tuotteet!$A$2:$A$26,tuotteet!$C$2:$C$26)</f>
        <v>4</v>
      </c>
      <c r="J3414" t="str">
        <f>_xlfn.XLOOKUP(Table1[[#This Row],[ryhmäID]],ryhmat!$A$2:$A$7,ryhmat!$B$2:$B$7)</f>
        <v>Tarvikkeet</v>
      </c>
      <c r="K3414">
        <f>Table1[[#This Row],[Myyntihinta]]-Table1[[#This Row],[Ostohinta]]</f>
        <v>3.0199999999999996</v>
      </c>
    </row>
    <row r="3415" spans="1:11" x14ac:dyDescent="0.2">
      <c r="A3415">
        <v>53913</v>
      </c>
      <c r="B3415" s="21">
        <v>44326</v>
      </c>
      <c r="C3415" s="26" t="s">
        <v>828</v>
      </c>
      <c r="D3415">
        <v>1</v>
      </c>
      <c r="E3415">
        <v>10</v>
      </c>
      <c r="F3415">
        <v>15</v>
      </c>
      <c r="G3415">
        <v>10.46</v>
      </c>
      <c r="H3415" t="str">
        <f>_xlfn.XLOOKUP(Table1[[#This Row],[MyyjäID]],myyjat!$A$2:$A$16,myyjat!$B$2:$B$16)</f>
        <v>Jenni</v>
      </c>
      <c r="I3415">
        <f>_xlfn.XLOOKUP(Table1[[#This Row],[Tuotenumero]],tuotteet!$A$2:$A$26,tuotteet!$C$2:$C$26)</f>
        <v>4</v>
      </c>
      <c r="J3415" t="str">
        <f>_xlfn.XLOOKUP(Table1[[#This Row],[ryhmäID]],ryhmat!$A$2:$A$7,ryhmat!$B$2:$B$7)</f>
        <v>Tarvikkeet</v>
      </c>
      <c r="K3415">
        <f>Table1[[#This Row],[Myyntihinta]]-Table1[[#This Row],[Ostohinta]]</f>
        <v>4.5399999999999991</v>
      </c>
    </row>
    <row r="3416" spans="1:11" x14ac:dyDescent="0.2">
      <c r="A3416">
        <v>53914</v>
      </c>
      <c r="B3416" s="21">
        <v>44326</v>
      </c>
      <c r="C3416" s="26" t="s">
        <v>830</v>
      </c>
      <c r="D3416">
        <v>1</v>
      </c>
      <c r="E3416">
        <v>11</v>
      </c>
      <c r="F3416">
        <v>59</v>
      </c>
      <c r="G3416">
        <v>45.49</v>
      </c>
      <c r="H3416" t="str">
        <f>_xlfn.XLOOKUP(Table1[[#This Row],[MyyjäID]],myyjat!$A$2:$A$16,myyjat!$B$2:$B$16)</f>
        <v>Lisbeth</v>
      </c>
      <c r="I3416">
        <f>_xlfn.XLOOKUP(Table1[[#This Row],[Tuotenumero]],tuotteet!$A$2:$A$26,tuotteet!$C$2:$C$26)</f>
        <v>4</v>
      </c>
      <c r="J3416" t="str">
        <f>_xlfn.XLOOKUP(Table1[[#This Row],[ryhmäID]],ryhmat!$A$2:$A$7,ryhmat!$B$2:$B$7)</f>
        <v>Tarvikkeet</v>
      </c>
      <c r="K3416">
        <f>Table1[[#This Row],[Myyntihinta]]-Table1[[#This Row],[Ostohinta]]</f>
        <v>13.509999999999998</v>
      </c>
    </row>
    <row r="3417" spans="1:11" x14ac:dyDescent="0.2">
      <c r="A3417">
        <v>53915</v>
      </c>
      <c r="B3417" s="21">
        <v>44326</v>
      </c>
      <c r="C3417" s="26" t="s">
        <v>828</v>
      </c>
      <c r="D3417">
        <v>1</v>
      </c>
      <c r="E3417">
        <v>3</v>
      </c>
      <c r="F3417">
        <v>14</v>
      </c>
      <c r="G3417">
        <v>11.11</v>
      </c>
      <c r="H3417" t="str">
        <f>_xlfn.XLOOKUP(Table1[[#This Row],[MyyjäID]],myyjat!$A$2:$A$16,myyjat!$B$2:$B$16)</f>
        <v>Pekka</v>
      </c>
      <c r="I3417">
        <f>_xlfn.XLOOKUP(Table1[[#This Row],[Tuotenumero]],tuotteet!$A$2:$A$26,tuotteet!$C$2:$C$26)</f>
        <v>4</v>
      </c>
      <c r="J3417" t="str">
        <f>_xlfn.XLOOKUP(Table1[[#This Row],[ryhmäID]],ryhmat!$A$2:$A$7,ryhmat!$B$2:$B$7)</f>
        <v>Tarvikkeet</v>
      </c>
      <c r="K3417">
        <f>Table1[[#This Row],[Myyntihinta]]-Table1[[#This Row],[Ostohinta]]</f>
        <v>2.8900000000000006</v>
      </c>
    </row>
    <row r="3418" spans="1:11" x14ac:dyDescent="0.2">
      <c r="A3418">
        <v>53916</v>
      </c>
      <c r="B3418" s="21">
        <v>44326</v>
      </c>
      <c r="C3418" s="26" t="s">
        <v>828</v>
      </c>
      <c r="D3418">
        <v>1</v>
      </c>
      <c r="E3418">
        <v>11</v>
      </c>
      <c r="F3418">
        <v>15</v>
      </c>
      <c r="G3418">
        <v>10.32</v>
      </c>
      <c r="H3418" t="str">
        <f>_xlfn.XLOOKUP(Table1[[#This Row],[MyyjäID]],myyjat!$A$2:$A$16,myyjat!$B$2:$B$16)</f>
        <v>Lisbeth</v>
      </c>
      <c r="I3418">
        <f>_xlfn.XLOOKUP(Table1[[#This Row],[Tuotenumero]],tuotteet!$A$2:$A$26,tuotteet!$C$2:$C$26)</f>
        <v>4</v>
      </c>
      <c r="J3418" t="str">
        <f>_xlfn.XLOOKUP(Table1[[#This Row],[ryhmäID]],ryhmat!$A$2:$A$7,ryhmat!$B$2:$B$7)</f>
        <v>Tarvikkeet</v>
      </c>
      <c r="K3418">
        <f>Table1[[#This Row],[Myyntihinta]]-Table1[[#This Row],[Ostohinta]]</f>
        <v>4.68</v>
      </c>
    </row>
    <row r="3419" spans="1:11" x14ac:dyDescent="0.2">
      <c r="A3419">
        <v>53917</v>
      </c>
      <c r="B3419" s="21">
        <v>44327</v>
      </c>
      <c r="C3419" s="26" t="s">
        <v>828</v>
      </c>
      <c r="D3419">
        <v>1</v>
      </c>
      <c r="E3419">
        <v>10</v>
      </c>
      <c r="F3419">
        <v>14</v>
      </c>
      <c r="G3419">
        <v>10.16</v>
      </c>
      <c r="H3419" t="str">
        <f>_xlfn.XLOOKUP(Table1[[#This Row],[MyyjäID]],myyjat!$A$2:$A$16,myyjat!$B$2:$B$16)</f>
        <v>Jenni</v>
      </c>
      <c r="I3419">
        <f>_xlfn.XLOOKUP(Table1[[#This Row],[Tuotenumero]],tuotteet!$A$2:$A$26,tuotteet!$C$2:$C$26)</f>
        <v>4</v>
      </c>
      <c r="J3419" t="str">
        <f>_xlfn.XLOOKUP(Table1[[#This Row],[ryhmäID]],ryhmat!$A$2:$A$7,ryhmat!$B$2:$B$7)</f>
        <v>Tarvikkeet</v>
      </c>
      <c r="K3419">
        <f>Table1[[#This Row],[Myyntihinta]]-Table1[[#This Row],[Ostohinta]]</f>
        <v>3.84</v>
      </c>
    </row>
    <row r="3420" spans="1:11" x14ac:dyDescent="0.2">
      <c r="A3420">
        <v>53918</v>
      </c>
      <c r="B3420" s="21">
        <v>44327</v>
      </c>
      <c r="C3420" s="26" t="s">
        <v>828</v>
      </c>
      <c r="D3420">
        <v>1</v>
      </c>
      <c r="E3420">
        <v>6</v>
      </c>
      <c r="F3420">
        <v>14</v>
      </c>
      <c r="G3420">
        <v>10.87</v>
      </c>
      <c r="H3420" t="str">
        <f>_xlfn.XLOOKUP(Table1[[#This Row],[MyyjäID]],myyjat!$A$2:$A$16,myyjat!$B$2:$B$16)</f>
        <v>Hessu</v>
      </c>
      <c r="I3420">
        <f>_xlfn.XLOOKUP(Table1[[#This Row],[Tuotenumero]],tuotteet!$A$2:$A$26,tuotteet!$C$2:$C$26)</f>
        <v>4</v>
      </c>
      <c r="J3420" t="str">
        <f>_xlfn.XLOOKUP(Table1[[#This Row],[ryhmäID]],ryhmat!$A$2:$A$7,ryhmat!$B$2:$B$7)</f>
        <v>Tarvikkeet</v>
      </c>
      <c r="K3420">
        <f>Table1[[#This Row],[Myyntihinta]]-Table1[[#This Row],[Ostohinta]]</f>
        <v>3.1300000000000008</v>
      </c>
    </row>
    <row r="3421" spans="1:11" x14ac:dyDescent="0.2">
      <c r="A3421">
        <v>53919</v>
      </c>
      <c r="B3421" s="21">
        <v>44328</v>
      </c>
      <c r="C3421" s="26" t="s">
        <v>828</v>
      </c>
      <c r="D3421">
        <v>1</v>
      </c>
      <c r="E3421">
        <v>5</v>
      </c>
      <c r="F3421">
        <v>15</v>
      </c>
      <c r="G3421">
        <v>10.8</v>
      </c>
      <c r="H3421" t="str">
        <f>_xlfn.XLOOKUP(Table1[[#This Row],[MyyjäID]],myyjat!$A$2:$A$16,myyjat!$B$2:$B$16)</f>
        <v>Liisa</v>
      </c>
      <c r="I3421">
        <f>_xlfn.XLOOKUP(Table1[[#This Row],[Tuotenumero]],tuotteet!$A$2:$A$26,tuotteet!$C$2:$C$26)</f>
        <v>4</v>
      </c>
      <c r="J3421" t="str">
        <f>_xlfn.XLOOKUP(Table1[[#This Row],[ryhmäID]],ryhmat!$A$2:$A$7,ryhmat!$B$2:$B$7)</f>
        <v>Tarvikkeet</v>
      </c>
      <c r="K3421">
        <f>Table1[[#This Row],[Myyntihinta]]-Table1[[#This Row],[Ostohinta]]</f>
        <v>4.1999999999999993</v>
      </c>
    </row>
    <row r="3422" spans="1:11" x14ac:dyDescent="0.2">
      <c r="A3422">
        <v>53920</v>
      </c>
      <c r="B3422" s="21">
        <v>44328</v>
      </c>
      <c r="C3422" s="26" t="s">
        <v>828</v>
      </c>
      <c r="D3422">
        <v>1</v>
      </c>
      <c r="E3422">
        <v>5</v>
      </c>
      <c r="F3422">
        <v>14</v>
      </c>
      <c r="G3422">
        <v>10.76</v>
      </c>
      <c r="H3422" t="str">
        <f>_xlfn.XLOOKUP(Table1[[#This Row],[MyyjäID]],myyjat!$A$2:$A$16,myyjat!$B$2:$B$16)</f>
        <v>Liisa</v>
      </c>
      <c r="I3422">
        <f>_xlfn.XLOOKUP(Table1[[#This Row],[Tuotenumero]],tuotteet!$A$2:$A$26,tuotteet!$C$2:$C$26)</f>
        <v>4</v>
      </c>
      <c r="J3422" t="str">
        <f>_xlfn.XLOOKUP(Table1[[#This Row],[ryhmäID]],ryhmat!$A$2:$A$7,ryhmat!$B$2:$B$7)</f>
        <v>Tarvikkeet</v>
      </c>
      <c r="K3422">
        <f>Table1[[#This Row],[Myyntihinta]]-Table1[[#This Row],[Ostohinta]]</f>
        <v>3.24</v>
      </c>
    </row>
    <row r="3423" spans="1:11" x14ac:dyDescent="0.2">
      <c r="A3423">
        <v>53921</v>
      </c>
      <c r="B3423" s="21">
        <v>44328</v>
      </c>
      <c r="C3423" s="26" t="s">
        <v>828</v>
      </c>
      <c r="D3423">
        <v>1</v>
      </c>
      <c r="E3423">
        <v>2</v>
      </c>
      <c r="F3423">
        <v>15</v>
      </c>
      <c r="G3423">
        <v>11</v>
      </c>
      <c r="H3423" t="str">
        <f>_xlfn.XLOOKUP(Table1[[#This Row],[MyyjäID]],myyjat!$A$2:$A$16,myyjat!$B$2:$B$16)</f>
        <v>Petteri</v>
      </c>
      <c r="I3423">
        <f>_xlfn.XLOOKUP(Table1[[#This Row],[Tuotenumero]],tuotteet!$A$2:$A$26,tuotteet!$C$2:$C$26)</f>
        <v>4</v>
      </c>
      <c r="J3423" t="str">
        <f>_xlfn.XLOOKUP(Table1[[#This Row],[ryhmäID]],ryhmat!$A$2:$A$7,ryhmat!$B$2:$B$7)</f>
        <v>Tarvikkeet</v>
      </c>
      <c r="K3423">
        <f>Table1[[#This Row],[Myyntihinta]]-Table1[[#This Row],[Ostohinta]]</f>
        <v>4</v>
      </c>
    </row>
    <row r="3424" spans="1:11" x14ac:dyDescent="0.2">
      <c r="A3424">
        <v>53922</v>
      </c>
      <c r="B3424" s="21">
        <v>44328</v>
      </c>
      <c r="C3424" s="26" t="s">
        <v>828</v>
      </c>
      <c r="D3424">
        <v>1</v>
      </c>
      <c r="E3424">
        <v>14</v>
      </c>
      <c r="F3424">
        <v>15</v>
      </c>
      <c r="G3424">
        <v>10.18</v>
      </c>
      <c r="H3424" t="str">
        <f>_xlfn.XLOOKUP(Table1[[#This Row],[MyyjäID]],myyjat!$A$2:$A$16,myyjat!$B$2:$B$16)</f>
        <v>Hillevi</v>
      </c>
      <c r="I3424">
        <f>_xlfn.XLOOKUP(Table1[[#This Row],[Tuotenumero]],tuotteet!$A$2:$A$26,tuotteet!$C$2:$C$26)</f>
        <v>4</v>
      </c>
      <c r="J3424" t="str">
        <f>_xlfn.XLOOKUP(Table1[[#This Row],[ryhmäID]],ryhmat!$A$2:$A$7,ryhmat!$B$2:$B$7)</f>
        <v>Tarvikkeet</v>
      </c>
      <c r="K3424">
        <f>Table1[[#This Row],[Myyntihinta]]-Table1[[#This Row],[Ostohinta]]</f>
        <v>4.82</v>
      </c>
    </row>
    <row r="3425" spans="1:11" x14ac:dyDescent="0.2">
      <c r="A3425">
        <v>53923</v>
      </c>
      <c r="B3425" s="21">
        <v>44328</v>
      </c>
      <c r="C3425" s="26" t="s">
        <v>828</v>
      </c>
      <c r="D3425">
        <v>1</v>
      </c>
      <c r="E3425">
        <v>7</v>
      </c>
      <c r="F3425">
        <v>15</v>
      </c>
      <c r="G3425">
        <v>11.12</v>
      </c>
      <c r="H3425" t="str">
        <f>_xlfn.XLOOKUP(Table1[[#This Row],[MyyjäID]],myyjat!$A$2:$A$16,myyjat!$B$2:$B$16)</f>
        <v>Rauno</v>
      </c>
      <c r="I3425">
        <f>_xlfn.XLOOKUP(Table1[[#This Row],[Tuotenumero]],tuotteet!$A$2:$A$26,tuotteet!$C$2:$C$26)</f>
        <v>4</v>
      </c>
      <c r="J3425" t="str">
        <f>_xlfn.XLOOKUP(Table1[[#This Row],[ryhmäID]],ryhmat!$A$2:$A$7,ryhmat!$B$2:$B$7)</f>
        <v>Tarvikkeet</v>
      </c>
      <c r="K3425">
        <f>Table1[[#This Row],[Myyntihinta]]-Table1[[#This Row],[Ostohinta]]</f>
        <v>3.8800000000000008</v>
      </c>
    </row>
    <row r="3426" spans="1:11" x14ac:dyDescent="0.2">
      <c r="A3426">
        <v>53924</v>
      </c>
      <c r="B3426" s="21">
        <v>44328</v>
      </c>
      <c r="C3426" s="26" t="s">
        <v>828</v>
      </c>
      <c r="D3426">
        <v>1</v>
      </c>
      <c r="E3426">
        <v>9</v>
      </c>
      <c r="F3426">
        <v>15</v>
      </c>
      <c r="G3426">
        <v>10.17</v>
      </c>
      <c r="H3426" t="str">
        <f>_xlfn.XLOOKUP(Table1[[#This Row],[MyyjäID]],myyjat!$A$2:$A$16,myyjat!$B$2:$B$16)</f>
        <v>Maija</v>
      </c>
      <c r="I3426">
        <f>_xlfn.XLOOKUP(Table1[[#This Row],[Tuotenumero]],tuotteet!$A$2:$A$26,tuotteet!$C$2:$C$26)</f>
        <v>4</v>
      </c>
      <c r="J3426" t="str">
        <f>_xlfn.XLOOKUP(Table1[[#This Row],[ryhmäID]],ryhmat!$A$2:$A$7,ryhmat!$B$2:$B$7)</f>
        <v>Tarvikkeet</v>
      </c>
      <c r="K3426">
        <f>Table1[[#This Row],[Myyntihinta]]-Table1[[#This Row],[Ostohinta]]</f>
        <v>4.83</v>
      </c>
    </row>
    <row r="3427" spans="1:11" x14ac:dyDescent="0.2">
      <c r="A3427">
        <v>53925</v>
      </c>
      <c r="B3427" s="21">
        <v>44328</v>
      </c>
      <c r="C3427" s="26" t="s">
        <v>828</v>
      </c>
      <c r="D3427">
        <v>1</v>
      </c>
      <c r="E3427">
        <v>7</v>
      </c>
      <c r="F3427">
        <v>14</v>
      </c>
      <c r="G3427">
        <v>10.26</v>
      </c>
      <c r="H3427" t="str">
        <f>_xlfn.XLOOKUP(Table1[[#This Row],[MyyjäID]],myyjat!$A$2:$A$16,myyjat!$B$2:$B$16)</f>
        <v>Rauno</v>
      </c>
      <c r="I3427">
        <f>_xlfn.XLOOKUP(Table1[[#This Row],[Tuotenumero]],tuotteet!$A$2:$A$26,tuotteet!$C$2:$C$26)</f>
        <v>4</v>
      </c>
      <c r="J3427" t="str">
        <f>_xlfn.XLOOKUP(Table1[[#This Row],[ryhmäID]],ryhmat!$A$2:$A$7,ryhmat!$B$2:$B$7)</f>
        <v>Tarvikkeet</v>
      </c>
      <c r="K3427">
        <f>Table1[[#This Row],[Myyntihinta]]-Table1[[#This Row],[Ostohinta]]</f>
        <v>3.74</v>
      </c>
    </row>
    <row r="3428" spans="1:11" x14ac:dyDescent="0.2">
      <c r="A3428">
        <v>53926</v>
      </c>
      <c r="B3428" s="21">
        <v>44328</v>
      </c>
      <c r="C3428" s="26" t="s">
        <v>828</v>
      </c>
      <c r="D3428">
        <v>1</v>
      </c>
      <c r="E3428">
        <v>2</v>
      </c>
      <c r="F3428">
        <v>15</v>
      </c>
      <c r="G3428">
        <v>10.87</v>
      </c>
      <c r="H3428" t="str">
        <f>_xlfn.XLOOKUP(Table1[[#This Row],[MyyjäID]],myyjat!$A$2:$A$16,myyjat!$B$2:$B$16)</f>
        <v>Petteri</v>
      </c>
      <c r="I3428">
        <f>_xlfn.XLOOKUP(Table1[[#This Row],[Tuotenumero]],tuotteet!$A$2:$A$26,tuotteet!$C$2:$C$26)</f>
        <v>4</v>
      </c>
      <c r="J3428" t="str">
        <f>_xlfn.XLOOKUP(Table1[[#This Row],[ryhmäID]],ryhmat!$A$2:$A$7,ryhmat!$B$2:$B$7)</f>
        <v>Tarvikkeet</v>
      </c>
      <c r="K3428">
        <f>Table1[[#This Row],[Myyntihinta]]-Table1[[#This Row],[Ostohinta]]</f>
        <v>4.1300000000000008</v>
      </c>
    </row>
    <row r="3429" spans="1:11" x14ac:dyDescent="0.2">
      <c r="A3429">
        <v>53927</v>
      </c>
      <c r="B3429" s="21">
        <v>44328</v>
      </c>
      <c r="C3429" s="26" t="s">
        <v>828</v>
      </c>
      <c r="D3429">
        <v>1</v>
      </c>
      <c r="E3429">
        <v>2</v>
      </c>
      <c r="F3429">
        <v>15</v>
      </c>
      <c r="G3429">
        <v>11.25</v>
      </c>
      <c r="H3429" t="str">
        <f>_xlfn.XLOOKUP(Table1[[#This Row],[MyyjäID]],myyjat!$A$2:$A$16,myyjat!$B$2:$B$16)</f>
        <v>Petteri</v>
      </c>
      <c r="I3429">
        <f>_xlfn.XLOOKUP(Table1[[#This Row],[Tuotenumero]],tuotteet!$A$2:$A$26,tuotteet!$C$2:$C$26)</f>
        <v>4</v>
      </c>
      <c r="J3429" t="str">
        <f>_xlfn.XLOOKUP(Table1[[#This Row],[ryhmäID]],ryhmat!$A$2:$A$7,ryhmat!$B$2:$B$7)</f>
        <v>Tarvikkeet</v>
      </c>
      <c r="K3429">
        <f>Table1[[#This Row],[Myyntihinta]]-Table1[[#This Row],[Ostohinta]]</f>
        <v>3.75</v>
      </c>
    </row>
    <row r="3430" spans="1:11" x14ac:dyDescent="0.2">
      <c r="A3430">
        <v>53928</v>
      </c>
      <c r="B3430" s="21">
        <v>44328</v>
      </c>
      <c r="C3430" s="26" t="s">
        <v>828</v>
      </c>
      <c r="D3430">
        <v>1</v>
      </c>
      <c r="E3430">
        <v>7</v>
      </c>
      <c r="F3430">
        <v>15</v>
      </c>
      <c r="G3430">
        <v>10.24</v>
      </c>
      <c r="H3430" t="str">
        <f>_xlfn.XLOOKUP(Table1[[#This Row],[MyyjäID]],myyjat!$A$2:$A$16,myyjat!$B$2:$B$16)</f>
        <v>Rauno</v>
      </c>
      <c r="I3430">
        <f>_xlfn.XLOOKUP(Table1[[#This Row],[Tuotenumero]],tuotteet!$A$2:$A$26,tuotteet!$C$2:$C$26)</f>
        <v>4</v>
      </c>
      <c r="J3430" t="str">
        <f>_xlfn.XLOOKUP(Table1[[#This Row],[ryhmäID]],ryhmat!$A$2:$A$7,ryhmat!$B$2:$B$7)</f>
        <v>Tarvikkeet</v>
      </c>
      <c r="K3430">
        <f>Table1[[#This Row],[Myyntihinta]]-Table1[[#This Row],[Ostohinta]]</f>
        <v>4.76</v>
      </c>
    </row>
    <row r="3431" spans="1:11" x14ac:dyDescent="0.2">
      <c r="A3431">
        <v>53929</v>
      </c>
      <c r="B3431" s="21">
        <v>44328</v>
      </c>
      <c r="C3431" s="26" t="s">
        <v>828</v>
      </c>
      <c r="D3431">
        <v>1</v>
      </c>
      <c r="E3431">
        <v>11</v>
      </c>
      <c r="F3431">
        <v>14</v>
      </c>
      <c r="G3431">
        <v>10.98</v>
      </c>
      <c r="H3431" t="str">
        <f>_xlfn.XLOOKUP(Table1[[#This Row],[MyyjäID]],myyjat!$A$2:$A$16,myyjat!$B$2:$B$16)</f>
        <v>Lisbeth</v>
      </c>
      <c r="I3431">
        <f>_xlfn.XLOOKUP(Table1[[#This Row],[Tuotenumero]],tuotteet!$A$2:$A$26,tuotteet!$C$2:$C$26)</f>
        <v>4</v>
      </c>
      <c r="J3431" t="str">
        <f>_xlfn.XLOOKUP(Table1[[#This Row],[ryhmäID]],ryhmat!$A$2:$A$7,ryhmat!$B$2:$B$7)</f>
        <v>Tarvikkeet</v>
      </c>
      <c r="K3431">
        <f>Table1[[#This Row],[Myyntihinta]]-Table1[[#This Row],[Ostohinta]]</f>
        <v>3.0199999999999996</v>
      </c>
    </row>
    <row r="3432" spans="1:11" x14ac:dyDescent="0.2">
      <c r="A3432">
        <v>53930</v>
      </c>
      <c r="B3432" s="21">
        <v>44328</v>
      </c>
      <c r="C3432" s="26" t="s">
        <v>829</v>
      </c>
      <c r="D3432">
        <v>1</v>
      </c>
      <c r="E3432">
        <v>7</v>
      </c>
      <c r="F3432">
        <v>335</v>
      </c>
      <c r="G3432">
        <v>215.9</v>
      </c>
      <c r="H3432" t="str">
        <f>_xlfn.XLOOKUP(Table1[[#This Row],[MyyjäID]],myyjat!$A$2:$A$16,myyjat!$B$2:$B$16)</f>
        <v>Rauno</v>
      </c>
      <c r="I3432">
        <f>_xlfn.XLOOKUP(Table1[[#This Row],[Tuotenumero]],tuotteet!$A$2:$A$26,tuotteet!$C$2:$C$26)</f>
        <v>3</v>
      </c>
      <c r="J3432" t="str">
        <f>_xlfn.XLOOKUP(Table1[[#This Row],[ryhmäID]],ryhmat!$A$2:$A$7,ryhmat!$B$2:$B$7)</f>
        <v>TV</v>
      </c>
      <c r="K3432">
        <f>Table1[[#This Row],[Myyntihinta]]-Table1[[#This Row],[Ostohinta]]</f>
        <v>119.1</v>
      </c>
    </row>
    <row r="3433" spans="1:11" x14ac:dyDescent="0.2">
      <c r="A3433">
        <v>53931</v>
      </c>
      <c r="B3433" s="21">
        <v>44329</v>
      </c>
      <c r="C3433" s="26" t="s">
        <v>826</v>
      </c>
      <c r="D3433">
        <v>1</v>
      </c>
      <c r="E3433">
        <v>7</v>
      </c>
      <c r="F3433">
        <v>18</v>
      </c>
      <c r="G3433">
        <v>9.42</v>
      </c>
      <c r="H3433" t="str">
        <f>_xlfn.XLOOKUP(Table1[[#This Row],[MyyjäID]],myyjat!$A$2:$A$16,myyjat!$B$2:$B$16)</f>
        <v>Rauno</v>
      </c>
      <c r="I3433">
        <f>_xlfn.XLOOKUP(Table1[[#This Row],[Tuotenumero]],tuotteet!$A$2:$A$26,tuotteet!$C$2:$C$26)</f>
        <v>4</v>
      </c>
      <c r="J3433" t="str">
        <f>_xlfn.XLOOKUP(Table1[[#This Row],[ryhmäID]],ryhmat!$A$2:$A$7,ryhmat!$B$2:$B$7)</f>
        <v>Tarvikkeet</v>
      </c>
      <c r="K3433">
        <f>Table1[[#This Row],[Myyntihinta]]-Table1[[#This Row],[Ostohinta]]</f>
        <v>8.58</v>
      </c>
    </row>
    <row r="3434" spans="1:11" x14ac:dyDescent="0.2">
      <c r="A3434">
        <v>53932</v>
      </c>
      <c r="B3434" s="21">
        <v>44329</v>
      </c>
      <c r="C3434" s="26" t="s">
        <v>828</v>
      </c>
      <c r="D3434">
        <v>1</v>
      </c>
      <c r="E3434">
        <v>1</v>
      </c>
      <c r="F3434">
        <v>15</v>
      </c>
      <c r="G3434">
        <v>10.93</v>
      </c>
      <c r="H3434" t="str">
        <f>_xlfn.XLOOKUP(Table1[[#This Row],[MyyjäID]],myyjat!$A$2:$A$16,myyjat!$B$2:$B$16)</f>
        <v>Jani</v>
      </c>
      <c r="I3434">
        <f>_xlfn.XLOOKUP(Table1[[#This Row],[Tuotenumero]],tuotteet!$A$2:$A$26,tuotteet!$C$2:$C$26)</f>
        <v>4</v>
      </c>
      <c r="J3434" t="str">
        <f>_xlfn.XLOOKUP(Table1[[#This Row],[ryhmäID]],ryhmat!$A$2:$A$7,ryhmat!$B$2:$B$7)</f>
        <v>Tarvikkeet</v>
      </c>
      <c r="K3434">
        <f>Table1[[#This Row],[Myyntihinta]]-Table1[[#This Row],[Ostohinta]]</f>
        <v>4.07</v>
      </c>
    </row>
    <row r="3435" spans="1:11" x14ac:dyDescent="0.2">
      <c r="A3435">
        <v>53933</v>
      </c>
      <c r="B3435" s="21">
        <v>44329</v>
      </c>
      <c r="C3435" s="26" t="s">
        <v>828</v>
      </c>
      <c r="D3435">
        <v>1</v>
      </c>
      <c r="E3435">
        <v>6</v>
      </c>
      <c r="F3435">
        <v>14</v>
      </c>
      <c r="G3435">
        <v>10.45</v>
      </c>
      <c r="H3435" t="str">
        <f>_xlfn.XLOOKUP(Table1[[#This Row],[MyyjäID]],myyjat!$A$2:$A$16,myyjat!$B$2:$B$16)</f>
        <v>Hessu</v>
      </c>
      <c r="I3435">
        <f>_xlfn.XLOOKUP(Table1[[#This Row],[Tuotenumero]],tuotteet!$A$2:$A$26,tuotteet!$C$2:$C$26)</f>
        <v>4</v>
      </c>
      <c r="J3435" t="str">
        <f>_xlfn.XLOOKUP(Table1[[#This Row],[ryhmäID]],ryhmat!$A$2:$A$7,ryhmat!$B$2:$B$7)</f>
        <v>Tarvikkeet</v>
      </c>
      <c r="K3435">
        <f>Table1[[#This Row],[Myyntihinta]]-Table1[[#This Row],[Ostohinta]]</f>
        <v>3.5500000000000007</v>
      </c>
    </row>
    <row r="3436" spans="1:11" x14ac:dyDescent="0.2">
      <c r="A3436">
        <v>53934</v>
      </c>
      <c r="B3436" s="21">
        <v>44330</v>
      </c>
      <c r="C3436" s="26" t="s">
        <v>827</v>
      </c>
      <c r="D3436">
        <v>1</v>
      </c>
      <c r="E3436">
        <v>2</v>
      </c>
      <c r="F3436">
        <v>251</v>
      </c>
      <c r="G3436">
        <v>135.13999999999999</v>
      </c>
      <c r="H3436" t="str">
        <f>_xlfn.XLOOKUP(Table1[[#This Row],[MyyjäID]],myyjat!$A$2:$A$16,myyjat!$B$2:$B$16)</f>
        <v>Petteri</v>
      </c>
      <c r="I3436">
        <f>_xlfn.XLOOKUP(Table1[[#This Row],[Tuotenumero]],tuotteet!$A$2:$A$26,tuotteet!$C$2:$C$26)</f>
        <v>1</v>
      </c>
      <c r="J3436" t="str">
        <f>_xlfn.XLOOKUP(Table1[[#This Row],[ryhmäID]],ryhmat!$A$2:$A$7,ryhmat!$B$2:$B$7)</f>
        <v>Äänentoisto</v>
      </c>
      <c r="K3436">
        <f>Table1[[#This Row],[Myyntihinta]]-Table1[[#This Row],[Ostohinta]]</f>
        <v>115.86000000000001</v>
      </c>
    </row>
    <row r="3437" spans="1:11" x14ac:dyDescent="0.2">
      <c r="A3437">
        <v>53935</v>
      </c>
      <c r="B3437" s="21">
        <v>44330</v>
      </c>
      <c r="C3437" s="26" t="s">
        <v>828</v>
      </c>
      <c r="D3437">
        <v>1</v>
      </c>
      <c r="E3437">
        <v>11</v>
      </c>
      <c r="F3437">
        <v>15</v>
      </c>
      <c r="G3437">
        <v>10.89</v>
      </c>
      <c r="H3437" t="str">
        <f>_xlfn.XLOOKUP(Table1[[#This Row],[MyyjäID]],myyjat!$A$2:$A$16,myyjat!$B$2:$B$16)</f>
        <v>Lisbeth</v>
      </c>
      <c r="I3437">
        <f>_xlfn.XLOOKUP(Table1[[#This Row],[Tuotenumero]],tuotteet!$A$2:$A$26,tuotteet!$C$2:$C$26)</f>
        <v>4</v>
      </c>
      <c r="J3437" t="str">
        <f>_xlfn.XLOOKUP(Table1[[#This Row],[ryhmäID]],ryhmat!$A$2:$A$7,ryhmat!$B$2:$B$7)</f>
        <v>Tarvikkeet</v>
      </c>
      <c r="K3437">
        <f>Table1[[#This Row],[Myyntihinta]]-Table1[[#This Row],[Ostohinta]]</f>
        <v>4.1099999999999994</v>
      </c>
    </row>
    <row r="3438" spans="1:11" x14ac:dyDescent="0.2">
      <c r="A3438">
        <v>53936</v>
      </c>
      <c r="B3438" s="21">
        <v>44330</v>
      </c>
      <c r="C3438" s="26" t="s">
        <v>828</v>
      </c>
      <c r="D3438">
        <v>1</v>
      </c>
      <c r="E3438">
        <v>7</v>
      </c>
      <c r="F3438">
        <v>15</v>
      </c>
      <c r="G3438">
        <v>10.62</v>
      </c>
      <c r="H3438" t="str">
        <f>_xlfn.XLOOKUP(Table1[[#This Row],[MyyjäID]],myyjat!$A$2:$A$16,myyjat!$B$2:$B$16)</f>
        <v>Rauno</v>
      </c>
      <c r="I3438">
        <f>_xlfn.XLOOKUP(Table1[[#This Row],[Tuotenumero]],tuotteet!$A$2:$A$26,tuotteet!$C$2:$C$26)</f>
        <v>4</v>
      </c>
      <c r="J3438" t="str">
        <f>_xlfn.XLOOKUP(Table1[[#This Row],[ryhmäID]],ryhmat!$A$2:$A$7,ryhmat!$B$2:$B$7)</f>
        <v>Tarvikkeet</v>
      </c>
      <c r="K3438">
        <f>Table1[[#This Row],[Myyntihinta]]-Table1[[#This Row],[Ostohinta]]</f>
        <v>4.3800000000000008</v>
      </c>
    </row>
    <row r="3439" spans="1:11" x14ac:dyDescent="0.2">
      <c r="A3439">
        <v>53937</v>
      </c>
      <c r="B3439" s="21">
        <v>44331</v>
      </c>
      <c r="C3439" s="26" t="s">
        <v>828</v>
      </c>
      <c r="D3439">
        <v>1</v>
      </c>
      <c r="E3439">
        <v>1</v>
      </c>
      <c r="F3439">
        <v>15</v>
      </c>
      <c r="G3439">
        <v>10.18</v>
      </c>
      <c r="H3439" t="str">
        <f>_xlfn.XLOOKUP(Table1[[#This Row],[MyyjäID]],myyjat!$A$2:$A$16,myyjat!$B$2:$B$16)</f>
        <v>Jani</v>
      </c>
      <c r="I3439">
        <f>_xlfn.XLOOKUP(Table1[[#This Row],[Tuotenumero]],tuotteet!$A$2:$A$26,tuotteet!$C$2:$C$26)</f>
        <v>4</v>
      </c>
      <c r="J3439" t="str">
        <f>_xlfn.XLOOKUP(Table1[[#This Row],[ryhmäID]],ryhmat!$A$2:$A$7,ryhmat!$B$2:$B$7)</f>
        <v>Tarvikkeet</v>
      </c>
      <c r="K3439">
        <f>Table1[[#This Row],[Myyntihinta]]-Table1[[#This Row],[Ostohinta]]</f>
        <v>4.82</v>
      </c>
    </row>
    <row r="3440" spans="1:11" x14ac:dyDescent="0.2">
      <c r="A3440">
        <v>53938</v>
      </c>
      <c r="B3440" s="21">
        <v>44331</v>
      </c>
      <c r="C3440" s="26" t="s">
        <v>828</v>
      </c>
      <c r="D3440">
        <v>2</v>
      </c>
      <c r="E3440">
        <v>5</v>
      </c>
      <c r="F3440">
        <v>14</v>
      </c>
      <c r="G3440">
        <v>11.16</v>
      </c>
      <c r="H3440" t="str">
        <f>_xlfn.XLOOKUP(Table1[[#This Row],[MyyjäID]],myyjat!$A$2:$A$16,myyjat!$B$2:$B$16)</f>
        <v>Liisa</v>
      </c>
      <c r="I3440">
        <f>_xlfn.XLOOKUP(Table1[[#This Row],[Tuotenumero]],tuotteet!$A$2:$A$26,tuotteet!$C$2:$C$26)</f>
        <v>4</v>
      </c>
      <c r="J3440" t="str">
        <f>_xlfn.XLOOKUP(Table1[[#This Row],[ryhmäID]],ryhmat!$A$2:$A$7,ryhmat!$B$2:$B$7)</f>
        <v>Tarvikkeet</v>
      </c>
      <c r="K3440">
        <f>Table1[[#This Row],[Myyntihinta]]-Table1[[#This Row],[Ostohinta]]</f>
        <v>2.84</v>
      </c>
    </row>
    <row r="3441" spans="1:11" x14ac:dyDescent="0.2">
      <c r="A3441">
        <v>53939</v>
      </c>
      <c r="B3441" s="21">
        <v>44331</v>
      </c>
      <c r="C3441" s="26" t="s">
        <v>828</v>
      </c>
      <c r="D3441">
        <v>1</v>
      </c>
      <c r="E3441">
        <v>2</v>
      </c>
      <c r="F3441">
        <v>15</v>
      </c>
      <c r="G3441">
        <v>11.2</v>
      </c>
      <c r="H3441" t="str">
        <f>_xlfn.XLOOKUP(Table1[[#This Row],[MyyjäID]],myyjat!$A$2:$A$16,myyjat!$B$2:$B$16)</f>
        <v>Petteri</v>
      </c>
      <c r="I3441">
        <f>_xlfn.XLOOKUP(Table1[[#This Row],[Tuotenumero]],tuotteet!$A$2:$A$26,tuotteet!$C$2:$C$26)</f>
        <v>4</v>
      </c>
      <c r="J3441" t="str">
        <f>_xlfn.XLOOKUP(Table1[[#This Row],[ryhmäID]],ryhmat!$A$2:$A$7,ryhmat!$B$2:$B$7)</f>
        <v>Tarvikkeet</v>
      </c>
      <c r="K3441">
        <f>Table1[[#This Row],[Myyntihinta]]-Table1[[#This Row],[Ostohinta]]</f>
        <v>3.8000000000000007</v>
      </c>
    </row>
    <row r="3442" spans="1:11" x14ac:dyDescent="0.2">
      <c r="A3442">
        <v>53940</v>
      </c>
      <c r="B3442" s="21">
        <v>44331</v>
      </c>
      <c r="C3442" s="26" t="s">
        <v>829</v>
      </c>
      <c r="D3442">
        <v>1</v>
      </c>
      <c r="E3442">
        <v>5</v>
      </c>
      <c r="F3442">
        <v>344</v>
      </c>
      <c r="G3442">
        <v>215.49</v>
      </c>
      <c r="H3442" t="str">
        <f>_xlfn.XLOOKUP(Table1[[#This Row],[MyyjäID]],myyjat!$A$2:$A$16,myyjat!$B$2:$B$16)</f>
        <v>Liisa</v>
      </c>
      <c r="I3442">
        <f>_xlfn.XLOOKUP(Table1[[#This Row],[Tuotenumero]],tuotteet!$A$2:$A$26,tuotteet!$C$2:$C$26)</f>
        <v>3</v>
      </c>
      <c r="J3442" t="str">
        <f>_xlfn.XLOOKUP(Table1[[#This Row],[ryhmäID]],ryhmat!$A$2:$A$7,ryhmat!$B$2:$B$7)</f>
        <v>TV</v>
      </c>
      <c r="K3442">
        <f>Table1[[#This Row],[Myyntihinta]]-Table1[[#This Row],[Ostohinta]]</f>
        <v>128.51</v>
      </c>
    </row>
    <row r="3443" spans="1:11" x14ac:dyDescent="0.2">
      <c r="A3443">
        <v>53941</v>
      </c>
      <c r="B3443" s="21">
        <v>44332</v>
      </c>
      <c r="C3443" s="26" t="s">
        <v>828</v>
      </c>
      <c r="D3443">
        <v>1</v>
      </c>
      <c r="E3443">
        <v>7</v>
      </c>
      <c r="F3443">
        <v>15</v>
      </c>
      <c r="G3443">
        <v>11.11</v>
      </c>
      <c r="H3443" t="str">
        <f>_xlfn.XLOOKUP(Table1[[#This Row],[MyyjäID]],myyjat!$A$2:$A$16,myyjat!$B$2:$B$16)</f>
        <v>Rauno</v>
      </c>
      <c r="I3443">
        <f>_xlfn.XLOOKUP(Table1[[#This Row],[Tuotenumero]],tuotteet!$A$2:$A$26,tuotteet!$C$2:$C$26)</f>
        <v>4</v>
      </c>
      <c r="J3443" t="str">
        <f>_xlfn.XLOOKUP(Table1[[#This Row],[ryhmäID]],ryhmat!$A$2:$A$7,ryhmat!$B$2:$B$7)</f>
        <v>Tarvikkeet</v>
      </c>
      <c r="K3443">
        <f>Table1[[#This Row],[Myyntihinta]]-Table1[[#This Row],[Ostohinta]]</f>
        <v>3.8900000000000006</v>
      </c>
    </row>
    <row r="3444" spans="1:11" x14ac:dyDescent="0.2">
      <c r="A3444">
        <v>53942</v>
      </c>
      <c r="B3444" s="21">
        <v>44333</v>
      </c>
      <c r="C3444" s="26" t="s">
        <v>827</v>
      </c>
      <c r="D3444">
        <v>1</v>
      </c>
      <c r="E3444">
        <v>1</v>
      </c>
      <c r="F3444">
        <v>251</v>
      </c>
      <c r="G3444">
        <v>131.52000000000001</v>
      </c>
      <c r="H3444" t="str">
        <f>_xlfn.XLOOKUP(Table1[[#This Row],[MyyjäID]],myyjat!$A$2:$A$16,myyjat!$B$2:$B$16)</f>
        <v>Jani</v>
      </c>
      <c r="I3444">
        <f>_xlfn.XLOOKUP(Table1[[#This Row],[Tuotenumero]],tuotteet!$A$2:$A$26,tuotteet!$C$2:$C$26)</f>
        <v>1</v>
      </c>
      <c r="J3444" t="str">
        <f>_xlfn.XLOOKUP(Table1[[#This Row],[ryhmäID]],ryhmat!$A$2:$A$7,ryhmat!$B$2:$B$7)</f>
        <v>Äänentoisto</v>
      </c>
      <c r="K3444">
        <f>Table1[[#This Row],[Myyntihinta]]-Table1[[#This Row],[Ostohinta]]</f>
        <v>119.47999999999999</v>
      </c>
    </row>
    <row r="3445" spans="1:11" x14ac:dyDescent="0.2">
      <c r="A3445">
        <v>53943</v>
      </c>
      <c r="B3445" s="21">
        <v>44333</v>
      </c>
      <c r="C3445" s="26" t="s">
        <v>828</v>
      </c>
      <c r="D3445">
        <v>1</v>
      </c>
      <c r="E3445">
        <v>11</v>
      </c>
      <c r="F3445">
        <v>15</v>
      </c>
      <c r="G3445">
        <v>10.8</v>
      </c>
      <c r="H3445" t="str">
        <f>_xlfn.XLOOKUP(Table1[[#This Row],[MyyjäID]],myyjat!$A$2:$A$16,myyjat!$B$2:$B$16)</f>
        <v>Lisbeth</v>
      </c>
      <c r="I3445">
        <f>_xlfn.XLOOKUP(Table1[[#This Row],[Tuotenumero]],tuotteet!$A$2:$A$26,tuotteet!$C$2:$C$26)</f>
        <v>4</v>
      </c>
      <c r="J3445" t="str">
        <f>_xlfn.XLOOKUP(Table1[[#This Row],[ryhmäID]],ryhmat!$A$2:$A$7,ryhmat!$B$2:$B$7)</f>
        <v>Tarvikkeet</v>
      </c>
      <c r="K3445">
        <f>Table1[[#This Row],[Myyntihinta]]-Table1[[#This Row],[Ostohinta]]</f>
        <v>4.1999999999999993</v>
      </c>
    </row>
    <row r="3446" spans="1:11" x14ac:dyDescent="0.2">
      <c r="A3446">
        <v>53944</v>
      </c>
      <c r="B3446" s="21">
        <v>44334</v>
      </c>
      <c r="C3446" s="26" t="s">
        <v>828</v>
      </c>
      <c r="D3446">
        <v>1</v>
      </c>
      <c r="E3446">
        <v>1</v>
      </c>
      <c r="F3446">
        <v>15</v>
      </c>
      <c r="G3446">
        <v>11.17</v>
      </c>
      <c r="H3446" t="str">
        <f>_xlfn.XLOOKUP(Table1[[#This Row],[MyyjäID]],myyjat!$A$2:$A$16,myyjat!$B$2:$B$16)</f>
        <v>Jani</v>
      </c>
      <c r="I3446">
        <f>_xlfn.XLOOKUP(Table1[[#This Row],[Tuotenumero]],tuotteet!$A$2:$A$26,tuotteet!$C$2:$C$26)</f>
        <v>4</v>
      </c>
      <c r="J3446" t="str">
        <f>_xlfn.XLOOKUP(Table1[[#This Row],[ryhmäID]],ryhmat!$A$2:$A$7,ryhmat!$B$2:$B$7)</f>
        <v>Tarvikkeet</v>
      </c>
      <c r="K3446">
        <f>Table1[[#This Row],[Myyntihinta]]-Table1[[#This Row],[Ostohinta]]</f>
        <v>3.83</v>
      </c>
    </row>
    <row r="3447" spans="1:11" x14ac:dyDescent="0.2">
      <c r="A3447">
        <v>53945</v>
      </c>
      <c r="B3447" s="21">
        <v>44334</v>
      </c>
      <c r="C3447" s="26" t="s">
        <v>828</v>
      </c>
      <c r="D3447">
        <v>1</v>
      </c>
      <c r="E3447">
        <v>14</v>
      </c>
      <c r="F3447">
        <v>15</v>
      </c>
      <c r="G3447">
        <v>10.98</v>
      </c>
      <c r="H3447" t="str">
        <f>_xlfn.XLOOKUP(Table1[[#This Row],[MyyjäID]],myyjat!$A$2:$A$16,myyjat!$B$2:$B$16)</f>
        <v>Hillevi</v>
      </c>
      <c r="I3447">
        <f>_xlfn.XLOOKUP(Table1[[#This Row],[Tuotenumero]],tuotteet!$A$2:$A$26,tuotteet!$C$2:$C$26)</f>
        <v>4</v>
      </c>
      <c r="J3447" t="str">
        <f>_xlfn.XLOOKUP(Table1[[#This Row],[ryhmäID]],ryhmat!$A$2:$A$7,ryhmat!$B$2:$B$7)</f>
        <v>Tarvikkeet</v>
      </c>
      <c r="K3447">
        <f>Table1[[#This Row],[Myyntihinta]]-Table1[[#This Row],[Ostohinta]]</f>
        <v>4.0199999999999996</v>
      </c>
    </row>
    <row r="3448" spans="1:11" x14ac:dyDescent="0.2">
      <c r="A3448">
        <v>53946</v>
      </c>
      <c r="B3448" s="21">
        <v>44335</v>
      </c>
      <c r="C3448" s="26" t="s">
        <v>828</v>
      </c>
      <c r="D3448">
        <v>1</v>
      </c>
      <c r="E3448">
        <v>3</v>
      </c>
      <c r="F3448">
        <v>15</v>
      </c>
      <c r="G3448">
        <v>10.4</v>
      </c>
      <c r="H3448" t="str">
        <f>_xlfn.XLOOKUP(Table1[[#This Row],[MyyjäID]],myyjat!$A$2:$A$16,myyjat!$B$2:$B$16)</f>
        <v>Pekka</v>
      </c>
      <c r="I3448">
        <f>_xlfn.XLOOKUP(Table1[[#This Row],[Tuotenumero]],tuotteet!$A$2:$A$26,tuotteet!$C$2:$C$26)</f>
        <v>4</v>
      </c>
      <c r="J3448" t="str">
        <f>_xlfn.XLOOKUP(Table1[[#This Row],[ryhmäID]],ryhmat!$A$2:$A$7,ryhmat!$B$2:$B$7)</f>
        <v>Tarvikkeet</v>
      </c>
      <c r="K3448">
        <f>Table1[[#This Row],[Myyntihinta]]-Table1[[#This Row],[Ostohinta]]</f>
        <v>4.5999999999999996</v>
      </c>
    </row>
    <row r="3449" spans="1:11" x14ac:dyDescent="0.2">
      <c r="A3449">
        <v>53947</v>
      </c>
      <c r="B3449" s="21">
        <v>44335</v>
      </c>
      <c r="C3449" s="26" t="s">
        <v>826</v>
      </c>
      <c r="D3449">
        <v>1</v>
      </c>
      <c r="E3449">
        <v>5</v>
      </c>
      <c r="F3449">
        <v>18</v>
      </c>
      <c r="G3449">
        <v>8.92</v>
      </c>
      <c r="H3449" t="str">
        <f>_xlfn.XLOOKUP(Table1[[#This Row],[MyyjäID]],myyjat!$A$2:$A$16,myyjat!$B$2:$B$16)</f>
        <v>Liisa</v>
      </c>
      <c r="I3449">
        <f>_xlfn.XLOOKUP(Table1[[#This Row],[Tuotenumero]],tuotteet!$A$2:$A$26,tuotteet!$C$2:$C$26)</f>
        <v>4</v>
      </c>
      <c r="J3449" t="str">
        <f>_xlfn.XLOOKUP(Table1[[#This Row],[ryhmäID]],ryhmat!$A$2:$A$7,ryhmat!$B$2:$B$7)</f>
        <v>Tarvikkeet</v>
      </c>
      <c r="K3449">
        <f>Table1[[#This Row],[Myyntihinta]]-Table1[[#This Row],[Ostohinta]]</f>
        <v>9.08</v>
      </c>
    </row>
    <row r="3450" spans="1:11" x14ac:dyDescent="0.2">
      <c r="A3450">
        <v>53948</v>
      </c>
      <c r="B3450" s="21">
        <v>44336</v>
      </c>
      <c r="C3450" s="26" t="s">
        <v>828</v>
      </c>
      <c r="D3450">
        <v>1</v>
      </c>
      <c r="E3450">
        <v>5</v>
      </c>
      <c r="F3450">
        <v>14</v>
      </c>
      <c r="G3450">
        <v>10.54</v>
      </c>
      <c r="H3450" t="str">
        <f>_xlfn.XLOOKUP(Table1[[#This Row],[MyyjäID]],myyjat!$A$2:$A$16,myyjat!$B$2:$B$16)</f>
        <v>Liisa</v>
      </c>
      <c r="I3450">
        <f>_xlfn.XLOOKUP(Table1[[#This Row],[Tuotenumero]],tuotteet!$A$2:$A$26,tuotteet!$C$2:$C$26)</f>
        <v>4</v>
      </c>
      <c r="J3450" t="str">
        <f>_xlfn.XLOOKUP(Table1[[#This Row],[ryhmäID]],ryhmat!$A$2:$A$7,ryhmat!$B$2:$B$7)</f>
        <v>Tarvikkeet</v>
      </c>
      <c r="K3450">
        <f>Table1[[#This Row],[Myyntihinta]]-Table1[[#This Row],[Ostohinta]]</f>
        <v>3.4600000000000009</v>
      </c>
    </row>
    <row r="3451" spans="1:11" x14ac:dyDescent="0.2">
      <c r="A3451">
        <v>53949</v>
      </c>
      <c r="B3451" s="21">
        <v>44337</v>
      </c>
      <c r="C3451" s="26" t="s">
        <v>828</v>
      </c>
      <c r="D3451">
        <v>1</v>
      </c>
      <c r="E3451">
        <v>14</v>
      </c>
      <c r="F3451">
        <v>15</v>
      </c>
      <c r="G3451">
        <v>11.12</v>
      </c>
      <c r="H3451" t="str">
        <f>_xlfn.XLOOKUP(Table1[[#This Row],[MyyjäID]],myyjat!$A$2:$A$16,myyjat!$B$2:$B$16)</f>
        <v>Hillevi</v>
      </c>
      <c r="I3451">
        <f>_xlfn.XLOOKUP(Table1[[#This Row],[Tuotenumero]],tuotteet!$A$2:$A$26,tuotteet!$C$2:$C$26)</f>
        <v>4</v>
      </c>
      <c r="J3451" t="str">
        <f>_xlfn.XLOOKUP(Table1[[#This Row],[ryhmäID]],ryhmat!$A$2:$A$7,ryhmat!$B$2:$B$7)</f>
        <v>Tarvikkeet</v>
      </c>
      <c r="K3451">
        <f>Table1[[#This Row],[Myyntihinta]]-Table1[[#This Row],[Ostohinta]]</f>
        <v>3.8800000000000008</v>
      </c>
    </row>
    <row r="3452" spans="1:11" x14ac:dyDescent="0.2">
      <c r="A3452">
        <v>53950</v>
      </c>
      <c r="B3452" s="21">
        <v>44338</v>
      </c>
      <c r="C3452" s="26" t="s">
        <v>828</v>
      </c>
      <c r="D3452">
        <v>1</v>
      </c>
      <c r="E3452">
        <v>7</v>
      </c>
      <c r="F3452">
        <v>15</v>
      </c>
      <c r="G3452">
        <v>10.55</v>
      </c>
      <c r="H3452" t="str">
        <f>_xlfn.XLOOKUP(Table1[[#This Row],[MyyjäID]],myyjat!$A$2:$A$16,myyjat!$B$2:$B$16)</f>
        <v>Rauno</v>
      </c>
      <c r="I3452">
        <f>_xlfn.XLOOKUP(Table1[[#This Row],[Tuotenumero]],tuotteet!$A$2:$A$26,tuotteet!$C$2:$C$26)</f>
        <v>4</v>
      </c>
      <c r="J3452" t="str">
        <f>_xlfn.XLOOKUP(Table1[[#This Row],[ryhmäID]],ryhmat!$A$2:$A$7,ryhmat!$B$2:$B$7)</f>
        <v>Tarvikkeet</v>
      </c>
      <c r="K3452">
        <f>Table1[[#This Row],[Myyntihinta]]-Table1[[#This Row],[Ostohinta]]</f>
        <v>4.4499999999999993</v>
      </c>
    </row>
    <row r="3453" spans="1:11" x14ac:dyDescent="0.2">
      <c r="A3453">
        <v>53951</v>
      </c>
      <c r="B3453" s="21">
        <v>44338</v>
      </c>
      <c r="C3453" s="26" t="s">
        <v>833</v>
      </c>
      <c r="D3453">
        <v>1</v>
      </c>
      <c r="E3453">
        <v>5</v>
      </c>
      <c r="F3453">
        <v>33</v>
      </c>
      <c r="G3453">
        <v>18.55</v>
      </c>
      <c r="H3453" t="str">
        <f>_xlfn.XLOOKUP(Table1[[#This Row],[MyyjäID]],myyjat!$A$2:$A$16,myyjat!$B$2:$B$16)</f>
        <v>Liisa</v>
      </c>
      <c r="I3453">
        <f>_xlfn.XLOOKUP(Table1[[#This Row],[Tuotenumero]],tuotteet!$A$2:$A$26,tuotteet!$C$2:$C$26)</f>
        <v>4</v>
      </c>
      <c r="J3453" t="str">
        <f>_xlfn.XLOOKUP(Table1[[#This Row],[ryhmäID]],ryhmat!$A$2:$A$7,ryhmat!$B$2:$B$7)</f>
        <v>Tarvikkeet</v>
      </c>
      <c r="K3453">
        <f>Table1[[#This Row],[Myyntihinta]]-Table1[[#This Row],[Ostohinta]]</f>
        <v>14.45</v>
      </c>
    </row>
    <row r="3454" spans="1:11" x14ac:dyDescent="0.2">
      <c r="A3454">
        <v>53952</v>
      </c>
      <c r="B3454" s="21">
        <v>44338</v>
      </c>
      <c r="C3454" s="26" t="s">
        <v>827</v>
      </c>
      <c r="D3454">
        <v>1</v>
      </c>
      <c r="E3454">
        <v>7</v>
      </c>
      <c r="F3454">
        <v>248</v>
      </c>
      <c r="G3454">
        <v>138.9</v>
      </c>
      <c r="H3454" t="str">
        <f>_xlfn.XLOOKUP(Table1[[#This Row],[MyyjäID]],myyjat!$A$2:$A$16,myyjat!$B$2:$B$16)</f>
        <v>Rauno</v>
      </c>
      <c r="I3454">
        <f>_xlfn.XLOOKUP(Table1[[#This Row],[Tuotenumero]],tuotteet!$A$2:$A$26,tuotteet!$C$2:$C$26)</f>
        <v>1</v>
      </c>
      <c r="J3454" t="str">
        <f>_xlfn.XLOOKUP(Table1[[#This Row],[ryhmäID]],ryhmat!$A$2:$A$7,ryhmat!$B$2:$B$7)</f>
        <v>Äänentoisto</v>
      </c>
      <c r="K3454">
        <f>Table1[[#This Row],[Myyntihinta]]-Table1[[#This Row],[Ostohinta]]</f>
        <v>109.1</v>
      </c>
    </row>
    <row r="3455" spans="1:11" x14ac:dyDescent="0.2">
      <c r="A3455">
        <v>53953</v>
      </c>
      <c r="B3455" s="21">
        <v>44339</v>
      </c>
      <c r="C3455" s="26" t="s">
        <v>828</v>
      </c>
      <c r="D3455">
        <v>1</v>
      </c>
      <c r="E3455">
        <v>6</v>
      </c>
      <c r="F3455">
        <v>15</v>
      </c>
      <c r="G3455">
        <v>10.6</v>
      </c>
      <c r="H3455" t="str">
        <f>_xlfn.XLOOKUP(Table1[[#This Row],[MyyjäID]],myyjat!$A$2:$A$16,myyjat!$B$2:$B$16)</f>
        <v>Hessu</v>
      </c>
      <c r="I3455">
        <f>_xlfn.XLOOKUP(Table1[[#This Row],[Tuotenumero]],tuotteet!$A$2:$A$26,tuotteet!$C$2:$C$26)</f>
        <v>4</v>
      </c>
      <c r="J3455" t="str">
        <f>_xlfn.XLOOKUP(Table1[[#This Row],[ryhmäID]],ryhmat!$A$2:$A$7,ryhmat!$B$2:$B$7)</f>
        <v>Tarvikkeet</v>
      </c>
      <c r="K3455">
        <f>Table1[[#This Row],[Myyntihinta]]-Table1[[#This Row],[Ostohinta]]</f>
        <v>4.4000000000000004</v>
      </c>
    </row>
    <row r="3456" spans="1:11" x14ac:dyDescent="0.2">
      <c r="A3456">
        <v>53954</v>
      </c>
      <c r="B3456" s="21">
        <v>44339</v>
      </c>
      <c r="C3456" s="26" t="s">
        <v>828</v>
      </c>
      <c r="D3456">
        <v>1</v>
      </c>
      <c r="E3456">
        <v>6</v>
      </c>
      <c r="F3456">
        <v>14</v>
      </c>
      <c r="G3456">
        <v>10.43</v>
      </c>
      <c r="H3456" t="str">
        <f>_xlfn.XLOOKUP(Table1[[#This Row],[MyyjäID]],myyjat!$A$2:$A$16,myyjat!$B$2:$B$16)</f>
        <v>Hessu</v>
      </c>
      <c r="I3456">
        <f>_xlfn.XLOOKUP(Table1[[#This Row],[Tuotenumero]],tuotteet!$A$2:$A$26,tuotteet!$C$2:$C$26)</f>
        <v>4</v>
      </c>
      <c r="J3456" t="str">
        <f>_xlfn.XLOOKUP(Table1[[#This Row],[ryhmäID]],ryhmat!$A$2:$A$7,ryhmat!$B$2:$B$7)</f>
        <v>Tarvikkeet</v>
      </c>
      <c r="K3456">
        <f>Table1[[#This Row],[Myyntihinta]]-Table1[[#This Row],[Ostohinta]]</f>
        <v>3.5700000000000003</v>
      </c>
    </row>
    <row r="3457" spans="1:11" x14ac:dyDescent="0.2">
      <c r="A3457">
        <v>53955</v>
      </c>
      <c r="B3457" s="21">
        <v>44339</v>
      </c>
      <c r="C3457" s="26" t="s">
        <v>828</v>
      </c>
      <c r="D3457">
        <v>1</v>
      </c>
      <c r="E3457">
        <v>1</v>
      </c>
      <c r="F3457">
        <v>15</v>
      </c>
      <c r="G3457">
        <v>10.56</v>
      </c>
      <c r="H3457" t="str">
        <f>_xlfn.XLOOKUP(Table1[[#This Row],[MyyjäID]],myyjat!$A$2:$A$16,myyjat!$B$2:$B$16)</f>
        <v>Jani</v>
      </c>
      <c r="I3457">
        <f>_xlfn.XLOOKUP(Table1[[#This Row],[Tuotenumero]],tuotteet!$A$2:$A$26,tuotteet!$C$2:$C$26)</f>
        <v>4</v>
      </c>
      <c r="J3457" t="str">
        <f>_xlfn.XLOOKUP(Table1[[#This Row],[ryhmäID]],ryhmat!$A$2:$A$7,ryhmat!$B$2:$B$7)</f>
        <v>Tarvikkeet</v>
      </c>
      <c r="K3457">
        <f>Table1[[#This Row],[Myyntihinta]]-Table1[[#This Row],[Ostohinta]]</f>
        <v>4.4399999999999995</v>
      </c>
    </row>
    <row r="3458" spans="1:11" x14ac:dyDescent="0.2">
      <c r="A3458">
        <v>53956</v>
      </c>
      <c r="B3458" s="21">
        <v>44340</v>
      </c>
      <c r="C3458" s="26" t="s">
        <v>828</v>
      </c>
      <c r="D3458">
        <v>1</v>
      </c>
      <c r="E3458">
        <v>14</v>
      </c>
      <c r="F3458">
        <v>14</v>
      </c>
      <c r="G3458">
        <v>10.19</v>
      </c>
      <c r="H3458" t="str">
        <f>_xlfn.XLOOKUP(Table1[[#This Row],[MyyjäID]],myyjat!$A$2:$A$16,myyjat!$B$2:$B$16)</f>
        <v>Hillevi</v>
      </c>
      <c r="I3458">
        <f>_xlfn.XLOOKUP(Table1[[#This Row],[Tuotenumero]],tuotteet!$A$2:$A$26,tuotteet!$C$2:$C$26)</f>
        <v>4</v>
      </c>
      <c r="J3458" t="str">
        <f>_xlfn.XLOOKUP(Table1[[#This Row],[ryhmäID]],ryhmat!$A$2:$A$7,ryhmat!$B$2:$B$7)</f>
        <v>Tarvikkeet</v>
      </c>
      <c r="K3458">
        <f>Table1[[#This Row],[Myyntihinta]]-Table1[[#This Row],[Ostohinta]]</f>
        <v>3.8100000000000005</v>
      </c>
    </row>
    <row r="3459" spans="1:11" x14ac:dyDescent="0.2">
      <c r="A3459">
        <v>53957</v>
      </c>
      <c r="B3459" s="21">
        <v>44340</v>
      </c>
      <c r="C3459" s="26" t="s">
        <v>830</v>
      </c>
      <c r="D3459">
        <v>1</v>
      </c>
      <c r="E3459">
        <v>5</v>
      </c>
      <c r="F3459">
        <v>57</v>
      </c>
      <c r="G3459">
        <v>42.63</v>
      </c>
      <c r="H3459" t="str">
        <f>_xlfn.XLOOKUP(Table1[[#This Row],[MyyjäID]],myyjat!$A$2:$A$16,myyjat!$B$2:$B$16)</f>
        <v>Liisa</v>
      </c>
      <c r="I3459">
        <f>_xlfn.XLOOKUP(Table1[[#This Row],[Tuotenumero]],tuotteet!$A$2:$A$26,tuotteet!$C$2:$C$26)</f>
        <v>4</v>
      </c>
      <c r="J3459" t="str">
        <f>_xlfn.XLOOKUP(Table1[[#This Row],[ryhmäID]],ryhmat!$A$2:$A$7,ryhmat!$B$2:$B$7)</f>
        <v>Tarvikkeet</v>
      </c>
      <c r="K3459">
        <f>Table1[[#This Row],[Myyntihinta]]-Table1[[#This Row],[Ostohinta]]</f>
        <v>14.369999999999997</v>
      </c>
    </row>
    <row r="3460" spans="1:11" x14ac:dyDescent="0.2">
      <c r="A3460">
        <v>53958</v>
      </c>
      <c r="B3460" s="21">
        <v>44340</v>
      </c>
      <c r="C3460" s="26" t="s">
        <v>831</v>
      </c>
      <c r="D3460">
        <v>1</v>
      </c>
      <c r="E3460">
        <v>7</v>
      </c>
      <c r="F3460">
        <v>109</v>
      </c>
      <c r="G3460">
        <v>73.5</v>
      </c>
      <c r="H3460" t="str">
        <f>_xlfn.XLOOKUP(Table1[[#This Row],[MyyjäID]],myyjat!$A$2:$A$16,myyjat!$B$2:$B$16)</f>
        <v>Rauno</v>
      </c>
      <c r="I3460">
        <f>_xlfn.XLOOKUP(Table1[[#This Row],[Tuotenumero]],tuotteet!$A$2:$A$26,tuotteet!$C$2:$C$26)</f>
        <v>6</v>
      </c>
      <c r="J3460" t="str">
        <f>_xlfn.XLOOKUP(Table1[[#This Row],[ryhmäID]],ryhmat!$A$2:$A$7,ryhmat!$B$2:$B$7)</f>
        <v>Digiboxit</v>
      </c>
      <c r="K3460">
        <f>Table1[[#This Row],[Myyntihinta]]-Table1[[#This Row],[Ostohinta]]</f>
        <v>35.5</v>
      </c>
    </row>
    <row r="3461" spans="1:11" x14ac:dyDescent="0.2">
      <c r="A3461">
        <v>53959</v>
      </c>
      <c r="B3461" s="21">
        <v>44340</v>
      </c>
      <c r="C3461" s="26" t="s">
        <v>828</v>
      </c>
      <c r="D3461">
        <v>1</v>
      </c>
      <c r="E3461">
        <v>9</v>
      </c>
      <c r="F3461">
        <v>15</v>
      </c>
      <c r="G3461">
        <v>10.89</v>
      </c>
      <c r="H3461" t="str">
        <f>_xlfn.XLOOKUP(Table1[[#This Row],[MyyjäID]],myyjat!$A$2:$A$16,myyjat!$B$2:$B$16)</f>
        <v>Maija</v>
      </c>
      <c r="I3461">
        <f>_xlfn.XLOOKUP(Table1[[#This Row],[Tuotenumero]],tuotteet!$A$2:$A$26,tuotteet!$C$2:$C$26)</f>
        <v>4</v>
      </c>
      <c r="J3461" t="str">
        <f>_xlfn.XLOOKUP(Table1[[#This Row],[ryhmäID]],ryhmat!$A$2:$A$7,ryhmat!$B$2:$B$7)</f>
        <v>Tarvikkeet</v>
      </c>
      <c r="K3461">
        <f>Table1[[#This Row],[Myyntihinta]]-Table1[[#This Row],[Ostohinta]]</f>
        <v>4.1099999999999994</v>
      </c>
    </row>
    <row r="3462" spans="1:11" x14ac:dyDescent="0.2">
      <c r="A3462">
        <v>53960</v>
      </c>
      <c r="B3462" s="21">
        <v>44340</v>
      </c>
      <c r="C3462" s="26" t="s">
        <v>829</v>
      </c>
      <c r="D3462">
        <v>1</v>
      </c>
      <c r="E3462">
        <v>1</v>
      </c>
      <c r="F3462">
        <v>326</v>
      </c>
      <c r="G3462">
        <v>214.7</v>
      </c>
      <c r="H3462" t="str">
        <f>_xlfn.XLOOKUP(Table1[[#This Row],[MyyjäID]],myyjat!$A$2:$A$16,myyjat!$B$2:$B$16)</f>
        <v>Jani</v>
      </c>
      <c r="I3462">
        <f>_xlfn.XLOOKUP(Table1[[#This Row],[Tuotenumero]],tuotteet!$A$2:$A$26,tuotteet!$C$2:$C$26)</f>
        <v>3</v>
      </c>
      <c r="J3462" t="str">
        <f>_xlfn.XLOOKUP(Table1[[#This Row],[ryhmäID]],ryhmat!$A$2:$A$7,ryhmat!$B$2:$B$7)</f>
        <v>TV</v>
      </c>
      <c r="K3462">
        <f>Table1[[#This Row],[Myyntihinta]]-Table1[[#This Row],[Ostohinta]]</f>
        <v>111.30000000000001</v>
      </c>
    </row>
    <row r="3463" spans="1:11" x14ac:dyDescent="0.2">
      <c r="A3463">
        <v>53961</v>
      </c>
      <c r="B3463" s="21">
        <v>44341</v>
      </c>
      <c r="C3463" s="26" t="s">
        <v>828</v>
      </c>
      <c r="D3463">
        <v>1</v>
      </c>
      <c r="E3463">
        <v>11</v>
      </c>
      <c r="F3463">
        <v>14</v>
      </c>
      <c r="G3463">
        <v>10.64</v>
      </c>
      <c r="H3463" t="str">
        <f>_xlfn.XLOOKUP(Table1[[#This Row],[MyyjäID]],myyjat!$A$2:$A$16,myyjat!$B$2:$B$16)</f>
        <v>Lisbeth</v>
      </c>
      <c r="I3463">
        <f>_xlfn.XLOOKUP(Table1[[#This Row],[Tuotenumero]],tuotteet!$A$2:$A$26,tuotteet!$C$2:$C$26)</f>
        <v>4</v>
      </c>
      <c r="J3463" t="str">
        <f>_xlfn.XLOOKUP(Table1[[#This Row],[ryhmäID]],ryhmat!$A$2:$A$7,ryhmat!$B$2:$B$7)</f>
        <v>Tarvikkeet</v>
      </c>
      <c r="K3463">
        <f>Table1[[#This Row],[Myyntihinta]]-Table1[[#This Row],[Ostohinta]]</f>
        <v>3.3599999999999994</v>
      </c>
    </row>
    <row r="3464" spans="1:11" x14ac:dyDescent="0.2">
      <c r="A3464">
        <v>53962</v>
      </c>
      <c r="B3464" s="21">
        <v>44341</v>
      </c>
      <c r="C3464" s="26" t="s">
        <v>827</v>
      </c>
      <c r="D3464">
        <v>1</v>
      </c>
      <c r="E3464">
        <v>6</v>
      </c>
      <c r="F3464">
        <v>248</v>
      </c>
      <c r="G3464">
        <v>132.26</v>
      </c>
      <c r="H3464" t="str">
        <f>_xlfn.XLOOKUP(Table1[[#This Row],[MyyjäID]],myyjat!$A$2:$A$16,myyjat!$B$2:$B$16)</f>
        <v>Hessu</v>
      </c>
      <c r="I3464">
        <f>_xlfn.XLOOKUP(Table1[[#This Row],[Tuotenumero]],tuotteet!$A$2:$A$26,tuotteet!$C$2:$C$26)</f>
        <v>1</v>
      </c>
      <c r="J3464" t="str">
        <f>_xlfn.XLOOKUP(Table1[[#This Row],[ryhmäID]],ryhmat!$A$2:$A$7,ryhmat!$B$2:$B$7)</f>
        <v>Äänentoisto</v>
      </c>
      <c r="K3464">
        <f>Table1[[#This Row],[Myyntihinta]]-Table1[[#This Row],[Ostohinta]]</f>
        <v>115.74000000000001</v>
      </c>
    </row>
    <row r="3465" spans="1:11" x14ac:dyDescent="0.2">
      <c r="A3465">
        <v>53963</v>
      </c>
      <c r="B3465" s="21">
        <v>44341</v>
      </c>
      <c r="C3465" s="26" t="s">
        <v>828</v>
      </c>
      <c r="D3465">
        <v>1</v>
      </c>
      <c r="E3465">
        <v>9</v>
      </c>
      <c r="F3465">
        <v>14</v>
      </c>
      <c r="G3465">
        <v>10.9</v>
      </c>
      <c r="H3465" t="str">
        <f>_xlfn.XLOOKUP(Table1[[#This Row],[MyyjäID]],myyjat!$A$2:$A$16,myyjat!$B$2:$B$16)</f>
        <v>Maija</v>
      </c>
      <c r="I3465">
        <f>_xlfn.XLOOKUP(Table1[[#This Row],[Tuotenumero]],tuotteet!$A$2:$A$26,tuotteet!$C$2:$C$26)</f>
        <v>4</v>
      </c>
      <c r="J3465" t="str">
        <f>_xlfn.XLOOKUP(Table1[[#This Row],[ryhmäID]],ryhmat!$A$2:$A$7,ryhmat!$B$2:$B$7)</f>
        <v>Tarvikkeet</v>
      </c>
      <c r="K3465">
        <f>Table1[[#This Row],[Myyntihinta]]-Table1[[#This Row],[Ostohinta]]</f>
        <v>3.0999999999999996</v>
      </c>
    </row>
    <row r="3466" spans="1:11" x14ac:dyDescent="0.2">
      <c r="A3466">
        <v>53964</v>
      </c>
      <c r="B3466" s="21">
        <v>44341</v>
      </c>
      <c r="C3466" s="26" t="s">
        <v>828</v>
      </c>
      <c r="D3466">
        <v>1</v>
      </c>
      <c r="E3466">
        <v>3</v>
      </c>
      <c r="F3466">
        <v>14</v>
      </c>
      <c r="G3466">
        <v>10.83</v>
      </c>
      <c r="H3466" t="str">
        <f>_xlfn.XLOOKUP(Table1[[#This Row],[MyyjäID]],myyjat!$A$2:$A$16,myyjat!$B$2:$B$16)</f>
        <v>Pekka</v>
      </c>
      <c r="I3466">
        <f>_xlfn.XLOOKUP(Table1[[#This Row],[Tuotenumero]],tuotteet!$A$2:$A$26,tuotteet!$C$2:$C$26)</f>
        <v>4</v>
      </c>
      <c r="J3466" t="str">
        <f>_xlfn.XLOOKUP(Table1[[#This Row],[ryhmäID]],ryhmat!$A$2:$A$7,ryhmat!$B$2:$B$7)</f>
        <v>Tarvikkeet</v>
      </c>
      <c r="K3466">
        <f>Table1[[#This Row],[Myyntihinta]]-Table1[[#This Row],[Ostohinta]]</f>
        <v>3.17</v>
      </c>
    </row>
    <row r="3467" spans="1:11" x14ac:dyDescent="0.2">
      <c r="A3467">
        <v>53965</v>
      </c>
      <c r="B3467" s="21">
        <v>44342</v>
      </c>
      <c r="C3467" s="26" t="s">
        <v>826</v>
      </c>
      <c r="D3467">
        <v>1</v>
      </c>
      <c r="E3467">
        <v>11</v>
      </c>
      <c r="F3467">
        <v>17</v>
      </c>
      <c r="G3467">
        <v>9.6</v>
      </c>
      <c r="H3467" t="str">
        <f>_xlfn.XLOOKUP(Table1[[#This Row],[MyyjäID]],myyjat!$A$2:$A$16,myyjat!$B$2:$B$16)</f>
        <v>Lisbeth</v>
      </c>
      <c r="I3467">
        <f>_xlfn.XLOOKUP(Table1[[#This Row],[Tuotenumero]],tuotteet!$A$2:$A$26,tuotteet!$C$2:$C$26)</f>
        <v>4</v>
      </c>
      <c r="J3467" t="str">
        <f>_xlfn.XLOOKUP(Table1[[#This Row],[ryhmäID]],ryhmat!$A$2:$A$7,ryhmat!$B$2:$B$7)</f>
        <v>Tarvikkeet</v>
      </c>
      <c r="K3467">
        <f>Table1[[#This Row],[Myyntihinta]]-Table1[[#This Row],[Ostohinta]]</f>
        <v>7.4</v>
      </c>
    </row>
    <row r="3468" spans="1:11" x14ac:dyDescent="0.2">
      <c r="A3468">
        <v>53966</v>
      </c>
      <c r="B3468" s="21">
        <v>44342</v>
      </c>
      <c r="C3468" s="26" t="s">
        <v>828</v>
      </c>
      <c r="D3468">
        <v>1</v>
      </c>
      <c r="E3468">
        <v>2</v>
      </c>
      <c r="F3468">
        <v>15</v>
      </c>
      <c r="G3468">
        <v>10.55</v>
      </c>
      <c r="H3468" t="str">
        <f>_xlfn.XLOOKUP(Table1[[#This Row],[MyyjäID]],myyjat!$A$2:$A$16,myyjat!$B$2:$B$16)</f>
        <v>Petteri</v>
      </c>
      <c r="I3468">
        <f>_xlfn.XLOOKUP(Table1[[#This Row],[Tuotenumero]],tuotteet!$A$2:$A$26,tuotteet!$C$2:$C$26)</f>
        <v>4</v>
      </c>
      <c r="J3468" t="str">
        <f>_xlfn.XLOOKUP(Table1[[#This Row],[ryhmäID]],ryhmat!$A$2:$A$7,ryhmat!$B$2:$B$7)</f>
        <v>Tarvikkeet</v>
      </c>
      <c r="K3468">
        <f>Table1[[#This Row],[Myyntihinta]]-Table1[[#This Row],[Ostohinta]]</f>
        <v>4.4499999999999993</v>
      </c>
    </row>
    <row r="3469" spans="1:11" x14ac:dyDescent="0.2">
      <c r="A3469">
        <v>53967</v>
      </c>
      <c r="B3469" s="21">
        <v>44342</v>
      </c>
      <c r="C3469" s="26" t="s">
        <v>828</v>
      </c>
      <c r="D3469">
        <v>1</v>
      </c>
      <c r="E3469">
        <v>7</v>
      </c>
      <c r="F3469">
        <v>14</v>
      </c>
      <c r="G3469">
        <v>10.93</v>
      </c>
      <c r="H3469" t="str">
        <f>_xlfn.XLOOKUP(Table1[[#This Row],[MyyjäID]],myyjat!$A$2:$A$16,myyjat!$B$2:$B$16)</f>
        <v>Rauno</v>
      </c>
      <c r="I3469">
        <f>_xlfn.XLOOKUP(Table1[[#This Row],[Tuotenumero]],tuotteet!$A$2:$A$26,tuotteet!$C$2:$C$26)</f>
        <v>4</v>
      </c>
      <c r="J3469" t="str">
        <f>_xlfn.XLOOKUP(Table1[[#This Row],[ryhmäID]],ryhmat!$A$2:$A$7,ryhmat!$B$2:$B$7)</f>
        <v>Tarvikkeet</v>
      </c>
      <c r="K3469">
        <f>Table1[[#This Row],[Myyntihinta]]-Table1[[#This Row],[Ostohinta]]</f>
        <v>3.0700000000000003</v>
      </c>
    </row>
    <row r="3470" spans="1:11" x14ac:dyDescent="0.2">
      <c r="A3470">
        <v>53968</v>
      </c>
      <c r="B3470" s="21">
        <v>44342</v>
      </c>
      <c r="C3470" s="26" t="s">
        <v>828</v>
      </c>
      <c r="D3470">
        <v>1</v>
      </c>
      <c r="E3470">
        <v>5</v>
      </c>
      <c r="F3470">
        <v>14</v>
      </c>
      <c r="G3470">
        <v>10.16</v>
      </c>
      <c r="H3470" t="str">
        <f>_xlfn.XLOOKUP(Table1[[#This Row],[MyyjäID]],myyjat!$A$2:$A$16,myyjat!$B$2:$B$16)</f>
        <v>Liisa</v>
      </c>
      <c r="I3470">
        <f>_xlfn.XLOOKUP(Table1[[#This Row],[Tuotenumero]],tuotteet!$A$2:$A$26,tuotteet!$C$2:$C$26)</f>
        <v>4</v>
      </c>
      <c r="J3470" t="str">
        <f>_xlfn.XLOOKUP(Table1[[#This Row],[ryhmäID]],ryhmat!$A$2:$A$7,ryhmat!$B$2:$B$7)</f>
        <v>Tarvikkeet</v>
      </c>
      <c r="K3470">
        <f>Table1[[#This Row],[Myyntihinta]]-Table1[[#This Row],[Ostohinta]]</f>
        <v>3.84</v>
      </c>
    </row>
    <row r="3471" spans="1:11" x14ac:dyDescent="0.2">
      <c r="A3471">
        <v>53969</v>
      </c>
      <c r="B3471" s="21">
        <v>44342</v>
      </c>
      <c r="C3471" s="26" t="s">
        <v>828</v>
      </c>
      <c r="D3471">
        <v>1</v>
      </c>
      <c r="E3471">
        <v>5</v>
      </c>
      <c r="F3471">
        <v>15</v>
      </c>
      <c r="G3471">
        <v>10.88</v>
      </c>
      <c r="H3471" t="str">
        <f>_xlfn.XLOOKUP(Table1[[#This Row],[MyyjäID]],myyjat!$A$2:$A$16,myyjat!$B$2:$B$16)</f>
        <v>Liisa</v>
      </c>
      <c r="I3471">
        <f>_xlfn.XLOOKUP(Table1[[#This Row],[Tuotenumero]],tuotteet!$A$2:$A$26,tuotteet!$C$2:$C$26)</f>
        <v>4</v>
      </c>
      <c r="J3471" t="str">
        <f>_xlfn.XLOOKUP(Table1[[#This Row],[ryhmäID]],ryhmat!$A$2:$A$7,ryhmat!$B$2:$B$7)</f>
        <v>Tarvikkeet</v>
      </c>
      <c r="K3471">
        <f>Table1[[#This Row],[Myyntihinta]]-Table1[[#This Row],[Ostohinta]]</f>
        <v>4.1199999999999992</v>
      </c>
    </row>
    <row r="3472" spans="1:11" x14ac:dyDescent="0.2">
      <c r="A3472">
        <v>53970</v>
      </c>
      <c r="B3472" s="21">
        <v>44343</v>
      </c>
      <c r="C3472" s="26" t="s">
        <v>828</v>
      </c>
      <c r="D3472">
        <v>1</v>
      </c>
      <c r="E3472">
        <v>11</v>
      </c>
      <c r="F3472">
        <v>15</v>
      </c>
      <c r="G3472">
        <v>10.66</v>
      </c>
      <c r="H3472" t="str">
        <f>_xlfn.XLOOKUP(Table1[[#This Row],[MyyjäID]],myyjat!$A$2:$A$16,myyjat!$B$2:$B$16)</f>
        <v>Lisbeth</v>
      </c>
      <c r="I3472">
        <f>_xlfn.XLOOKUP(Table1[[#This Row],[Tuotenumero]],tuotteet!$A$2:$A$26,tuotteet!$C$2:$C$26)</f>
        <v>4</v>
      </c>
      <c r="J3472" t="str">
        <f>_xlfn.XLOOKUP(Table1[[#This Row],[ryhmäID]],ryhmat!$A$2:$A$7,ryhmat!$B$2:$B$7)</f>
        <v>Tarvikkeet</v>
      </c>
      <c r="K3472">
        <f>Table1[[#This Row],[Myyntihinta]]-Table1[[#This Row],[Ostohinta]]</f>
        <v>4.34</v>
      </c>
    </row>
    <row r="3473" spans="1:11" x14ac:dyDescent="0.2">
      <c r="A3473">
        <v>53971</v>
      </c>
      <c r="B3473" s="21">
        <v>44344</v>
      </c>
      <c r="C3473" s="26" t="s">
        <v>828</v>
      </c>
      <c r="D3473">
        <v>1</v>
      </c>
      <c r="E3473">
        <v>7</v>
      </c>
      <c r="F3473">
        <v>15</v>
      </c>
      <c r="G3473">
        <v>11.11</v>
      </c>
      <c r="H3473" t="str">
        <f>_xlfn.XLOOKUP(Table1[[#This Row],[MyyjäID]],myyjat!$A$2:$A$16,myyjat!$B$2:$B$16)</f>
        <v>Rauno</v>
      </c>
      <c r="I3473">
        <f>_xlfn.XLOOKUP(Table1[[#This Row],[Tuotenumero]],tuotteet!$A$2:$A$26,tuotteet!$C$2:$C$26)</f>
        <v>4</v>
      </c>
      <c r="J3473" t="str">
        <f>_xlfn.XLOOKUP(Table1[[#This Row],[ryhmäID]],ryhmat!$A$2:$A$7,ryhmat!$B$2:$B$7)</f>
        <v>Tarvikkeet</v>
      </c>
      <c r="K3473">
        <f>Table1[[#This Row],[Myyntihinta]]-Table1[[#This Row],[Ostohinta]]</f>
        <v>3.8900000000000006</v>
      </c>
    </row>
    <row r="3474" spans="1:11" x14ac:dyDescent="0.2">
      <c r="A3474">
        <v>53972</v>
      </c>
      <c r="B3474" s="21">
        <v>44345</v>
      </c>
      <c r="C3474" s="26" t="s">
        <v>828</v>
      </c>
      <c r="D3474">
        <v>1</v>
      </c>
      <c r="E3474">
        <v>9</v>
      </c>
      <c r="F3474">
        <v>14</v>
      </c>
      <c r="G3474">
        <v>10.58</v>
      </c>
      <c r="H3474" t="str">
        <f>_xlfn.XLOOKUP(Table1[[#This Row],[MyyjäID]],myyjat!$A$2:$A$16,myyjat!$B$2:$B$16)</f>
        <v>Maija</v>
      </c>
      <c r="I3474">
        <f>_xlfn.XLOOKUP(Table1[[#This Row],[Tuotenumero]],tuotteet!$A$2:$A$26,tuotteet!$C$2:$C$26)</f>
        <v>4</v>
      </c>
      <c r="J3474" t="str">
        <f>_xlfn.XLOOKUP(Table1[[#This Row],[ryhmäID]],ryhmat!$A$2:$A$7,ryhmat!$B$2:$B$7)</f>
        <v>Tarvikkeet</v>
      </c>
      <c r="K3474">
        <f>Table1[[#This Row],[Myyntihinta]]-Table1[[#This Row],[Ostohinta]]</f>
        <v>3.42</v>
      </c>
    </row>
    <row r="3475" spans="1:11" x14ac:dyDescent="0.2">
      <c r="A3475">
        <v>53973</v>
      </c>
      <c r="B3475" s="21">
        <v>44346</v>
      </c>
      <c r="C3475" s="26" t="s">
        <v>828</v>
      </c>
      <c r="D3475">
        <v>1</v>
      </c>
      <c r="E3475">
        <v>10</v>
      </c>
      <c r="F3475">
        <v>15</v>
      </c>
      <c r="G3475">
        <v>10.3</v>
      </c>
      <c r="H3475" t="str">
        <f>_xlfn.XLOOKUP(Table1[[#This Row],[MyyjäID]],myyjat!$A$2:$A$16,myyjat!$B$2:$B$16)</f>
        <v>Jenni</v>
      </c>
      <c r="I3475">
        <f>_xlfn.XLOOKUP(Table1[[#This Row],[Tuotenumero]],tuotteet!$A$2:$A$26,tuotteet!$C$2:$C$26)</f>
        <v>4</v>
      </c>
      <c r="J3475" t="str">
        <f>_xlfn.XLOOKUP(Table1[[#This Row],[ryhmäID]],ryhmat!$A$2:$A$7,ryhmat!$B$2:$B$7)</f>
        <v>Tarvikkeet</v>
      </c>
      <c r="K3475">
        <f>Table1[[#This Row],[Myyntihinta]]-Table1[[#This Row],[Ostohinta]]</f>
        <v>4.6999999999999993</v>
      </c>
    </row>
    <row r="3476" spans="1:11" x14ac:dyDescent="0.2">
      <c r="A3476">
        <v>53974</v>
      </c>
      <c r="B3476" s="21">
        <v>44346</v>
      </c>
      <c r="C3476" s="26" t="s">
        <v>827</v>
      </c>
      <c r="D3476">
        <v>1</v>
      </c>
      <c r="E3476">
        <v>5</v>
      </c>
      <c r="F3476">
        <v>239</v>
      </c>
      <c r="G3476">
        <v>130.09</v>
      </c>
      <c r="H3476" t="str">
        <f>_xlfn.XLOOKUP(Table1[[#This Row],[MyyjäID]],myyjat!$A$2:$A$16,myyjat!$B$2:$B$16)</f>
        <v>Liisa</v>
      </c>
      <c r="I3476">
        <f>_xlfn.XLOOKUP(Table1[[#This Row],[Tuotenumero]],tuotteet!$A$2:$A$26,tuotteet!$C$2:$C$26)</f>
        <v>1</v>
      </c>
      <c r="J3476" t="str">
        <f>_xlfn.XLOOKUP(Table1[[#This Row],[ryhmäID]],ryhmat!$A$2:$A$7,ryhmat!$B$2:$B$7)</f>
        <v>Äänentoisto</v>
      </c>
      <c r="K3476">
        <f>Table1[[#This Row],[Myyntihinta]]-Table1[[#This Row],[Ostohinta]]</f>
        <v>108.91</v>
      </c>
    </row>
    <row r="3477" spans="1:11" x14ac:dyDescent="0.2">
      <c r="A3477">
        <v>53975</v>
      </c>
      <c r="B3477" s="21">
        <v>44346</v>
      </c>
      <c r="C3477" s="26" t="s">
        <v>829</v>
      </c>
      <c r="D3477">
        <v>1</v>
      </c>
      <c r="E3477">
        <v>7</v>
      </c>
      <c r="F3477">
        <v>343</v>
      </c>
      <c r="G3477">
        <v>237.21</v>
      </c>
      <c r="H3477" t="str">
        <f>_xlfn.XLOOKUP(Table1[[#This Row],[MyyjäID]],myyjat!$A$2:$A$16,myyjat!$B$2:$B$16)</f>
        <v>Rauno</v>
      </c>
      <c r="I3477">
        <f>_xlfn.XLOOKUP(Table1[[#This Row],[Tuotenumero]],tuotteet!$A$2:$A$26,tuotteet!$C$2:$C$26)</f>
        <v>3</v>
      </c>
      <c r="J3477" t="str">
        <f>_xlfn.XLOOKUP(Table1[[#This Row],[ryhmäID]],ryhmat!$A$2:$A$7,ryhmat!$B$2:$B$7)</f>
        <v>TV</v>
      </c>
      <c r="K3477">
        <f>Table1[[#This Row],[Myyntihinta]]-Table1[[#This Row],[Ostohinta]]</f>
        <v>105.78999999999999</v>
      </c>
    </row>
    <row r="3478" spans="1:11" x14ac:dyDescent="0.2">
      <c r="A3478">
        <v>53976</v>
      </c>
      <c r="B3478" s="21">
        <v>44347</v>
      </c>
      <c r="C3478" s="26" t="s">
        <v>833</v>
      </c>
      <c r="D3478">
        <v>1</v>
      </c>
      <c r="E3478">
        <v>6</v>
      </c>
      <c r="F3478">
        <v>34</v>
      </c>
      <c r="G3478">
        <v>19.91</v>
      </c>
      <c r="H3478" t="str">
        <f>_xlfn.XLOOKUP(Table1[[#This Row],[MyyjäID]],myyjat!$A$2:$A$16,myyjat!$B$2:$B$16)</f>
        <v>Hessu</v>
      </c>
      <c r="I3478">
        <f>_xlfn.XLOOKUP(Table1[[#This Row],[Tuotenumero]],tuotteet!$A$2:$A$26,tuotteet!$C$2:$C$26)</f>
        <v>4</v>
      </c>
      <c r="J3478" t="str">
        <f>_xlfn.XLOOKUP(Table1[[#This Row],[ryhmäID]],ryhmat!$A$2:$A$7,ryhmat!$B$2:$B$7)</f>
        <v>Tarvikkeet</v>
      </c>
      <c r="K3478">
        <f>Table1[[#This Row],[Myyntihinta]]-Table1[[#This Row],[Ostohinta]]</f>
        <v>14.09</v>
      </c>
    </row>
    <row r="3479" spans="1:11" x14ac:dyDescent="0.2">
      <c r="A3479">
        <v>53977</v>
      </c>
      <c r="B3479" s="21">
        <v>44347</v>
      </c>
      <c r="C3479" s="26" t="s">
        <v>828</v>
      </c>
      <c r="D3479">
        <v>1</v>
      </c>
      <c r="E3479">
        <v>2</v>
      </c>
      <c r="F3479">
        <v>14</v>
      </c>
      <c r="G3479">
        <v>10.199999999999999</v>
      </c>
      <c r="H3479" t="str">
        <f>_xlfn.XLOOKUP(Table1[[#This Row],[MyyjäID]],myyjat!$A$2:$A$16,myyjat!$B$2:$B$16)</f>
        <v>Petteri</v>
      </c>
      <c r="I3479">
        <f>_xlfn.XLOOKUP(Table1[[#This Row],[Tuotenumero]],tuotteet!$A$2:$A$26,tuotteet!$C$2:$C$26)</f>
        <v>4</v>
      </c>
      <c r="J3479" t="str">
        <f>_xlfn.XLOOKUP(Table1[[#This Row],[ryhmäID]],ryhmat!$A$2:$A$7,ryhmat!$B$2:$B$7)</f>
        <v>Tarvikkeet</v>
      </c>
      <c r="K3479">
        <f>Table1[[#This Row],[Myyntihinta]]-Table1[[#This Row],[Ostohinta]]</f>
        <v>3.8000000000000007</v>
      </c>
    </row>
    <row r="3480" spans="1:11" x14ac:dyDescent="0.2">
      <c r="A3480">
        <v>53978</v>
      </c>
      <c r="B3480" s="21">
        <v>44347</v>
      </c>
      <c r="C3480" s="26" t="s">
        <v>826</v>
      </c>
      <c r="D3480">
        <v>1</v>
      </c>
      <c r="E3480">
        <v>11</v>
      </c>
      <c r="F3480">
        <v>17</v>
      </c>
      <c r="G3480">
        <v>9.32</v>
      </c>
      <c r="H3480" t="str">
        <f>_xlfn.XLOOKUP(Table1[[#This Row],[MyyjäID]],myyjat!$A$2:$A$16,myyjat!$B$2:$B$16)</f>
        <v>Lisbeth</v>
      </c>
      <c r="I3480">
        <f>_xlfn.XLOOKUP(Table1[[#This Row],[Tuotenumero]],tuotteet!$A$2:$A$26,tuotteet!$C$2:$C$26)</f>
        <v>4</v>
      </c>
      <c r="J3480" t="str">
        <f>_xlfn.XLOOKUP(Table1[[#This Row],[ryhmäID]],ryhmat!$A$2:$A$7,ryhmat!$B$2:$B$7)</f>
        <v>Tarvikkeet</v>
      </c>
      <c r="K3480">
        <f>Table1[[#This Row],[Myyntihinta]]-Table1[[#This Row],[Ostohinta]]</f>
        <v>7.68</v>
      </c>
    </row>
    <row r="3481" spans="1:11" x14ac:dyDescent="0.2">
      <c r="A3481">
        <v>53979</v>
      </c>
      <c r="B3481" s="21">
        <v>44348</v>
      </c>
      <c r="C3481" s="26" t="s">
        <v>828</v>
      </c>
      <c r="D3481">
        <v>1</v>
      </c>
      <c r="E3481">
        <v>3</v>
      </c>
      <c r="F3481">
        <v>14</v>
      </c>
      <c r="G3481">
        <v>10.49</v>
      </c>
      <c r="H3481" t="str">
        <f>_xlfn.XLOOKUP(Table1[[#This Row],[MyyjäID]],myyjat!$A$2:$A$16,myyjat!$B$2:$B$16)</f>
        <v>Pekka</v>
      </c>
      <c r="I3481">
        <f>_xlfn.XLOOKUP(Table1[[#This Row],[Tuotenumero]],tuotteet!$A$2:$A$26,tuotteet!$C$2:$C$26)</f>
        <v>4</v>
      </c>
      <c r="J3481" t="str">
        <f>_xlfn.XLOOKUP(Table1[[#This Row],[ryhmäID]],ryhmat!$A$2:$A$7,ryhmat!$B$2:$B$7)</f>
        <v>Tarvikkeet</v>
      </c>
      <c r="K3481">
        <f>Table1[[#This Row],[Myyntihinta]]-Table1[[#This Row],[Ostohinta]]</f>
        <v>3.51</v>
      </c>
    </row>
    <row r="3482" spans="1:11" x14ac:dyDescent="0.2">
      <c r="A3482">
        <v>53980</v>
      </c>
      <c r="B3482" s="21">
        <v>44348</v>
      </c>
      <c r="C3482" s="26" t="s">
        <v>827</v>
      </c>
      <c r="D3482">
        <v>1</v>
      </c>
      <c r="E3482">
        <v>6</v>
      </c>
      <c r="F3482">
        <v>245</v>
      </c>
      <c r="G3482">
        <v>129.72999999999999</v>
      </c>
      <c r="H3482" t="str">
        <f>_xlfn.XLOOKUP(Table1[[#This Row],[MyyjäID]],myyjat!$A$2:$A$16,myyjat!$B$2:$B$16)</f>
        <v>Hessu</v>
      </c>
      <c r="I3482">
        <f>_xlfn.XLOOKUP(Table1[[#This Row],[Tuotenumero]],tuotteet!$A$2:$A$26,tuotteet!$C$2:$C$26)</f>
        <v>1</v>
      </c>
      <c r="J3482" t="str">
        <f>_xlfn.XLOOKUP(Table1[[#This Row],[ryhmäID]],ryhmat!$A$2:$A$7,ryhmat!$B$2:$B$7)</f>
        <v>Äänentoisto</v>
      </c>
      <c r="K3482">
        <f>Table1[[#This Row],[Myyntihinta]]-Table1[[#This Row],[Ostohinta]]</f>
        <v>115.27000000000001</v>
      </c>
    </row>
    <row r="3483" spans="1:11" x14ac:dyDescent="0.2">
      <c r="A3483">
        <v>53981</v>
      </c>
      <c r="B3483" s="21">
        <v>44348</v>
      </c>
      <c r="C3483" s="26" t="s">
        <v>828</v>
      </c>
      <c r="D3483">
        <v>1</v>
      </c>
      <c r="E3483">
        <v>11</v>
      </c>
      <c r="F3483">
        <v>15</v>
      </c>
      <c r="G3483">
        <v>10.17</v>
      </c>
      <c r="H3483" t="str">
        <f>_xlfn.XLOOKUP(Table1[[#This Row],[MyyjäID]],myyjat!$A$2:$A$16,myyjat!$B$2:$B$16)</f>
        <v>Lisbeth</v>
      </c>
      <c r="I3483">
        <f>_xlfn.XLOOKUP(Table1[[#This Row],[Tuotenumero]],tuotteet!$A$2:$A$26,tuotteet!$C$2:$C$26)</f>
        <v>4</v>
      </c>
      <c r="J3483" t="str">
        <f>_xlfn.XLOOKUP(Table1[[#This Row],[ryhmäID]],ryhmat!$A$2:$A$7,ryhmat!$B$2:$B$7)</f>
        <v>Tarvikkeet</v>
      </c>
      <c r="K3483">
        <f>Table1[[#This Row],[Myyntihinta]]-Table1[[#This Row],[Ostohinta]]</f>
        <v>4.83</v>
      </c>
    </row>
    <row r="3484" spans="1:11" x14ac:dyDescent="0.2">
      <c r="A3484">
        <v>53982</v>
      </c>
      <c r="B3484" s="21">
        <v>44348</v>
      </c>
      <c r="C3484" s="26" t="s">
        <v>828</v>
      </c>
      <c r="D3484">
        <v>1</v>
      </c>
      <c r="E3484">
        <v>2</v>
      </c>
      <c r="F3484">
        <v>15</v>
      </c>
      <c r="G3484">
        <v>10.44</v>
      </c>
      <c r="H3484" t="str">
        <f>_xlfn.XLOOKUP(Table1[[#This Row],[MyyjäID]],myyjat!$A$2:$A$16,myyjat!$B$2:$B$16)</f>
        <v>Petteri</v>
      </c>
      <c r="I3484">
        <f>_xlfn.XLOOKUP(Table1[[#This Row],[Tuotenumero]],tuotteet!$A$2:$A$26,tuotteet!$C$2:$C$26)</f>
        <v>4</v>
      </c>
      <c r="J3484" t="str">
        <f>_xlfn.XLOOKUP(Table1[[#This Row],[ryhmäID]],ryhmat!$A$2:$A$7,ryhmat!$B$2:$B$7)</f>
        <v>Tarvikkeet</v>
      </c>
      <c r="K3484">
        <f>Table1[[#This Row],[Myyntihinta]]-Table1[[#This Row],[Ostohinta]]</f>
        <v>4.5600000000000005</v>
      </c>
    </row>
    <row r="3485" spans="1:11" x14ac:dyDescent="0.2">
      <c r="A3485">
        <v>53983</v>
      </c>
      <c r="B3485" s="21">
        <v>44348</v>
      </c>
      <c r="C3485" s="26" t="s">
        <v>828</v>
      </c>
      <c r="D3485">
        <v>1</v>
      </c>
      <c r="E3485">
        <v>5</v>
      </c>
      <c r="F3485">
        <v>14</v>
      </c>
      <c r="G3485">
        <v>10.87</v>
      </c>
      <c r="H3485" t="str">
        <f>_xlfn.XLOOKUP(Table1[[#This Row],[MyyjäID]],myyjat!$A$2:$A$16,myyjat!$B$2:$B$16)</f>
        <v>Liisa</v>
      </c>
      <c r="I3485">
        <f>_xlfn.XLOOKUP(Table1[[#This Row],[Tuotenumero]],tuotteet!$A$2:$A$26,tuotteet!$C$2:$C$26)</f>
        <v>4</v>
      </c>
      <c r="J3485" t="str">
        <f>_xlfn.XLOOKUP(Table1[[#This Row],[ryhmäID]],ryhmat!$A$2:$A$7,ryhmat!$B$2:$B$7)</f>
        <v>Tarvikkeet</v>
      </c>
      <c r="K3485">
        <f>Table1[[#This Row],[Myyntihinta]]-Table1[[#This Row],[Ostohinta]]</f>
        <v>3.1300000000000008</v>
      </c>
    </row>
    <row r="3486" spans="1:11" x14ac:dyDescent="0.2">
      <c r="A3486">
        <v>53984</v>
      </c>
      <c r="B3486" s="21">
        <v>44349</v>
      </c>
      <c r="C3486" s="26" t="s">
        <v>829</v>
      </c>
      <c r="D3486">
        <v>1</v>
      </c>
      <c r="E3486">
        <v>7</v>
      </c>
      <c r="F3486">
        <v>319</v>
      </c>
      <c r="G3486">
        <v>228.64</v>
      </c>
      <c r="H3486" t="str">
        <f>_xlfn.XLOOKUP(Table1[[#This Row],[MyyjäID]],myyjat!$A$2:$A$16,myyjat!$B$2:$B$16)</f>
        <v>Rauno</v>
      </c>
      <c r="I3486">
        <f>_xlfn.XLOOKUP(Table1[[#This Row],[Tuotenumero]],tuotteet!$A$2:$A$26,tuotteet!$C$2:$C$26)</f>
        <v>3</v>
      </c>
      <c r="J3486" t="str">
        <f>_xlfn.XLOOKUP(Table1[[#This Row],[ryhmäID]],ryhmat!$A$2:$A$7,ryhmat!$B$2:$B$7)</f>
        <v>TV</v>
      </c>
      <c r="K3486">
        <f>Table1[[#This Row],[Myyntihinta]]-Table1[[#This Row],[Ostohinta]]</f>
        <v>90.360000000000014</v>
      </c>
    </row>
    <row r="3487" spans="1:11" x14ac:dyDescent="0.2">
      <c r="A3487">
        <v>53985</v>
      </c>
      <c r="B3487" s="21">
        <v>44349</v>
      </c>
      <c r="C3487" s="26" t="s">
        <v>828</v>
      </c>
      <c r="D3487">
        <v>1</v>
      </c>
      <c r="E3487">
        <v>2</v>
      </c>
      <c r="F3487">
        <v>14</v>
      </c>
      <c r="G3487">
        <v>10.39</v>
      </c>
      <c r="H3487" t="str">
        <f>_xlfn.XLOOKUP(Table1[[#This Row],[MyyjäID]],myyjat!$A$2:$A$16,myyjat!$B$2:$B$16)</f>
        <v>Petteri</v>
      </c>
      <c r="I3487">
        <f>_xlfn.XLOOKUP(Table1[[#This Row],[Tuotenumero]],tuotteet!$A$2:$A$26,tuotteet!$C$2:$C$26)</f>
        <v>4</v>
      </c>
      <c r="J3487" t="str">
        <f>_xlfn.XLOOKUP(Table1[[#This Row],[ryhmäID]],ryhmat!$A$2:$A$7,ryhmat!$B$2:$B$7)</f>
        <v>Tarvikkeet</v>
      </c>
      <c r="K3487">
        <f>Table1[[#This Row],[Myyntihinta]]-Table1[[#This Row],[Ostohinta]]</f>
        <v>3.6099999999999994</v>
      </c>
    </row>
    <row r="3488" spans="1:11" x14ac:dyDescent="0.2">
      <c r="A3488">
        <v>53986</v>
      </c>
      <c r="B3488" s="21">
        <v>44350</v>
      </c>
      <c r="C3488" s="26" t="s">
        <v>828</v>
      </c>
      <c r="D3488">
        <v>1</v>
      </c>
      <c r="E3488">
        <v>7</v>
      </c>
      <c r="F3488">
        <v>14</v>
      </c>
      <c r="G3488">
        <v>10.91</v>
      </c>
      <c r="H3488" t="str">
        <f>_xlfn.XLOOKUP(Table1[[#This Row],[MyyjäID]],myyjat!$A$2:$A$16,myyjat!$B$2:$B$16)</f>
        <v>Rauno</v>
      </c>
      <c r="I3488">
        <f>_xlfn.XLOOKUP(Table1[[#This Row],[Tuotenumero]],tuotteet!$A$2:$A$26,tuotteet!$C$2:$C$26)</f>
        <v>4</v>
      </c>
      <c r="J3488" t="str">
        <f>_xlfn.XLOOKUP(Table1[[#This Row],[ryhmäID]],ryhmat!$A$2:$A$7,ryhmat!$B$2:$B$7)</f>
        <v>Tarvikkeet</v>
      </c>
      <c r="K3488">
        <f>Table1[[#This Row],[Myyntihinta]]-Table1[[#This Row],[Ostohinta]]</f>
        <v>3.09</v>
      </c>
    </row>
    <row r="3489" spans="1:11" x14ac:dyDescent="0.2">
      <c r="A3489">
        <v>53987</v>
      </c>
      <c r="B3489" s="21">
        <v>44351</v>
      </c>
      <c r="C3489" s="26" t="s">
        <v>827</v>
      </c>
      <c r="D3489">
        <v>1</v>
      </c>
      <c r="E3489">
        <v>3</v>
      </c>
      <c r="F3489">
        <v>241</v>
      </c>
      <c r="G3489">
        <v>126.75</v>
      </c>
      <c r="H3489" t="str">
        <f>_xlfn.XLOOKUP(Table1[[#This Row],[MyyjäID]],myyjat!$A$2:$A$16,myyjat!$B$2:$B$16)</f>
        <v>Pekka</v>
      </c>
      <c r="I3489">
        <f>_xlfn.XLOOKUP(Table1[[#This Row],[Tuotenumero]],tuotteet!$A$2:$A$26,tuotteet!$C$2:$C$26)</f>
        <v>1</v>
      </c>
      <c r="J3489" t="str">
        <f>_xlfn.XLOOKUP(Table1[[#This Row],[ryhmäID]],ryhmat!$A$2:$A$7,ryhmat!$B$2:$B$7)</f>
        <v>Äänentoisto</v>
      </c>
      <c r="K3489">
        <f>Table1[[#This Row],[Myyntihinta]]-Table1[[#This Row],[Ostohinta]]</f>
        <v>114.25</v>
      </c>
    </row>
    <row r="3490" spans="1:11" x14ac:dyDescent="0.2">
      <c r="A3490">
        <v>53988</v>
      </c>
      <c r="B3490" s="21">
        <v>44351</v>
      </c>
      <c r="C3490" s="26" t="s">
        <v>828</v>
      </c>
      <c r="D3490">
        <v>1</v>
      </c>
      <c r="E3490">
        <v>9</v>
      </c>
      <c r="F3490">
        <v>14</v>
      </c>
      <c r="G3490">
        <v>10.23</v>
      </c>
      <c r="H3490" t="str">
        <f>_xlfn.XLOOKUP(Table1[[#This Row],[MyyjäID]],myyjat!$A$2:$A$16,myyjat!$B$2:$B$16)</f>
        <v>Maija</v>
      </c>
      <c r="I3490">
        <f>_xlfn.XLOOKUP(Table1[[#This Row],[Tuotenumero]],tuotteet!$A$2:$A$26,tuotteet!$C$2:$C$26)</f>
        <v>4</v>
      </c>
      <c r="J3490" t="str">
        <f>_xlfn.XLOOKUP(Table1[[#This Row],[ryhmäID]],ryhmat!$A$2:$A$7,ryhmat!$B$2:$B$7)</f>
        <v>Tarvikkeet</v>
      </c>
      <c r="K3490">
        <f>Table1[[#This Row],[Myyntihinta]]-Table1[[#This Row],[Ostohinta]]</f>
        <v>3.7699999999999996</v>
      </c>
    </row>
    <row r="3491" spans="1:11" x14ac:dyDescent="0.2">
      <c r="A3491">
        <v>53989</v>
      </c>
      <c r="B3491" s="21">
        <v>44352</v>
      </c>
      <c r="C3491" s="26" t="s">
        <v>830</v>
      </c>
      <c r="D3491">
        <v>1</v>
      </c>
      <c r="E3491">
        <v>10</v>
      </c>
      <c r="F3491">
        <v>57</v>
      </c>
      <c r="G3491">
        <v>42.09</v>
      </c>
      <c r="H3491" t="str">
        <f>_xlfn.XLOOKUP(Table1[[#This Row],[MyyjäID]],myyjat!$A$2:$A$16,myyjat!$B$2:$B$16)</f>
        <v>Jenni</v>
      </c>
      <c r="I3491">
        <f>_xlfn.XLOOKUP(Table1[[#This Row],[Tuotenumero]],tuotteet!$A$2:$A$26,tuotteet!$C$2:$C$26)</f>
        <v>4</v>
      </c>
      <c r="J3491" t="str">
        <f>_xlfn.XLOOKUP(Table1[[#This Row],[ryhmäID]],ryhmat!$A$2:$A$7,ryhmat!$B$2:$B$7)</f>
        <v>Tarvikkeet</v>
      </c>
      <c r="K3491">
        <f>Table1[[#This Row],[Myyntihinta]]-Table1[[#This Row],[Ostohinta]]</f>
        <v>14.909999999999997</v>
      </c>
    </row>
    <row r="3492" spans="1:11" x14ac:dyDescent="0.2">
      <c r="A3492">
        <v>53990</v>
      </c>
      <c r="B3492" s="21">
        <v>44352</v>
      </c>
      <c r="C3492" s="26" t="s">
        <v>828</v>
      </c>
      <c r="D3492">
        <v>1</v>
      </c>
      <c r="E3492">
        <v>6</v>
      </c>
      <c r="F3492">
        <v>15</v>
      </c>
      <c r="G3492">
        <v>10.81</v>
      </c>
      <c r="H3492" t="str">
        <f>_xlfn.XLOOKUP(Table1[[#This Row],[MyyjäID]],myyjat!$A$2:$A$16,myyjat!$B$2:$B$16)</f>
        <v>Hessu</v>
      </c>
      <c r="I3492">
        <f>_xlfn.XLOOKUP(Table1[[#This Row],[Tuotenumero]],tuotteet!$A$2:$A$26,tuotteet!$C$2:$C$26)</f>
        <v>4</v>
      </c>
      <c r="J3492" t="str">
        <f>_xlfn.XLOOKUP(Table1[[#This Row],[ryhmäID]],ryhmat!$A$2:$A$7,ryhmat!$B$2:$B$7)</f>
        <v>Tarvikkeet</v>
      </c>
      <c r="K3492">
        <f>Table1[[#This Row],[Myyntihinta]]-Table1[[#This Row],[Ostohinta]]</f>
        <v>4.1899999999999995</v>
      </c>
    </row>
    <row r="3493" spans="1:11" x14ac:dyDescent="0.2">
      <c r="A3493">
        <v>53991</v>
      </c>
      <c r="B3493" s="21">
        <v>44352</v>
      </c>
      <c r="C3493" s="26" t="s">
        <v>828</v>
      </c>
      <c r="D3493">
        <v>1</v>
      </c>
      <c r="E3493">
        <v>6</v>
      </c>
      <c r="F3493">
        <v>14</v>
      </c>
      <c r="G3493">
        <v>10.72</v>
      </c>
      <c r="H3493" t="str">
        <f>_xlfn.XLOOKUP(Table1[[#This Row],[MyyjäID]],myyjat!$A$2:$A$16,myyjat!$B$2:$B$16)</f>
        <v>Hessu</v>
      </c>
      <c r="I3493">
        <f>_xlfn.XLOOKUP(Table1[[#This Row],[Tuotenumero]],tuotteet!$A$2:$A$26,tuotteet!$C$2:$C$26)</f>
        <v>4</v>
      </c>
      <c r="J3493" t="str">
        <f>_xlfn.XLOOKUP(Table1[[#This Row],[ryhmäID]],ryhmat!$A$2:$A$7,ryhmat!$B$2:$B$7)</f>
        <v>Tarvikkeet</v>
      </c>
      <c r="K3493">
        <f>Table1[[#This Row],[Myyntihinta]]-Table1[[#This Row],[Ostohinta]]</f>
        <v>3.2799999999999994</v>
      </c>
    </row>
    <row r="3494" spans="1:11" x14ac:dyDescent="0.2">
      <c r="A3494">
        <v>53992</v>
      </c>
      <c r="B3494" s="21">
        <v>44352</v>
      </c>
      <c r="C3494" s="26" t="s">
        <v>828</v>
      </c>
      <c r="D3494">
        <v>1</v>
      </c>
      <c r="E3494">
        <v>2</v>
      </c>
      <c r="F3494">
        <v>15</v>
      </c>
      <c r="G3494">
        <v>10.92</v>
      </c>
      <c r="H3494" t="str">
        <f>_xlfn.XLOOKUP(Table1[[#This Row],[MyyjäID]],myyjat!$A$2:$A$16,myyjat!$B$2:$B$16)</f>
        <v>Petteri</v>
      </c>
      <c r="I3494">
        <f>_xlfn.XLOOKUP(Table1[[#This Row],[Tuotenumero]],tuotteet!$A$2:$A$26,tuotteet!$C$2:$C$26)</f>
        <v>4</v>
      </c>
      <c r="J3494" t="str">
        <f>_xlfn.XLOOKUP(Table1[[#This Row],[ryhmäID]],ryhmat!$A$2:$A$7,ryhmat!$B$2:$B$7)</f>
        <v>Tarvikkeet</v>
      </c>
      <c r="K3494">
        <f>Table1[[#This Row],[Myyntihinta]]-Table1[[#This Row],[Ostohinta]]</f>
        <v>4.08</v>
      </c>
    </row>
    <row r="3495" spans="1:11" x14ac:dyDescent="0.2">
      <c r="A3495">
        <v>53993</v>
      </c>
      <c r="B3495" s="21">
        <v>44352</v>
      </c>
      <c r="C3495" s="26" t="s">
        <v>828</v>
      </c>
      <c r="D3495">
        <v>1</v>
      </c>
      <c r="E3495">
        <v>7</v>
      </c>
      <c r="F3495">
        <v>15</v>
      </c>
      <c r="G3495">
        <v>10.55</v>
      </c>
      <c r="H3495" t="str">
        <f>_xlfn.XLOOKUP(Table1[[#This Row],[MyyjäID]],myyjat!$A$2:$A$16,myyjat!$B$2:$B$16)</f>
        <v>Rauno</v>
      </c>
      <c r="I3495">
        <f>_xlfn.XLOOKUP(Table1[[#This Row],[Tuotenumero]],tuotteet!$A$2:$A$26,tuotteet!$C$2:$C$26)</f>
        <v>4</v>
      </c>
      <c r="J3495" t="str">
        <f>_xlfn.XLOOKUP(Table1[[#This Row],[ryhmäID]],ryhmat!$A$2:$A$7,ryhmat!$B$2:$B$7)</f>
        <v>Tarvikkeet</v>
      </c>
      <c r="K3495">
        <f>Table1[[#This Row],[Myyntihinta]]-Table1[[#This Row],[Ostohinta]]</f>
        <v>4.4499999999999993</v>
      </c>
    </row>
    <row r="3496" spans="1:11" x14ac:dyDescent="0.2">
      <c r="A3496">
        <v>53994</v>
      </c>
      <c r="B3496" s="21">
        <v>44352</v>
      </c>
      <c r="C3496" s="26" t="s">
        <v>828</v>
      </c>
      <c r="D3496">
        <v>1</v>
      </c>
      <c r="E3496">
        <v>11</v>
      </c>
      <c r="F3496">
        <v>15</v>
      </c>
      <c r="G3496">
        <v>11.05</v>
      </c>
      <c r="H3496" t="str">
        <f>_xlfn.XLOOKUP(Table1[[#This Row],[MyyjäID]],myyjat!$A$2:$A$16,myyjat!$B$2:$B$16)</f>
        <v>Lisbeth</v>
      </c>
      <c r="I3496">
        <f>_xlfn.XLOOKUP(Table1[[#This Row],[Tuotenumero]],tuotteet!$A$2:$A$26,tuotteet!$C$2:$C$26)</f>
        <v>4</v>
      </c>
      <c r="J3496" t="str">
        <f>_xlfn.XLOOKUP(Table1[[#This Row],[ryhmäID]],ryhmat!$A$2:$A$7,ryhmat!$B$2:$B$7)</f>
        <v>Tarvikkeet</v>
      </c>
      <c r="K3496">
        <f>Table1[[#This Row],[Myyntihinta]]-Table1[[#This Row],[Ostohinta]]</f>
        <v>3.9499999999999993</v>
      </c>
    </row>
    <row r="3497" spans="1:11" x14ac:dyDescent="0.2">
      <c r="A3497">
        <v>53995</v>
      </c>
      <c r="B3497" s="21">
        <v>44352</v>
      </c>
      <c r="C3497" s="26" t="s">
        <v>828</v>
      </c>
      <c r="D3497">
        <v>1</v>
      </c>
      <c r="E3497">
        <v>6</v>
      </c>
      <c r="F3497">
        <v>15</v>
      </c>
      <c r="G3497">
        <v>10.53</v>
      </c>
      <c r="H3497" t="str">
        <f>_xlfn.XLOOKUP(Table1[[#This Row],[MyyjäID]],myyjat!$A$2:$A$16,myyjat!$B$2:$B$16)</f>
        <v>Hessu</v>
      </c>
      <c r="I3497">
        <f>_xlfn.XLOOKUP(Table1[[#This Row],[Tuotenumero]],tuotteet!$A$2:$A$26,tuotteet!$C$2:$C$26)</f>
        <v>4</v>
      </c>
      <c r="J3497" t="str">
        <f>_xlfn.XLOOKUP(Table1[[#This Row],[ryhmäID]],ryhmat!$A$2:$A$7,ryhmat!$B$2:$B$7)</f>
        <v>Tarvikkeet</v>
      </c>
      <c r="K3497">
        <f>Table1[[#This Row],[Myyntihinta]]-Table1[[#This Row],[Ostohinta]]</f>
        <v>4.4700000000000006</v>
      </c>
    </row>
    <row r="3498" spans="1:11" x14ac:dyDescent="0.2">
      <c r="A3498">
        <v>53996</v>
      </c>
      <c r="B3498" s="21">
        <v>44352</v>
      </c>
      <c r="C3498" s="26" t="s">
        <v>833</v>
      </c>
      <c r="D3498">
        <v>1</v>
      </c>
      <c r="E3498">
        <v>7</v>
      </c>
      <c r="F3498">
        <v>33</v>
      </c>
      <c r="G3498">
        <v>19.149999999999999</v>
      </c>
      <c r="H3498" t="str">
        <f>_xlfn.XLOOKUP(Table1[[#This Row],[MyyjäID]],myyjat!$A$2:$A$16,myyjat!$B$2:$B$16)</f>
        <v>Rauno</v>
      </c>
      <c r="I3498">
        <f>_xlfn.XLOOKUP(Table1[[#This Row],[Tuotenumero]],tuotteet!$A$2:$A$26,tuotteet!$C$2:$C$26)</f>
        <v>4</v>
      </c>
      <c r="J3498" t="str">
        <f>_xlfn.XLOOKUP(Table1[[#This Row],[ryhmäID]],ryhmat!$A$2:$A$7,ryhmat!$B$2:$B$7)</f>
        <v>Tarvikkeet</v>
      </c>
      <c r="K3498">
        <f>Table1[[#This Row],[Myyntihinta]]-Table1[[#This Row],[Ostohinta]]</f>
        <v>13.850000000000001</v>
      </c>
    </row>
    <row r="3499" spans="1:11" x14ac:dyDescent="0.2">
      <c r="A3499">
        <v>53997</v>
      </c>
      <c r="B3499" s="21">
        <v>44353</v>
      </c>
      <c r="C3499" s="26" t="s">
        <v>828</v>
      </c>
      <c r="D3499">
        <v>1</v>
      </c>
      <c r="E3499">
        <v>7</v>
      </c>
      <c r="F3499">
        <v>15</v>
      </c>
      <c r="G3499">
        <v>10.77</v>
      </c>
      <c r="H3499" t="str">
        <f>_xlfn.XLOOKUP(Table1[[#This Row],[MyyjäID]],myyjat!$A$2:$A$16,myyjat!$B$2:$B$16)</f>
        <v>Rauno</v>
      </c>
      <c r="I3499">
        <f>_xlfn.XLOOKUP(Table1[[#This Row],[Tuotenumero]],tuotteet!$A$2:$A$26,tuotteet!$C$2:$C$26)</f>
        <v>4</v>
      </c>
      <c r="J3499" t="str">
        <f>_xlfn.XLOOKUP(Table1[[#This Row],[ryhmäID]],ryhmat!$A$2:$A$7,ryhmat!$B$2:$B$7)</f>
        <v>Tarvikkeet</v>
      </c>
      <c r="K3499">
        <f>Table1[[#This Row],[Myyntihinta]]-Table1[[#This Row],[Ostohinta]]</f>
        <v>4.2300000000000004</v>
      </c>
    </row>
    <row r="3500" spans="1:11" x14ac:dyDescent="0.2">
      <c r="A3500">
        <v>53998</v>
      </c>
      <c r="B3500" s="21">
        <v>44353</v>
      </c>
      <c r="C3500" s="26" t="s">
        <v>826</v>
      </c>
      <c r="D3500">
        <v>1</v>
      </c>
      <c r="E3500">
        <v>14</v>
      </c>
      <c r="F3500">
        <v>18</v>
      </c>
      <c r="G3500">
        <v>9.36</v>
      </c>
      <c r="H3500" t="str">
        <f>_xlfn.XLOOKUP(Table1[[#This Row],[MyyjäID]],myyjat!$A$2:$A$16,myyjat!$B$2:$B$16)</f>
        <v>Hillevi</v>
      </c>
      <c r="I3500">
        <f>_xlfn.XLOOKUP(Table1[[#This Row],[Tuotenumero]],tuotteet!$A$2:$A$26,tuotteet!$C$2:$C$26)</f>
        <v>4</v>
      </c>
      <c r="J3500" t="str">
        <f>_xlfn.XLOOKUP(Table1[[#This Row],[ryhmäID]],ryhmat!$A$2:$A$7,ryhmat!$B$2:$B$7)</f>
        <v>Tarvikkeet</v>
      </c>
      <c r="K3500">
        <f>Table1[[#This Row],[Myyntihinta]]-Table1[[#This Row],[Ostohinta]]</f>
        <v>8.64</v>
      </c>
    </row>
    <row r="3501" spans="1:11" x14ac:dyDescent="0.2">
      <c r="A3501">
        <v>53999</v>
      </c>
      <c r="B3501" s="21">
        <v>44353</v>
      </c>
      <c r="C3501" s="26" t="s">
        <v>828</v>
      </c>
      <c r="D3501">
        <v>1</v>
      </c>
      <c r="E3501">
        <v>1</v>
      </c>
      <c r="F3501">
        <v>15</v>
      </c>
      <c r="G3501">
        <v>10.31</v>
      </c>
      <c r="H3501" t="str">
        <f>_xlfn.XLOOKUP(Table1[[#This Row],[MyyjäID]],myyjat!$A$2:$A$16,myyjat!$B$2:$B$16)</f>
        <v>Jani</v>
      </c>
      <c r="I3501">
        <f>_xlfn.XLOOKUP(Table1[[#This Row],[Tuotenumero]],tuotteet!$A$2:$A$26,tuotteet!$C$2:$C$26)</f>
        <v>4</v>
      </c>
      <c r="J3501" t="str">
        <f>_xlfn.XLOOKUP(Table1[[#This Row],[ryhmäID]],ryhmat!$A$2:$A$7,ryhmat!$B$2:$B$7)</f>
        <v>Tarvikkeet</v>
      </c>
      <c r="K3501">
        <f>Table1[[#This Row],[Myyntihinta]]-Table1[[#This Row],[Ostohinta]]</f>
        <v>4.6899999999999995</v>
      </c>
    </row>
    <row r="3502" spans="1:11" x14ac:dyDescent="0.2">
      <c r="A3502">
        <v>54000</v>
      </c>
      <c r="B3502" s="21">
        <v>44354</v>
      </c>
      <c r="C3502" s="26" t="s">
        <v>828</v>
      </c>
      <c r="D3502">
        <v>1</v>
      </c>
      <c r="E3502">
        <v>7</v>
      </c>
      <c r="F3502">
        <v>15</v>
      </c>
      <c r="G3502">
        <v>11.18</v>
      </c>
      <c r="H3502" t="str">
        <f>_xlfn.XLOOKUP(Table1[[#This Row],[MyyjäID]],myyjat!$A$2:$A$16,myyjat!$B$2:$B$16)</f>
        <v>Rauno</v>
      </c>
      <c r="I3502">
        <f>_xlfn.XLOOKUP(Table1[[#This Row],[Tuotenumero]],tuotteet!$A$2:$A$26,tuotteet!$C$2:$C$26)</f>
        <v>4</v>
      </c>
      <c r="J3502" t="str">
        <f>_xlfn.XLOOKUP(Table1[[#This Row],[ryhmäID]],ryhmat!$A$2:$A$7,ryhmat!$B$2:$B$7)</f>
        <v>Tarvikkeet</v>
      </c>
      <c r="K3502">
        <f>Table1[[#This Row],[Myyntihinta]]-Table1[[#This Row],[Ostohinta]]</f>
        <v>3.8200000000000003</v>
      </c>
    </row>
    <row r="3503" spans="1:11" x14ac:dyDescent="0.2">
      <c r="A3503">
        <v>54001</v>
      </c>
      <c r="B3503" s="21">
        <v>44355</v>
      </c>
      <c r="C3503" s="26" t="s">
        <v>828</v>
      </c>
      <c r="D3503">
        <v>1</v>
      </c>
      <c r="E3503">
        <v>11</v>
      </c>
      <c r="F3503">
        <v>15</v>
      </c>
      <c r="G3503">
        <v>10.67</v>
      </c>
      <c r="H3503" t="str">
        <f>_xlfn.XLOOKUP(Table1[[#This Row],[MyyjäID]],myyjat!$A$2:$A$16,myyjat!$B$2:$B$16)</f>
        <v>Lisbeth</v>
      </c>
      <c r="I3503">
        <f>_xlfn.XLOOKUP(Table1[[#This Row],[Tuotenumero]],tuotteet!$A$2:$A$26,tuotteet!$C$2:$C$26)</f>
        <v>4</v>
      </c>
      <c r="J3503" t="str">
        <f>_xlfn.XLOOKUP(Table1[[#This Row],[ryhmäID]],ryhmat!$A$2:$A$7,ryhmat!$B$2:$B$7)</f>
        <v>Tarvikkeet</v>
      </c>
      <c r="K3503">
        <f>Table1[[#This Row],[Myyntihinta]]-Table1[[#This Row],[Ostohinta]]</f>
        <v>4.33</v>
      </c>
    </row>
    <row r="3504" spans="1:11" x14ac:dyDescent="0.2">
      <c r="A3504">
        <v>54002</v>
      </c>
      <c r="B3504" s="21">
        <v>44355</v>
      </c>
      <c r="C3504" s="26" t="s">
        <v>827</v>
      </c>
      <c r="D3504">
        <v>1</v>
      </c>
      <c r="E3504">
        <v>14</v>
      </c>
      <c r="F3504">
        <v>252</v>
      </c>
      <c r="G3504">
        <v>138.85</v>
      </c>
      <c r="H3504" t="str">
        <f>_xlfn.XLOOKUP(Table1[[#This Row],[MyyjäID]],myyjat!$A$2:$A$16,myyjat!$B$2:$B$16)</f>
        <v>Hillevi</v>
      </c>
      <c r="I3504">
        <f>_xlfn.XLOOKUP(Table1[[#This Row],[Tuotenumero]],tuotteet!$A$2:$A$26,tuotteet!$C$2:$C$26)</f>
        <v>1</v>
      </c>
      <c r="J3504" t="str">
        <f>_xlfn.XLOOKUP(Table1[[#This Row],[ryhmäID]],ryhmat!$A$2:$A$7,ryhmat!$B$2:$B$7)</f>
        <v>Äänentoisto</v>
      </c>
      <c r="K3504">
        <f>Table1[[#This Row],[Myyntihinta]]-Table1[[#This Row],[Ostohinta]]</f>
        <v>113.15</v>
      </c>
    </row>
    <row r="3505" spans="1:11" x14ac:dyDescent="0.2">
      <c r="A3505">
        <v>54003</v>
      </c>
      <c r="B3505" s="21">
        <v>44356</v>
      </c>
      <c r="C3505" s="26" t="s">
        <v>829</v>
      </c>
      <c r="D3505">
        <v>1</v>
      </c>
      <c r="E3505">
        <v>11</v>
      </c>
      <c r="F3505">
        <v>333</v>
      </c>
      <c r="G3505">
        <v>222.16</v>
      </c>
      <c r="H3505" t="str">
        <f>_xlfn.XLOOKUP(Table1[[#This Row],[MyyjäID]],myyjat!$A$2:$A$16,myyjat!$B$2:$B$16)</f>
        <v>Lisbeth</v>
      </c>
      <c r="I3505">
        <f>_xlfn.XLOOKUP(Table1[[#This Row],[Tuotenumero]],tuotteet!$A$2:$A$26,tuotteet!$C$2:$C$26)</f>
        <v>3</v>
      </c>
      <c r="J3505" t="str">
        <f>_xlfn.XLOOKUP(Table1[[#This Row],[ryhmäID]],ryhmat!$A$2:$A$7,ryhmat!$B$2:$B$7)</f>
        <v>TV</v>
      </c>
      <c r="K3505">
        <f>Table1[[#This Row],[Myyntihinta]]-Table1[[#This Row],[Ostohinta]]</f>
        <v>110.84</v>
      </c>
    </row>
    <row r="3506" spans="1:11" x14ac:dyDescent="0.2">
      <c r="A3506">
        <v>54004</v>
      </c>
      <c r="B3506" s="21">
        <v>44356</v>
      </c>
      <c r="C3506" s="26" t="s">
        <v>828</v>
      </c>
      <c r="D3506">
        <v>1</v>
      </c>
      <c r="E3506">
        <v>5</v>
      </c>
      <c r="F3506">
        <v>15</v>
      </c>
      <c r="G3506">
        <v>10.63</v>
      </c>
      <c r="H3506" t="str">
        <f>_xlfn.XLOOKUP(Table1[[#This Row],[MyyjäID]],myyjat!$A$2:$A$16,myyjat!$B$2:$B$16)</f>
        <v>Liisa</v>
      </c>
      <c r="I3506">
        <f>_xlfn.XLOOKUP(Table1[[#This Row],[Tuotenumero]],tuotteet!$A$2:$A$26,tuotteet!$C$2:$C$26)</f>
        <v>4</v>
      </c>
      <c r="J3506" t="str">
        <f>_xlfn.XLOOKUP(Table1[[#This Row],[ryhmäID]],ryhmat!$A$2:$A$7,ryhmat!$B$2:$B$7)</f>
        <v>Tarvikkeet</v>
      </c>
      <c r="K3506">
        <f>Table1[[#This Row],[Myyntihinta]]-Table1[[#This Row],[Ostohinta]]</f>
        <v>4.3699999999999992</v>
      </c>
    </row>
    <row r="3507" spans="1:11" x14ac:dyDescent="0.2">
      <c r="A3507">
        <v>54005</v>
      </c>
      <c r="B3507" s="21">
        <v>44356</v>
      </c>
      <c r="C3507" s="26" t="s">
        <v>828</v>
      </c>
      <c r="D3507">
        <v>1</v>
      </c>
      <c r="E3507">
        <v>7</v>
      </c>
      <c r="F3507">
        <v>14</v>
      </c>
      <c r="G3507">
        <v>11.11</v>
      </c>
      <c r="H3507" t="str">
        <f>_xlfn.XLOOKUP(Table1[[#This Row],[MyyjäID]],myyjat!$A$2:$A$16,myyjat!$B$2:$B$16)</f>
        <v>Rauno</v>
      </c>
      <c r="I3507">
        <f>_xlfn.XLOOKUP(Table1[[#This Row],[Tuotenumero]],tuotteet!$A$2:$A$26,tuotteet!$C$2:$C$26)</f>
        <v>4</v>
      </c>
      <c r="J3507" t="str">
        <f>_xlfn.XLOOKUP(Table1[[#This Row],[ryhmäID]],ryhmat!$A$2:$A$7,ryhmat!$B$2:$B$7)</f>
        <v>Tarvikkeet</v>
      </c>
      <c r="K3507">
        <f>Table1[[#This Row],[Myyntihinta]]-Table1[[#This Row],[Ostohinta]]</f>
        <v>2.8900000000000006</v>
      </c>
    </row>
    <row r="3508" spans="1:11" x14ac:dyDescent="0.2">
      <c r="A3508">
        <v>54006</v>
      </c>
      <c r="B3508" s="21">
        <v>44356</v>
      </c>
      <c r="C3508" s="26" t="s">
        <v>828</v>
      </c>
      <c r="D3508">
        <v>1</v>
      </c>
      <c r="E3508">
        <v>10</v>
      </c>
      <c r="F3508">
        <v>14</v>
      </c>
      <c r="G3508">
        <v>10.36</v>
      </c>
      <c r="H3508" t="str">
        <f>_xlfn.XLOOKUP(Table1[[#This Row],[MyyjäID]],myyjat!$A$2:$A$16,myyjat!$B$2:$B$16)</f>
        <v>Jenni</v>
      </c>
      <c r="I3508">
        <f>_xlfn.XLOOKUP(Table1[[#This Row],[Tuotenumero]],tuotteet!$A$2:$A$26,tuotteet!$C$2:$C$26)</f>
        <v>4</v>
      </c>
      <c r="J3508" t="str">
        <f>_xlfn.XLOOKUP(Table1[[#This Row],[ryhmäID]],ryhmat!$A$2:$A$7,ryhmat!$B$2:$B$7)</f>
        <v>Tarvikkeet</v>
      </c>
      <c r="K3508">
        <f>Table1[[#This Row],[Myyntihinta]]-Table1[[#This Row],[Ostohinta]]</f>
        <v>3.6400000000000006</v>
      </c>
    </row>
    <row r="3509" spans="1:11" x14ac:dyDescent="0.2">
      <c r="A3509">
        <v>54007</v>
      </c>
      <c r="B3509" s="21">
        <v>44356</v>
      </c>
      <c r="C3509" s="26" t="s">
        <v>828</v>
      </c>
      <c r="D3509">
        <v>1</v>
      </c>
      <c r="E3509">
        <v>7</v>
      </c>
      <c r="F3509">
        <v>15</v>
      </c>
      <c r="G3509">
        <v>10.8</v>
      </c>
      <c r="H3509" t="str">
        <f>_xlfn.XLOOKUP(Table1[[#This Row],[MyyjäID]],myyjat!$A$2:$A$16,myyjat!$B$2:$B$16)</f>
        <v>Rauno</v>
      </c>
      <c r="I3509">
        <f>_xlfn.XLOOKUP(Table1[[#This Row],[Tuotenumero]],tuotteet!$A$2:$A$26,tuotteet!$C$2:$C$26)</f>
        <v>4</v>
      </c>
      <c r="J3509" t="str">
        <f>_xlfn.XLOOKUP(Table1[[#This Row],[ryhmäID]],ryhmat!$A$2:$A$7,ryhmat!$B$2:$B$7)</f>
        <v>Tarvikkeet</v>
      </c>
      <c r="K3509">
        <f>Table1[[#This Row],[Myyntihinta]]-Table1[[#This Row],[Ostohinta]]</f>
        <v>4.1999999999999993</v>
      </c>
    </row>
    <row r="3510" spans="1:11" x14ac:dyDescent="0.2">
      <c r="A3510">
        <v>54008</v>
      </c>
      <c r="B3510" s="21">
        <v>44357</v>
      </c>
      <c r="C3510" s="26" t="s">
        <v>827</v>
      </c>
      <c r="D3510">
        <v>1</v>
      </c>
      <c r="E3510">
        <v>11</v>
      </c>
      <c r="F3510">
        <v>235</v>
      </c>
      <c r="G3510">
        <v>139.44999999999999</v>
      </c>
      <c r="H3510" t="str">
        <f>_xlfn.XLOOKUP(Table1[[#This Row],[MyyjäID]],myyjat!$A$2:$A$16,myyjat!$B$2:$B$16)</f>
        <v>Lisbeth</v>
      </c>
      <c r="I3510">
        <f>_xlfn.XLOOKUP(Table1[[#This Row],[Tuotenumero]],tuotteet!$A$2:$A$26,tuotteet!$C$2:$C$26)</f>
        <v>1</v>
      </c>
      <c r="J3510" t="str">
        <f>_xlfn.XLOOKUP(Table1[[#This Row],[ryhmäID]],ryhmat!$A$2:$A$7,ryhmat!$B$2:$B$7)</f>
        <v>Äänentoisto</v>
      </c>
      <c r="K3510">
        <f>Table1[[#This Row],[Myyntihinta]]-Table1[[#This Row],[Ostohinta]]</f>
        <v>95.550000000000011</v>
      </c>
    </row>
    <row r="3511" spans="1:11" x14ac:dyDescent="0.2">
      <c r="A3511">
        <v>54009</v>
      </c>
      <c r="B3511" s="21">
        <v>44357</v>
      </c>
      <c r="C3511" s="26" t="s">
        <v>828</v>
      </c>
      <c r="D3511">
        <v>1</v>
      </c>
      <c r="E3511">
        <v>6</v>
      </c>
      <c r="F3511">
        <v>15</v>
      </c>
      <c r="G3511">
        <v>10.32</v>
      </c>
      <c r="H3511" t="str">
        <f>_xlfn.XLOOKUP(Table1[[#This Row],[MyyjäID]],myyjat!$A$2:$A$16,myyjat!$B$2:$B$16)</f>
        <v>Hessu</v>
      </c>
      <c r="I3511">
        <f>_xlfn.XLOOKUP(Table1[[#This Row],[Tuotenumero]],tuotteet!$A$2:$A$26,tuotteet!$C$2:$C$26)</f>
        <v>4</v>
      </c>
      <c r="J3511" t="str">
        <f>_xlfn.XLOOKUP(Table1[[#This Row],[ryhmäID]],ryhmat!$A$2:$A$7,ryhmat!$B$2:$B$7)</f>
        <v>Tarvikkeet</v>
      </c>
      <c r="K3511">
        <f>Table1[[#This Row],[Myyntihinta]]-Table1[[#This Row],[Ostohinta]]</f>
        <v>4.68</v>
      </c>
    </row>
    <row r="3512" spans="1:11" x14ac:dyDescent="0.2">
      <c r="A3512">
        <v>54010</v>
      </c>
      <c r="B3512" s="21">
        <v>44358</v>
      </c>
      <c r="C3512" s="26" t="s">
        <v>828</v>
      </c>
      <c r="D3512">
        <v>1</v>
      </c>
      <c r="E3512">
        <v>1</v>
      </c>
      <c r="F3512">
        <v>14</v>
      </c>
      <c r="G3512">
        <v>10.17</v>
      </c>
      <c r="H3512" t="str">
        <f>_xlfn.XLOOKUP(Table1[[#This Row],[MyyjäID]],myyjat!$A$2:$A$16,myyjat!$B$2:$B$16)</f>
        <v>Jani</v>
      </c>
      <c r="I3512">
        <f>_xlfn.XLOOKUP(Table1[[#This Row],[Tuotenumero]],tuotteet!$A$2:$A$26,tuotteet!$C$2:$C$26)</f>
        <v>4</v>
      </c>
      <c r="J3512" t="str">
        <f>_xlfn.XLOOKUP(Table1[[#This Row],[ryhmäID]],ryhmat!$A$2:$A$7,ryhmat!$B$2:$B$7)</f>
        <v>Tarvikkeet</v>
      </c>
      <c r="K3512">
        <f>Table1[[#This Row],[Myyntihinta]]-Table1[[#This Row],[Ostohinta]]</f>
        <v>3.83</v>
      </c>
    </row>
    <row r="3513" spans="1:11" x14ac:dyDescent="0.2">
      <c r="A3513">
        <v>54011</v>
      </c>
      <c r="B3513" s="21">
        <v>44358</v>
      </c>
      <c r="C3513" s="26" t="s">
        <v>826</v>
      </c>
      <c r="D3513">
        <v>1</v>
      </c>
      <c r="E3513">
        <v>3</v>
      </c>
      <c r="F3513">
        <v>18</v>
      </c>
      <c r="G3513">
        <v>9.6300000000000008</v>
      </c>
      <c r="H3513" t="str">
        <f>_xlfn.XLOOKUP(Table1[[#This Row],[MyyjäID]],myyjat!$A$2:$A$16,myyjat!$B$2:$B$16)</f>
        <v>Pekka</v>
      </c>
      <c r="I3513">
        <f>_xlfn.XLOOKUP(Table1[[#This Row],[Tuotenumero]],tuotteet!$A$2:$A$26,tuotteet!$C$2:$C$26)</f>
        <v>4</v>
      </c>
      <c r="J3513" t="str">
        <f>_xlfn.XLOOKUP(Table1[[#This Row],[ryhmäID]],ryhmat!$A$2:$A$7,ryhmat!$B$2:$B$7)</f>
        <v>Tarvikkeet</v>
      </c>
      <c r="K3513">
        <f>Table1[[#This Row],[Myyntihinta]]-Table1[[#This Row],[Ostohinta]]</f>
        <v>8.3699999999999992</v>
      </c>
    </row>
    <row r="3514" spans="1:11" x14ac:dyDescent="0.2">
      <c r="A3514">
        <v>54012</v>
      </c>
      <c r="B3514" s="21">
        <v>44358</v>
      </c>
      <c r="C3514" s="26" t="s">
        <v>828</v>
      </c>
      <c r="D3514">
        <v>1</v>
      </c>
      <c r="E3514">
        <v>3</v>
      </c>
      <c r="F3514">
        <v>15</v>
      </c>
      <c r="G3514">
        <v>11.07</v>
      </c>
      <c r="H3514" t="str">
        <f>_xlfn.XLOOKUP(Table1[[#This Row],[MyyjäID]],myyjat!$A$2:$A$16,myyjat!$B$2:$B$16)</f>
        <v>Pekka</v>
      </c>
      <c r="I3514">
        <f>_xlfn.XLOOKUP(Table1[[#This Row],[Tuotenumero]],tuotteet!$A$2:$A$26,tuotteet!$C$2:$C$26)</f>
        <v>4</v>
      </c>
      <c r="J3514" t="str">
        <f>_xlfn.XLOOKUP(Table1[[#This Row],[ryhmäID]],ryhmat!$A$2:$A$7,ryhmat!$B$2:$B$7)</f>
        <v>Tarvikkeet</v>
      </c>
      <c r="K3514">
        <f>Table1[[#This Row],[Myyntihinta]]-Table1[[#This Row],[Ostohinta]]</f>
        <v>3.9299999999999997</v>
      </c>
    </row>
    <row r="3515" spans="1:11" x14ac:dyDescent="0.2">
      <c r="A3515">
        <v>54013</v>
      </c>
      <c r="B3515" s="21">
        <v>44359</v>
      </c>
      <c r="C3515" s="26" t="s">
        <v>828</v>
      </c>
      <c r="D3515">
        <v>1</v>
      </c>
      <c r="E3515">
        <v>14</v>
      </c>
      <c r="F3515">
        <v>15</v>
      </c>
      <c r="G3515">
        <v>10.79</v>
      </c>
      <c r="H3515" t="str">
        <f>_xlfn.XLOOKUP(Table1[[#This Row],[MyyjäID]],myyjat!$A$2:$A$16,myyjat!$B$2:$B$16)</f>
        <v>Hillevi</v>
      </c>
      <c r="I3515">
        <f>_xlfn.XLOOKUP(Table1[[#This Row],[Tuotenumero]],tuotteet!$A$2:$A$26,tuotteet!$C$2:$C$26)</f>
        <v>4</v>
      </c>
      <c r="J3515" t="str">
        <f>_xlfn.XLOOKUP(Table1[[#This Row],[ryhmäID]],ryhmat!$A$2:$A$7,ryhmat!$B$2:$B$7)</f>
        <v>Tarvikkeet</v>
      </c>
      <c r="K3515">
        <f>Table1[[#This Row],[Myyntihinta]]-Table1[[#This Row],[Ostohinta]]</f>
        <v>4.2100000000000009</v>
      </c>
    </row>
    <row r="3516" spans="1:11" x14ac:dyDescent="0.2">
      <c r="A3516">
        <v>54014</v>
      </c>
      <c r="B3516" s="21">
        <v>44359</v>
      </c>
      <c r="C3516" s="26" t="s">
        <v>828</v>
      </c>
      <c r="D3516">
        <v>1</v>
      </c>
      <c r="E3516">
        <v>2</v>
      </c>
      <c r="F3516">
        <v>15</v>
      </c>
      <c r="G3516">
        <v>10.42</v>
      </c>
      <c r="H3516" t="str">
        <f>_xlfn.XLOOKUP(Table1[[#This Row],[MyyjäID]],myyjat!$A$2:$A$16,myyjat!$B$2:$B$16)</f>
        <v>Petteri</v>
      </c>
      <c r="I3516">
        <f>_xlfn.XLOOKUP(Table1[[#This Row],[Tuotenumero]],tuotteet!$A$2:$A$26,tuotteet!$C$2:$C$26)</f>
        <v>4</v>
      </c>
      <c r="J3516" t="str">
        <f>_xlfn.XLOOKUP(Table1[[#This Row],[ryhmäID]],ryhmat!$A$2:$A$7,ryhmat!$B$2:$B$7)</f>
        <v>Tarvikkeet</v>
      </c>
      <c r="K3516">
        <f>Table1[[#This Row],[Myyntihinta]]-Table1[[#This Row],[Ostohinta]]</f>
        <v>4.58</v>
      </c>
    </row>
    <row r="3517" spans="1:11" x14ac:dyDescent="0.2">
      <c r="A3517">
        <v>54015</v>
      </c>
      <c r="B3517" s="21">
        <v>44359</v>
      </c>
      <c r="C3517" s="26" t="s">
        <v>828</v>
      </c>
      <c r="D3517">
        <v>1</v>
      </c>
      <c r="E3517">
        <v>5</v>
      </c>
      <c r="F3517">
        <v>15</v>
      </c>
      <c r="G3517">
        <v>10.42</v>
      </c>
      <c r="H3517" t="str">
        <f>_xlfn.XLOOKUP(Table1[[#This Row],[MyyjäID]],myyjat!$A$2:$A$16,myyjat!$B$2:$B$16)</f>
        <v>Liisa</v>
      </c>
      <c r="I3517">
        <f>_xlfn.XLOOKUP(Table1[[#This Row],[Tuotenumero]],tuotteet!$A$2:$A$26,tuotteet!$C$2:$C$26)</f>
        <v>4</v>
      </c>
      <c r="J3517" t="str">
        <f>_xlfn.XLOOKUP(Table1[[#This Row],[ryhmäID]],ryhmat!$A$2:$A$7,ryhmat!$B$2:$B$7)</f>
        <v>Tarvikkeet</v>
      </c>
      <c r="K3517">
        <f>Table1[[#This Row],[Myyntihinta]]-Table1[[#This Row],[Ostohinta]]</f>
        <v>4.58</v>
      </c>
    </row>
    <row r="3518" spans="1:11" x14ac:dyDescent="0.2">
      <c r="A3518">
        <v>54016</v>
      </c>
      <c r="B3518" s="21">
        <v>44359</v>
      </c>
      <c r="C3518" s="26" t="s">
        <v>828</v>
      </c>
      <c r="D3518">
        <v>1</v>
      </c>
      <c r="E3518">
        <v>7</v>
      </c>
      <c r="F3518">
        <v>15</v>
      </c>
      <c r="G3518">
        <v>10.83</v>
      </c>
      <c r="H3518" t="str">
        <f>_xlfn.XLOOKUP(Table1[[#This Row],[MyyjäID]],myyjat!$A$2:$A$16,myyjat!$B$2:$B$16)</f>
        <v>Rauno</v>
      </c>
      <c r="I3518">
        <f>_xlfn.XLOOKUP(Table1[[#This Row],[Tuotenumero]],tuotteet!$A$2:$A$26,tuotteet!$C$2:$C$26)</f>
        <v>4</v>
      </c>
      <c r="J3518" t="str">
        <f>_xlfn.XLOOKUP(Table1[[#This Row],[ryhmäID]],ryhmat!$A$2:$A$7,ryhmat!$B$2:$B$7)</f>
        <v>Tarvikkeet</v>
      </c>
      <c r="K3518">
        <f>Table1[[#This Row],[Myyntihinta]]-Table1[[#This Row],[Ostohinta]]</f>
        <v>4.17</v>
      </c>
    </row>
    <row r="3519" spans="1:11" x14ac:dyDescent="0.2">
      <c r="A3519">
        <v>54017</v>
      </c>
      <c r="B3519" s="21">
        <v>44359</v>
      </c>
      <c r="C3519" s="26" t="s">
        <v>827</v>
      </c>
      <c r="D3519">
        <v>1</v>
      </c>
      <c r="E3519">
        <v>6</v>
      </c>
      <c r="F3519">
        <v>259</v>
      </c>
      <c r="G3519">
        <v>137.07</v>
      </c>
      <c r="H3519" t="str">
        <f>_xlfn.XLOOKUP(Table1[[#This Row],[MyyjäID]],myyjat!$A$2:$A$16,myyjat!$B$2:$B$16)</f>
        <v>Hessu</v>
      </c>
      <c r="I3519">
        <f>_xlfn.XLOOKUP(Table1[[#This Row],[Tuotenumero]],tuotteet!$A$2:$A$26,tuotteet!$C$2:$C$26)</f>
        <v>1</v>
      </c>
      <c r="J3519" t="str">
        <f>_xlfn.XLOOKUP(Table1[[#This Row],[ryhmäID]],ryhmat!$A$2:$A$7,ryhmat!$B$2:$B$7)</f>
        <v>Äänentoisto</v>
      </c>
      <c r="K3519">
        <f>Table1[[#This Row],[Myyntihinta]]-Table1[[#This Row],[Ostohinta]]</f>
        <v>121.93</v>
      </c>
    </row>
    <row r="3520" spans="1:11" x14ac:dyDescent="0.2">
      <c r="A3520">
        <v>54018</v>
      </c>
      <c r="B3520" s="21">
        <v>44359</v>
      </c>
      <c r="C3520" s="26" t="s">
        <v>829</v>
      </c>
      <c r="D3520">
        <v>1</v>
      </c>
      <c r="E3520">
        <v>6</v>
      </c>
      <c r="F3520">
        <v>323</v>
      </c>
      <c r="G3520">
        <v>235.38</v>
      </c>
      <c r="H3520" t="str">
        <f>_xlfn.XLOOKUP(Table1[[#This Row],[MyyjäID]],myyjat!$A$2:$A$16,myyjat!$B$2:$B$16)</f>
        <v>Hessu</v>
      </c>
      <c r="I3520">
        <f>_xlfn.XLOOKUP(Table1[[#This Row],[Tuotenumero]],tuotteet!$A$2:$A$26,tuotteet!$C$2:$C$26)</f>
        <v>3</v>
      </c>
      <c r="J3520" t="str">
        <f>_xlfn.XLOOKUP(Table1[[#This Row],[ryhmäID]],ryhmat!$A$2:$A$7,ryhmat!$B$2:$B$7)</f>
        <v>TV</v>
      </c>
      <c r="K3520">
        <f>Table1[[#This Row],[Myyntihinta]]-Table1[[#This Row],[Ostohinta]]</f>
        <v>87.62</v>
      </c>
    </row>
    <row r="3521" spans="1:11" x14ac:dyDescent="0.2">
      <c r="A3521">
        <v>54019</v>
      </c>
      <c r="B3521" s="21">
        <v>44359</v>
      </c>
      <c r="C3521" s="26" t="s">
        <v>828</v>
      </c>
      <c r="D3521">
        <v>1</v>
      </c>
      <c r="E3521">
        <v>6</v>
      </c>
      <c r="F3521">
        <v>15</v>
      </c>
      <c r="G3521">
        <v>10.78</v>
      </c>
      <c r="H3521" t="str">
        <f>_xlfn.XLOOKUP(Table1[[#This Row],[MyyjäID]],myyjat!$A$2:$A$16,myyjat!$B$2:$B$16)</f>
        <v>Hessu</v>
      </c>
      <c r="I3521">
        <f>_xlfn.XLOOKUP(Table1[[#This Row],[Tuotenumero]],tuotteet!$A$2:$A$26,tuotteet!$C$2:$C$26)</f>
        <v>4</v>
      </c>
      <c r="J3521" t="str">
        <f>_xlfn.XLOOKUP(Table1[[#This Row],[ryhmäID]],ryhmat!$A$2:$A$7,ryhmat!$B$2:$B$7)</f>
        <v>Tarvikkeet</v>
      </c>
      <c r="K3521">
        <f>Table1[[#This Row],[Myyntihinta]]-Table1[[#This Row],[Ostohinta]]</f>
        <v>4.2200000000000006</v>
      </c>
    </row>
    <row r="3522" spans="1:11" x14ac:dyDescent="0.2">
      <c r="A3522">
        <v>54020</v>
      </c>
      <c r="B3522" s="21">
        <v>44359</v>
      </c>
      <c r="C3522" s="26" t="s">
        <v>828</v>
      </c>
      <c r="D3522">
        <v>1</v>
      </c>
      <c r="E3522">
        <v>7</v>
      </c>
      <c r="F3522">
        <v>15</v>
      </c>
      <c r="G3522">
        <v>10.44</v>
      </c>
      <c r="H3522" t="str">
        <f>_xlfn.XLOOKUP(Table1[[#This Row],[MyyjäID]],myyjat!$A$2:$A$16,myyjat!$B$2:$B$16)</f>
        <v>Rauno</v>
      </c>
      <c r="I3522">
        <f>_xlfn.XLOOKUP(Table1[[#This Row],[Tuotenumero]],tuotteet!$A$2:$A$26,tuotteet!$C$2:$C$26)</f>
        <v>4</v>
      </c>
      <c r="J3522" t="str">
        <f>_xlfn.XLOOKUP(Table1[[#This Row],[ryhmäID]],ryhmat!$A$2:$A$7,ryhmat!$B$2:$B$7)</f>
        <v>Tarvikkeet</v>
      </c>
      <c r="K3522">
        <f>Table1[[#This Row],[Myyntihinta]]-Table1[[#This Row],[Ostohinta]]</f>
        <v>4.5600000000000005</v>
      </c>
    </row>
    <row r="3523" spans="1:11" x14ac:dyDescent="0.2">
      <c r="A3523">
        <v>54021</v>
      </c>
      <c r="B3523" s="21">
        <v>44359</v>
      </c>
      <c r="C3523" s="26" t="s">
        <v>828</v>
      </c>
      <c r="D3523">
        <v>1</v>
      </c>
      <c r="E3523">
        <v>9</v>
      </c>
      <c r="F3523">
        <v>14</v>
      </c>
      <c r="G3523">
        <v>11.16</v>
      </c>
      <c r="H3523" t="str">
        <f>_xlfn.XLOOKUP(Table1[[#This Row],[MyyjäID]],myyjat!$A$2:$A$16,myyjat!$B$2:$B$16)</f>
        <v>Maija</v>
      </c>
      <c r="I3523">
        <f>_xlfn.XLOOKUP(Table1[[#This Row],[Tuotenumero]],tuotteet!$A$2:$A$26,tuotteet!$C$2:$C$26)</f>
        <v>4</v>
      </c>
      <c r="J3523" t="str">
        <f>_xlfn.XLOOKUP(Table1[[#This Row],[ryhmäID]],ryhmat!$A$2:$A$7,ryhmat!$B$2:$B$7)</f>
        <v>Tarvikkeet</v>
      </c>
      <c r="K3523">
        <f>Table1[[#This Row],[Myyntihinta]]-Table1[[#This Row],[Ostohinta]]</f>
        <v>2.84</v>
      </c>
    </row>
    <row r="3524" spans="1:11" x14ac:dyDescent="0.2">
      <c r="A3524">
        <v>54022</v>
      </c>
      <c r="B3524" s="21">
        <v>44360</v>
      </c>
      <c r="C3524" s="26" t="s">
        <v>828</v>
      </c>
      <c r="D3524">
        <v>1</v>
      </c>
      <c r="E3524">
        <v>2</v>
      </c>
      <c r="F3524">
        <v>15</v>
      </c>
      <c r="G3524">
        <v>10.36</v>
      </c>
      <c r="H3524" t="str">
        <f>_xlfn.XLOOKUP(Table1[[#This Row],[MyyjäID]],myyjat!$A$2:$A$16,myyjat!$B$2:$B$16)</f>
        <v>Petteri</v>
      </c>
      <c r="I3524">
        <f>_xlfn.XLOOKUP(Table1[[#This Row],[Tuotenumero]],tuotteet!$A$2:$A$26,tuotteet!$C$2:$C$26)</f>
        <v>4</v>
      </c>
      <c r="J3524" t="str">
        <f>_xlfn.XLOOKUP(Table1[[#This Row],[ryhmäID]],ryhmat!$A$2:$A$7,ryhmat!$B$2:$B$7)</f>
        <v>Tarvikkeet</v>
      </c>
      <c r="K3524">
        <f>Table1[[#This Row],[Myyntihinta]]-Table1[[#This Row],[Ostohinta]]</f>
        <v>4.6400000000000006</v>
      </c>
    </row>
    <row r="3525" spans="1:11" x14ac:dyDescent="0.2">
      <c r="A3525">
        <v>54023</v>
      </c>
      <c r="B3525" s="21">
        <v>44361</v>
      </c>
      <c r="C3525" s="26" t="s">
        <v>828</v>
      </c>
      <c r="D3525">
        <v>1</v>
      </c>
      <c r="E3525">
        <v>5</v>
      </c>
      <c r="F3525">
        <v>14</v>
      </c>
      <c r="G3525">
        <v>10.81</v>
      </c>
      <c r="H3525" t="str">
        <f>_xlfn.XLOOKUP(Table1[[#This Row],[MyyjäID]],myyjat!$A$2:$A$16,myyjat!$B$2:$B$16)</f>
        <v>Liisa</v>
      </c>
      <c r="I3525">
        <f>_xlfn.XLOOKUP(Table1[[#This Row],[Tuotenumero]],tuotteet!$A$2:$A$26,tuotteet!$C$2:$C$26)</f>
        <v>4</v>
      </c>
      <c r="J3525" t="str">
        <f>_xlfn.XLOOKUP(Table1[[#This Row],[ryhmäID]],ryhmat!$A$2:$A$7,ryhmat!$B$2:$B$7)</f>
        <v>Tarvikkeet</v>
      </c>
      <c r="K3525">
        <f>Table1[[#This Row],[Myyntihinta]]-Table1[[#This Row],[Ostohinta]]</f>
        <v>3.1899999999999995</v>
      </c>
    </row>
    <row r="3526" spans="1:11" x14ac:dyDescent="0.2">
      <c r="A3526">
        <v>54024</v>
      </c>
      <c r="B3526" s="21">
        <v>44361</v>
      </c>
      <c r="C3526" s="26" t="s">
        <v>828</v>
      </c>
      <c r="D3526">
        <v>1</v>
      </c>
      <c r="E3526">
        <v>7</v>
      </c>
      <c r="F3526">
        <v>14</v>
      </c>
      <c r="G3526">
        <v>10.19</v>
      </c>
      <c r="H3526" t="str">
        <f>_xlfn.XLOOKUP(Table1[[#This Row],[MyyjäID]],myyjat!$A$2:$A$16,myyjat!$B$2:$B$16)</f>
        <v>Rauno</v>
      </c>
      <c r="I3526">
        <f>_xlfn.XLOOKUP(Table1[[#This Row],[Tuotenumero]],tuotteet!$A$2:$A$26,tuotteet!$C$2:$C$26)</f>
        <v>4</v>
      </c>
      <c r="J3526" t="str">
        <f>_xlfn.XLOOKUP(Table1[[#This Row],[ryhmäID]],ryhmat!$A$2:$A$7,ryhmat!$B$2:$B$7)</f>
        <v>Tarvikkeet</v>
      </c>
      <c r="K3526">
        <f>Table1[[#This Row],[Myyntihinta]]-Table1[[#This Row],[Ostohinta]]</f>
        <v>3.8100000000000005</v>
      </c>
    </row>
    <row r="3527" spans="1:11" x14ac:dyDescent="0.2">
      <c r="A3527">
        <v>54025</v>
      </c>
      <c r="B3527" s="21">
        <v>44361</v>
      </c>
      <c r="C3527" s="26" t="s">
        <v>827</v>
      </c>
      <c r="D3527">
        <v>1</v>
      </c>
      <c r="E3527">
        <v>14</v>
      </c>
      <c r="F3527">
        <v>247</v>
      </c>
      <c r="G3527">
        <v>130.5</v>
      </c>
      <c r="H3527" t="str">
        <f>_xlfn.XLOOKUP(Table1[[#This Row],[MyyjäID]],myyjat!$A$2:$A$16,myyjat!$B$2:$B$16)</f>
        <v>Hillevi</v>
      </c>
      <c r="I3527">
        <f>_xlfn.XLOOKUP(Table1[[#This Row],[Tuotenumero]],tuotteet!$A$2:$A$26,tuotteet!$C$2:$C$26)</f>
        <v>1</v>
      </c>
      <c r="J3527" t="str">
        <f>_xlfn.XLOOKUP(Table1[[#This Row],[ryhmäID]],ryhmat!$A$2:$A$7,ryhmat!$B$2:$B$7)</f>
        <v>Äänentoisto</v>
      </c>
      <c r="K3527">
        <f>Table1[[#This Row],[Myyntihinta]]-Table1[[#This Row],[Ostohinta]]</f>
        <v>116.5</v>
      </c>
    </row>
    <row r="3528" spans="1:11" x14ac:dyDescent="0.2">
      <c r="A3528">
        <v>54026</v>
      </c>
      <c r="B3528" s="21">
        <v>44362</v>
      </c>
      <c r="C3528" s="26" t="s">
        <v>828</v>
      </c>
      <c r="D3528">
        <v>1</v>
      </c>
      <c r="E3528">
        <v>5</v>
      </c>
      <c r="F3528">
        <v>15</v>
      </c>
      <c r="G3528">
        <v>10.95</v>
      </c>
      <c r="H3528" t="str">
        <f>_xlfn.XLOOKUP(Table1[[#This Row],[MyyjäID]],myyjat!$A$2:$A$16,myyjat!$B$2:$B$16)</f>
        <v>Liisa</v>
      </c>
      <c r="I3528">
        <f>_xlfn.XLOOKUP(Table1[[#This Row],[Tuotenumero]],tuotteet!$A$2:$A$26,tuotteet!$C$2:$C$26)</f>
        <v>4</v>
      </c>
      <c r="J3528" t="str">
        <f>_xlfn.XLOOKUP(Table1[[#This Row],[ryhmäID]],ryhmat!$A$2:$A$7,ryhmat!$B$2:$B$7)</f>
        <v>Tarvikkeet</v>
      </c>
      <c r="K3528">
        <f>Table1[[#This Row],[Myyntihinta]]-Table1[[#This Row],[Ostohinta]]</f>
        <v>4.0500000000000007</v>
      </c>
    </row>
    <row r="3529" spans="1:11" x14ac:dyDescent="0.2">
      <c r="A3529">
        <v>54027</v>
      </c>
      <c r="B3529" s="21">
        <v>44362</v>
      </c>
      <c r="C3529" s="26" t="s">
        <v>828</v>
      </c>
      <c r="D3529">
        <v>1</v>
      </c>
      <c r="E3529">
        <v>7</v>
      </c>
      <c r="F3529">
        <v>15</v>
      </c>
      <c r="G3529">
        <v>11.08</v>
      </c>
      <c r="H3529" t="str">
        <f>_xlfn.XLOOKUP(Table1[[#This Row],[MyyjäID]],myyjat!$A$2:$A$16,myyjat!$B$2:$B$16)</f>
        <v>Rauno</v>
      </c>
      <c r="I3529">
        <f>_xlfn.XLOOKUP(Table1[[#This Row],[Tuotenumero]],tuotteet!$A$2:$A$26,tuotteet!$C$2:$C$26)</f>
        <v>4</v>
      </c>
      <c r="J3529" t="str">
        <f>_xlfn.XLOOKUP(Table1[[#This Row],[ryhmäID]],ryhmat!$A$2:$A$7,ryhmat!$B$2:$B$7)</f>
        <v>Tarvikkeet</v>
      </c>
      <c r="K3529">
        <f>Table1[[#This Row],[Myyntihinta]]-Table1[[#This Row],[Ostohinta]]</f>
        <v>3.92</v>
      </c>
    </row>
    <row r="3530" spans="1:11" x14ac:dyDescent="0.2">
      <c r="A3530">
        <v>54028</v>
      </c>
      <c r="B3530" s="21">
        <v>44362</v>
      </c>
      <c r="C3530" s="26" t="s">
        <v>828</v>
      </c>
      <c r="D3530">
        <v>1</v>
      </c>
      <c r="E3530">
        <v>3</v>
      </c>
      <c r="F3530">
        <v>14</v>
      </c>
      <c r="G3530">
        <v>11.24</v>
      </c>
      <c r="H3530" t="str">
        <f>_xlfn.XLOOKUP(Table1[[#This Row],[MyyjäID]],myyjat!$A$2:$A$16,myyjat!$B$2:$B$16)</f>
        <v>Pekka</v>
      </c>
      <c r="I3530">
        <f>_xlfn.XLOOKUP(Table1[[#This Row],[Tuotenumero]],tuotteet!$A$2:$A$26,tuotteet!$C$2:$C$26)</f>
        <v>4</v>
      </c>
      <c r="J3530" t="str">
        <f>_xlfn.XLOOKUP(Table1[[#This Row],[ryhmäID]],ryhmat!$A$2:$A$7,ryhmat!$B$2:$B$7)</f>
        <v>Tarvikkeet</v>
      </c>
      <c r="K3530">
        <f>Table1[[#This Row],[Myyntihinta]]-Table1[[#This Row],[Ostohinta]]</f>
        <v>2.76</v>
      </c>
    </row>
    <row r="3531" spans="1:11" x14ac:dyDescent="0.2">
      <c r="A3531">
        <v>54029</v>
      </c>
      <c r="B3531" s="21">
        <v>44363</v>
      </c>
      <c r="C3531" s="26" t="s">
        <v>828</v>
      </c>
      <c r="D3531">
        <v>1</v>
      </c>
      <c r="E3531">
        <v>7</v>
      </c>
      <c r="F3531">
        <v>14</v>
      </c>
      <c r="G3531">
        <v>10.62</v>
      </c>
      <c r="H3531" t="str">
        <f>_xlfn.XLOOKUP(Table1[[#This Row],[MyyjäID]],myyjat!$A$2:$A$16,myyjat!$B$2:$B$16)</f>
        <v>Rauno</v>
      </c>
      <c r="I3531">
        <f>_xlfn.XLOOKUP(Table1[[#This Row],[Tuotenumero]],tuotteet!$A$2:$A$26,tuotteet!$C$2:$C$26)</f>
        <v>4</v>
      </c>
      <c r="J3531" t="str">
        <f>_xlfn.XLOOKUP(Table1[[#This Row],[ryhmäID]],ryhmat!$A$2:$A$7,ryhmat!$B$2:$B$7)</f>
        <v>Tarvikkeet</v>
      </c>
      <c r="K3531">
        <f>Table1[[#This Row],[Myyntihinta]]-Table1[[#This Row],[Ostohinta]]</f>
        <v>3.3800000000000008</v>
      </c>
    </row>
    <row r="3532" spans="1:11" x14ac:dyDescent="0.2">
      <c r="A3532">
        <v>54030</v>
      </c>
      <c r="B3532" s="21">
        <v>44363</v>
      </c>
      <c r="C3532" s="26" t="s">
        <v>828</v>
      </c>
      <c r="D3532">
        <v>1</v>
      </c>
      <c r="E3532">
        <v>13</v>
      </c>
      <c r="F3532">
        <v>15</v>
      </c>
      <c r="G3532">
        <v>10.47</v>
      </c>
      <c r="H3532" t="str">
        <f>_xlfn.XLOOKUP(Table1[[#This Row],[MyyjäID]],myyjat!$A$2:$A$16,myyjat!$B$2:$B$16)</f>
        <v>Mari</v>
      </c>
      <c r="I3532">
        <f>_xlfn.XLOOKUP(Table1[[#This Row],[Tuotenumero]],tuotteet!$A$2:$A$26,tuotteet!$C$2:$C$26)</f>
        <v>4</v>
      </c>
      <c r="J3532" t="str">
        <f>_xlfn.XLOOKUP(Table1[[#This Row],[ryhmäID]],ryhmat!$A$2:$A$7,ryhmat!$B$2:$B$7)</f>
        <v>Tarvikkeet</v>
      </c>
      <c r="K3532">
        <f>Table1[[#This Row],[Myyntihinta]]-Table1[[#This Row],[Ostohinta]]</f>
        <v>4.5299999999999994</v>
      </c>
    </row>
    <row r="3533" spans="1:11" x14ac:dyDescent="0.2">
      <c r="A3533">
        <v>54031</v>
      </c>
      <c r="B3533" s="21">
        <v>44363</v>
      </c>
      <c r="C3533" s="26" t="s">
        <v>826</v>
      </c>
      <c r="D3533">
        <v>1</v>
      </c>
      <c r="E3533">
        <v>11</v>
      </c>
      <c r="F3533">
        <v>18</v>
      </c>
      <c r="G3533">
        <v>9.25</v>
      </c>
      <c r="H3533" t="str">
        <f>_xlfn.XLOOKUP(Table1[[#This Row],[MyyjäID]],myyjat!$A$2:$A$16,myyjat!$B$2:$B$16)</f>
        <v>Lisbeth</v>
      </c>
      <c r="I3533">
        <f>_xlfn.XLOOKUP(Table1[[#This Row],[Tuotenumero]],tuotteet!$A$2:$A$26,tuotteet!$C$2:$C$26)</f>
        <v>4</v>
      </c>
      <c r="J3533" t="str">
        <f>_xlfn.XLOOKUP(Table1[[#This Row],[ryhmäID]],ryhmat!$A$2:$A$7,ryhmat!$B$2:$B$7)</f>
        <v>Tarvikkeet</v>
      </c>
      <c r="K3533">
        <f>Table1[[#This Row],[Myyntihinta]]-Table1[[#This Row],[Ostohinta]]</f>
        <v>8.75</v>
      </c>
    </row>
    <row r="3534" spans="1:11" x14ac:dyDescent="0.2">
      <c r="A3534">
        <v>54032</v>
      </c>
      <c r="B3534" s="21">
        <v>44363</v>
      </c>
      <c r="C3534" s="26" t="s">
        <v>833</v>
      </c>
      <c r="D3534">
        <v>1</v>
      </c>
      <c r="E3534">
        <v>10</v>
      </c>
      <c r="F3534">
        <v>33</v>
      </c>
      <c r="G3534">
        <v>18.489999999999998</v>
      </c>
      <c r="H3534" t="str">
        <f>_xlfn.XLOOKUP(Table1[[#This Row],[MyyjäID]],myyjat!$A$2:$A$16,myyjat!$B$2:$B$16)</f>
        <v>Jenni</v>
      </c>
      <c r="I3534">
        <f>_xlfn.XLOOKUP(Table1[[#This Row],[Tuotenumero]],tuotteet!$A$2:$A$26,tuotteet!$C$2:$C$26)</f>
        <v>4</v>
      </c>
      <c r="J3534" t="str">
        <f>_xlfn.XLOOKUP(Table1[[#This Row],[ryhmäID]],ryhmat!$A$2:$A$7,ryhmat!$B$2:$B$7)</f>
        <v>Tarvikkeet</v>
      </c>
      <c r="K3534">
        <f>Table1[[#This Row],[Myyntihinta]]-Table1[[#This Row],[Ostohinta]]</f>
        <v>14.510000000000002</v>
      </c>
    </row>
    <row r="3535" spans="1:11" x14ac:dyDescent="0.2">
      <c r="A3535">
        <v>54033</v>
      </c>
      <c r="B3535" s="21">
        <v>44364</v>
      </c>
      <c r="C3535" s="26" t="s">
        <v>828</v>
      </c>
      <c r="D3535">
        <v>1</v>
      </c>
      <c r="E3535">
        <v>6</v>
      </c>
      <c r="F3535">
        <v>15</v>
      </c>
      <c r="G3535">
        <v>10.33</v>
      </c>
      <c r="H3535" t="str">
        <f>_xlfn.XLOOKUP(Table1[[#This Row],[MyyjäID]],myyjat!$A$2:$A$16,myyjat!$B$2:$B$16)</f>
        <v>Hessu</v>
      </c>
      <c r="I3535">
        <f>_xlfn.XLOOKUP(Table1[[#This Row],[Tuotenumero]],tuotteet!$A$2:$A$26,tuotteet!$C$2:$C$26)</f>
        <v>4</v>
      </c>
      <c r="J3535" t="str">
        <f>_xlfn.XLOOKUP(Table1[[#This Row],[ryhmäID]],ryhmat!$A$2:$A$7,ryhmat!$B$2:$B$7)</f>
        <v>Tarvikkeet</v>
      </c>
      <c r="K3535">
        <f>Table1[[#This Row],[Myyntihinta]]-Table1[[#This Row],[Ostohinta]]</f>
        <v>4.67</v>
      </c>
    </row>
    <row r="3536" spans="1:11" x14ac:dyDescent="0.2">
      <c r="A3536">
        <v>54034</v>
      </c>
      <c r="B3536" s="21">
        <v>44365</v>
      </c>
      <c r="C3536" s="26" t="s">
        <v>828</v>
      </c>
      <c r="D3536">
        <v>1</v>
      </c>
      <c r="E3536">
        <v>6</v>
      </c>
      <c r="F3536">
        <v>15</v>
      </c>
      <c r="G3536">
        <v>10.48</v>
      </c>
      <c r="H3536" t="str">
        <f>_xlfn.XLOOKUP(Table1[[#This Row],[MyyjäID]],myyjat!$A$2:$A$16,myyjat!$B$2:$B$16)</f>
        <v>Hessu</v>
      </c>
      <c r="I3536">
        <f>_xlfn.XLOOKUP(Table1[[#This Row],[Tuotenumero]],tuotteet!$A$2:$A$26,tuotteet!$C$2:$C$26)</f>
        <v>4</v>
      </c>
      <c r="J3536" t="str">
        <f>_xlfn.XLOOKUP(Table1[[#This Row],[ryhmäID]],ryhmat!$A$2:$A$7,ryhmat!$B$2:$B$7)</f>
        <v>Tarvikkeet</v>
      </c>
      <c r="K3536">
        <f>Table1[[#This Row],[Myyntihinta]]-Table1[[#This Row],[Ostohinta]]</f>
        <v>4.5199999999999996</v>
      </c>
    </row>
    <row r="3537" spans="1:11" x14ac:dyDescent="0.2">
      <c r="A3537">
        <v>54035</v>
      </c>
      <c r="B3537" s="21">
        <v>44365</v>
      </c>
      <c r="C3537" s="26" t="s">
        <v>828</v>
      </c>
      <c r="D3537">
        <v>1</v>
      </c>
      <c r="E3537">
        <v>11</v>
      </c>
      <c r="F3537">
        <v>14</v>
      </c>
      <c r="G3537">
        <v>11.03</v>
      </c>
      <c r="H3537" t="str">
        <f>_xlfn.XLOOKUP(Table1[[#This Row],[MyyjäID]],myyjat!$A$2:$A$16,myyjat!$B$2:$B$16)</f>
        <v>Lisbeth</v>
      </c>
      <c r="I3537">
        <f>_xlfn.XLOOKUP(Table1[[#This Row],[Tuotenumero]],tuotteet!$A$2:$A$26,tuotteet!$C$2:$C$26)</f>
        <v>4</v>
      </c>
      <c r="J3537" t="str">
        <f>_xlfn.XLOOKUP(Table1[[#This Row],[ryhmäID]],ryhmat!$A$2:$A$7,ryhmat!$B$2:$B$7)</f>
        <v>Tarvikkeet</v>
      </c>
      <c r="K3537">
        <f>Table1[[#This Row],[Myyntihinta]]-Table1[[#This Row],[Ostohinta]]</f>
        <v>2.9700000000000006</v>
      </c>
    </row>
    <row r="3538" spans="1:11" x14ac:dyDescent="0.2">
      <c r="A3538">
        <v>54036</v>
      </c>
      <c r="B3538" s="21">
        <v>44365</v>
      </c>
      <c r="C3538" s="26" t="s">
        <v>827</v>
      </c>
      <c r="D3538">
        <v>1</v>
      </c>
      <c r="E3538">
        <v>1</v>
      </c>
      <c r="F3538">
        <v>237</v>
      </c>
      <c r="G3538">
        <v>126.91</v>
      </c>
      <c r="H3538" t="str">
        <f>_xlfn.XLOOKUP(Table1[[#This Row],[MyyjäID]],myyjat!$A$2:$A$16,myyjat!$B$2:$B$16)</f>
        <v>Jani</v>
      </c>
      <c r="I3538">
        <f>_xlfn.XLOOKUP(Table1[[#This Row],[Tuotenumero]],tuotteet!$A$2:$A$26,tuotteet!$C$2:$C$26)</f>
        <v>1</v>
      </c>
      <c r="J3538" t="str">
        <f>_xlfn.XLOOKUP(Table1[[#This Row],[ryhmäID]],ryhmat!$A$2:$A$7,ryhmat!$B$2:$B$7)</f>
        <v>Äänentoisto</v>
      </c>
      <c r="K3538">
        <f>Table1[[#This Row],[Myyntihinta]]-Table1[[#This Row],[Ostohinta]]</f>
        <v>110.09</v>
      </c>
    </row>
    <row r="3539" spans="1:11" x14ac:dyDescent="0.2">
      <c r="A3539">
        <v>54037</v>
      </c>
      <c r="B3539" s="21">
        <v>44366</v>
      </c>
      <c r="C3539" s="26" t="s">
        <v>828</v>
      </c>
      <c r="D3539">
        <v>1</v>
      </c>
      <c r="E3539">
        <v>10</v>
      </c>
      <c r="F3539">
        <v>15</v>
      </c>
      <c r="G3539">
        <v>11.18</v>
      </c>
      <c r="H3539" t="str">
        <f>_xlfn.XLOOKUP(Table1[[#This Row],[MyyjäID]],myyjat!$A$2:$A$16,myyjat!$B$2:$B$16)</f>
        <v>Jenni</v>
      </c>
      <c r="I3539">
        <f>_xlfn.XLOOKUP(Table1[[#This Row],[Tuotenumero]],tuotteet!$A$2:$A$26,tuotteet!$C$2:$C$26)</f>
        <v>4</v>
      </c>
      <c r="J3539" t="str">
        <f>_xlfn.XLOOKUP(Table1[[#This Row],[ryhmäID]],ryhmat!$A$2:$A$7,ryhmat!$B$2:$B$7)</f>
        <v>Tarvikkeet</v>
      </c>
      <c r="K3539">
        <f>Table1[[#This Row],[Myyntihinta]]-Table1[[#This Row],[Ostohinta]]</f>
        <v>3.8200000000000003</v>
      </c>
    </row>
    <row r="3540" spans="1:11" x14ac:dyDescent="0.2">
      <c r="A3540">
        <v>54038</v>
      </c>
      <c r="B3540" s="21">
        <v>44366</v>
      </c>
      <c r="C3540" s="26" t="s">
        <v>828</v>
      </c>
      <c r="D3540">
        <v>1</v>
      </c>
      <c r="E3540">
        <v>7</v>
      </c>
      <c r="F3540">
        <v>15</v>
      </c>
      <c r="G3540">
        <v>10.92</v>
      </c>
      <c r="H3540" t="str">
        <f>_xlfn.XLOOKUP(Table1[[#This Row],[MyyjäID]],myyjat!$A$2:$A$16,myyjat!$B$2:$B$16)</f>
        <v>Rauno</v>
      </c>
      <c r="I3540">
        <f>_xlfn.XLOOKUP(Table1[[#This Row],[Tuotenumero]],tuotteet!$A$2:$A$26,tuotteet!$C$2:$C$26)</f>
        <v>4</v>
      </c>
      <c r="J3540" t="str">
        <f>_xlfn.XLOOKUP(Table1[[#This Row],[ryhmäID]],ryhmat!$A$2:$A$7,ryhmat!$B$2:$B$7)</f>
        <v>Tarvikkeet</v>
      </c>
      <c r="K3540">
        <f>Table1[[#This Row],[Myyntihinta]]-Table1[[#This Row],[Ostohinta]]</f>
        <v>4.08</v>
      </c>
    </row>
    <row r="3541" spans="1:11" x14ac:dyDescent="0.2">
      <c r="A3541">
        <v>54039</v>
      </c>
      <c r="B3541" s="21">
        <v>44367</v>
      </c>
      <c r="C3541" s="26" t="s">
        <v>828</v>
      </c>
      <c r="D3541">
        <v>1</v>
      </c>
      <c r="E3541">
        <v>14</v>
      </c>
      <c r="F3541">
        <v>14</v>
      </c>
      <c r="G3541">
        <v>10.91</v>
      </c>
      <c r="H3541" t="str">
        <f>_xlfn.XLOOKUP(Table1[[#This Row],[MyyjäID]],myyjat!$A$2:$A$16,myyjat!$B$2:$B$16)</f>
        <v>Hillevi</v>
      </c>
      <c r="I3541">
        <f>_xlfn.XLOOKUP(Table1[[#This Row],[Tuotenumero]],tuotteet!$A$2:$A$26,tuotteet!$C$2:$C$26)</f>
        <v>4</v>
      </c>
      <c r="J3541" t="str">
        <f>_xlfn.XLOOKUP(Table1[[#This Row],[ryhmäID]],ryhmat!$A$2:$A$7,ryhmat!$B$2:$B$7)</f>
        <v>Tarvikkeet</v>
      </c>
      <c r="K3541">
        <f>Table1[[#This Row],[Myyntihinta]]-Table1[[#This Row],[Ostohinta]]</f>
        <v>3.09</v>
      </c>
    </row>
    <row r="3542" spans="1:11" x14ac:dyDescent="0.2">
      <c r="A3542">
        <v>54040</v>
      </c>
      <c r="B3542" s="21">
        <v>44367</v>
      </c>
      <c r="C3542" s="26" t="s">
        <v>828</v>
      </c>
      <c r="D3542">
        <v>1</v>
      </c>
      <c r="E3542">
        <v>5</v>
      </c>
      <c r="F3542">
        <v>15</v>
      </c>
      <c r="G3542">
        <v>10.98</v>
      </c>
      <c r="H3542" t="str">
        <f>_xlfn.XLOOKUP(Table1[[#This Row],[MyyjäID]],myyjat!$A$2:$A$16,myyjat!$B$2:$B$16)</f>
        <v>Liisa</v>
      </c>
      <c r="I3542">
        <f>_xlfn.XLOOKUP(Table1[[#This Row],[Tuotenumero]],tuotteet!$A$2:$A$26,tuotteet!$C$2:$C$26)</f>
        <v>4</v>
      </c>
      <c r="J3542" t="str">
        <f>_xlfn.XLOOKUP(Table1[[#This Row],[ryhmäID]],ryhmat!$A$2:$A$7,ryhmat!$B$2:$B$7)</f>
        <v>Tarvikkeet</v>
      </c>
      <c r="K3542">
        <f>Table1[[#This Row],[Myyntihinta]]-Table1[[#This Row],[Ostohinta]]</f>
        <v>4.0199999999999996</v>
      </c>
    </row>
    <row r="3543" spans="1:11" x14ac:dyDescent="0.2">
      <c r="A3543">
        <v>54041</v>
      </c>
      <c r="B3543" s="21">
        <v>44367</v>
      </c>
      <c r="C3543" s="26" t="s">
        <v>831</v>
      </c>
      <c r="D3543">
        <v>1</v>
      </c>
      <c r="E3543">
        <v>7</v>
      </c>
      <c r="F3543">
        <v>112</v>
      </c>
      <c r="G3543">
        <v>75.66</v>
      </c>
      <c r="H3543" t="str">
        <f>_xlfn.XLOOKUP(Table1[[#This Row],[MyyjäID]],myyjat!$A$2:$A$16,myyjat!$B$2:$B$16)</f>
        <v>Rauno</v>
      </c>
      <c r="I3543">
        <f>_xlfn.XLOOKUP(Table1[[#This Row],[Tuotenumero]],tuotteet!$A$2:$A$26,tuotteet!$C$2:$C$26)</f>
        <v>6</v>
      </c>
      <c r="J3543" t="str">
        <f>_xlfn.XLOOKUP(Table1[[#This Row],[ryhmäID]],ryhmat!$A$2:$A$7,ryhmat!$B$2:$B$7)</f>
        <v>Digiboxit</v>
      </c>
      <c r="K3543">
        <f>Table1[[#This Row],[Myyntihinta]]-Table1[[#This Row],[Ostohinta]]</f>
        <v>36.340000000000003</v>
      </c>
    </row>
    <row r="3544" spans="1:11" x14ac:dyDescent="0.2">
      <c r="A3544">
        <v>54042</v>
      </c>
      <c r="B3544" s="21">
        <v>44367</v>
      </c>
      <c r="C3544" s="26" t="s">
        <v>828</v>
      </c>
      <c r="D3544">
        <v>1</v>
      </c>
      <c r="E3544">
        <v>7</v>
      </c>
      <c r="F3544">
        <v>15</v>
      </c>
      <c r="G3544">
        <v>10.75</v>
      </c>
      <c r="H3544" t="str">
        <f>_xlfn.XLOOKUP(Table1[[#This Row],[MyyjäID]],myyjat!$A$2:$A$16,myyjat!$B$2:$B$16)</f>
        <v>Rauno</v>
      </c>
      <c r="I3544">
        <f>_xlfn.XLOOKUP(Table1[[#This Row],[Tuotenumero]],tuotteet!$A$2:$A$26,tuotteet!$C$2:$C$26)</f>
        <v>4</v>
      </c>
      <c r="J3544" t="str">
        <f>_xlfn.XLOOKUP(Table1[[#This Row],[ryhmäID]],ryhmat!$A$2:$A$7,ryhmat!$B$2:$B$7)</f>
        <v>Tarvikkeet</v>
      </c>
      <c r="K3544">
        <f>Table1[[#This Row],[Myyntihinta]]-Table1[[#This Row],[Ostohinta]]</f>
        <v>4.25</v>
      </c>
    </row>
    <row r="3545" spans="1:11" x14ac:dyDescent="0.2">
      <c r="A3545">
        <v>54043</v>
      </c>
      <c r="B3545" s="21">
        <v>44367</v>
      </c>
      <c r="C3545" s="26" t="s">
        <v>830</v>
      </c>
      <c r="D3545">
        <v>1</v>
      </c>
      <c r="E3545">
        <v>1</v>
      </c>
      <c r="F3545">
        <v>54</v>
      </c>
      <c r="G3545">
        <v>44.51</v>
      </c>
      <c r="H3545" t="str">
        <f>_xlfn.XLOOKUP(Table1[[#This Row],[MyyjäID]],myyjat!$A$2:$A$16,myyjat!$B$2:$B$16)</f>
        <v>Jani</v>
      </c>
      <c r="I3545">
        <f>_xlfn.XLOOKUP(Table1[[#This Row],[Tuotenumero]],tuotteet!$A$2:$A$26,tuotteet!$C$2:$C$26)</f>
        <v>4</v>
      </c>
      <c r="J3545" t="str">
        <f>_xlfn.XLOOKUP(Table1[[#This Row],[ryhmäID]],ryhmat!$A$2:$A$7,ryhmat!$B$2:$B$7)</f>
        <v>Tarvikkeet</v>
      </c>
      <c r="K3545">
        <f>Table1[[#This Row],[Myyntihinta]]-Table1[[#This Row],[Ostohinta]]</f>
        <v>9.490000000000002</v>
      </c>
    </row>
    <row r="3546" spans="1:11" x14ac:dyDescent="0.2">
      <c r="A3546">
        <v>54044</v>
      </c>
      <c r="B3546" s="21">
        <v>44368</v>
      </c>
      <c r="C3546" s="26" t="s">
        <v>828</v>
      </c>
      <c r="D3546">
        <v>2</v>
      </c>
      <c r="E3546">
        <v>1</v>
      </c>
      <c r="F3546">
        <v>15</v>
      </c>
      <c r="G3546">
        <v>10.58</v>
      </c>
      <c r="H3546" t="str">
        <f>_xlfn.XLOOKUP(Table1[[#This Row],[MyyjäID]],myyjat!$A$2:$A$16,myyjat!$B$2:$B$16)</f>
        <v>Jani</v>
      </c>
      <c r="I3546">
        <f>_xlfn.XLOOKUP(Table1[[#This Row],[Tuotenumero]],tuotteet!$A$2:$A$26,tuotteet!$C$2:$C$26)</f>
        <v>4</v>
      </c>
      <c r="J3546" t="str">
        <f>_xlfn.XLOOKUP(Table1[[#This Row],[ryhmäID]],ryhmat!$A$2:$A$7,ryhmat!$B$2:$B$7)</f>
        <v>Tarvikkeet</v>
      </c>
      <c r="K3546">
        <f>Table1[[#This Row],[Myyntihinta]]-Table1[[#This Row],[Ostohinta]]</f>
        <v>4.42</v>
      </c>
    </row>
    <row r="3547" spans="1:11" x14ac:dyDescent="0.2">
      <c r="A3547">
        <v>54045</v>
      </c>
      <c r="B3547" s="21">
        <v>44369</v>
      </c>
      <c r="C3547" s="26" t="s">
        <v>828</v>
      </c>
      <c r="D3547">
        <v>1</v>
      </c>
      <c r="E3547">
        <v>11</v>
      </c>
      <c r="F3547">
        <v>15</v>
      </c>
      <c r="G3547">
        <v>10.91</v>
      </c>
      <c r="H3547" t="str">
        <f>_xlfn.XLOOKUP(Table1[[#This Row],[MyyjäID]],myyjat!$A$2:$A$16,myyjat!$B$2:$B$16)</f>
        <v>Lisbeth</v>
      </c>
      <c r="I3547">
        <f>_xlfn.XLOOKUP(Table1[[#This Row],[Tuotenumero]],tuotteet!$A$2:$A$26,tuotteet!$C$2:$C$26)</f>
        <v>4</v>
      </c>
      <c r="J3547" t="str">
        <f>_xlfn.XLOOKUP(Table1[[#This Row],[ryhmäID]],ryhmat!$A$2:$A$7,ryhmat!$B$2:$B$7)</f>
        <v>Tarvikkeet</v>
      </c>
      <c r="K3547">
        <f>Table1[[#This Row],[Myyntihinta]]-Table1[[#This Row],[Ostohinta]]</f>
        <v>4.09</v>
      </c>
    </row>
    <row r="3548" spans="1:11" x14ac:dyDescent="0.2">
      <c r="A3548">
        <v>54046</v>
      </c>
      <c r="B3548" s="21">
        <v>44369</v>
      </c>
      <c r="C3548" s="26" t="s">
        <v>829</v>
      </c>
      <c r="D3548">
        <v>1</v>
      </c>
      <c r="E3548">
        <v>5</v>
      </c>
      <c r="F3548">
        <v>335</v>
      </c>
      <c r="G3548">
        <v>225.38</v>
      </c>
      <c r="H3548" t="str">
        <f>_xlfn.XLOOKUP(Table1[[#This Row],[MyyjäID]],myyjat!$A$2:$A$16,myyjat!$B$2:$B$16)</f>
        <v>Liisa</v>
      </c>
      <c r="I3548">
        <f>_xlfn.XLOOKUP(Table1[[#This Row],[Tuotenumero]],tuotteet!$A$2:$A$26,tuotteet!$C$2:$C$26)</f>
        <v>3</v>
      </c>
      <c r="J3548" t="str">
        <f>_xlfn.XLOOKUP(Table1[[#This Row],[ryhmäID]],ryhmat!$A$2:$A$7,ryhmat!$B$2:$B$7)</f>
        <v>TV</v>
      </c>
      <c r="K3548">
        <f>Table1[[#This Row],[Myyntihinta]]-Table1[[#This Row],[Ostohinta]]</f>
        <v>109.62</v>
      </c>
    </row>
    <row r="3549" spans="1:11" x14ac:dyDescent="0.2">
      <c r="A3549">
        <v>54047</v>
      </c>
      <c r="B3549" s="21">
        <v>44369</v>
      </c>
      <c r="C3549" s="26" t="s">
        <v>833</v>
      </c>
      <c r="D3549">
        <v>1</v>
      </c>
      <c r="E3549">
        <v>3</v>
      </c>
      <c r="F3549">
        <v>32</v>
      </c>
      <c r="G3549">
        <v>20.14</v>
      </c>
      <c r="H3549" t="str">
        <f>_xlfn.XLOOKUP(Table1[[#This Row],[MyyjäID]],myyjat!$A$2:$A$16,myyjat!$B$2:$B$16)</f>
        <v>Pekka</v>
      </c>
      <c r="I3549">
        <f>_xlfn.XLOOKUP(Table1[[#This Row],[Tuotenumero]],tuotteet!$A$2:$A$26,tuotteet!$C$2:$C$26)</f>
        <v>4</v>
      </c>
      <c r="J3549" t="str">
        <f>_xlfn.XLOOKUP(Table1[[#This Row],[ryhmäID]],ryhmat!$A$2:$A$7,ryhmat!$B$2:$B$7)</f>
        <v>Tarvikkeet</v>
      </c>
      <c r="K3549">
        <f>Table1[[#This Row],[Myyntihinta]]-Table1[[#This Row],[Ostohinta]]</f>
        <v>11.86</v>
      </c>
    </row>
    <row r="3550" spans="1:11" x14ac:dyDescent="0.2">
      <c r="A3550">
        <v>54048</v>
      </c>
      <c r="B3550" s="21">
        <v>44369</v>
      </c>
      <c r="C3550" s="26" t="s">
        <v>827</v>
      </c>
      <c r="D3550">
        <v>1</v>
      </c>
      <c r="E3550">
        <v>11</v>
      </c>
      <c r="F3550">
        <v>255</v>
      </c>
      <c r="G3550">
        <v>129.94</v>
      </c>
      <c r="H3550" t="str">
        <f>_xlfn.XLOOKUP(Table1[[#This Row],[MyyjäID]],myyjat!$A$2:$A$16,myyjat!$B$2:$B$16)</f>
        <v>Lisbeth</v>
      </c>
      <c r="I3550">
        <f>_xlfn.XLOOKUP(Table1[[#This Row],[Tuotenumero]],tuotteet!$A$2:$A$26,tuotteet!$C$2:$C$26)</f>
        <v>1</v>
      </c>
      <c r="J3550" t="str">
        <f>_xlfn.XLOOKUP(Table1[[#This Row],[ryhmäID]],ryhmat!$A$2:$A$7,ryhmat!$B$2:$B$7)</f>
        <v>Äänentoisto</v>
      </c>
      <c r="K3550">
        <f>Table1[[#This Row],[Myyntihinta]]-Table1[[#This Row],[Ostohinta]]</f>
        <v>125.06</v>
      </c>
    </row>
    <row r="3551" spans="1:11" x14ac:dyDescent="0.2">
      <c r="A3551">
        <v>54049</v>
      </c>
      <c r="B3551" s="21">
        <v>44370</v>
      </c>
      <c r="C3551" s="26" t="s">
        <v>826</v>
      </c>
      <c r="D3551">
        <v>1</v>
      </c>
      <c r="E3551">
        <v>7</v>
      </c>
      <c r="F3551">
        <v>18</v>
      </c>
      <c r="G3551">
        <v>9.27</v>
      </c>
      <c r="H3551" t="str">
        <f>_xlfn.XLOOKUP(Table1[[#This Row],[MyyjäID]],myyjat!$A$2:$A$16,myyjat!$B$2:$B$16)</f>
        <v>Rauno</v>
      </c>
      <c r="I3551">
        <f>_xlfn.XLOOKUP(Table1[[#This Row],[Tuotenumero]],tuotteet!$A$2:$A$26,tuotteet!$C$2:$C$26)</f>
        <v>4</v>
      </c>
      <c r="J3551" t="str">
        <f>_xlfn.XLOOKUP(Table1[[#This Row],[ryhmäID]],ryhmat!$A$2:$A$7,ryhmat!$B$2:$B$7)</f>
        <v>Tarvikkeet</v>
      </c>
      <c r="K3551">
        <f>Table1[[#This Row],[Myyntihinta]]-Table1[[#This Row],[Ostohinta]]</f>
        <v>8.73</v>
      </c>
    </row>
    <row r="3552" spans="1:11" x14ac:dyDescent="0.2">
      <c r="A3552">
        <v>54050</v>
      </c>
      <c r="B3552" s="21">
        <v>44370</v>
      </c>
      <c r="C3552" s="26" t="s">
        <v>828</v>
      </c>
      <c r="D3552">
        <v>1</v>
      </c>
      <c r="E3552">
        <v>6</v>
      </c>
      <c r="F3552">
        <v>14</v>
      </c>
      <c r="G3552">
        <v>10.15</v>
      </c>
      <c r="H3552" t="str">
        <f>_xlfn.XLOOKUP(Table1[[#This Row],[MyyjäID]],myyjat!$A$2:$A$16,myyjat!$B$2:$B$16)</f>
        <v>Hessu</v>
      </c>
      <c r="I3552">
        <f>_xlfn.XLOOKUP(Table1[[#This Row],[Tuotenumero]],tuotteet!$A$2:$A$26,tuotteet!$C$2:$C$26)</f>
        <v>4</v>
      </c>
      <c r="J3552" t="str">
        <f>_xlfn.XLOOKUP(Table1[[#This Row],[ryhmäID]],ryhmat!$A$2:$A$7,ryhmat!$B$2:$B$7)</f>
        <v>Tarvikkeet</v>
      </c>
      <c r="K3552">
        <f>Table1[[#This Row],[Myyntihinta]]-Table1[[#This Row],[Ostohinta]]</f>
        <v>3.8499999999999996</v>
      </c>
    </row>
    <row r="3553" spans="1:11" x14ac:dyDescent="0.2">
      <c r="A3553">
        <v>54051</v>
      </c>
      <c r="B3553" s="21">
        <v>44371</v>
      </c>
      <c r="C3553" s="26" t="s">
        <v>828</v>
      </c>
      <c r="D3553">
        <v>1</v>
      </c>
      <c r="E3553">
        <v>6</v>
      </c>
      <c r="F3553">
        <v>15</v>
      </c>
      <c r="G3553">
        <v>10.41</v>
      </c>
      <c r="H3553" t="str">
        <f>_xlfn.XLOOKUP(Table1[[#This Row],[MyyjäID]],myyjat!$A$2:$A$16,myyjat!$B$2:$B$16)</f>
        <v>Hessu</v>
      </c>
      <c r="I3553">
        <f>_xlfn.XLOOKUP(Table1[[#This Row],[Tuotenumero]],tuotteet!$A$2:$A$26,tuotteet!$C$2:$C$26)</f>
        <v>4</v>
      </c>
      <c r="J3553" t="str">
        <f>_xlfn.XLOOKUP(Table1[[#This Row],[ryhmäID]],ryhmat!$A$2:$A$7,ryhmat!$B$2:$B$7)</f>
        <v>Tarvikkeet</v>
      </c>
      <c r="K3553">
        <f>Table1[[#This Row],[Myyntihinta]]-Table1[[#This Row],[Ostohinta]]</f>
        <v>4.59</v>
      </c>
    </row>
    <row r="3554" spans="1:11" x14ac:dyDescent="0.2">
      <c r="A3554">
        <v>54052</v>
      </c>
      <c r="B3554" s="21">
        <v>44372</v>
      </c>
      <c r="C3554" s="26" t="s">
        <v>828</v>
      </c>
      <c r="D3554">
        <v>1</v>
      </c>
      <c r="E3554">
        <v>11</v>
      </c>
      <c r="F3554">
        <v>14</v>
      </c>
      <c r="G3554">
        <v>10.94</v>
      </c>
      <c r="H3554" t="str">
        <f>_xlfn.XLOOKUP(Table1[[#This Row],[MyyjäID]],myyjat!$A$2:$A$16,myyjat!$B$2:$B$16)</f>
        <v>Lisbeth</v>
      </c>
      <c r="I3554">
        <f>_xlfn.XLOOKUP(Table1[[#This Row],[Tuotenumero]],tuotteet!$A$2:$A$26,tuotteet!$C$2:$C$26)</f>
        <v>4</v>
      </c>
      <c r="J3554" t="str">
        <f>_xlfn.XLOOKUP(Table1[[#This Row],[ryhmäID]],ryhmat!$A$2:$A$7,ryhmat!$B$2:$B$7)</f>
        <v>Tarvikkeet</v>
      </c>
      <c r="K3554">
        <f>Table1[[#This Row],[Myyntihinta]]-Table1[[#This Row],[Ostohinta]]</f>
        <v>3.0600000000000005</v>
      </c>
    </row>
    <row r="3555" spans="1:11" x14ac:dyDescent="0.2">
      <c r="A3555">
        <v>54053</v>
      </c>
      <c r="B3555" s="21">
        <v>44372</v>
      </c>
      <c r="C3555" s="26" t="s">
        <v>828</v>
      </c>
      <c r="D3555">
        <v>1</v>
      </c>
      <c r="E3555">
        <v>1</v>
      </c>
      <c r="F3555">
        <v>14</v>
      </c>
      <c r="G3555">
        <v>10.56</v>
      </c>
      <c r="H3555" t="str">
        <f>_xlfn.XLOOKUP(Table1[[#This Row],[MyyjäID]],myyjat!$A$2:$A$16,myyjat!$B$2:$B$16)</f>
        <v>Jani</v>
      </c>
      <c r="I3555">
        <f>_xlfn.XLOOKUP(Table1[[#This Row],[Tuotenumero]],tuotteet!$A$2:$A$26,tuotteet!$C$2:$C$26)</f>
        <v>4</v>
      </c>
      <c r="J3555" t="str">
        <f>_xlfn.XLOOKUP(Table1[[#This Row],[ryhmäID]],ryhmat!$A$2:$A$7,ryhmat!$B$2:$B$7)</f>
        <v>Tarvikkeet</v>
      </c>
      <c r="K3555">
        <f>Table1[[#This Row],[Myyntihinta]]-Table1[[#This Row],[Ostohinta]]</f>
        <v>3.4399999999999995</v>
      </c>
    </row>
    <row r="3556" spans="1:11" x14ac:dyDescent="0.2">
      <c r="A3556">
        <v>54054</v>
      </c>
      <c r="B3556" s="21">
        <v>44372</v>
      </c>
      <c r="C3556" s="26" t="s">
        <v>828</v>
      </c>
      <c r="D3556">
        <v>1</v>
      </c>
      <c r="E3556">
        <v>5</v>
      </c>
      <c r="F3556">
        <v>14</v>
      </c>
      <c r="G3556">
        <v>10.89</v>
      </c>
      <c r="H3556" t="str">
        <f>_xlfn.XLOOKUP(Table1[[#This Row],[MyyjäID]],myyjat!$A$2:$A$16,myyjat!$B$2:$B$16)</f>
        <v>Liisa</v>
      </c>
      <c r="I3556">
        <f>_xlfn.XLOOKUP(Table1[[#This Row],[Tuotenumero]],tuotteet!$A$2:$A$26,tuotteet!$C$2:$C$26)</f>
        <v>4</v>
      </c>
      <c r="J3556" t="str">
        <f>_xlfn.XLOOKUP(Table1[[#This Row],[ryhmäID]],ryhmat!$A$2:$A$7,ryhmat!$B$2:$B$7)</f>
        <v>Tarvikkeet</v>
      </c>
      <c r="K3556">
        <f>Table1[[#This Row],[Myyntihinta]]-Table1[[#This Row],[Ostohinta]]</f>
        <v>3.1099999999999994</v>
      </c>
    </row>
    <row r="3557" spans="1:11" x14ac:dyDescent="0.2">
      <c r="A3557">
        <v>54055</v>
      </c>
      <c r="B3557" s="21">
        <v>44372</v>
      </c>
      <c r="C3557" s="26" t="s">
        <v>828</v>
      </c>
      <c r="D3557">
        <v>1</v>
      </c>
      <c r="E3557">
        <v>5</v>
      </c>
      <c r="F3557">
        <v>15</v>
      </c>
      <c r="G3557">
        <v>11.12</v>
      </c>
      <c r="H3557" t="str">
        <f>_xlfn.XLOOKUP(Table1[[#This Row],[MyyjäID]],myyjat!$A$2:$A$16,myyjat!$B$2:$B$16)</f>
        <v>Liisa</v>
      </c>
      <c r="I3557">
        <f>_xlfn.XLOOKUP(Table1[[#This Row],[Tuotenumero]],tuotteet!$A$2:$A$26,tuotteet!$C$2:$C$26)</f>
        <v>4</v>
      </c>
      <c r="J3557" t="str">
        <f>_xlfn.XLOOKUP(Table1[[#This Row],[ryhmäID]],ryhmat!$A$2:$A$7,ryhmat!$B$2:$B$7)</f>
        <v>Tarvikkeet</v>
      </c>
      <c r="K3557">
        <f>Table1[[#This Row],[Myyntihinta]]-Table1[[#This Row],[Ostohinta]]</f>
        <v>3.8800000000000008</v>
      </c>
    </row>
    <row r="3558" spans="1:11" x14ac:dyDescent="0.2">
      <c r="A3558">
        <v>54056</v>
      </c>
      <c r="B3558" s="21">
        <v>44372</v>
      </c>
      <c r="C3558" s="26" t="s">
        <v>828</v>
      </c>
      <c r="D3558">
        <v>1</v>
      </c>
      <c r="E3558">
        <v>14</v>
      </c>
      <c r="F3558">
        <v>15</v>
      </c>
      <c r="G3558">
        <v>10.48</v>
      </c>
      <c r="H3558" t="str">
        <f>_xlfn.XLOOKUP(Table1[[#This Row],[MyyjäID]],myyjat!$A$2:$A$16,myyjat!$B$2:$B$16)</f>
        <v>Hillevi</v>
      </c>
      <c r="I3558">
        <f>_xlfn.XLOOKUP(Table1[[#This Row],[Tuotenumero]],tuotteet!$A$2:$A$26,tuotteet!$C$2:$C$26)</f>
        <v>4</v>
      </c>
      <c r="J3558" t="str">
        <f>_xlfn.XLOOKUP(Table1[[#This Row],[ryhmäID]],ryhmat!$A$2:$A$7,ryhmat!$B$2:$B$7)</f>
        <v>Tarvikkeet</v>
      </c>
      <c r="K3558">
        <f>Table1[[#This Row],[Myyntihinta]]-Table1[[#This Row],[Ostohinta]]</f>
        <v>4.5199999999999996</v>
      </c>
    </row>
    <row r="3559" spans="1:11" x14ac:dyDescent="0.2">
      <c r="A3559">
        <v>54057</v>
      </c>
      <c r="B3559" s="21">
        <v>44373</v>
      </c>
      <c r="C3559" s="26" t="s">
        <v>828</v>
      </c>
      <c r="D3559">
        <v>1</v>
      </c>
      <c r="E3559">
        <v>9</v>
      </c>
      <c r="F3559">
        <v>15</v>
      </c>
      <c r="G3559">
        <v>11.08</v>
      </c>
      <c r="H3559" t="str">
        <f>_xlfn.XLOOKUP(Table1[[#This Row],[MyyjäID]],myyjat!$A$2:$A$16,myyjat!$B$2:$B$16)</f>
        <v>Maija</v>
      </c>
      <c r="I3559">
        <f>_xlfn.XLOOKUP(Table1[[#This Row],[Tuotenumero]],tuotteet!$A$2:$A$26,tuotteet!$C$2:$C$26)</f>
        <v>4</v>
      </c>
      <c r="J3559" t="str">
        <f>_xlfn.XLOOKUP(Table1[[#This Row],[ryhmäID]],ryhmat!$A$2:$A$7,ryhmat!$B$2:$B$7)</f>
        <v>Tarvikkeet</v>
      </c>
      <c r="K3559">
        <f>Table1[[#This Row],[Myyntihinta]]-Table1[[#This Row],[Ostohinta]]</f>
        <v>3.92</v>
      </c>
    </row>
    <row r="3560" spans="1:11" x14ac:dyDescent="0.2">
      <c r="A3560">
        <v>54058</v>
      </c>
      <c r="B3560" s="21">
        <v>44373</v>
      </c>
      <c r="C3560" s="26" t="s">
        <v>827</v>
      </c>
      <c r="D3560">
        <v>1</v>
      </c>
      <c r="E3560">
        <v>11</v>
      </c>
      <c r="F3560">
        <v>249</v>
      </c>
      <c r="G3560">
        <v>130.66999999999999</v>
      </c>
      <c r="H3560" t="str">
        <f>_xlfn.XLOOKUP(Table1[[#This Row],[MyyjäID]],myyjat!$A$2:$A$16,myyjat!$B$2:$B$16)</f>
        <v>Lisbeth</v>
      </c>
      <c r="I3560">
        <f>_xlfn.XLOOKUP(Table1[[#This Row],[Tuotenumero]],tuotteet!$A$2:$A$26,tuotteet!$C$2:$C$26)</f>
        <v>1</v>
      </c>
      <c r="J3560" t="str">
        <f>_xlfn.XLOOKUP(Table1[[#This Row],[ryhmäID]],ryhmat!$A$2:$A$7,ryhmat!$B$2:$B$7)</f>
        <v>Äänentoisto</v>
      </c>
      <c r="K3560">
        <f>Table1[[#This Row],[Myyntihinta]]-Table1[[#This Row],[Ostohinta]]</f>
        <v>118.33000000000001</v>
      </c>
    </row>
    <row r="3561" spans="1:11" x14ac:dyDescent="0.2">
      <c r="A3561">
        <v>54059</v>
      </c>
      <c r="B3561" s="21">
        <v>44373</v>
      </c>
      <c r="C3561" s="26" t="s">
        <v>828</v>
      </c>
      <c r="D3561">
        <v>1</v>
      </c>
      <c r="E3561">
        <v>6</v>
      </c>
      <c r="F3561">
        <v>15</v>
      </c>
      <c r="G3561">
        <v>11.1</v>
      </c>
      <c r="H3561" t="str">
        <f>_xlfn.XLOOKUP(Table1[[#This Row],[MyyjäID]],myyjat!$A$2:$A$16,myyjat!$B$2:$B$16)</f>
        <v>Hessu</v>
      </c>
      <c r="I3561">
        <f>_xlfn.XLOOKUP(Table1[[#This Row],[Tuotenumero]],tuotteet!$A$2:$A$26,tuotteet!$C$2:$C$26)</f>
        <v>4</v>
      </c>
      <c r="J3561" t="str">
        <f>_xlfn.XLOOKUP(Table1[[#This Row],[ryhmäID]],ryhmat!$A$2:$A$7,ryhmat!$B$2:$B$7)</f>
        <v>Tarvikkeet</v>
      </c>
      <c r="K3561">
        <f>Table1[[#This Row],[Myyntihinta]]-Table1[[#This Row],[Ostohinta]]</f>
        <v>3.9000000000000004</v>
      </c>
    </row>
    <row r="3562" spans="1:11" x14ac:dyDescent="0.2">
      <c r="A3562">
        <v>54060</v>
      </c>
      <c r="B3562" s="21">
        <v>44373</v>
      </c>
      <c r="C3562" s="26" t="s">
        <v>828</v>
      </c>
      <c r="D3562">
        <v>1</v>
      </c>
      <c r="E3562">
        <v>7</v>
      </c>
      <c r="F3562">
        <v>14</v>
      </c>
      <c r="G3562">
        <v>10.72</v>
      </c>
      <c r="H3562" t="str">
        <f>_xlfn.XLOOKUP(Table1[[#This Row],[MyyjäID]],myyjat!$A$2:$A$16,myyjat!$B$2:$B$16)</f>
        <v>Rauno</v>
      </c>
      <c r="I3562">
        <f>_xlfn.XLOOKUP(Table1[[#This Row],[Tuotenumero]],tuotteet!$A$2:$A$26,tuotteet!$C$2:$C$26)</f>
        <v>4</v>
      </c>
      <c r="J3562" t="str">
        <f>_xlfn.XLOOKUP(Table1[[#This Row],[ryhmäID]],ryhmat!$A$2:$A$7,ryhmat!$B$2:$B$7)</f>
        <v>Tarvikkeet</v>
      </c>
      <c r="K3562">
        <f>Table1[[#This Row],[Myyntihinta]]-Table1[[#This Row],[Ostohinta]]</f>
        <v>3.2799999999999994</v>
      </c>
    </row>
    <row r="3563" spans="1:11" x14ac:dyDescent="0.2">
      <c r="A3563">
        <v>54061</v>
      </c>
      <c r="B3563" s="21">
        <v>44373</v>
      </c>
      <c r="C3563" s="26" t="s">
        <v>831</v>
      </c>
      <c r="D3563">
        <v>1</v>
      </c>
      <c r="E3563">
        <v>5</v>
      </c>
      <c r="F3563">
        <v>119</v>
      </c>
      <c r="G3563">
        <v>75.12</v>
      </c>
      <c r="H3563" t="str">
        <f>_xlfn.XLOOKUP(Table1[[#This Row],[MyyjäID]],myyjat!$A$2:$A$16,myyjat!$B$2:$B$16)</f>
        <v>Liisa</v>
      </c>
      <c r="I3563">
        <f>_xlfn.XLOOKUP(Table1[[#This Row],[Tuotenumero]],tuotteet!$A$2:$A$26,tuotteet!$C$2:$C$26)</f>
        <v>6</v>
      </c>
      <c r="J3563" t="str">
        <f>_xlfn.XLOOKUP(Table1[[#This Row],[ryhmäID]],ryhmat!$A$2:$A$7,ryhmat!$B$2:$B$7)</f>
        <v>Digiboxit</v>
      </c>
      <c r="K3563">
        <f>Table1[[#This Row],[Myyntihinta]]-Table1[[#This Row],[Ostohinta]]</f>
        <v>43.879999999999995</v>
      </c>
    </row>
    <row r="3564" spans="1:11" x14ac:dyDescent="0.2">
      <c r="A3564">
        <v>54062</v>
      </c>
      <c r="B3564" s="21">
        <v>44373</v>
      </c>
      <c r="C3564" s="26" t="s">
        <v>828</v>
      </c>
      <c r="D3564">
        <v>1</v>
      </c>
      <c r="E3564">
        <v>6</v>
      </c>
      <c r="F3564">
        <v>15</v>
      </c>
      <c r="G3564">
        <v>11.16</v>
      </c>
      <c r="H3564" t="str">
        <f>_xlfn.XLOOKUP(Table1[[#This Row],[MyyjäID]],myyjat!$A$2:$A$16,myyjat!$B$2:$B$16)</f>
        <v>Hessu</v>
      </c>
      <c r="I3564">
        <f>_xlfn.XLOOKUP(Table1[[#This Row],[Tuotenumero]],tuotteet!$A$2:$A$26,tuotteet!$C$2:$C$26)</f>
        <v>4</v>
      </c>
      <c r="J3564" t="str">
        <f>_xlfn.XLOOKUP(Table1[[#This Row],[ryhmäID]],ryhmat!$A$2:$A$7,ryhmat!$B$2:$B$7)</f>
        <v>Tarvikkeet</v>
      </c>
      <c r="K3564">
        <f>Table1[[#This Row],[Myyntihinta]]-Table1[[#This Row],[Ostohinta]]</f>
        <v>3.84</v>
      </c>
    </row>
    <row r="3565" spans="1:11" x14ac:dyDescent="0.2">
      <c r="A3565">
        <v>54063</v>
      </c>
      <c r="B3565" s="21">
        <v>44373</v>
      </c>
      <c r="C3565" s="26" t="s">
        <v>828</v>
      </c>
      <c r="D3565">
        <v>1</v>
      </c>
      <c r="E3565">
        <v>5</v>
      </c>
      <c r="F3565">
        <v>15</v>
      </c>
      <c r="G3565">
        <v>10.65</v>
      </c>
      <c r="H3565" t="str">
        <f>_xlfn.XLOOKUP(Table1[[#This Row],[MyyjäID]],myyjat!$A$2:$A$16,myyjat!$B$2:$B$16)</f>
        <v>Liisa</v>
      </c>
      <c r="I3565">
        <f>_xlfn.XLOOKUP(Table1[[#This Row],[Tuotenumero]],tuotteet!$A$2:$A$26,tuotteet!$C$2:$C$26)</f>
        <v>4</v>
      </c>
      <c r="J3565" t="str">
        <f>_xlfn.XLOOKUP(Table1[[#This Row],[ryhmäID]],ryhmat!$A$2:$A$7,ryhmat!$B$2:$B$7)</f>
        <v>Tarvikkeet</v>
      </c>
      <c r="K3565">
        <f>Table1[[#This Row],[Myyntihinta]]-Table1[[#This Row],[Ostohinta]]</f>
        <v>4.3499999999999996</v>
      </c>
    </row>
    <row r="3566" spans="1:11" x14ac:dyDescent="0.2">
      <c r="A3566">
        <v>54064</v>
      </c>
      <c r="B3566" s="21">
        <v>44374</v>
      </c>
      <c r="C3566" s="26" t="s">
        <v>828</v>
      </c>
      <c r="D3566">
        <v>1</v>
      </c>
      <c r="E3566">
        <v>7</v>
      </c>
      <c r="F3566">
        <v>15</v>
      </c>
      <c r="G3566">
        <v>10.29</v>
      </c>
      <c r="H3566" t="str">
        <f>_xlfn.XLOOKUP(Table1[[#This Row],[MyyjäID]],myyjat!$A$2:$A$16,myyjat!$B$2:$B$16)</f>
        <v>Rauno</v>
      </c>
      <c r="I3566">
        <f>_xlfn.XLOOKUP(Table1[[#This Row],[Tuotenumero]],tuotteet!$A$2:$A$26,tuotteet!$C$2:$C$26)</f>
        <v>4</v>
      </c>
      <c r="J3566" t="str">
        <f>_xlfn.XLOOKUP(Table1[[#This Row],[ryhmäID]],ryhmat!$A$2:$A$7,ryhmat!$B$2:$B$7)</f>
        <v>Tarvikkeet</v>
      </c>
      <c r="K3566">
        <f>Table1[[#This Row],[Myyntihinta]]-Table1[[#This Row],[Ostohinta]]</f>
        <v>4.7100000000000009</v>
      </c>
    </row>
    <row r="3567" spans="1:11" x14ac:dyDescent="0.2">
      <c r="A3567">
        <v>54065</v>
      </c>
      <c r="B3567" s="21">
        <v>44375</v>
      </c>
      <c r="C3567" s="26" t="s">
        <v>828</v>
      </c>
      <c r="D3567">
        <v>1</v>
      </c>
      <c r="E3567">
        <v>2</v>
      </c>
      <c r="F3567">
        <v>15</v>
      </c>
      <c r="G3567">
        <v>10.17</v>
      </c>
      <c r="H3567" t="str">
        <f>_xlfn.XLOOKUP(Table1[[#This Row],[MyyjäID]],myyjat!$A$2:$A$16,myyjat!$B$2:$B$16)</f>
        <v>Petteri</v>
      </c>
      <c r="I3567">
        <f>_xlfn.XLOOKUP(Table1[[#This Row],[Tuotenumero]],tuotteet!$A$2:$A$26,tuotteet!$C$2:$C$26)</f>
        <v>4</v>
      </c>
      <c r="J3567" t="str">
        <f>_xlfn.XLOOKUP(Table1[[#This Row],[ryhmäID]],ryhmat!$A$2:$A$7,ryhmat!$B$2:$B$7)</f>
        <v>Tarvikkeet</v>
      </c>
      <c r="K3567">
        <f>Table1[[#This Row],[Myyntihinta]]-Table1[[#This Row],[Ostohinta]]</f>
        <v>4.83</v>
      </c>
    </row>
    <row r="3568" spans="1:11" x14ac:dyDescent="0.2">
      <c r="A3568">
        <v>54066</v>
      </c>
      <c r="B3568" s="21">
        <v>44375</v>
      </c>
      <c r="C3568" s="26" t="s">
        <v>828</v>
      </c>
      <c r="D3568">
        <v>1</v>
      </c>
      <c r="E3568">
        <v>7</v>
      </c>
      <c r="F3568">
        <v>14</v>
      </c>
      <c r="G3568">
        <v>10.15</v>
      </c>
      <c r="H3568" t="str">
        <f>_xlfn.XLOOKUP(Table1[[#This Row],[MyyjäID]],myyjat!$A$2:$A$16,myyjat!$B$2:$B$16)</f>
        <v>Rauno</v>
      </c>
      <c r="I3568">
        <f>_xlfn.XLOOKUP(Table1[[#This Row],[Tuotenumero]],tuotteet!$A$2:$A$26,tuotteet!$C$2:$C$26)</f>
        <v>4</v>
      </c>
      <c r="J3568" t="str">
        <f>_xlfn.XLOOKUP(Table1[[#This Row],[ryhmäID]],ryhmat!$A$2:$A$7,ryhmat!$B$2:$B$7)</f>
        <v>Tarvikkeet</v>
      </c>
      <c r="K3568">
        <f>Table1[[#This Row],[Myyntihinta]]-Table1[[#This Row],[Ostohinta]]</f>
        <v>3.8499999999999996</v>
      </c>
    </row>
    <row r="3569" spans="1:11" x14ac:dyDescent="0.2">
      <c r="A3569">
        <v>54067</v>
      </c>
      <c r="B3569" s="21">
        <v>44375</v>
      </c>
      <c r="C3569" s="26" t="s">
        <v>830</v>
      </c>
      <c r="D3569">
        <v>1</v>
      </c>
      <c r="E3569">
        <v>10</v>
      </c>
      <c r="F3569">
        <v>58</v>
      </c>
      <c r="G3569">
        <v>43.19</v>
      </c>
      <c r="H3569" t="str">
        <f>_xlfn.XLOOKUP(Table1[[#This Row],[MyyjäID]],myyjat!$A$2:$A$16,myyjat!$B$2:$B$16)</f>
        <v>Jenni</v>
      </c>
      <c r="I3569">
        <f>_xlfn.XLOOKUP(Table1[[#This Row],[Tuotenumero]],tuotteet!$A$2:$A$26,tuotteet!$C$2:$C$26)</f>
        <v>4</v>
      </c>
      <c r="J3569" t="str">
        <f>_xlfn.XLOOKUP(Table1[[#This Row],[ryhmäID]],ryhmat!$A$2:$A$7,ryhmat!$B$2:$B$7)</f>
        <v>Tarvikkeet</v>
      </c>
      <c r="K3569">
        <f>Table1[[#This Row],[Myyntihinta]]-Table1[[#This Row],[Ostohinta]]</f>
        <v>14.810000000000002</v>
      </c>
    </row>
    <row r="3570" spans="1:11" x14ac:dyDescent="0.2">
      <c r="A3570">
        <v>54068</v>
      </c>
      <c r="B3570" s="21">
        <v>44375</v>
      </c>
      <c r="C3570" s="26" t="s">
        <v>826</v>
      </c>
      <c r="D3570">
        <v>1</v>
      </c>
      <c r="E3570">
        <v>7</v>
      </c>
      <c r="F3570">
        <v>17</v>
      </c>
      <c r="G3570">
        <v>9.26</v>
      </c>
      <c r="H3570" t="str">
        <f>_xlfn.XLOOKUP(Table1[[#This Row],[MyyjäID]],myyjat!$A$2:$A$16,myyjat!$B$2:$B$16)</f>
        <v>Rauno</v>
      </c>
      <c r="I3570">
        <f>_xlfn.XLOOKUP(Table1[[#This Row],[Tuotenumero]],tuotteet!$A$2:$A$26,tuotteet!$C$2:$C$26)</f>
        <v>4</v>
      </c>
      <c r="J3570" t="str">
        <f>_xlfn.XLOOKUP(Table1[[#This Row],[ryhmäID]],ryhmat!$A$2:$A$7,ryhmat!$B$2:$B$7)</f>
        <v>Tarvikkeet</v>
      </c>
      <c r="K3570">
        <f>Table1[[#This Row],[Myyntihinta]]-Table1[[#This Row],[Ostohinta]]</f>
        <v>7.74</v>
      </c>
    </row>
    <row r="3571" spans="1:11" x14ac:dyDescent="0.2">
      <c r="A3571">
        <v>54069</v>
      </c>
      <c r="B3571" s="21">
        <v>44376</v>
      </c>
      <c r="C3571" s="26" t="s">
        <v>828</v>
      </c>
      <c r="D3571">
        <v>1</v>
      </c>
      <c r="E3571">
        <v>10</v>
      </c>
      <c r="F3571">
        <v>14</v>
      </c>
      <c r="G3571">
        <v>10.69</v>
      </c>
      <c r="H3571" t="str">
        <f>_xlfn.XLOOKUP(Table1[[#This Row],[MyyjäID]],myyjat!$A$2:$A$16,myyjat!$B$2:$B$16)</f>
        <v>Jenni</v>
      </c>
      <c r="I3571">
        <f>_xlfn.XLOOKUP(Table1[[#This Row],[Tuotenumero]],tuotteet!$A$2:$A$26,tuotteet!$C$2:$C$26)</f>
        <v>4</v>
      </c>
      <c r="J3571" t="str">
        <f>_xlfn.XLOOKUP(Table1[[#This Row],[ryhmäID]],ryhmat!$A$2:$A$7,ryhmat!$B$2:$B$7)</f>
        <v>Tarvikkeet</v>
      </c>
      <c r="K3571">
        <f>Table1[[#This Row],[Myyntihinta]]-Table1[[#This Row],[Ostohinta]]</f>
        <v>3.3100000000000005</v>
      </c>
    </row>
    <row r="3572" spans="1:11" x14ac:dyDescent="0.2">
      <c r="A3572">
        <v>54070</v>
      </c>
      <c r="B3572" s="21">
        <v>44376</v>
      </c>
      <c r="C3572" s="26" t="s">
        <v>829</v>
      </c>
      <c r="D3572">
        <v>1</v>
      </c>
      <c r="E3572">
        <v>1</v>
      </c>
      <c r="F3572">
        <v>320</v>
      </c>
      <c r="G3572">
        <v>217.76</v>
      </c>
      <c r="H3572" t="str">
        <f>_xlfn.XLOOKUP(Table1[[#This Row],[MyyjäID]],myyjat!$A$2:$A$16,myyjat!$B$2:$B$16)</f>
        <v>Jani</v>
      </c>
      <c r="I3572">
        <f>_xlfn.XLOOKUP(Table1[[#This Row],[Tuotenumero]],tuotteet!$A$2:$A$26,tuotteet!$C$2:$C$26)</f>
        <v>3</v>
      </c>
      <c r="J3572" t="str">
        <f>_xlfn.XLOOKUP(Table1[[#This Row],[ryhmäID]],ryhmat!$A$2:$A$7,ryhmat!$B$2:$B$7)</f>
        <v>TV</v>
      </c>
      <c r="K3572">
        <f>Table1[[#This Row],[Myyntihinta]]-Table1[[#This Row],[Ostohinta]]</f>
        <v>102.24000000000001</v>
      </c>
    </row>
    <row r="3573" spans="1:11" x14ac:dyDescent="0.2">
      <c r="A3573">
        <v>54071</v>
      </c>
      <c r="B3573" s="21">
        <v>44377</v>
      </c>
      <c r="C3573" s="26" t="s">
        <v>828</v>
      </c>
      <c r="D3573">
        <v>1</v>
      </c>
      <c r="E3573">
        <v>7</v>
      </c>
      <c r="F3573">
        <v>15</v>
      </c>
      <c r="G3573">
        <v>10.97</v>
      </c>
      <c r="H3573" t="str">
        <f>_xlfn.XLOOKUP(Table1[[#This Row],[MyyjäID]],myyjat!$A$2:$A$16,myyjat!$B$2:$B$16)</f>
        <v>Rauno</v>
      </c>
      <c r="I3573">
        <f>_xlfn.XLOOKUP(Table1[[#This Row],[Tuotenumero]],tuotteet!$A$2:$A$26,tuotteet!$C$2:$C$26)</f>
        <v>4</v>
      </c>
      <c r="J3573" t="str">
        <f>_xlfn.XLOOKUP(Table1[[#This Row],[ryhmäID]],ryhmat!$A$2:$A$7,ryhmat!$B$2:$B$7)</f>
        <v>Tarvikkeet</v>
      </c>
      <c r="K3573">
        <f>Table1[[#This Row],[Myyntihinta]]-Table1[[#This Row],[Ostohinta]]</f>
        <v>4.0299999999999994</v>
      </c>
    </row>
    <row r="3574" spans="1:11" x14ac:dyDescent="0.2">
      <c r="A3574">
        <v>54072</v>
      </c>
      <c r="B3574" s="21">
        <v>44378</v>
      </c>
      <c r="C3574" s="26" t="s">
        <v>828</v>
      </c>
      <c r="D3574">
        <v>1</v>
      </c>
      <c r="E3574">
        <v>7</v>
      </c>
      <c r="F3574">
        <v>15</v>
      </c>
      <c r="G3574">
        <v>11.07</v>
      </c>
      <c r="H3574" t="str">
        <f>_xlfn.XLOOKUP(Table1[[#This Row],[MyyjäID]],myyjat!$A$2:$A$16,myyjat!$B$2:$B$16)</f>
        <v>Rauno</v>
      </c>
      <c r="I3574">
        <f>_xlfn.XLOOKUP(Table1[[#This Row],[Tuotenumero]],tuotteet!$A$2:$A$26,tuotteet!$C$2:$C$26)</f>
        <v>4</v>
      </c>
      <c r="J3574" t="str">
        <f>_xlfn.XLOOKUP(Table1[[#This Row],[ryhmäID]],ryhmat!$A$2:$A$7,ryhmat!$B$2:$B$7)</f>
        <v>Tarvikkeet</v>
      </c>
      <c r="K3574">
        <f>Table1[[#This Row],[Myyntihinta]]-Table1[[#This Row],[Ostohinta]]</f>
        <v>3.9299999999999997</v>
      </c>
    </row>
    <row r="3575" spans="1:11" x14ac:dyDescent="0.2">
      <c r="A3575">
        <v>54073</v>
      </c>
      <c r="B3575" s="21">
        <v>44378</v>
      </c>
      <c r="C3575" s="26" t="s">
        <v>827</v>
      </c>
      <c r="D3575">
        <v>1</v>
      </c>
      <c r="E3575">
        <v>11</v>
      </c>
      <c r="F3575">
        <v>235</v>
      </c>
      <c r="G3575">
        <v>126.77</v>
      </c>
      <c r="H3575" t="str">
        <f>_xlfn.XLOOKUP(Table1[[#This Row],[MyyjäID]],myyjat!$A$2:$A$16,myyjat!$B$2:$B$16)</f>
        <v>Lisbeth</v>
      </c>
      <c r="I3575">
        <f>_xlfn.XLOOKUP(Table1[[#This Row],[Tuotenumero]],tuotteet!$A$2:$A$26,tuotteet!$C$2:$C$26)</f>
        <v>1</v>
      </c>
      <c r="J3575" t="str">
        <f>_xlfn.XLOOKUP(Table1[[#This Row],[ryhmäID]],ryhmat!$A$2:$A$7,ryhmat!$B$2:$B$7)</f>
        <v>Äänentoisto</v>
      </c>
      <c r="K3575">
        <f>Table1[[#This Row],[Myyntihinta]]-Table1[[#This Row],[Ostohinta]]</f>
        <v>108.23</v>
      </c>
    </row>
    <row r="3576" spans="1:11" x14ac:dyDescent="0.2">
      <c r="A3576">
        <v>54074</v>
      </c>
      <c r="B3576" s="21">
        <v>44379</v>
      </c>
      <c r="C3576" s="26" t="s">
        <v>828</v>
      </c>
      <c r="D3576">
        <v>1</v>
      </c>
      <c r="E3576">
        <v>6</v>
      </c>
      <c r="F3576">
        <v>14</v>
      </c>
      <c r="G3576">
        <v>10.19</v>
      </c>
      <c r="H3576" t="str">
        <f>_xlfn.XLOOKUP(Table1[[#This Row],[MyyjäID]],myyjat!$A$2:$A$16,myyjat!$B$2:$B$16)</f>
        <v>Hessu</v>
      </c>
      <c r="I3576">
        <f>_xlfn.XLOOKUP(Table1[[#This Row],[Tuotenumero]],tuotteet!$A$2:$A$26,tuotteet!$C$2:$C$26)</f>
        <v>4</v>
      </c>
      <c r="J3576" t="str">
        <f>_xlfn.XLOOKUP(Table1[[#This Row],[ryhmäID]],ryhmat!$A$2:$A$7,ryhmat!$B$2:$B$7)</f>
        <v>Tarvikkeet</v>
      </c>
      <c r="K3576">
        <f>Table1[[#This Row],[Myyntihinta]]-Table1[[#This Row],[Ostohinta]]</f>
        <v>3.8100000000000005</v>
      </c>
    </row>
    <row r="3577" spans="1:11" x14ac:dyDescent="0.2">
      <c r="A3577">
        <v>54075</v>
      </c>
      <c r="B3577" s="21">
        <v>44379</v>
      </c>
      <c r="C3577" s="26" t="s">
        <v>833</v>
      </c>
      <c r="D3577">
        <v>1</v>
      </c>
      <c r="E3577">
        <v>2</v>
      </c>
      <c r="F3577">
        <v>34</v>
      </c>
      <c r="G3577">
        <v>18.649999999999999</v>
      </c>
      <c r="H3577" t="str">
        <f>_xlfn.XLOOKUP(Table1[[#This Row],[MyyjäID]],myyjat!$A$2:$A$16,myyjat!$B$2:$B$16)</f>
        <v>Petteri</v>
      </c>
      <c r="I3577">
        <f>_xlfn.XLOOKUP(Table1[[#This Row],[Tuotenumero]],tuotteet!$A$2:$A$26,tuotteet!$C$2:$C$26)</f>
        <v>4</v>
      </c>
      <c r="J3577" t="str">
        <f>_xlfn.XLOOKUP(Table1[[#This Row],[ryhmäID]],ryhmat!$A$2:$A$7,ryhmat!$B$2:$B$7)</f>
        <v>Tarvikkeet</v>
      </c>
      <c r="K3577">
        <f>Table1[[#This Row],[Myyntihinta]]-Table1[[#This Row],[Ostohinta]]</f>
        <v>15.350000000000001</v>
      </c>
    </row>
    <row r="3578" spans="1:11" x14ac:dyDescent="0.2">
      <c r="A3578">
        <v>54076</v>
      </c>
      <c r="B3578" s="21">
        <v>44380</v>
      </c>
      <c r="C3578" s="26" t="s">
        <v>826</v>
      </c>
      <c r="D3578">
        <v>1</v>
      </c>
      <c r="E3578">
        <v>3</v>
      </c>
      <c r="F3578">
        <v>18</v>
      </c>
      <c r="G3578">
        <v>9.19</v>
      </c>
      <c r="H3578" t="str">
        <f>_xlfn.XLOOKUP(Table1[[#This Row],[MyyjäID]],myyjat!$A$2:$A$16,myyjat!$B$2:$B$16)</f>
        <v>Pekka</v>
      </c>
      <c r="I3578">
        <f>_xlfn.XLOOKUP(Table1[[#This Row],[Tuotenumero]],tuotteet!$A$2:$A$26,tuotteet!$C$2:$C$26)</f>
        <v>4</v>
      </c>
      <c r="J3578" t="str">
        <f>_xlfn.XLOOKUP(Table1[[#This Row],[ryhmäID]],ryhmat!$A$2:$A$7,ryhmat!$B$2:$B$7)</f>
        <v>Tarvikkeet</v>
      </c>
      <c r="K3578">
        <f>Table1[[#This Row],[Myyntihinta]]-Table1[[#This Row],[Ostohinta]]</f>
        <v>8.81</v>
      </c>
    </row>
    <row r="3579" spans="1:11" x14ac:dyDescent="0.2">
      <c r="A3579">
        <v>54077</v>
      </c>
      <c r="B3579" s="21">
        <v>44380</v>
      </c>
      <c r="C3579" s="26" t="s">
        <v>828</v>
      </c>
      <c r="D3579">
        <v>1</v>
      </c>
      <c r="E3579">
        <v>1</v>
      </c>
      <c r="F3579">
        <v>14</v>
      </c>
      <c r="G3579">
        <v>11.16</v>
      </c>
      <c r="H3579" t="str">
        <f>_xlfn.XLOOKUP(Table1[[#This Row],[MyyjäID]],myyjat!$A$2:$A$16,myyjat!$B$2:$B$16)</f>
        <v>Jani</v>
      </c>
      <c r="I3579">
        <f>_xlfn.XLOOKUP(Table1[[#This Row],[Tuotenumero]],tuotteet!$A$2:$A$26,tuotteet!$C$2:$C$26)</f>
        <v>4</v>
      </c>
      <c r="J3579" t="str">
        <f>_xlfn.XLOOKUP(Table1[[#This Row],[ryhmäID]],ryhmat!$A$2:$A$7,ryhmat!$B$2:$B$7)</f>
        <v>Tarvikkeet</v>
      </c>
      <c r="K3579">
        <f>Table1[[#This Row],[Myyntihinta]]-Table1[[#This Row],[Ostohinta]]</f>
        <v>2.84</v>
      </c>
    </row>
    <row r="3580" spans="1:11" x14ac:dyDescent="0.2">
      <c r="A3580">
        <v>54078</v>
      </c>
      <c r="B3580" s="21">
        <v>44380</v>
      </c>
      <c r="C3580" s="26" t="s">
        <v>830</v>
      </c>
      <c r="D3580">
        <v>1</v>
      </c>
      <c r="E3580">
        <v>7</v>
      </c>
      <c r="F3580">
        <v>54</v>
      </c>
      <c r="G3580">
        <v>42.87</v>
      </c>
      <c r="H3580" t="str">
        <f>_xlfn.XLOOKUP(Table1[[#This Row],[MyyjäID]],myyjat!$A$2:$A$16,myyjat!$B$2:$B$16)</f>
        <v>Rauno</v>
      </c>
      <c r="I3580">
        <f>_xlfn.XLOOKUP(Table1[[#This Row],[Tuotenumero]],tuotteet!$A$2:$A$26,tuotteet!$C$2:$C$26)</f>
        <v>4</v>
      </c>
      <c r="J3580" t="str">
        <f>_xlfn.XLOOKUP(Table1[[#This Row],[ryhmäID]],ryhmat!$A$2:$A$7,ryhmat!$B$2:$B$7)</f>
        <v>Tarvikkeet</v>
      </c>
      <c r="K3580">
        <f>Table1[[#This Row],[Myyntihinta]]-Table1[[#This Row],[Ostohinta]]</f>
        <v>11.130000000000003</v>
      </c>
    </row>
    <row r="3581" spans="1:11" x14ac:dyDescent="0.2">
      <c r="A3581">
        <v>54079</v>
      </c>
      <c r="B3581" s="21">
        <v>44380</v>
      </c>
      <c r="C3581" s="26" t="s">
        <v>827</v>
      </c>
      <c r="D3581">
        <v>1</v>
      </c>
      <c r="E3581">
        <v>10</v>
      </c>
      <c r="F3581">
        <v>234</v>
      </c>
      <c r="G3581">
        <v>130.32</v>
      </c>
      <c r="H3581" t="str">
        <f>_xlfn.XLOOKUP(Table1[[#This Row],[MyyjäID]],myyjat!$A$2:$A$16,myyjat!$B$2:$B$16)</f>
        <v>Jenni</v>
      </c>
      <c r="I3581">
        <f>_xlfn.XLOOKUP(Table1[[#This Row],[Tuotenumero]],tuotteet!$A$2:$A$26,tuotteet!$C$2:$C$26)</f>
        <v>1</v>
      </c>
      <c r="J3581" t="str">
        <f>_xlfn.XLOOKUP(Table1[[#This Row],[ryhmäID]],ryhmat!$A$2:$A$7,ryhmat!$B$2:$B$7)</f>
        <v>Äänentoisto</v>
      </c>
      <c r="K3581">
        <f>Table1[[#This Row],[Myyntihinta]]-Table1[[#This Row],[Ostohinta]]</f>
        <v>103.68</v>
      </c>
    </row>
    <row r="3582" spans="1:11" x14ac:dyDescent="0.2">
      <c r="A3582">
        <v>54080</v>
      </c>
      <c r="B3582" s="21">
        <v>44381</v>
      </c>
      <c r="C3582" s="26" t="s">
        <v>828</v>
      </c>
      <c r="D3582">
        <v>1</v>
      </c>
      <c r="E3582">
        <v>9</v>
      </c>
      <c r="F3582">
        <v>15</v>
      </c>
      <c r="G3582">
        <v>10.28</v>
      </c>
      <c r="H3582" t="str">
        <f>_xlfn.XLOOKUP(Table1[[#This Row],[MyyjäID]],myyjat!$A$2:$A$16,myyjat!$B$2:$B$16)</f>
        <v>Maija</v>
      </c>
      <c r="I3582">
        <f>_xlfn.XLOOKUP(Table1[[#This Row],[Tuotenumero]],tuotteet!$A$2:$A$26,tuotteet!$C$2:$C$26)</f>
        <v>4</v>
      </c>
      <c r="J3582" t="str">
        <f>_xlfn.XLOOKUP(Table1[[#This Row],[ryhmäID]],ryhmat!$A$2:$A$7,ryhmat!$B$2:$B$7)</f>
        <v>Tarvikkeet</v>
      </c>
      <c r="K3582">
        <f>Table1[[#This Row],[Myyntihinta]]-Table1[[#This Row],[Ostohinta]]</f>
        <v>4.7200000000000006</v>
      </c>
    </row>
    <row r="3583" spans="1:11" x14ac:dyDescent="0.2">
      <c r="A3583">
        <v>54081</v>
      </c>
      <c r="B3583" s="21">
        <v>44381</v>
      </c>
      <c r="C3583" s="26" t="s">
        <v>828</v>
      </c>
      <c r="D3583">
        <v>1</v>
      </c>
      <c r="E3583">
        <v>9</v>
      </c>
      <c r="F3583">
        <v>14</v>
      </c>
      <c r="G3583">
        <v>11.16</v>
      </c>
      <c r="H3583" t="str">
        <f>_xlfn.XLOOKUP(Table1[[#This Row],[MyyjäID]],myyjat!$A$2:$A$16,myyjat!$B$2:$B$16)</f>
        <v>Maija</v>
      </c>
      <c r="I3583">
        <f>_xlfn.XLOOKUP(Table1[[#This Row],[Tuotenumero]],tuotteet!$A$2:$A$26,tuotteet!$C$2:$C$26)</f>
        <v>4</v>
      </c>
      <c r="J3583" t="str">
        <f>_xlfn.XLOOKUP(Table1[[#This Row],[ryhmäID]],ryhmat!$A$2:$A$7,ryhmat!$B$2:$B$7)</f>
        <v>Tarvikkeet</v>
      </c>
      <c r="K3583">
        <f>Table1[[#This Row],[Myyntihinta]]-Table1[[#This Row],[Ostohinta]]</f>
        <v>2.84</v>
      </c>
    </row>
    <row r="3584" spans="1:11" x14ac:dyDescent="0.2">
      <c r="A3584">
        <v>54082</v>
      </c>
      <c r="B3584" s="21">
        <v>44381</v>
      </c>
      <c r="C3584" s="26" t="s">
        <v>828</v>
      </c>
      <c r="D3584">
        <v>1</v>
      </c>
      <c r="E3584">
        <v>2</v>
      </c>
      <c r="F3584">
        <v>15</v>
      </c>
      <c r="G3584">
        <v>10.96</v>
      </c>
      <c r="H3584" t="str">
        <f>_xlfn.XLOOKUP(Table1[[#This Row],[MyyjäID]],myyjat!$A$2:$A$16,myyjat!$B$2:$B$16)</f>
        <v>Petteri</v>
      </c>
      <c r="I3584">
        <f>_xlfn.XLOOKUP(Table1[[#This Row],[Tuotenumero]],tuotteet!$A$2:$A$26,tuotteet!$C$2:$C$26)</f>
        <v>4</v>
      </c>
      <c r="J3584" t="str">
        <f>_xlfn.XLOOKUP(Table1[[#This Row],[ryhmäID]],ryhmat!$A$2:$A$7,ryhmat!$B$2:$B$7)</f>
        <v>Tarvikkeet</v>
      </c>
      <c r="K3584">
        <f>Table1[[#This Row],[Myyntihinta]]-Table1[[#This Row],[Ostohinta]]</f>
        <v>4.0399999999999991</v>
      </c>
    </row>
    <row r="3585" spans="1:11" x14ac:dyDescent="0.2">
      <c r="A3585">
        <v>54083</v>
      </c>
      <c r="B3585" s="21">
        <v>44382</v>
      </c>
      <c r="C3585" s="26" t="s">
        <v>828</v>
      </c>
      <c r="D3585">
        <v>1</v>
      </c>
      <c r="E3585">
        <v>7</v>
      </c>
      <c r="F3585">
        <v>15</v>
      </c>
      <c r="G3585">
        <v>10.88</v>
      </c>
      <c r="H3585" t="str">
        <f>_xlfn.XLOOKUP(Table1[[#This Row],[MyyjäID]],myyjat!$A$2:$A$16,myyjat!$B$2:$B$16)</f>
        <v>Rauno</v>
      </c>
      <c r="I3585">
        <f>_xlfn.XLOOKUP(Table1[[#This Row],[Tuotenumero]],tuotteet!$A$2:$A$26,tuotteet!$C$2:$C$26)</f>
        <v>4</v>
      </c>
      <c r="J3585" t="str">
        <f>_xlfn.XLOOKUP(Table1[[#This Row],[ryhmäID]],ryhmat!$A$2:$A$7,ryhmat!$B$2:$B$7)</f>
        <v>Tarvikkeet</v>
      </c>
      <c r="K3585">
        <f>Table1[[#This Row],[Myyntihinta]]-Table1[[#This Row],[Ostohinta]]</f>
        <v>4.1199999999999992</v>
      </c>
    </row>
    <row r="3586" spans="1:11" x14ac:dyDescent="0.2">
      <c r="A3586">
        <v>54084</v>
      </c>
      <c r="B3586" s="21">
        <v>44382</v>
      </c>
      <c r="C3586" s="26" t="s">
        <v>828</v>
      </c>
      <c r="D3586">
        <v>1</v>
      </c>
      <c r="E3586">
        <v>1</v>
      </c>
      <c r="F3586">
        <v>15</v>
      </c>
      <c r="G3586">
        <v>10.32</v>
      </c>
      <c r="H3586" t="str">
        <f>_xlfn.XLOOKUP(Table1[[#This Row],[MyyjäID]],myyjat!$A$2:$A$16,myyjat!$B$2:$B$16)</f>
        <v>Jani</v>
      </c>
      <c r="I3586">
        <f>_xlfn.XLOOKUP(Table1[[#This Row],[Tuotenumero]],tuotteet!$A$2:$A$26,tuotteet!$C$2:$C$26)</f>
        <v>4</v>
      </c>
      <c r="J3586" t="str">
        <f>_xlfn.XLOOKUP(Table1[[#This Row],[ryhmäID]],ryhmat!$A$2:$A$7,ryhmat!$B$2:$B$7)</f>
        <v>Tarvikkeet</v>
      </c>
      <c r="K3586">
        <f>Table1[[#This Row],[Myyntihinta]]-Table1[[#This Row],[Ostohinta]]</f>
        <v>4.68</v>
      </c>
    </row>
    <row r="3587" spans="1:11" x14ac:dyDescent="0.2">
      <c r="A3587">
        <v>54085</v>
      </c>
      <c r="B3587" s="21">
        <v>44382</v>
      </c>
      <c r="C3587" s="26" t="s">
        <v>828</v>
      </c>
      <c r="D3587">
        <v>1</v>
      </c>
      <c r="E3587">
        <v>11</v>
      </c>
      <c r="F3587">
        <v>15</v>
      </c>
      <c r="G3587">
        <v>10.51</v>
      </c>
      <c r="H3587" t="str">
        <f>_xlfn.XLOOKUP(Table1[[#This Row],[MyyjäID]],myyjat!$A$2:$A$16,myyjat!$B$2:$B$16)</f>
        <v>Lisbeth</v>
      </c>
      <c r="I3587">
        <f>_xlfn.XLOOKUP(Table1[[#This Row],[Tuotenumero]],tuotteet!$A$2:$A$26,tuotteet!$C$2:$C$26)</f>
        <v>4</v>
      </c>
      <c r="J3587" t="str">
        <f>_xlfn.XLOOKUP(Table1[[#This Row],[ryhmäID]],ryhmat!$A$2:$A$7,ryhmat!$B$2:$B$7)</f>
        <v>Tarvikkeet</v>
      </c>
      <c r="K3587">
        <f>Table1[[#This Row],[Myyntihinta]]-Table1[[#This Row],[Ostohinta]]</f>
        <v>4.49</v>
      </c>
    </row>
    <row r="3588" spans="1:11" x14ac:dyDescent="0.2">
      <c r="A3588">
        <v>54086</v>
      </c>
      <c r="B3588" s="21">
        <v>44383</v>
      </c>
      <c r="C3588" s="26" t="s">
        <v>828</v>
      </c>
      <c r="D3588">
        <v>1</v>
      </c>
      <c r="E3588">
        <v>7</v>
      </c>
      <c r="F3588">
        <v>15</v>
      </c>
      <c r="G3588">
        <v>11.12</v>
      </c>
      <c r="H3588" t="str">
        <f>_xlfn.XLOOKUP(Table1[[#This Row],[MyyjäID]],myyjat!$A$2:$A$16,myyjat!$B$2:$B$16)</f>
        <v>Rauno</v>
      </c>
      <c r="I3588">
        <f>_xlfn.XLOOKUP(Table1[[#This Row],[Tuotenumero]],tuotteet!$A$2:$A$26,tuotteet!$C$2:$C$26)</f>
        <v>4</v>
      </c>
      <c r="J3588" t="str">
        <f>_xlfn.XLOOKUP(Table1[[#This Row],[ryhmäID]],ryhmat!$A$2:$A$7,ryhmat!$B$2:$B$7)</f>
        <v>Tarvikkeet</v>
      </c>
      <c r="K3588">
        <f>Table1[[#This Row],[Myyntihinta]]-Table1[[#This Row],[Ostohinta]]</f>
        <v>3.8800000000000008</v>
      </c>
    </row>
    <row r="3589" spans="1:11" x14ac:dyDescent="0.2">
      <c r="A3589">
        <v>54087</v>
      </c>
      <c r="B3589" s="21">
        <v>44383</v>
      </c>
      <c r="C3589" s="26" t="s">
        <v>828</v>
      </c>
      <c r="D3589">
        <v>1</v>
      </c>
      <c r="E3589">
        <v>6</v>
      </c>
      <c r="F3589">
        <v>14</v>
      </c>
      <c r="G3589">
        <v>10.88</v>
      </c>
      <c r="H3589" t="str">
        <f>_xlfn.XLOOKUP(Table1[[#This Row],[MyyjäID]],myyjat!$A$2:$A$16,myyjat!$B$2:$B$16)</f>
        <v>Hessu</v>
      </c>
      <c r="I3589">
        <f>_xlfn.XLOOKUP(Table1[[#This Row],[Tuotenumero]],tuotteet!$A$2:$A$26,tuotteet!$C$2:$C$26)</f>
        <v>4</v>
      </c>
      <c r="J3589" t="str">
        <f>_xlfn.XLOOKUP(Table1[[#This Row],[ryhmäID]],ryhmat!$A$2:$A$7,ryhmat!$B$2:$B$7)</f>
        <v>Tarvikkeet</v>
      </c>
      <c r="K3589">
        <f>Table1[[#This Row],[Myyntihinta]]-Table1[[#This Row],[Ostohinta]]</f>
        <v>3.1199999999999992</v>
      </c>
    </row>
    <row r="3590" spans="1:11" x14ac:dyDescent="0.2">
      <c r="A3590">
        <v>54088</v>
      </c>
      <c r="B3590" s="21">
        <v>44383</v>
      </c>
      <c r="C3590" s="26" t="s">
        <v>828</v>
      </c>
      <c r="D3590">
        <v>1</v>
      </c>
      <c r="E3590">
        <v>1</v>
      </c>
      <c r="F3590">
        <v>15</v>
      </c>
      <c r="G3590">
        <v>10.31</v>
      </c>
      <c r="H3590" t="str">
        <f>_xlfn.XLOOKUP(Table1[[#This Row],[MyyjäID]],myyjat!$A$2:$A$16,myyjat!$B$2:$B$16)</f>
        <v>Jani</v>
      </c>
      <c r="I3590">
        <f>_xlfn.XLOOKUP(Table1[[#This Row],[Tuotenumero]],tuotteet!$A$2:$A$26,tuotteet!$C$2:$C$26)</f>
        <v>4</v>
      </c>
      <c r="J3590" t="str">
        <f>_xlfn.XLOOKUP(Table1[[#This Row],[ryhmäID]],ryhmat!$A$2:$A$7,ryhmat!$B$2:$B$7)</f>
        <v>Tarvikkeet</v>
      </c>
      <c r="K3590">
        <f>Table1[[#This Row],[Myyntihinta]]-Table1[[#This Row],[Ostohinta]]</f>
        <v>4.6899999999999995</v>
      </c>
    </row>
    <row r="3591" spans="1:11" x14ac:dyDescent="0.2">
      <c r="A3591">
        <v>54089</v>
      </c>
      <c r="B3591" s="21">
        <v>44383</v>
      </c>
      <c r="C3591" s="26" t="s">
        <v>828</v>
      </c>
      <c r="D3591">
        <v>1</v>
      </c>
      <c r="E3591">
        <v>11</v>
      </c>
      <c r="F3591">
        <v>14</v>
      </c>
      <c r="G3591">
        <v>10.76</v>
      </c>
      <c r="H3591" t="str">
        <f>_xlfn.XLOOKUP(Table1[[#This Row],[MyyjäID]],myyjat!$A$2:$A$16,myyjat!$B$2:$B$16)</f>
        <v>Lisbeth</v>
      </c>
      <c r="I3591">
        <f>_xlfn.XLOOKUP(Table1[[#This Row],[Tuotenumero]],tuotteet!$A$2:$A$26,tuotteet!$C$2:$C$26)</f>
        <v>4</v>
      </c>
      <c r="J3591" t="str">
        <f>_xlfn.XLOOKUP(Table1[[#This Row],[ryhmäID]],ryhmat!$A$2:$A$7,ryhmat!$B$2:$B$7)</f>
        <v>Tarvikkeet</v>
      </c>
      <c r="K3591">
        <f>Table1[[#This Row],[Myyntihinta]]-Table1[[#This Row],[Ostohinta]]</f>
        <v>3.24</v>
      </c>
    </row>
    <row r="3592" spans="1:11" x14ac:dyDescent="0.2">
      <c r="A3592">
        <v>54090</v>
      </c>
      <c r="B3592" s="21">
        <v>44383</v>
      </c>
      <c r="C3592" s="26" t="s">
        <v>828</v>
      </c>
      <c r="D3592">
        <v>1</v>
      </c>
      <c r="E3592">
        <v>5</v>
      </c>
      <c r="F3592">
        <v>15</v>
      </c>
      <c r="G3592">
        <v>10.88</v>
      </c>
      <c r="H3592" t="str">
        <f>_xlfn.XLOOKUP(Table1[[#This Row],[MyyjäID]],myyjat!$A$2:$A$16,myyjat!$B$2:$B$16)</f>
        <v>Liisa</v>
      </c>
      <c r="I3592">
        <f>_xlfn.XLOOKUP(Table1[[#This Row],[Tuotenumero]],tuotteet!$A$2:$A$26,tuotteet!$C$2:$C$26)</f>
        <v>4</v>
      </c>
      <c r="J3592" t="str">
        <f>_xlfn.XLOOKUP(Table1[[#This Row],[ryhmäID]],ryhmat!$A$2:$A$7,ryhmat!$B$2:$B$7)</f>
        <v>Tarvikkeet</v>
      </c>
      <c r="K3592">
        <f>Table1[[#This Row],[Myyntihinta]]-Table1[[#This Row],[Ostohinta]]</f>
        <v>4.1199999999999992</v>
      </c>
    </row>
    <row r="3593" spans="1:11" x14ac:dyDescent="0.2">
      <c r="A3593">
        <v>54091</v>
      </c>
      <c r="B3593" s="21">
        <v>44383</v>
      </c>
      <c r="C3593" s="26" t="s">
        <v>828</v>
      </c>
      <c r="D3593">
        <v>1</v>
      </c>
      <c r="E3593">
        <v>6</v>
      </c>
      <c r="F3593">
        <v>14</v>
      </c>
      <c r="G3593">
        <v>10.220000000000001</v>
      </c>
      <c r="H3593" t="str">
        <f>_xlfn.XLOOKUP(Table1[[#This Row],[MyyjäID]],myyjat!$A$2:$A$16,myyjat!$B$2:$B$16)</f>
        <v>Hessu</v>
      </c>
      <c r="I3593">
        <f>_xlfn.XLOOKUP(Table1[[#This Row],[Tuotenumero]],tuotteet!$A$2:$A$26,tuotteet!$C$2:$C$26)</f>
        <v>4</v>
      </c>
      <c r="J3593" t="str">
        <f>_xlfn.XLOOKUP(Table1[[#This Row],[ryhmäID]],ryhmat!$A$2:$A$7,ryhmat!$B$2:$B$7)</f>
        <v>Tarvikkeet</v>
      </c>
      <c r="K3593">
        <f>Table1[[#This Row],[Myyntihinta]]-Table1[[#This Row],[Ostohinta]]</f>
        <v>3.7799999999999994</v>
      </c>
    </row>
    <row r="3594" spans="1:11" x14ac:dyDescent="0.2">
      <c r="A3594">
        <v>54092</v>
      </c>
      <c r="B3594" s="21">
        <v>44383</v>
      </c>
      <c r="C3594" s="26" t="s">
        <v>828</v>
      </c>
      <c r="D3594">
        <v>1</v>
      </c>
      <c r="E3594">
        <v>6</v>
      </c>
      <c r="F3594">
        <v>14</v>
      </c>
      <c r="G3594">
        <v>10.56</v>
      </c>
      <c r="H3594" t="str">
        <f>_xlfn.XLOOKUP(Table1[[#This Row],[MyyjäID]],myyjat!$A$2:$A$16,myyjat!$B$2:$B$16)</f>
        <v>Hessu</v>
      </c>
      <c r="I3594">
        <f>_xlfn.XLOOKUP(Table1[[#This Row],[Tuotenumero]],tuotteet!$A$2:$A$26,tuotteet!$C$2:$C$26)</f>
        <v>4</v>
      </c>
      <c r="J3594" t="str">
        <f>_xlfn.XLOOKUP(Table1[[#This Row],[ryhmäID]],ryhmat!$A$2:$A$7,ryhmat!$B$2:$B$7)</f>
        <v>Tarvikkeet</v>
      </c>
      <c r="K3594">
        <f>Table1[[#This Row],[Myyntihinta]]-Table1[[#This Row],[Ostohinta]]</f>
        <v>3.4399999999999995</v>
      </c>
    </row>
    <row r="3595" spans="1:11" x14ac:dyDescent="0.2">
      <c r="A3595">
        <v>54093</v>
      </c>
      <c r="B3595" s="21">
        <v>44383</v>
      </c>
      <c r="C3595" s="26" t="s">
        <v>828</v>
      </c>
      <c r="D3595">
        <v>1</v>
      </c>
      <c r="E3595">
        <v>6</v>
      </c>
      <c r="F3595">
        <v>15</v>
      </c>
      <c r="G3595">
        <v>11.15</v>
      </c>
      <c r="H3595" t="str">
        <f>_xlfn.XLOOKUP(Table1[[#This Row],[MyyjäID]],myyjat!$A$2:$A$16,myyjat!$B$2:$B$16)</f>
        <v>Hessu</v>
      </c>
      <c r="I3595">
        <f>_xlfn.XLOOKUP(Table1[[#This Row],[Tuotenumero]],tuotteet!$A$2:$A$26,tuotteet!$C$2:$C$26)</f>
        <v>4</v>
      </c>
      <c r="J3595" t="str">
        <f>_xlfn.XLOOKUP(Table1[[#This Row],[ryhmäID]],ryhmat!$A$2:$A$7,ryhmat!$B$2:$B$7)</f>
        <v>Tarvikkeet</v>
      </c>
      <c r="K3595">
        <f>Table1[[#This Row],[Myyntihinta]]-Table1[[#This Row],[Ostohinta]]</f>
        <v>3.8499999999999996</v>
      </c>
    </row>
    <row r="3596" spans="1:11" x14ac:dyDescent="0.2">
      <c r="A3596">
        <v>54094</v>
      </c>
      <c r="B3596" s="21">
        <v>44383</v>
      </c>
      <c r="C3596" s="26" t="s">
        <v>828</v>
      </c>
      <c r="D3596">
        <v>1</v>
      </c>
      <c r="E3596">
        <v>11</v>
      </c>
      <c r="F3596">
        <v>15</v>
      </c>
      <c r="G3596">
        <v>10.18</v>
      </c>
      <c r="H3596" t="str">
        <f>_xlfn.XLOOKUP(Table1[[#This Row],[MyyjäID]],myyjat!$A$2:$A$16,myyjat!$B$2:$B$16)</f>
        <v>Lisbeth</v>
      </c>
      <c r="I3596">
        <f>_xlfn.XLOOKUP(Table1[[#This Row],[Tuotenumero]],tuotteet!$A$2:$A$26,tuotteet!$C$2:$C$26)</f>
        <v>4</v>
      </c>
      <c r="J3596" t="str">
        <f>_xlfn.XLOOKUP(Table1[[#This Row],[ryhmäID]],ryhmat!$A$2:$A$7,ryhmat!$B$2:$B$7)</f>
        <v>Tarvikkeet</v>
      </c>
      <c r="K3596">
        <f>Table1[[#This Row],[Myyntihinta]]-Table1[[#This Row],[Ostohinta]]</f>
        <v>4.82</v>
      </c>
    </row>
    <row r="3597" spans="1:11" x14ac:dyDescent="0.2">
      <c r="A3597">
        <v>54095</v>
      </c>
      <c r="B3597" s="21">
        <v>44383</v>
      </c>
      <c r="C3597" s="26" t="s">
        <v>828</v>
      </c>
      <c r="D3597">
        <v>1</v>
      </c>
      <c r="E3597">
        <v>1</v>
      </c>
      <c r="F3597">
        <v>14</v>
      </c>
      <c r="G3597">
        <v>10.34</v>
      </c>
      <c r="H3597" t="str">
        <f>_xlfn.XLOOKUP(Table1[[#This Row],[MyyjäID]],myyjat!$A$2:$A$16,myyjat!$B$2:$B$16)</f>
        <v>Jani</v>
      </c>
      <c r="I3597">
        <f>_xlfn.XLOOKUP(Table1[[#This Row],[Tuotenumero]],tuotteet!$A$2:$A$26,tuotteet!$C$2:$C$26)</f>
        <v>4</v>
      </c>
      <c r="J3597" t="str">
        <f>_xlfn.XLOOKUP(Table1[[#This Row],[ryhmäID]],ryhmat!$A$2:$A$7,ryhmat!$B$2:$B$7)</f>
        <v>Tarvikkeet</v>
      </c>
      <c r="K3597">
        <f>Table1[[#This Row],[Myyntihinta]]-Table1[[#This Row],[Ostohinta]]</f>
        <v>3.66</v>
      </c>
    </row>
    <row r="3598" spans="1:11" x14ac:dyDescent="0.2">
      <c r="A3598">
        <v>54096</v>
      </c>
      <c r="B3598" s="21">
        <v>44384</v>
      </c>
      <c r="C3598" s="26" t="s">
        <v>827</v>
      </c>
      <c r="D3598">
        <v>1</v>
      </c>
      <c r="E3598">
        <v>6</v>
      </c>
      <c r="F3598">
        <v>241</v>
      </c>
      <c r="G3598">
        <v>132.97999999999999</v>
      </c>
      <c r="H3598" t="str">
        <f>_xlfn.XLOOKUP(Table1[[#This Row],[MyyjäID]],myyjat!$A$2:$A$16,myyjat!$B$2:$B$16)</f>
        <v>Hessu</v>
      </c>
      <c r="I3598">
        <f>_xlfn.XLOOKUP(Table1[[#This Row],[Tuotenumero]],tuotteet!$A$2:$A$26,tuotteet!$C$2:$C$26)</f>
        <v>1</v>
      </c>
      <c r="J3598" t="str">
        <f>_xlfn.XLOOKUP(Table1[[#This Row],[ryhmäID]],ryhmat!$A$2:$A$7,ryhmat!$B$2:$B$7)</f>
        <v>Äänentoisto</v>
      </c>
      <c r="K3598">
        <f>Table1[[#This Row],[Myyntihinta]]-Table1[[#This Row],[Ostohinta]]</f>
        <v>108.02000000000001</v>
      </c>
    </row>
    <row r="3599" spans="1:11" x14ac:dyDescent="0.2">
      <c r="A3599">
        <v>54097</v>
      </c>
      <c r="B3599" s="21">
        <v>44384</v>
      </c>
      <c r="C3599" s="26" t="s">
        <v>828</v>
      </c>
      <c r="D3599">
        <v>1</v>
      </c>
      <c r="E3599">
        <v>7</v>
      </c>
      <c r="F3599">
        <v>14</v>
      </c>
      <c r="G3599">
        <v>10.17</v>
      </c>
      <c r="H3599" t="str">
        <f>_xlfn.XLOOKUP(Table1[[#This Row],[MyyjäID]],myyjat!$A$2:$A$16,myyjat!$B$2:$B$16)</f>
        <v>Rauno</v>
      </c>
      <c r="I3599">
        <f>_xlfn.XLOOKUP(Table1[[#This Row],[Tuotenumero]],tuotteet!$A$2:$A$26,tuotteet!$C$2:$C$26)</f>
        <v>4</v>
      </c>
      <c r="J3599" t="str">
        <f>_xlfn.XLOOKUP(Table1[[#This Row],[ryhmäID]],ryhmat!$A$2:$A$7,ryhmat!$B$2:$B$7)</f>
        <v>Tarvikkeet</v>
      </c>
      <c r="K3599">
        <f>Table1[[#This Row],[Myyntihinta]]-Table1[[#This Row],[Ostohinta]]</f>
        <v>3.83</v>
      </c>
    </row>
    <row r="3600" spans="1:11" x14ac:dyDescent="0.2">
      <c r="A3600">
        <v>54098</v>
      </c>
      <c r="B3600" s="21">
        <v>44384</v>
      </c>
      <c r="C3600" s="26" t="s">
        <v>829</v>
      </c>
      <c r="D3600">
        <v>1</v>
      </c>
      <c r="E3600">
        <v>6</v>
      </c>
      <c r="F3600">
        <v>323</v>
      </c>
      <c r="G3600">
        <v>224.22</v>
      </c>
      <c r="H3600" t="str">
        <f>_xlfn.XLOOKUP(Table1[[#This Row],[MyyjäID]],myyjat!$A$2:$A$16,myyjat!$B$2:$B$16)</f>
        <v>Hessu</v>
      </c>
      <c r="I3600">
        <f>_xlfn.XLOOKUP(Table1[[#This Row],[Tuotenumero]],tuotteet!$A$2:$A$26,tuotteet!$C$2:$C$26)</f>
        <v>3</v>
      </c>
      <c r="J3600" t="str">
        <f>_xlfn.XLOOKUP(Table1[[#This Row],[ryhmäID]],ryhmat!$A$2:$A$7,ryhmat!$B$2:$B$7)</f>
        <v>TV</v>
      </c>
      <c r="K3600">
        <f>Table1[[#This Row],[Myyntihinta]]-Table1[[#This Row],[Ostohinta]]</f>
        <v>98.78</v>
      </c>
    </row>
    <row r="3601" spans="1:11" x14ac:dyDescent="0.2">
      <c r="A3601">
        <v>54099</v>
      </c>
      <c r="B3601" s="21">
        <v>44384</v>
      </c>
      <c r="C3601" s="26" t="s">
        <v>828</v>
      </c>
      <c r="D3601">
        <v>1</v>
      </c>
      <c r="E3601">
        <v>11</v>
      </c>
      <c r="F3601">
        <v>15</v>
      </c>
      <c r="G3601">
        <v>10.59</v>
      </c>
      <c r="H3601" t="str">
        <f>_xlfn.XLOOKUP(Table1[[#This Row],[MyyjäID]],myyjat!$A$2:$A$16,myyjat!$B$2:$B$16)</f>
        <v>Lisbeth</v>
      </c>
      <c r="I3601">
        <f>_xlfn.XLOOKUP(Table1[[#This Row],[Tuotenumero]],tuotteet!$A$2:$A$26,tuotteet!$C$2:$C$26)</f>
        <v>4</v>
      </c>
      <c r="J3601" t="str">
        <f>_xlfn.XLOOKUP(Table1[[#This Row],[ryhmäID]],ryhmat!$A$2:$A$7,ryhmat!$B$2:$B$7)</f>
        <v>Tarvikkeet</v>
      </c>
      <c r="K3601">
        <f>Table1[[#This Row],[Myyntihinta]]-Table1[[#This Row],[Ostohinta]]</f>
        <v>4.41</v>
      </c>
    </row>
    <row r="3602" spans="1:11" x14ac:dyDescent="0.2">
      <c r="A3602">
        <v>54100</v>
      </c>
      <c r="B3602" s="21">
        <v>44384</v>
      </c>
      <c r="C3602" s="26" t="s">
        <v>828</v>
      </c>
      <c r="D3602">
        <v>1</v>
      </c>
      <c r="E3602">
        <v>7</v>
      </c>
      <c r="F3602">
        <v>15</v>
      </c>
      <c r="G3602">
        <v>10.83</v>
      </c>
      <c r="H3602" t="str">
        <f>_xlfn.XLOOKUP(Table1[[#This Row],[MyyjäID]],myyjat!$A$2:$A$16,myyjat!$B$2:$B$16)</f>
        <v>Rauno</v>
      </c>
      <c r="I3602">
        <f>_xlfn.XLOOKUP(Table1[[#This Row],[Tuotenumero]],tuotteet!$A$2:$A$26,tuotteet!$C$2:$C$26)</f>
        <v>4</v>
      </c>
      <c r="J3602" t="str">
        <f>_xlfn.XLOOKUP(Table1[[#This Row],[ryhmäID]],ryhmat!$A$2:$A$7,ryhmat!$B$2:$B$7)</f>
        <v>Tarvikkeet</v>
      </c>
      <c r="K3602">
        <f>Table1[[#This Row],[Myyntihinta]]-Table1[[#This Row],[Ostohinta]]</f>
        <v>4.17</v>
      </c>
    </row>
    <row r="3603" spans="1:11" x14ac:dyDescent="0.2">
      <c r="A3603">
        <v>54101</v>
      </c>
      <c r="B3603" s="21">
        <v>44384</v>
      </c>
      <c r="C3603" s="26" t="s">
        <v>828</v>
      </c>
      <c r="D3603">
        <v>1</v>
      </c>
      <c r="E3603">
        <v>2</v>
      </c>
      <c r="F3603">
        <v>15</v>
      </c>
      <c r="G3603">
        <v>10.88</v>
      </c>
      <c r="H3603" t="str">
        <f>_xlfn.XLOOKUP(Table1[[#This Row],[MyyjäID]],myyjat!$A$2:$A$16,myyjat!$B$2:$B$16)</f>
        <v>Petteri</v>
      </c>
      <c r="I3603">
        <f>_xlfn.XLOOKUP(Table1[[#This Row],[Tuotenumero]],tuotteet!$A$2:$A$26,tuotteet!$C$2:$C$26)</f>
        <v>4</v>
      </c>
      <c r="J3603" t="str">
        <f>_xlfn.XLOOKUP(Table1[[#This Row],[ryhmäID]],ryhmat!$A$2:$A$7,ryhmat!$B$2:$B$7)</f>
        <v>Tarvikkeet</v>
      </c>
      <c r="K3603">
        <f>Table1[[#This Row],[Myyntihinta]]-Table1[[#This Row],[Ostohinta]]</f>
        <v>4.1199999999999992</v>
      </c>
    </row>
    <row r="3604" spans="1:11" x14ac:dyDescent="0.2">
      <c r="A3604">
        <v>54102</v>
      </c>
      <c r="B3604" s="21">
        <v>44385</v>
      </c>
      <c r="C3604" s="26" t="s">
        <v>828</v>
      </c>
      <c r="D3604">
        <v>1</v>
      </c>
      <c r="E3604">
        <v>2</v>
      </c>
      <c r="F3604">
        <v>15</v>
      </c>
      <c r="G3604">
        <v>10.78</v>
      </c>
      <c r="H3604" t="str">
        <f>_xlfn.XLOOKUP(Table1[[#This Row],[MyyjäID]],myyjat!$A$2:$A$16,myyjat!$B$2:$B$16)</f>
        <v>Petteri</v>
      </c>
      <c r="I3604">
        <f>_xlfn.XLOOKUP(Table1[[#This Row],[Tuotenumero]],tuotteet!$A$2:$A$26,tuotteet!$C$2:$C$26)</f>
        <v>4</v>
      </c>
      <c r="J3604" t="str">
        <f>_xlfn.XLOOKUP(Table1[[#This Row],[ryhmäID]],ryhmat!$A$2:$A$7,ryhmat!$B$2:$B$7)</f>
        <v>Tarvikkeet</v>
      </c>
      <c r="K3604">
        <f>Table1[[#This Row],[Myyntihinta]]-Table1[[#This Row],[Ostohinta]]</f>
        <v>4.2200000000000006</v>
      </c>
    </row>
    <row r="3605" spans="1:11" x14ac:dyDescent="0.2">
      <c r="A3605">
        <v>54103</v>
      </c>
      <c r="B3605" s="21">
        <v>44385</v>
      </c>
      <c r="C3605" s="26" t="s">
        <v>833</v>
      </c>
      <c r="D3605">
        <v>1</v>
      </c>
      <c r="E3605">
        <v>5</v>
      </c>
      <c r="F3605">
        <v>32</v>
      </c>
      <c r="G3605">
        <v>19.8</v>
      </c>
      <c r="H3605" t="str">
        <f>_xlfn.XLOOKUP(Table1[[#This Row],[MyyjäID]],myyjat!$A$2:$A$16,myyjat!$B$2:$B$16)</f>
        <v>Liisa</v>
      </c>
      <c r="I3605">
        <f>_xlfn.XLOOKUP(Table1[[#This Row],[Tuotenumero]],tuotteet!$A$2:$A$26,tuotteet!$C$2:$C$26)</f>
        <v>4</v>
      </c>
      <c r="J3605" t="str">
        <f>_xlfn.XLOOKUP(Table1[[#This Row],[ryhmäID]],ryhmat!$A$2:$A$7,ryhmat!$B$2:$B$7)</f>
        <v>Tarvikkeet</v>
      </c>
      <c r="K3605">
        <f>Table1[[#This Row],[Myyntihinta]]-Table1[[#This Row],[Ostohinta]]</f>
        <v>12.2</v>
      </c>
    </row>
    <row r="3606" spans="1:11" x14ac:dyDescent="0.2">
      <c r="A3606">
        <v>54104</v>
      </c>
      <c r="B3606" s="21">
        <v>44386</v>
      </c>
      <c r="C3606" s="26" t="s">
        <v>828</v>
      </c>
      <c r="D3606">
        <v>1</v>
      </c>
      <c r="E3606">
        <v>14</v>
      </c>
      <c r="F3606">
        <v>15</v>
      </c>
      <c r="G3606">
        <v>10.56</v>
      </c>
      <c r="H3606" t="str">
        <f>_xlfn.XLOOKUP(Table1[[#This Row],[MyyjäID]],myyjat!$A$2:$A$16,myyjat!$B$2:$B$16)</f>
        <v>Hillevi</v>
      </c>
      <c r="I3606">
        <f>_xlfn.XLOOKUP(Table1[[#This Row],[Tuotenumero]],tuotteet!$A$2:$A$26,tuotteet!$C$2:$C$26)</f>
        <v>4</v>
      </c>
      <c r="J3606" t="str">
        <f>_xlfn.XLOOKUP(Table1[[#This Row],[ryhmäID]],ryhmat!$A$2:$A$7,ryhmat!$B$2:$B$7)</f>
        <v>Tarvikkeet</v>
      </c>
      <c r="K3606">
        <f>Table1[[#This Row],[Myyntihinta]]-Table1[[#This Row],[Ostohinta]]</f>
        <v>4.4399999999999995</v>
      </c>
    </row>
    <row r="3607" spans="1:11" x14ac:dyDescent="0.2">
      <c r="A3607">
        <v>54105</v>
      </c>
      <c r="B3607" s="21">
        <v>44386</v>
      </c>
      <c r="C3607" s="26" t="s">
        <v>828</v>
      </c>
      <c r="D3607">
        <v>1</v>
      </c>
      <c r="E3607">
        <v>6</v>
      </c>
      <c r="F3607">
        <v>15</v>
      </c>
      <c r="G3607">
        <v>10.61</v>
      </c>
      <c r="H3607" t="str">
        <f>_xlfn.XLOOKUP(Table1[[#This Row],[MyyjäID]],myyjat!$A$2:$A$16,myyjat!$B$2:$B$16)</f>
        <v>Hessu</v>
      </c>
      <c r="I3607">
        <f>_xlfn.XLOOKUP(Table1[[#This Row],[Tuotenumero]],tuotteet!$A$2:$A$26,tuotteet!$C$2:$C$26)</f>
        <v>4</v>
      </c>
      <c r="J3607" t="str">
        <f>_xlfn.XLOOKUP(Table1[[#This Row],[ryhmäID]],ryhmat!$A$2:$A$7,ryhmat!$B$2:$B$7)</f>
        <v>Tarvikkeet</v>
      </c>
      <c r="K3607">
        <f>Table1[[#This Row],[Myyntihinta]]-Table1[[#This Row],[Ostohinta]]</f>
        <v>4.3900000000000006</v>
      </c>
    </row>
    <row r="3608" spans="1:11" x14ac:dyDescent="0.2">
      <c r="A3608">
        <v>54106</v>
      </c>
      <c r="B3608" s="21">
        <v>44387</v>
      </c>
      <c r="C3608" s="26" t="s">
        <v>826</v>
      </c>
      <c r="D3608">
        <v>1</v>
      </c>
      <c r="E3608">
        <v>5</v>
      </c>
      <c r="F3608">
        <v>18</v>
      </c>
      <c r="G3608">
        <v>9.4700000000000006</v>
      </c>
      <c r="H3608" t="str">
        <f>_xlfn.XLOOKUP(Table1[[#This Row],[MyyjäID]],myyjat!$A$2:$A$16,myyjat!$B$2:$B$16)</f>
        <v>Liisa</v>
      </c>
      <c r="I3608">
        <f>_xlfn.XLOOKUP(Table1[[#This Row],[Tuotenumero]],tuotteet!$A$2:$A$26,tuotteet!$C$2:$C$26)</f>
        <v>4</v>
      </c>
      <c r="J3608" t="str">
        <f>_xlfn.XLOOKUP(Table1[[#This Row],[ryhmäID]],ryhmat!$A$2:$A$7,ryhmat!$B$2:$B$7)</f>
        <v>Tarvikkeet</v>
      </c>
      <c r="K3608">
        <f>Table1[[#This Row],[Myyntihinta]]-Table1[[#This Row],[Ostohinta]]</f>
        <v>8.5299999999999994</v>
      </c>
    </row>
    <row r="3609" spans="1:11" x14ac:dyDescent="0.2">
      <c r="A3609">
        <v>54107</v>
      </c>
      <c r="B3609" s="21">
        <v>44387</v>
      </c>
      <c r="C3609" s="26" t="s">
        <v>828</v>
      </c>
      <c r="D3609">
        <v>1</v>
      </c>
      <c r="E3609">
        <v>10</v>
      </c>
      <c r="F3609">
        <v>15</v>
      </c>
      <c r="G3609">
        <v>10.94</v>
      </c>
      <c r="H3609" t="str">
        <f>_xlfn.XLOOKUP(Table1[[#This Row],[MyyjäID]],myyjat!$A$2:$A$16,myyjat!$B$2:$B$16)</f>
        <v>Jenni</v>
      </c>
      <c r="I3609">
        <f>_xlfn.XLOOKUP(Table1[[#This Row],[Tuotenumero]],tuotteet!$A$2:$A$26,tuotteet!$C$2:$C$26)</f>
        <v>4</v>
      </c>
      <c r="J3609" t="str">
        <f>_xlfn.XLOOKUP(Table1[[#This Row],[ryhmäID]],ryhmat!$A$2:$A$7,ryhmat!$B$2:$B$7)</f>
        <v>Tarvikkeet</v>
      </c>
      <c r="K3609">
        <f>Table1[[#This Row],[Myyntihinta]]-Table1[[#This Row],[Ostohinta]]</f>
        <v>4.0600000000000005</v>
      </c>
    </row>
    <row r="3610" spans="1:11" x14ac:dyDescent="0.2">
      <c r="A3610">
        <v>54108</v>
      </c>
      <c r="B3610" s="21">
        <v>44388</v>
      </c>
      <c r="C3610" s="26" t="s">
        <v>829</v>
      </c>
      <c r="D3610">
        <v>1</v>
      </c>
      <c r="E3610">
        <v>13</v>
      </c>
      <c r="F3610">
        <v>319</v>
      </c>
      <c r="G3610">
        <v>222.87</v>
      </c>
      <c r="H3610" t="str">
        <f>_xlfn.XLOOKUP(Table1[[#This Row],[MyyjäID]],myyjat!$A$2:$A$16,myyjat!$B$2:$B$16)</f>
        <v>Mari</v>
      </c>
      <c r="I3610">
        <f>_xlfn.XLOOKUP(Table1[[#This Row],[Tuotenumero]],tuotteet!$A$2:$A$26,tuotteet!$C$2:$C$26)</f>
        <v>3</v>
      </c>
      <c r="J3610" t="str">
        <f>_xlfn.XLOOKUP(Table1[[#This Row],[ryhmäID]],ryhmat!$A$2:$A$7,ryhmat!$B$2:$B$7)</f>
        <v>TV</v>
      </c>
      <c r="K3610">
        <f>Table1[[#This Row],[Myyntihinta]]-Table1[[#This Row],[Ostohinta]]</f>
        <v>96.13</v>
      </c>
    </row>
    <row r="3611" spans="1:11" x14ac:dyDescent="0.2">
      <c r="A3611">
        <v>54109</v>
      </c>
      <c r="B3611" s="21">
        <v>44388</v>
      </c>
      <c r="C3611" s="26" t="s">
        <v>827</v>
      </c>
      <c r="D3611">
        <v>1</v>
      </c>
      <c r="E3611">
        <v>9</v>
      </c>
      <c r="F3611">
        <v>253</v>
      </c>
      <c r="G3611">
        <v>131.32</v>
      </c>
      <c r="H3611" t="str">
        <f>_xlfn.XLOOKUP(Table1[[#This Row],[MyyjäID]],myyjat!$A$2:$A$16,myyjat!$B$2:$B$16)</f>
        <v>Maija</v>
      </c>
      <c r="I3611">
        <f>_xlfn.XLOOKUP(Table1[[#This Row],[Tuotenumero]],tuotteet!$A$2:$A$26,tuotteet!$C$2:$C$26)</f>
        <v>1</v>
      </c>
      <c r="J3611" t="str">
        <f>_xlfn.XLOOKUP(Table1[[#This Row],[ryhmäID]],ryhmat!$A$2:$A$7,ryhmat!$B$2:$B$7)</f>
        <v>Äänentoisto</v>
      </c>
      <c r="K3611">
        <f>Table1[[#This Row],[Myyntihinta]]-Table1[[#This Row],[Ostohinta]]</f>
        <v>121.68</v>
      </c>
    </row>
    <row r="3612" spans="1:11" x14ac:dyDescent="0.2">
      <c r="A3612">
        <v>54110</v>
      </c>
      <c r="B3612" s="21">
        <v>44388</v>
      </c>
      <c r="C3612" s="26" t="s">
        <v>828</v>
      </c>
      <c r="D3612">
        <v>1</v>
      </c>
      <c r="E3612">
        <v>11</v>
      </c>
      <c r="F3612">
        <v>15</v>
      </c>
      <c r="G3612">
        <v>10.89</v>
      </c>
      <c r="H3612" t="str">
        <f>_xlfn.XLOOKUP(Table1[[#This Row],[MyyjäID]],myyjat!$A$2:$A$16,myyjat!$B$2:$B$16)</f>
        <v>Lisbeth</v>
      </c>
      <c r="I3612">
        <f>_xlfn.XLOOKUP(Table1[[#This Row],[Tuotenumero]],tuotteet!$A$2:$A$26,tuotteet!$C$2:$C$26)</f>
        <v>4</v>
      </c>
      <c r="J3612" t="str">
        <f>_xlfn.XLOOKUP(Table1[[#This Row],[ryhmäID]],ryhmat!$A$2:$A$7,ryhmat!$B$2:$B$7)</f>
        <v>Tarvikkeet</v>
      </c>
      <c r="K3612">
        <f>Table1[[#This Row],[Myyntihinta]]-Table1[[#This Row],[Ostohinta]]</f>
        <v>4.1099999999999994</v>
      </c>
    </row>
    <row r="3613" spans="1:11" x14ac:dyDescent="0.2">
      <c r="A3613">
        <v>54111</v>
      </c>
      <c r="B3613" s="21">
        <v>44388</v>
      </c>
      <c r="C3613" s="26" t="s">
        <v>828</v>
      </c>
      <c r="D3613">
        <v>1</v>
      </c>
      <c r="E3613">
        <v>2</v>
      </c>
      <c r="F3613">
        <v>15</v>
      </c>
      <c r="G3613">
        <v>10.38</v>
      </c>
      <c r="H3613" t="str">
        <f>_xlfn.XLOOKUP(Table1[[#This Row],[MyyjäID]],myyjat!$A$2:$A$16,myyjat!$B$2:$B$16)</f>
        <v>Petteri</v>
      </c>
      <c r="I3613">
        <f>_xlfn.XLOOKUP(Table1[[#This Row],[Tuotenumero]],tuotteet!$A$2:$A$26,tuotteet!$C$2:$C$26)</f>
        <v>4</v>
      </c>
      <c r="J3613" t="str">
        <f>_xlfn.XLOOKUP(Table1[[#This Row],[ryhmäID]],ryhmat!$A$2:$A$7,ryhmat!$B$2:$B$7)</f>
        <v>Tarvikkeet</v>
      </c>
      <c r="K3613">
        <f>Table1[[#This Row],[Myyntihinta]]-Table1[[#This Row],[Ostohinta]]</f>
        <v>4.6199999999999992</v>
      </c>
    </row>
    <row r="3614" spans="1:11" x14ac:dyDescent="0.2">
      <c r="A3614">
        <v>54112</v>
      </c>
      <c r="B3614" s="21">
        <v>44388</v>
      </c>
      <c r="C3614" s="26" t="s">
        <v>828</v>
      </c>
      <c r="D3614">
        <v>1</v>
      </c>
      <c r="E3614">
        <v>10</v>
      </c>
      <c r="F3614">
        <v>14</v>
      </c>
      <c r="G3614">
        <v>10.44</v>
      </c>
      <c r="H3614" t="str">
        <f>_xlfn.XLOOKUP(Table1[[#This Row],[MyyjäID]],myyjat!$A$2:$A$16,myyjat!$B$2:$B$16)</f>
        <v>Jenni</v>
      </c>
      <c r="I3614">
        <f>_xlfn.XLOOKUP(Table1[[#This Row],[Tuotenumero]],tuotteet!$A$2:$A$26,tuotteet!$C$2:$C$26)</f>
        <v>4</v>
      </c>
      <c r="J3614" t="str">
        <f>_xlfn.XLOOKUP(Table1[[#This Row],[ryhmäID]],ryhmat!$A$2:$A$7,ryhmat!$B$2:$B$7)</f>
        <v>Tarvikkeet</v>
      </c>
      <c r="K3614">
        <f>Table1[[#This Row],[Myyntihinta]]-Table1[[#This Row],[Ostohinta]]</f>
        <v>3.5600000000000005</v>
      </c>
    </row>
    <row r="3615" spans="1:11" x14ac:dyDescent="0.2">
      <c r="A3615">
        <v>54113</v>
      </c>
      <c r="B3615" s="21">
        <v>44388</v>
      </c>
      <c r="C3615" s="26" t="s">
        <v>828</v>
      </c>
      <c r="D3615">
        <v>1</v>
      </c>
      <c r="E3615">
        <v>1</v>
      </c>
      <c r="F3615">
        <v>14</v>
      </c>
      <c r="G3615">
        <v>10.31</v>
      </c>
      <c r="H3615" t="str">
        <f>_xlfn.XLOOKUP(Table1[[#This Row],[MyyjäID]],myyjat!$A$2:$A$16,myyjat!$B$2:$B$16)</f>
        <v>Jani</v>
      </c>
      <c r="I3615">
        <f>_xlfn.XLOOKUP(Table1[[#This Row],[Tuotenumero]],tuotteet!$A$2:$A$26,tuotteet!$C$2:$C$26)</f>
        <v>4</v>
      </c>
      <c r="J3615" t="str">
        <f>_xlfn.XLOOKUP(Table1[[#This Row],[ryhmäID]],ryhmat!$A$2:$A$7,ryhmat!$B$2:$B$7)</f>
        <v>Tarvikkeet</v>
      </c>
      <c r="K3615">
        <f>Table1[[#This Row],[Myyntihinta]]-Table1[[#This Row],[Ostohinta]]</f>
        <v>3.6899999999999995</v>
      </c>
    </row>
    <row r="3616" spans="1:11" x14ac:dyDescent="0.2">
      <c r="A3616">
        <v>54114</v>
      </c>
      <c r="B3616" s="21">
        <v>44388</v>
      </c>
      <c r="C3616" s="26" t="s">
        <v>828</v>
      </c>
      <c r="D3616">
        <v>1</v>
      </c>
      <c r="E3616">
        <v>11</v>
      </c>
      <c r="F3616">
        <v>14</v>
      </c>
      <c r="G3616">
        <v>10.29</v>
      </c>
      <c r="H3616" t="str">
        <f>_xlfn.XLOOKUP(Table1[[#This Row],[MyyjäID]],myyjat!$A$2:$A$16,myyjat!$B$2:$B$16)</f>
        <v>Lisbeth</v>
      </c>
      <c r="I3616">
        <f>_xlfn.XLOOKUP(Table1[[#This Row],[Tuotenumero]],tuotteet!$A$2:$A$26,tuotteet!$C$2:$C$26)</f>
        <v>4</v>
      </c>
      <c r="J3616" t="str">
        <f>_xlfn.XLOOKUP(Table1[[#This Row],[ryhmäID]],ryhmat!$A$2:$A$7,ryhmat!$B$2:$B$7)</f>
        <v>Tarvikkeet</v>
      </c>
      <c r="K3616">
        <f>Table1[[#This Row],[Myyntihinta]]-Table1[[#This Row],[Ostohinta]]</f>
        <v>3.7100000000000009</v>
      </c>
    </row>
    <row r="3617" spans="1:11" x14ac:dyDescent="0.2">
      <c r="A3617">
        <v>54115</v>
      </c>
      <c r="B3617" s="21">
        <v>44389</v>
      </c>
      <c r="C3617" s="26" t="s">
        <v>828</v>
      </c>
      <c r="D3617">
        <v>1</v>
      </c>
      <c r="E3617">
        <v>11</v>
      </c>
      <c r="F3617">
        <v>15</v>
      </c>
      <c r="G3617">
        <v>10.71</v>
      </c>
      <c r="H3617" t="str">
        <f>_xlfn.XLOOKUP(Table1[[#This Row],[MyyjäID]],myyjat!$A$2:$A$16,myyjat!$B$2:$B$16)</f>
        <v>Lisbeth</v>
      </c>
      <c r="I3617">
        <f>_xlfn.XLOOKUP(Table1[[#This Row],[Tuotenumero]],tuotteet!$A$2:$A$26,tuotteet!$C$2:$C$26)</f>
        <v>4</v>
      </c>
      <c r="J3617" t="str">
        <f>_xlfn.XLOOKUP(Table1[[#This Row],[ryhmäID]],ryhmat!$A$2:$A$7,ryhmat!$B$2:$B$7)</f>
        <v>Tarvikkeet</v>
      </c>
      <c r="K3617">
        <f>Table1[[#This Row],[Myyntihinta]]-Table1[[#This Row],[Ostohinta]]</f>
        <v>4.2899999999999991</v>
      </c>
    </row>
    <row r="3618" spans="1:11" x14ac:dyDescent="0.2">
      <c r="A3618">
        <v>54116</v>
      </c>
      <c r="B3618" s="21">
        <v>44390</v>
      </c>
      <c r="C3618" s="26" t="s">
        <v>828</v>
      </c>
      <c r="D3618">
        <v>1</v>
      </c>
      <c r="E3618">
        <v>3</v>
      </c>
      <c r="F3618">
        <v>15</v>
      </c>
      <c r="G3618">
        <v>11.02</v>
      </c>
      <c r="H3618" t="str">
        <f>_xlfn.XLOOKUP(Table1[[#This Row],[MyyjäID]],myyjat!$A$2:$A$16,myyjat!$B$2:$B$16)</f>
        <v>Pekka</v>
      </c>
      <c r="I3618">
        <f>_xlfn.XLOOKUP(Table1[[#This Row],[Tuotenumero]],tuotteet!$A$2:$A$26,tuotteet!$C$2:$C$26)</f>
        <v>4</v>
      </c>
      <c r="J3618" t="str">
        <f>_xlfn.XLOOKUP(Table1[[#This Row],[ryhmäID]],ryhmat!$A$2:$A$7,ryhmat!$B$2:$B$7)</f>
        <v>Tarvikkeet</v>
      </c>
      <c r="K3618">
        <f>Table1[[#This Row],[Myyntihinta]]-Table1[[#This Row],[Ostohinta]]</f>
        <v>3.9800000000000004</v>
      </c>
    </row>
    <row r="3619" spans="1:11" x14ac:dyDescent="0.2">
      <c r="A3619">
        <v>54117</v>
      </c>
      <c r="B3619" s="21">
        <v>44390</v>
      </c>
      <c r="C3619" s="26" t="s">
        <v>826</v>
      </c>
      <c r="D3619">
        <v>2</v>
      </c>
      <c r="E3619">
        <v>6</v>
      </c>
      <c r="F3619">
        <v>17</v>
      </c>
      <c r="G3619">
        <v>9</v>
      </c>
      <c r="H3619" t="str">
        <f>_xlfn.XLOOKUP(Table1[[#This Row],[MyyjäID]],myyjat!$A$2:$A$16,myyjat!$B$2:$B$16)</f>
        <v>Hessu</v>
      </c>
      <c r="I3619">
        <f>_xlfn.XLOOKUP(Table1[[#This Row],[Tuotenumero]],tuotteet!$A$2:$A$26,tuotteet!$C$2:$C$26)</f>
        <v>4</v>
      </c>
      <c r="J3619" t="str">
        <f>_xlfn.XLOOKUP(Table1[[#This Row],[ryhmäID]],ryhmat!$A$2:$A$7,ryhmat!$B$2:$B$7)</f>
        <v>Tarvikkeet</v>
      </c>
      <c r="K3619">
        <f>Table1[[#This Row],[Myyntihinta]]-Table1[[#This Row],[Ostohinta]]</f>
        <v>8</v>
      </c>
    </row>
    <row r="3620" spans="1:11" x14ac:dyDescent="0.2">
      <c r="A3620">
        <v>54118</v>
      </c>
      <c r="B3620" s="21">
        <v>44390</v>
      </c>
      <c r="C3620" s="26" t="s">
        <v>833</v>
      </c>
      <c r="D3620">
        <v>1</v>
      </c>
      <c r="E3620">
        <v>5</v>
      </c>
      <c r="F3620">
        <v>34</v>
      </c>
      <c r="G3620">
        <v>18.61</v>
      </c>
      <c r="H3620" t="str">
        <f>_xlfn.XLOOKUP(Table1[[#This Row],[MyyjäID]],myyjat!$A$2:$A$16,myyjat!$B$2:$B$16)</f>
        <v>Liisa</v>
      </c>
      <c r="I3620">
        <f>_xlfn.XLOOKUP(Table1[[#This Row],[Tuotenumero]],tuotteet!$A$2:$A$26,tuotteet!$C$2:$C$26)</f>
        <v>4</v>
      </c>
      <c r="J3620" t="str">
        <f>_xlfn.XLOOKUP(Table1[[#This Row],[ryhmäID]],ryhmat!$A$2:$A$7,ryhmat!$B$2:$B$7)</f>
        <v>Tarvikkeet</v>
      </c>
      <c r="K3620">
        <f>Table1[[#This Row],[Myyntihinta]]-Table1[[#This Row],[Ostohinta]]</f>
        <v>15.39</v>
      </c>
    </row>
    <row r="3621" spans="1:11" x14ac:dyDescent="0.2">
      <c r="A3621">
        <v>54119</v>
      </c>
      <c r="B3621" s="21">
        <v>44391</v>
      </c>
      <c r="C3621" s="26" t="s">
        <v>831</v>
      </c>
      <c r="D3621">
        <v>1</v>
      </c>
      <c r="E3621">
        <v>1</v>
      </c>
      <c r="F3621">
        <v>118</v>
      </c>
      <c r="G3621">
        <v>78.44</v>
      </c>
      <c r="H3621" t="str">
        <f>_xlfn.XLOOKUP(Table1[[#This Row],[MyyjäID]],myyjat!$A$2:$A$16,myyjat!$B$2:$B$16)</f>
        <v>Jani</v>
      </c>
      <c r="I3621">
        <f>_xlfn.XLOOKUP(Table1[[#This Row],[Tuotenumero]],tuotteet!$A$2:$A$26,tuotteet!$C$2:$C$26)</f>
        <v>6</v>
      </c>
      <c r="J3621" t="str">
        <f>_xlfn.XLOOKUP(Table1[[#This Row],[ryhmäID]],ryhmat!$A$2:$A$7,ryhmat!$B$2:$B$7)</f>
        <v>Digiboxit</v>
      </c>
      <c r="K3621">
        <f>Table1[[#This Row],[Myyntihinta]]-Table1[[#This Row],[Ostohinta]]</f>
        <v>39.56</v>
      </c>
    </row>
    <row r="3622" spans="1:11" x14ac:dyDescent="0.2">
      <c r="A3622">
        <v>54120</v>
      </c>
      <c r="B3622" s="21">
        <v>44391</v>
      </c>
      <c r="C3622" s="26" t="s">
        <v>828</v>
      </c>
      <c r="D3622">
        <v>1</v>
      </c>
      <c r="E3622">
        <v>13</v>
      </c>
      <c r="F3622">
        <v>15</v>
      </c>
      <c r="G3622">
        <v>11.15</v>
      </c>
      <c r="H3622" t="str">
        <f>_xlfn.XLOOKUP(Table1[[#This Row],[MyyjäID]],myyjat!$A$2:$A$16,myyjat!$B$2:$B$16)</f>
        <v>Mari</v>
      </c>
      <c r="I3622">
        <f>_xlfn.XLOOKUP(Table1[[#This Row],[Tuotenumero]],tuotteet!$A$2:$A$26,tuotteet!$C$2:$C$26)</f>
        <v>4</v>
      </c>
      <c r="J3622" t="str">
        <f>_xlfn.XLOOKUP(Table1[[#This Row],[ryhmäID]],ryhmat!$A$2:$A$7,ryhmat!$B$2:$B$7)</f>
        <v>Tarvikkeet</v>
      </c>
      <c r="K3622">
        <f>Table1[[#This Row],[Myyntihinta]]-Table1[[#This Row],[Ostohinta]]</f>
        <v>3.8499999999999996</v>
      </c>
    </row>
    <row r="3623" spans="1:11" x14ac:dyDescent="0.2">
      <c r="A3623">
        <v>54121</v>
      </c>
      <c r="B3623" s="21">
        <v>44392</v>
      </c>
      <c r="C3623" s="26" t="s">
        <v>828</v>
      </c>
      <c r="D3623">
        <v>1</v>
      </c>
      <c r="E3623">
        <v>14</v>
      </c>
      <c r="F3623">
        <v>14</v>
      </c>
      <c r="G3623">
        <v>10.82</v>
      </c>
      <c r="H3623" t="str">
        <f>_xlfn.XLOOKUP(Table1[[#This Row],[MyyjäID]],myyjat!$A$2:$A$16,myyjat!$B$2:$B$16)</f>
        <v>Hillevi</v>
      </c>
      <c r="I3623">
        <f>_xlfn.XLOOKUP(Table1[[#This Row],[Tuotenumero]],tuotteet!$A$2:$A$26,tuotteet!$C$2:$C$26)</f>
        <v>4</v>
      </c>
      <c r="J3623" t="str">
        <f>_xlfn.XLOOKUP(Table1[[#This Row],[ryhmäID]],ryhmat!$A$2:$A$7,ryhmat!$B$2:$B$7)</f>
        <v>Tarvikkeet</v>
      </c>
      <c r="K3623">
        <f>Table1[[#This Row],[Myyntihinta]]-Table1[[#This Row],[Ostohinta]]</f>
        <v>3.1799999999999997</v>
      </c>
    </row>
    <row r="3624" spans="1:11" x14ac:dyDescent="0.2">
      <c r="A3624">
        <v>54122</v>
      </c>
      <c r="B3624" s="21">
        <v>44392</v>
      </c>
      <c r="C3624" s="26" t="s">
        <v>827</v>
      </c>
      <c r="D3624">
        <v>1</v>
      </c>
      <c r="E3624">
        <v>1</v>
      </c>
      <c r="F3624">
        <v>251</v>
      </c>
      <c r="G3624">
        <v>128.24</v>
      </c>
      <c r="H3624" t="str">
        <f>_xlfn.XLOOKUP(Table1[[#This Row],[MyyjäID]],myyjat!$A$2:$A$16,myyjat!$B$2:$B$16)</f>
        <v>Jani</v>
      </c>
      <c r="I3624">
        <f>_xlfn.XLOOKUP(Table1[[#This Row],[Tuotenumero]],tuotteet!$A$2:$A$26,tuotteet!$C$2:$C$26)</f>
        <v>1</v>
      </c>
      <c r="J3624" t="str">
        <f>_xlfn.XLOOKUP(Table1[[#This Row],[ryhmäID]],ryhmat!$A$2:$A$7,ryhmat!$B$2:$B$7)</f>
        <v>Äänentoisto</v>
      </c>
      <c r="K3624">
        <f>Table1[[#This Row],[Myyntihinta]]-Table1[[#This Row],[Ostohinta]]</f>
        <v>122.75999999999999</v>
      </c>
    </row>
    <row r="3625" spans="1:11" x14ac:dyDescent="0.2">
      <c r="A3625">
        <v>54123</v>
      </c>
      <c r="B3625" s="21">
        <v>44393</v>
      </c>
      <c r="C3625" s="26" t="s">
        <v>828</v>
      </c>
      <c r="D3625">
        <v>1</v>
      </c>
      <c r="E3625">
        <v>1</v>
      </c>
      <c r="F3625">
        <v>15</v>
      </c>
      <c r="G3625">
        <v>11.14</v>
      </c>
      <c r="H3625" t="str">
        <f>_xlfn.XLOOKUP(Table1[[#This Row],[MyyjäID]],myyjat!$A$2:$A$16,myyjat!$B$2:$B$16)</f>
        <v>Jani</v>
      </c>
      <c r="I3625">
        <f>_xlfn.XLOOKUP(Table1[[#This Row],[Tuotenumero]],tuotteet!$A$2:$A$26,tuotteet!$C$2:$C$26)</f>
        <v>4</v>
      </c>
      <c r="J3625" t="str">
        <f>_xlfn.XLOOKUP(Table1[[#This Row],[ryhmäID]],ryhmat!$A$2:$A$7,ryhmat!$B$2:$B$7)</f>
        <v>Tarvikkeet</v>
      </c>
      <c r="K3625">
        <f>Table1[[#This Row],[Myyntihinta]]-Table1[[#This Row],[Ostohinta]]</f>
        <v>3.8599999999999994</v>
      </c>
    </row>
    <row r="3626" spans="1:11" x14ac:dyDescent="0.2">
      <c r="A3626">
        <v>54124</v>
      </c>
      <c r="B3626" s="21">
        <v>44393</v>
      </c>
      <c r="C3626" s="26" t="s">
        <v>828</v>
      </c>
      <c r="D3626">
        <v>1</v>
      </c>
      <c r="E3626">
        <v>2</v>
      </c>
      <c r="F3626">
        <v>15</v>
      </c>
      <c r="G3626">
        <v>10.68</v>
      </c>
      <c r="H3626" t="str">
        <f>_xlfn.XLOOKUP(Table1[[#This Row],[MyyjäID]],myyjat!$A$2:$A$16,myyjat!$B$2:$B$16)</f>
        <v>Petteri</v>
      </c>
      <c r="I3626">
        <f>_xlfn.XLOOKUP(Table1[[#This Row],[Tuotenumero]],tuotteet!$A$2:$A$26,tuotteet!$C$2:$C$26)</f>
        <v>4</v>
      </c>
      <c r="J3626" t="str">
        <f>_xlfn.XLOOKUP(Table1[[#This Row],[ryhmäID]],ryhmat!$A$2:$A$7,ryhmat!$B$2:$B$7)</f>
        <v>Tarvikkeet</v>
      </c>
      <c r="K3626">
        <f>Table1[[#This Row],[Myyntihinta]]-Table1[[#This Row],[Ostohinta]]</f>
        <v>4.32</v>
      </c>
    </row>
    <row r="3627" spans="1:11" x14ac:dyDescent="0.2">
      <c r="A3627">
        <v>54125</v>
      </c>
      <c r="B3627" s="21">
        <v>44393</v>
      </c>
      <c r="C3627" s="26" t="s">
        <v>833</v>
      </c>
      <c r="D3627">
        <v>1</v>
      </c>
      <c r="E3627">
        <v>13</v>
      </c>
      <c r="F3627">
        <v>31</v>
      </c>
      <c r="G3627">
        <v>19.98</v>
      </c>
      <c r="H3627" t="str">
        <f>_xlfn.XLOOKUP(Table1[[#This Row],[MyyjäID]],myyjat!$A$2:$A$16,myyjat!$B$2:$B$16)</f>
        <v>Mari</v>
      </c>
      <c r="I3627">
        <f>_xlfn.XLOOKUP(Table1[[#This Row],[Tuotenumero]],tuotteet!$A$2:$A$26,tuotteet!$C$2:$C$26)</f>
        <v>4</v>
      </c>
      <c r="J3627" t="str">
        <f>_xlfn.XLOOKUP(Table1[[#This Row],[ryhmäID]],ryhmat!$A$2:$A$7,ryhmat!$B$2:$B$7)</f>
        <v>Tarvikkeet</v>
      </c>
      <c r="K3627">
        <f>Table1[[#This Row],[Myyntihinta]]-Table1[[#This Row],[Ostohinta]]</f>
        <v>11.02</v>
      </c>
    </row>
    <row r="3628" spans="1:11" x14ac:dyDescent="0.2">
      <c r="A3628">
        <v>54126</v>
      </c>
      <c r="B3628" s="21">
        <v>44394</v>
      </c>
      <c r="C3628" s="26" t="s">
        <v>826</v>
      </c>
      <c r="D3628">
        <v>1</v>
      </c>
      <c r="E3628">
        <v>9</v>
      </c>
      <c r="F3628">
        <v>17</v>
      </c>
      <c r="G3628">
        <v>9.2799999999999994</v>
      </c>
      <c r="H3628" t="str">
        <f>_xlfn.XLOOKUP(Table1[[#This Row],[MyyjäID]],myyjat!$A$2:$A$16,myyjat!$B$2:$B$16)</f>
        <v>Maija</v>
      </c>
      <c r="I3628">
        <f>_xlfn.XLOOKUP(Table1[[#This Row],[Tuotenumero]],tuotteet!$A$2:$A$26,tuotteet!$C$2:$C$26)</f>
        <v>4</v>
      </c>
      <c r="J3628" t="str">
        <f>_xlfn.XLOOKUP(Table1[[#This Row],[ryhmäID]],ryhmat!$A$2:$A$7,ryhmat!$B$2:$B$7)</f>
        <v>Tarvikkeet</v>
      </c>
      <c r="K3628">
        <f>Table1[[#This Row],[Myyntihinta]]-Table1[[#This Row],[Ostohinta]]</f>
        <v>7.7200000000000006</v>
      </c>
    </row>
    <row r="3629" spans="1:11" x14ac:dyDescent="0.2">
      <c r="A3629">
        <v>54127</v>
      </c>
      <c r="B3629" s="21">
        <v>44394</v>
      </c>
      <c r="C3629" s="26" t="s">
        <v>828</v>
      </c>
      <c r="D3629">
        <v>1</v>
      </c>
      <c r="E3629">
        <v>13</v>
      </c>
      <c r="F3629">
        <v>14</v>
      </c>
      <c r="G3629">
        <v>10.99</v>
      </c>
      <c r="H3629" t="str">
        <f>_xlfn.XLOOKUP(Table1[[#This Row],[MyyjäID]],myyjat!$A$2:$A$16,myyjat!$B$2:$B$16)</f>
        <v>Mari</v>
      </c>
      <c r="I3629">
        <f>_xlfn.XLOOKUP(Table1[[#This Row],[Tuotenumero]],tuotteet!$A$2:$A$26,tuotteet!$C$2:$C$26)</f>
        <v>4</v>
      </c>
      <c r="J3629" t="str">
        <f>_xlfn.XLOOKUP(Table1[[#This Row],[ryhmäID]],ryhmat!$A$2:$A$7,ryhmat!$B$2:$B$7)</f>
        <v>Tarvikkeet</v>
      </c>
      <c r="K3629">
        <f>Table1[[#This Row],[Myyntihinta]]-Table1[[#This Row],[Ostohinta]]</f>
        <v>3.01</v>
      </c>
    </row>
    <row r="3630" spans="1:11" x14ac:dyDescent="0.2">
      <c r="A3630">
        <v>54128</v>
      </c>
      <c r="B3630" s="21">
        <v>44394</v>
      </c>
      <c r="C3630" s="26" t="s">
        <v>828</v>
      </c>
      <c r="D3630">
        <v>1</v>
      </c>
      <c r="E3630">
        <v>7</v>
      </c>
      <c r="F3630">
        <v>14</v>
      </c>
      <c r="G3630">
        <v>10.57</v>
      </c>
      <c r="H3630" t="str">
        <f>_xlfn.XLOOKUP(Table1[[#This Row],[MyyjäID]],myyjat!$A$2:$A$16,myyjat!$B$2:$B$16)</f>
        <v>Rauno</v>
      </c>
      <c r="I3630">
        <f>_xlfn.XLOOKUP(Table1[[#This Row],[Tuotenumero]],tuotteet!$A$2:$A$26,tuotteet!$C$2:$C$26)</f>
        <v>4</v>
      </c>
      <c r="J3630" t="str">
        <f>_xlfn.XLOOKUP(Table1[[#This Row],[ryhmäID]],ryhmat!$A$2:$A$7,ryhmat!$B$2:$B$7)</f>
        <v>Tarvikkeet</v>
      </c>
      <c r="K3630">
        <f>Table1[[#This Row],[Myyntihinta]]-Table1[[#This Row],[Ostohinta]]</f>
        <v>3.4299999999999997</v>
      </c>
    </row>
    <row r="3631" spans="1:11" x14ac:dyDescent="0.2">
      <c r="A3631">
        <v>54129</v>
      </c>
      <c r="B3631" s="21">
        <v>44394</v>
      </c>
      <c r="C3631" s="26" t="s">
        <v>828</v>
      </c>
      <c r="D3631">
        <v>1</v>
      </c>
      <c r="E3631">
        <v>6</v>
      </c>
      <c r="F3631">
        <v>15</v>
      </c>
      <c r="G3631">
        <v>11.04</v>
      </c>
      <c r="H3631" t="str">
        <f>_xlfn.XLOOKUP(Table1[[#This Row],[MyyjäID]],myyjat!$A$2:$A$16,myyjat!$B$2:$B$16)</f>
        <v>Hessu</v>
      </c>
      <c r="I3631">
        <f>_xlfn.XLOOKUP(Table1[[#This Row],[Tuotenumero]],tuotteet!$A$2:$A$26,tuotteet!$C$2:$C$26)</f>
        <v>4</v>
      </c>
      <c r="J3631" t="str">
        <f>_xlfn.XLOOKUP(Table1[[#This Row],[ryhmäID]],ryhmat!$A$2:$A$7,ryhmat!$B$2:$B$7)</f>
        <v>Tarvikkeet</v>
      </c>
      <c r="K3631">
        <f>Table1[[#This Row],[Myyntihinta]]-Table1[[#This Row],[Ostohinta]]</f>
        <v>3.9600000000000009</v>
      </c>
    </row>
    <row r="3632" spans="1:11" x14ac:dyDescent="0.2">
      <c r="A3632">
        <v>54130</v>
      </c>
      <c r="B3632" s="21">
        <v>44395</v>
      </c>
      <c r="C3632" s="26" t="s">
        <v>828</v>
      </c>
      <c r="D3632">
        <v>1</v>
      </c>
      <c r="E3632">
        <v>7</v>
      </c>
      <c r="F3632">
        <v>14</v>
      </c>
      <c r="G3632">
        <v>10.16</v>
      </c>
      <c r="H3632" t="str">
        <f>_xlfn.XLOOKUP(Table1[[#This Row],[MyyjäID]],myyjat!$A$2:$A$16,myyjat!$B$2:$B$16)</f>
        <v>Rauno</v>
      </c>
      <c r="I3632">
        <f>_xlfn.XLOOKUP(Table1[[#This Row],[Tuotenumero]],tuotteet!$A$2:$A$26,tuotteet!$C$2:$C$26)</f>
        <v>4</v>
      </c>
      <c r="J3632" t="str">
        <f>_xlfn.XLOOKUP(Table1[[#This Row],[ryhmäID]],ryhmat!$A$2:$A$7,ryhmat!$B$2:$B$7)</f>
        <v>Tarvikkeet</v>
      </c>
      <c r="K3632">
        <f>Table1[[#This Row],[Myyntihinta]]-Table1[[#This Row],[Ostohinta]]</f>
        <v>3.84</v>
      </c>
    </row>
    <row r="3633" spans="1:11" x14ac:dyDescent="0.2">
      <c r="A3633">
        <v>54131</v>
      </c>
      <c r="B3633" s="21">
        <v>44395</v>
      </c>
      <c r="C3633" s="26" t="s">
        <v>828</v>
      </c>
      <c r="D3633">
        <v>1</v>
      </c>
      <c r="E3633">
        <v>6</v>
      </c>
      <c r="F3633">
        <v>15</v>
      </c>
      <c r="G3633">
        <v>10.42</v>
      </c>
      <c r="H3633" t="str">
        <f>_xlfn.XLOOKUP(Table1[[#This Row],[MyyjäID]],myyjat!$A$2:$A$16,myyjat!$B$2:$B$16)</f>
        <v>Hessu</v>
      </c>
      <c r="I3633">
        <f>_xlfn.XLOOKUP(Table1[[#This Row],[Tuotenumero]],tuotteet!$A$2:$A$26,tuotteet!$C$2:$C$26)</f>
        <v>4</v>
      </c>
      <c r="J3633" t="str">
        <f>_xlfn.XLOOKUP(Table1[[#This Row],[ryhmäID]],ryhmat!$A$2:$A$7,ryhmat!$B$2:$B$7)</f>
        <v>Tarvikkeet</v>
      </c>
      <c r="K3633">
        <f>Table1[[#This Row],[Myyntihinta]]-Table1[[#This Row],[Ostohinta]]</f>
        <v>4.58</v>
      </c>
    </row>
    <row r="3634" spans="1:11" x14ac:dyDescent="0.2">
      <c r="A3634">
        <v>54132</v>
      </c>
      <c r="B3634" s="21">
        <v>44395</v>
      </c>
      <c r="C3634" s="26" t="s">
        <v>828</v>
      </c>
      <c r="D3634">
        <v>1</v>
      </c>
      <c r="E3634">
        <v>11</v>
      </c>
      <c r="F3634">
        <v>15</v>
      </c>
      <c r="G3634">
        <v>10.25</v>
      </c>
      <c r="H3634" t="str">
        <f>_xlfn.XLOOKUP(Table1[[#This Row],[MyyjäID]],myyjat!$A$2:$A$16,myyjat!$B$2:$B$16)</f>
        <v>Lisbeth</v>
      </c>
      <c r="I3634">
        <f>_xlfn.XLOOKUP(Table1[[#This Row],[Tuotenumero]],tuotteet!$A$2:$A$26,tuotteet!$C$2:$C$26)</f>
        <v>4</v>
      </c>
      <c r="J3634" t="str">
        <f>_xlfn.XLOOKUP(Table1[[#This Row],[ryhmäID]],ryhmat!$A$2:$A$7,ryhmat!$B$2:$B$7)</f>
        <v>Tarvikkeet</v>
      </c>
      <c r="K3634">
        <f>Table1[[#This Row],[Myyntihinta]]-Table1[[#This Row],[Ostohinta]]</f>
        <v>4.75</v>
      </c>
    </row>
    <row r="3635" spans="1:11" x14ac:dyDescent="0.2">
      <c r="A3635">
        <v>54133</v>
      </c>
      <c r="B3635" s="21">
        <v>44396</v>
      </c>
      <c r="C3635" s="26" t="s">
        <v>828</v>
      </c>
      <c r="D3635">
        <v>1</v>
      </c>
      <c r="E3635">
        <v>11</v>
      </c>
      <c r="F3635">
        <v>15</v>
      </c>
      <c r="G3635">
        <v>10.5</v>
      </c>
      <c r="H3635" t="str">
        <f>_xlfn.XLOOKUP(Table1[[#This Row],[MyyjäID]],myyjat!$A$2:$A$16,myyjat!$B$2:$B$16)</f>
        <v>Lisbeth</v>
      </c>
      <c r="I3635">
        <f>_xlfn.XLOOKUP(Table1[[#This Row],[Tuotenumero]],tuotteet!$A$2:$A$26,tuotteet!$C$2:$C$26)</f>
        <v>4</v>
      </c>
      <c r="J3635" t="str">
        <f>_xlfn.XLOOKUP(Table1[[#This Row],[ryhmäID]],ryhmat!$A$2:$A$7,ryhmat!$B$2:$B$7)</f>
        <v>Tarvikkeet</v>
      </c>
      <c r="K3635">
        <f>Table1[[#This Row],[Myyntihinta]]-Table1[[#This Row],[Ostohinta]]</f>
        <v>4.5</v>
      </c>
    </row>
    <row r="3636" spans="1:11" x14ac:dyDescent="0.2">
      <c r="A3636">
        <v>54134</v>
      </c>
      <c r="B3636" s="21">
        <v>44396</v>
      </c>
      <c r="C3636" s="26" t="s">
        <v>827</v>
      </c>
      <c r="D3636">
        <v>1</v>
      </c>
      <c r="E3636">
        <v>2</v>
      </c>
      <c r="F3636">
        <v>242</v>
      </c>
      <c r="G3636">
        <v>134.21</v>
      </c>
      <c r="H3636" t="str">
        <f>_xlfn.XLOOKUP(Table1[[#This Row],[MyyjäID]],myyjat!$A$2:$A$16,myyjat!$B$2:$B$16)</f>
        <v>Petteri</v>
      </c>
      <c r="I3636">
        <f>_xlfn.XLOOKUP(Table1[[#This Row],[Tuotenumero]],tuotteet!$A$2:$A$26,tuotteet!$C$2:$C$26)</f>
        <v>1</v>
      </c>
      <c r="J3636" t="str">
        <f>_xlfn.XLOOKUP(Table1[[#This Row],[ryhmäID]],ryhmat!$A$2:$A$7,ryhmat!$B$2:$B$7)</f>
        <v>Äänentoisto</v>
      </c>
      <c r="K3636">
        <f>Table1[[#This Row],[Myyntihinta]]-Table1[[#This Row],[Ostohinta]]</f>
        <v>107.78999999999999</v>
      </c>
    </row>
    <row r="3637" spans="1:11" x14ac:dyDescent="0.2">
      <c r="A3637">
        <v>54135</v>
      </c>
      <c r="B3637" s="21">
        <v>44397</v>
      </c>
      <c r="C3637" s="26" t="s">
        <v>828</v>
      </c>
      <c r="D3637">
        <v>1</v>
      </c>
      <c r="E3637">
        <v>6</v>
      </c>
      <c r="F3637">
        <v>15</v>
      </c>
      <c r="G3637">
        <v>10.55</v>
      </c>
      <c r="H3637" t="str">
        <f>_xlfn.XLOOKUP(Table1[[#This Row],[MyyjäID]],myyjat!$A$2:$A$16,myyjat!$B$2:$B$16)</f>
        <v>Hessu</v>
      </c>
      <c r="I3637">
        <f>_xlfn.XLOOKUP(Table1[[#This Row],[Tuotenumero]],tuotteet!$A$2:$A$26,tuotteet!$C$2:$C$26)</f>
        <v>4</v>
      </c>
      <c r="J3637" t="str">
        <f>_xlfn.XLOOKUP(Table1[[#This Row],[ryhmäID]],ryhmat!$A$2:$A$7,ryhmat!$B$2:$B$7)</f>
        <v>Tarvikkeet</v>
      </c>
      <c r="K3637">
        <f>Table1[[#This Row],[Myyntihinta]]-Table1[[#This Row],[Ostohinta]]</f>
        <v>4.4499999999999993</v>
      </c>
    </row>
    <row r="3638" spans="1:11" x14ac:dyDescent="0.2">
      <c r="A3638">
        <v>54136</v>
      </c>
      <c r="B3638" s="21">
        <v>44397</v>
      </c>
      <c r="C3638" s="26" t="s">
        <v>828</v>
      </c>
      <c r="D3638">
        <v>1</v>
      </c>
      <c r="E3638">
        <v>11</v>
      </c>
      <c r="F3638">
        <v>14</v>
      </c>
      <c r="G3638">
        <v>11.1</v>
      </c>
      <c r="H3638" t="str">
        <f>_xlfn.XLOOKUP(Table1[[#This Row],[MyyjäID]],myyjat!$A$2:$A$16,myyjat!$B$2:$B$16)</f>
        <v>Lisbeth</v>
      </c>
      <c r="I3638">
        <f>_xlfn.XLOOKUP(Table1[[#This Row],[Tuotenumero]],tuotteet!$A$2:$A$26,tuotteet!$C$2:$C$26)</f>
        <v>4</v>
      </c>
      <c r="J3638" t="str">
        <f>_xlfn.XLOOKUP(Table1[[#This Row],[ryhmäID]],ryhmat!$A$2:$A$7,ryhmat!$B$2:$B$7)</f>
        <v>Tarvikkeet</v>
      </c>
      <c r="K3638">
        <f>Table1[[#This Row],[Myyntihinta]]-Table1[[#This Row],[Ostohinta]]</f>
        <v>2.9000000000000004</v>
      </c>
    </row>
    <row r="3639" spans="1:11" x14ac:dyDescent="0.2">
      <c r="A3639">
        <v>54137</v>
      </c>
      <c r="B3639" s="21">
        <v>44397</v>
      </c>
      <c r="C3639" s="26" t="s">
        <v>828</v>
      </c>
      <c r="D3639">
        <v>1</v>
      </c>
      <c r="E3639">
        <v>9</v>
      </c>
      <c r="F3639">
        <v>15</v>
      </c>
      <c r="G3639">
        <v>10.43</v>
      </c>
      <c r="H3639" t="str">
        <f>_xlfn.XLOOKUP(Table1[[#This Row],[MyyjäID]],myyjat!$A$2:$A$16,myyjat!$B$2:$B$16)</f>
        <v>Maija</v>
      </c>
      <c r="I3639">
        <f>_xlfn.XLOOKUP(Table1[[#This Row],[Tuotenumero]],tuotteet!$A$2:$A$26,tuotteet!$C$2:$C$26)</f>
        <v>4</v>
      </c>
      <c r="J3639" t="str">
        <f>_xlfn.XLOOKUP(Table1[[#This Row],[ryhmäID]],ryhmat!$A$2:$A$7,ryhmat!$B$2:$B$7)</f>
        <v>Tarvikkeet</v>
      </c>
      <c r="K3639">
        <f>Table1[[#This Row],[Myyntihinta]]-Table1[[#This Row],[Ostohinta]]</f>
        <v>4.57</v>
      </c>
    </row>
    <row r="3640" spans="1:11" x14ac:dyDescent="0.2">
      <c r="A3640">
        <v>54138</v>
      </c>
      <c r="B3640" s="21">
        <v>44397</v>
      </c>
      <c r="C3640" s="26" t="s">
        <v>833</v>
      </c>
      <c r="D3640">
        <v>1</v>
      </c>
      <c r="E3640">
        <v>3</v>
      </c>
      <c r="F3640">
        <v>32</v>
      </c>
      <c r="G3640">
        <v>19.66</v>
      </c>
      <c r="H3640" t="str">
        <f>_xlfn.XLOOKUP(Table1[[#This Row],[MyyjäID]],myyjat!$A$2:$A$16,myyjat!$B$2:$B$16)</f>
        <v>Pekka</v>
      </c>
      <c r="I3640">
        <f>_xlfn.XLOOKUP(Table1[[#This Row],[Tuotenumero]],tuotteet!$A$2:$A$26,tuotteet!$C$2:$C$26)</f>
        <v>4</v>
      </c>
      <c r="J3640" t="str">
        <f>_xlfn.XLOOKUP(Table1[[#This Row],[ryhmäID]],ryhmat!$A$2:$A$7,ryhmat!$B$2:$B$7)</f>
        <v>Tarvikkeet</v>
      </c>
      <c r="K3640">
        <f>Table1[[#This Row],[Myyntihinta]]-Table1[[#This Row],[Ostohinta]]</f>
        <v>12.34</v>
      </c>
    </row>
    <row r="3641" spans="1:11" x14ac:dyDescent="0.2">
      <c r="A3641">
        <v>54139</v>
      </c>
      <c r="B3641" s="21">
        <v>44397</v>
      </c>
      <c r="C3641" s="26" t="s">
        <v>830</v>
      </c>
      <c r="D3641">
        <v>1</v>
      </c>
      <c r="E3641">
        <v>5</v>
      </c>
      <c r="F3641">
        <v>56</v>
      </c>
      <c r="G3641">
        <v>42.42</v>
      </c>
      <c r="H3641" t="str">
        <f>_xlfn.XLOOKUP(Table1[[#This Row],[MyyjäID]],myyjat!$A$2:$A$16,myyjat!$B$2:$B$16)</f>
        <v>Liisa</v>
      </c>
      <c r="I3641">
        <f>_xlfn.XLOOKUP(Table1[[#This Row],[Tuotenumero]],tuotteet!$A$2:$A$26,tuotteet!$C$2:$C$26)</f>
        <v>4</v>
      </c>
      <c r="J3641" t="str">
        <f>_xlfn.XLOOKUP(Table1[[#This Row],[ryhmäID]],ryhmat!$A$2:$A$7,ryhmat!$B$2:$B$7)</f>
        <v>Tarvikkeet</v>
      </c>
      <c r="K3641">
        <f>Table1[[#This Row],[Myyntihinta]]-Table1[[#This Row],[Ostohinta]]</f>
        <v>13.579999999999998</v>
      </c>
    </row>
    <row r="3642" spans="1:11" x14ac:dyDescent="0.2">
      <c r="A3642">
        <v>54140</v>
      </c>
      <c r="B3642" s="21">
        <v>44397</v>
      </c>
      <c r="C3642" s="26" t="s">
        <v>828</v>
      </c>
      <c r="D3642">
        <v>1</v>
      </c>
      <c r="E3642">
        <v>2</v>
      </c>
      <c r="F3642">
        <v>15</v>
      </c>
      <c r="G3642">
        <v>11.17</v>
      </c>
      <c r="H3642" t="str">
        <f>_xlfn.XLOOKUP(Table1[[#This Row],[MyyjäID]],myyjat!$A$2:$A$16,myyjat!$B$2:$B$16)</f>
        <v>Petteri</v>
      </c>
      <c r="I3642">
        <f>_xlfn.XLOOKUP(Table1[[#This Row],[Tuotenumero]],tuotteet!$A$2:$A$26,tuotteet!$C$2:$C$26)</f>
        <v>4</v>
      </c>
      <c r="J3642" t="str">
        <f>_xlfn.XLOOKUP(Table1[[#This Row],[ryhmäID]],ryhmat!$A$2:$A$7,ryhmat!$B$2:$B$7)</f>
        <v>Tarvikkeet</v>
      </c>
      <c r="K3642">
        <f>Table1[[#This Row],[Myyntihinta]]-Table1[[#This Row],[Ostohinta]]</f>
        <v>3.83</v>
      </c>
    </row>
    <row r="3643" spans="1:11" x14ac:dyDescent="0.2">
      <c r="A3643">
        <v>54141</v>
      </c>
      <c r="B3643" s="21">
        <v>44397</v>
      </c>
      <c r="C3643" s="26" t="s">
        <v>828</v>
      </c>
      <c r="D3643">
        <v>1</v>
      </c>
      <c r="E3643">
        <v>6</v>
      </c>
      <c r="F3643">
        <v>14</v>
      </c>
      <c r="G3643">
        <v>10.69</v>
      </c>
      <c r="H3643" t="str">
        <f>_xlfn.XLOOKUP(Table1[[#This Row],[MyyjäID]],myyjat!$A$2:$A$16,myyjat!$B$2:$B$16)</f>
        <v>Hessu</v>
      </c>
      <c r="I3643">
        <f>_xlfn.XLOOKUP(Table1[[#This Row],[Tuotenumero]],tuotteet!$A$2:$A$26,tuotteet!$C$2:$C$26)</f>
        <v>4</v>
      </c>
      <c r="J3643" t="str">
        <f>_xlfn.XLOOKUP(Table1[[#This Row],[ryhmäID]],ryhmat!$A$2:$A$7,ryhmat!$B$2:$B$7)</f>
        <v>Tarvikkeet</v>
      </c>
      <c r="K3643">
        <f>Table1[[#This Row],[Myyntihinta]]-Table1[[#This Row],[Ostohinta]]</f>
        <v>3.3100000000000005</v>
      </c>
    </row>
    <row r="3644" spans="1:11" x14ac:dyDescent="0.2">
      <c r="A3644">
        <v>54142</v>
      </c>
      <c r="B3644" s="21">
        <v>44397</v>
      </c>
      <c r="C3644" s="26" t="s">
        <v>828</v>
      </c>
      <c r="D3644">
        <v>1</v>
      </c>
      <c r="E3644">
        <v>5</v>
      </c>
      <c r="F3644">
        <v>14</v>
      </c>
      <c r="G3644">
        <v>10.5</v>
      </c>
      <c r="H3644" t="str">
        <f>_xlfn.XLOOKUP(Table1[[#This Row],[MyyjäID]],myyjat!$A$2:$A$16,myyjat!$B$2:$B$16)</f>
        <v>Liisa</v>
      </c>
      <c r="I3644">
        <f>_xlfn.XLOOKUP(Table1[[#This Row],[Tuotenumero]],tuotteet!$A$2:$A$26,tuotteet!$C$2:$C$26)</f>
        <v>4</v>
      </c>
      <c r="J3644" t="str">
        <f>_xlfn.XLOOKUP(Table1[[#This Row],[ryhmäID]],ryhmat!$A$2:$A$7,ryhmat!$B$2:$B$7)</f>
        <v>Tarvikkeet</v>
      </c>
      <c r="K3644">
        <f>Table1[[#This Row],[Myyntihinta]]-Table1[[#This Row],[Ostohinta]]</f>
        <v>3.5</v>
      </c>
    </row>
    <row r="3645" spans="1:11" x14ac:dyDescent="0.2">
      <c r="A3645">
        <v>54143</v>
      </c>
      <c r="B3645" s="21">
        <v>44398</v>
      </c>
      <c r="C3645" s="26" t="s">
        <v>828</v>
      </c>
      <c r="D3645">
        <v>1</v>
      </c>
      <c r="E3645">
        <v>2</v>
      </c>
      <c r="F3645">
        <v>15</v>
      </c>
      <c r="G3645">
        <v>10.98</v>
      </c>
      <c r="H3645" t="str">
        <f>_xlfn.XLOOKUP(Table1[[#This Row],[MyyjäID]],myyjat!$A$2:$A$16,myyjat!$B$2:$B$16)</f>
        <v>Petteri</v>
      </c>
      <c r="I3645">
        <f>_xlfn.XLOOKUP(Table1[[#This Row],[Tuotenumero]],tuotteet!$A$2:$A$26,tuotteet!$C$2:$C$26)</f>
        <v>4</v>
      </c>
      <c r="J3645" t="str">
        <f>_xlfn.XLOOKUP(Table1[[#This Row],[ryhmäID]],ryhmat!$A$2:$A$7,ryhmat!$B$2:$B$7)</f>
        <v>Tarvikkeet</v>
      </c>
      <c r="K3645">
        <f>Table1[[#This Row],[Myyntihinta]]-Table1[[#This Row],[Ostohinta]]</f>
        <v>4.0199999999999996</v>
      </c>
    </row>
    <row r="3646" spans="1:11" x14ac:dyDescent="0.2">
      <c r="A3646">
        <v>54144</v>
      </c>
      <c r="B3646" s="21">
        <v>44398</v>
      </c>
      <c r="C3646" s="26" t="s">
        <v>829</v>
      </c>
      <c r="D3646">
        <v>1</v>
      </c>
      <c r="E3646">
        <v>9</v>
      </c>
      <c r="F3646">
        <v>334</v>
      </c>
      <c r="G3646">
        <v>234.52</v>
      </c>
      <c r="H3646" t="str">
        <f>_xlfn.XLOOKUP(Table1[[#This Row],[MyyjäID]],myyjat!$A$2:$A$16,myyjat!$B$2:$B$16)</f>
        <v>Maija</v>
      </c>
      <c r="I3646">
        <f>_xlfn.XLOOKUP(Table1[[#This Row],[Tuotenumero]],tuotteet!$A$2:$A$26,tuotteet!$C$2:$C$26)</f>
        <v>3</v>
      </c>
      <c r="J3646" t="str">
        <f>_xlfn.XLOOKUP(Table1[[#This Row],[ryhmäID]],ryhmat!$A$2:$A$7,ryhmat!$B$2:$B$7)</f>
        <v>TV</v>
      </c>
      <c r="K3646">
        <f>Table1[[#This Row],[Myyntihinta]]-Table1[[#This Row],[Ostohinta]]</f>
        <v>99.47999999999999</v>
      </c>
    </row>
    <row r="3647" spans="1:11" x14ac:dyDescent="0.2">
      <c r="A3647">
        <v>54145</v>
      </c>
      <c r="B3647" s="21">
        <v>44399</v>
      </c>
      <c r="C3647" s="26" t="s">
        <v>828</v>
      </c>
      <c r="D3647">
        <v>1</v>
      </c>
      <c r="E3647">
        <v>11</v>
      </c>
      <c r="F3647">
        <v>15</v>
      </c>
      <c r="G3647">
        <v>11.09</v>
      </c>
      <c r="H3647" t="str">
        <f>_xlfn.XLOOKUP(Table1[[#This Row],[MyyjäID]],myyjat!$A$2:$A$16,myyjat!$B$2:$B$16)</f>
        <v>Lisbeth</v>
      </c>
      <c r="I3647">
        <f>_xlfn.XLOOKUP(Table1[[#This Row],[Tuotenumero]],tuotteet!$A$2:$A$26,tuotteet!$C$2:$C$26)</f>
        <v>4</v>
      </c>
      <c r="J3647" t="str">
        <f>_xlfn.XLOOKUP(Table1[[#This Row],[ryhmäID]],ryhmat!$A$2:$A$7,ryhmat!$B$2:$B$7)</f>
        <v>Tarvikkeet</v>
      </c>
      <c r="K3647">
        <f>Table1[[#This Row],[Myyntihinta]]-Table1[[#This Row],[Ostohinta]]</f>
        <v>3.91</v>
      </c>
    </row>
    <row r="3648" spans="1:11" x14ac:dyDescent="0.2">
      <c r="A3648">
        <v>54146</v>
      </c>
      <c r="B3648" s="21">
        <v>44399</v>
      </c>
      <c r="C3648" s="26" t="s">
        <v>827</v>
      </c>
      <c r="D3648">
        <v>1</v>
      </c>
      <c r="E3648">
        <v>7</v>
      </c>
      <c r="F3648">
        <v>257</v>
      </c>
      <c r="G3648">
        <v>128.07</v>
      </c>
      <c r="H3648" t="str">
        <f>_xlfn.XLOOKUP(Table1[[#This Row],[MyyjäID]],myyjat!$A$2:$A$16,myyjat!$B$2:$B$16)</f>
        <v>Rauno</v>
      </c>
      <c r="I3648">
        <f>_xlfn.XLOOKUP(Table1[[#This Row],[Tuotenumero]],tuotteet!$A$2:$A$26,tuotteet!$C$2:$C$26)</f>
        <v>1</v>
      </c>
      <c r="J3648" t="str">
        <f>_xlfn.XLOOKUP(Table1[[#This Row],[ryhmäID]],ryhmat!$A$2:$A$7,ryhmat!$B$2:$B$7)</f>
        <v>Äänentoisto</v>
      </c>
      <c r="K3648">
        <f>Table1[[#This Row],[Myyntihinta]]-Table1[[#This Row],[Ostohinta]]</f>
        <v>128.93</v>
      </c>
    </row>
    <row r="3649" spans="1:11" x14ac:dyDescent="0.2">
      <c r="A3649">
        <v>54147</v>
      </c>
      <c r="B3649" s="21">
        <v>44400</v>
      </c>
      <c r="C3649" s="26" t="s">
        <v>828</v>
      </c>
      <c r="D3649">
        <v>1</v>
      </c>
      <c r="E3649">
        <v>1</v>
      </c>
      <c r="F3649">
        <v>14</v>
      </c>
      <c r="G3649">
        <v>10.96</v>
      </c>
      <c r="H3649" t="str">
        <f>_xlfn.XLOOKUP(Table1[[#This Row],[MyyjäID]],myyjat!$A$2:$A$16,myyjat!$B$2:$B$16)</f>
        <v>Jani</v>
      </c>
      <c r="I3649">
        <f>_xlfn.XLOOKUP(Table1[[#This Row],[Tuotenumero]],tuotteet!$A$2:$A$26,tuotteet!$C$2:$C$26)</f>
        <v>4</v>
      </c>
      <c r="J3649" t="str">
        <f>_xlfn.XLOOKUP(Table1[[#This Row],[ryhmäID]],ryhmat!$A$2:$A$7,ryhmat!$B$2:$B$7)</f>
        <v>Tarvikkeet</v>
      </c>
      <c r="K3649">
        <f>Table1[[#This Row],[Myyntihinta]]-Table1[[#This Row],[Ostohinta]]</f>
        <v>3.0399999999999991</v>
      </c>
    </row>
    <row r="3650" spans="1:11" x14ac:dyDescent="0.2">
      <c r="A3650">
        <v>54148</v>
      </c>
      <c r="B3650" s="21">
        <v>44401</v>
      </c>
      <c r="C3650" s="26" t="s">
        <v>828</v>
      </c>
      <c r="D3650">
        <v>1</v>
      </c>
      <c r="E3650">
        <v>5</v>
      </c>
      <c r="F3650">
        <v>15</v>
      </c>
      <c r="G3650">
        <v>10.35</v>
      </c>
      <c r="H3650" t="str">
        <f>_xlfn.XLOOKUP(Table1[[#This Row],[MyyjäID]],myyjat!$A$2:$A$16,myyjat!$B$2:$B$16)</f>
        <v>Liisa</v>
      </c>
      <c r="I3650">
        <f>_xlfn.XLOOKUP(Table1[[#This Row],[Tuotenumero]],tuotteet!$A$2:$A$26,tuotteet!$C$2:$C$26)</f>
        <v>4</v>
      </c>
      <c r="J3650" t="str">
        <f>_xlfn.XLOOKUP(Table1[[#This Row],[ryhmäID]],ryhmat!$A$2:$A$7,ryhmat!$B$2:$B$7)</f>
        <v>Tarvikkeet</v>
      </c>
      <c r="K3650">
        <f>Table1[[#This Row],[Myyntihinta]]-Table1[[#This Row],[Ostohinta]]</f>
        <v>4.6500000000000004</v>
      </c>
    </row>
    <row r="3651" spans="1:11" x14ac:dyDescent="0.2">
      <c r="A3651">
        <v>54149</v>
      </c>
      <c r="B3651" s="21">
        <v>44401</v>
      </c>
      <c r="C3651" s="26" t="s">
        <v>828</v>
      </c>
      <c r="D3651">
        <v>1</v>
      </c>
      <c r="E3651">
        <v>11</v>
      </c>
      <c r="F3651">
        <v>15</v>
      </c>
      <c r="G3651">
        <v>10.98</v>
      </c>
      <c r="H3651" t="str">
        <f>_xlfn.XLOOKUP(Table1[[#This Row],[MyyjäID]],myyjat!$A$2:$A$16,myyjat!$B$2:$B$16)</f>
        <v>Lisbeth</v>
      </c>
      <c r="I3651">
        <f>_xlfn.XLOOKUP(Table1[[#This Row],[Tuotenumero]],tuotteet!$A$2:$A$26,tuotteet!$C$2:$C$26)</f>
        <v>4</v>
      </c>
      <c r="J3651" t="str">
        <f>_xlfn.XLOOKUP(Table1[[#This Row],[ryhmäID]],ryhmat!$A$2:$A$7,ryhmat!$B$2:$B$7)</f>
        <v>Tarvikkeet</v>
      </c>
      <c r="K3651">
        <f>Table1[[#This Row],[Myyntihinta]]-Table1[[#This Row],[Ostohinta]]</f>
        <v>4.0199999999999996</v>
      </c>
    </row>
    <row r="3652" spans="1:11" x14ac:dyDescent="0.2">
      <c r="A3652">
        <v>54150</v>
      </c>
      <c r="B3652" s="21">
        <v>44401</v>
      </c>
      <c r="C3652" s="26" t="s">
        <v>826</v>
      </c>
      <c r="D3652">
        <v>1</v>
      </c>
      <c r="E3652">
        <v>1</v>
      </c>
      <c r="F3652">
        <v>18</v>
      </c>
      <c r="G3652">
        <v>9.42</v>
      </c>
      <c r="H3652" t="str">
        <f>_xlfn.XLOOKUP(Table1[[#This Row],[MyyjäID]],myyjat!$A$2:$A$16,myyjat!$B$2:$B$16)</f>
        <v>Jani</v>
      </c>
      <c r="I3652">
        <f>_xlfn.XLOOKUP(Table1[[#This Row],[Tuotenumero]],tuotteet!$A$2:$A$26,tuotteet!$C$2:$C$26)</f>
        <v>4</v>
      </c>
      <c r="J3652" t="str">
        <f>_xlfn.XLOOKUP(Table1[[#This Row],[ryhmäID]],ryhmat!$A$2:$A$7,ryhmat!$B$2:$B$7)</f>
        <v>Tarvikkeet</v>
      </c>
      <c r="K3652">
        <f>Table1[[#This Row],[Myyntihinta]]-Table1[[#This Row],[Ostohinta]]</f>
        <v>8.58</v>
      </c>
    </row>
    <row r="3653" spans="1:11" x14ac:dyDescent="0.2">
      <c r="A3653">
        <v>54151</v>
      </c>
      <c r="B3653" s="21">
        <v>44402</v>
      </c>
      <c r="C3653" s="26" t="s">
        <v>828</v>
      </c>
      <c r="D3653">
        <v>1</v>
      </c>
      <c r="E3653">
        <v>7</v>
      </c>
      <c r="F3653">
        <v>14</v>
      </c>
      <c r="G3653">
        <v>10.33</v>
      </c>
      <c r="H3653" t="str">
        <f>_xlfn.XLOOKUP(Table1[[#This Row],[MyyjäID]],myyjat!$A$2:$A$16,myyjat!$B$2:$B$16)</f>
        <v>Rauno</v>
      </c>
      <c r="I3653">
        <f>_xlfn.XLOOKUP(Table1[[#This Row],[Tuotenumero]],tuotteet!$A$2:$A$26,tuotteet!$C$2:$C$26)</f>
        <v>4</v>
      </c>
      <c r="J3653" t="str">
        <f>_xlfn.XLOOKUP(Table1[[#This Row],[ryhmäID]],ryhmat!$A$2:$A$7,ryhmat!$B$2:$B$7)</f>
        <v>Tarvikkeet</v>
      </c>
      <c r="K3653">
        <f>Table1[[#This Row],[Myyntihinta]]-Table1[[#This Row],[Ostohinta]]</f>
        <v>3.67</v>
      </c>
    </row>
    <row r="3654" spans="1:11" x14ac:dyDescent="0.2">
      <c r="A3654">
        <v>54152</v>
      </c>
      <c r="B3654" s="21">
        <v>44403</v>
      </c>
      <c r="C3654" s="26" t="s">
        <v>827</v>
      </c>
      <c r="D3654">
        <v>1</v>
      </c>
      <c r="E3654">
        <v>14</v>
      </c>
      <c r="F3654">
        <v>251</v>
      </c>
      <c r="G3654">
        <v>128.36000000000001</v>
      </c>
      <c r="H3654" t="str">
        <f>_xlfn.XLOOKUP(Table1[[#This Row],[MyyjäID]],myyjat!$A$2:$A$16,myyjat!$B$2:$B$16)</f>
        <v>Hillevi</v>
      </c>
      <c r="I3654">
        <f>_xlfn.XLOOKUP(Table1[[#This Row],[Tuotenumero]],tuotteet!$A$2:$A$26,tuotteet!$C$2:$C$26)</f>
        <v>1</v>
      </c>
      <c r="J3654" t="str">
        <f>_xlfn.XLOOKUP(Table1[[#This Row],[ryhmäID]],ryhmat!$A$2:$A$7,ryhmat!$B$2:$B$7)</f>
        <v>Äänentoisto</v>
      </c>
      <c r="K3654">
        <f>Table1[[#This Row],[Myyntihinta]]-Table1[[#This Row],[Ostohinta]]</f>
        <v>122.63999999999999</v>
      </c>
    </row>
    <row r="3655" spans="1:11" x14ac:dyDescent="0.2">
      <c r="A3655">
        <v>54153</v>
      </c>
      <c r="B3655" s="21">
        <v>44403</v>
      </c>
      <c r="C3655" s="26" t="s">
        <v>828</v>
      </c>
      <c r="D3655">
        <v>1</v>
      </c>
      <c r="E3655">
        <v>7</v>
      </c>
      <c r="F3655">
        <v>15</v>
      </c>
      <c r="G3655">
        <v>11.14</v>
      </c>
      <c r="H3655" t="str">
        <f>_xlfn.XLOOKUP(Table1[[#This Row],[MyyjäID]],myyjat!$A$2:$A$16,myyjat!$B$2:$B$16)</f>
        <v>Rauno</v>
      </c>
      <c r="I3655">
        <f>_xlfn.XLOOKUP(Table1[[#This Row],[Tuotenumero]],tuotteet!$A$2:$A$26,tuotteet!$C$2:$C$26)</f>
        <v>4</v>
      </c>
      <c r="J3655" t="str">
        <f>_xlfn.XLOOKUP(Table1[[#This Row],[ryhmäID]],ryhmat!$A$2:$A$7,ryhmat!$B$2:$B$7)</f>
        <v>Tarvikkeet</v>
      </c>
      <c r="K3655">
        <f>Table1[[#This Row],[Myyntihinta]]-Table1[[#This Row],[Ostohinta]]</f>
        <v>3.8599999999999994</v>
      </c>
    </row>
    <row r="3656" spans="1:11" x14ac:dyDescent="0.2">
      <c r="A3656">
        <v>54154</v>
      </c>
      <c r="B3656" s="21">
        <v>44404</v>
      </c>
      <c r="C3656" s="26" t="s">
        <v>828</v>
      </c>
      <c r="D3656">
        <v>1</v>
      </c>
      <c r="E3656">
        <v>11</v>
      </c>
      <c r="F3656">
        <v>14</v>
      </c>
      <c r="G3656">
        <v>10.69</v>
      </c>
      <c r="H3656" t="str">
        <f>_xlfn.XLOOKUP(Table1[[#This Row],[MyyjäID]],myyjat!$A$2:$A$16,myyjat!$B$2:$B$16)</f>
        <v>Lisbeth</v>
      </c>
      <c r="I3656">
        <f>_xlfn.XLOOKUP(Table1[[#This Row],[Tuotenumero]],tuotteet!$A$2:$A$26,tuotteet!$C$2:$C$26)</f>
        <v>4</v>
      </c>
      <c r="J3656" t="str">
        <f>_xlfn.XLOOKUP(Table1[[#This Row],[ryhmäID]],ryhmat!$A$2:$A$7,ryhmat!$B$2:$B$7)</f>
        <v>Tarvikkeet</v>
      </c>
      <c r="K3656">
        <f>Table1[[#This Row],[Myyntihinta]]-Table1[[#This Row],[Ostohinta]]</f>
        <v>3.3100000000000005</v>
      </c>
    </row>
    <row r="3657" spans="1:11" x14ac:dyDescent="0.2">
      <c r="A3657">
        <v>54155</v>
      </c>
      <c r="B3657" s="21">
        <v>44405</v>
      </c>
      <c r="C3657" s="26" t="s">
        <v>830</v>
      </c>
      <c r="D3657">
        <v>1</v>
      </c>
      <c r="E3657">
        <v>7</v>
      </c>
      <c r="F3657">
        <v>55</v>
      </c>
      <c r="G3657">
        <v>44.6</v>
      </c>
      <c r="H3657" t="str">
        <f>_xlfn.XLOOKUP(Table1[[#This Row],[MyyjäID]],myyjat!$A$2:$A$16,myyjat!$B$2:$B$16)</f>
        <v>Rauno</v>
      </c>
      <c r="I3657">
        <f>_xlfn.XLOOKUP(Table1[[#This Row],[Tuotenumero]],tuotteet!$A$2:$A$26,tuotteet!$C$2:$C$26)</f>
        <v>4</v>
      </c>
      <c r="J3657" t="str">
        <f>_xlfn.XLOOKUP(Table1[[#This Row],[ryhmäID]],ryhmat!$A$2:$A$7,ryhmat!$B$2:$B$7)</f>
        <v>Tarvikkeet</v>
      </c>
      <c r="K3657">
        <f>Table1[[#This Row],[Myyntihinta]]-Table1[[#This Row],[Ostohinta]]</f>
        <v>10.399999999999999</v>
      </c>
    </row>
    <row r="3658" spans="1:11" x14ac:dyDescent="0.2">
      <c r="A3658">
        <v>54156</v>
      </c>
      <c r="B3658" s="21">
        <v>44405</v>
      </c>
      <c r="C3658" s="26" t="s">
        <v>828</v>
      </c>
      <c r="D3658">
        <v>1</v>
      </c>
      <c r="E3658">
        <v>7</v>
      </c>
      <c r="F3658">
        <v>14</v>
      </c>
      <c r="G3658">
        <v>10.210000000000001</v>
      </c>
      <c r="H3658" t="str">
        <f>_xlfn.XLOOKUP(Table1[[#This Row],[MyyjäID]],myyjat!$A$2:$A$16,myyjat!$B$2:$B$16)</f>
        <v>Rauno</v>
      </c>
      <c r="I3658">
        <f>_xlfn.XLOOKUP(Table1[[#This Row],[Tuotenumero]],tuotteet!$A$2:$A$26,tuotteet!$C$2:$C$26)</f>
        <v>4</v>
      </c>
      <c r="J3658" t="str">
        <f>_xlfn.XLOOKUP(Table1[[#This Row],[ryhmäID]],ryhmat!$A$2:$A$7,ryhmat!$B$2:$B$7)</f>
        <v>Tarvikkeet</v>
      </c>
      <c r="K3658">
        <f>Table1[[#This Row],[Myyntihinta]]-Table1[[#This Row],[Ostohinta]]</f>
        <v>3.7899999999999991</v>
      </c>
    </row>
    <row r="3659" spans="1:11" x14ac:dyDescent="0.2">
      <c r="A3659">
        <v>54157</v>
      </c>
      <c r="B3659" s="21">
        <v>44405</v>
      </c>
      <c r="C3659" s="26" t="s">
        <v>828</v>
      </c>
      <c r="D3659">
        <v>1</v>
      </c>
      <c r="E3659">
        <v>2</v>
      </c>
      <c r="F3659">
        <v>15</v>
      </c>
      <c r="G3659">
        <v>10.6</v>
      </c>
      <c r="H3659" t="str">
        <f>_xlfn.XLOOKUP(Table1[[#This Row],[MyyjäID]],myyjat!$A$2:$A$16,myyjat!$B$2:$B$16)</f>
        <v>Petteri</v>
      </c>
      <c r="I3659">
        <f>_xlfn.XLOOKUP(Table1[[#This Row],[Tuotenumero]],tuotteet!$A$2:$A$26,tuotteet!$C$2:$C$26)</f>
        <v>4</v>
      </c>
      <c r="J3659" t="str">
        <f>_xlfn.XLOOKUP(Table1[[#This Row],[ryhmäID]],ryhmat!$A$2:$A$7,ryhmat!$B$2:$B$7)</f>
        <v>Tarvikkeet</v>
      </c>
      <c r="K3659">
        <f>Table1[[#This Row],[Myyntihinta]]-Table1[[#This Row],[Ostohinta]]</f>
        <v>4.4000000000000004</v>
      </c>
    </row>
    <row r="3660" spans="1:11" x14ac:dyDescent="0.2">
      <c r="A3660">
        <v>54158</v>
      </c>
      <c r="B3660" s="21">
        <v>44405</v>
      </c>
      <c r="C3660" s="26" t="s">
        <v>826</v>
      </c>
      <c r="D3660">
        <v>1</v>
      </c>
      <c r="E3660">
        <v>6</v>
      </c>
      <c r="F3660">
        <v>17</v>
      </c>
      <c r="G3660">
        <v>9.1199999999999992</v>
      </c>
      <c r="H3660" t="str">
        <f>_xlfn.XLOOKUP(Table1[[#This Row],[MyyjäID]],myyjat!$A$2:$A$16,myyjat!$B$2:$B$16)</f>
        <v>Hessu</v>
      </c>
      <c r="I3660">
        <f>_xlfn.XLOOKUP(Table1[[#This Row],[Tuotenumero]],tuotteet!$A$2:$A$26,tuotteet!$C$2:$C$26)</f>
        <v>4</v>
      </c>
      <c r="J3660" t="str">
        <f>_xlfn.XLOOKUP(Table1[[#This Row],[ryhmäID]],ryhmat!$A$2:$A$7,ryhmat!$B$2:$B$7)</f>
        <v>Tarvikkeet</v>
      </c>
      <c r="K3660">
        <f>Table1[[#This Row],[Myyntihinta]]-Table1[[#This Row],[Ostohinta]]</f>
        <v>7.8800000000000008</v>
      </c>
    </row>
    <row r="3661" spans="1:11" x14ac:dyDescent="0.2">
      <c r="A3661">
        <v>54159</v>
      </c>
      <c r="B3661" s="21">
        <v>44406</v>
      </c>
      <c r="C3661" s="26" t="s">
        <v>828</v>
      </c>
      <c r="D3661">
        <v>1</v>
      </c>
      <c r="E3661">
        <v>3</v>
      </c>
      <c r="F3661">
        <v>15</v>
      </c>
      <c r="G3661">
        <v>10.4</v>
      </c>
      <c r="H3661" t="str">
        <f>_xlfn.XLOOKUP(Table1[[#This Row],[MyyjäID]],myyjat!$A$2:$A$16,myyjat!$B$2:$B$16)</f>
        <v>Pekka</v>
      </c>
      <c r="I3661">
        <f>_xlfn.XLOOKUP(Table1[[#This Row],[Tuotenumero]],tuotteet!$A$2:$A$26,tuotteet!$C$2:$C$26)</f>
        <v>4</v>
      </c>
      <c r="J3661" t="str">
        <f>_xlfn.XLOOKUP(Table1[[#This Row],[ryhmäID]],ryhmat!$A$2:$A$7,ryhmat!$B$2:$B$7)</f>
        <v>Tarvikkeet</v>
      </c>
      <c r="K3661">
        <f>Table1[[#This Row],[Myyntihinta]]-Table1[[#This Row],[Ostohinta]]</f>
        <v>4.5999999999999996</v>
      </c>
    </row>
    <row r="3662" spans="1:11" x14ac:dyDescent="0.2">
      <c r="A3662">
        <v>54160</v>
      </c>
      <c r="B3662" s="21">
        <v>44406</v>
      </c>
      <c r="C3662" s="26" t="s">
        <v>827</v>
      </c>
      <c r="D3662">
        <v>1</v>
      </c>
      <c r="E3662">
        <v>7</v>
      </c>
      <c r="F3662">
        <v>234</v>
      </c>
      <c r="G3662">
        <v>136.34</v>
      </c>
      <c r="H3662" t="str">
        <f>_xlfn.XLOOKUP(Table1[[#This Row],[MyyjäID]],myyjat!$A$2:$A$16,myyjat!$B$2:$B$16)</f>
        <v>Rauno</v>
      </c>
      <c r="I3662">
        <f>_xlfn.XLOOKUP(Table1[[#This Row],[Tuotenumero]],tuotteet!$A$2:$A$26,tuotteet!$C$2:$C$26)</f>
        <v>1</v>
      </c>
      <c r="J3662" t="str">
        <f>_xlfn.XLOOKUP(Table1[[#This Row],[ryhmäID]],ryhmat!$A$2:$A$7,ryhmat!$B$2:$B$7)</f>
        <v>Äänentoisto</v>
      </c>
      <c r="K3662">
        <f>Table1[[#This Row],[Myyntihinta]]-Table1[[#This Row],[Ostohinta]]</f>
        <v>97.66</v>
      </c>
    </row>
    <row r="3663" spans="1:11" x14ac:dyDescent="0.2">
      <c r="A3663">
        <v>54161</v>
      </c>
      <c r="B3663" s="21">
        <v>44407</v>
      </c>
      <c r="C3663" s="26" t="s">
        <v>828</v>
      </c>
      <c r="D3663">
        <v>1</v>
      </c>
      <c r="E3663">
        <v>6</v>
      </c>
      <c r="F3663">
        <v>14</v>
      </c>
      <c r="G3663">
        <v>10.31</v>
      </c>
      <c r="H3663" t="str">
        <f>_xlfn.XLOOKUP(Table1[[#This Row],[MyyjäID]],myyjat!$A$2:$A$16,myyjat!$B$2:$B$16)</f>
        <v>Hessu</v>
      </c>
      <c r="I3663">
        <f>_xlfn.XLOOKUP(Table1[[#This Row],[Tuotenumero]],tuotteet!$A$2:$A$26,tuotteet!$C$2:$C$26)</f>
        <v>4</v>
      </c>
      <c r="J3663" t="str">
        <f>_xlfn.XLOOKUP(Table1[[#This Row],[ryhmäID]],ryhmat!$A$2:$A$7,ryhmat!$B$2:$B$7)</f>
        <v>Tarvikkeet</v>
      </c>
      <c r="K3663">
        <f>Table1[[#This Row],[Myyntihinta]]-Table1[[#This Row],[Ostohinta]]</f>
        <v>3.6899999999999995</v>
      </c>
    </row>
    <row r="3664" spans="1:11" x14ac:dyDescent="0.2">
      <c r="A3664">
        <v>54162</v>
      </c>
      <c r="B3664" s="21">
        <v>44407</v>
      </c>
      <c r="C3664" s="26" t="s">
        <v>828</v>
      </c>
      <c r="D3664">
        <v>1</v>
      </c>
      <c r="E3664">
        <v>14</v>
      </c>
      <c r="F3664">
        <v>15</v>
      </c>
      <c r="G3664">
        <v>11.1</v>
      </c>
      <c r="H3664" t="str">
        <f>_xlfn.XLOOKUP(Table1[[#This Row],[MyyjäID]],myyjat!$A$2:$A$16,myyjat!$B$2:$B$16)</f>
        <v>Hillevi</v>
      </c>
      <c r="I3664">
        <f>_xlfn.XLOOKUP(Table1[[#This Row],[Tuotenumero]],tuotteet!$A$2:$A$26,tuotteet!$C$2:$C$26)</f>
        <v>4</v>
      </c>
      <c r="J3664" t="str">
        <f>_xlfn.XLOOKUP(Table1[[#This Row],[ryhmäID]],ryhmat!$A$2:$A$7,ryhmat!$B$2:$B$7)</f>
        <v>Tarvikkeet</v>
      </c>
      <c r="K3664">
        <f>Table1[[#This Row],[Myyntihinta]]-Table1[[#This Row],[Ostohinta]]</f>
        <v>3.9000000000000004</v>
      </c>
    </row>
    <row r="3665" spans="1:11" x14ac:dyDescent="0.2">
      <c r="A3665">
        <v>54163</v>
      </c>
      <c r="B3665" s="21">
        <v>44407</v>
      </c>
      <c r="C3665" s="26" t="s">
        <v>833</v>
      </c>
      <c r="D3665">
        <v>1</v>
      </c>
      <c r="E3665">
        <v>5</v>
      </c>
      <c r="F3665">
        <v>31</v>
      </c>
      <c r="G3665">
        <v>20.239999999999998</v>
      </c>
      <c r="H3665" t="str">
        <f>_xlfn.XLOOKUP(Table1[[#This Row],[MyyjäID]],myyjat!$A$2:$A$16,myyjat!$B$2:$B$16)</f>
        <v>Liisa</v>
      </c>
      <c r="I3665">
        <f>_xlfn.XLOOKUP(Table1[[#This Row],[Tuotenumero]],tuotteet!$A$2:$A$26,tuotteet!$C$2:$C$26)</f>
        <v>4</v>
      </c>
      <c r="J3665" t="str">
        <f>_xlfn.XLOOKUP(Table1[[#This Row],[ryhmäID]],ryhmat!$A$2:$A$7,ryhmat!$B$2:$B$7)</f>
        <v>Tarvikkeet</v>
      </c>
      <c r="K3665">
        <f>Table1[[#This Row],[Myyntihinta]]-Table1[[#This Row],[Ostohinta]]</f>
        <v>10.760000000000002</v>
      </c>
    </row>
    <row r="3666" spans="1:11" x14ac:dyDescent="0.2">
      <c r="A3666">
        <v>54164</v>
      </c>
      <c r="B3666" s="21">
        <v>44408</v>
      </c>
      <c r="C3666" s="26" t="s">
        <v>828</v>
      </c>
      <c r="D3666">
        <v>1</v>
      </c>
      <c r="E3666">
        <v>11</v>
      </c>
      <c r="F3666">
        <v>15</v>
      </c>
      <c r="G3666">
        <v>10.15</v>
      </c>
      <c r="H3666" t="str">
        <f>_xlfn.XLOOKUP(Table1[[#This Row],[MyyjäID]],myyjat!$A$2:$A$16,myyjat!$B$2:$B$16)</f>
        <v>Lisbeth</v>
      </c>
      <c r="I3666">
        <f>_xlfn.XLOOKUP(Table1[[#This Row],[Tuotenumero]],tuotteet!$A$2:$A$26,tuotteet!$C$2:$C$26)</f>
        <v>4</v>
      </c>
      <c r="J3666" t="str">
        <f>_xlfn.XLOOKUP(Table1[[#This Row],[ryhmäID]],ryhmat!$A$2:$A$7,ryhmat!$B$2:$B$7)</f>
        <v>Tarvikkeet</v>
      </c>
      <c r="K3666">
        <f>Table1[[#This Row],[Myyntihinta]]-Table1[[#This Row],[Ostohinta]]</f>
        <v>4.8499999999999996</v>
      </c>
    </row>
    <row r="3667" spans="1:11" x14ac:dyDescent="0.2">
      <c r="A3667">
        <v>54165</v>
      </c>
      <c r="B3667" s="21">
        <v>44408</v>
      </c>
      <c r="C3667" s="26" t="s">
        <v>827</v>
      </c>
      <c r="D3667">
        <v>1</v>
      </c>
      <c r="E3667">
        <v>5</v>
      </c>
      <c r="F3667">
        <v>242</v>
      </c>
      <c r="G3667">
        <v>134.09</v>
      </c>
      <c r="H3667" t="str">
        <f>_xlfn.XLOOKUP(Table1[[#This Row],[MyyjäID]],myyjat!$A$2:$A$16,myyjat!$B$2:$B$16)</f>
        <v>Liisa</v>
      </c>
      <c r="I3667">
        <f>_xlfn.XLOOKUP(Table1[[#This Row],[Tuotenumero]],tuotteet!$A$2:$A$26,tuotteet!$C$2:$C$26)</f>
        <v>1</v>
      </c>
      <c r="J3667" t="str">
        <f>_xlfn.XLOOKUP(Table1[[#This Row],[ryhmäID]],ryhmat!$A$2:$A$7,ryhmat!$B$2:$B$7)</f>
        <v>Äänentoisto</v>
      </c>
      <c r="K3667">
        <f>Table1[[#This Row],[Myyntihinta]]-Table1[[#This Row],[Ostohinta]]</f>
        <v>107.91</v>
      </c>
    </row>
    <row r="3668" spans="1:11" x14ac:dyDescent="0.2">
      <c r="A3668">
        <v>54166</v>
      </c>
      <c r="B3668" s="21">
        <v>44408</v>
      </c>
      <c r="C3668" s="26" t="s">
        <v>828</v>
      </c>
      <c r="D3668">
        <v>1</v>
      </c>
      <c r="E3668">
        <v>11</v>
      </c>
      <c r="F3668">
        <v>14</v>
      </c>
      <c r="G3668">
        <v>10.99</v>
      </c>
      <c r="H3668" t="str">
        <f>_xlfn.XLOOKUP(Table1[[#This Row],[MyyjäID]],myyjat!$A$2:$A$16,myyjat!$B$2:$B$16)</f>
        <v>Lisbeth</v>
      </c>
      <c r="I3668">
        <f>_xlfn.XLOOKUP(Table1[[#This Row],[Tuotenumero]],tuotteet!$A$2:$A$26,tuotteet!$C$2:$C$26)</f>
        <v>4</v>
      </c>
      <c r="J3668" t="str">
        <f>_xlfn.XLOOKUP(Table1[[#This Row],[ryhmäID]],ryhmat!$A$2:$A$7,ryhmat!$B$2:$B$7)</f>
        <v>Tarvikkeet</v>
      </c>
      <c r="K3668">
        <f>Table1[[#This Row],[Myyntihinta]]-Table1[[#This Row],[Ostohinta]]</f>
        <v>3.01</v>
      </c>
    </row>
    <row r="3669" spans="1:11" x14ac:dyDescent="0.2">
      <c r="A3669">
        <v>54167</v>
      </c>
      <c r="B3669" s="21">
        <v>44408</v>
      </c>
      <c r="C3669" s="26" t="s">
        <v>829</v>
      </c>
      <c r="D3669">
        <v>1</v>
      </c>
      <c r="E3669">
        <v>6</v>
      </c>
      <c r="F3669">
        <v>342</v>
      </c>
      <c r="G3669">
        <v>234.18</v>
      </c>
      <c r="H3669" t="str">
        <f>_xlfn.XLOOKUP(Table1[[#This Row],[MyyjäID]],myyjat!$A$2:$A$16,myyjat!$B$2:$B$16)</f>
        <v>Hessu</v>
      </c>
      <c r="I3669">
        <f>_xlfn.XLOOKUP(Table1[[#This Row],[Tuotenumero]],tuotteet!$A$2:$A$26,tuotteet!$C$2:$C$26)</f>
        <v>3</v>
      </c>
      <c r="J3669" t="str">
        <f>_xlfn.XLOOKUP(Table1[[#This Row],[ryhmäID]],ryhmat!$A$2:$A$7,ryhmat!$B$2:$B$7)</f>
        <v>TV</v>
      </c>
      <c r="K3669">
        <f>Table1[[#This Row],[Myyntihinta]]-Table1[[#This Row],[Ostohinta]]</f>
        <v>107.82</v>
      </c>
    </row>
    <row r="3670" spans="1:11" x14ac:dyDescent="0.2">
      <c r="A3670">
        <v>54168</v>
      </c>
      <c r="B3670" s="21">
        <v>44408</v>
      </c>
      <c r="C3670" s="26" t="s">
        <v>828</v>
      </c>
      <c r="D3670">
        <v>1</v>
      </c>
      <c r="E3670">
        <v>5</v>
      </c>
      <c r="F3670">
        <v>15</v>
      </c>
      <c r="G3670">
        <v>10.42</v>
      </c>
      <c r="H3670" t="str">
        <f>_xlfn.XLOOKUP(Table1[[#This Row],[MyyjäID]],myyjat!$A$2:$A$16,myyjat!$B$2:$B$16)</f>
        <v>Liisa</v>
      </c>
      <c r="I3670">
        <f>_xlfn.XLOOKUP(Table1[[#This Row],[Tuotenumero]],tuotteet!$A$2:$A$26,tuotteet!$C$2:$C$26)</f>
        <v>4</v>
      </c>
      <c r="J3670" t="str">
        <f>_xlfn.XLOOKUP(Table1[[#This Row],[ryhmäID]],ryhmat!$A$2:$A$7,ryhmat!$B$2:$B$7)</f>
        <v>Tarvikkeet</v>
      </c>
      <c r="K3670">
        <f>Table1[[#This Row],[Myyntihinta]]-Table1[[#This Row],[Ostohinta]]</f>
        <v>4.58</v>
      </c>
    </row>
    <row r="3671" spans="1:11" x14ac:dyDescent="0.2">
      <c r="A3671">
        <v>54169</v>
      </c>
      <c r="B3671" s="21">
        <v>44409</v>
      </c>
      <c r="C3671" s="26" t="s">
        <v>831</v>
      </c>
      <c r="D3671">
        <v>1</v>
      </c>
      <c r="E3671">
        <v>3</v>
      </c>
      <c r="F3671">
        <v>110</v>
      </c>
      <c r="G3671">
        <v>71.489999999999995</v>
      </c>
      <c r="H3671" t="str">
        <f>_xlfn.XLOOKUP(Table1[[#This Row],[MyyjäID]],myyjat!$A$2:$A$16,myyjat!$B$2:$B$16)</f>
        <v>Pekka</v>
      </c>
      <c r="I3671">
        <f>_xlfn.XLOOKUP(Table1[[#This Row],[Tuotenumero]],tuotteet!$A$2:$A$26,tuotteet!$C$2:$C$26)</f>
        <v>6</v>
      </c>
      <c r="J3671" t="str">
        <f>_xlfn.XLOOKUP(Table1[[#This Row],[ryhmäID]],ryhmat!$A$2:$A$7,ryhmat!$B$2:$B$7)</f>
        <v>Digiboxit</v>
      </c>
      <c r="K3671">
        <f>Table1[[#This Row],[Myyntihinta]]-Table1[[#This Row],[Ostohinta]]</f>
        <v>38.510000000000005</v>
      </c>
    </row>
    <row r="3672" spans="1:11" x14ac:dyDescent="0.2">
      <c r="A3672">
        <v>54170</v>
      </c>
      <c r="B3672" s="21">
        <v>44409</v>
      </c>
      <c r="C3672" s="26" t="s">
        <v>828</v>
      </c>
      <c r="D3672">
        <v>1</v>
      </c>
      <c r="E3672">
        <v>11</v>
      </c>
      <c r="F3672">
        <v>15</v>
      </c>
      <c r="G3672">
        <v>10.14</v>
      </c>
      <c r="H3672" t="str">
        <f>_xlfn.XLOOKUP(Table1[[#This Row],[MyyjäID]],myyjat!$A$2:$A$16,myyjat!$B$2:$B$16)</f>
        <v>Lisbeth</v>
      </c>
      <c r="I3672">
        <f>_xlfn.XLOOKUP(Table1[[#This Row],[Tuotenumero]],tuotteet!$A$2:$A$26,tuotteet!$C$2:$C$26)</f>
        <v>4</v>
      </c>
      <c r="J3672" t="str">
        <f>_xlfn.XLOOKUP(Table1[[#This Row],[ryhmäID]],ryhmat!$A$2:$A$7,ryhmat!$B$2:$B$7)</f>
        <v>Tarvikkeet</v>
      </c>
      <c r="K3672">
        <f>Table1[[#This Row],[Myyntihinta]]-Table1[[#This Row],[Ostohinta]]</f>
        <v>4.8599999999999994</v>
      </c>
    </row>
    <row r="3673" spans="1:11" x14ac:dyDescent="0.2">
      <c r="A3673">
        <v>54171</v>
      </c>
      <c r="B3673" s="21">
        <v>44409</v>
      </c>
      <c r="C3673" s="26" t="s">
        <v>826</v>
      </c>
      <c r="D3673">
        <v>1</v>
      </c>
      <c r="E3673">
        <v>2</v>
      </c>
      <c r="F3673">
        <v>18</v>
      </c>
      <c r="G3673">
        <v>8.98</v>
      </c>
      <c r="H3673" t="str">
        <f>_xlfn.XLOOKUP(Table1[[#This Row],[MyyjäID]],myyjat!$A$2:$A$16,myyjat!$B$2:$B$16)</f>
        <v>Petteri</v>
      </c>
      <c r="I3673">
        <f>_xlfn.XLOOKUP(Table1[[#This Row],[Tuotenumero]],tuotteet!$A$2:$A$26,tuotteet!$C$2:$C$26)</f>
        <v>4</v>
      </c>
      <c r="J3673" t="str">
        <f>_xlfn.XLOOKUP(Table1[[#This Row],[ryhmäID]],ryhmat!$A$2:$A$7,ryhmat!$B$2:$B$7)</f>
        <v>Tarvikkeet</v>
      </c>
      <c r="K3673">
        <f>Table1[[#This Row],[Myyntihinta]]-Table1[[#This Row],[Ostohinta]]</f>
        <v>9.02</v>
      </c>
    </row>
    <row r="3674" spans="1:11" x14ac:dyDescent="0.2">
      <c r="A3674">
        <v>54172</v>
      </c>
      <c r="B3674" s="21">
        <v>44409</v>
      </c>
      <c r="C3674" s="26" t="s">
        <v>828</v>
      </c>
      <c r="D3674">
        <v>1</v>
      </c>
      <c r="E3674">
        <v>5</v>
      </c>
      <c r="F3674">
        <v>14</v>
      </c>
      <c r="G3674">
        <v>10.81</v>
      </c>
      <c r="H3674" t="str">
        <f>_xlfn.XLOOKUP(Table1[[#This Row],[MyyjäID]],myyjat!$A$2:$A$16,myyjat!$B$2:$B$16)</f>
        <v>Liisa</v>
      </c>
      <c r="I3674">
        <f>_xlfn.XLOOKUP(Table1[[#This Row],[Tuotenumero]],tuotteet!$A$2:$A$26,tuotteet!$C$2:$C$26)</f>
        <v>4</v>
      </c>
      <c r="J3674" t="str">
        <f>_xlfn.XLOOKUP(Table1[[#This Row],[ryhmäID]],ryhmat!$A$2:$A$7,ryhmat!$B$2:$B$7)</f>
        <v>Tarvikkeet</v>
      </c>
      <c r="K3674">
        <f>Table1[[#This Row],[Myyntihinta]]-Table1[[#This Row],[Ostohinta]]</f>
        <v>3.1899999999999995</v>
      </c>
    </row>
    <row r="3675" spans="1:11" x14ac:dyDescent="0.2">
      <c r="A3675">
        <v>54173</v>
      </c>
      <c r="B3675" s="21">
        <v>44409</v>
      </c>
      <c r="C3675" s="26" t="s">
        <v>828</v>
      </c>
      <c r="D3675">
        <v>1</v>
      </c>
      <c r="E3675">
        <v>2</v>
      </c>
      <c r="F3675">
        <v>15</v>
      </c>
      <c r="G3675">
        <v>10.41</v>
      </c>
      <c r="H3675" t="str">
        <f>_xlfn.XLOOKUP(Table1[[#This Row],[MyyjäID]],myyjat!$A$2:$A$16,myyjat!$B$2:$B$16)</f>
        <v>Petteri</v>
      </c>
      <c r="I3675">
        <f>_xlfn.XLOOKUP(Table1[[#This Row],[Tuotenumero]],tuotteet!$A$2:$A$26,tuotteet!$C$2:$C$26)</f>
        <v>4</v>
      </c>
      <c r="J3675" t="str">
        <f>_xlfn.XLOOKUP(Table1[[#This Row],[ryhmäID]],ryhmat!$A$2:$A$7,ryhmat!$B$2:$B$7)</f>
        <v>Tarvikkeet</v>
      </c>
      <c r="K3675">
        <f>Table1[[#This Row],[Myyntihinta]]-Table1[[#This Row],[Ostohinta]]</f>
        <v>4.59</v>
      </c>
    </row>
    <row r="3676" spans="1:11" x14ac:dyDescent="0.2">
      <c r="A3676">
        <v>54174</v>
      </c>
      <c r="B3676" s="21">
        <v>44410</v>
      </c>
      <c r="C3676" s="26" t="s">
        <v>828</v>
      </c>
      <c r="D3676">
        <v>1</v>
      </c>
      <c r="E3676">
        <v>11</v>
      </c>
      <c r="F3676">
        <v>15</v>
      </c>
      <c r="G3676">
        <v>11.03</v>
      </c>
      <c r="H3676" t="str">
        <f>_xlfn.XLOOKUP(Table1[[#This Row],[MyyjäID]],myyjat!$A$2:$A$16,myyjat!$B$2:$B$16)</f>
        <v>Lisbeth</v>
      </c>
      <c r="I3676">
        <f>_xlfn.XLOOKUP(Table1[[#This Row],[Tuotenumero]],tuotteet!$A$2:$A$26,tuotteet!$C$2:$C$26)</f>
        <v>4</v>
      </c>
      <c r="J3676" t="str">
        <f>_xlfn.XLOOKUP(Table1[[#This Row],[ryhmäID]],ryhmat!$A$2:$A$7,ryhmat!$B$2:$B$7)</f>
        <v>Tarvikkeet</v>
      </c>
      <c r="K3676">
        <f>Table1[[#This Row],[Myyntihinta]]-Table1[[#This Row],[Ostohinta]]</f>
        <v>3.9700000000000006</v>
      </c>
    </row>
    <row r="3677" spans="1:11" x14ac:dyDescent="0.2">
      <c r="A3677">
        <v>54175</v>
      </c>
      <c r="B3677" s="21">
        <v>44410</v>
      </c>
      <c r="C3677" s="26" t="s">
        <v>828</v>
      </c>
      <c r="D3677">
        <v>1</v>
      </c>
      <c r="E3677">
        <v>7</v>
      </c>
      <c r="F3677">
        <v>15</v>
      </c>
      <c r="G3677">
        <v>10.68</v>
      </c>
      <c r="H3677" t="str">
        <f>_xlfn.XLOOKUP(Table1[[#This Row],[MyyjäID]],myyjat!$A$2:$A$16,myyjat!$B$2:$B$16)</f>
        <v>Rauno</v>
      </c>
      <c r="I3677">
        <f>_xlfn.XLOOKUP(Table1[[#This Row],[Tuotenumero]],tuotteet!$A$2:$A$26,tuotteet!$C$2:$C$26)</f>
        <v>4</v>
      </c>
      <c r="J3677" t="str">
        <f>_xlfn.XLOOKUP(Table1[[#This Row],[ryhmäID]],ryhmat!$A$2:$A$7,ryhmat!$B$2:$B$7)</f>
        <v>Tarvikkeet</v>
      </c>
      <c r="K3677">
        <f>Table1[[#This Row],[Myyntihinta]]-Table1[[#This Row],[Ostohinta]]</f>
        <v>4.32</v>
      </c>
    </row>
    <row r="3678" spans="1:11" x14ac:dyDescent="0.2">
      <c r="A3678">
        <v>54176</v>
      </c>
      <c r="B3678" s="21">
        <v>44411</v>
      </c>
      <c r="C3678" s="26" t="s">
        <v>828</v>
      </c>
      <c r="D3678">
        <v>1</v>
      </c>
      <c r="E3678">
        <v>2</v>
      </c>
      <c r="F3678">
        <v>15</v>
      </c>
      <c r="G3678">
        <v>10.9</v>
      </c>
      <c r="H3678" t="str">
        <f>_xlfn.XLOOKUP(Table1[[#This Row],[MyyjäID]],myyjat!$A$2:$A$16,myyjat!$B$2:$B$16)</f>
        <v>Petteri</v>
      </c>
      <c r="I3678">
        <f>_xlfn.XLOOKUP(Table1[[#This Row],[Tuotenumero]],tuotteet!$A$2:$A$26,tuotteet!$C$2:$C$26)</f>
        <v>4</v>
      </c>
      <c r="J3678" t="str">
        <f>_xlfn.XLOOKUP(Table1[[#This Row],[ryhmäID]],ryhmat!$A$2:$A$7,ryhmat!$B$2:$B$7)</f>
        <v>Tarvikkeet</v>
      </c>
      <c r="K3678">
        <f>Table1[[#This Row],[Myyntihinta]]-Table1[[#This Row],[Ostohinta]]</f>
        <v>4.0999999999999996</v>
      </c>
    </row>
    <row r="3679" spans="1:11" x14ac:dyDescent="0.2">
      <c r="A3679">
        <v>54177</v>
      </c>
      <c r="B3679" s="21">
        <v>44412</v>
      </c>
      <c r="C3679" s="26" t="s">
        <v>828</v>
      </c>
      <c r="D3679">
        <v>1</v>
      </c>
      <c r="E3679">
        <v>14</v>
      </c>
      <c r="F3679">
        <v>15</v>
      </c>
      <c r="G3679">
        <v>10.54</v>
      </c>
      <c r="H3679" t="str">
        <f>_xlfn.XLOOKUP(Table1[[#This Row],[MyyjäID]],myyjat!$A$2:$A$16,myyjat!$B$2:$B$16)</f>
        <v>Hillevi</v>
      </c>
      <c r="I3679">
        <f>_xlfn.XLOOKUP(Table1[[#This Row],[Tuotenumero]],tuotteet!$A$2:$A$26,tuotteet!$C$2:$C$26)</f>
        <v>4</v>
      </c>
      <c r="J3679" t="str">
        <f>_xlfn.XLOOKUP(Table1[[#This Row],[ryhmäID]],ryhmat!$A$2:$A$7,ryhmat!$B$2:$B$7)</f>
        <v>Tarvikkeet</v>
      </c>
      <c r="K3679">
        <f>Table1[[#This Row],[Myyntihinta]]-Table1[[#This Row],[Ostohinta]]</f>
        <v>4.4600000000000009</v>
      </c>
    </row>
    <row r="3680" spans="1:11" x14ac:dyDescent="0.2">
      <c r="A3680">
        <v>54178</v>
      </c>
      <c r="B3680" s="21">
        <v>44412</v>
      </c>
      <c r="C3680" s="26" t="s">
        <v>830</v>
      </c>
      <c r="D3680">
        <v>1</v>
      </c>
      <c r="E3680">
        <v>5</v>
      </c>
      <c r="F3680">
        <v>56</v>
      </c>
      <c r="G3680">
        <v>42.76</v>
      </c>
      <c r="H3680" t="str">
        <f>_xlfn.XLOOKUP(Table1[[#This Row],[MyyjäID]],myyjat!$A$2:$A$16,myyjat!$B$2:$B$16)</f>
        <v>Liisa</v>
      </c>
      <c r="I3680">
        <f>_xlfn.XLOOKUP(Table1[[#This Row],[Tuotenumero]],tuotteet!$A$2:$A$26,tuotteet!$C$2:$C$26)</f>
        <v>4</v>
      </c>
      <c r="J3680" t="str">
        <f>_xlfn.XLOOKUP(Table1[[#This Row],[ryhmäID]],ryhmat!$A$2:$A$7,ryhmat!$B$2:$B$7)</f>
        <v>Tarvikkeet</v>
      </c>
      <c r="K3680">
        <f>Table1[[#This Row],[Myyntihinta]]-Table1[[#This Row],[Ostohinta]]</f>
        <v>13.240000000000002</v>
      </c>
    </row>
    <row r="3681" spans="1:11" x14ac:dyDescent="0.2">
      <c r="A3681">
        <v>54179</v>
      </c>
      <c r="B3681" s="21">
        <v>44412</v>
      </c>
      <c r="C3681" s="26" t="s">
        <v>826</v>
      </c>
      <c r="D3681">
        <v>1</v>
      </c>
      <c r="E3681">
        <v>11</v>
      </c>
      <c r="F3681">
        <v>18</v>
      </c>
      <c r="G3681">
        <v>9.23</v>
      </c>
      <c r="H3681" t="str">
        <f>_xlfn.XLOOKUP(Table1[[#This Row],[MyyjäID]],myyjat!$A$2:$A$16,myyjat!$B$2:$B$16)</f>
        <v>Lisbeth</v>
      </c>
      <c r="I3681">
        <f>_xlfn.XLOOKUP(Table1[[#This Row],[Tuotenumero]],tuotteet!$A$2:$A$26,tuotteet!$C$2:$C$26)</f>
        <v>4</v>
      </c>
      <c r="J3681" t="str">
        <f>_xlfn.XLOOKUP(Table1[[#This Row],[ryhmäID]],ryhmat!$A$2:$A$7,ryhmat!$B$2:$B$7)</f>
        <v>Tarvikkeet</v>
      </c>
      <c r="K3681">
        <f>Table1[[#This Row],[Myyntihinta]]-Table1[[#This Row],[Ostohinta]]</f>
        <v>8.77</v>
      </c>
    </row>
    <row r="3682" spans="1:11" x14ac:dyDescent="0.2">
      <c r="A3682">
        <v>54180</v>
      </c>
      <c r="B3682" s="21">
        <v>44413</v>
      </c>
      <c r="C3682" s="26" t="s">
        <v>828</v>
      </c>
      <c r="D3682">
        <v>1</v>
      </c>
      <c r="E3682">
        <v>6</v>
      </c>
      <c r="F3682">
        <v>15</v>
      </c>
      <c r="G3682">
        <v>10.88</v>
      </c>
      <c r="H3682" t="str">
        <f>_xlfn.XLOOKUP(Table1[[#This Row],[MyyjäID]],myyjat!$A$2:$A$16,myyjat!$B$2:$B$16)</f>
        <v>Hessu</v>
      </c>
      <c r="I3682">
        <f>_xlfn.XLOOKUP(Table1[[#This Row],[Tuotenumero]],tuotteet!$A$2:$A$26,tuotteet!$C$2:$C$26)</f>
        <v>4</v>
      </c>
      <c r="J3682" t="str">
        <f>_xlfn.XLOOKUP(Table1[[#This Row],[ryhmäID]],ryhmat!$A$2:$A$7,ryhmat!$B$2:$B$7)</f>
        <v>Tarvikkeet</v>
      </c>
      <c r="K3682">
        <f>Table1[[#This Row],[Myyntihinta]]-Table1[[#This Row],[Ostohinta]]</f>
        <v>4.1199999999999992</v>
      </c>
    </row>
    <row r="3683" spans="1:11" x14ac:dyDescent="0.2">
      <c r="A3683">
        <v>54181</v>
      </c>
      <c r="B3683" s="21">
        <v>44413</v>
      </c>
      <c r="C3683" s="26" t="s">
        <v>827</v>
      </c>
      <c r="D3683">
        <v>1</v>
      </c>
      <c r="E3683">
        <v>2</v>
      </c>
      <c r="F3683">
        <v>248</v>
      </c>
      <c r="G3683">
        <v>125.88</v>
      </c>
      <c r="H3683" t="str">
        <f>_xlfn.XLOOKUP(Table1[[#This Row],[MyyjäID]],myyjat!$A$2:$A$16,myyjat!$B$2:$B$16)</f>
        <v>Petteri</v>
      </c>
      <c r="I3683">
        <f>_xlfn.XLOOKUP(Table1[[#This Row],[Tuotenumero]],tuotteet!$A$2:$A$26,tuotteet!$C$2:$C$26)</f>
        <v>1</v>
      </c>
      <c r="J3683" t="str">
        <f>_xlfn.XLOOKUP(Table1[[#This Row],[ryhmäID]],ryhmat!$A$2:$A$7,ryhmat!$B$2:$B$7)</f>
        <v>Äänentoisto</v>
      </c>
      <c r="K3683">
        <f>Table1[[#This Row],[Myyntihinta]]-Table1[[#This Row],[Ostohinta]]</f>
        <v>122.12</v>
      </c>
    </row>
    <row r="3684" spans="1:11" x14ac:dyDescent="0.2">
      <c r="A3684">
        <v>54182</v>
      </c>
      <c r="B3684" s="21">
        <v>44414</v>
      </c>
      <c r="C3684" s="26" t="s">
        <v>828</v>
      </c>
      <c r="D3684">
        <v>1</v>
      </c>
      <c r="E3684">
        <v>3</v>
      </c>
      <c r="F3684">
        <v>15</v>
      </c>
      <c r="G3684">
        <v>10.57</v>
      </c>
      <c r="H3684" t="str">
        <f>_xlfn.XLOOKUP(Table1[[#This Row],[MyyjäID]],myyjat!$A$2:$A$16,myyjat!$B$2:$B$16)</f>
        <v>Pekka</v>
      </c>
      <c r="I3684">
        <f>_xlfn.XLOOKUP(Table1[[#This Row],[Tuotenumero]],tuotteet!$A$2:$A$26,tuotteet!$C$2:$C$26)</f>
        <v>4</v>
      </c>
      <c r="J3684" t="str">
        <f>_xlfn.XLOOKUP(Table1[[#This Row],[ryhmäID]],ryhmat!$A$2:$A$7,ryhmat!$B$2:$B$7)</f>
        <v>Tarvikkeet</v>
      </c>
      <c r="K3684">
        <f>Table1[[#This Row],[Myyntihinta]]-Table1[[#This Row],[Ostohinta]]</f>
        <v>4.43</v>
      </c>
    </row>
    <row r="3685" spans="1:11" x14ac:dyDescent="0.2">
      <c r="A3685">
        <v>54183</v>
      </c>
      <c r="B3685" s="21">
        <v>44415</v>
      </c>
      <c r="C3685" s="26" t="s">
        <v>828</v>
      </c>
      <c r="D3685">
        <v>1</v>
      </c>
      <c r="E3685">
        <v>5</v>
      </c>
      <c r="F3685">
        <v>15</v>
      </c>
      <c r="G3685">
        <v>11.21</v>
      </c>
      <c r="H3685" t="str">
        <f>_xlfn.XLOOKUP(Table1[[#This Row],[MyyjäID]],myyjat!$A$2:$A$16,myyjat!$B$2:$B$16)</f>
        <v>Liisa</v>
      </c>
      <c r="I3685">
        <f>_xlfn.XLOOKUP(Table1[[#This Row],[Tuotenumero]],tuotteet!$A$2:$A$26,tuotteet!$C$2:$C$26)</f>
        <v>4</v>
      </c>
      <c r="J3685" t="str">
        <f>_xlfn.XLOOKUP(Table1[[#This Row],[ryhmäID]],ryhmat!$A$2:$A$7,ryhmat!$B$2:$B$7)</f>
        <v>Tarvikkeet</v>
      </c>
      <c r="K3685">
        <f>Table1[[#This Row],[Myyntihinta]]-Table1[[#This Row],[Ostohinta]]</f>
        <v>3.7899999999999991</v>
      </c>
    </row>
    <row r="3686" spans="1:11" x14ac:dyDescent="0.2">
      <c r="A3686">
        <v>54184</v>
      </c>
      <c r="B3686" s="21">
        <v>44415</v>
      </c>
      <c r="C3686" s="26" t="s">
        <v>831</v>
      </c>
      <c r="D3686">
        <v>1</v>
      </c>
      <c r="E3686">
        <v>5</v>
      </c>
      <c r="F3686">
        <v>110</v>
      </c>
      <c r="G3686">
        <v>76.040000000000006</v>
      </c>
      <c r="H3686" t="str">
        <f>_xlfn.XLOOKUP(Table1[[#This Row],[MyyjäID]],myyjat!$A$2:$A$16,myyjat!$B$2:$B$16)</f>
        <v>Liisa</v>
      </c>
      <c r="I3686">
        <f>_xlfn.XLOOKUP(Table1[[#This Row],[Tuotenumero]],tuotteet!$A$2:$A$26,tuotteet!$C$2:$C$26)</f>
        <v>6</v>
      </c>
      <c r="J3686" t="str">
        <f>_xlfn.XLOOKUP(Table1[[#This Row],[ryhmäID]],ryhmat!$A$2:$A$7,ryhmat!$B$2:$B$7)</f>
        <v>Digiboxit</v>
      </c>
      <c r="K3686">
        <f>Table1[[#This Row],[Myyntihinta]]-Table1[[#This Row],[Ostohinta]]</f>
        <v>33.959999999999994</v>
      </c>
    </row>
    <row r="3687" spans="1:11" x14ac:dyDescent="0.2">
      <c r="A3687">
        <v>54185</v>
      </c>
      <c r="B3687" s="21">
        <v>44415</v>
      </c>
      <c r="C3687" s="26" t="s">
        <v>833</v>
      </c>
      <c r="D3687">
        <v>1</v>
      </c>
      <c r="E3687">
        <v>2</v>
      </c>
      <c r="F3687">
        <v>32</v>
      </c>
      <c r="G3687">
        <v>19.52</v>
      </c>
      <c r="H3687" t="str">
        <f>_xlfn.XLOOKUP(Table1[[#This Row],[MyyjäID]],myyjat!$A$2:$A$16,myyjat!$B$2:$B$16)</f>
        <v>Petteri</v>
      </c>
      <c r="I3687">
        <f>_xlfn.XLOOKUP(Table1[[#This Row],[Tuotenumero]],tuotteet!$A$2:$A$26,tuotteet!$C$2:$C$26)</f>
        <v>4</v>
      </c>
      <c r="J3687" t="str">
        <f>_xlfn.XLOOKUP(Table1[[#This Row],[ryhmäID]],ryhmat!$A$2:$A$7,ryhmat!$B$2:$B$7)</f>
        <v>Tarvikkeet</v>
      </c>
      <c r="K3687">
        <f>Table1[[#This Row],[Myyntihinta]]-Table1[[#This Row],[Ostohinta]]</f>
        <v>12.48</v>
      </c>
    </row>
    <row r="3688" spans="1:11" x14ac:dyDescent="0.2">
      <c r="A3688">
        <v>54186</v>
      </c>
      <c r="B3688" s="21">
        <v>44415</v>
      </c>
      <c r="C3688" s="26" t="s">
        <v>828</v>
      </c>
      <c r="D3688">
        <v>1</v>
      </c>
      <c r="E3688">
        <v>5</v>
      </c>
      <c r="F3688">
        <v>14</v>
      </c>
      <c r="G3688">
        <v>10.220000000000001</v>
      </c>
      <c r="H3688" t="str">
        <f>_xlfn.XLOOKUP(Table1[[#This Row],[MyyjäID]],myyjat!$A$2:$A$16,myyjat!$B$2:$B$16)</f>
        <v>Liisa</v>
      </c>
      <c r="I3688">
        <f>_xlfn.XLOOKUP(Table1[[#This Row],[Tuotenumero]],tuotteet!$A$2:$A$26,tuotteet!$C$2:$C$26)</f>
        <v>4</v>
      </c>
      <c r="J3688" t="str">
        <f>_xlfn.XLOOKUP(Table1[[#This Row],[ryhmäID]],ryhmat!$A$2:$A$7,ryhmat!$B$2:$B$7)</f>
        <v>Tarvikkeet</v>
      </c>
      <c r="K3688">
        <f>Table1[[#This Row],[Myyntihinta]]-Table1[[#This Row],[Ostohinta]]</f>
        <v>3.7799999999999994</v>
      </c>
    </row>
    <row r="3689" spans="1:11" x14ac:dyDescent="0.2">
      <c r="A3689">
        <v>54187</v>
      </c>
      <c r="B3689" s="21">
        <v>44415</v>
      </c>
      <c r="C3689" s="26" t="s">
        <v>827</v>
      </c>
      <c r="D3689">
        <v>1</v>
      </c>
      <c r="E3689">
        <v>2</v>
      </c>
      <c r="F3689">
        <v>250</v>
      </c>
      <c r="G3689">
        <v>135.05000000000001</v>
      </c>
      <c r="H3689" t="str">
        <f>_xlfn.XLOOKUP(Table1[[#This Row],[MyyjäID]],myyjat!$A$2:$A$16,myyjat!$B$2:$B$16)</f>
        <v>Petteri</v>
      </c>
      <c r="I3689">
        <f>_xlfn.XLOOKUP(Table1[[#This Row],[Tuotenumero]],tuotteet!$A$2:$A$26,tuotteet!$C$2:$C$26)</f>
        <v>1</v>
      </c>
      <c r="J3689" t="str">
        <f>_xlfn.XLOOKUP(Table1[[#This Row],[ryhmäID]],ryhmat!$A$2:$A$7,ryhmat!$B$2:$B$7)</f>
        <v>Äänentoisto</v>
      </c>
      <c r="K3689">
        <f>Table1[[#This Row],[Myyntihinta]]-Table1[[#This Row],[Ostohinta]]</f>
        <v>114.94999999999999</v>
      </c>
    </row>
    <row r="3690" spans="1:11" x14ac:dyDescent="0.2">
      <c r="A3690">
        <v>54188</v>
      </c>
      <c r="B3690" s="21">
        <v>44416</v>
      </c>
      <c r="C3690" s="26" t="s">
        <v>828</v>
      </c>
      <c r="D3690">
        <v>1</v>
      </c>
      <c r="E3690">
        <v>2</v>
      </c>
      <c r="F3690">
        <v>15</v>
      </c>
      <c r="G3690">
        <v>10.71</v>
      </c>
      <c r="H3690" t="str">
        <f>_xlfn.XLOOKUP(Table1[[#This Row],[MyyjäID]],myyjat!$A$2:$A$16,myyjat!$B$2:$B$16)</f>
        <v>Petteri</v>
      </c>
      <c r="I3690">
        <f>_xlfn.XLOOKUP(Table1[[#This Row],[Tuotenumero]],tuotteet!$A$2:$A$26,tuotteet!$C$2:$C$26)</f>
        <v>4</v>
      </c>
      <c r="J3690" t="str">
        <f>_xlfn.XLOOKUP(Table1[[#This Row],[ryhmäID]],ryhmat!$A$2:$A$7,ryhmat!$B$2:$B$7)</f>
        <v>Tarvikkeet</v>
      </c>
      <c r="K3690">
        <f>Table1[[#This Row],[Myyntihinta]]-Table1[[#This Row],[Ostohinta]]</f>
        <v>4.2899999999999991</v>
      </c>
    </row>
    <row r="3691" spans="1:11" x14ac:dyDescent="0.2">
      <c r="A3691">
        <v>54189</v>
      </c>
      <c r="B3691" s="21">
        <v>44417</v>
      </c>
      <c r="C3691" s="26" t="s">
        <v>829</v>
      </c>
      <c r="D3691">
        <v>1</v>
      </c>
      <c r="E3691">
        <v>11</v>
      </c>
      <c r="F3691">
        <v>325</v>
      </c>
      <c r="G3691">
        <v>220.34</v>
      </c>
      <c r="H3691" t="str">
        <f>_xlfn.XLOOKUP(Table1[[#This Row],[MyyjäID]],myyjat!$A$2:$A$16,myyjat!$B$2:$B$16)</f>
        <v>Lisbeth</v>
      </c>
      <c r="I3691">
        <f>_xlfn.XLOOKUP(Table1[[#This Row],[Tuotenumero]],tuotteet!$A$2:$A$26,tuotteet!$C$2:$C$26)</f>
        <v>3</v>
      </c>
      <c r="J3691" t="str">
        <f>_xlfn.XLOOKUP(Table1[[#This Row],[ryhmäID]],ryhmat!$A$2:$A$7,ryhmat!$B$2:$B$7)</f>
        <v>TV</v>
      </c>
      <c r="K3691">
        <f>Table1[[#This Row],[Myyntihinta]]-Table1[[#This Row],[Ostohinta]]</f>
        <v>104.66</v>
      </c>
    </row>
    <row r="3692" spans="1:11" x14ac:dyDescent="0.2">
      <c r="A3692">
        <v>54190</v>
      </c>
      <c r="B3692" s="21">
        <v>44417</v>
      </c>
      <c r="C3692" s="26" t="s">
        <v>828</v>
      </c>
      <c r="D3692">
        <v>1</v>
      </c>
      <c r="E3692">
        <v>9</v>
      </c>
      <c r="F3692">
        <v>15</v>
      </c>
      <c r="G3692">
        <v>10.79</v>
      </c>
      <c r="H3692" t="str">
        <f>_xlfn.XLOOKUP(Table1[[#This Row],[MyyjäID]],myyjat!$A$2:$A$16,myyjat!$B$2:$B$16)</f>
        <v>Maija</v>
      </c>
      <c r="I3692">
        <f>_xlfn.XLOOKUP(Table1[[#This Row],[Tuotenumero]],tuotteet!$A$2:$A$26,tuotteet!$C$2:$C$26)</f>
        <v>4</v>
      </c>
      <c r="J3692" t="str">
        <f>_xlfn.XLOOKUP(Table1[[#This Row],[ryhmäID]],ryhmat!$A$2:$A$7,ryhmat!$B$2:$B$7)</f>
        <v>Tarvikkeet</v>
      </c>
      <c r="K3692">
        <f>Table1[[#This Row],[Myyntihinta]]-Table1[[#This Row],[Ostohinta]]</f>
        <v>4.2100000000000009</v>
      </c>
    </row>
    <row r="3693" spans="1:11" x14ac:dyDescent="0.2">
      <c r="A3693">
        <v>54191</v>
      </c>
      <c r="B3693" s="21">
        <v>44418</v>
      </c>
      <c r="C3693" s="26" t="s">
        <v>826</v>
      </c>
      <c r="D3693">
        <v>1</v>
      </c>
      <c r="E3693">
        <v>2</v>
      </c>
      <c r="F3693">
        <v>18</v>
      </c>
      <c r="G3693">
        <v>9.0299999999999994</v>
      </c>
      <c r="H3693" t="str">
        <f>_xlfn.XLOOKUP(Table1[[#This Row],[MyyjäID]],myyjat!$A$2:$A$16,myyjat!$B$2:$B$16)</f>
        <v>Petteri</v>
      </c>
      <c r="I3693">
        <f>_xlfn.XLOOKUP(Table1[[#This Row],[Tuotenumero]],tuotteet!$A$2:$A$26,tuotteet!$C$2:$C$26)</f>
        <v>4</v>
      </c>
      <c r="J3693" t="str">
        <f>_xlfn.XLOOKUP(Table1[[#This Row],[ryhmäID]],ryhmat!$A$2:$A$7,ryhmat!$B$2:$B$7)</f>
        <v>Tarvikkeet</v>
      </c>
      <c r="K3693">
        <f>Table1[[#This Row],[Myyntihinta]]-Table1[[#This Row],[Ostohinta]]</f>
        <v>8.9700000000000006</v>
      </c>
    </row>
    <row r="3694" spans="1:11" x14ac:dyDescent="0.2">
      <c r="A3694">
        <v>54192</v>
      </c>
      <c r="B3694" s="21">
        <v>44418</v>
      </c>
      <c r="C3694" s="26" t="s">
        <v>827</v>
      </c>
      <c r="D3694">
        <v>1</v>
      </c>
      <c r="E3694">
        <v>11</v>
      </c>
      <c r="F3694">
        <v>255</v>
      </c>
      <c r="G3694">
        <v>128.83000000000001</v>
      </c>
      <c r="H3694" t="str">
        <f>_xlfn.XLOOKUP(Table1[[#This Row],[MyyjäID]],myyjat!$A$2:$A$16,myyjat!$B$2:$B$16)</f>
        <v>Lisbeth</v>
      </c>
      <c r="I3694">
        <f>_xlfn.XLOOKUP(Table1[[#This Row],[Tuotenumero]],tuotteet!$A$2:$A$26,tuotteet!$C$2:$C$26)</f>
        <v>1</v>
      </c>
      <c r="J3694" t="str">
        <f>_xlfn.XLOOKUP(Table1[[#This Row],[ryhmäID]],ryhmat!$A$2:$A$7,ryhmat!$B$2:$B$7)</f>
        <v>Äänentoisto</v>
      </c>
      <c r="K3694">
        <f>Table1[[#This Row],[Myyntihinta]]-Table1[[#This Row],[Ostohinta]]</f>
        <v>126.16999999999999</v>
      </c>
    </row>
    <row r="3695" spans="1:11" x14ac:dyDescent="0.2">
      <c r="A3695">
        <v>54193</v>
      </c>
      <c r="B3695" s="21">
        <v>44418</v>
      </c>
      <c r="C3695" s="26" t="s">
        <v>833</v>
      </c>
      <c r="D3695">
        <v>1</v>
      </c>
      <c r="E3695">
        <v>10</v>
      </c>
      <c r="F3695">
        <v>33</v>
      </c>
      <c r="G3695">
        <v>19.27</v>
      </c>
      <c r="H3695" t="str">
        <f>_xlfn.XLOOKUP(Table1[[#This Row],[MyyjäID]],myyjat!$A$2:$A$16,myyjat!$B$2:$B$16)</f>
        <v>Jenni</v>
      </c>
      <c r="I3695">
        <f>_xlfn.XLOOKUP(Table1[[#This Row],[Tuotenumero]],tuotteet!$A$2:$A$26,tuotteet!$C$2:$C$26)</f>
        <v>4</v>
      </c>
      <c r="J3695" t="str">
        <f>_xlfn.XLOOKUP(Table1[[#This Row],[ryhmäID]],ryhmat!$A$2:$A$7,ryhmat!$B$2:$B$7)</f>
        <v>Tarvikkeet</v>
      </c>
      <c r="K3695">
        <f>Table1[[#This Row],[Myyntihinta]]-Table1[[#This Row],[Ostohinta]]</f>
        <v>13.73</v>
      </c>
    </row>
    <row r="3696" spans="1:11" x14ac:dyDescent="0.2">
      <c r="A3696">
        <v>54194</v>
      </c>
      <c r="B3696" s="21">
        <v>44418</v>
      </c>
      <c r="C3696" s="26" t="s">
        <v>828</v>
      </c>
      <c r="D3696">
        <v>1</v>
      </c>
      <c r="E3696">
        <v>9</v>
      </c>
      <c r="F3696">
        <v>15</v>
      </c>
      <c r="G3696">
        <v>10.220000000000001</v>
      </c>
      <c r="H3696" t="str">
        <f>_xlfn.XLOOKUP(Table1[[#This Row],[MyyjäID]],myyjat!$A$2:$A$16,myyjat!$B$2:$B$16)</f>
        <v>Maija</v>
      </c>
      <c r="I3696">
        <f>_xlfn.XLOOKUP(Table1[[#This Row],[Tuotenumero]],tuotteet!$A$2:$A$26,tuotteet!$C$2:$C$26)</f>
        <v>4</v>
      </c>
      <c r="J3696" t="str">
        <f>_xlfn.XLOOKUP(Table1[[#This Row],[ryhmäID]],ryhmat!$A$2:$A$7,ryhmat!$B$2:$B$7)</f>
        <v>Tarvikkeet</v>
      </c>
      <c r="K3696">
        <f>Table1[[#This Row],[Myyntihinta]]-Table1[[#This Row],[Ostohinta]]</f>
        <v>4.7799999999999994</v>
      </c>
    </row>
    <row r="3697" spans="1:11" x14ac:dyDescent="0.2">
      <c r="A3697">
        <v>54195</v>
      </c>
      <c r="B3697" s="21">
        <v>44419</v>
      </c>
      <c r="C3697" s="26" t="s">
        <v>828</v>
      </c>
      <c r="D3697">
        <v>1</v>
      </c>
      <c r="E3697">
        <v>6</v>
      </c>
      <c r="F3697">
        <v>14</v>
      </c>
      <c r="G3697">
        <v>10.76</v>
      </c>
      <c r="H3697" t="str">
        <f>_xlfn.XLOOKUP(Table1[[#This Row],[MyyjäID]],myyjat!$A$2:$A$16,myyjat!$B$2:$B$16)</f>
        <v>Hessu</v>
      </c>
      <c r="I3697">
        <f>_xlfn.XLOOKUP(Table1[[#This Row],[Tuotenumero]],tuotteet!$A$2:$A$26,tuotteet!$C$2:$C$26)</f>
        <v>4</v>
      </c>
      <c r="J3697" t="str">
        <f>_xlfn.XLOOKUP(Table1[[#This Row],[ryhmäID]],ryhmat!$A$2:$A$7,ryhmat!$B$2:$B$7)</f>
        <v>Tarvikkeet</v>
      </c>
      <c r="K3697">
        <f>Table1[[#This Row],[Myyntihinta]]-Table1[[#This Row],[Ostohinta]]</f>
        <v>3.24</v>
      </c>
    </row>
    <row r="3698" spans="1:11" x14ac:dyDescent="0.2">
      <c r="A3698">
        <v>54196</v>
      </c>
      <c r="B3698" s="21">
        <v>44420</v>
      </c>
      <c r="C3698" s="26" t="s">
        <v>828</v>
      </c>
      <c r="D3698">
        <v>1</v>
      </c>
      <c r="E3698">
        <v>11</v>
      </c>
      <c r="F3698">
        <v>15</v>
      </c>
      <c r="G3698">
        <v>11.24</v>
      </c>
      <c r="H3698" t="str">
        <f>_xlfn.XLOOKUP(Table1[[#This Row],[MyyjäID]],myyjat!$A$2:$A$16,myyjat!$B$2:$B$16)</f>
        <v>Lisbeth</v>
      </c>
      <c r="I3698">
        <f>_xlfn.XLOOKUP(Table1[[#This Row],[Tuotenumero]],tuotteet!$A$2:$A$26,tuotteet!$C$2:$C$26)</f>
        <v>4</v>
      </c>
      <c r="J3698" t="str">
        <f>_xlfn.XLOOKUP(Table1[[#This Row],[ryhmäID]],ryhmat!$A$2:$A$7,ryhmat!$B$2:$B$7)</f>
        <v>Tarvikkeet</v>
      </c>
      <c r="K3698">
        <f>Table1[[#This Row],[Myyntihinta]]-Table1[[#This Row],[Ostohinta]]</f>
        <v>3.76</v>
      </c>
    </row>
    <row r="3699" spans="1:11" x14ac:dyDescent="0.2">
      <c r="A3699">
        <v>54197</v>
      </c>
      <c r="B3699" s="21">
        <v>44421</v>
      </c>
      <c r="C3699" s="26" t="s">
        <v>830</v>
      </c>
      <c r="D3699">
        <v>1</v>
      </c>
      <c r="E3699">
        <v>1</v>
      </c>
      <c r="F3699">
        <v>58</v>
      </c>
      <c r="G3699">
        <v>44.63</v>
      </c>
      <c r="H3699" t="str">
        <f>_xlfn.XLOOKUP(Table1[[#This Row],[MyyjäID]],myyjat!$A$2:$A$16,myyjat!$B$2:$B$16)</f>
        <v>Jani</v>
      </c>
      <c r="I3699">
        <f>_xlfn.XLOOKUP(Table1[[#This Row],[Tuotenumero]],tuotteet!$A$2:$A$26,tuotteet!$C$2:$C$26)</f>
        <v>4</v>
      </c>
      <c r="J3699" t="str">
        <f>_xlfn.XLOOKUP(Table1[[#This Row],[ryhmäID]],ryhmat!$A$2:$A$7,ryhmat!$B$2:$B$7)</f>
        <v>Tarvikkeet</v>
      </c>
      <c r="K3699">
        <f>Table1[[#This Row],[Myyntihinta]]-Table1[[#This Row],[Ostohinta]]</f>
        <v>13.369999999999997</v>
      </c>
    </row>
    <row r="3700" spans="1:11" x14ac:dyDescent="0.2">
      <c r="A3700">
        <v>54198</v>
      </c>
      <c r="B3700" s="21">
        <v>44421</v>
      </c>
      <c r="C3700" s="26" t="s">
        <v>828</v>
      </c>
      <c r="D3700">
        <v>1</v>
      </c>
      <c r="E3700">
        <v>7</v>
      </c>
      <c r="F3700">
        <v>15</v>
      </c>
      <c r="G3700">
        <v>10.43</v>
      </c>
      <c r="H3700" t="str">
        <f>_xlfn.XLOOKUP(Table1[[#This Row],[MyyjäID]],myyjat!$A$2:$A$16,myyjat!$B$2:$B$16)</f>
        <v>Rauno</v>
      </c>
      <c r="I3700">
        <f>_xlfn.XLOOKUP(Table1[[#This Row],[Tuotenumero]],tuotteet!$A$2:$A$26,tuotteet!$C$2:$C$26)</f>
        <v>4</v>
      </c>
      <c r="J3700" t="str">
        <f>_xlfn.XLOOKUP(Table1[[#This Row],[ryhmäID]],ryhmat!$A$2:$A$7,ryhmat!$B$2:$B$7)</f>
        <v>Tarvikkeet</v>
      </c>
      <c r="K3700">
        <f>Table1[[#This Row],[Myyntihinta]]-Table1[[#This Row],[Ostohinta]]</f>
        <v>4.57</v>
      </c>
    </row>
    <row r="3701" spans="1:11" x14ac:dyDescent="0.2">
      <c r="A3701">
        <v>54199</v>
      </c>
      <c r="B3701" s="21">
        <v>44421</v>
      </c>
      <c r="C3701" s="26" t="s">
        <v>828</v>
      </c>
      <c r="D3701">
        <v>1</v>
      </c>
      <c r="E3701">
        <v>2</v>
      </c>
      <c r="F3701">
        <v>15</v>
      </c>
      <c r="G3701">
        <v>10.43</v>
      </c>
      <c r="H3701" t="str">
        <f>_xlfn.XLOOKUP(Table1[[#This Row],[MyyjäID]],myyjat!$A$2:$A$16,myyjat!$B$2:$B$16)</f>
        <v>Petteri</v>
      </c>
      <c r="I3701">
        <f>_xlfn.XLOOKUP(Table1[[#This Row],[Tuotenumero]],tuotteet!$A$2:$A$26,tuotteet!$C$2:$C$26)</f>
        <v>4</v>
      </c>
      <c r="J3701" t="str">
        <f>_xlfn.XLOOKUP(Table1[[#This Row],[ryhmäID]],ryhmat!$A$2:$A$7,ryhmat!$B$2:$B$7)</f>
        <v>Tarvikkeet</v>
      </c>
      <c r="K3701">
        <f>Table1[[#This Row],[Myyntihinta]]-Table1[[#This Row],[Ostohinta]]</f>
        <v>4.57</v>
      </c>
    </row>
    <row r="3702" spans="1:11" x14ac:dyDescent="0.2">
      <c r="A3702">
        <v>54200</v>
      </c>
      <c r="B3702" s="21">
        <v>44421</v>
      </c>
      <c r="C3702" s="26" t="s">
        <v>828</v>
      </c>
      <c r="D3702">
        <v>1</v>
      </c>
      <c r="E3702">
        <v>7</v>
      </c>
      <c r="F3702">
        <v>15</v>
      </c>
      <c r="G3702">
        <v>11.04</v>
      </c>
      <c r="H3702" t="str">
        <f>_xlfn.XLOOKUP(Table1[[#This Row],[MyyjäID]],myyjat!$A$2:$A$16,myyjat!$B$2:$B$16)</f>
        <v>Rauno</v>
      </c>
      <c r="I3702">
        <f>_xlfn.XLOOKUP(Table1[[#This Row],[Tuotenumero]],tuotteet!$A$2:$A$26,tuotteet!$C$2:$C$26)</f>
        <v>4</v>
      </c>
      <c r="J3702" t="str">
        <f>_xlfn.XLOOKUP(Table1[[#This Row],[ryhmäID]],ryhmat!$A$2:$A$7,ryhmat!$B$2:$B$7)</f>
        <v>Tarvikkeet</v>
      </c>
      <c r="K3702">
        <f>Table1[[#This Row],[Myyntihinta]]-Table1[[#This Row],[Ostohinta]]</f>
        <v>3.9600000000000009</v>
      </c>
    </row>
    <row r="3703" spans="1:11" x14ac:dyDescent="0.2">
      <c r="A3703">
        <v>54201</v>
      </c>
      <c r="B3703" s="21">
        <v>44421</v>
      </c>
      <c r="C3703" s="26" t="s">
        <v>828</v>
      </c>
      <c r="D3703">
        <v>1</v>
      </c>
      <c r="E3703">
        <v>6</v>
      </c>
      <c r="F3703">
        <v>15</v>
      </c>
      <c r="G3703">
        <v>10.75</v>
      </c>
      <c r="H3703" t="str">
        <f>_xlfn.XLOOKUP(Table1[[#This Row],[MyyjäID]],myyjat!$A$2:$A$16,myyjat!$B$2:$B$16)</f>
        <v>Hessu</v>
      </c>
      <c r="I3703">
        <f>_xlfn.XLOOKUP(Table1[[#This Row],[Tuotenumero]],tuotteet!$A$2:$A$26,tuotteet!$C$2:$C$26)</f>
        <v>4</v>
      </c>
      <c r="J3703" t="str">
        <f>_xlfn.XLOOKUP(Table1[[#This Row],[ryhmäID]],ryhmat!$A$2:$A$7,ryhmat!$B$2:$B$7)</f>
        <v>Tarvikkeet</v>
      </c>
      <c r="K3703">
        <f>Table1[[#This Row],[Myyntihinta]]-Table1[[#This Row],[Ostohinta]]</f>
        <v>4.25</v>
      </c>
    </row>
    <row r="3704" spans="1:11" x14ac:dyDescent="0.2">
      <c r="A3704">
        <v>54202</v>
      </c>
      <c r="B3704" s="21">
        <v>44421</v>
      </c>
      <c r="C3704" s="26" t="s">
        <v>828</v>
      </c>
      <c r="D3704">
        <v>1</v>
      </c>
      <c r="E3704">
        <v>2</v>
      </c>
      <c r="F3704">
        <v>15</v>
      </c>
      <c r="G3704">
        <v>10.38</v>
      </c>
      <c r="H3704" t="str">
        <f>_xlfn.XLOOKUP(Table1[[#This Row],[MyyjäID]],myyjat!$A$2:$A$16,myyjat!$B$2:$B$16)</f>
        <v>Petteri</v>
      </c>
      <c r="I3704">
        <f>_xlfn.XLOOKUP(Table1[[#This Row],[Tuotenumero]],tuotteet!$A$2:$A$26,tuotteet!$C$2:$C$26)</f>
        <v>4</v>
      </c>
      <c r="J3704" t="str">
        <f>_xlfn.XLOOKUP(Table1[[#This Row],[ryhmäID]],ryhmat!$A$2:$A$7,ryhmat!$B$2:$B$7)</f>
        <v>Tarvikkeet</v>
      </c>
      <c r="K3704">
        <f>Table1[[#This Row],[Myyntihinta]]-Table1[[#This Row],[Ostohinta]]</f>
        <v>4.6199999999999992</v>
      </c>
    </row>
    <row r="3705" spans="1:11" x14ac:dyDescent="0.2">
      <c r="A3705">
        <v>54203</v>
      </c>
      <c r="B3705" s="21">
        <v>44422</v>
      </c>
      <c r="C3705" s="26" t="s">
        <v>828</v>
      </c>
      <c r="D3705">
        <v>1</v>
      </c>
      <c r="E3705">
        <v>2</v>
      </c>
      <c r="F3705">
        <v>14</v>
      </c>
      <c r="G3705">
        <v>10.79</v>
      </c>
      <c r="H3705" t="str">
        <f>_xlfn.XLOOKUP(Table1[[#This Row],[MyyjäID]],myyjat!$A$2:$A$16,myyjat!$B$2:$B$16)</f>
        <v>Petteri</v>
      </c>
      <c r="I3705">
        <f>_xlfn.XLOOKUP(Table1[[#This Row],[Tuotenumero]],tuotteet!$A$2:$A$26,tuotteet!$C$2:$C$26)</f>
        <v>4</v>
      </c>
      <c r="J3705" t="str">
        <f>_xlfn.XLOOKUP(Table1[[#This Row],[ryhmäID]],ryhmat!$A$2:$A$7,ryhmat!$B$2:$B$7)</f>
        <v>Tarvikkeet</v>
      </c>
      <c r="K3705">
        <f>Table1[[#This Row],[Myyntihinta]]-Table1[[#This Row],[Ostohinta]]</f>
        <v>3.2100000000000009</v>
      </c>
    </row>
    <row r="3706" spans="1:11" x14ac:dyDescent="0.2">
      <c r="A3706">
        <v>54204</v>
      </c>
      <c r="B3706" s="21">
        <v>44422</v>
      </c>
      <c r="C3706" s="26" t="s">
        <v>828</v>
      </c>
      <c r="D3706">
        <v>1</v>
      </c>
      <c r="E3706">
        <v>11</v>
      </c>
      <c r="F3706">
        <v>14</v>
      </c>
      <c r="G3706">
        <v>10.25</v>
      </c>
      <c r="H3706" t="str">
        <f>_xlfn.XLOOKUP(Table1[[#This Row],[MyyjäID]],myyjat!$A$2:$A$16,myyjat!$B$2:$B$16)</f>
        <v>Lisbeth</v>
      </c>
      <c r="I3706">
        <f>_xlfn.XLOOKUP(Table1[[#This Row],[Tuotenumero]],tuotteet!$A$2:$A$26,tuotteet!$C$2:$C$26)</f>
        <v>4</v>
      </c>
      <c r="J3706" t="str">
        <f>_xlfn.XLOOKUP(Table1[[#This Row],[ryhmäID]],ryhmat!$A$2:$A$7,ryhmat!$B$2:$B$7)</f>
        <v>Tarvikkeet</v>
      </c>
      <c r="K3706">
        <f>Table1[[#This Row],[Myyntihinta]]-Table1[[#This Row],[Ostohinta]]</f>
        <v>3.75</v>
      </c>
    </row>
    <row r="3707" spans="1:11" x14ac:dyDescent="0.2">
      <c r="A3707">
        <v>54205</v>
      </c>
      <c r="B3707" s="21">
        <v>44422</v>
      </c>
      <c r="C3707" s="26" t="s">
        <v>827</v>
      </c>
      <c r="D3707">
        <v>1</v>
      </c>
      <c r="E3707">
        <v>2</v>
      </c>
      <c r="F3707">
        <v>249</v>
      </c>
      <c r="G3707">
        <v>126.25</v>
      </c>
      <c r="H3707" t="str">
        <f>_xlfn.XLOOKUP(Table1[[#This Row],[MyyjäID]],myyjat!$A$2:$A$16,myyjat!$B$2:$B$16)</f>
        <v>Petteri</v>
      </c>
      <c r="I3707">
        <f>_xlfn.XLOOKUP(Table1[[#This Row],[Tuotenumero]],tuotteet!$A$2:$A$26,tuotteet!$C$2:$C$26)</f>
        <v>1</v>
      </c>
      <c r="J3707" t="str">
        <f>_xlfn.XLOOKUP(Table1[[#This Row],[ryhmäID]],ryhmat!$A$2:$A$7,ryhmat!$B$2:$B$7)</f>
        <v>Äänentoisto</v>
      </c>
      <c r="K3707">
        <f>Table1[[#This Row],[Myyntihinta]]-Table1[[#This Row],[Ostohinta]]</f>
        <v>122.75</v>
      </c>
    </row>
    <row r="3708" spans="1:11" x14ac:dyDescent="0.2">
      <c r="A3708">
        <v>54206</v>
      </c>
      <c r="B3708" s="21">
        <v>44423</v>
      </c>
      <c r="C3708" s="26" t="s">
        <v>828</v>
      </c>
      <c r="D3708">
        <v>1</v>
      </c>
      <c r="E3708">
        <v>7</v>
      </c>
      <c r="F3708">
        <v>15</v>
      </c>
      <c r="G3708">
        <v>10.17</v>
      </c>
      <c r="H3708" t="str">
        <f>_xlfn.XLOOKUP(Table1[[#This Row],[MyyjäID]],myyjat!$A$2:$A$16,myyjat!$B$2:$B$16)</f>
        <v>Rauno</v>
      </c>
      <c r="I3708">
        <f>_xlfn.XLOOKUP(Table1[[#This Row],[Tuotenumero]],tuotteet!$A$2:$A$26,tuotteet!$C$2:$C$26)</f>
        <v>4</v>
      </c>
      <c r="J3708" t="str">
        <f>_xlfn.XLOOKUP(Table1[[#This Row],[ryhmäID]],ryhmat!$A$2:$A$7,ryhmat!$B$2:$B$7)</f>
        <v>Tarvikkeet</v>
      </c>
      <c r="K3708">
        <f>Table1[[#This Row],[Myyntihinta]]-Table1[[#This Row],[Ostohinta]]</f>
        <v>4.83</v>
      </c>
    </row>
    <row r="3709" spans="1:11" x14ac:dyDescent="0.2">
      <c r="A3709">
        <v>54207</v>
      </c>
      <c r="B3709" s="21">
        <v>44424</v>
      </c>
      <c r="C3709" s="26" t="s">
        <v>828</v>
      </c>
      <c r="D3709">
        <v>1</v>
      </c>
      <c r="E3709">
        <v>11</v>
      </c>
      <c r="F3709">
        <v>14</v>
      </c>
      <c r="G3709">
        <v>10.44</v>
      </c>
      <c r="H3709" t="str">
        <f>_xlfn.XLOOKUP(Table1[[#This Row],[MyyjäID]],myyjat!$A$2:$A$16,myyjat!$B$2:$B$16)</f>
        <v>Lisbeth</v>
      </c>
      <c r="I3709">
        <f>_xlfn.XLOOKUP(Table1[[#This Row],[Tuotenumero]],tuotteet!$A$2:$A$26,tuotteet!$C$2:$C$26)</f>
        <v>4</v>
      </c>
      <c r="J3709" t="str">
        <f>_xlfn.XLOOKUP(Table1[[#This Row],[ryhmäID]],ryhmat!$A$2:$A$7,ryhmat!$B$2:$B$7)</f>
        <v>Tarvikkeet</v>
      </c>
      <c r="K3709">
        <f>Table1[[#This Row],[Myyntihinta]]-Table1[[#This Row],[Ostohinta]]</f>
        <v>3.5600000000000005</v>
      </c>
    </row>
    <row r="3710" spans="1:11" x14ac:dyDescent="0.2">
      <c r="A3710">
        <v>54208</v>
      </c>
      <c r="B3710" s="21">
        <v>44424</v>
      </c>
      <c r="C3710" s="26" t="s">
        <v>828</v>
      </c>
      <c r="D3710">
        <v>1</v>
      </c>
      <c r="E3710">
        <v>6</v>
      </c>
      <c r="F3710">
        <v>15</v>
      </c>
      <c r="G3710">
        <v>10.63</v>
      </c>
      <c r="H3710" t="str">
        <f>_xlfn.XLOOKUP(Table1[[#This Row],[MyyjäID]],myyjat!$A$2:$A$16,myyjat!$B$2:$B$16)</f>
        <v>Hessu</v>
      </c>
      <c r="I3710">
        <f>_xlfn.XLOOKUP(Table1[[#This Row],[Tuotenumero]],tuotteet!$A$2:$A$26,tuotteet!$C$2:$C$26)</f>
        <v>4</v>
      </c>
      <c r="J3710" t="str">
        <f>_xlfn.XLOOKUP(Table1[[#This Row],[ryhmäID]],ryhmat!$A$2:$A$7,ryhmat!$B$2:$B$7)</f>
        <v>Tarvikkeet</v>
      </c>
      <c r="K3710">
        <f>Table1[[#This Row],[Myyntihinta]]-Table1[[#This Row],[Ostohinta]]</f>
        <v>4.3699999999999992</v>
      </c>
    </row>
    <row r="3711" spans="1:11" x14ac:dyDescent="0.2">
      <c r="A3711">
        <v>54209</v>
      </c>
      <c r="B3711" s="21">
        <v>44424</v>
      </c>
      <c r="C3711" s="26" t="s">
        <v>828</v>
      </c>
      <c r="D3711">
        <v>1</v>
      </c>
      <c r="E3711">
        <v>9</v>
      </c>
      <c r="F3711">
        <v>15</v>
      </c>
      <c r="G3711">
        <v>10.5</v>
      </c>
      <c r="H3711" t="str">
        <f>_xlfn.XLOOKUP(Table1[[#This Row],[MyyjäID]],myyjat!$A$2:$A$16,myyjat!$B$2:$B$16)</f>
        <v>Maija</v>
      </c>
      <c r="I3711">
        <f>_xlfn.XLOOKUP(Table1[[#This Row],[Tuotenumero]],tuotteet!$A$2:$A$26,tuotteet!$C$2:$C$26)</f>
        <v>4</v>
      </c>
      <c r="J3711" t="str">
        <f>_xlfn.XLOOKUP(Table1[[#This Row],[ryhmäID]],ryhmat!$A$2:$A$7,ryhmat!$B$2:$B$7)</f>
        <v>Tarvikkeet</v>
      </c>
      <c r="K3711">
        <f>Table1[[#This Row],[Myyntihinta]]-Table1[[#This Row],[Ostohinta]]</f>
        <v>4.5</v>
      </c>
    </row>
    <row r="3712" spans="1:11" x14ac:dyDescent="0.2">
      <c r="A3712">
        <v>54210</v>
      </c>
      <c r="B3712" s="21">
        <v>44424</v>
      </c>
      <c r="C3712" s="26" t="s">
        <v>828</v>
      </c>
      <c r="D3712">
        <v>1</v>
      </c>
      <c r="E3712">
        <v>7</v>
      </c>
      <c r="F3712">
        <v>15</v>
      </c>
      <c r="G3712">
        <v>10.65</v>
      </c>
      <c r="H3712" t="str">
        <f>_xlfn.XLOOKUP(Table1[[#This Row],[MyyjäID]],myyjat!$A$2:$A$16,myyjat!$B$2:$B$16)</f>
        <v>Rauno</v>
      </c>
      <c r="I3712">
        <f>_xlfn.XLOOKUP(Table1[[#This Row],[Tuotenumero]],tuotteet!$A$2:$A$26,tuotteet!$C$2:$C$26)</f>
        <v>4</v>
      </c>
      <c r="J3712" t="str">
        <f>_xlfn.XLOOKUP(Table1[[#This Row],[ryhmäID]],ryhmat!$A$2:$A$7,ryhmat!$B$2:$B$7)</f>
        <v>Tarvikkeet</v>
      </c>
      <c r="K3712">
        <f>Table1[[#This Row],[Myyntihinta]]-Table1[[#This Row],[Ostohinta]]</f>
        <v>4.3499999999999996</v>
      </c>
    </row>
    <row r="3713" spans="1:11" x14ac:dyDescent="0.2">
      <c r="A3713">
        <v>54211</v>
      </c>
      <c r="B3713" s="21">
        <v>44425</v>
      </c>
      <c r="C3713" s="26" t="s">
        <v>826</v>
      </c>
      <c r="D3713">
        <v>1</v>
      </c>
      <c r="E3713">
        <v>5</v>
      </c>
      <c r="F3713">
        <v>17</v>
      </c>
      <c r="G3713">
        <v>9.0500000000000007</v>
      </c>
      <c r="H3713" t="str">
        <f>_xlfn.XLOOKUP(Table1[[#This Row],[MyyjäID]],myyjat!$A$2:$A$16,myyjat!$B$2:$B$16)</f>
        <v>Liisa</v>
      </c>
      <c r="I3713">
        <f>_xlfn.XLOOKUP(Table1[[#This Row],[Tuotenumero]],tuotteet!$A$2:$A$26,tuotteet!$C$2:$C$26)</f>
        <v>4</v>
      </c>
      <c r="J3713" t="str">
        <f>_xlfn.XLOOKUP(Table1[[#This Row],[ryhmäID]],ryhmat!$A$2:$A$7,ryhmat!$B$2:$B$7)</f>
        <v>Tarvikkeet</v>
      </c>
      <c r="K3713">
        <f>Table1[[#This Row],[Myyntihinta]]-Table1[[#This Row],[Ostohinta]]</f>
        <v>7.9499999999999993</v>
      </c>
    </row>
    <row r="3714" spans="1:11" x14ac:dyDescent="0.2">
      <c r="A3714">
        <v>54212</v>
      </c>
      <c r="B3714" s="21">
        <v>44425</v>
      </c>
      <c r="C3714" s="26" t="s">
        <v>829</v>
      </c>
      <c r="D3714">
        <v>1</v>
      </c>
      <c r="E3714">
        <v>14</v>
      </c>
      <c r="F3714">
        <v>325</v>
      </c>
      <c r="G3714">
        <v>221.1</v>
      </c>
      <c r="H3714" t="str">
        <f>_xlfn.XLOOKUP(Table1[[#This Row],[MyyjäID]],myyjat!$A$2:$A$16,myyjat!$B$2:$B$16)</f>
        <v>Hillevi</v>
      </c>
      <c r="I3714">
        <f>_xlfn.XLOOKUP(Table1[[#This Row],[Tuotenumero]],tuotteet!$A$2:$A$26,tuotteet!$C$2:$C$26)</f>
        <v>3</v>
      </c>
      <c r="J3714" t="str">
        <f>_xlfn.XLOOKUP(Table1[[#This Row],[ryhmäID]],ryhmat!$A$2:$A$7,ryhmat!$B$2:$B$7)</f>
        <v>TV</v>
      </c>
      <c r="K3714">
        <f>Table1[[#This Row],[Myyntihinta]]-Table1[[#This Row],[Ostohinta]]</f>
        <v>103.9</v>
      </c>
    </row>
    <row r="3715" spans="1:11" x14ac:dyDescent="0.2">
      <c r="A3715">
        <v>54213</v>
      </c>
      <c r="B3715" s="21">
        <v>44425</v>
      </c>
      <c r="C3715" s="26" t="s">
        <v>828</v>
      </c>
      <c r="D3715">
        <v>1</v>
      </c>
      <c r="E3715">
        <v>7</v>
      </c>
      <c r="F3715">
        <v>15</v>
      </c>
      <c r="G3715">
        <v>10.41</v>
      </c>
      <c r="H3715" t="str">
        <f>_xlfn.XLOOKUP(Table1[[#This Row],[MyyjäID]],myyjat!$A$2:$A$16,myyjat!$B$2:$B$16)</f>
        <v>Rauno</v>
      </c>
      <c r="I3715">
        <f>_xlfn.XLOOKUP(Table1[[#This Row],[Tuotenumero]],tuotteet!$A$2:$A$26,tuotteet!$C$2:$C$26)</f>
        <v>4</v>
      </c>
      <c r="J3715" t="str">
        <f>_xlfn.XLOOKUP(Table1[[#This Row],[ryhmäID]],ryhmat!$A$2:$A$7,ryhmat!$B$2:$B$7)</f>
        <v>Tarvikkeet</v>
      </c>
      <c r="K3715">
        <f>Table1[[#This Row],[Myyntihinta]]-Table1[[#This Row],[Ostohinta]]</f>
        <v>4.59</v>
      </c>
    </row>
    <row r="3716" spans="1:11" x14ac:dyDescent="0.2">
      <c r="A3716">
        <v>54214</v>
      </c>
      <c r="B3716" s="21">
        <v>44425</v>
      </c>
      <c r="C3716" s="26" t="s">
        <v>828</v>
      </c>
      <c r="D3716">
        <v>1</v>
      </c>
      <c r="E3716">
        <v>11</v>
      </c>
      <c r="F3716">
        <v>14</v>
      </c>
      <c r="G3716">
        <v>10.38</v>
      </c>
      <c r="H3716" t="str">
        <f>_xlfn.XLOOKUP(Table1[[#This Row],[MyyjäID]],myyjat!$A$2:$A$16,myyjat!$B$2:$B$16)</f>
        <v>Lisbeth</v>
      </c>
      <c r="I3716">
        <f>_xlfn.XLOOKUP(Table1[[#This Row],[Tuotenumero]],tuotteet!$A$2:$A$26,tuotteet!$C$2:$C$26)</f>
        <v>4</v>
      </c>
      <c r="J3716" t="str">
        <f>_xlfn.XLOOKUP(Table1[[#This Row],[ryhmäID]],ryhmat!$A$2:$A$7,ryhmat!$B$2:$B$7)</f>
        <v>Tarvikkeet</v>
      </c>
      <c r="K3716">
        <f>Table1[[#This Row],[Myyntihinta]]-Table1[[#This Row],[Ostohinta]]</f>
        <v>3.6199999999999992</v>
      </c>
    </row>
    <row r="3717" spans="1:11" x14ac:dyDescent="0.2">
      <c r="A3717">
        <v>54215</v>
      </c>
      <c r="B3717" s="21">
        <v>44426</v>
      </c>
      <c r="C3717" s="26" t="s">
        <v>827</v>
      </c>
      <c r="D3717">
        <v>1</v>
      </c>
      <c r="E3717">
        <v>11</v>
      </c>
      <c r="F3717">
        <v>250</v>
      </c>
      <c r="G3717">
        <v>133.83000000000001</v>
      </c>
      <c r="H3717" t="str">
        <f>_xlfn.XLOOKUP(Table1[[#This Row],[MyyjäID]],myyjat!$A$2:$A$16,myyjat!$B$2:$B$16)</f>
        <v>Lisbeth</v>
      </c>
      <c r="I3717">
        <f>_xlfn.XLOOKUP(Table1[[#This Row],[Tuotenumero]],tuotteet!$A$2:$A$26,tuotteet!$C$2:$C$26)</f>
        <v>1</v>
      </c>
      <c r="J3717" t="str">
        <f>_xlfn.XLOOKUP(Table1[[#This Row],[ryhmäID]],ryhmat!$A$2:$A$7,ryhmat!$B$2:$B$7)</f>
        <v>Äänentoisto</v>
      </c>
      <c r="K3717">
        <f>Table1[[#This Row],[Myyntihinta]]-Table1[[#This Row],[Ostohinta]]</f>
        <v>116.16999999999999</v>
      </c>
    </row>
    <row r="3718" spans="1:11" x14ac:dyDescent="0.2">
      <c r="A3718">
        <v>54216</v>
      </c>
      <c r="B3718" s="21">
        <v>44426</v>
      </c>
      <c r="C3718" s="26" t="s">
        <v>828</v>
      </c>
      <c r="D3718">
        <v>1</v>
      </c>
      <c r="E3718">
        <v>2</v>
      </c>
      <c r="F3718">
        <v>14</v>
      </c>
      <c r="G3718">
        <v>10.97</v>
      </c>
      <c r="H3718" t="str">
        <f>_xlfn.XLOOKUP(Table1[[#This Row],[MyyjäID]],myyjat!$A$2:$A$16,myyjat!$B$2:$B$16)</f>
        <v>Petteri</v>
      </c>
      <c r="I3718">
        <f>_xlfn.XLOOKUP(Table1[[#This Row],[Tuotenumero]],tuotteet!$A$2:$A$26,tuotteet!$C$2:$C$26)</f>
        <v>4</v>
      </c>
      <c r="J3718" t="str">
        <f>_xlfn.XLOOKUP(Table1[[#This Row],[ryhmäID]],ryhmat!$A$2:$A$7,ryhmat!$B$2:$B$7)</f>
        <v>Tarvikkeet</v>
      </c>
      <c r="K3718">
        <f>Table1[[#This Row],[Myyntihinta]]-Table1[[#This Row],[Ostohinta]]</f>
        <v>3.0299999999999994</v>
      </c>
    </row>
    <row r="3719" spans="1:11" x14ac:dyDescent="0.2">
      <c r="A3719">
        <v>54217</v>
      </c>
      <c r="B3719" s="21">
        <v>44426</v>
      </c>
      <c r="C3719" s="26" t="s">
        <v>828</v>
      </c>
      <c r="D3719">
        <v>1</v>
      </c>
      <c r="E3719">
        <v>6</v>
      </c>
      <c r="F3719">
        <v>15</v>
      </c>
      <c r="G3719">
        <v>10.62</v>
      </c>
      <c r="H3719" t="str">
        <f>_xlfn.XLOOKUP(Table1[[#This Row],[MyyjäID]],myyjat!$A$2:$A$16,myyjat!$B$2:$B$16)</f>
        <v>Hessu</v>
      </c>
      <c r="I3719">
        <f>_xlfn.XLOOKUP(Table1[[#This Row],[Tuotenumero]],tuotteet!$A$2:$A$26,tuotteet!$C$2:$C$26)</f>
        <v>4</v>
      </c>
      <c r="J3719" t="str">
        <f>_xlfn.XLOOKUP(Table1[[#This Row],[ryhmäID]],ryhmat!$A$2:$A$7,ryhmat!$B$2:$B$7)</f>
        <v>Tarvikkeet</v>
      </c>
      <c r="K3719">
        <f>Table1[[#This Row],[Myyntihinta]]-Table1[[#This Row],[Ostohinta]]</f>
        <v>4.3800000000000008</v>
      </c>
    </row>
    <row r="3720" spans="1:11" x14ac:dyDescent="0.2">
      <c r="A3720">
        <v>54218</v>
      </c>
      <c r="B3720" s="21">
        <v>44426</v>
      </c>
      <c r="C3720" s="26" t="s">
        <v>828</v>
      </c>
      <c r="D3720">
        <v>1</v>
      </c>
      <c r="E3720">
        <v>2</v>
      </c>
      <c r="F3720">
        <v>15</v>
      </c>
      <c r="G3720">
        <v>10.45</v>
      </c>
      <c r="H3720" t="str">
        <f>_xlfn.XLOOKUP(Table1[[#This Row],[MyyjäID]],myyjat!$A$2:$A$16,myyjat!$B$2:$B$16)</f>
        <v>Petteri</v>
      </c>
      <c r="I3720">
        <f>_xlfn.XLOOKUP(Table1[[#This Row],[Tuotenumero]],tuotteet!$A$2:$A$26,tuotteet!$C$2:$C$26)</f>
        <v>4</v>
      </c>
      <c r="J3720" t="str">
        <f>_xlfn.XLOOKUP(Table1[[#This Row],[ryhmäID]],ryhmat!$A$2:$A$7,ryhmat!$B$2:$B$7)</f>
        <v>Tarvikkeet</v>
      </c>
      <c r="K3720">
        <f>Table1[[#This Row],[Myyntihinta]]-Table1[[#This Row],[Ostohinta]]</f>
        <v>4.5500000000000007</v>
      </c>
    </row>
    <row r="3721" spans="1:11" x14ac:dyDescent="0.2">
      <c r="A3721">
        <v>54219</v>
      </c>
      <c r="B3721" s="21">
        <v>44427</v>
      </c>
      <c r="C3721" s="26" t="s">
        <v>833</v>
      </c>
      <c r="D3721">
        <v>1</v>
      </c>
      <c r="E3721">
        <v>10</v>
      </c>
      <c r="F3721">
        <v>32</v>
      </c>
      <c r="G3721">
        <v>20.09</v>
      </c>
      <c r="H3721" t="str">
        <f>_xlfn.XLOOKUP(Table1[[#This Row],[MyyjäID]],myyjat!$A$2:$A$16,myyjat!$B$2:$B$16)</f>
        <v>Jenni</v>
      </c>
      <c r="I3721">
        <f>_xlfn.XLOOKUP(Table1[[#This Row],[Tuotenumero]],tuotteet!$A$2:$A$26,tuotteet!$C$2:$C$26)</f>
        <v>4</v>
      </c>
      <c r="J3721" t="str">
        <f>_xlfn.XLOOKUP(Table1[[#This Row],[ryhmäID]],ryhmat!$A$2:$A$7,ryhmat!$B$2:$B$7)</f>
        <v>Tarvikkeet</v>
      </c>
      <c r="K3721">
        <f>Table1[[#This Row],[Myyntihinta]]-Table1[[#This Row],[Ostohinta]]</f>
        <v>11.91</v>
      </c>
    </row>
    <row r="3722" spans="1:11" x14ac:dyDescent="0.2">
      <c r="A3722">
        <v>54220</v>
      </c>
      <c r="B3722" s="21">
        <v>44427</v>
      </c>
      <c r="C3722" s="26" t="s">
        <v>831</v>
      </c>
      <c r="D3722">
        <v>1</v>
      </c>
      <c r="E3722">
        <v>5</v>
      </c>
      <c r="F3722">
        <v>111</v>
      </c>
      <c r="G3722">
        <v>71.91</v>
      </c>
      <c r="H3722" t="str">
        <f>_xlfn.XLOOKUP(Table1[[#This Row],[MyyjäID]],myyjat!$A$2:$A$16,myyjat!$B$2:$B$16)</f>
        <v>Liisa</v>
      </c>
      <c r="I3722">
        <f>_xlfn.XLOOKUP(Table1[[#This Row],[Tuotenumero]],tuotteet!$A$2:$A$26,tuotteet!$C$2:$C$26)</f>
        <v>6</v>
      </c>
      <c r="J3722" t="str">
        <f>_xlfn.XLOOKUP(Table1[[#This Row],[ryhmäID]],ryhmat!$A$2:$A$7,ryhmat!$B$2:$B$7)</f>
        <v>Digiboxit</v>
      </c>
      <c r="K3722">
        <f>Table1[[#This Row],[Myyntihinta]]-Table1[[#This Row],[Ostohinta]]</f>
        <v>39.090000000000003</v>
      </c>
    </row>
    <row r="3723" spans="1:11" x14ac:dyDescent="0.2">
      <c r="A3723">
        <v>54221</v>
      </c>
      <c r="B3723" s="21">
        <v>44427</v>
      </c>
      <c r="C3723" s="26" t="s">
        <v>828</v>
      </c>
      <c r="D3723">
        <v>1</v>
      </c>
      <c r="E3723">
        <v>3</v>
      </c>
      <c r="F3723">
        <v>15</v>
      </c>
      <c r="G3723">
        <v>10.77</v>
      </c>
      <c r="H3723" t="str">
        <f>_xlfn.XLOOKUP(Table1[[#This Row],[MyyjäID]],myyjat!$A$2:$A$16,myyjat!$B$2:$B$16)</f>
        <v>Pekka</v>
      </c>
      <c r="I3723">
        <f>_xlfn.XLOOKUP(Table1[[#This Row],[Tuotenumero]],tuotteet!$A$2:$A$26,tuotteet!$C$2:$C$26)</f>
        <v>4</v>
      </c>
      <c r="J3723" t="str">
        <f>_xlfn.XLOOKUP(Table1[[#This Row],[ryhmäID]],ryhmat!$A$2:$A$7,ryhmat!$B$2:$B$7)</f>
        <v>Tarvikkeet</v>
      </c>
      <c r="K3723">
        <f>Table1[[#This Row],[Myyntihinta]]-Table1[[#This Row],[Ostohinta]]</f>
        <v>4.2300000000000004</v>
      </c>
    </row>
    <row r="3724" spans="1:11" x14ac:dyDescent="0.2">
      <c r="A3724">
        <v>54222</v>
      </c>
      <c r="B3724" s="21">
        <v>44427</v>
      </c>
      <c r="C3724" s="26" t="s">
        <v>830</v>
      </c>
      <c r="D3724">
        <v>1</v>
      </c>
      <c r="E3724">
        <v>2</v>
      </c>
      <c r="F3724">
        <v>59</v>
      </c>
      <c r="G3724">
        <v>44.41</v>
      </c>
      <c r="H3724" t="str">
        <f>_xlfn.XLOOKUP(Table1[[#This Row],[MyyjäID]],myyjat!$A$2:$A$16,myyjat!$B$2:$B$16)</f>
        <v>Petteri</v>
      </c>
      <c r="I3724">
        <f>_xlfn.XLOOKUP(Table1[[#This Row],[Tuotenumero]],tuotteet!$A$2:$A$26,tuotteet!$C$2:$C$26)</f>
        <v>4</v>
      </c>
      <c r="J3724" t="str">
        <f>_xlfn.XLOOKUP(Table1[[#This Row],[ryhmäID]],ryhmat!$A$2:$A$7,ryhmat!$B$2:$B$7)</f>
        <v>Tarvikkeet</v>
      </c>
      <c r="K3724">
        <f>Table1[[#This Row],[Myyntihinta]]-Table1[[#This Row],[Ostohinta]]</f>
        <v>14.590000000000003</v>
      </c>
    </row>
    <row r="3725" spans="1:11" x14ac:dyDescent="0.2">
      <c r="A3725">
        <v>54223</v>
      </c>
      <c r="B3725" s="21">
        <v>44428</v>
      </c>
      <c r="C3725" s="26" t="s">
        <v>826</v>
      </c>
      <c r="D3725">
        <v>1</v>
      </c>
      <c r="E3725">
        <v>10</v>
      </c>
      <c r="F3725">
        <v>17</v>
      </c>
      <c r="G3725">
        <v>9.65</v>
      </c>
      <c r="H3725" t="str">
        <f>_xlfn.XLOOKUP(Table1[[#This Row],[MyyjäID]],myyjat!$A$2:$A$16,myyjat!$B$2:$B$16)</f>
        <v>Jenni</v>
      </c>
      <c r="I3725">
        <f>_xlfn.XLOOKUP(Table1[[#This Row],[Tuotenumero]],tuotteet!$A$2:$A$26,tuotteet!$C$2:$C$26)</f>
        <v>4</v>
      </c>
      <c r="J3725" t="str">
        <f>_xlfn.XLOOKUP(Table1[[#This Row],[ryhmäID]],ryhmat!$A$2:$A$7,ryhmat!$B$2:$B$7)</f>
        <v>Tarvikkeet</v>
      </c>
      <c r="K3725">
        <f>Table1[[#This Row],[Myyntihinta]]-Table1[[#This Row],[Ostohinta]]</f>
        <v>7.35</v>
      </c>
    </row>
    <row r="3726" spans="1:11" x14ac:dyDescent="0.2">
      <c r="A3726">
        <v>54224</v>
      </c>
      <c r="B3726" s="21">
        <v>44428</v>
      </c>
      <c r="C3726" s="26" t="s">
        <v>827</v>
      </c>
      <c r="D3726">
        <v>1</v>
      </c>
      <c r="E3726">
        <v>7</v>
      </c>
      <c r="F3726">
        <v>241</v>
      </c>
      <c r="G3726">
        <v>139.47</v>
      </c>
      <c r="H3726" t="str">
        <f>_xlfn.XLOOKUP(Table1[[#This Row],[MyyjäID]],myyjat!$A$2:$A$16,myyjat!$B$2:$B$16)</f>
        <v>Rauno</v>
      </c>
      <c r="I3726">
        <f>_xlfn.XLOOKUP(Table1[[#This Row],[Tuotenumero]],tuotteet!$A$2:$A$26,tuotteet!$C$2:$C$26)</f>
        <v>1</v>
      </c>
      <c r="J3726" t="str">
        <f>_xlfn.XLOOKUP(Table1[[#This Row],[ryhmäID]],ryhmat!$A$2:$A$7,ryhmat!$B$2:$B$7)</f>
        <v>Äänentoisto</v>
      </c>
      <c r="K3726">
        <f>Table1[[#This Row],[Myyntihinta]]-Table1[[#This Row],[Ostohinta]]</f>
        <v>101.53</v>
      </c>
    </row>
    <row r="3727" spans="1:11" x14ac:dyDescent="0.2">
      <c r="A3727">
        <v>54225</v>
      </c>
      <c r="B3727" s="21">
        <v>44428</v>
      </c>
      <c r="C3727" s="26" t="s">
        <v>828</v>
      </c>
      <c r="D3727">
        <v>1</v>
      </c>
      <c r="E3727">
        <v>11</v>
      </c>
      <c r="F3727">
        <v>15</v>
      </c>
      <c r="G3727">
        <v>10.220000000000001</v>
      </c>
      <c r="H3727" t="str">
        <f>_xlfn.XLOOKUP(Table1[[#This Row],[MyyjäID]],myyjat!$A$2:$A$16,myyjat!$B$2:$B$16)</f>
        <v>Lisbeth</v>
      </c>
      <c r="I3727">
        <f>_xlfn.XLOOKUP(Table1[[#This Row],[Tuotenumero]],tuotteet!$A$2:$A$26,tuotteet!$C$2:$C$26)</f>
        <v>4</v>
      </c>
      <c r="J3727" t="str">
        <f>_xlfn.XLOOKUP(Table1[[#This Row],[ryhmäID]],ryhmat!$A$2:$A$7,ryhmat!$B$2:$B$7)</f>
        <v>Tarvikkeet</v>
      </c>
      <c r="K3727">
        <f>Table1[[#This Row],[Myyntihinta]]-Table1[[#This Row],[Ostohinta]]</f>
        <v>4.7799999999999994</v>
      </c>
    </row>
    <row r="3728" spans="1:11" x14ac:dyDescent="0.2">
      <c r="A3728">
        <v>54226</v>
      </c>
      <c r="B3728" s="21">
        <v>44429</v>
      </c>
      <c r="C3728" s="26" t="s">
        <v>828</v>
      </c>
      <c r="D3728">
        <v>1</v>
      </c>
      <c r="E3728">
        <v>5</v>
      </c>
      <c r="F3728">
        <v>15</v>
      </c>
      <c r="G3728">
        <v>11.19</v>
      </c>
      <c r="H3728" t="str">
        <f>_xlfn.XLOOKUP(Table1[[#This Row],[MyyjäID]],myyjat!$A$2:$A$16,myyjat!$B$2:$B$16)</f>
        <v>Liisa</v>
      </c>
      <c r="I3728">
        <f>_xlfn.XLOOKUP(Table1[[#This Row],[Tuotenumero]],tuotteet!$A$2:$A$26,tuotteet!$C$2:$C$26)</f>
        <v>4</v>
      </c>
      <c r="J3728" t="str">
        <f>_xlfn.XLOOKUP(Table1[[#This Row],[ryhmäID]],ryhmat!$A$2:$A$7,ryhmat!$B$2:$B$7)</f>
        <v>Tarvikkeet</v>
      </c>
      <c r="K3728">
        <f>Table1[[#This Row],[Myyntihinta]]-Table1[[#This Row],[Ostohinta]]</f>
        <v>3.8100000000000005</v>
      </c>
    </row>
    <row r="3729" spans="1:11" x14ac:dyDescent="0.2">
      <c r="A3729">
        <v>54227</v>
      </c>
      <c r="B3729" s="21">
        <v>44430</v>
      </c>
      <c r="C3729" s="26" t="s">
        <v>828</v>
      </c>
      <c r="D3729">
        <v>1</v>
      </c>
      <c r="E3729">
        <v>2</v>
      </c>
      <c r="F3729">
        <v>15</v>
      </c>
      <c r="G3729">
        <v>10.39</v>
      </c>
      <c r="H3729" t="str">
        <f>_xlfn.XLOOKUP(Table1[[#This Row],[MyyjäID]],myyjat!$A$2:$A$16,myyjat!$B$2:$B$16)</f>
        <v>Petteri</v>
      </c>
      <c r="I3729">
        <f>_xlfn.XLOOKUP(Table1[[#This Row],[Tuotenumero]],tuotteet!$A$2:$A$26,tuotteet!$C$2:$C$26)</f>
        <v>4</v>
      </c>
      <c r="J3729" t="str">
        <f>_xlfn.XLOOKUP(Table1[[#This Row],[ryhmäID]],ryhmat!$A$2:$A$7,ryhmat!$B$2:$B$7)</f>
        <v>Tarvikkeet</v>
      </c>
      <c r="K3729">
        <f>Table1[[#This Row],[Myyntihinta]]-Table1[[#This Row],[Ostohinta]]</f>
        <v>4.6099999999999994</v>
      </c>
    </row>
    <row r="3730" spans="1:11" x14ac:dyDescent="0.2">
      <c r="A3730">
        <v>54228</v>
      </c>
      <c r="B3730" s="21">
        <v>44431</v>
      </c>
      <c r="C3730" s="26" t="s">
        <v>828</v>
      </c>
      <c r="D3730">
        <v>1</v>
      </c>
      <c r="E3730">
        <v>13</v>
      </c>
      <c r="F3730">
        <v>14</v>
      </c>
      <c r="G3730">
        <v>10.49</v>
      </c>
      <c r="H3730" t="str">
        <f>_xlfn.XLOOKUP(Table1[[#This Row],[MyyjäID]],myyjat!$A$2:$A$16,myyjat!$B$2:$B$16)</f>
        <v>Mari</v>
      </c>
      <c r="I3730">
        <f>_xlfn.XLOOKUP(Table1[[#This Row],[Tuotenumero]],tuotteet!$A$2:$A$26,tuotteet!$C$2:$C$26)</f>
        <v>4</v>
      </c>
      <c r="J3730" t="str">
        <f>_xlfn.XLOOKUP(Table1[[#This Row],[ryhmäID]],ryhmat!$A$2:$A$7,ryhmat!$B$2:$B$7)</f>
        <v>Tarvikkeet</v>
      </c>
      <c r="K3730">
        <f>Table1[[#This Row],[Myyntihinta]]-Table1[[#This Row],[Ostohinta]]</f>
        <v>3.51</v>
      </c>
    </row>
    <row r="3731" spans="1:11" x14ac:dyDescent="0.2">
      <c r="A3731">
        <v>54229</v>
      </c>
      <c r="B3731" s="21">
        <v>44432</v>
      </c>
      <c r="C3731" s="26" t="s">
        <v>828</v>
      </c>
      <c r="D3731">
        <v>1</v>
      </c>
      <c r="E3731">
        <v>10</v>
      </c>
      <c r="F3731">
        <v>14</v>
      </c>
      <c r="G3731">
        <v>10.63</v>
      </c>
      <c r="H3731" t="str">
        <f>_xlfn.XLOOKUP(Table1[[#This Row],[MyyjäID]],myyjat!$A$2:$A$16,myyjat!$B$2:$B$16)</f>
        <v>Jenni</v>
      </c>
      <c r="I3731">
        <f>_xlfn.XLOOKUP(Table1[[#This Row],[Tuotenumero]],tuotteet!$A$2:$A$26,tuotteet!$C$2:$C$26)</f>
        <v>4</v>
      </c>
      <c r="J3731" t="str">
        <f>_xlfn.XLOOKUP(Table1[[#This Row],[ryhmäID]],ryhmat!$A$2:$A$7,ryhmat!$B$2:$B$7)</f>
        <v>Tarvikkeet</v>
      </c>
      <c r="K3731">
        <f>Table1[[#This Row],[Myyntihinta]]-Table1[[#This Row],[Ostohinta]]</f>
        <v>3.3699999999999992</v>
      </c>
    </row>
    <row r="3732" spans="1:11" x14ac:dyDescent="0.2">
      <c r="A3732">
        <v>54230</v>
      </c>
      <c r="B3732" s="21">
        <v>44432</v>
      </c>
      <c r="C3732" s="26" t="s">
        <v>833</v>
      </c>
      <c r="D3732">
        <v>1</v>
      </c>
      <c r="E3732">
        <v>6</v>
      </c>
      <c r="F3732">
        <v>34</v>
      </c>
      <c r="G3732">
        <v>18.78</v>
      </c>
      <c r="H3732" t="str">
        <f>_xlfn.XLOOKUP(Table1[[#This Row],[MyyjäID]],myyjat!$A$2:$A$16,myyjat!$B$2:$B$16)</f>
        <v>Hessu</v>
      </c>
      <c r="I3732">
        <f>_xlfn.XLOOKUP(Table1[[#This Row],[Tuotenumero]],tuotteet!$A$2:$A$26,tuotteet!$C$2:$C$26)</f>
        <v>4</v>
      </c>
      <c r="J3732" t="str">
        <f>_xlfn.XLOOKUP(Table1[[#This Row],[ryhmäID]],ryhmat!$A$2:$A$7,ryhmat!$B$2:$B$7)</f>
        <v>Tarvikkeet</v>
      </c>
      <c r="K3732">
        <f>Table1[[#This Row],[Myyntihinta]]-Table1[[#This Row],[Ostohinta]]</f>
        <v>15.219999999999999</v>
      </c>
    </row>
    <row r="3733" spans="1:11" x14ac:dyDescent="0.2">
      <c r="A3733">
        <v>54231</v>
      </c>
      <c r="B3733" s="21">
        <v>44432</v>
      </c>
      <c r="C3733" s="26" t="s">
        <v>829</v>
      </c>
      <c r="D3733">
        <v>1</v>
      </c>
      <c r="E3733">
        <v>1</v>
      </c>
      <c r="F3733">
        <v>334</v>
      </c>
      <c r="G3733">
        <v>224.65</v>
      </c>
      <c r="H3733" t="str">
        <f>_xlfn.XLOOKUP(Table1[[#This Row],[MyyjäID]],myyjat!$A$2:$A$16,myyjat!$B$2:$B$16)</f>
        <v>Jani</v>
      </c>
      <c r="I3733">
        <f>_xlfn.XLOOKUP(Table1[[#This Row],[Tuotenumero]],tuotteet!$A$2:$A$26,tuotteet!$C$2:$C$26)</f>
        <v>3</v>
      </c>
      <c r="J3733" t="str">
        <f>_xlfn.XLOOKUP(Table1[[#This Row],[ryhmäID]],ryhmat!$A$2:$A$7,ryhmat!$B$2:$B$7)</f>
        <v>TV</v>
      </c>
      <c r="K3733">
        <f>Table1[[#This Row],[Myyntihinta]]-Table1[[#This Row],[Ostohinta]]</f>
        <v>109.35</v>
      </c>
    </row>
    <row r="3734" spans="1:11" x14ac:dyDescent="0.2">
      <c r="A3734">
        <v>54232</v>
      </c>
      <c r="B3734" s="21">
        <v>44433</v>
      </c>
      <c r="C3734" s="26" t="s">
        <v>828</v>
      </c>
      <c r="D3734">
        <v>1</v>
      </c>
      <c r="E3734">
        <v>2</v>
      </c>
      <c r="F3734">
        <v>15</v>
      </c>
      <c r="G3734">
        <v>10.3</v>
      </c>
      <c r="H3734" t="str">
        <f>_xlfn.XLOOKUP(Table1[[#This Row],[MyyjäID]],myyjat!$A$2:$A$16,myyjat!$B$2:$B$16)</f>
        <v>Petteri</v>
      </c>
      <c r="I3734">
        <f>_xlfn.XLOOKUP(Table1[[#This Row],[Tuotenumero]],tuotteet!$A$2:$A$26,tuotteet!$C$2:$C$26)</f>
        <v>4</v>
      </c>
      <c r="J3734" t="str">
        <f>_xlfn.XLOOKUP(Table1[[#This Row],[ryhmäID]],ryhmat!$A$2:$A$7,ryhmat!$B$2:$B$7)</f>
        <v>Tarvikkeet</v>
      </c>
      <c r="K3734">
        <f>Table1[[#This Row],[Myyntihinta]]-Table1[[#This Row],[Ostohinta]]</f>
        <v>4.6999999999999993</v>
      </c>
    </row>
    <row r="3735" spans="1:11" x14ac:dyDescent="0.2">
      <c r="A3735">
        <v>54233</v>
      </c>
      <c r="B3735" s="21">
        <v>44433</v>
      </c>
      <c r="C3735" s="26" t="s">
        <v>827</v>
      </c>
      <c r="D3735">
        <v>1</v>
      </c>
      <c r="E3735">
        <v>1</v>
      </c>
      <c r="F3735">
        <v>254</v>
      </c>
      <c r="G3735">
        <v>129.58000000000001</v>
      </c>
      <c r="H3735" t="str">
        <f>_xlfn.XLOOKUP(Table1[[#This Row],[MyyjäID]],myyjat!$A$2:$A$16,myyjat!$B$2:$B$16)</f>
        <v>Jani</v>
      </c>
      <c r="I3735">
        <f>_xlfn.XLOOKUP(Table1[[#This Row],[Tuotenumero]],tuotteet!$A$2:$A$26,tuotteet!$C$2:$C$26)</f>
        <v>1</v>
      </c>
      <c r="J3735" t="str">
        <f>_xlfn.XLOOKUP(Table1[[#This Row],[ryhmäID]],ryhmat!$A$2:$A$7,ryhmat!$B$2:$B$7)</f>
        <v>Äänentoisto</v>
      </c>
      <c r="K3735">
        <f>Table1[[#This Row],[Myyntihinta]]-Table1[[#This Row],[Ostohinta]]</f>
        <v>124.41999999999999</v>
      </c>
    </row>
    <row r="3736" spans="1:11" x14ac:dyDescent="0.2">
      <c r="A3736">
        <v>54234</v>
      </c>
      <c r="B3736" s="21">
        <v>44434</v>
      </c>
      <c r="C3736" s="26" t="s">
        <v>828</v>
      </c>
      <c r="D3736">
        <v>1</v>
      </c>
      <c r="E3736">
        <v>7</v>
      </c>
      <c r="F3736">
        <v>15</v>
      </c>
      <c r="G3736">
        <v>10.17</v>
      </c>
      <c r="H3736" t="str">
        <f>_xlfn.XLOOKUP(Table1[[#This Row],[MyyjäID]],myyjat!$A$2:$A$16,myyjat!$B$2:$B$16)</f>
        <v>Rauno</v>
      </c>
      <c r="I3736">
        <f>_xlfn.XLOOKUP(Table1[[#This Row],[Tuotenumero]],tuotteet!$A$2:$A$26,tuotteet!$C$2:$C$26)</f>
        <v>4</v>
      </c>
      <c r="J3736" t="str">
        <f>_xlfn.XLOOKUP(Table1[[#This Row],[ryhmäID]],ryhmat!$A$2:$A$7,ryhmat!$B$2:$B$7)</f>
        <v>Tarvikkeet</v>
      </c>
      <c r="K3736">
        <f>Table1[[#This Row],[Myyntihinta]]-Table1[[#This Row],[Ostohinta]]</f>
        <v>4.83</v>
      </c>
    </row>
    <row r="3737" spans="1:11" x14ac:dyDescent="0.2">
      <c r="A3737">
        <v>54235</v>
      </c>
      <c r="B3737" s="21">
        <v>44435</v>
      </c>
      <c r="C3737" s="26" t="s">
        <v>828</v>
      </c>
      <c r="D3737">
        <v>1</v>
      </c>
      <c r="E3737">
        <v>11</v>
      </c>
      <c r="F3737">
        <v>15</v>
      </c>
      <c r="G3737">
        <v>10.5</v>
      </c>
      <c r="H3737" t="str">
        <f>_xlfn.XLOOKUP(Table1[[#This Row],[MyyjäID]],myyjat!$A$2:$A$16,myyjat!$B$2:$B$16)</f>
        <v>Lisbeth</v>
      </c>
      <c r="I3737">
        <f>_xlfn.XLOOKUP(Table1[[#This Row],[Tuotenumero]],tuotteet!$A$2:$A$26,tuotteet!$C$2:$C$26)</f>
        <v>4</v>
      </c>
      <c r="J3737" t="str">
        <f>_xlfn.XLOOKUP(Table1[[#This Row],[ryhmäID]],ryhmat!$A$2:$A$7,ryhmat!$B$2:$B$7)</f>
        <v>Tarvikkeet</v>
      </c>
      <c r="K3737">
        <f>Table1[[#This Row],[Myyntihinta]]-Table1[[#This Row],[Ostohinta]]</f>
        <v>4.5</v>
      </c>
    </row>
    <row r="3738" spans="1:11" x14ac:dyDescent="0.2">
      <c r="A3738">
        <v>54236</v>
      </c>
      <c r="B3738" s="21">
        <v>44435</v>
      </c>
      <c r="C3738" s="26" t="s">
        <v>828</v>
      </c>
      <c r="D3738">
        <v>1</v>
      </c>
      <c r="E3738">
        <v>6</v>
      </c>
      <c r="F3738">
        <v>15</v>
      </c>
      <c r="G3738">
        <v>11.25</v>
      </c>
      <c r="H3738" t="str">
        <f>_xlfn.XLOOKUP(Table1[[#This Row],[MyyjäID]],myyjat!$A$2:$A$16,myyjat!$B$2:$B$16)</f>
        <v>Hessu</v>
      </c>
      <c r="I3738">
        <f>_xlfn.XLOOKUP(Table1[[#This Row],[Tuotenumero]],tuotteet!$A$2:$A$26,tuotteet!$C$2:$C$26)</f>
        <v>4</v>
      </c>
      <c r="J3738" t="str">
        <f>_xlfn.XLOOKUP(Table1[[#This Row],[ryhmäID]],ryhmat!$A$2:$A$7,ryhmat!$B$2:$B$7)</f>
        <v>Tarvikkeet</v>
      </c>
      <c r="K3738">
        <f>Table1[[#This Row],[Myyntihinta]]-Table1[[#This Row],[Ostohinta]]</f>
        <v>3.75</v>
      </c>
    </row>
    <row r="3739" spans="1:11" x14ac:dyDescent="0.2">
      <c r="A3739">
        <v>54237</v>
      </c>
      <c r="B3739" s="21">
        <v>44435</v>
      </c>
      <c r="C3739" s="26" t="s">
        <v>826</v>
      </c>
      <c r="D3739">
        <v>1</v>
      </c>
      <c r="E3739">
        <v>7</v>
      </c>
      <c r="F3739">
        <v>18</v>
      </c>
      <c r="G3739">
        <v>9.5299999999999994</v>
      </c>
      <c r="H3739" t="str">
        <f>_xlfn.XLOOKUP(Table1[[#This Row],[MyyjäID]],myyjat!$A$2:$A$16,myyjat!$B$2:$B$16)</f>
        <v>Rauno</v>
      </c>
      <c r="I3739">
        <f>_xlfn.XLOOKUP(Table1[[#This Row],[Tuotenumero]],tuotteet!$A$2:$A$26,tuotteet!$C$2:$C$26)</f>
        <v>4</v>
      </c>
      <c r="J3739" t="str">
        <f>_xlfn.XLOOKUP(Table1[[#This Row],[ryhmäID]],ryhmat!$A$2:$A$7,ryhmat!$B$2:$B$7)</f>
        <v>Tarvikkeet</v>
      </c>
      <c r="K3739">
        <f>Table1[[#This Row],[Myyntihinta]]-Table1[[#This Row],[Ostohinta]]</f>
        <v>8.4700000000000006</v>
      </c>
    </row>
    <row r="3740" spans="1:11" x14ac:dyDescent="0.2">
      <c r="A3740">
        <v>54238</v>
      </c>
      <c r="B3740" s="21">
        <v>44435</v>
      </c>
      <c r="C3740" s="26" t="s">
        <v>829</v>
      </c>
      <c r="D3740">
        <v>1</v>
      </c>
      <c r="E3740">
        <v>7</v>
      </c>
      <c r="F3740">
        <v>342</v>
      </c>
      <c r="G3740">
        <v>222.26</v>
      </c>
      <c r="H3740" t="str">
        <f>_xlfn.XLOOKUP(Table1[[#This Row],[MyyjäID]],myyjat!$A$2:$A$16,myyjat!$B$2:$B$16)</f>
        <v>Rauno</v>
      </c>
      <c r="I3740">
        <f>_xlfn.XLOOKUP(Table1[[#This Row],[Tuotenumero]],tuotteet!$A$2:$A$26,tuotteet!$C$2:$C$26)</f>
        <v>3</v>
      </c>
      <c r="J3740" t="str">
        <f>_xlfn.XLOOKUP(Table1[[#This Row],[ryhmäID]],ryhmat!$A$2:$A$7,ryhmat!$B$2:$B$7)</f>
        <v>TV</v>
      </c>
      <c r="K3740">
        <f>Table1[[#This Row],[Myyntihinta]]-Table1[[#This Row],[Ostohinta]]</f>
        <v>119.74000000000001</v>
      </c>
    </row>
    <row r="3741" spans="1:11" x14ac:dyDescent="0.2">
      <c r="A3741">
        <v>54239</v>
      </c>
      <c r="B3741" s="21">
        <v>44435</v>
      </c>
      <c r="C3741" s="26" t="s">
        <v>828</v>
      </c>
      <c r="D3741">
        <v>1</v>
      </c>
      <c r="E3741">
        <v>14</v>
      </c>
      <c r="F3741">
        <v>14</v>
      </c>
      <c r="G3741">
        <v>10.53</v>
      </c>
      <c r="H3741" t="str">
        <f>_xlfn.XLOOKUP(Table1[[#This Row],[MyyjäID]],myyjat!$A$2:$A$16,myyjat!$B$2:$B$16)</f>
        <v>Hillevi</v>
      </c>
      <c r="I3741">
        <f>_xlfn.XLOOKUP(Table1[[#This Row],[Tuotenumero]],tuotteet!$A$2:$A$26,tuotteet!$C$2:$C$26)</f>
        <v>4</v>
      </c>
      <c r="J3741" t="str">
        <f>_xlfn.XLOOKUP(Table1[[#This Row],[ryhmäID]],ryhmat!$A$2:$A$7,ryhmat!$B$2:$B$7)</f>
        <v>Tarvikkeet</v>
      </c>
      <c r="K3741">
        <f>Table1[[#This Row],[Myyntihinta]]-Table1[[#This Row],[Ostohinta]]</f>
        <v>3.4700000000000006</v>
      </c>
    </row>
    <row r="3742" spans="1:11" x14ac:dyDescent="0.2">
      <c r="A3742">
        <v>54240</v>
      </c>
      <c r="B3742" s="21">
        <v>44435</v>
      </c>
      <c r="C3742" s="26" t="s">
        <v>828</v>
      </c>
      <c r="D3742">
        <v>1</v>
      </c>
      <c r="E3742">
        <v>14</v>
      </c>
      <c r="F3742">
        <v>15</v>
      </c>
      <c r="G3742">
        <v>10.36</v>
      </c>
      <c r="H3742" t="str">
        <f>_xlfn.XLOOKUP(Table1[[#This Row],[MyyjäID]],myyjat!$A$2:$A$16,myyjat!$B$2:$B$16)</f>
        <v>Hillevi</v>
      </c>
      <c r="I3742">
        <f>_xlfn.XLOOKUP(Table1[[#This Row],[Tuotenumero]],tuotteet!$A$2:$A$26,tuotteet!$C$2:$C$26)</f>
        <v>4</v>
      </c>
      <c r="J3742" t="str">
        <f>_xlfn.XLOOKUP(Table1[[#This Row],[ryhmäID]],ryhmat!$A$2:$A$7,ryhmat!$B$2:$B$7)</f>
        <v>Tarvikkeet</v>
      </c>
      <c r="K3742">
        <f>Table1[[#This Row],[Myyntihinta]]-Table1[[#This Row],[Ostohinta]]</f>
        <v>4.6400000000000006</v>
      </c>
    </row>
    <row r="3743" spans="1:11" x14ac:dyDescent="0.2">
      <c r="A3743">
        <v>54241</v>
      </c>
      <c r="B3743" s="21">
        <v>44435</v>
      </c>
      <c r="C3743" s="26" t="s">
        <v>828</v>
      </c>
      <c r="D3743">
        <v>1</v>
      </c>
      <c r="E3743">
        <v>11</v>
      </c>
      <c r="F3743">
        <v>15</v>
      </c>
      <c r="G3743">
        <v>10.9</v>
      </c>
      <c r="H3743" t="str">
        <f>_xlfn.XLOOKUP(Table1[[#This Row],[MyyjäID]],myyjat!$A$2:$A$16,myyjat!$B$2:$B$16)</f>
        <v>Lisbeth</v>
      </c>
      <c r="I3743">
        <f>_xlfn.XLOOKUP(Table1[[#This Row],[Tuotenumero]],tuotteet!$A$2:$A$26,tuotteet!$C$2:$C$26)</f>
        <v>4</v>
      </c>
      <c r="J3743" t="str">
        <f>_xlfn.XLOOKUP(Table1[[#This Row],[ryhmäID]],ryhmat!$A$2:$A$7,ryhmat!$B$2:$B$7)</f>
        <v>Tarvikkeet</v>
      </c>
      <c r="K3743">
        <f>Table1[[#This Row],[Myyntihinta]]-Table1[[#This Row],[Ostohinta]]</f>
        <v>4.0999999999999996</v>
      </c>
    </row>
    <row r="3744" spans="1:11" x14ac:dyDescent="0.2">
      <c r="A3744">
        <v>54242</v>
      </c>
      <c r="B3744" s="21">
        <v>44435</v>
      </c>
      <c r="C3744" s="26" t="s">
        <v>828</v>
      </c>
      <c r="D3744">
        <v>1</v>
      </c>
      <c r="E3744">
        <v>1</v>
      </c>
      <c r="F3744">
        <v>15</v>
      </c>
      <c r="G3744">
        <v>10.18</v>
      </c>
      <c r="H3744" t="str">
        <f>_xlfn.XLOOKUP(Table1[[#This Row],[MyyjäID]],myyjat!$A$2:$A$16,myyjat!$B$2:$B$16)</f>
        <v>Jani</v>
      </c>
      <c r="I3744">
        <f>_xlfn.XLOOKUP(Table1[[#This Row],[Tuotenumero]],tuotteet!$A$2:$A$26,tuotteet!$C$2:$C$26)</f>
        <v>4</v>
      </c>
      <c r="J3744" t="str">
        <f>_xlfn.XLOOKUP(Table1[[#This Row],[ryhmäID]],ryhmat!$A$2:$A$7,ryhmat!$B$2:$B$7)</f>
        <v>Tarvikkeet</v>
      </c>
      <c r="K3744">
        <f>Table1[[#This Row],[Myyntihinta]]-Table1[[#This Row],[Ostohinta]]</f>
        <v>4.82</v>
      </c>
    </row>
    <row r="3745" spans="1:11" x14ac:dyDescent="0.2">
      <c r="A3745">
        <v>54243</v>
      </c>
      <c r="B3745" s="21">
        <v>44436</v>
      </c>
      <c r="C3745" s="26" t="s">
        <v>828</v>
      </c>
      <c r="D3745">
        <v>1</v>
      </c>
      <c r="E3745">
        <v>10</v>
      </c>
      <c r="F3745">
        <v>15</v>
      </c>
      <c r="G3745">
        <v>10.77</v>
      </c>
      <c r="H3745" t="str">
        <f>_xlfn.XLOOKUP(Table1[[#This Row],[MyyjäID]],myyjat!$A$2:$A$16,myyjat!$B$2:$B$16)</f>
        <v>Jenni</v>
      </c>
      <c r="I3745">
        <f>_xlfn.XLOOKUP(Table1[[#This Row],[Tuotenumero]],tuotteet!$A$2:$A$26,tuotteet!$C$2:$C$26)</f>
        <v>4</v>
      </c>
      <c r="J3745" t="str">
        <f>_xlfn.XLOOKUP(Table1[[#This Row],[ryhmäID]],ryhmat!$A$2:$A$7,ryhmat!$B$2:$B$7)</f>
        <v>Tarvikkeet</v>
      </c>
      <c r="K3745">
        <f>Table1[[#This Row],[Myyntihinta]]-Table1[[#This Row],[Ostohinta]]</f>
        <v>4.2300000000000004</v>
      </c>
    </row>
    <row r="3746" spans="1:11" x14ac:dyDescent="0.2">
      <c r="A3746">
        <v>54244</v>
      </c>
      <c r="B3746" s="21">
        <v>44436</v>
      </c>
      <c r="C3746" s="26" t="s">
        <v>827</v>
      </c>
      <c r="D3746">
        <v>1</v>
      </c>
      <c r="E3746">
        <v>1</v>
      </c>
      <c r="F3746">
        <v>238</v>
      </c>
      <c r="G3746">
        <v>134.47999999999999</v>
      </c>
      <c r="H3746" t="str">
        <f>_xlfn.XLOOKUP(Table1[[#This Row],[MyyjäID]],myyjat!$A$2:$A$16,myyjat!$B$2:$B$16)</f>
        <v>Jani</v>
      </c>
      <c r="I3746">
        <f>_xlfn.XLOOKUP(Table1[[#This Row],[Tuotenumero]],tuotteet!$A$2:$A$26,tuotteet!$C$2:$C$26)</f>
        <v>1</v>
      </c>
      <c r="J3746" t="str">
        <f>_xlfn.XLOOKUP(Table1[[#This Row],[ryhmäID]],ryhmat!$A$2:$A$7,ryhmat!$B$2:$B$7)</f>
        <v>Äänentoisto</v>
      </c>
      <c r="K3746">
        <f>Table1[[#This Row],[Myyntihinta]]-Table1[[#This Row],[Ostohinta]]</f>
        <v>103.52000000000001</v>
      </c>
    </row>
    <row r="3747" spans="1:11" x14ac:dyDescent="0.2">
      <c r="A3747">
        <v>54245</v>
      </c>
      <c r="B3747" s="21">
        <v>44437</v>
      </c>
      <c r="C3747" s="26" t="s">
        <v>828</v>
      </c>
      <c r="D3747">
        <v>1</v>
      </c>
      <c r="E3747">
        <v>6</v>
      </c>
      <c r="F3747">
        <v>15</v>
      </c>
      <c r="G3747">
        <v>10.15</v>
      </c>
      <c r="H3747" t="str">
        <f>_xlfn.XLOOKUP(Table1[[#This Row],[MyyjäID]],myyjat!$A$2:$A$16,myyjat!$B$2:$B$16)</f>
        <v>Hessu</v>
      </c>
      <c r="I3747">
        <f>_xlfn.XLOOKUP(Table1[[#This Row],[Tuotenumero]],tuotteet!$A$2:$A$26,tuotteet!$C$2:$C$26)</f>
        <v>4</v>
      </c>
      <c r="J3747" t="str">
        <f>_xlfn.XLOOKUP(Table1[[#This Row],[ryhmäID]],ryhmat!$A$2:$A$7,ryhmat!$B$2:$B$7)</f>
        <v>Tarvikkeet</v>
      </c>
      <c r="K3747">
        <f>Table1[[#This Row],[Myyntihinta]]-Table1[[#This Row],[Ostohinta]]</f>
        <v>4.8499999999999996</v>
      </c>
    </row>
    <row r="3748" spans="1:11" x14ac:dyDescent="0.2">
      <c r="A3748">
        <v>54246</v>
      </c>
      <c r="B3748" s="21">
        <v>44437</v>
      </c>
      <c r="C3748" s="26" t="s">
        <v>828</v>
      </c>
      <c r="D3748">
        <v>1</v>
      </c>
      <c r="E3748">
        <v>5</v>
      </c>
      <c r="F3748">
        <v>15</v>
      </c>
      <c r="G3748">
        <v>10.6</v>
      </c>
      <c r="H3748" t="str">
        <f>_xlfn.XLOOKUP(Table1[[#This Row],[MyyjäID]],myyjat!$A$2:$A$16,myyjat!$B$2:$B$16)</f>
        <v>Liisa</v>
      </c>
      <c r="I3748">
        <f>_xlfn.XLOOKUP(Table1[[#This Row],[Tuotenumero]],tuotteet!$A$2:$A$26,tuotteet!$C$2:$C$26)</f>
        <v>4</v>
      </c>
      <c r="J3748" t="str">
        <f>_xlfn.XLOOKUP(Table1[[#This Row],[ryhmäID]],ryhmat!$A$2:$A$7,ryhmat!$B$2:$B$7)</f>
        <v>Tarvikkeet</v>
      </c>
      <c r="K3748">
        <f>Table1[[#This Row],[Myyntihinta]]-Table1[[#This Row],[Ostohinta]]</f>
        <v>4.4000000000000004</v>
      </c>
    </row>
    <row r="3749" spans="1:11" x14ac:dyDescent="0.2">
      <c r="A3749">
        <v>54247</v>
      </c>
      <c r="B3749" s="21">
        <v>44438</v>
      </c>
      <c r="C3749" s="26" t="s">
        <v>828</v>
      </c>
      <c r="D3749">
        <v>1</v>
      </c>
      <c r="E3749">
        <v>14</v>
      </c>
      <c r="F3749">
        <v>15</v>
      </c>
      <c r="G3749">
        <v>10.47</v>
      </c>
      <c r="H3749" t="str">
        <f>_xlfn.XLOOKUP(Table1[[#This Row],[MyyjäID]],myyjat!$A$2:$A$16,myyjat!$B$2:$B$16)</f>
        <v>Hillevi</v>
      </c>
      <c r="I3749">
        <f>_xlfn.XLOOKUP(Table1[[#This Row],[Tuotenumero]],tuotteet!$A$2:$A$26,tuotteet!$C$2:$C$26)</f>
        <v>4</v>
      </c>
      <c r="J3749" t="str">
        <f>_xlfn.XLOOKUP(Table1[[#This Row],[ryhmäID]],ryhmat!$A$2:$A$7,ryhmat!$B$2:$B$7)</f>
        <v>Tarvikkeet</v>
      </c>
      <c r="K3749">
        <f>Table1[[#This Row],[Myyntihinta]]-Table1[[#This Row],[Ostohinta]]</f>
        <v>4.5299999999999994</v>
      </c>
    </row>
    <row r="3750" spans="1:11" x14ac:dyDescent="0.2">
      <c r="A3750">
        <v>54248</v>
      </c>
      <c r="B3750" s="21">
        <v>44438</v>
      </c>
      <c r="C3750" s="26" t="s">
        <v>828</v>
      </c>
      <c r="D3750">
        <v>1</v>
      </c>
      <c r="E3750">
        <v>13</v>
      </c>
      <c r="F3750">
        <v>15</v>
      </c>
      <c r="G3750">
        <v>10.39</v>
      </c>
      <c r="H3750" t="str">
        <f>_xlfn.XLOOKUP(Table1[[#This Row],[MyyjäID]],myyjat!$A$2:$A$16,myyjat!$B$2:$B$16)</f>
        <v>Mari</v>
      </c>
      <c r="I3750">
        <f>_xlfn.XLOOKUP(Table1[[#This Row],[Tuotenumero]],tuotteet!$A$2:$A$26,tuotteet!$C$2:$C$26)</f>
        <v>4</v>
      </c>
      <c r="J3750" t="str">
        <f>_xlfn.XLOOKUP(Table1[[#This Row],[ryhmäID]],ryhmat!$A$2:$A$7,ryhmat!$B$2:$B$7)</f>
        <v>Tarvikkeet</v>
      </c>
      <c r="K3750">
        <f>Table1[[#This Row],[Myyntihinta]]-Table1[[#This Row],[Ostohinta]]</f>
        <v>4.6099999999999994</v>
      </c>
    </row>
    <row r="3751" spans="1:11" x14ac:dyDescent="0.2">
      <c r="A3751">
        <v>54249</v>
      </c>
      <c r="B3751" s="21">
        <v>44438</v>
      </c>
      <c r="C3751" s="26" t="s">
        <v>828</v>
      </c>
      <c r="D3751">
        <v>1</v>
      </c>
      <c r="E3751">
        <v>7</v>
      </c>
      <c r="F3751">
        <v>15</v>
      </c>
      <c r="G3751">
        <v>10.59</v>
      </c>
      <c r="H3751" t="str">
        <f>_xlfn.XLOOKUP(Table1[[#This Row],[MyyjäID]],myyjat!$A$2:$A$16,myyjat!$B$2:$B$16)</f>
        <v>Rauno</v>
      </c>
      <c r="I3751">
        <f>_xlfn.XLOOKUP(Table1[[#This Row],[Tuotenumero]],tuotteet!$A$2:$A$26,tuotteet!$C$2:$C$26)</f>
        <v>4</v>
      </c>
      <c r="J3751" t="str">
        <f>_xlfn.XLOOKUP(Table1[[#This Row],[ryhmäID]],ryhmat!$A$2:$A$7,ryhmat!$B$2:$B$7)</f>
        <v>Tarvikkeet</v>
      </c>
      <c r="K3751">
        <f>Table1[[#This Row],[Myyntihinta]]-Table1[[#This Row],[Ostohinta]]</f>
        <v>4.41</v>
      </c>
    </row>
    <row r="3752" spans="1:11" x14ac:dyDescent="0.2">
      <c r="A3752">
        <v>54250</v>
      </c>
      <c r="B3752" s="21">
        <v>44438</v>
      </c>
      <c r="C3752" s="26" t="s">
        <v>833</v>
      </c>
      <c r="D3752">
        <v>1</v>
      </c>
      <c r="E3752">
        <v>9</v>
      </c>
      <c r="F3752">
        <v>32</v>
      </c>
      <c r="G3752">
        <v>18.86</v>
      </c>
      <c r="H3752" t="str">
        <f>_xlfn.XLOOKUP(Table1[[#This Row],[MyyjäID]],myyjat!$A$2:$A$16,myyjat!$B$2:$B$16)</f>
        <v>Maija</v>
      </c>
      <c r="I3752">
        <f>_xlfn.XLOOKUP(Table1[[#This Row],[Tuotenumero]],tuotteet!$A$2:$A$26,tuotteet!$C$2:$C$26)</f>
        <v>4</v>
      </c>
      <c r="J3752" t="str">
        <f>_xlfn.XLOOKUP(Table1[[#This Row],[ryhmäID]],ryhmat!$A$2:$A$7,ryhmat!$B$2:$B$7)</f>
        <v>Tarvikkeet</v>
      </c>
      <c r="K3752">
        <f>Table1[[#This Row],[Myyntihinta]]-Table1[[#This Row],[Ostohinta]]</f>
        <v>13.14</v>
      </c>
    </row>
    <row r="3753" spans="1:11" x14ac:dyDescent="0.2">
      <c r="A3753">
        <v>54251</v>
      </c>
      <c r="B3753" s="21">
        <v>44439</v>
      </c>
      <c r="C3753" s="26" t="s">
        <v>827</v>
      </c>
      <c r="D3753">
        <v>1</v>
      </c>
      <c r="E3753">
        <v>6</v>
      </c>
      <c r="F3753">
        <v>259</v>
      </c>
      <c r="G3753">
        <v>139.66999999999999</v>
      </c>
      <c r="H3753" t="str">
        <f>_xlfn.XLOOKUP(Table1[[#This Row],[MyyjäID]],myyjat!$A$2:$A$16,myyjat!$B$2:$B$16)</f>
        <v>Hessu</v>
      </c>
      <c r="I3753">
        <f>_xlfn.XLOOKUP(Table1[[#This Row],[Tuotenumero]],tuotteet!$A$2:$A$26,tuotteet!$C$2:$C$26)</f>
        <v>1</v>
      </c>
      <c r="J3753" t="str">
        <f>_xlfn.XLOOKUP(Table1[[#This Row],[ryhmäID]],ryhmat!$A$2:$A$7,ryhmat!$B$2:$B$7)</f>
        <v>Äänentoisto</v>
      </c>
      <c r="K3753">
        <f>Table1[[#This Row],[Myyntihinta]]-Table1[[#This Row],[Ostohinta]]</f>
        <v>119.33000000000001</v>
      </c>
    </row>
    <row r="3754" spans="1:11" x14ac:dyDescent="0.2">
      <c r="A3754">
        <v>54252</v>
      </c>
      <c r="B3754" s="21">
        <v>44439</v>
      </c>
      <c r="C3754" s="26" t="s">
        <v>828</v>
      </c>
      <c r="D3754">
        <v>1</v>
      </c>
      <c r="E3754">
        <v>7</v>
      </c>
      <c r="F3754">
        <v>15</v>
      </c>
      <c r="G3754">
        <v>10.77</v>
      </c>
      <c r="H3754" t="str">
        <f>_xlfn.XLOOKUP(Table1[[#This Row],[MyyjäID]],myyjat!$A$2:$A$16,myyjat!$B$2:$B$16)</f>
        <v>Rauno</v>
      </c>
      <c r="I3754">
        <f>_xlfn.XLOOKUP(Table1[[#This Row],[Tuotenumero]],tuotteet!$A$2:$A$26,tuotteet!$C$2:$C$26)</f>
        <v>4</v>
      </c>
      <c r="J3754" t="str">
        <f>_xlfn.XLOOKUP(Table1[[#This Row],[ryhmäID]],ryhmat!$A$2:$A$7,ryhmat!$B$2:$B$7)</f>
        <v>Tarvikkeet</v>
      </c>
      <c r="K3754">
        <f>Table1[[#This Row],[Myyntihinta]]-Table1[[#This Row],[Ostohinta]]</f>
        <v>4.2300000000000004</v>
      </c>
    </row>
    <row r="3755" spans="1:11" x14ac:dyDescent="0.2">
      <c r="A3755">
        <v>54253</v>
      </c>
      <c r="B3755" s="21">
        <v>44439</v>
      </c>
      <c r="C3755" s="26" t="s">
        <v>829</v>
      </c>
      <c r="D3755">
        <v>1</v>
      </c>
      <c r="E3755">
        <v>1</v>
      </c>
      <c r="F3755">
        <v>337</v>
      </c>
      <c r="G3755">
        <v>228.92</v>
      </c>
      <c r="H3755" t="str">
        <f>_xlfn.XLOOKUP(Table1[[#This Row],[MyyjäID]],myyjat!$A$2:$A$16,myyjat!$B$2:$B$16)</f>
        <v>Jani</v>
      </c>
      <c r="I3755">
        <f>_xlfn.XLOOKUP(Table1[[#This Row],[Tuotenumero]],tuotteet!$A$2:$A$26,tuotteet!$C$2:$C$26)</f>
        <v>3</v>
      </c>
      <c r="J3755" t="str">
        <f>_xlfn.XLOOKUP(Table1[[#This Row],[ryhmäID]],ryhmat!$A$2:$A$7,ryhmat!$B$2:$B$7)</f>
        <v>TV</v>
      </c>
      <c r="K3755">
        <f>Table1[[#This Row],[Myyntihinta]]-Table1[[#This Row],[Ostohinta]]</f>
        <v>108.08000000000001</v>
      </c>
    </row>
    <row r="3756" spans="1:11" x14ac:dyDescent="0.2">
      <c r="A3756">
        <v>54254</v>
      </c>
      <c r="B3756" s="21">
        <v>44440</v>
      </c>
      <c r="C3756" s="26" t="s">
        <v>828</v>
      </c>
      <c r="D3756">
        <v>1</v>
      </c>
      <c r="E3756">
        <v>5</v>
      </c>
      <c r="F3756">
        <v>15</v>
      </c>
      <c r="G3756">
        <v>10.33</v>
      </c>
      <c r="H3756" t="str">
        <f>_xlfn.XLOOKUP(Table1[[#This Row],[MyyjäID]],myyjat!$A$2:$A$16,myyjat!$B$2:$B$16)</f>
        <v>Liisa</v>
      </c>
      <c r="I3756">
        <f>_xlfn.XLOOKUP(Table1[[#This Row],[Tuotenumero]],tuotteet!$A$2:$A$26,tuotteet!$C$2:$C$26)</f>
        <v>4</v>
      </c>
      <c r="J3756" t="str">
        <f>_xlfn.XLOOKUP(Table1[[#This Row],[ryhmäID]],ryhmat!$A$2:$A$7,ryhmat!$B$2:$B$7)</f>
        <v>Tarvikkeet</v>
      </c>
      <c r="K3756">
        <f>Table1[[#This Row],[Myyntihinta]]-Table1[[#This Row],[Ostohinta]]</f>
        <v>4.67</v>
      </c>
    </row>
    <row r="3757" spans="1:11" x14ac:dyDescent="0.2">
      <c r="A3757">
        <v>54255</v>
      </c>
      <c r="B3757" s="21">
        <v>44440</v>
      </c>
      <c r="C3757" s="26" t="s">
        <v>828</v>
      </c>
      <c r="D3757">
        <v>1</v>
      </c>
      <c r="E3757">
        <v>11</v>
      </c>
      <c r="F3757">
        <v>14</v>
      </c>
      <c r="G3757">
        <v>10.63</v>
      </c>
      <c r="H3757" t="str">
        <f>_xlfn.XLOOKUP(Table1[[#This Row],[MyyjäID]],myyjat!$A$2:$A$16,myyjat!$B$2:$B$16)</f>
        <v>Lisbeth</v>
      </c>
      <c r="I3757">
        <f>_xlfn.XLOOKUP(Table1[[#This Row],[Tuotenumero]],tuotteet!$A$2:$A$26,tuotteet!$C$2:$C$26)</f>
        <v>4</v>
      </c>
      <c r="J3757" t="str">
        <f>_xlfn.XLOOKUP(Table1[[#This Row],[ryhmäID]],ryhmat!$A$2:$A$7,ryhmat!$B$2:$B$7)</f>
        <v>Tarvikkeet</v>
      </c>
      <c r="K3757">
        <f>Table1[[#This Row],[Myyntihinta]]-Table1[[#This Row],[Ostohinta]]</f>
        <v>3.3699999999999992</v>
      </c>
    </row>
    <row r="3758" spans="1:11" x14ac:dyDescent="0.2">
      <c r="A3758">
        <v>54256</v>
      </c>
      <c r="B3758" s="21">
        <v>44440</v>
      </c>
      <c r="C3758" s="26" t="s">
        <v>828</v>
      </c>
      <c r="D3758">
        <v>1</v>
      </c>
      <c r="E3758">
        <v>7</v>
      </c>
      <c r="F3758">
        <v>15</v>
      </c>
      <c r="G3758">
        <v>10.32</v>
      </c>
      <c r="H3758" t="str">
        <f>_xlfn.XLOOKUP(Table1[[#This Row],[MyyjäID]],myyjat!$A$2:$A$16,myyjat!$B$2:$B$16)</f>
        <v>Rauno</v>
      </c>
      <c r="I3758">
        <f>_xlfn.XLOOKUP(Table1[[#This Row],[Tuotenumero]],tuotteet!$A$2:$A$26,tuotteet!$C$2:$C$26)</f>
        <v>4</v>
      </c>
      <c r="J3758" t="str">
        <f>_xlfn.XLOOKUP(Table1[[#This Row],[ryhmäID]],ryhmat!$A$2:$A$7,ryhmat!$B$2:$B$7)</f>
        <v>Tarvikkeet</v>
      </c>
      <c r="K3758">
        <f>Table1[[#This Row],[Myyntihinta]]-Table1[[#This Row],[Ostohinta]]</f>
        <v>4.68</v>
      </c>
    </row>
    <row r="3759" spans="1:11" x14ac:dyDescent="0.2">
      <c r="A3759">
        <v>54257</v>
      </c>
      <c r="B3759" s="21">
        <v>44440</v>
      </c>
      <c r="C3759" s="26" t="s">
        <v>828</v>
      </c>
      <c r="D3759">
        <v>1</v>
      </c>
      <c r="E3759">
        <v>11</v>
      </c>
      <c r="F3759">
        <v>15</v>
      </c>
      <c r="G3759">
        <v>11.05</v>
      </c>
      <c r="H3759" t="str">
        <f>_xlfn.XLOOKUP(Table1[[#This Row],[MyyjäID]],myyjat!$A$2:$A$16,myyjat!$B$2:$B$16)</f>
        <v>Lisbeth</v>
      </c>
      <c r="I3759">
        <f>_xlfn.XLOOKUP(Table1[[#This Row],[Tuotenumero]],tuotteet!$A$2:$A$26,tuotteet!$C$2:$C$26)</f>
        <v>4</v>
      </c>
      <c r="J3759" t="str">
        <f>_xlfn.XLOOKUP(Table1[[#This Row],[ryhmäID]],ryhmat!$A$2:$A$7,ryhmat!$B$2:$B$7)</f>
        <v>Tarvikkeet</v>
      </c>
      <c r="K3759">
        <f>Table1[[#This Row],[Myyntihinta]]-Table1[[#This Row],[Ostohinta]]</f>
        <v>3.9499999999999993</v>
      </c>
    </row>
    <row r="3760" spans="1:11" x14ac:dyDescent="0.2">
      <c r="A3760">
        <v>54258</v>
      </c>
      <c r="B3760" s="21">
        <v>44440</v>
      </c>
      <c r="C3760" s="26" t="s">
        <v>828</v>
      </c>
      <c r="D3760">
        <v>1</v>
      </c>
      <c r="E3760">
        <v>11</v>
      </c>
      <c r="F3760">
        <v>15</v>
      </c>
      <c r="G3760">
        <v>11.05</v>
      </c>
      <c r="H3760" t="str">
        <f>_xlfn.XLOOKUP(Table1[[#This Row],[MyyjäID]],myyjat!$A$2:$A$16,myyjat!$B$2:$B$16)</f>
        <v>Lisbeth</v>
      </c>
      <c r="I3760">
        <f>_xlfn.XLOOKUP(Table1[[#This Row],[Tuotenumero]],tuotteet!$A$2:$A$26,tuotteet!$C$2:$C$26)</f>
        <v>4</v>
      </c>
      <c r="J3760" t="str">
        <f>_xlfn.XLOOKUP(Table1[[#This Row],[ryhmäID]],ryhmat!$A$2:$A$7,ryhmat!$B$2:$B$7)</f>
        <v>Tarvikkeet</v>
      </c>
      <c r="K3760">
        <f>Table1[[#This Row],[Myyntihinta]]-Table1[[#This Row],[Ostohinta]]</f>
        <v>3.9499999999999993</v>
      </c>
    </row>
    <row r="3761" spans="1:11" x14ac:dyDescent="0.2">
      <c r="A3761">
        <v>54259</v>
      </c>
      <c r="B3761" s="21">
        <v>44441</v>
      </c>
      <c r="C3761" s="26" t="s">
        <v>828</v>
      </c>
      <c r="D3761">
        <v>1</v>
      </c>
      <c r="E3761">
        <v>1</v>
      </c>
      <c r="F3761">
        <v>15</v>
      </c>
      <c r="G3761">
        <v>10.6</v>
      </c>
      <c r="H3761" t="str">
        <f>_xlfn.XLOOKUP(Table1[[#This Row],[MyyjäID]],myyjat!$A$2:$A$16,myyjat!$B$2:$B$16)</f>
        <v>Jani</v>
      </c>
      <c r="I3761">
        <f>_xlfn.XLOOKUP(Table1[[#This Row],[Tuotenumero]],tuotteet!$A$2:$A$26,tuotteet!$C$2:$C$26)</f>
        <v>4</v>
      </c>
      <c r="J3761" t="str">
        <f>_xlfn.XLOOKUP(Table1[[#This Row],[ryhmäID]],ryhmat!$A$2:$A$7,ryhmat!$B$2:$B$7)</f>
        <v>Tarvikkeet</v>
      </c>
      <c r="K3761">
        <f>Table1[[#This Row],[Myyntihinta]]-Table1[[#This Row],[Ostohinta]]</f>
        <v>4.4000000000000004</v>
      </c>
    </row>
    <row r="3762" spans="1:11" x14ac:dyDescent="0.2">
      <c r="A3762">
        <v>54260</v>
      </c>
      <c r="B3762" s="21">
        <v>44441</v>
      </c>
      <c r="C3762" s="26" t="s">
        <v>827</v>
      </c>
      <c r="D3762">
        <v>1</v>
      </c>
      <c r="E3762">
        <v>11</v>
      </c>
      <c r="F3762">
        <v>257</v>
      </c>
      <c r="G3762">
        <v>129.30000000000001</v>
      </c>
      <c r="H3762" t="str">
        <f>_xlfn.XLOOKUP(Table1[[#This Row],[MyyjäID]],myyjat!$A$2:$A$16,myyjat!$B$2:$B$16)</f>
        <v>Lisbeth</v>
      </c>
      <c r="I3762">
        <f>_xlfn.XLOOKUP(Table1[[#This Row],[Tuotenumero]],tuotteet!$A$2:$A$26,tuotteet!$C$2:$C$26)</f>
        <v>1</v>
      </c>
      <c r="J3762" t="str">
        <f>_xlfn.XLOOKUP(Table1[[#This Row],[ryhmäID]],ryhmat!$A$2:$A$7,ryhmat!$B$2:$B$7)</f>
        <v>Äänentoisto</v>
      </c>
      <c r="K3762">
        <f>Table1[[#This Row],[Myyntihinta]]-Table1[[#This Row],[Ostohinta]]</f>
        <v>127.69999999999999</v>
      </c>
    </row>
    <row r="3763" spans="1:11" x14ac:dyDescent="0.2">
      <c r="A3763">
        <v>54261</v>
      </c>
      <c r="B3763" s="21">
        <v>44442</v>
      </c>
      <c r="C3763" s="26" t="s">
        <v>828</v>
      </c>
      <c r="D3763">
        <v>1</v>
      </c>
      <c r="E3763">
        <v>1</v>
      </c>
      <c r="F3763">
        <v>14</v>
      </c>
      <c r="G3763">
        <v>10.43</v>
      </c>
      <c r="H3763" t="str">
        <f>_xlfn.XLOOKUP(Table1[[#This Row],[MyyjäID]],myyjat!$A$2:$A$16,myyjat!$B$2:$B$16)</f>
        <v>Jani</v>
      </c>
      <c r="I3763">
        <f>_xlfn.XLOOKUP(Table1[[#This Row],[Tuotenumero]],tuotteet!$A$2:$A$26,tuotteet!$C$2:$C$26)</f>
        <v>4</v>
      </c>
      <c r="J3763" t="str">
        <f>_xlfn.XLOOKUP(Table1[[#This Row],[ryhmäID]],ryhmat!$A$2:$A$7,ryhmat!$B$2:$B$7)</f>
        <v>Tarvikkeet</v>
      </c>
      <c r="K3763">
        <f>Table1[[#This Row],[Myyntihinta]]-Table1[[#This Row],[Ostohinta]]</f>
        <v>3.5700000000000003</v>
      </c>
    </row>
    <row r="3764" spans="1:11" x14ac:dyDescent="0.2">
      <c r="A3764">
        <v>54262</v>
      </c>
      <c r="B3764" s="21">
        <v>44442</v>
      </c>
      <c r="C3764" s="26" t="s">
        <v>829</v>
      </c>
      <c r="D3764">
        <v>1</v>
      </c>
      <c r="E3764">
        <v>2</v>
      </c>
      <c r="F3764">
        <v>332</v>
      </c>
      <c r="G3764">
        <v>230.16</v>
      </c>
      <c r="H3764" t="str">
        <f>_xlfn.XLOOKUP(Table1[[#This Row],[MyyjäID]],myyjat!$A$2:$A$16,myyjat!$B$2:$B$16)</f>
        <v>Petteri</v>
      </c>
      <c r="I3764">
        <f>_xlfn.XLOOKUP(Table1[[#This Row],[Tuotenumero]],tuotteet!$A$2:$A$26,tuotteet!$C$2:$C$26)</f>
        <v>3</v>
      </c>
      <c r="J3764" t="str">
        <f>_xlfn.XLOOKUP(Table1[[#This Row],[ryhmäID]],ryhmat!$A$2:$A$7,ryhmat!$B$2:$B$7)</f>
        <v>TV</v>
      </c>
      <c r="K3764">
        <f>Table1[[#This Row],[Myyntihinta]]-Table1[[#This Row],[Ostohinta]]</f>
        <v>101.84</v>
      </c>
    </row>
    <row r="3765" spans="1:11" x14ac:dyDescent="0.2">
      <c r="A3765">
        <v>54263</v>
      </c>
      <c r="B3765" s="21">
        <v>44442</v>
      </c>
      <c r="C3765" s="26" t="s">
        <v>828</v>
      </c>
      <c r="D3765">
        <v>1</v>
      </c>
      <c r="E3765">
        <v>11</v>
      </c>
      <c r="F3765">
        <v>15</v>
      </c>
      <c r="G3765">
        <v>10.199999999999999</v>
      </c>
      <c r="H3765" t="str">
        <f>_xlfn.XLOOKUP(Table1[[#This Row],[MyyjäID]],myyjat!$A$2:$A$16,myyjat!$B$2:$B$16)</f>
        <v>Lisbeth</v>
      </c>
      <c r="I3765">
        <f>_xlfn.XLOOKUP(Table1[[#This Row],[Tuotenumero]],tuotteet!$A$2:$A$26,tuotteet!$C$2:$C$26)</f>
        <v>4</v>
      </c>
      <c r="J3765" t="str">
        <f>_xlfn.XLOOKUP(Table1[[#This Row],[ryhmäID]],ryhmat!$A$2:$A$7,ryhmat!$B$2:$B$7)</f>
        <v>Tarvikkeet</v>
      </c>
      <c r="K3765">
        <f>Table1[[#This Row],[Myyntihinta]]-Table1[[#This Row],[Ostohinta]]</f>
        <v>4.8000000000000007</v>
      </c>
    </row>
    <row r="3766" spans="1:11" x14ac:dyDescent="0.2">
      <c r="A3766">
        <v>54264</v>
      </c>
      <c r="B3766" s="21">
        <v>44442</v>
      </c>
      <c r="C3766" s="26" t="s">
        <v>828</v>
      </c>
      <c r="D3766">
        <v>1</v>
      </c>
      <c r="E3766">
        <v>6</v>
      </c>
      <c r="F3766">
        <v>14</v>
      </c>
      <c r="G3766">
        <v>10.48</v>
      </c>
      <c r="H3766" t="str">
        <f>_xlfn.XLOOKUP(Table1[[#This Row],[MyyjäID]],myyjat!$A$2:$A$16,myyjat!$B$2:$B$16)</f>
        <v>Hessu</v>
      </c>
      <c r="I3766">
        <f>_xlfn.XLOOKUP(Table1[[#This Row],[Tuotenumero]],tuotteet!$A$2:$A$26,tuotteet!$C$2:$C$26)</f>
        <v>4</v>
      </c>
      <c r="J3766" t="str">
        <f>_xlfn.XLOOKUP(Table1[[#This Row],[ryhmäID]],ryhmat!$A$2:$A$7,ryhmat!$B$2:$B$7)</f>
        <v>Tarvikkeet</v>
      </c>
      <c r="K3766">
        <f>Table1[[#This Row],[Myyntihinta]]-Table1[[#This Row],[Ostohinta]]</f>
        <v>3.5199999999999996</v>
      </c>
    </row>
    <row r="3767" spans="1:11" x14ac:dyDescent="0.2">
      <c r="A3767">
        <v>54265</v>
      </c>
      <c r="B3767" s="21">
        <v>44442</v>
      </c>
      <c r="C3767" s="26" t="s">
        <v>826</v>
      </c>
      <c r="D3767">
        <v>1</v>
      </c>
      <c r="E3767">
        <v>3</v>
      </c>
      <c r="F3767">
        <v>18</v>
      </c>
      <c r="G3767">
        <v>9.44</v>
      </c>
      <c r="H3767" t="str">
        <f>_xlfn.XLOOKUP(Table1[[#This Row],[MyyjäID]],myyjat!$A$2:$A$16,myyjat!$B$2:$B$16)</f>
        <v>Pekka</v>
      </c>
      <c r="I3767">
        <f>_xlfn.XLOOKUP(Table1[[#This Row],[Tuotenumero]],tuotteet!$A$2:$A$26,tuotteet!$C$2:$C$26)</f>
        <v>4</v>
      </c>
      <c r="J3767" t="str">
        <f>_xlfn.XLOOKUP(Table1[[#This Row],[ryhmäID]],ryhmat!$A$2:$A$7,ryhmat!$B$2:$B$7)</f>
        <v>Tarvikkeet</v>
      </c>
      <c r="K3767">
        <f>Table1[[#This Row],[Myyntihinta]]-Table1[[#This Row],[Ostohinta]]</f>
        <v>8.56</v>
      </c>
    </row>
    <row r="3768" spans="1:11" x14ac:dyDescent="0.2">
      <c r="A3768">
        <v>54266</v>
      </c>
      <c r="B3768" s="21">
        <v>44442</v>
      </c>
      <c r="C3768" s="26" t="s">
        <v>828</v>
      </c>
      <c r="D3768">
        <v>2</v>
      </c>
      <c r="E3768">
        <v>6</v>
      </c>
      <c r="F3768">
        <v>15</v>
      </c>
      <c r="G3768">
        <v>10.16</v>
      </c>
      <c r="H3768" t="str">
        <f>_xlfn.XLOOKUP(Table1[[#This Row],[MyyjäID]],myyjat!$A$2:$A$16,myyjat!$B$2:$B$16)</f>
        <v>Hessu</v>
      </c>
      <c r="I3768">
        <f>_xlfn.XLOOKUP(Table1[[#This Row],[Tuotenumero]],tuotteet!$A$2:$A$26,tuotteet!$C$2:$C$26)</f>
        <v>4</v>
      </c>
      <c r="J3768" t="str">
        <f>_xlfn.XLOOKUP(Table1[[#This Row],[ryhmäID]],ryhmat!$A$2:$A$7,ryhmat!$B$2:$B$7)</f>
        <v>Tarvikkeet</v>
      </c>
      <c r="K3768">
        <f>Table1[[#This Row],[Myyntihinta]]-Table1[[#This Row],[Ostohinta]]</f>
        <v>4.84</v>
      </c>
    </row>
    <row r="3769" spans="1:11" x14ac:dyDescent="0.2">
      <c r="A3769">
        <v>54267</v>
      </c>
      <c r="B3769" s="21">
        <v>44442</v>
      </c>
      <c r="C3769" s="26" t="s">
        <v>828</v>
      </c>
      <c r="D3769">
        <v>1</v>
      </c>
      <c r="E3769">
        <v>5</v>
      </c>
      <c r="F3769">
        <v>14</v>
      </c>
      <c r="G3769">
        <v>11.26</v>
      </c>
      <c r="H3769" t="str">
        <f>_xlfn.XLOOKUP(Table1[[#This Row],[MyyjäID]],myyjat!$A$2:$A$16,myyjat!$B$2:$B$16)</f>
        <v>Liisa</v>
      </c>
      <c r="I3769">
        <f>_xlfn.XLOOKUP(Table1[[#This Row],[Tuotenumero]],tuotteet!$A$2:$A$26,tuotteet!$C$2:$C$26)</f>
        <v>4</v>
      </c>
      <c r="J3769" t="str">
        <f>_xlfn.XLOOKUP(Table1[[#This Row],[ryhmäID]],ryhmat!$A$2:$A$7,ryhmat!$B$2:$B$7)</f>
        <v>Tarvikkeet</v>
      </c>
      <c r="K3769">
        <f>Table1[[#This Row],[Myyntihinta]]-Table1[[#This Row],[Ostohinta]]</f>
        <v>2.74</v>
      </c>
    </row>
    <row r="3770" spans="1:11" x14ac:dyDescent="0.2">
      <c r="A3770">
        <v>54268</v>
      </c>
      <c r="B3770" s="21">
        <v>44443</v>
      </c>
      <c r="C3770" s="26" t="s">
        <v>827</v>
      </c>
      <c r="D3770">
        <v>1</v>
      </c>
      <c r="E3770">
        <v>11</v>
      </c>
      <c r="F3770">
        <v>240</v>
      </c>
      <c r="G3770">
        <v>134.02000000000001</v>
      </c>
      <c r="H3770" t="str">
        <f>_xlfn.XLOOKUP(Table1[[#This Row],[MyyjäID]],myyjat!$A$2:$A$16,myyjat!$B$2:$B$16)</f>
        <v>Lisbeth</v>
      </c>
      <c r="I3770">
        <f>_xlfn.XLOOKUP(Table1[[#This Row],[Tuotenumero]],tuotteet!$A$2:$A$26,tuotteet!$C$2:$C$26)</f>
        <v>1</v>
      </c>
      <c r="J3770" t="str">
        <f>_xlfn.XLOOKUP(Table1[[#This Row],[ryhmäID]],ryhmat!$A$2:$A$7,ryhmat!$B$2:$B$7)</f>
        <v>Äänentoisto</v>
      </c>
      <c r="K3770">
        <f>Table1[[#This Row],[Myyntihinta]]-Table1[[#This Row],[Ostohinta]]</f>
        <v>105.97999999999999</v>
      </c>
    </row>
    <row r="3771" spans="1:11" x14ac:dyDescent="0.2">
      <c r="A3771">
        <v>54269</v>
      </c>
      <c r="B3771" s="21">
        <v>44443</v>
      </c>
      <c r="C3771" s="26" t="s">
        <v>828</v>
      </c>
      <c r="D3771">
        <v>1</v>
      </c>
      <c r="E3771">
        <v>11</v>
      </c>
      <c r="F3771">
        <v>14</v>
      </c>
      <c r="G3771">
        <v>10.23</v>
      </c>
      <c r="H3771" t="str">
        <f>_xlfn.XLOOKUP(Table1[[#This Row],[MyyjäID]],myyjat!$A$2:$A$16,myyjat!$B$2:$B$16)</f>
        <v>Lisbeth</v>
      </c>
      <c r="I3771">
        <f>_xlfn.XLOOKUP(Table1[[#This Row],[Tuotenumero]],tuotteet!$A$2:$A$26,tuotteet!$C$2:$C$26)</f>
        <v>4</v>
      </c>
      <c r="J3771" t="str">
        <f>_xlfn.XLOOKUP(Table1[[#This Row],[ryhmäID]],ryhmat!$A$2:$A$7,ryhmat!$B$2:$B$7)</f>
        <v>Tarvikkeet</v>
      </c>
      <c r="K3771">
        <f>Table1[[#This Row],[Myyntihinta]]-Table1[[#This Row],[Ostohinta]]</f>
        <v>3.7699999999999996</v>
      </c>
    </row>
    <row r="3772" spans="1:11" x14ac:dyDescent="0.2">
      <c r="A3772">
        <v>54270</v>
      </c>
      <c r="B3772" s="21">
        <v>44444</v>
      </c>
      <c r="C3772" s="26" t="s">
        <v>830</v>
      </c>
      <c r="D3772">
        <v>1</v>
      </c>
      <c r="E3772">
        <v>6</v>
      </c>
      <c r="F3772">
        <v>54</v>
      </c>
      <c r="G3772">
        <v>42.55</v>
      </c>
      <c r="H3772" t="str">
        <f>_xlfn.XLOOKUP(Table1[[#This Row],[MyyjäID]],myyjat!$A$2:$A$16,myyjat!$B$2:$B$16)</f>
        <v>Hessu</v>
      </c>
      <c r="I3772">
        <f>_xlfn.XLOOKUP(Table1[[#This Row],[Tuotenumero]],tuotteet!$A$2:$A$26,tuotteet!$C$2:$C$26)</f>
        <v>4</v>
      </c>
      <c r="J3772" t="str">
        <f>_xlfn.XLOOKUP(Table1[[#This Row],[ryhmäID]],ryhmat!$A$2:$A$7,ryhmat!$B$2:$B$7)</f>
        <v>Tarvikkeet</v>
      </c>
      <c r="K3772">
        <f>Table1[[#This Row],[Myyntihinta]]-Table1[[#This Row],[Ostohinta]]</f>
        <v>11.450000000000003</v>
      </c>
    </row>
    <row r="3773" spans="1:11" x14ac:dyDescent="0.2">
      <c r="A3773">
        <v>54271</v>
      </c>
      <c r="B3773" s="21">
        <v>44444</v>
      </c>
      <c r="C3773" s="26" t="s">
        <v>833</v>
      </c>
      <c r="D3773">
        <v>1</v>
      </c>
      <c r="E3773">
        <v>11</v>
      </c>
      <c r="F3773">
        <v>34</v>
      </c>
      <c r="G3773">
        <v>19.329999999999998</v>
      </c>
      <c r="H3773" t="str">
        <f>_xlfn.XLOOKUP(Table1[[#This Row],[MyyjäID]],myyjat!$A$2:$A$16,myyjat!$B$2:$B$16)</f>
        <v>Lisbeth</v>
      </c>
      <c r="I3773">
        <f>_xlfn.XLOOKUP(Table1[[#This Row],[Tuotenumero]],tuotteet!$A$2:$A$26,tuotteet!$C$2:$C$26)</f>
        <v>4</v>
      </c>
      <c r="J3773" t="str">
        <f>_xlfn.XLOOKUP(Table1[[#This Row],[ryhmäID]],ryhmat!$A$2:$A$7,ryhmat!$B$2:$B$7)</f>
        <v>Tarvikkeet</v>
      </c>
      <c r="K3773">
        <f>Table1[[#This Row],[Myyntihinta]]-Table1[[#This Row],[Ostohinta]]</f>
        <v>14.670000000000002</v>
      </c>
    </row>
    <row r="3774" spans="1:11" x14ac:dyDescent="0.2">
      <c r="A3774">
        <v>54272</v>
      </c>
      <c r="B3774" s="21">
        <v>44444</v>
      </c>
      <c r="C3774" s="26" t="s">
        <v>828</v>
      </c>
      <c r="D3774">
        <v>1</v>
      </c>
      <c r="E3774">
        <v>9</v>
      </c>
      <c r="F3774">
        <v>14</v>
      </c>
      <c r="G3774">
        <v>10.29</v>
      </c>
      <c r="H3774" t="str">
        <f>_xlfn.XLOOKUP(Table1[[#This Row],[MyyjäID]],myyjat!$A$2:$A$16,myyjat!$B$2:$B$16)</f>
        <v>Maija</v>
      </c>
      <c r="I3774">
        <f>_xlfn.XLOOKUP(Table1[[#This Row],[Tuotenumero]],tuotteet!$A$2:$A$26,tuotteet!$C$2:$C$26)</f>
        <v>4</v>
      </c>
      <c r="J3774" t="str">
        <f>_xlfn.XLOOKUP(Table1[[#This Row],[ryhmäID]],ryhmat!$A$2:$A$7,ryhmat!$B$2:$B$7)</f>
        <v>Tarvikkeet</v>
      </c>
      <c r="K3774">
        <f>Table1[[#This Row],[Myyntihinta]]-Table1[[#This Row],[Ostohinta]]</f>
        <v>3.7100000000000009</v>
      </c>
    </row>
    <row r="3775" spans="1:11" x14ac:dyDescent="0.2">
      <c r="A3775">
        <v>54273</v>
      </c>
      <c r="B3775" s="21">
        <v>44444</v>
      </c>
      <c r="C3775" s="26" t="s">
        <v>831</v>
      </c>
      <c r="D3775">
        <v>1</v>
      </c>
      <c r="E3775">
        <v>5</v>
      </c>
      <c r="F3775">
        <v>111</v>
      </c>
      <c r="G3775">
        <v>74.319999999999993</v>
      </c>
      <c r="H3775" t="str">
        <f>_xlfn.XLOOKUP(Table1[[#This Row],[MyyjäID]],myyjat!$A$2:$A$16,myyjat!$B$2:$B$16)</f>
        <v>Liisa</v>
      </c>
      <c r="I3775">
        <f>_xlfn.XLOOKUP(Table1[[#This Row],[Tuotenumero]],tuotteet!$A$2:$A$26,tuotteet!$C$2:$C$26)</f>
        <v>6</v>
      </c>
      <c r="J3775" t="str">
        <f>_xlfn.XLOOKUP(Table1[[#This Row],[ryhmäID]],ryhmat!$A$2:$A$7,ryhmat!$B$2:$B$7)</f>
        <v>Digiboxit</v>
      </c>
      <c r="K3775">
        <f>Table1[[#This Row],[Myyntihinta]]-Table1[[#This Row],[Ostohinta]]</f>
        <v>36.680000000000007</v>
      </c>
    </row>
    <row r="3776" spans="1:11" x14ac:dyDescent="0.2">
      <c r="A3776">
        <v>54274</v>
      </c>
      <c r="B3776" s="21">
        <v>44445</v>
      </c>
      <c r="C3776" s="26" t="s">
        <v>826</v>
      </c>
      <c r="D3776">
        <v>1</v>
      </c>
      <c r="E3776">
        <v>2</v>
      </c>
      <c r="F3776">
        <v>18</v>
      </c>
      <c r="G3776">
        <v>9.17</v>
      </c>
      <c r="H3776" t="str">
        <f>_xlfn.XLOOKUP(Table1[[#This Row],[MyyjäID]],myyjat!$A$2:$A$16,myyjat!$B$2:$B$16)</f>
        <v>Petteri</v>
      </c>
      <c r="I3776">
        <f>_xlfn.XLOOKUP(Table1[[#This Row],[Tuotenumero]],tuotteet!$A$2:$A$26,tuotteet!$C$2:$C$26)</f>
        <v>4</v>
      </c>
      <c r="J3776" t="str">
        <f>_xlfn.XLOOKUP(Table1[[#This Row],[ryhmäID]],ryhmat!$A$2:$A$7,ryhmat!$B$2:$B$7)</f>
        <v>Tarvikkeet</v>
      </c>
      <c r="K3776">
        <f>Table1[[#This Row],[Myyntihinta]]-Table1[[#This Row],[Ostohinta]]</f>
        <v>8.83</v>
      </c>
    </row>
    <row r="3777" spans="1:11" x14ac:dyDescent="0.2">
      <c r="A3777">
        <v>54275</v>
      </c>
      <c r="B3777" s="21">
        <v>44445</v>
      </c>
      <c r="C3777" s="26" t="s">
        <v>828</v>
      </c>
      <c r="D3777">
        <v>1</v>
      </c>
      <c r="E3777">
        <v>3</v>
      </c>
      <c r="F3777">
        <v>15</v>
      </c>
      <c r="G3777">
        <v>10.46</v>
      </c>
      <c r="H3777" t="str">
        <f>_xlfn.XLOOKUP(Table1[[#This Row],[MyyjäID]],myyjat!$A$2:$A$16,myyjat!$B$2:$B$16)</f>
        <v>Pekka</v>
      </c>
      <c r="I3777">
        <f>_xlfn.XLOOKUP(Table1[[#This Row],[Tuotenumero]],tuotteet!$A$2:$A$26,tuotteet!$C$2:$C$26)</f>
        <v>4</v>
      </c>
      <c r="J3777" t="str">
        <f>_xlfn.XLOOKUP(Table1[[#This Row],[ryhmäID]],ryhmat!$A$2:$A$7,ryhmat!$B$2:$B$7)</f>
        <v>Tarvikkeet</v>
      </c>
      <c r="K3777">
        <f>Table1[[#This Row],[Myyntihinta]]-Table1[[#This Row],[Ostohinta]]</f>
        <v>4.5399999999999991</v>
      </c>
    </row>
    <row r="3778" spans="1:11" x14ac:dyDescent="0.2">
      <c r="A3778">
        <v>54276</v>
      </c>
      <c r="B3778" s="21">
        <v>44445</v>
      </c>
      <c r="C3778" s="26" t="s">
        <v>827</v>
      </c>
      <c r="D3778">
        <v>1</v>
      </c>
      <c r="E3778">
        <v>14</v>
      </c>
      <c r="F3778">
        <v>256</v>
      </c>
      <c r="G3778">
        <v>129.88999999999999</v>
      </c>
      <c r="H3778" t="str">
        <f>_xlfn.XLOOKUP(Table1[[#This Row],[MyyjäID]],myyjat!$A$2:$A$16,myyjat!$B$2:$B$16)</f>
        <v>Hillevi</v>
      </c>
      <c r="I3778">
        <f>_xlfn.XLOOKUP(Table1[[#This Row],[Tuotenumero]],tuotteet!$A$2:$A$26,tuotteet!$C$2:$C$26)</f>
        <v>1</v>
      </c>
      <c r="J3778" t="str">
        <f>_xlfn.XLOOKUP(Table1[[#This Row],[ryhmäID]],ryhmat!$A$2:$A$7,ryhmat!$B$2:$B$7)</f>
        <v>Äänentoisto</v>
      </c>
      <c r="K3778">
        <f>Table1[[#This Row],[Myyntihinta]]-Table1[[#This Row],[Ostohinta]]</f>
        <v>126.11000000000001</v>
      </c>
    </row>
    <row r="3779" spans="1:11" x14ac:dyDescent="0.2">
      <c r="A3779">
        <v>54277</v>
      </c>
      <c r="B3779" s="21">
        <v>44445</v>
      </c>
      <c r="C3779" s="26" t="s">
        <v>828</v>
      </c>
      <c r="D3779">
        <v>1</v>
      </c>
      <c r="E3779">
        <v>6</v>
      </c>
      <c r="F3779">
        <v>14</v>
      </c>
      <c r="G3779">
        <v>11.08</v>
      </c>
      <c r="H3779" t="str">
        <f>_xlfn.XLOOKUP(Table1[[#This Row],[MyyjäID]],myyjat!$A$2:$A$16,myyjat!$B$2:$B$16)</f>
        <v>Hessu</v>
      </c>
      <c r="I3779">
        <f>_xlfn.XLOOKUP(Table1[[#This Row],[Tuotenumero]],tuotteet!$A$2:$A$26,tuotteet!$C$2:$C$26)</f>
        <v>4</v>
      </c>
      <c r="J3779" t="str">
        <f>_xlfn.XLOOKUP(Table1[[#This Row],[ryhmäID]],ryhmat!$A$2:$A$7,ryhmat!$B$2:$B$7)</f>
        <v>Tarvikkeet</v>
      </c>
      <c r="K3779">
        <f>Table1[[#This Row],[Myyntihinta]]-Table1[[#This Row],[Ostohinta]]</f>
        <v>2.92</v>
      </c>
    </row>
    <row r="3780" spans="1:11" x14ac:dyDescent="0.2">
      <c r="A3780">
        <v>54278</v>
      </c>
      <c r="B3780" s="21">
        <v>44446</v>
      </c>
      <c r="C3780" s="26" t="s">
        <v>828</v>
      </c>
      <c r="D3780">
        <v>1</v>
      </c>
      <c r="E3780">
        <v>6</v>
      </c>
      <c r="F3780">
        <v>15</v>
      </c>
      <c r="G3780">
        <v>10.67</v>
      </c>
      <c r="H3780" t="str">
        <f>_xlfn.XLOOKUP(Table1[[#This Row],[MyyjäID]],myyjat!$A$2:$A$16,myyjat!$B$2:$B$16)</f>
        <v>Hessu</v>
      </c>
      <c r="I3780">
        <f>_xlfn.XLOOKUP(Table1[[#This Row],[Tuotenumero]],tuotteet!$A$2:$A$26,tuotteet!$C$2:$C$26)</f>
        <v>4</v>
      </c>
      <c r="J3780" t="str">
        <f>_xlfn.XLOOKUP(Table1[[#This Row],[ryhmäID]],ryhmat!$A$2:$A$7,ryhmat!$B$2:$B$7)</f>
        <v>Tarvikkeet</v>
      </c>
      <c r="K3780">
        <f>Table1[[#This Row],[Myyntihinta]]-Table1[[#This Row],[Ostohinta]]</f>
        <v>4.33</v>
      </c>
    </row>
    <row r="3781" spans="1:11" x14ac:dyDescent="0.2">
      <c r="A3781">
        <v>54279</v>
      </c>
      <c r="B3781" s="21">
        <v>44446</v>
      </c>
      <c r="C3781" s="26" t="s">
        <v>829</v>
      </c>
      <c r="D3781">
        <v>1</v>
      </c>
      <c r="E3781">
        <v>5</v>
      </c>
      <c r="F3781">
        <v>331</v>
      </c>
      <c r="G3781">
        <v>222.91</v>
      </c>
      <c r="H3781" t="str">
        <f>_xlfn.XLOOKUP(Table1[[#This Row],[MyyjäID]],myyjat!$A$2:$A$16,myyjat!$B$2:$B$16)</f>
        <v>Liisa</v>
      </c>
      <c r="I3781">
        <f>_xlfn.XLOOKUP(Table1[[#This Row],[Tuotenumero]],tuotteet!$A$2:$A$26,tuotteet!$C$2:$C$26)</f>
        <v>3</v>
      </c>
      <c r="J3781" t="str">
        <f>_xlfn.XLOOKUP(Table1[[#This Row],[ryhmäID]],ryhmat!$A$2:$A$7,ryhmat!$B$2:$B$7)</f>
        <v>TV</v>
      </c>
      <c r="K3781">
        <f>Table1[[#This Row],[Myyntihinta]]-Table1[[#This Row],[Ostohinta]]</f>
        <v>108.09</v>
      </c>
    </row>
    <row r="3782" spans="1:11" x14ac:dyDescent="0.2">
      <c r="A3782">
        <v>54280</v>
      </c>
      <c r="B3782" s="21">
        <v>44446</v>
      </c>
      <c r="C3782" s="26" t="s">
        <v>828</v>
      </c>
      <c r="D3782">
        <v>1</v>
      </c>
      <c r="E3782">
        <v>1</v>
      </c>
      <c r="F3782">
        <v>15</v>
      </c>
      <c r="G3782">
        <v>10.75</v>
      </c>
      <c r="H3782" t="str">
        <f>_xlfn.XLOOKUP(Table1[[#This Row],[MyyjäID]],myyjat!$A$2:$A$16,myyjat!$B$2:$B$16)</f>
        <v>Jani</v>
      </c>
      <c r="I3782">
        <f>_xlfn.XLOOKUP(Table1[[#This Row],[Tuotenumero]],tuotteet!$A$2:$A$26,tuotteet!$C$2:$C$26)</f>
        <v>4</v>
      </c>
      <c r="J3782" t="str">
        <f>_xlfn.XLOOKUP(Table1[[#This Row],[ryhmäID]],ryhmat!$A$2:$A$7,ryhmat!$B$2:$B$7)</f>
        <v>Tarvikkeet</v>
      </c>
      <c r="K3782">
        <f>Table1[[#This Row],[Myyntihinta]]-Table1[[#This Row],[Ostohinta]]</f>
        <v>4.25</v>
      </c>
    </row>
    <row r="3783" spans="1:11" x14ac:dyDescent="0.2">
      <c r="A3783">
        <v>54281</v>
      </c>
      <c r="B3783" s="21">
        <v>44447</v>
      </c>
      <c r="C3783" s="26" t="s">
        <v>828</v>
      </c>
      <c r="D3783">
        <v>1</v>
      </c>
      <c r="E3783">
        <v>2</v>
      </c>
      <c r="F3783">
        <v>14</v>
      </c>
      <c r="G3783">
        <v>10.45</v>
      </c>
      <c r="H3783" t="str">
        <f>_xlfn.XLOOKUP(Table1[[#This Row],[MyyjäID]],myyjat!$A$2:$A$16,myyjat!$B$2:$B$16)</f>
        <v>Petteri</v>
      </c>
      <c r="I3783">
        <f>_xlfn.XLOOKUP(Table1[[#This Row],[Tuotenumero]],tuotteet!$A$2:$A$26,tuotteet!$C$2:$C$26)</f>
        <v>4</v>
      </c>
      <c r="J3783" t="str">
        <f>_xlfn.XLOOKUP(Table1[[#This Row],[ryhmäID]],ryhmat!$A$2:$A$7,ryhmat!$B$2:$B$7)</f>
        <v>Tarvikkeet</v>
      </c>
      <c r="K3783">
        <f>Table1[[#This Row],[Myyntihinta]]-Table1[[#This Row],[Ostohinta]]</f>
        <v>3.5500000000000007</v>
      </c>
    </row>
    <row r="3784" spans="1:11" x14ac:dyDescent="0.2">
      <c r="A3784">
        <v>54282</v>
      </c>
      <c r="B3784" s="21">
        <v>44447</v>
      </c>
      <c r="C3784" s="26" t="s">
        <v>830</v>
      </c>
      <c r="D3784">
        <v>1</v>
      </c>
      <c r="E3784">
        <v>7</v>
      </c>
      <c r="F3784">
        <v>55</v>
      </c>
      <c r="G3784">
        <v>43.93</v>
      </c>
      <c r="H3784" t="str">
        <f>_xlfn.XLOOKUP(Table1[[#This Row],[MyyjäID]],myyjat!$A$2:$A$16,myyjat!$B$2:$B$16)</f>
        <v>Rauno</v>
      </c>
      <c r="I3784">
        <f>_xlfn.XLOOKUP(Table1[[#This Row],[Tuotenumero]],tuotteet!$A$2:$A$26,tuotteet!$C$2:$C$26)</f>
        <v>4</v>
      </c>
      <c r="J3784" t="str">
        <f>_xlfn.XLOOKUP(Table1[[#This Row],[ryhmäID]],ryhmat!$A$2:$A$7,ryhmat!$B$2:$B$7)</f>
        <v>Tarvikkeet</v>
      </c>
      <c r="K3784">
        <f>Table1[[#This Row],[Myyntihinta]]-Table1[[#This Row],[Ostohinta]]</f>
        <v>11.07</v>
      </c>
    </row>
    <row r="3785" spans="1:11" x14ac:dyDescent="0.2">
      <c r="A3785">
        <v>54283</v>
      </c>
      <c r="B3785" s="21">
        <v>44448</v>
      </c>
      <c r="C3785" s="26" t="s">
        <v>828</v>
      </c>
      <c r="D3785">
        <v>1</v>
      </c>
      <c r="E3785">
        <v>7</v>
      </c>
      <c r="F3785">
        <v>15</v>
      </c>
      <c r="G3785">
        <v>11.2</v>
      </c>
      <c r="H3785" t="str">
        <f>_xlfn.XLOOKUP(Table1[[#This Row],[MyyjäID]],myyjat!$A$2:$A$16,myyjat!$B$2:$B$16)</f>
        <v>Rauno</v>
      </c>
      <c r="I3785">
        <f>_xlfn.XLOOKUP(Table1[[#This Row],[Tuotenumero]],tuotteet!$A$2:$A$26,tuotteet!$C$2:$C$26)</f>
        <v>4</v>
      </c>
      <c r="J3785" t="str">
        <f>_xlfn.XLOOKUP(Table1[[#This Row],[ryhmäID]],ryhmat!$A$2:$A$7,ryhmat!$B$2:$B$7)</f>
        <v>Tarvikkeet</v>
      </c>
      <c r="K3785">
        <f>Table1[[#This Row],[Myyntihinta]]-Table1[[#This Row],[Ostohinta]]</f>
        <v>3.8000000000000007</v>
      </c>
    </row>
    <row r="3786" spans="1:11" x14ac:dyDescent="0.2">
      <c r="A3786">
        <v>54284</v>
      </c>
      <c r="B3786" s="21">
        <v>44448</v>
      </c>
      <c r="C3786" s="26" t="s">
        <v>828</v>
      </c>
      <c r="D3786">
        <v>1</v>
      </c>
      <c r="E3786">
        <v>11</v>
      </c>
      <c r="F3786">
        <v>15</v>
      </c>
      <c r="G3786">
        <v>10.81</v>
      </c>
      <c r="H3786" t="str">
        <f>_xlfn.XLOOKUP(Table1[[#This Row],[MyyjäID]],myyjat!$A$2:$A$16,myyjat!$B$2:$B$16)</f>
        <v>Lisbeth</v>
      </c>
      <c r="I3786">
        <f>_xlfn.XLOOKUP(Table1[[#This Row],[Tuotenumero]],tuotteet!$A$2:$A$26,tuotteet!$C$2:$C$26)</f>
        <v>4</v>
      </c>
      <c r="J3786" t="str">
        <f>_xlfn.XLOOKUP(Table1[[#This Row],[ryhmäID]],ryhmat!$A$2:$A$7,ryhmat!$B$2:$B$7)</f>
        <v>Tarvikkeet</v>
      </c>
      <c r="K3786">
        <f>Table1[[#This Row],[Myyntihinta]]-Table1[[#This Row],[Ostohinta]]</f>
        <v>4.1899999999999995</v>
      </c>
    </row>
    <row r="3787" spans="1:11" x14ac:dyDescent="0.2">
      <c r="A3787">
        <v>54285</v>
      </c>
      <c r="B3787" s="21">
        <v>44448</v>
      </c>
      <c r="C3787" s="26" t="s">
        <v>826</v>
      </c>
      <c r="D3787">
        <v>1</v>
      </c>
      <c r="E3787">
        <v>13</v>
      </c>
      <c r="F3787">
        <v>18</v>
      </c>
      <c r="G3787">
        <v>8.8699999999999992</v>
      </c>
      <c r="H3787" t="str">
        <f>_xlfn.XLOOKUP(Table1[[#This Row],[MyyjäID]],myyjat!$A$2:$A$16,myyjat!$B$2:$B$16)</f>
        <v>Mari</v>
      </c>
      <c r="I3787">
        <f>_xlfn.XLOOKUP(Table1[[#This Row],[Tuotenumero]],tuotteet!$A$2:$A$26,tuotteet!$C$2:$C$26)</f>
        <v>4</v>
      </c>
      <c r="J3787" t="str">
        <f>_xlfn.XLOOKUP(Table1[[#This Row],[ryhmäID]],ryhmat!$A$2:$A$7,ryhmat!$B$2:$B$7)</f>
        <v>Tarvikkeet</v>
      </c>
      <c r="K3787">
        <f>Table1[[#This Row],[Myyntihinta]]-Table1[[#This Row],[Ostohinta]]</f>
        <v>9.1300000000000008</v>
      </c>
    </row>
    <row r="3788" spans="1:11" x14ac:dyDescent="0.2">
      <c r="A3788">
        <v>54286</v>
      </c>
      <c r="B3788" s="21">
        <v>44449</v>
      </c>
      <c r="C3788" s="26" t="s">
        <v>828</v>
      </c>
      <c r="D3788">
        <v>1</v>
      </c>
      <c r="E3788">
        <v>14</v>
      </c>
      <c r="F3788">
        <v>15</v>
      </c>
      <c r="G3788">
        <v>10.199999999999999</v>
      </c>
      <c r="H3788" t="str">
        <f>_xlfn.XLOOKUP(Table1[[#This Row],[MyyjäID]],myyjat!$A$2:$A$16,myyjat!$B$2:$B$16)</f>
        <v>Hillevi</v>
      </c>
      <c r="I3788">
        <f>_xlfn.XLOOKUP(Table1[[#This Row],[Tuotenumero]],tuotteet!$A$2:$A$26,tuotteet!$C$2:$C$26)</f>
        <v>4</v>
      </c>
      <c r="J3788" t="str">
        <f>_xlfn.XLOOKUP(Table1[[#This Row],[ryhmäID]],ryhmat!$A$2:$A$7,ryhmat!$B$2:$B$7)</f>
        <v>Tarvikkeet</v>
      </c>
      <c r="K3788">
        <f>Table1[[#This Row],[Myyntihinta]]-Table1[[#This Row],[Ostohinta]]</f>
        <v>4.8000000000000007</v>
      </c>
    </row>
    <row r="3789" spans="1:11" x14ac:dyDescent="0.2">
      <c r="A3789">
        <v>54287</v>
      </c>
      <c r="B3789" s="21">
        <v>44449</v>
      </c>
      <c r="C3789" s="26" t="s">
        <v>828</v>
      </c>
      <c r="D3789">
        <v>1</v>
      </c>
      <c r="E3789">
        <v>6</v>
      </c>
      <c r="F3789">
        <v>15</v>
      </c>
      <c r="G3789">
        <v>10.29</v>
      </c>
      <c r="H3789" t="str">
        <f>_xlfn.XLOOKUP(Table1[[#This Row],[MyyjäID]],myyjat!$A$2:$A$16,myyjat!$B$2:$B$16)</f>
        <v>Hessu</v>
      </c>
      <c r="I3789">
        <f>_xlfn.XLOOKUP(Table1[[#This Row],[Tuotenumero]],tuotteet!$A$2:$A$26,tuotteet!$C$2:$C$26)</f>
        <v>4</v>
      </c>
      <c r="J3789" t="str">
        <f>_xlfn.XLOOKUP(Table1[[#This Row],[ryhmäID]],ryhmat!$A$2:$A$7,ryhmat!$B$2:$B$7)</f>
        <v>Tarvikkeet</v>
      </c>
      <c r="K3789">
        <f>Table1[[#This Row],[Myyntihinta]]-Table1[[#This Row],[Ostohinta]]</f>
        <v>4.7100000000000009</v>
      </c>
    </row>
    <row r="3790" spans="1:11" x14ac:dyDescent="0.2">
      <c r="A3790">
        <v>54288</v>
      </c>
      <c r="B3790" s="21">
        <v>44449</v>
      </c>
      <c r="C3790" s="26" t="s">
        <v>828</v>
      </c>
      <c r="D3790">
        <v>1</v>
      </c>
      <c r="E3790">
        <v>3</v>
      </c>
      <c r="F3790">
        <v>15</v>
      </c>
      <c r="G3790">
        <v>11.18</v>
      </c>
      <c r="H3790" t="str">
        <f>_xlfn.XLOOKUP(Table1[[#This Row],[MyyjäID]],myyjat!$A$2:$A$16,myyjat!$B$2:$B$16)</f>
        <v>Pekka</v>
      </c>
      <c r="I3790">
        <f>_xlfn.XLOOKUP(Table1[[#This Row],[Tuotenumero]],tuotteet!$A$2:$A$26,tuotteet!$C$2:$C$26)</f>
        <v>4</v>
      </c>
      <c r="J3790" t="str">
        <f>_xlfn.XLOOKUP(Table1[[#This Row],[ryhmäID]],ryhmat!$A$2:$A$7,ryhmat!$B$2:$B$7)</f>
        <v>Tarvikkeet</v>
      </c>
      <c r="K3790">
        <f>Table1[[#This Row],[Myyntihinta]]-Table1[[#This Row],[Ostohinta]]</f>
        <v>3.8200000000000003</v>
      </c>
    </row>
    <row r="3791" spans="1:11" x14ac:dyDescent="0.2">
      <c r="A3791">
        <v>54289</v>
      </c>
      <c r="B3791" s="21">
        <v>44449</v>
      </c>
      <c r="C3791" s="26" t="s">
        <v>827</v>
      </c>
      <c r="D3791">
        <v>1</v>
      </c>
      <c r="E3791">
        <v>14</v>
      </c>
      <c r="F3791">
        <v>249</v>
      </c>
      <c r="G3791">
        <v>130.65</v>
      </c>
      <c r="H3791" t="str">
        <f>_xlfn.XLOOKUP(Table1[[#This Row],[MyyjäID]],myyjat!$A$2:$A$16,myyjat!$B$2:$B$16)</f>
        <v>Hillevi</v>
      </c>
      <c r="I3791">
        <f>_xlfn.XLOOKUP(Table1[[#This Row],[Tuotenumero]],tuotteet!$A$2:$A$26,tuotteet!$C$2:$C$26)</f>
        <v>1</v>
      </c>
      <c r="J3791" t="str">
        <f>_xlfn.XLOOKUP(Table1[[#This Row],[ryhmäID]],ryhmat!$A$2:$A$7,ryhmat!$B$2:$B$7)</f>
        <v>Äänentoisto</v>
      </c>
      <c r="K3791">
        <f>Table1[[#This Row],[Myyntihinta]]-Table1[[#This Row],[Ostohinta]]</f>
        <v>118.35</v>
      </c>
    </row>
    <row r="3792" spans="1:11" x14ac:dyDescent="0.2">
      <c r="A3792">
        <v>54290</v>
      </c>
      <c r="B3792" s="21">
        <v>44449</v>
      </c>
      <c r="C3792" s="26" t="s">
        <v>828</v>
      </c>
      <c r="D3792">
        <v>1</v>
      </c>
      <c r="E3792">
        <v>7</v>
      </c>
      <c r="F3792">
        <v>14</v>
      </c>
      <c r="G3792">
        <v>10.96</v>
      </c>
      <c r="H3792" t="str">
        <f>_xlfn.XLOOKUP(Table1[[#This Row],[MyyjäID]],myyjat!$A$2:$A$16,myyjat!$B$2:$B$16)</f>
        <v>Rauno</v>
      </c>
      <c r="I3792">
        <f>_xlfn.XLOOKUP(Table1[[#This Row],[Tuotenumero]],tuotteet!$A$2:$A$26,tuotteet!$C$2:$C$26)</f>
        <v>4</v>
      </c>
      <c r="J3792" t="str">
        <f>_xlfn.XLOOKUP(Table1[[#This Row],[ryhmäID]],ryhmat!$A$2:$A$7,ryhmat!$B$2:$B$7)</f>
        <v>Tarvikkeet</v>
      </c>
      <c r="K3792">
        <f>Table1[[#This Row],[Myyntihinta]]-Table1[[#This Row],[Ostohinta]]</f>
        <v>3.0399999999999991</v>
      </c>
    </row>
    <row r="3793" spans="1:11" x14ac:dyDescent="0.2">
      <c r="A3793">
        <v>54291</v>
      </c>
      <c r="B3793" s="21">
        <v>44449</v>
      </c>
      <c r="C3793" s="26" t="s">
        <v>828</v>
      </c>
      <c r="D3793">
        <v>1</v>
      </c>
      <c r="E3793">
        <v>5</v>
      </c>
      <c r="F3793">
        <v>14</v>
      </c>
      <c r="G3793">
        <v>10.53</v>
      </c>
      <c r="H3793" t="str">
        <f>_xlfn.XLOOKUP(Table1[[#This Row],[MyyjäID]],myyjat!$A$2:$A$16,myyjat!$B$2:$B$16)</f>
        <v>Liisa</v>
      </c>
      <c r="I3793">
        <f>_xlfn.XLOOKUP(Table1[[#This Row],[Tuotenumero]],tuotteet!$A$2:$A$26,tuotteet!$C$2:$C$26)</f>
        <v>4</v>
      </c>
      <c r="J3793" t="str">
        <f>_xlfn.XLOOKUP(Table1[[#This Row],[ryhmäID]],ryhmat!$A$2:$A$7,ryhmat!$B$2:$B$7)</f>
        <v>Tarvikkeet</v>
      </c>
      <c r="K3793">
        <f>Table1[[#This Row],[Myyntihinta]]-Table1[[#This Row],[Ostohinta]]</f>
        <v>3.4700000000000006</v>
      </c>
    </row>
    <row r="3794" spans="1:11" x14ac:dyDescent="0.2">
      <c r="A3794">
        <v>54292</v>
      </c>
      <c r="B3794" s="21">
        <v>44449</v>
      </c>
      <c r="C3794" s="26" t="s">
        <v>828</v>
      </c>
      <c r="D3794">
        <v>1</v>
      </c>
      <c r="E3794">
        <v>14</v>
      </c>
      <c r="F3794">
        <v>14</v>
      </c>
      <c r="G3794">
        <v>10.58</v>
      </c>
      <c r="H3794" t="str">
        <f>_xlfn.XLOOKUP(Table1[[#This Row],[MyyjäID]],myyjat!$A$2:$A$16,myyjat!$B$2:$B$16)</f>
        <v>Hillevi</v>
      </c>
      <c r="I3794">
        <f>_xlfn.XLOOKUP(Table1[[#This Row],[Tuotenumero]],tuotteet!$A$2:$A$26,tuotteet!$C$2:$C$26)</f>
        <v>4</v>
      </c>
      <c r="J3794" t="str">
        <f>_xlfn.XLOOKUP(Table1[[#This Row],[ryhmäID]],ryhmat!$A$2:$A$7,ryhmat!$B$2:$B$7)</f>
        <v>Tarvikkeet</v>
      </c>
      <c r="K3794">
        <f>Table1[[#This Row],[Myyntihinta]]-Table1[[#This Row],[Ostohinta]]</f>
        <v>3.42</v>
      </c>
    </row>
    <row r="3795" spans="1:11" x14ac:dyDescent="0.2">
      <c r="A3795">
        <v>54293</v>
      </c>
      <c r="B3795" s="21">
        <v>44449</v>
      </c>
      <c r="C3795" s="26" t="s">
        <v>828</v>
      </c>
      <c r="D3795">
        <v>1</v>
      </c>
      <c r="E3795">
        <v>10</v>
      </c>
      <c r="F3795">
        <v>15</v>
      </c>
      <c r="G3795">
        <v>10.83</v>
      </c>
      <c r="H3795" t="str">
        <f>_xlfn.XLOOKUP(Table1[[#This Row],[MyyjäID]],myyjat!$A$2:$A$16,myyjat!$B$2:$B$16)</f>
        <v>Jenni</v>
      </c>
      <c r="I3795">
        <f>_xlfn.XLOOKUP(Table1[[#This Row],[Tuotenumero]],tuotteet!$A$2:$A$26,tuotteet!$C$2:$C$26)</f>
        <v>4</v>
      </c>
      <c r="J3795" t="str">
        <f>_xlfn.XLOOKUP(Table1[[#This Row],[ryhmäID]],ryhmat!$A$2:$A$7,ryhmat!$B$2:$B$7)</f>
        <v>Tarvikkeet</v>
      </c>
      <c r="K3795">
        <f>Table1[[#This Row],[Myyntihinta]]-Table1[[#This Row],[Ostohinta]]</f>
        <v>4.17</v>
      </c>
    </row>
    <row r="3796" spans="1:11" x14ac:dyDescent="0.2">
      <c r="A3796">
        <v>54294</v>
      </c>
      <c r="B3796" s="21">
        <v>44450</v>
      </c>
      <c r="C3796" s="26" t="s">
        <v>828</v>
      </c>
      <c r="D3796">
        <v>1</v>
      </c>
      <c r="E3796">
        <v>6</v>
      </c>
      <c r="F3796">
        <v>15</v>
      </c>
      <c r="G3796">
        <v>10.199999999999999</v>
      </c>
      <c r="H3796" t="str">
        <f>_xlfn.XLOOKUP(Table1[[#This Row],[MyyjäID]],myyjat!$A$2:$A$16,myyjat!$B$2:$B$16)</f>
        <v>Hessu</v>
      </c>
      <c r="I3796">
        <f>_xlfn.XLOOKUP(Table1[[#This Row],[Tuotenumero]],tuotteet!$A$2:$A$26,tuotteet!$C$2:$C$26)</f>
        <v>4</v>
      </c>
      <c r="J3796" t="str">
        <f>_xlfn.XLOOKUP(Table1[[#This Row],[ryhmäID]],ryhmat!$A$2:$A$7,ryhmat!$B$2:$B$7)</f>
        <v>Tarvikkeet</v>
      </c>
      <c r="K3796">
        <f>Table1[[#This Row],[Myyntihinta]]-Table1[[#This Row],[Ostohinta]]</f>
        <v>4.8000000000000007</v>
      </c>
    </row>
    <row r="3797" spans="1:11" x14ac:dyDescent="0.2">
      <c r="A3797">
        <v>54295</v>
      </c>
      <c r="B3797" s="21">
        <v>44450</v>
      </c>
      <c r="C3797" s="26" t="s">
        <v>830</v>
      </c>
      <c r="D3797">
        <v>1</v>
      </c>
      <c r="E3797">
        <v>1</v>
      </c>
      <c r="F3797">
        <v>57</v>
      </c>
      <c r="G3797">
        <v>44.6</v>
      </c>
      <c r="H3797" t="str">
        <f>_xlfn.XLOOKUP(Table1[[#This Row],[MyyjäID]],myyjat!$A$2:$A$16,myyjat!$B$2:$B$16)</f>
        <v>Jani</v>
      </c>
      <c r="I3797">
        <f>_xlfn.XLOOKUP(Table1[[#This Row],[Tuotenumero]],tuotteet!$A$2:$A$26,tuotteet!$C$2:$C$26)</f>
        <v>4</v>
      </c>
      <c r="J3797" t="str">
        <f>_xlfn.XLOOKUP(Table1[[#This Row],[ryhmäID]],ryhmat!$A$2:$A$7,ryhmat!$B$2:$B$7)</f>
        <v>Tarvikkeet</v>
      </c>
      <c r="K3797">
        <f>Table1[[#This Row],[Myyntihinta]]-Table1[[#This Row],[Ostohinta]]</f>
        <v>12.399999999999999</v>
      </c>
    </row>
    <row r="3798" spans="1:11" x14ac:dyDescent="0.2">
      <c r="A3798">
        <v>54296</v>
      </c>
      <c r="B3798" s="21">
        <v>44451</v>
      </c>
      <c r="C3798" s="26" t="s">
        <v>826</v>
      </c>
      <c r="D3798">
        <v>1</v>
      </c>
      <c r="E3798">
        <v>13</v>
      </c>
      <c r="F3798">
        <v>17</v>
      </c>
      <c r="G3798">
        <v>9.36</v>
      </c>
      <c r="H3798" t="str">
        <f>_xlfn.XLOOKUP(Table1[[#This Row],[MyyjäID]],myyjat!$A$2:$A$16,myyjat!$B$2:$B$16)</f>
        <v>Mari</v>
      </c>
      <c r="I3798">
        <f>_xlfn.XLOOKUP(Table1[[#This Row],[Tuotenumero]],tuotteet!$A$2:$A$26,tuotteet!$C$2:$C$26)</f>
        <v>4</v>
      </c>
      <c r="J3798" t="str">
        <f>_xlfn.XLOOKUP(Table1[[#This Row],[ryhmäID]],ryhmat!$A$2:$A$7,ryhmat!$B$2:$B$7)</f>
        <v>Tarvikkeet</v>
      </c>
      <c r="K3798">
        <f>Table1[[#This Row],[Myyntihinta]]-Table1[[#This Row],[Ostohinta]]</f>
        <v>7.6400000000000006</v>
      </c>
    </row>
    <row r="3799" spans="1:11" x14ac:dyDescent="0.2">
      <c r="A3799">
        <v>54297</v>
      </c>
      <c r="B3799" s="21">
        <v>44451</v>
      </c>
      <c r="C3799" s="26" t="s">
        <v>828</v>
      </c>
      <c r="D3799">
        <v>1</v>
      </c>
      <c r="E3799">
        <v>7</v>
      </c>
      <c r="F3799">
        <v>15</v>
      </c>
      <c r="G3799">
        <v>10.79</v>
      </c>
      <c r="H3799" t="str">
        <f>_xlfn.XLOOKUP(Table1[[#This Row],[MyyjäID]],myyjat!$A$2:$A$16,myyjat!$B$2:$B$16)</f>
        <v>Rauno</v>
      </c>
      <c r="I3799">
        <f>_xlfn.XLOOKUP(Table1[[#This Row],[Tuotenumero]],tuotteet!$A$2:$A$26,tuotteet!$C$2:$C$26)</f>
        <v>4</v>
      </c>
      <c r="J3799" t="str">
        <f>_xlfn.XLOOKUP(Table1[[#This Row],[ryhmäID]],ryhmat!$A$2:$A$7,ryhmat!$B$2:$B$7)</f>
        <v>Tarvikkeet</v>
      </c>
      <c r="K3799">
        <f>Table1[[#This Row],[Myyntihinta]]-Table1[[#This Row],[Ostohinta]]</f>
        <v>4.2100000000000009</v>
      </c>
    </row>
    <row r="3800" spans="1:11" x14ac:dyDescent="0.2">
      <c r="A3800">
        <v>54298</v>
      </c>
      <c r="B3800" s="21">
        <v>44451</v>
      </c>
      <c r="C3800" s="26" t="s">
        <v>829</v>
      </c>
      <c r="D3800">
        <v>1</v>
      </c>
      <c r="E3800">
        <v>3</v>
      </c>
      <c r="F3800">
        <v>348</v>
      </c>
      <c r="G3800">
        <v>235.39</v>
      </c>
      <c r="H3800" t="str">
        <f>_xlfn.XLOOKUP(Table1[[#This Row],[MyyjäID]],myyjat!$A$2:$A$16,myyjat!$B$2:$B$16)</f>
        <v>Pekka</v>
      </c>
      <c r="I3800">
        <f>_xlfn.XLOOKUP(Table1[[#This Row],[Tuotenumero]],tuotteet!$A$2:$A$26,tuotteet!$C$2:$C$26)</f>
        <v>3</v>
      </c>
      <c r="J3800" t="str">
        <f>_xlfn.XLOOKUP(Table1[[#This Row],[ryhmäID]],ryhmat!$A$2:$A$7,ryhmat!$B$2:$B$7)</f>
        <v>TV</v>
      </c>
      <c r="K3800">
        <f>Table1[[#This Row],[Myyntihinta]]-Table1[[#This Row],[Ostohinta]]</f>
        <v>112.61000000000001</v>
      </c>
    </row>
    <row r="3801" spans="1:11" x14ac:dyDescent="0.2">
      <c r="A3801">
        <v>54299</v>
      </c>
      <c r="B3801" s="21">
        <v>44452</v>
      </c>
      <c r="C3801" s="26" t="s">
        <v>828</v>
      </c>
      <c r="D3801">
        <v>1</v>
      </c>
      <c r="E3801">
        <v>10</v>
      </c>
      <c r="F3801">
        <v>14</v>
      </c>
      <c r="G3801">
        <v>10.82</v>
      </c>
      <c r="H3801" t="str">
        <f>_xlfn.XLOOKUP(Table1[[#This Row],[MyyjäID]],myyjat!$A$2:$A$16,myyjat!$B$2:$B$16)</f>
        <v>Jenni</v>
      </c>
      <c r="I3801">
        <f>_xlfn.XLOOKUP(Table1[[#This Row],[Tuotenumero]],tuotteet!$A$2:$A$26,tuotteet!$C$2:$C$26)</f>
        <v>4</v>
      </c>
      <c r="J3801" t="str">
        <f>_xlfn.XLOOKUP(Table1[[#This Row],[ryhmäID]],ryhmat!$A$2:$A$7,ryhmat!$B$2:$B$7)</f>
        <v>Tarvikkeet</v>
      </c>
      <c r="K3801">
        <f>Table1[[#This Row],[Myyntihinta]]-Table1[[#This Row],[Ostohinta]]</f>
        <v>3.1799999999999997</v>
      </c>
    </row>
    <row r="3802" spans="1:11" x14ac:dyDescent="0.2">
      <c r="A3802">
        <v>54300</v>
      </c>
      <c r="B3802" s="21">
        <v>44453</v>
      </c>
      <c r="C3802" s="26" t="s">
        <v>828</v>
      </c>
      <c r="D3802">
        <v>1</v>
      </c>
      <c r="E3802">
        <v>9</v>
      </c>
      <c r="F3802">
        <v>15</v>
      </c>
      <c r="G3802">
        <v>10.19</v>
      </c>
      <c r="H3802" t="str">
        <f>_xlfn.XLOOKUP(Table1[[#This Row],[MyyjäID]],myyjat!$A$2:$A$16,myyjat!$B$2:$B$16)</f>
        <v>Maija</v>
      </c>
      <c r="I3802">
        <f>_xlfn.XLOOKUP(Table1[[#This Row],[Tuotenumero]],tuotteet!$A$2:$A$26,tuotteet!$C$2:$C$26)</f>
        <v>4</v>
      </c>
      <c r="J3802" t="str">
        <f>_xlfn.XLOOKUP(Table1[[#This Row],[ryhmäID]],ryhmat!$A$2:$A$7,ryhmat!$B$2:$B$7)</f>
        <v>Tarvikkeet</v>
      </c>
      <c r="K3802">
        <f>Table1[[#This Row],[Myyntihinta]]-Table1[[#This Row],[Ostohinta]]</f>
        <v>4.8100000000000005</v>
      </c>
    </row>
    <row r="3803" spans="1:11" x14ac:dyDescent="0.2">
      <c r="A3803">
        <v>54301</v>
      </c>
      <c r="B3803" s="21">
        <v>44453</v>
      </c>
      <c r="C3803" s="26" t="s">
        <v>833</v>
      </c>
      <c r="D3803">
        <v>1</v>
      </c>
      <c r="E3803">
        <v>5</v>
      </c>
      <c r="F3803">
        <v>33</v>
      </c>
      <c r="G3803">
        <v>19.059999999999999</v>
      </c>
      <c r="H3803" t="str">
        <f>_xlfn.XLOOKUP(Table1[[#This Row],[MyyjäID]],myyjat!$A$2:$A$16,myyjat!$B$2:$B$16)</f>
        <v>Liisa</v>
      </c>
      <c r="I3803">
        <f>_xlfn.XLOOKUP(Table1[[#This Row],[Tuotenumero]],tuotteet!$A$2:$A$26,tuotteet!$C$2:$C$26)</f>
        <v>4</v>
      </c>
      <c r="J3803" t="str">
        <f>_xlfn.XLOOKUP(Table1[[#This Row],[ryhmäID]],ryhmat!$A$2:$A$7,ryhmat!$B$2:$B$7)</f>
        <v>Tarvikkeet</v>
      </c>
      <c r="K3803">
        <f>Table1[[#This Row],[Myyntihinta]]-Table1[[#This Row],[Ostohinta]]</f>
        <v>13.940000000000001</v>
      </c>
    </row>
    <row r="3804" spans="1:11" x14ac:dyDescent="0.2">
      <c r="A3804">
        <v>54302</v>
      </c>
      <c r="B3804" s="21">
        <v>44453</v>
      </c>
      <c r="C3804" s="26" t="s">
        <v>828</v>
      </c>
      <c r="D3804">
        <v>1</v>
      </c>
      <c r="E3804">
        <v>10</v>
      </c>
      <c r="F3804">
        <v>14</v>
      </c>
      <c r="G3804">
        <v>10.98</v>
      </c>
      <c r="H3804" t="str">
        <f>_xlfn.XLOOKUP(Table1[[#This Row],[MyyjäID]],myyjat!$A$2:$A$16,myyjat!$B$2:$B$16)</f>
        <v>Jenni</v>
      </c>
      <c r="I3804">
        <f>_xlfn.XLOOKUP(Table1[[#This Row],[Tuotenumero]],tuotteet!$A$2:$A$26,tuotteet!$C$2:$C$26)</f>
        <v>4</v>
      </c>
      <c r="J3804" t="str">
        <f>_xlfn.XLOOKUP(Table1[[#This Row],[ryhmäID]],ryhmat!$A$2:$A$7,ryhmat!$B$2:$B$7)</f>
        <v>Tarvikkeet</v>
      </c>
      <c r="K3804">
        <f>Table1[[#This Row],[Myyntihinta]]-Table1[[#This Row],[Ostohinta]]</f>
        <v>3.0199999999999996</v>
      </c>
    </row>
    <row r="3805" spans="1:11" x14ac:dyDescent="0.2">
      <c r="A3805">
        <v>54303</v>
      </c>
      <c r="B3805" s="21">
        <v>44454</v>
      </c>
      <c r="C3805" s="26" t="s">
        <v>826</v>
      </c>
      <c r="D3805">
        <v>1</v>
      </c>
      <c r="E3805">
        <v>7</v>
      </c>
      <c r="F3805">
        <v>18</v>
      </c>
      <c r="G3805">
        <v>9.0500000000000007</v>
      </c>
      <c r="H3805" t="str">
        <f>_xlfn.XLOOKUP(Table1[[#This Row],[MyyjäID]],myyjat!$A$2:$A$16,myyjat!$B$2:$B$16)</f>
        <v>Rauno</v>
      </c>
      <c r="I3805">
        <f>_xlfn.XLOOKUP(Table1[[#This Row],[Tuotenumero]],tuotteet!$A$2:$A$26,tuotteet!$C$2:$C$26)</f>
        <v>4</v>
      </c>
      <c r="J3805" t="str">
        <f>_xlfn.XLOOKUP(Table1[[#This Row],[ryhmäID]],ryhmat!$A$2:$A$7,ryhmat!$B$2:$B$7)</f>
        <v>Tarvikkeet</v>
      </c>
      <c r="K3805">
        <f>Table1[[#This Row],[Myyntihinta]]-Table1[[#This Row],[Ostohinta]]</f>
        <v>8.9499999999999993</v>
      </c>
    </row>
    <row r="3806" spans="1:11" x14ac:dyDescent="0.2">
      <c r="A3806">
        <v>54304</v>
      </c>
      <c r="B3806" s="21">
        <v>44454</v>
      </c>
      <c r="C3806" s="26" t="s">
        <v>828</v>
      </c>
      <c r="D3806">
        <v>1</v>
      </c>
      <c r="E3806">
        <v>10</v>
      </c>
      <c r="F3806">
        <v>15</v>
      </c>
      <c r="G3806">
        <v>10.71</v>
      </c>
      <c r="H3806" t="str">
        <f>_xlfn.XLOOKUP(Table1[[#This Row],[MyyjäID]],myyjat!$A$2:$A$16,myyjat!$B$2:$B$16)</f>
        <v>Jenni</v>
      </c>
      <c r="I3806">
        <f>_xlfn.XLOOKUP(Table1[[#This Row],[Tuotenumero]],tuotteet!$A$2:$A$26,tuotteet!$C$2:$C$26)</f>
        <v>4</v>
      </c>
      <c r="J3806" t="str">
        <f>_xlfn.XLOOKUP(Table1[[#This Row],[ryhmäID]],ryhmat!$A$2:$A$7,ryhmat!$B$2:$B$7)</f>
        <v>Tarvikkeet</v>
      </c>
      <c r="K3806">
        <f>Table1[[#This Row],[Myyntihinta]]-Table1[[#This Row],[Ostohinta]]</f>
        <v>4.2899999999999991</v>
      </c>
    </row>
    <row r="3807" spans="1:11" x14ac:dyDescent="0.2">
      <c r="A3807">
        <v>54305</v>
      </c>
      <c r="B3807" s="21">
        <v>44454</v>
      </c>
      <c r="C3807" s="26" t="s">
        <v>827</v>
      </c>
      <c r="D3807">
        <v>1</v>
      </c>
      <c r="E3807">
        <v>7</v>
      </c>
      <c r="F3807">
        <v>246</v>
      </c>
      <c r="G3807">
        <v>126.42</v>
      </c>
      <c r="H3807" t="str">
        <f>_xlfn.XLOOKUP(Table1[[#This Row],[MyyjäID]],myyjat!$A$2:$A$16,myyjat!$B$2:$B$16)</f>
        <v>Rauno</v>
      </c>
      <c r="I3807">
        <f>_xlfn.XLOOKUP(Table1[[#This Row],[Tuotenumero]],tuotteet!$A$2:$A$26,tuotteet!$C$2:$C$26)</f>
        <v>1</v>
      </c>
      <c r="J3807" t="str">
        <f>_xlfn.XLOOKUP(Table1[[#This Row],[ryhmäID]],ryhmat!$A$2:$A$7,ryhmat!$B$2:$B$7)</f>
        <v>Äänentoisto</v>
      </c>
      <c r="K3807">
        <f>Table1[[#This Row],[Myyntihinta]]-Table1[[#This Row],[Ostohinta]]</f>
        <v>119.58</v>
      </c>
    </row>
    <row r="3808" spans="1:11" x14ac:dyDescent="0.2">
      <c r="A3808">
        <v>54306</v>
      </c>
      <c r="B3808" s="21">
        <v>44455</v>
      </c>
      <c r="C3808" s="26" t="s">
        <v>828</v>
      </c>
      <c r="D3808">
        <v>1</v>
      </c>
      <c r="E3808">
        <v>2</v>
      </c>
      <c r="F3808">
        <v>15</v>
      </c>
      <c r="G3808">
        <v>10.72</v>
      </c>
      <c r="H3808" t="str">
        <f>_xlfn.XLOOKUP(Table1[[#This Row],[MyyjäID]],myyjat!$A$2:$A$16,myyjat!$B$2:$B$16)</f>
        <v>Petteri</v>
      </c>
      <c r="I3808">
        <f>_xlfn.XLOOKUP(Table1[[#This Row],[Tuotenumero]],tuotteet!$A$2:$A$26,tuotteet!$C$2:$C$26)</f>
        <v>4</v>
      </c>
      <c r="J3808" t="str">
        <f>_xlfn.XLOOKUP(Table1[[#This Row],[ryhmäID]],ryhmat!$A$2:$A$7,ryhmat!$B$2:$B$7)</f>
        <v>Tarvikkeet</v>
      </c>
      <c r="K3808">
        <f>Table1[[#This Row],[Myyntihinta]]-Table1[[#This Row],[Ostohinta]]</f>
        <v>4.2799999999999994</v>
      </c>
    </row>
    <row r="3809" spans="1:11" x14ac:dyDescent="0.2">
      <c r="A3809">
        <v>54307</v>
      </c>
      <c r="B3809" s="21">
        <v>44455</v>
      </c>
      <c r="C3809" s="26" t="s">
        <v>828</v>
      </c>
      <c r="D3809">
        <v>1</v>
      </c>
      <c r="E3809">
        <v>6</v>
      </c>
      <c r="F3809">
        <v>15</v>
      </c>
      <c r="G3809">
        <v>11.13</v>
      </c>
      <c r="H3809" t="str">
        <f>_xlfn.XLOOKUP(Table1[[#This Row],[MyyjäID]],myyjat!$A$2:$A$16,myyjat!$B$2:$B$16)</f>
        <v>Hessu</v>
      </c>
      <c r="I3809">
        <f>_xlfn.XLOOKUP(Table1[[#This Row],[Tuotenumero]],tuotteet!$A$2:$A$26,tuotteet!$C$2:$C$26)</f>
        <v>4</v>
      </c>
      <c r="J3809" t="str">
        <f>_xlfn.XLOOKUP(Table1[[#This Row],[ryhmäID]],ryhmat!$A$2:$A$7,ryhmat!$B$2:$B$7)</f>
        <v>Tarvikkeet</v>
      </c>
      <c r="K3809">
        <f>Table1[[#This Row],[Myyntihinta]]-Table1[[#This Row],[Ostohinta]]</f>
        <v>3.8699999999999992</v>
      </c>
    </row>
    <row r="3810" spans="1:11" x14ac:dyDescent="0.2">
      <c r="A3810">
        <v>54308</v>
      </c>
      <c r="B3810" s="21">
        <v>44456</v>
      </c>
      <c r="C3810" s="26" t="s">
        <v>828</v>
      </c>
      <c r="D3810">
        <v>2</v>
      </c>
      <c r="E3810">
        <v>5</v>
      </c>
      <c r="F3810">
        <v>14</v>
      </c>
      <c r="G3810">
        <v>10.29</v>
      </c>
      <c r="H3810" t="str">
        <f>_xlfn.XLOOKUP(Table1[[#This Row],[MyyjäID]],myyjat!$A$2:$A$16,myyjat!$B$2:$B$16)</f>
        <v>Liisa</v>
      </c>
      <c r="I3810">
        <f>_xlfn.XLOOKUP(Table1[[#This Row],[Tuotenumero]],tuotteet!$A$2:$A$26,tuotteet!$C$2:$C$26)</f>
        <v>4</v>
      </c>
      <c r="J3810" t="str">
        <f>_xlfn.XLOOKUP(Table1[[#This Row],[ryhmäID]],ryhmat!$A$2:$A$7,ryhmat!$B$2:$B$7)</f>
        <v>Tarvikkeet</v>
      </c>
      <c r="K3810">
        <f>Table1[[#This Row],[Myyntihinta]]-Table1[[#This Row],[Ostohinta]]</f>
        <v>3.7100000000000009</v>
      </c>
    </row>
    <row r="3811" spans="1:11" x14ac:dyDescent="0.2">
      <c r="A3811">
        <v>54309</v>
      </c>
      <c r="B3811" s="21">
        <v>44456</v>
      </c>
      <c r="C3811" s="26" t="s">
        <v>828</v>
      </c>
      <c r="D3811">
        <v>1</v>
      </c>
      <c r="E3811">
        <v>13</v>
      </c>
      <c r="F3811">
        <v>14</v>
      </c>
      <c r="G3811">
        <v>11.16</v>
      </c>
      <c r="H3811" t="str">
        <f>_xlfn.XLOOKUP(Table1[[#This Row],[MyyjäID]],myyjat!$A$2:$A$16,myyjat!$B$2:$B$16)</f>
        <v>Mari</v>
      </c>
      <c r="I3811">
        <f>_xlfn.XLOOKUP(Table1[[#This Row],[Tuotenumero]],tuotteet!$A$2:$A$26,tuotteet!$C$2:$C$26)</f>
        <v>4</v>
      </c>
      <c r="J3811" t="str">
        <f>_xlfn.XLOOKUP(Table1[[#This Row],[ryhmäID]],ryhmat!$A$2:$A$7,ryhmat!$B$2:$B$7)</f>
        <v>Tarvikkeet</v>
      </c>
      <c r="K3811">
        <f>Table1[[#This Row],[Myyntihinta]]-Table1[[#This Row],[Ostohinta]]</f>
        <v>2.84</v>
      </c>
    </row>
    <row r="3812" spans="1:11" x14ac:dyDescent="0.2">
      <c r="A3812">
        <v>54310</v>
      </c>
      <c r="B3812" s="21">
        <v>44457</v>
      </c>
      <c r="C3812" s="26" t="s">
        <v>827</v>
      </c>
      <c r="D3812">
        <v>1</v>
      </c>
      <c r="E3812">
        <v>11</v>
      </c>
      <c r="F3812">
        <v>248</v>
      </c>
      <c r="G3812">
        <v>134.81</v>
      </c>
      <c r="H3812" t="str">
        <f>_xlfn.XLOOKUP(Table1[[#This Row],[MyyjäID]],myyjat!$A$2:$A$16,myyjat!$B$2:$B$16)</f>
        <v>Lisbeth</v>
      </c>
      <c r="I3812">
        <f>_xlfn.XLOOKUP(Table1[[#This Row],[Tuotenumero]],tuotteet!$A$2:$A$26,tuotteet!$C$2:$C$26)</f>
        <v>1</v>
      </c>
      <c r="J3812" t="str">
        <f>_xlfn.XLOOKUP(Table1[[#This Row],[ryhmäID]],ryhmat!$A$2:$A$7,ryhmat!$B$2:$B$7)</f>
        <v>Äänentoisto</v>
      </c>
      <c r="K3812">
        <f>Table1[[#This Row],[Myyntihinta]]-Table1[[#This Row],[Ostohinta]]</f>
        <v>113.19</v>
      </c>
    </row>
    <row r="3813" spans="1:11" x14ac:dyDescent="0.2">
      <c r="A3813">
        <v>54311</v>
      </c>
      <c r="B3813" s="21">
        <v>44457</v>
      </c>
      <c r="C3813" s="26" t="s">
        <v>828</v>
      </c>
      <c r="D3813">
        <v>1</v>
      </c>
      <c r="E3813">
        <v>7</v>
      </c>
      <c r="F3813">
        <v>14</v>
      </c>
      <c r="G3813">
        <v>10.91</v>
      </c>
      <c r="H3813" t="str">
        <f>_xlfn.XLOOKUP(Table1[[#This Row],[MyyjäID]],myyjat!$A$2:$A$16,myyjat!$B$2:$B$16)</f>
        <v>Rauno</v>
      </c>
      <c r="I3813">
        <f>_xlfn.XLOOKUP(Table1[[#This Row],[Tuotenumero]],tuotteet!$A$2:$A$26,tuotteet!$C$2:$C$26)</f>
        <v>4</v>
      </c>
      <c r="J3813" t="str">
        <f>_xlfn.XLOOKUP(Table1[[#This Row],[ryhmäID]],ryhmat!$A$2:$A$7,ryhmat!$B$2:$B$7)</f>
        <v>Tarvikkeet</v>
      </c>
      <c r="K3813">
        <f>Table1[[#This Row],[Myyntihinta]]-Table1[[#This Row],[Ostohinta]]</f>
        <v>3.09</v>
      </c>
    </row>
    <row r="3814" spans="1:11" x14ac:dyDescent="0.2">
      <c r="A3814">
        <v>54312</v>
      </c>
      <c r="B3814" s="21">
        <v>44457</v>
      </c>
      <c r="C3814" s="26" t="s">
        <v>828</v>
      </c>
      <c r="D3814">
        <v>1</v>
      </c>
      <c r="E3814">
        <v>11</v>
      </c>
      <c r="F3814">
        <v>14</v>
      </c>
      <c r="G3814">
        <v>10.65</v>
      </c>
      <c r="H3814" t="str">
        <f>_xlfn.XLOOKUP(Table1[[#This Row],[MyyjäID]],myyjat!$A$2:$A$16,myyjat!$B$2:$B$16)</f>
        <v>Lisbeth</v>
      </c>
      <c r="I3814">
        <f>_xlfn.XLOOKUP(Table1[[#This Row],[Tuotenumero]],tuotteet!$A$2:$A$26,tuotteet!$C$2:$C$26)</f>
        <v>4</v>
      </c>
      <c r="J3814" t="str">
        <f>_xlfn.XLOOKUP(Table1[[#This Row],[ryhmäID]],ryhmat!$A$2:$A$7,ryhmat!$B$2:$B$7)</f>
        <v>Tarvikkeet</v>
      </c>
      <c r="K3814">
        <f>Table1[[#This Row],[Myyntihinta]]-Table1[[#This Row],[Ostohinta]]</f>
        <v>3.3499999999999996</v>
      </c>
    </row>
    <row r="3815" spans="1:11" x14ac:dyDescent="0.2">
      <c r="A3815">
        <v>54313</v>
      </c>
      <c r="B3815" s="21">
        <v>44458</v>
      </c>
      <c r="C3815" s="26" t="s">
        <v>829</v>
      </c>
      <c r="D3815">
        <v>1</v>
      </c>
      <c r="E3815">
        <v>6</v>
      </c>
      <c r="F3815">
        <v>335</v>
      </c>
      <c r="G3815">
        <v>229.52</v>
      </c>
      <c r="H3815" t="str">
        <f>_xlfn.XLOOKUP(Table1[[#This Row],[MyyjäID]],myyjat!$A$2:$A$16,myyjat!$B$2:$B$16)</f>
        <v>Hessu</v>
      </c>
      <c r="I3815">
        <f>_xlfn.XLOOKUP(Table1[[#This Row],[Tuotenumero]],tuotteet!$A$2:$A$26,tuotteet!$C$2:$C$26)</f>
        <v>3</v>
      </c>
      <c r="J3815" t="str">
        <f>_xlfn.XLOOKUP(Table1[[#This Row],[ryhmäID]],ryhmat!$A$2:$A$7,ryhmat!$B$2:$B$7)</f>
        <v>TV</v>
      </c>
      <c r="K3815">
        <f>Table1[[#This Row],[Myyntihinta]]-Table1[[#This Row],[Ostohinta]]</f>
        <v>105.47999999999999</v>
      </c>
    </row>
    <row r="3816" spans="1:11" x14ac:dyDescent="0.2">
      <c r="A3816">
        <v>54314</v>
      </c>
      <c r="B3816" s="21">
        <v>44458</v>
      </c>
      <c r="C3816" s="26" t="s">
        <v>828</v>
      </c>
      <c r="D3816">
        <v>1</v>
      </c>
      <c r="E3816">
        <v>3</v>
      </c>
      <c r="F3816">
        <v>14</v>
      </c>
      <c r="G3816">
        <v>10.220000000000001</v>
      </c>
      <c r="H3816" t="str">
        <f>_xlfn.XLOOKUP(Table1[[#This Row],[MyyjäID]],myyjat!$A$2:$A$16,myyjat!$B$2:$B$16)</f>
        <v>Pekka</v>
      </c>
      <c r="I3816">
        <f>_xlfn.XLOOKUP(Table1[[#This Row],[Tuotenumero]],tuotteet!$A$2:$A$26,tuotteet!$C$2:$C$26)</f>
        <v>4</v>
      </c>
      <c r="J3816" t="str">
        <f>_xlfn.XLOOKUP(Table1[[#This Row],[ryhmäID]],ryhmat!$A$2:$A$7,ryhmat!$B$2:$B$7)</f>
        <v>Tarvikkeet</v>
      </c>
      <c r="K3816">
        <f>Table1[[#This Row],[Myyntihinta]]-Table1[[#This Row],[Ostohinta]]</f>
        <v>3.7799999999999994</v>
      </c>
    </row>
    <row r="3817" spans="1:11" x14ac:dyDescent="0.2">
      <c r="A3817">
        <v>54315</v>
      </c>
      <c r="B3817" s="21">
        <v>44459</v>
      </c>
      <c r="C3817" s="26" t="s">
        <v>828</v>
      </c>
      <c r="D3817">
        <v>1</v>
      </c>
      <c r="E3817">
        <v>13</v>
      </c>
      <c r="F3817">
        <v>15</v>
      </c>
      <c r="G3817">
        <v>11.17</v>
      </c>
      <c r="H3817" t="str">
        <f>_xlfn.XLOOKUP(Table1[[#This Row],[MyyjäID]],myyjat!$A$2:$A$16,myyjat!$B$2:$B$16)</f>
        <v>Mari</v>
      </c>
      <c r="I3817">
        <f>_xlfn.XLOOKUP(Table1[[#This Row],[Tuotenumero]],tuotteet!$A$2:$A$26,tuotteet!$C$2:$C$26)</f>
        <v>4</v>
      </c>
      <c r="J3817" t="str">
        <f>_xlfn.XLOOKUP(Table1[[#This Row],[ryhmäID]],ryhmat!$A$2:$A$7,ryhmat!$B$2:$B$7)</f>
        <v>Tarvikkeet</v>
      </c>
      <c r="K3817">
        <f>Table1[[#This Row],[Myyntihinta]]-Table1[[#This Row],[Ostohinta]]</f>
        <v>3.83</v>
      </c>
    </row>
    <row r="3818" spans="1:11" x14ac:dyDescent="0.2">
      <c r="A3818">
        <v>54316</v>
      </c>
      <c r="B3818" s="21">
        <v>44459</v>
      </c>
      <c r="C3818" s="26" t="s">
        <v>828</v>
      </c>
      <c r="D3818">
        <v>1</v>
      </c>
      <c r="E3818">
        <v>11</v>
      </c>
      <c r="F3818">
        <v>15</v>
      </c>
      <c r="G3818">
        <v>10.88</v>
      </c>
      <c r="H3818" t="str">
        <f>_xlfn.XLOOKUP(Table1[[#This Row],[MyyjäID]],myyjat!$A$2:$A$16,myyjat!$B$2:$B$16)</f>
        <v>Lisbeth</v>
      </c>
      <c r="I3818">
        <f>_xlfn.XLOOKUP(Table1[[#This Row],[Tuotenumero]],tuotteet!$A$2:$A$26,tuotteet!$C$2:$C$26)</f>
        <v>4</v>
      </c>
      <c r="J3818" t="str">
        <f>_xlfn.XLOOKUP(Table1[[#This Row],[ryhmäID]],ryhmat!$A$2:$A$7,ryhmat!$B$2:$B$7)</f>
        <v>Tarvikkeet</v>
      </c>
      <c r="K3818">
        <f>Table1[[#This Row],[Myyntihinta]]-Table1[[#This Row],[Ostohinta]]</f>
        <v>4.1199999999999992</v>
      </c>
    </row>
    <row r="3819" spans="1:11" x14ac:dyDescent="0.2">
      <c r="A3819">
        <v>54317</v>
      </c>
      <c r="B3819" s="21">
        <v>44459</v>
      </c>
      <c r="C3819" s="26" t="s">
        <v>828</v>
      </c>
      <c r="D3819">
        <v>1</v>
      </c>
      <c r="E3819">
        <v>11</v>
      </c>
      <c r="F3819">
        <v>15</v>
      </c>
      <c r="G3819">
        <v>10.87</v>
      </c>
      <c r="H3819" t="str">
        <f>_xlfn.XLOOKUP(Table1[[#This Row],[MyyjäID]],myyjat!$A$2:$A$16,myyjat!$B$2:$B$16)</f>
        <v>Lisbeth</v>
      </c>
      <c r="I3819">
        <f>_xlfn.XLOOKUP(Table1[[#This Row],[Tuotenumero]],tuotteet!$A$2:$A$26,tuotteet!$C$2:$C$26)</f>
        <v>4</v>
      </c>
      <c r="J3819" t="str">
        <f>_xlfn.XLOOKUP(Table1[[#This Row],[ryhmäID]],ryhmat!$A$2:$A$7,ryhmat!$B$2:$B$7)</f>
        <v>Tarvikkeet</v>
      </c>
      <c r="K3819">
        <f>Table1[[#This Row],[Myyntihinta]]-Table1[[#This Row],[Ostohinta]]</f>
        <v>4.1300000000000008</v>
      </c>
    </row>
    <row r="3820" spans="1:11" x14ac:dyDescent="0.2">
      <c r="A3820">
        <v>54318</v>
      </c>
      <c r="B3820" s="21">
        <v>44459</v>
      </c>
      <c r="C3820" s="26" t="s">
        <v>827</v>
      </c>
      <c r="D3820">
        <v>1</v>
      </c>
      <c r="E3820">
        <v>3</v>
      </c>
      <c r="F3820">
        <v>249</v>
      </c>
      <c r="G3820">
        <v>127.08</v>
      </c>
      <c r="H3820" t="str">
        <f>_xlfn.XLOOKUP(Table1[[#This Row],[MyyjäID]],myyjat!$A$2:$A$16,myyjat!$B$2:$B$16)</f>
        <v>Pekka</v>
      </c>
      <c r="I3820">
        <f>_xlfn.XLOOKUP(Table1[[#This Row],[Tuotenumero]],tuotteet!$A$2:$A$26,tuotteet!$C$2:$C$26)</f>
        <v>1</v>
      </c>
      <c r="J3820" t="str">
        <f>_xlfn.XLOOKUP(Table1[[#This Row],[ryhmäID]],ryhmat!$A$2:$A$7,ryhmat!$B$2:$B$7)</f>
        <v>Äänentoisto</v>
      </c>
      <c r="K3820">
        <f>Table1[[#This Row],[Myyntihinta]]-Table1[[#This Row],[Ostohinta]]</f>
        <v>121.92</v>
      </c>
    </row>
    <row r="3821" spans="1:11" x14ac:dyDescent="0.2">
      <c r="A3821">
        <v>54319</v>
      </c>
      <c r="B3821" s="21">
        <v>44460</v>
      </c>
      <c r="C3821" s="26" t="s">
        <v>828</v>
      </c>
      <c r="D3821">
        <v>1</v>
      </c>
      <c r="E3821">
        <v>7</v>
      </c>
      <c r="F3821">
        <v>15</v>
      </c>
      <c r="G3821">
        <v>11.08</v>
      </c>
      <c r="H3821" t="str">
        <f>_xlfn.XLOOKUP(Table1[[#This Row],[MyyjäID]],myyjat!$A$2:$A$16,myyjat!$B$2:$B$16)</f>
        <v>Rauno</v>
      </c>
      <c r="I3821">
        <f>_xlfn.XLOOKUP(Table1[[#This Row],[Tuotenumero]],tuotteet!$A$2:$A$26,tuotteet!$C$2:$C$26)</f>
        <v>4</v>
      </c>
      <c r="J3821" t="str">
        <f>_xlfn.XLOOKUP(Table1[[#This Row],[ryhmäID]],ryhmat!$A$2:$A$7,ryhmat!$B$2:$B$7)</f>
        <v>Tarvikkeet</v>
      </c>
      <c r="K3821">
        <f>Table1[[#This Row],[Myyntihinta]]-Table1[[#This Row],[Ostohinta]]</f>
        <v>3.92</v>
      </c>
    </row>
    <row r="3822" spans="1:11" x14ac:dyDescent="0.2">
      <c r="A3822">
        <v>54320</v>
      </c>
      <c r="B3822" s="21">
        <v>44460</v>
      </c>
      <c r="C3822" s="26" t="s">
        <v>828</v>
      </c>
      <c r="D3822">
        <v>1</v>
      </c>
      <c r="E3822">
        <v>2</v>
      </c>
      <c r="F3822">
        <v>15</v>
      </c>
      <c r="G3822">
        <v>10.49</v>
      </c>
      <c r="H3822" t="str">
        <f>_xlfn.XLOOKUP(Table1[[#This Row],[MyyjäID]],myyjat!$A$2:$A$16,myyjat!$B$2:$B$16)</f>
        <v>Petteri</v>
      </c>
      <c r="I3822">
        <f>_xlfn.XLOOKUP(Table1[[#This Row],[Tuotenumero]],tuotteet!$A$2:$A$26,tuotteet!$C$2:$C$26)</f>
        <v>4</v>
      </c>
      <c r="J3822" t="str">
        <f>_xlfn.XLOOKUP(Table1[[#This Row],[ryhmäID]],ryhmat!$A$2:$A$7,ryhmat!$B$2:$B$7)</f>
        <v>Tarvikkeet</v>
      </c>
      <c r="K3822">
        <f>Table1[[#This Row],[Myyntihinta]]-Table1[[#This Row],[Ostohinta]]</f>
        <v>4.51</v>
      </c>
    </row>
    <row r="3823" spans="1:11" x14ac:dyDescent="0.2">
      <c r="A3823">
        <v>54321</v>
      </c>
      <c r="B3823" s="21">
        <v>44460</v>
      </c>
      <c r="C3823" s="26" t="s">
        <v>828</v>
      </c>
      <c r="D3823">
        <v>1</v>
      </c>
      <c r="E3823">
        <v>13</v>
      </c>
      <c r="F3823">
        <v>15</v>
      </c>
      <c r="G3823">
        <v>10.74</v>
      </c>
      <c r="H3823" t="str">
        <f>_xlfn.XLOOKUP(Table1[[#This Row],[MyyjäID]],myyjat!$A$2:$A$16,myyjat!$B$2:$B$16)</f>
        <v>Mari</v>
      </c>
      <c r="I3823">
        <f>_xlfn.XLOOKUP(Table1[[#This Row],[Tuotenumero]],tuotteet!$A$2:$A$26,tuotteet!$C$2:$C$26)</f>
        <v>4</v>
      </c>
      <c r="J3823" t="str">
        <f>_xlfn.XLOOKUP(Table1[[#This Row],[ryhmäID]],ryhmat!$A$2:$A$7,ryhmat!$B$2:$B$7)</f>
        <v>Tarvikkeet</v>
      </c>
      <c r="K3823">
        <f>Table1[[#This Row],[Myyntihinta]]-Table1[[#This Row],[Ostohinta]]</f>
        <v>4.26</v>
      </c>
    </row>
    <row r="3824" spans="1:11" x14ac:dyDescent="0.2">
      <c r="A3824">
        <v>54322</v>
      </c>
      <c r="B3824" s="21">
        <v>44461</v>
      </c>
      <c r="C3824" s="26" t="s">
        <v>826</v>
      </c>
      <c r="D3824">
        <v>1</v>
      </c>
      <c r="E3824">
        <v>9</v>
      </c>
      <c r="F3824">
        <v>18</v>
      </c>
      <c r="G3824">
        <v>9.36</v>
      </c>
      <c r="H3824" t="str">
        <f>_xlfn.XLOOKUP(Table1[[#This Row],[MyyjäID]],myyjat!$A$2:$A$16,myyjat!$B$2:$B$16)</f>
        <v>Maija</v>
      </c>
      <c r="I3824">
        <f>_xlfn.XLOOKUP(Table1[[#This Row],[Tuotenumero]],tuotteet!$A$2:$A$26,tuotteet!$C$2:$C$26)</f>
        <v>4</v>
      </c>
      <c r="J3824" t="str">
        <f>_xlfn.XLOOKUP(Table1[[#This Row],[ryhmäID]],ryhmat!$A$2:$A$7,ryhmat!$B$2:$B$7)</f>
        <v>Tarvikkeet</v>
      </c>
      <c r="K3824">
        <f>Table1[[#This Row],[Myyntihinta]]-Table1[[#This Row],[Ostohinta]]</f>
        <v>8.64</v>
      </c>
    </row>
    <row r="3825" spans="1:11" x14ac:dyDescent="0.2">
      <c r="A3825">
        <v>54323</v>
      </c>
      <c r="B3825" s="21">
        <v>44461</v>
      </c>
      <c r="C3825" s="26" t="s">
        <v>828</v>
      </c>
      <c r="D3825">
        <v>1</v>
      </c>
      <c r="E3825">
        <v>11</v>
      </c>
      <c r="F3825">
        <v>14</v>
      </c>
      <c r="G3825">
        <v>10.75</v>
      </c>
      <c r="H3825" t="str">
        <f>_xlfn.XLOOKUP(Table1[[#This Row],[MyyjäID]],myyjat!$A$2:$A$16,myyjat!$B$2:$B$16)</f>
        <v>Lisbeth</v>
      </c>
      <c r="I3825">
        <f>_xlfn.XLOOKUP(Table1[[#This Row],[Tuotenumero]],tuotteet!$A$2:$A$26,tuotteet!$C$2:$C$26)</f>
        <v>4</v>
      </c>
      <c r="J3825" t="str">
        <f>_xlfn.XLOOKUP(Table1[[#This Row],[ryhmäID]],ryhmat!$A$2:$A$7,ryhmat!$B$2:$B$7)</f>
        <v>Tarvikkeet</v>
      </c>
      <c r="K3825">
        <f>Table1[[#This Row],[Myyntihinta]]-Table1[[#This Row],[Ostohinta]]</f>
        <v>3.25</v>
      </c>
    </row>
    <row r="3826" spans="1:11" x14ac:dyDescent="0.2">
      <c r="A3826">
        <v>54324</v>
      </c>
      <c r="B3826" s="21">
        <v>44461</v>
      </c>
      <c r="C3826" s="26" t="s">
        <v>828</v>
      </c>
      <c r="D3826">
        <v>1</v>
      </c>
      <c r="E3826">
        <v>7</v>
      </c>
      <c r="F3826">
        <v>14</v>
      </c>
      <c r="G3826">
        <v>10.51</v>
      </c>
      <c r="H3826" t="str">
        <f>_xlfn.XLOOKUP(Table1[[#This Row],[MyyjäID]],myyjat!$A$2:$A$16,myyjat!$B$2:$B$16)</f>
        <v>Rauno</v>
      </c>
      <c r="I3826">
        <f>_xlfn.XLOOKUP(Table1[[#This Row],[Tuotenumero]],tuotteet!$A$2:$A$26,tuotteet!$C$2:$C$26)</f>
        <v>4</v>
      </c>
      <c r="J3826" t="str">
        <f>_xlfn.XLOOKUP(Table1[[#This Row],[ryhmäID]],ryhmat!$A$2:$A$7,ryhmat!$B$2:$B$7)</f>
        <v>Tarvikkeet</v>
      </c>
      <c r="K3826">
        <f>Table1[[#This Row],[Myyntihinta]]-Table1[[#This Row],[Ostohinta]]</f>
        <v>3.49</v>
      </c>
    </row>
    <row r="3827" spans="1:11" x14ac:dyDescent="0.2">
      <c r="A3827">
        <v>54325</v>
      </c>
      <c r="B3827" s="21">
        <v>44462</v>
      </c>
      <c r="C3827" s="26" t="s">
        <v>827</v>
      </c>
      <c r="D3827">
        <v>1</v>
      </c>
      <c r="E3827">
        <v>7</v>
      </c>
      <c r="F3827">
        <v>241</v>
      </c>
      <c r="G3827">
        <v>135</v>
      </c>
      <c r="H3827" t="str">
        <f>_xlfn.XLOOKUP(Table1[[#This Row],[MyyjäID]],myyjat!$A$2:$A$16,myyjat!$B$2:$B$16)</f>
        <v>Rauno</v>
      </c>
      <c r="I3827">
        <f>_xlfn.XLOOKUP(Table1[[#This Row],[Tuotenumero]],tuotteet!$A$2:$A$26,tuotteet!$C$2:$C$26)</f>
        <v>1</v>
      </c>
      <c r="J3827" t="str">
        <f>_xlfn.XLOOKUP(Table1[[#This Row],[ryhmäID]],ryhmat!$A$2:$A$7,ryhmat!$B$2:$B$7)</f>
        <v>Äänentoisto</v>
      </c>
      <c r="K3827">
        <f>Table1[[#This Row],[Myyntihinta]]-Table1[[#This Row],[Ostohinta]]</f>
        <v>106</v>
      </c>
    </row>
    <row r="3828" spans="1:11" x14ac:dyDescent="0.2">
      <c r="A3828">
        <v>54326</v>
      </c>
      <c r="B3828" s="21">
        <v>44462</v>
      </c>
      <c r="C3828" s="26" t="s">
        <v>828</v>
      </c>
      <c r="D3828">
        <v>1</v>
      </c>
      <c r="E3828">
        <v>10</v>
      </c>
      <c r="F3828">
        <v>15</v>
      </c>
      <c r="G3828">
        <v>10.199999999999999</v>
      </c>
      <c r="H3828" t="str">
        <f>_xlfn.XLOOKUP(Table1[[#This Row],[MyyjäID]],myyjat!$A$2:$A$16,myyjat!$B$2:$B$16)</f>
        <v>Jenni</v>
      </c>
      <c r="I3828">
        <f>_xlfn.XLOOKUP(Table1[[#This Row],[Tuotenumero]],tuotteet!$A$2:$A$26,tuotteet!$C$2:$C$26)</f>
        <v>4</v>
      </c>
      <c r="J3828" t="str">
        <f>_xlfn.XLOOKUP(Table1[[#This Row],[ryhmäID]],ryhmat!$A$2:$A$7,ryhmat!$B$2:$B$7)</f>
        <v>Tarvikkeet</v>
      </c>
      <c r="K3828">
        <f>Table1[[#This Row],[Myyntihinta]]-Table1[[#This Row],[Ostohinta]]</f>
        <v>4.8000000000000007</v>
      </c>
    </row>
    <row r="3829" spans="1:11" x14ac:dyDescent="0.2">
      <c r="A3829">
        <v>54327</v>
      </c>
      <c r="B3829" s="21">
        <v>44463</v>
      </c>
      <c r="C3829" s="26" t="s">
        <v>828</v>
      </c>
      <c r="D3829">
        <v>1</v>
      </c>
      <c r="E3829">
        <v>6</v>
      </c>
      <c r="F3829">
        <v>15</v>
      </c>
      <c r="G3829">
        <v>10.64</v>
      </c>
      <c r="H3829" t="str">
        <f>_xlfn.XLOOKUP(Table1[[#This Row],[MyyjäID]],myyjat!$A$2:$A$16,myyjat!$B$2:$B$16)</f>
        <v>Hessu</v>
      </c>
      <c r="I3829">
        <f>_xlfn.XLOOKUP(Table1[[#This Row],[Tuotenumero]],tuotteet!$A$2:$A$26,tuotteet!$C$2:$C$26)</f>
        <v>4</v>
      </c>
      <c r="J3829" t="str">
        <f>_xlfn.XLOOKUP(Table1[[#This Row],[ryhmäID]],ryhmat!$A$2:$A$7,ryhmat!$B$2:$B$7)</f>
        <v>Tarvikkeet</v>
      </c>
      <c r="K3829">
        <f>Table1[[#This Row],[Myyntihinta]]-Table1[[#This Row],[Ostohinta]]</f>
        <v>4.3599999999999994</v>
      </c>
    </row>
    <row r="3830" spans="1:11" x14ac:dyDescent="0.2">
      <c r="A3830">
        <v>54328</v>
      </c>
      <c r="B3830" s="21">
        <v>44463</v>
      </c>
      <c r="C3830" s="26" t="s">
        <v>828</v>
      </c>
      <c r="D3830">
        <v>1</v>
      </c>
      <c r="E3830">
        <v>5</v>
      </c>
      <c r="F3830">
        <v>14</v>
      </c>
      <c r="G3830">
        <v>11.05</v>
      </c>
      <c r="H3830" t="str">
        <f>_xlfn.XLOOKUP(Table1[[#This Row],[MyyjäID]],myyjat!$A$2:$A$16,myyjat!$B$2:$B$16)</f>
        <v>Liisa</v>
      </c>
      <c r="I3830">
        <f>_xlfn.XLOOKUP(Table1[[#This Row],[Tuotenumero]],tuotteet!$A$2:$A$26,tuotteet!$C$2:$C$26)</f>
        <v>4</v>
      </c>
      <c r="J3830" t="str">
        <f>_xlfn.XLOOKUP(Table1[[#This Row],[ryhmäID]],ryhmat!$A$2:$A$7,ryhmat!$B$2:$B$7)</f>
        <v>Tarvikkeet</v>
      </c>
      <c r="K3830">
        <f>Table1[[#This Row],[Myyntihinta]]-Table1[[#This Row],[Ostohinta]]</f>
        <v>2.9499999999999993</v>
      </c>
    </row>
    <row r="3831" spans="1:11" x14ac:dyDescent="0.2">
      <c r="A3831">
        <v>54329</v>
      </c>
      <c r="B3831" s="21">
        <v>44463</v>
      </c>
      <c r="C3831" s="26" t="s">
        <v>828</v>
      </c>
      <c r="D3831">
        <v>1</v>
      </c>
      <c r="E3831">
        <v>11</v>
      </c>
      <c r="F3831">
        <v>15</v>
      </c>
      <c r="G3831">
        <v>10.79</v>
      </c>
      <c r="H3831" t="str">
        <f>_xlfn.XLOOKUP(Table1[[#This Row],[MyyjäID]],myyjat!$A$2:$A$16,myyjat!$B$2:$B$16)</f>
        <v>Lisbeth</v>
      </c>
      <c r="I3831">
        <f>_xlfn.XLOOKUP(Table1[[#This Row],[Tuotenumero]],tuotteet!$A$2:$A$26,tuotteet!$C$2:$C$26)</f>
        <v>4</v>
      </c>
      <c r="J3831" t="str">
        <f>_xlfn.XLOOKUP(Table1[[#This Row],[ryhmäID]],ryhmat!$A$2:$A$7,ryhmat!$B$2:$B$7)</f>
        <v>Tarvikkeet</v>
      </c>
      <c r="K3831">
        <f>Table1[[#This Row],[Myyntihinta]]-Table1[[#This Row],[Ostohinta]]</f>
        <v>4.2100000000000009</v>
      </c>
    </row>
    <row r="3832" spans="1:11" x14ac:dyDescent="0.2">
      <c r="A3832">
        <v>54330</v>
      </c>
      <c r="B3832" s="21">
        <v>44463</v>
      </c>
      <c r="C3832" s="26" t="s">
        <v>828</v>
      </c>
      <c r="D3832">
        <v>1</v>
      </c>
      <c r="E3832">
        <v>5</v>
      </c>
      <c r="F3832">
        <v>15</v>
      </c>
      <c r="G3832">
        <v>11.05</v>
      </c>
      <c r="H3832" t="str">
        <f>_xlfn.XLOOKUP(Table1[[#This Row],[MyyjäID]],myyjat!$A$2:$A$16,myyjat!$B$2:$B$16)</f>
        <v>Liisa</v>
      </c>
      <c r="I3832">
        <f>_xlfn.XLOOKUP(Table1[[#This Row],[Tuotenumero]],tuotteet!$A$2:$A$26,tuotteet!$C$2:$C$26)</f>
        <v>4</v>
      </c>
      <c r="J3832" t="str">
        <f>_xlfn.XLOOKUP(Table1[[#This Row],[ryhmäID]],ryhmat!$A$2:$A$7,ryhmat!$B$2:$B$7)</f>
        <v>Tarvikkeet</v>
      </c>
      <c r="K3832">
        <f>Table1[[#This Row],[Myyntihinta]]-Table1[[#This Row],[Ostohinta]]</f>
        <v>3.9499999999999993</v>
      </c>
    </row>
    <row r="3833" spans="1:11" x14ac:dyDescent="0.2">
      <c r="A3833">
        <v>54331</v>
      </c>
      <c r="B3833" s="21">
        <v>44464</v>
      </c>
      <c r="C3833" s="26" t="s">
        <v>828</v>
      </c>
      <c r="D3833">
        <v>1</v>
      </c>
      <c r="E3833">
        <v>5</v>
      </c>
      <c r="F3833">
        <v>15</v>
      </c>
      <c r="G3833">
        <v>11.18</v>
      </c>
      <c r="H3833" t="str">
        <f>_xlfn.XLOOKUP(Table1[[#This Row],[MyyjäID]],myyjat!$A$2:$A$16,myyjat!$B$2:$B$16)</f>
        <v>Liisa</v>
      </c>
      <c r="I3833">
        <f>_xlfn.XLOOKUP(Table1[[#This Row],[Tuotenumero]],tuotteet!$A$2:$A$26,tuotteet!$C$2:$C$26)</f>
        <v>4</v>
      </c>
      <c r="J3833" t="str">
        <f>_xlfn.XLOOKUP(Table1[[#This Row],[ryhmäID]],ryhmat!$A$2:$A$7,ryhmat!$B$2:$B$7)</f>
        <v>Tarvikkeet</v>
      </c>
      <c r="K3833">
        <f>Table1[[#This Row],[Myyntihinta]]-Table1[[#This Row],[Ostohinta]]</f>
        <v>3.8200000000000003</v>
      </c>
    </row>
    <row r="3834" spans="1:11" x14ac:dyDescent="0.2">
      <c r="A3834">
        <v>54332</v>
      </c>
      <c r="B3834" s="21">
        <v>44464</v>
      </c>
      <c r="C3834" s="26" t="s">
        <v>828</v>
      </c>
      <c r="D3834">
        <v>1</v>
      </c>
      <c r="E3834">
        <v>10</v>
      </c>
      <c r="F3834">
        <v>15</v>
      </c>
      <c r="G3834">
        <v>10.95</v>
      </c>
      <c r="H3834" t="str">
        <f>_xlfn.XLOOKUP(Table1[[#This Row],[MyyjäID]],myyjat!$A$2:$A$16,myyjat!$B$2:$B$16)</f>
        <v>Jenni</v>
      </c>
      <c r="I3834">
        <f>_xlfn.XLOOKUP(Table1[[#This Row],[Tuotenumero]],tuotteet!$A$2:$A$26,tuotteet!$C$2:$C$26)</f>
        <v>4</v>
      </c>
      <c r="J3834" t="str">
        <f>_xlfn.XLOOKUP(Table1[[#This Row],[ryhmäID]],ryhmat!$A$2:$A$7,ryhmat!$B$2:$B$7)</f>
        <v>Tarvikkeet</v>
      </c>
      <c r="K3834">
        <f>Table1[[#This Row],[Myyntihinta]]-Table1[[#This Row],[Ostohinta]]</f>
        <v>4.0500000000000007</v>
      </c>
    </row>
    <row r="3835" spans="1:11" x14ac:dyDescent="0.2">
      <c r="A3835">
        <v>54333</v>
      </c>
      <c r="B3835" s="21">
        <v>44464</v>
      </c>
      <c r="C3835" s="26" t="s">
        <v>827</v>
      </c>
      <c r="D3835">
        <v>1</v>
      </c>
      <c r="E3835">
        <v>7</v>
      </c>
      <c r="F3835">
        <v>241</v>
      </c>
      <c r="G3835">
        <v>128.32</v>
      </c>
      <c r="H3835" t="str">
        <f>_xlfn.XLOOKUP(Table1[[#This Row],[MyyjäID]],myyjat!$A$2:$A$16,myyjat!$B$2:$B$16)</f>
        <v>Rauno</v>
      </c>
      <c r="I3835">
        <f>_xlfn.XLOOKUP(Table1[[#This Row],[Tuotenumero]],tuotteet!$A$2:$A$26,tuotteet!$C$2:$C$26)</f>
        <v>1</v>
      </c>
      <c r="J3835" t="str">
        <f>_xlfn.XLOOKUP(Table1[[#This Row],[ryhmäID]],ryhmat!$A$2:$A$7,ryhmat!$B$2:$B$7)</f>
        <v>Äänentoisto</v>
      </c>
      <c r="K3835">
        <f>Table1[[#This Row],[Myyntihinta]]-Table1[[#This Row],[Ostohinta]]</f>
        <v>112.68</v>
      </c>
    </row>
    <row r="3836" spans="1:11" x14ac:dyDescent="0.2">
      <c r="A3836">
        <v>54334</v>
      </c>
      <c r="B3836" s="21">
        <v>44464</v>
      </c>
      <c r="C3836" s="26" t="s">
        <v>829</v>
      </c>
      <c r="D3836">
        <v>1</v>
      </c>
      <c r="E3836">
        <v>2</v>
      </c>
      <c r="F3836">
        <v>337</v>
      </c>
      <c r="G3836">
        <v>225.45</v>
      </c>
      <c r="H3836" t="str">
        <f>_xlfn.XLOOKUP(Table1[[#This Row],[MyyjäID]],myyjat!$A$2:$A$16,myyjat!$B$2:$B$16)</f>
        <v>Petteri</v>
      </c>
      <c r="I3836">
        <f>_xlfn.XLOOKUP(Table1[[#This Row],[Tuotenumero]],tuotteet!$A$2:$A$26,tuotteet!$C$2:$C$26)</f>
        <v>3</v>
      </c>
      <c r="J3836" t="str">
        <f>_xlfn.XLOOKUP(Table1[[#This Row],[ryhmäID]],ryhmat!$A$2:$A$7,ryhmat!$B$2:$B$7)</f>
        <v>TV</v>
      </c>
      <c r="K3836">
        <f>Table1[[#This Row],[Myyntihinta]]-Table1[[#This Row],[Ostohinta]]</f>
        <v>111.55000000000001</v>
      </c>
    </row>
    <row r="3837" spans="1:11" x14ac:dyDescent="0.2">
      <c r="A3837">
        <v>54335</v>
      </c>
      <c r="B3837" s="21">
        <v>44465</v>
      </c>
      <c r="C3837" s="26" t="s">
        <v>828</v>
      </c>
      <c r="D3837">
        <v>1</v>
      </c>
      <c r="E3837">
        <v>2</v>
      </c>
      <c r="F3837">
        <v>15</v>
      </c>
      <c r="G3837">
        <v>10.54</v>
      </c>
      <c r="H3837" t="str">
        <f>_xlfn.XLOOKUP(Table1[[#This Row],[MyyjäID]],myyjat!$A$2:$A$16,myyjat!$B$2:$B$16)</f>
        <v>Petteri</v>
      </c>
      <c r="I3837">
        <f>_xlfn.XLOOKUP(Table1[[#This Row],[Tuotenumero]],tuotteet!$A$2:$A$26,tuotteet!$C$2:$C$26)</f>
        <v>4</v>
      </c>
      <c r="J3837" t="str">
        <f>_xlfn.XLOOKUP(Table1[[#This Row],[ryhmäID]],ryhmat!$A$2:$A$7,ryhmat!$B$2:$B$7)</f>
        <v>Tarvikkeet</v>
      </c>
      <c r="K3837">
        <f>Table1[[#This Row],[Myyntihinta]]-Table1[[#This Row],[Ostohinta]]</f>
        <v>4.4600000000000009</v>
      </c>
    </row>
    <row r="3838" spans="1:11" x14ac:dyDescent="0.2">
      <c r="A3838">
        <v>54336</v>
      </c>
      <c r="B3838" s="21">
        <v>44465</v>
      </c>
      <c r="C3838" s="26" t="s">
        <v>833</v>
      </c>
      <c r="D3838">
        <v>1</v>
      </c>
      <c r="E3838">
        <v>11</v>
      </c>
      <c r="F3838">
        <v>31</v>
      </c>
      <c r="G3838">
        <v>19.05</v>
      </c>
      <c r="H3838" t="str">
        <f>_xlfn.XLOOKUP(Table1[[#This Row],[MyyjäID]],myyjat!$A$2:$A$16,myyjat!$B$2:$B$16)</f>
        <v>Lisbeth</v>
      </c>
      <c r="I3838">
        <f>_xlfn.XLOOKUP(Table1[[#This Row],[Tuotenumero]],tuotteet!$A$2:$A$26,tuotteet!$C$2:$C$26)</f>
        <v>4</v>
      </c>
      <c r="J3838" t="str">
        <f>_xlfn.XLOOKUP(Table1[[#This Row],[ryhmäID]],ryhmat!$A$2:$A$7,ryhmat!$B$2:$B$7)</f>
        <v>Tarvikkeet</v>
      </c>
      <c r="K3838">
        <f>Table1[[#This Row],[Myyntihinta]]-Table1[[#This Row],[Ostohinta]]</f>
        <v>11.95</v>
      </c>
    </row>
    <row r="3839" spans="1:11" x14ac:dyDescent="0.2">
      <c r="A3839">
        <v>54337</v>
      </c>
      <c r="B3839" s="21">
        <v>44466</v>
      </c>
      <c r="C3839" s="26" t="s">
        <v>828</v>
      </c>
      <c r="D3839">
        <v>1</v>
      </c>
      <c r="E3839">
        <v>11</v>
      </c>
      <c r="F3839">
        <v>15</v>
      </c>
      <c r="G3839">
        <v>11.06</v>
      </c>
      <c r="H3839" t="str">
        <f>_xlfn.XLOOKUP(Table1[[#This Row],[MyyjäID]],myyjat!$A$2:$A$16,myyjat!$B$2:$B$16)</f>
        <v>Lisbeth</v>
      </c>
      <c r="I3839">
        <f>_xlfn.XLOOKUP(Table1[[#This Row],[Tuotenumero]],tuotteet!$A$2:$A$26,tuotteet!$C$2:$C$26)</f>
        <v>4</v>
      </c>
      <c r="J3839" t="str">
        <f>_xlfn.XLOOKUP(Table1[[#This Row],[ryhmäID]],ryhmat!$A$2:$A$7,ryhmat!$B$2:$B$7)</f>
        <v>Tarvikkeet</v>
      </c>
      <c r="K3839">
        <f>Table1[[#This Row],[Myyntihinta]]-Table1[[#This Row],[Ostohinta]]</f>
        <v>3.9399999999999995</v>
      </c>
    </row>
    <row r="3840" spans="1:11" x14ac:dyDescent="0.2">
      <c r="A3840">
        <v>54338</v>
      </c>
      <c r="B3840" s="21">
        <v>44466</v>
      </c>
      <c r="C3840" s="26" t="s">
        <v>828</v>
      </c>
      <c r="D3840">
        <v>1</v>
      </c>
      <c r="E3840">
        <v>6</v>
      </c>
      <c r="F3840">
        <v>15</v>
      </c>
      <c r="G3840">
        <v>10.35</v>
      </c>
      <c r="H3840" t="str">
        <f>_xlfn.XLOOKUP(Table1[[#This Row],[MyyjäID]],myyjat!$A$2:$A$16,myyjat!$B$2:$B$16)</f>
        <v>Hessu</v>
      </c>
      <c r="I3840">
        <f>_xlfn.XLOOKUP(Table1[[#This Row],[Tuotenumero]],tuotteet!$A$2:$A$26,tuotteet!$C$2:$C$26)</f>
        <v>4</v>
      </c>
      <c r="J3840" t="str">
        <f>_xlfn.XLOOKUP(Table1[[#This Row],[ryhmäID]],ryhmat!$A$2:$A$7,ryhmat!$B$2:$B$7)</f>
        <v>Tarvikkeet</v>
      </c>
      <c r="K3840">
        <f>Table1[[#This Row],[Myyntihinta]]-Table1[[#This Row],[Ostohinta]]</f>
        <v>4.6500000000000004</v>
      </c>
    </row>
    <row r="3841" spans="1:11" x14ac:dyDescent="0.2">
      <c r="A3841">
        <v>54339</v>
      </c>
      <c r="B3841" s="21">
        <v>44466</v>
      </c>
      <c r="C3841" s="26" t="s">
        <v>828</v>
      </c>
      <c r="D3841">
        <v>1</v>
      </c>
      <c r="E3841">
        <v>2</v>
      </c>
      <c r="F3841">
        <v>14</v>
      </c>
      <c r="G3841">
        <v>10.56</v>
      </c>
      <c r="H3841" t="str">
        <f>_xlfn.XLOOKUP(Table1[[#This Row],[MyyjäID]],myyjat!$A$2:$A$16,myyjat!$B$2:$B$16)</f>
        <v>Petteri</v>
      </c>
      <c r="I3841">
        <f>_xlfn.XLOOKUP(Table1[[#This Row],[Tuotenumero]],tuotteet!$A$2:$A$26,tuotteet!$C$2:$C$26)</f>
        <v>4</v>
      </c>
      <c r="J3841" t="str">
        <f>_xlfn.XLOOKUP(Table1[[#This Row],[ryhmäID]],ryhmat!$A$2:$A$7,ryhmat!$B$2:$B$7)</f>
        <v>Tarvikkeet</v>
      </c>
      <c r="K3841">
        <f>Table1[[#This Row],[Myyntihinta]]-Table1[[#This Row],[Ostohinta]]</f>
        <v>3.4399999999999995</v>
      </c>
    </row>
    <row r="3842" spans="1:11" x14ac:dyDescent="0.2">
      <c r="A3842">
        <v>54340</v>
      </c>
      <c r="B3842" s="21">
        <v>44466</v>
      </c>
      <c r="C3842" s="26" t="s">
        <v>828</v>
      </c>
      <c r="D3842">
        <v>1</v>
      </c>
      <c r="E3842">
        <v>2</v>
      </c>
      <c r="F3842">
        <v>15</v>
      </c>
      <c r="G3842">
        <v>10.9</v>
      </c>
      <c r="H3842" t="str">
        <f>_xlfn.XLOOKUP(Table1[[#This Row],[MyyjäID]],myyjat!$A$2:$A$16,myyjat!$B$2:$B$16)</f>
        <v>Petteri</v>
      </c>
      <c r="I3842">
        <f>_xlfn.XLOOKUP(Table1[[#This Row],[Tuotenumero]],tuotteet!$A$2:$A$26,tuotteet!$C$2:$C$26)</f>
        <v>4</v>
      </c>
      <c r="J3842" t="str">
        <f>_xlfn.XLOOKUP(Table1[[#This Row],[ryhmäID]],ryhmat!$A$2:$A$7,ryhmat!$B$2:$B$7)</f>
        <v>Tarvikkeet</v>
      </c>
      <c r="K3842">
        <f>Table1[[#This Row],[Myyntihinta]]-Table1[[#This Row],[Ostohinta]]</f>
        <v>4.0999999999999996</v>
      </c>
    </row>
    <row r="3843" spans="1:11" x14ac:dyDescent="0.2">
      <c r="A3843">
        <v>54341</v>
      </c>
      <c r="B3843" s="21">
        <v>44467</v>
      </c>
      <c r="C3843" s="26" t="s">
        <v>828</v>
      </c>
      <c r="D3843">
        <v>2</v>
      </c>
      <c r="E3843">
        <v>11</v>
      </c>
      <c r="F3843">
        <v>15</v>
      </c>
      <c r="G3843">
        <v>10.79</v>
      </c>
      <c r="H3843" t="str">
        <f>_xlfn.XLOOKUP(Table1[[#This Row],[MyyjäID]],myyjat!$A$2:$A$16,myyjat!$B$2:$B$16)</f>
        <v>Lisbeth</v>
      </c>
      <c r="I3843">
        <f>_xlfn.XLOOKUP(Table1[[#This Row],[Tuotenumero]],tuotteet!$A$2:$A$26,tuotteet!$C$2:$C$26)</f>
        <v>4</v>
      </c>
      <c r="J3843" t="str">
        <f>_xlfn.XLOOKUP(Table1[[#This Row],[ryhmäID]],ryhmat!$A$2:$A$7,ryhmat!$B$2:$B$7)</f>
        <v>Tarvikkeet</v>
      </c>
      <c r="K3843">
        <f>Table1[[#This Row],[Myyntihinta]]-Table1[[#This Row],[Ostohinta]]</f>
        <v>4.2100000000000009</v>
      </c>
    </row>
    <row r="3844" spans="1:11" x14ac:dyDescent="0.2">
      <c r="A3844">
        <v>54342</v>
      </c>
      <c r="B3844" s="21">
        <v>44467</v>
      </c>
      <c r="C3844" s="26" t="s">
        <v>830</v>
      </c>
      <c r="D3844">
        <v>1</v>
      </c>
      <c r="E3844">
        <v>2</v>
      </c>
      <c r="F3844">
        <v>56</v>
      </c>
      <c r="G3844">
        <v>43.22</v>
      </c>
      <c r="H3844" t="str">
        <f>_xlfn.XLOOKUP(Table1[[#This Row],[MyyjäID]],myyjat!$A$2:$A$16,myyjat!$B$2:$B$16)</f>
        <v>Petteri</v>
      </c>
      <c r="I3844">
        <f>_xlfn.XLOOKUP(Table1[[#This Row],[Tuotenumero]],tuotteet!$A$2:$A$26,tuotteet!$C$2:$C$26)</f>
        <v>4</v>
      </c>
      <c r="J3844" t="str">
        <f>_xlfn.XLOOKUP(Table1[[#This Row],[ryhmäID]],ryhmat!$A$2:$A$7,ryhmat!$B$2:$B$7)</f>
        <v>Tarvikkeet</v>
      </c>
      <c r="K3844">
        <f>Table1[[#This Row],[Myyntihinta]]-Table1[[#This Row],[Ostohinta]]</f>
        <v>12.780000000000001</v>
      </c>
    </row>
    <row r="3845" spans="1:11" x14ac:dyDescent="0.2">
      <c r="A3845">
        <v>54343</v>
      </c>
      <c r="B3845" s="21">
        <v>44467</v>
      </c>
      <c r="C3845" s="26" t="s">
        <v>831</v>
      </c>
      <c r="D3845">
        <v>1</v>
      </c>
      <c r="E3845">
        <v>6</v>
      </c>
      <c r="F3845">
        <v>114</v>
      </c>
      <c r="G3845">
        <v>75.44</v>
      </c>
      <c r="H3845" t="str">
        <f>_xlfn.XLOOKUP(Table1[[#This Row],[MyyjäID]],myyjat!$A$2:$A$16,myyjat!$B$2:$B$16)</f>
        <v>Hessu</v>
      </c>
      <c r="I3845">
        <f>_xlfn.XLOOKUP(Table1[[#This Row],[Tuotenumero]],tuotteet!$A$2:$A$26,tuotteet!$C$2:$C$26)</f>
        <v>6</v>
      </c>
      <c r="J3845" t="str">
        <f>_xlfn.XLOOKUP(Table1[[#This Row],[ryhmäID]],ryhmat!$A$2:$A$7,ryhmat!$B$2:$B$7)</f>
        <v>Digiboxit</v>
      </c>
      <c r="K3845">
        <f>Table1[[#This Row],[Myyntihinta]]-Table1[[#This Row],[Ostohinta]]</f>
        <v>38.56</v>
      </c>
    </row>
    <row r="3846" spans="1:11" x14ac:dyDescent="0.2">
      <c r="A3846">
        <v>54344</v>
      </c>
      <c r="B3846" s="21">
        <v>44467</v>
      </c>
      <c r="C3846" s="26" t="s">
        <v>826</v>
      </c>
      <c r="D3846">
        <v>1</v>
      </c>
      <c r="E3846">
        <v>2</v>
      </c>
      <c r="F3846">
        <v>17</v>
      </c>
      <c r="G3846">
        <v>9.57</v>
      </c>
      <c r="H3846" t="str">
        <f>_xlfn.XLOOKUP(Table1[[#This Row],[MyyjäID]],myyjat!$A$2:$A$16,myyjat!$B$2:$B$16)</f>
        <v>Petteri</v>
      </c>
      <c r="I3846">
        <f>_xlfn.XLOOKUP(Table1[[#This Row],[Tuotenumero]],tuotteet!$A$2:$A$26,tuotteet!$C$2:$C$26)</f>
        <v>4</v>
      </c>
      <c r="J3846" t="str">
        <f>_xlfn.XLOOKUP(Table1[[#This Row],[ryhmäID]],ryhmat!$A$2:$A$7,ryhmat!$B$2:$B$7)</f>
        <v>Tarvikkeet</v>
      </c>
      <c r="K3846">
        <f>Table1[[#This Row],[Myyntihinta]]-Table1[[#This Row],[Ostohinta]]</f>
        <v>7.43</v>
      </c>
    </row>
    <row r="3847" spans="1:11" x14ac:dyDescent="0.2">
      <c r="A3847">
        <v>54345</v>
      </c>
      <c r="B3847" s="21">
        <v>44467</v>
      </c>
      <c r="C3847" s="26" t="s">
        <v>827</v>
      </c>
      <c r="D3847">
        <v>1</v>
      </c>
      <c r="E3847">
        <v>6</v>
      </c>
      <c r="F3847">
        <v>256</v>
      </c>
      <c r="G3847">
        <v>135.85</v>
      </c>
      <c r="H3847" t="str">
        <f>_xlfn.XLOOKUP(Table1[[#This Row],[MyyjäID]],myyjat!$A$2:$A$16,myyjat!$B$2:$B$16)</f>
        <v>Hessu</v>
      </c>
      <c r="I3847">
        <f>_xlfn.XLOOKUP(Table1[[#This Row],[Tuotenumero]],tuotteet!$A$2:$A$26,tuotteet!$C$2:$C$26)</f>
        <v>1</v>
      </c>
      <c r="J3847" t="str">
        <f>_xlfn.XLOOKUP(Table1[[#This Row],[ryhmäID]],ryhmat!$A$2:$A$7,ryhmat!$B$2:$B$7)</f>
        <v>Äänentoisto</v>
      </c>
      <c r="K3847">
        <f>Table1[[#This Row],[Myyntihinta]]-Table1[[#This Row],[Ostohinta]]</f>
        <v>120.15</v>
      </c>
    </row>
    <row r="3848" spans="1:11" x14ac:dyDescent="0.2">
      <c r="A3848">
        <v>54346</v>
      </c>
      <c r="B3848" s="21">
        <v>44468</v>
      </c>
      <c r="C3848" s="26" t="s">
        <v>828</v>
      </c>
      <c r="D3848">
        <v>1</v>
      </c>
      <c r="E3848">
        <v>6</v>
      </c>
      <c r="F3848">
        <v>15</v>
      </c>
      <c r="G3848">
        <v>10.91</v>
      </c>
      <c r="H3848" t="str">
        <f>_xlfn.XLOOKUP(Table1[[#This Row],[MyyjäID]],myyjat!$A$2:$A$16,myyjat!$B$2:$B$16)</f>
        <v>Hessu</v>
      </c>
      <c r="I3848">
        <f>_xlfn.XLOOKUP(Table1[[#This Row],[Tuotenumero]],tuotteet!$A$2:$A$26,tuotteet!$C$2:$C$26)</f>
        <v>4</v>
      </c>
      <c r="J3848" t="str">
        <f>_xlfn.XLOOKUP(Table1[[#This Row],[ryhmäID]],ryhmat!$A$2:$A$7,ryhmat!$B$2:$B$7)</f>
        <v>Tarvikkeet</v>
      </c>
      <c r="K3848">
        <f>Table1[[#This Row],[Myyntihinta]]-Table1[[#This Row],[Ostohinta]]</f>
        <v>4.09</v>
      </c>
    </row>
    <row r="3849" spans="1:11" x14ac:dyDescent="0.2">
      <c r="A3849">
        <v>54347</v>
      </c>
      <c r="B3849" s="21">
        <v>44468</v>
      </c>
      <c r="C3849" s="26" t="s">
        <v>828</v>
      </c>
      <c r="D3849">
        <v>1</v>
      </c>
      <c r="E3849">
        <v>3</v>
      </c>
      <c r="F3849">
        <v>14</v>
      </c>
      <c r="G3849">
        <v>10.220000000000001</v>
      </c>
      <c r="H3849" t="str">
        <f>_xlfn.XLOOKUP(Table1[[#This Row],[MyyjäID]],myyjat!$A$2:$A$16,myyjat!$B$2:$B$16)</f>
        <v>Pekka</v>
      </c>
      <c r="I3849">
        <f>_xlfn.XLOOKUP(Table1[[#This Row],[Tuotenumero]],tuotteet!$A$2:$A$26,tuotteet!$C$2:$C$26)</f>
        <v>4</v>
      </c>
      <c r="J3849" t="str">
        <f>_xlfn.XLOOKUP(Table1[[#This Row],[ryhmäID]],ryhmat!$A$2:$A$7,ryhmat!$B$2:$B$7)</f>
        <v>Tarvikkeet</v>
      </c>
      <c r="K3849">
        <f>Table1[[#This Row],[Myyntihinta]]-Table1[[#This Row],[Ostohinta]]</f>
        <v>3.7799999999999994</v>
      </c>
    </row>
    <row r="3850" spans="1:11" x14ac:dyDescent="0.2">
      <c r="A3850">
        <v>54348</v>
      </c>
      <c r="B3850" s="21">
        <v>44469</v>
      </c>
      <c r="C3850" s="26" t="s">
        <v>829</v>
      </c>
      <c r="D3850">
        <v>1</v>
      </c>
      <c r="E3850">
        <v>7</v>
      </c>
      <c r="F3850">
        <v>340</v>
      </c>
      <c r="G3850">
        <v>219.13</v>
      </c>
      <c r="H3850" t="str">
        <f>_xlfn.XLOOKUP(Table1[[#This Row],[MyyjäID]],myyjat!$A$2:$A$16,myyjat!$B$2:$B$16)</f>
        <v>Rauno</v>
      </c>
      <c r="I3850">
        <f>_xlfn.XLOOKUP(Table1[[#This Row],[Tuotenumero]],tuotteet!$A$2:$A$26,tuotteet!$C$2:$C$26)</f>
        <v>3</v>
      </c>
      <c r="J3850" t="str">
        <f>_xlfn.XLOOKUP(Table1[[#This Row],[ryhmäID]],ryhmat!$A$2:$A$7,ryhmat!$B$2:$B$7)</f>
        <v>TV</v>
      </c>
      <c r="K3850">
        <f>Table1[[#This Row],[Myyntihinta]]-Table1[[#This Row],[Ostohinta]]</f>
        <v>120.87</v>
      </c>
    </row>
    <row r="3851" spans="1:11" x14ac:dyDescent="0.2">
      <c r="A3851">
        <v>54349</v>
      </c>
      <c r="B3851" s="21">
        <v>44469</v>
      </c>
      <c r="C3851" s="26" t="s">
        <v>828</v>
      </c>
      <c r="D3851">
        <v>1</v>
      </c>
      <c r="E3851">
        <v>5</v>
      </c>
      <c r="F3851">
        <v>15</v>
      </c>
      <c r="G3851">
        <v>10.58</v>
      </c>
      <c r="H3851" t="str">
        <f>_xlfn.XLOOKUP(Table1[[#This Row],[MyyjäID]],myyjat!$A$2:$A$16,myyjat!$B$2:$B$16)</f>
        <v>Liisa</v>
      </c>
      <c r="I3851">
        <f>_xlfn.XLOOKUP(Table1[[#This Row],[Tuotenumero]],tuotteet!$A$2:$A$26,tuotteet!$C$2:$C$26)</f>
        <v>4</v>
      </c>
      <c r="J3851" t="str">
        <f>_xlfn.XLOOKUP(Table1[[#This Row],[ryhmäID]],ryhmat!$A$2:$A$7,ryhmat!$B$2:$B$7)</f>
        <v>Tarvikkeet</v>
      </c>
      <c r="K3851">
        <f>Table1[[#This Row],[Myyntihinta]]-Table1[[#This Row],[Ostohinta]]</f>
        <v>4.42</v>
      </c>
    </row>
    <row r="3852" spans="1:11" x14ac:dyDescent="0.2">
      <c r="A3852">
        <v>54350</v>
      </c>
      <c r="B3852" s="21">
        <v>44469</v>
      </c>
      <c r="C3852" s="26" t="s">
        <v>828</v>
      </c>
      <c r="D3852">
        <v>1</v>
      </c>
      <c r="E3852">
        <v>2</v>
      </c>
      <c r="F3852">
        <v>15</v>
      </c>
      <c r="G3852">
        <v>10.9</v>
      </c>
      <c r="H3852" t="str">
        <f>_xlfn.XLOOKUP(Table1[[#This Row],[MyyjäID]],myyjat!$A$2:$A$16,myyjat!$B$2:$B$16)</f>
        <v>Petteri</v>
      </c>
      <c r="I3852">
        <f>_xlfn.XLOOKUP(Table1[[#This Row],[Tuotenumero]],tuotteet!$A$2:$A$26,tuotteet!$C$2:$C$26)</f>
        <v>4</v>
      </c>
      <c r="J3852" t="str">
        <f>_xlfn.XLOOKUP(Table1[[#This Row],[ryhmäID]],ryhmat!$A$2:$A$7,ryhmat!$B$2:$B$7)</f>
        <v>Tarvikkeet</v>
      </c>
      <c r="K3852">
        <f>Table1[[#This Row],[Myyntihinta]]-Table1[[#This Row],[Ostohinta]]</f>
        <v>4.0999999999999996</v>
      </c>
    </row>
    <row r="3853" spans="1:11" x14ac:dyDescent="0.2">
      <c r="A3853">
        <v>54351</v>
      </c>
      <c r="B3853" s="21">
        <v>44469</v>
      </c>
      <c r="C3853" s="26" t="s">
        <v>828</v>
      </c>
      <c r="D3853">
        <v>1</v>
      </c>
      <c r="E3853">
        <v>6</v>
      </c>
      <c r="F3853">
        <v>15</v>
      </c>
      <c r="G3853">
        <v>11.2</v>
      </c>
      <c r="H3853" t="str">
        <f>_xlfn.XLOOKUP(Table1[[#This Row],[MyyjäID]],myyjat!$A$2:$A$16,myyjat!$B$2:$B$16)</f>
        <v>Hessu</v>
      </c>
      <c r="I3853">
        <f>_xlfn.XLOOKUP(Table1[[#This Row],[Tuotenumero]],tuotteet!$A$2:$A$26,tuotteet!$C$2:$C$26)</f>
        <v>4</v>
      </c>
      <c r="J3853" t="str">
        <f>_xlfn.XLOOKUP(Table1[[#This Row],[ryhmäID]],ryhmat!$A$2:$A$7,ryhmat!$B$2:$B$7)</f>
        <v>Tarvikkeet</v>
      </c>
      <c r="K3853">
        <f>Table1[[#This Row],[Myyntihinta]]-Table1[[#This Row],[Ostohinta]]</f>
        <v>3.8000000000000007</v>
      </c>
    </row>
    <row r="3854" spans="1:11" x14ac:dyDescent="0.2">
      <c r="A3854">
        <v>54352</v>
      </c>
      <c r="B3854" s="21">
        <v>44469</v>
      </c>
      <c r="C3854" s="26" t="s">
        <v>828</v>
      </c>
      <c r="D3854">
        <v>1</v>
      </c>
      <c r="E3854">
        <v>7</v>
      </c>
      <c r="F3854">
        <v>15</v>
      </c>
      <c r="G3854">
        <v>10.6</v>
      </c>
      <c r="H3854" t="str">
        <f>_xlfn.XLOOKUP(Table1[[#This Row],[MyyjäID]],myyjat!$A$2:$A$16,myyjat!$B$2:$B$16)</f>
        <v>Rauno</v>
      </c>
      <c r="I3854">
        <f>_xlfn.XLOOKUP(Table1[[#This Row],[Tuotenumero]],tuotteet!$A$2:$A$26,tuotteet!$C$2:$C$26)</f>
        <v>4</v>
      </c>
      <c r="J3854" t="str">
        <f>_xlfn.XLOOKUP(Table1[[#This Row],[ryhmäID]],ryhmat!$A$2:$A$7,ryhmat!$B$2:$B$7)</f>
        <v>Tarvikkeet</v>
      </c>
      <c r="K3854">
        <f>Table1[[#This Row],[Myyntihinta]]-Table1[[#This Row],[Ostohinta]]</f>
        <v>4.4000000000000004</v>
      </c>
    </row>
    <row r="3855" spans="1:11" x14ac:dyDescent="0.2">
      <c r="A3855">
        <v>54353</v>
      </c>
      <c r="B3855" s="21">
        <v>44470</v>
      </c>
      <c r="C3855" s="26" t="s">
        <v>828</v>
      </c>
      <c r="D3855">
        <v>1</v>
      </c>
      <c r="E3855">
        <v>6</v>
      </c>
      <c r="F3855">
        <v>15</v>
      </c>
      <c r="G3855">
        <v>11.2</v>
      </c>
      <c r="H3855" t="str">
        <f>_xlfn.XLOOKUP(Table1[[#This Row],[MyyjäID]],myyjat!$A$2:$A$16,myyjat!$B$2:$B$16)</f>
        <v>Hessu</v>
      </c>
      <c r="I3855">
        <f>_xlfn.XLOOKUP(Table1[[#This Row],[Tuotenumero]],tuotteet!$A$2:$A$26,tuotteet!$C$2:$C$26)</f>
        <v>4</v>
      </c>
      <c r="J3855" t="str">
        <f>_xlfn.XLOOKUP(Table1[[#This Row],[ryhmäID]],ryhmat!$A$2:$A$7,ryhmat!$B$2:$B$7)</f>
        <v>Tarvikkeet</v>
      </c>
      <c r="K3855">
        <f>Table1[[#This Row],[Myyntihinta]]-Table1[[#This Row],[Ostohinta]]</f>
        <v>3.8000000000000007</v>
      </c>
    </row>
    <row r="3856" spans="1:11" x14ac:dyDescent="0.2">
      <c r="A3856">
        <v>54354</v>
      </c>
      <c r="B3856" s="21">
        <v>44471</v>
      </c>
      <c r="C3856" s="26" t="s">
        <v>828</v>
      </c>
      <c r="D3856">
        <v>1</v>
      </c>
      <c r="E3856">
        <v>6</v>
      </c>
      <c r="F3856">
        <v>15</v>
      </c>
      <c r="G3856">
        <v>10.18</v>
      </c>
      <c r="H3856" t="str">
        <f>_xlfn.XLOOKUP(Table1[[#This Row],[MyyjäID]],myyjat!$A$2:$A$16,myyjat!$B$2:$B$16)</f>
        <v>Hessu</v>
      </c>
      <c r="I3856">
        <f>_xlfn.XLOOKUP(Table1[[#This Row],[Tuotenumero]],tuotteet!$A$2:$A$26,tuotteet!$C$2:$C$26)</f>
        <v>4</v>
      </c>
      <c r="J3856" t="str">
        <f>_xlfn.XLOOKUP(Table1[[#This Row],[ryhmäID]],ryhmat!$A$2:$A$7,ryhmat!$B$2:$B$7)</f>
        <v>Tarvikkeet</v>
      </c>
      <c r="K3856">
        <f>Table1[[#This Row],[Myyntihinta]]-Table1[[#This Row],[Ostohinta]]</f>
        <v>4.82</v>
      </c>
    </row>
    <row r="3857" spans="1:11" x14ac:dyDescent="0.2">
      <c r="A3857">
        <v>54355</v>
      </c>
      <c r="B3857" s="21">
        <v>44472</v>
      </c>
      <c r="C3857" s="26" t="s">
        <v>828</v>
      </c>
      <c r="D3857">
        <v>1</v>
      </c>
      <c r="E3857">
        <v>15</v>
      </c>
      <c r="F3857">
        <v>15</v>
      </c>
      <c r="G3857">
        <v>11.24</v>
      </c>
      <c r="H3857" t="str">
        <f>_xlfn.XLOOKUP(Table1[[#This Row],[MyyjäID]],myyjat!$A$2:$A$16,myyjat!$B$2:$B$16)</f>
        <v>Sohvi</v>
      </c>
      <c r="I3857">
        <f>_xlfn.XLOOKUP(Table1[[#This Row],[Tuotenumero]],tuotteet!$A$2:$A$26,tuotteet!$C$2:$C$26)</f>
        <v>4</v>
      </c>
      <c r="J3857" t="str">
        <f>_xlfn.XLOOKUP(Table1[[#This Row],[ryhmäID]],ryhmat!$A$2:$A$7,ryhmat!$B$2:$B$7)</f>
        <v>Tarvikkeet</v>
      </c>
      <c r="K3857">
        <f>Table1[[#This Row],[Myyntihinta]]-Table1[[#This Row],[Ostohinta]]</f>
        <v>3.76</v>
      </c>
    </row>
    <row r="3858" spans="1:11" x14ac:dyDescent="0.2">
      <c r="A3858">
        <v>54356</v>
      </c>
      <c r="B3858" s="21">
        <v>44472</v>
      </c>
      <c r="C3858" s="26" t="s">
        <v>826</v>
      </c>
      <c r="D3858">
        <v>1</v>
      </c>
      <c r="E3858">
        <v>2</v>
      </c>
      <c r="F3858">
        <v>18</v>
      </c>
      <c r="G3858">
        <v>9.59</v>
      </c>
      <c r="H3858" t="str">
        <f>_xlfn.XLOOKUP(Table1[[#This Row],[MyyjäID]],myyjat!$A$2:$A$16,myyjat!$B$2:$B$16)</f>
        <v>Petteri</v>
      </c>
      <c r="I3858">
        <f>_xlfn.XLOOKUP(Table1[[#This Row],[Tuotenumero]],tuotteet!$A$2:$A$26,tuotteet!$C$2:$C$26)</f>
        <v>4</v>
      </c>
      <c r="J3858" t="str">
        <f>_xlfn.XLOOKUP(Table1[[#This Row],[ryhmäID]],ryhmat!$A$2:$A$7,ryhmat!$B$2:$B$7)</f>
        <v>Tarvikkeet</v>
      </c>
      <c r="K3858">
        <f>Table1[[#This Row],[Myyntihinta]]-Table1[[#This Row],[Ostohinta]]</f>
        <v>8.41</v>
      </c>
    </row>
    <row r="3859" spans="1:11" x14ac:dyDescent="0.2">
      <c r="A3859">
        <v>54357</v>
      </c>
      <c r="B3859" s="21">
        <v>44472</v>
      </c>
      <c r="C3859" s="26" t="s">
        <v>831</v>
      </c>
      <c r="D3859">
        <v>1</v>
      </c>
      <c r="E3859">
        <v>2</v>
      </c>
      <c r="F3859">
        <v>111</v>
      </c>
      <c r="G3859">
        <v>77.84</v>
      </c>
      <c r="H3859" t="str">
        <f>_xlfn.XLOOKUP(Table1[[#This Row],[MyyjäID]],myyjat!$A$2:$A$16,myyjat!$B$2:$B$16)</f>
        <v>Petteri</v>
      </c>
      <c r="I3859">
        <f>_xlfn.XLOOKUP(Table1[[#This Row],[Tuotenumero]],tuotteet!$A$2:$A$26,tuotteet!$C$2:$C$26)</f>
        <v>6</v>
      </c>
      <c r="J3859" t="str">
        <f>_xlfn.XLOOKUP(Table1[[#This Row],[ryhmäID]],ryhmat!$A$2:$A$7,ryhmat!$B$2:$B$7)</f>
        <v>Digiboxit</v>
      </c>
      <c r="K3859">
        <f>Table1[[#This Row],[Myyntihinta]]-Table1[[#This Row],[Ostohinta]]</f>
        <v>33.159999999999997</v>
      </c>
    </row>
    <row r="3860" spans="1:11" x14ac:dyDescent="0.2">
      <c r="A3860">
        <v>54358</v>
      </c>
      <c r="B3860" s="21">
        <v>44472</v>
      </c>
      <c r="C3860" s="26" t="s">
        <v>829</v>
      </c>
      <c r="D3860">
        <v>1</v>
      </c>
      <c r="E3860">
        <v>14</v>
      </c>
      <c r="F3860">
        <v>321</v>
      </c>
      <c r="G3860">
        <v>228.85</v>
      </c>
      <c r="H3860" t="str">
        <f>_xlfn.XLOOKUP(Table1[[#This Row],[MyyjäID]],myyjat!$A$2:$A$16,myyjat!$B$2:$B$16)</f>
        <v>Hillevi</v>
      </c>
      <c r="I3860">
        <f>_xlfn.XLOOKUP(Table1[[#This Row],[Tuotenumero]],tuotteet!$A$2:$A$26,tuotteet!$C$2:$C$26)</f>
        <v>3</v>
      </c>
      <c r="J3860" t="str">
        <f>_xlfn.XLOOKUP(Table1[[#This Row],[ryhmäID]],ryhmat!$A$2:$A$7,ryhmat!$B$2:$B$7)</f>
        <v>TV</v>
      </c>
      <c r="K3860">
        <f>Table1[[#This Row],[Myyntihinta]]-Table1[[#This Row],[Ostohinta]]</f>
        <v>92.15</v>
      </c>
    </row>
    <row r="3861" spans="1:11" x14ac:dyDescent="0.2">
      <c r="A3861">
        <v>54359</v>
      </c>
      <c r="B3861" s="21">
        <v>44472</v>
      </c>
      <c r="C3861" s="26" t="s">
        <v>827</v>
      </c>
      <c r="D3861">
        <v>1</v>
      </c>
      <c r="E3861">
        <v>7</v>
      </c>
      <c r="F3861">
        <v>251</v>
      </c>
      <c r="G3861">
        <v>131.52000000000001</v>
      </c>
      <c r="H3861" t="str">
        <f>_xlfn.XLOOKUP(Table1[[#This Row],[MyyjäID]],myyjat!$A$2:$A$16,myyjat!$B$2:$B$16)</f>
        <v>Rauno</v>
      </c>
      <c r="I3861">
        <f>_xlfn.XLOOKUP(Table1[[#This Row],[Tuotenumero]],tuotteet!$A$2:$A$26,tuotteet!$C$2:$C$26)</f>
        <v>1</v>
      </c>
      <c r="J3861" t="str">
        <f>_xlfn.XLOOKUP(Table1[[#This Row],[ryhmäID]],ryhmat!$A$2:$A$7,ryhmat!$B$2:$B$7)</f>
        <v>Äänentoisto</v>
      </c>
      <c r="K3861">
        <f>Table1[[#This Row],[Myyntihinta]]-Table1[[#This Row],[Ostohinta]]</f>
        <v>119.47999999999999</v>
      </c>
    </row>
    <row r="3862" spans="1:11" x14ac:dyDescent="0.2">
      <c r="A3862">
        <v>54360</v>
      </c>
      <c r="B3862" s="21">
        <v>44473</v>
      </c>
      <c r="C3862" s="26" t="s">
        <v>828</v>
      </c>
      <c r="D3862">
        <v>1</v>
      </c>
      <c r="E3862">
        <v>2</v>
      </c>
      <c r="F3862">
        <v>14</v>
      </c>
      <c r="G3862">
        <v>11.23</v>
      </c>
      <c r="H3862" t="str">
        <f>_xlfn.XLOOKUP(Table1[[#This Row],[MyyjäID]],myyjat!$A$2:$A$16,myyjat!$B$2:$B$16)</f>
        <v>Petteri</v>
      </c>
      <c r="I3862">
        <f>_xlfn.XLOOKUP(Table1[[#This Row],[Tuotenumero]],tuotteet!$A$2:$A$26,tuotteet!$C$2:$C$26)</f>
        <v>4</v>
      </c>
      <c r="J3862" t="str">
        <f>_xlfn.XLOOKUP(Table1[[#This Row],[ryhmäID]],ryhmat!$A$2:$A$7,ryhmat!$B$2:$B$7)</f>
        <v>Tarvikkeet</v>
      </c>
      <c r="K3862">
        <f>Table1[[#This Row],[Myyntihinta]]-Table1[[#This Row],[Ostohinta]]</f>
        <v>2.7699999999999996</v>
      </c>
    </row>
    <row r="3863" spans="1:11" x14ac:dyDescent="0.2">
      <c r="A3863">
        <v>54361</v>
      </c>
      <c r="B3863" s="21">
        <v>44473</v>
      </c>
      <c r="C3863" s="26" t="s">
        <v>830</v>
      </c>
      <c r="D3863">
        <v>1</v>
      </c>
      <c r="E3863">
        <v>5</v>
      </c>
      <c r="F3863">
        <v>59</v>
      </c>
      <c r="G3863">
        <v>45.73</v>
      </c>
      <c r="H3863" t="str">
        <f>_xlfn.XLOOKUP(Table1[[#This Row],[MyyjäID]],myyjat!$A$2:$A$16,myyjat!$B$2:$B$16)</f>
        <v>Liisa</v>
      </c>
      <c r="I3863">
        <f>_xlfn.XLOOKUP(Table1[[#This Row],[Tuotenumero]],tuotteet!$A$2:$A$26,tuotteet!$C$2:$C$26)</f>
        <v>4</v>
      </c>
      <c r="J3863" t="str">
        <f>_xlfn.XLOOKUP(Table1[[#This Row],[ryhmäID]],ryhmat!$A$2:$A$7,ryhmat!$B$2:$B$7)</f>
        <v>Tarvikkeet</v>
      </c>
      <c r="K3863">
        <f>Table1[[#This Row],[Myyntihinta]]-Table1[[#This Row],[Ostohinta]]</f>
        <v>13.270000000000003</v>
      </c>
    </row>
    <row r="3864" spans="1:11" x14ac:dyDescent="0.2">
      <c r="A3864">
        <v>54362</v>
      </c>
      <c r="B3864" s="21">
        <v>44474</v>
      </c>
      <c r="C3864" s="26" t="s">
        <v>828</v>
      </c>
      <c r="D3864">
        <v>1</v>
      </c>
      <c r="E3864">
        <v>2</v>
      </c>
      <c r="F3864">
        <v>15</v>
      </c>
      <c r="G3864">
        <v>11.2</v>
      </c>
      <c r="H3864" t="str">
        <f>_xlfn.XLOOKUP(Table1[[#This Row],[MyyjäID]],myyjat!$A$2:$A$16,myyjat!$B$2:$B$16)</f>
        <v>Petteri</v>
      </c>
      <c r="I3864">
        <f>_xlfn.XLOOKUP(Table1[[#This Row],[Tuotenumero]],tuotteet!$A$2:$A$26,tuotteet!$C$2:$C$26)</f>
        <v>4</v>
      </c>
      <c r="J3864" t="str">
        <f>_xlfn.XLOOKUP(Table1[[#This Row],[ryhmäID]],ryhmat!$A$2:$A$7,ryhmat!$B$2:$B$7)</f>
        <v>Tarvikkeet</v>
      </c>
      <c r="K3864">
        <f>Table1[[#This Row],[Myyntihinta]]-Table1[[#This Row],[Ostohinta]]</f>
        <v>3.8000000000000007</v>
      </c>
    </row>
    <row r="3865" spans="1:11" x14ac:dyDescent="0.2">
      <c r="A3865">
        <v>54363</v>
      </c>
      <c r="B3865" s="21">
        <v>44475</v>
      </c>
      <c r="C3865" s="26" t="s">
        <v>828</v>
      </c>
      <c r="D3865">
        <v>1</v>
      </c>
      <c r="E3865">
        <v>10</v>
      </c>
      <c r="F3865">
        <v>15</v>
      </c>
      <c r="G3865">
        <v>10.16</v>
      </c>
      <c r="H3865" t="str">
        <f>_xlfn.XLOOKUP(Table1[[#This Row],[MyyjäID]],myyjat!$A$2:$A$16,myyjat!$B$2:$B$16)</f>
        <v>Jenni</v>
      </c>
      <c r="I3865">
        <f>_xlfn.XLOOKUP(Table1[[#This Row],[Tuotenumero]],tuotteet!$A$2:$A$26,tuotteet!$C$2:$C$26)</f>
        <v>4</v>
      </c>
      <c r="J3865" t="str">
        <f>_xlfn.XLOOKUP(Table1[[#This Row],[ryhmäID]],ryhmat!$A$2:$A$7,ryhmat!$B$2:$B$7)</f>
        <v>Tarvikkeet</v>
      </c>
      <c r="K3865">
        <f>Table1[[#This Row],[Myyntihinta]]-Table1[[#This Row],[Ostohinta]]</f>
        <v>4.84</v>
      </c>
    </row>
    <row r="3866" spans="1:11" x14ac:dyDescent="0.2">
      <c r="A3866">
        <v>54364</v>
      </c>
      <c r="B3866" s="21">
        <v>44476</v>
      </c>
      <c r="C3866" s="26" t="s">
        <v>828</v>
      </c>
      <c r="D3866">
        <v>1</v>
      </c>
      <c r="E3866">
        <v>6</v>
      </c>
      <c r="F3866">
        <v>15</v>
      </c>
      <c r="G3866">
        <v>10.46</v>
      </c>
      <c r="H3866" t="str">
        <f>_xlfn.XLOOKUP(Table1[[#This Row],[MyyjäID]],myyjat!$A$2:$A$16,myyjat!$B$2:$B$16)</f>
        <v>Hessu</v>
      </c>
      <c r="I3866">
        <f>_xlfn.XLOOKUP(Table1[[#This Row],[Tuotenumero]],tuotteet!$A$2:$A$26,tuotteet!$C$2:$C$26)</f>
        <v>4</v>
      </c>
      <c r="J3866" t="str">
        <f>_xlfn.XLOOKUP(Table1[[#This Row],[ryhmäID]],ryhmat!$A$2:$A$7,ryhmat!$B$2:$B$7)</f>
        <v>Tarvikkeet</v>
      </c>
      <c r="K3866">
        <f>Table1[[#This Row],[Myyntihinta]]-Table1[[#This Row],[Ostohinta]]</f>
        <v>4.5399999999999991</v>
      </c>
    </row>
    <row r="3867" spans="1:11" x14ac:dyDescent="0.2">
      <c r="A3867">
        <v>54365</v>
      </c>
      <c r="B3867" s="21">
        <v>44476</v>
      </c>
      <c r="C3867" s="26" t="s">
        <v>828</v>
      </c>
      <c r="D3867">
        <v>1</v>
      </c>
      <c r="E3867">
        <v>9</v>
      </c>
      <c r="F3867">
        <v>14</v>
      </c>
      <c r="G3867">
        <v>11.22</v>
      </c>
      <c r="H3867" t="str">
        <f>_xlfn.XLOOKUP(Table1[[#This Row],[MyyjäID]],myyjat!$A$2:$A$16,myyjat!$B$2:$B$16)</f>
        <v>Maija</v>
      </c>
      <c r="I3867">
        <f>_xlfn.XLOOKUP(Table1[[#This Row],[Tuotenumero]],tuotteet!$A$2:$A$26,tuotteet!$C$2:$C$26)</f>
        <v>4</v>
      </c>
      <c r="J3867" t="str">
        <f>_xlfn.XLOOKUP(Table1[[#This Row],[ryhmäID]],ryhmat!$A$2:$A$7,ryhmat!$B$2:$B$7)</f>
        <v>Tarvikkeet</v>
      </c>
      <c r="K3867">
        <f>Table1[[#This Row],[Myyntihinta]]-Table1[[#This Row],[Ostohinta]]</f>
        <v>2.7799999999999994</v>
      </c>
    </row>
    <row r="3868" spans="1:11" x14ac:dyDescent="0.2">
      <c r="A3868">
        <v>54366</v>
      </c>
      <c r="B3868" s="21">
        <v>44476</v>
      </c>
      <c r="C3868" s="26" t="s">
        <v>826</v>
      </c>
      <c r="D3868">
        <v>1</v>
      </c>
      <c r="E3868">
        <v>2</v>
      </c>
      <c r="F3868">
        <v>17</v>
      </c>
      <c r="G3868">
        <v>8.7200000000000006</v>
      </c>
      <c r="H3868" t="str">
        <f>_xlfn.XLOOKUP(Table1[[#This Row],[MyyjäID]],myyjat!$A$2:$A$16,myyjat!$B$2:$B$16)</f>
        <v>Petteri</v>
      </c>
      <c r="I3868">
        <f>_xlfn.XLOOKUP(Table1[[#This Row],[Tuotenumero]],tuotteet!$A$2:$A$26,tuotteet!$C$2:$C$26)</f>
        <v>4</v>
      </c>
      <c r="J3868" t="str">
        <f>_xlfn.XLOOKUP(Table1[[#This Row],[ryhmäID]],ryhmat!$A$2:$A$7,ryhmat!$B$2:$B$7)</f>
        <v>Tarvikkeet</v>
      </c>
      <c r="K3868">
        <f>Table1[[#This Row],[Myyntihinta]]-Table1[[#This Row],[Ostohinta]]</f>
        <v>8.2799999999999994</v>
      </c>
    </row>
    <row r="3869" spans="1:11" x14ac:dyDescent="0.2">
      <c r="A3869">
        <v>54367</v>
      </c>
      <c r="B3869" s="21">
        <v>44476</v>
      </c>
      <c r="C3869" s="26" t="s">
        <v>827</v>
      </c>
      <c r="D3869">
        <v>1</v>
      </c>
      <c r="E3869">
        <v>3</v>
      </c>
      <c r="F3869">
        <v>257</v>
      </c>
      <c r="G3869">
        <v>139.27000000000001</v>
      </c>
      <c r="H3869" t="str">
        <f>_xlfn.XLOOKUP(Table1[[#This Row],[MyyjäID]],myyjat!$A$2:$A$16,myyjat!$B$2:$B$16)</f>
        <v>Pekka</v>
      </c>
      <c r="I3869">
        <f>_xlfn.XLOOKUP(Table1[[#This Row],[Tuotenumero]],tuotteet!$A$2:$A$26,tuotteet!$C$2:$C$26)</f>
        <v>1</v>
      </c>
      <c r="J3869" t="str">
        <f>_xlfn.XLOOKUP(Table1[[#This Row],[ryhmäID]],ryhmat!$A$2:$A$7,ryhmat!$B$2:$B$7)</f>
        <v>Äänentoisto</v>
      </c>
      <c r="K3869">
        <f>Table1[[#This Row],[Myyntihinta]]-Table1[[#This Row],[Ostohinta]]</f>
        <v>117.72999999999999</v>
      </c>
    </row>
    <row r="3870" spans="1:11" x14ac:dyDescent="0.2">
      <c r="A3870">
        <v>54368</v>
      </c>
      <c r="B3870" s="21">
        <v>44476</v>
      </c>
      <c r="C3870" s="26" t="s">
        <v>828</v>
      </c>
      <c r="D3870">
        <v>1</v>
      </c>
      <c r="E3870">
        <v>16</v>
      </c>
      <c r="F3870">
        <v>15</v>
      </c>
      <c r="G3870">
        <v>10.86</v>
      </c>
      <c r="H3870" t="str">
        <f>_xlfn.XLOOKUP(Table1[[#This Row],[MyyjäID]],myyjat!$A$2:$A$16,myyjat!$B$2:$B$16)</f>
        <v>Sanni</v>
      </c>
      <c r="I3870">
        <f>_xlfn.XLOOKUP(Table1[[#This Row],[Tuotenumero]],tuotteet!$A$2:$A$26,tuotteet!$C$2:$C$26)</f>
        <v>4</v>
      </c>
      <c r="J3870" t="str">
        <f>_xlfn.XLOOKUP(Table1[[#This Row],[ryhmäID]],ryhmat!$A$2:$A$7,ryhmat!$B$2:$B$7)</f>
        <v>Tarvikkeet</v>
      </c>
      <c r="K3870">
        <f>Table1[[#This Row],[Myyntihinta]]-Table1[[#This Row],[Ostohinta]]</f>
        <v>4.1400000000000006</v>
      </c>
    </row>
    <row r="3871" spans="1:11" x14ac:dyDescent="0.2">
      <c r="A3871">
        <v>54369</v>
      </c>
      <c r="B3871" s="21">
        <v>44477</v>
      </c>
      <c r="C3871" s="26" t="s">
        <v>829</v>
      </c>
      <c r="D3871">
        <v>1</v>
      </c>
      <c r="E3871">
        <v>7</v>
      </c>
      <c r="F3871">
        <v>323</v>
      </c>
      <c r="G3871">
        <v>214.86</v>
      </c>
      <c r="H3871" t="str">
        <f>_xlfn.XLOOKUP(Table1[[#This Row],[MyyjäID]],myyjat!$A$2:$A$16,myyjat!$B$2:$B$16)</f>
        <v>Rauno</v>
      </c>
      <c r="I3871">
        <f>_xlfn.XLOOKUP(Table1[[#This Row],[Tuotenumero]],tuotteet!$A$2:$A$26,tuotteet!$C$2:$C$26)</f>
        <v>3</v>
      </c>
      <c r="J3871" t="str">
        <f>_xlfn.XLOOKUP(Table1[[#This Row],[ryhmäID]],ryhmat!$A$2:$A$7,ryhmat!$B$2:$B$7)</f>
        <v>TV</v>
      </c>
      <c r="K3871">
        <f>Table1[[#This Row],[Myyntihinta]]-Table1[[#This Row],[Ostohinta]]</f>
        <v>108.13999999999999</v>
      </c>
    </row>
    <row r="3872" spans="1:11" x14ac:dyDescent="0.2">
      <c r="A3872">
        <v>54370</v>
      </c>
      <c r="B3872" s="21">
        <v>44477</v>
      </c>
      <c r="C3872" s="26" t="s">
        <v>828</v>
      </c>
      <c r="D3872">
        <v>1</v>
      </c>
      <c r="E3872">
        <v>16</v>
      </c>
      <c r="F3872">
        <v>14</v>
      </c>
      <c r="G3872">
        <v>10.75</v>
      </c>
      <c r="H3872" t="str">
        <f>_xlfn.XLOOKUP(Table1[[#This Row],[MyyjäID]],myyjat!$A$2:$A$16,myyjat!$B$2:$B$16)</f>
        <v>Sanni</v>
      </c>
      <c r="I3872">
        <f>_xlfn.XLOOKUP(Table1[[#This Row],[Tuotenumero]],tuotteet!$A$2:$A$26,tuotteet!$C$2:$C$26)</f>
        <v>4</v>
      </c>
      <c r="J3872" t="str">
        <f>_xlfn.XLOOKUP(Table1[[#This Row],[ryhmäID]],ryhmat!$A$2:$A$7,ryhmat!$B$2:$B$7)</f>
        <v>Tarvikkeet</v>
      </c>
      <c r="K3872">
        <f>Table1[[#This Row],[Myyntihinta]]-Table1[[#This Row],[Ostohinta]]</f>
        <v>3.25</v>
      </c>
    </row>
    <row r="3873" spans="1:11" x14ac:dyDescent="0.2">
      <c r="A3873">
        <v>54371</v>
      </c>
      <c r="B3873" s="21">
        <v>44478</v>
      </c>
      <c r="C3873" s="26" t="s">
        <v>828</v>
      </c>
      <c r="D3873">
        <v>1</v>
      </c>
      <c r="E3873">
        <v>3</v>
      </c>
      <c r="F3873">
        <v>14</v>
      </c>
      <c r="G3873">
        <v>10.28</v>
      </c>
      <c r="H3873" t="str">
        <f>_xlfn.XLOOKUP(Table1[[#This Row],[MyyjäID]],myyjat!$A$2:$A$16,myyjat!$B$2:$B$16)</f>
        <v>Pekka</v>
      </c>
      <c r="I3873">
        <f>_xlfn.XLOOKUP(Table1[[#This Row],[Tuotenumero]],tuotteet!$A$2:$A$26,tuotteet!$C$2:$C$26)</f>
        <v>4</v>
      </c>
      <c r="J3873" t="str">
        <f>_xlfn.XLOOKUP(Table1[[#This Row],[ryhmäID]],ryhmat!$A$2:$A$7,ryhmat!$B$2:$B$7)</f>
        <v>Tarvikkeet</v>
      </c>
      <c r="K3873">
        <f>Table1[[#This Row],[Myyntihinta]]-Table1[[#This Row],[Ostohinta]]</f>
        <v>3.7200000000000006</v>
      </c>
    </row>
    <row r="3874" spans="1:11" x14ac:dyDescent="0.2">
      <c r="A3874">
        <v>54372</v>
      </c>
      <c r="B3874" s="21">
        <v>44478</v>
      </c>
      <c r="C3874" s="26" t="s">
        <v>828</v>
      </c>
      <c r="D3874">
        <v>1</v>
      </c>
      <c r="E3874">
        <v>3</v>
      </c>
      <c r="F3874">
        <v>15</v>
      </c>
      <c r="G3874">
        <v>10.99</v>
      </c>
      <c r="H3874" t="str">
        <f>_xlfn.XLOOKUP(Table1[[#This Row],[MyyjäID]],myyjat!$A$2:$A$16,myyjat!$B$2:$B$16)</f>
        <v>Pekka</v>
      </c>
      <c r="I3874">
        <f>_xlfn.XLOOKUP(Table1[[#This Row],[Tuotenumero]],tuotteet!$A$2:$A$26,tuotteet!$C$2:$C$26)</f>
        <v>4</v>
      </c>
      <c r="J3874" t="str">
        <f>_xlfn.XLOOKUP(Table1[[#This Row],[ryhmäID]],ryhmat!$A$2:$A$7,ryhmat!$B$2:$B$7)</f>
        <v>Tarvikkeet</v>
      </c>
      <c r="K3874">
        <f>Table1[[#This Row],[Myyntihinta]]-Table1[[#This Row],[Ostohinta]]</f>
        <v>4.01</v>
      </c>
    </row>
    <row r="3875" spans="1:11" x14ac:dyDescent="0.2">
      <c r="A3875">
        <v>54373</v>
      </c>
      <c r="B3875" s="21">
        <v>44479</v>
      </c>
      <c r="C3875" s="26" t="s">
        <v>833</v>
      </c>
      <c r="D3875">
        <v>1</v>
      </c>
      <c r="E3875">
        <v>7</v>
      </c>
      <c r="F3875">
        <v>34</v>
      </c>
      <c r="G3875">
        <v>19.170000000000002</v>
      </c>
      <c r="H3875" t="str">
        <f>_xlfn.XLOOKUP(Table1[[#This Row],[MyyjäID]],myyjat!$A$2:$A$16,myyjat!$B$2:$B$16)</f>
        <v>Rauno</v>
      </c>
      <c r="I3875">
        <f>_xlfn.XLOOKUP(Table1[[#This Row],[Tuotenumero]],tuotteet!$A$2:$A$26,tuotteet!$C$2:$C$26)</f>
        <v>4</v>
      </c>
      <c r="J3875" t="str">
        <f>_xlfn.XLOOKUP(Table1[[#This Row],[ryhmäID]],ryhmat!$A$2:$A$7,ryhmat!$B$2:$B$7)</f>
        <v>Tarvikkeet</v>
      </c>
      <c r="K3875">
        <f>Table1[[#This Row],[Myyntihinta]]-Table1[[#This Row],[Ostohinta]]</f>
        <v>14.829999999999998</v>
      </c>
    </row>
    <row r="3876" spans="1:11" x14ac:dyDescent="0.2">
      <c r="A3876">
        <v>54374</v>
      </c>
      <c r="B3876" s="21">
        <v>44479</v>
      </c>
      <c r="C3876" s="26" t="s">
        <v>831</v>
      </c>
      <c r="D3876">
        <v>1</v>
      </c>
      <c r="E3876">
        <v>11</v>
      </c>
      <c r="F3876">
        <v>119</v>
      </c>
      <c r="G3876">
        <v>76.06</v>
      </c>
      <c r="H3876" t="str">
        <f>_xlfn.XLOOKUP(Table1[[#This Row],[MyyjäID]],myyjat!$A$2:$A$16,myyjat!$B$2:$B$16)</f>
        <v>Lisbeth</v>
      </c>
      <c r="I3876">
        <f>_xlfn.XLOOKUP(Table1[[#This Row],[Tuotenumero]],tuotteet!$A$2:$A$26,tuotteet!$C$2:$C$26)</f>
        <v>6</v>
      </c>
      <c r="J3876" t="str">
        <f>_xlfn.XLOOKUP(Table1[[#This Row],[ryhmäID]],ryhmat!$A$2:$A$7,ryhmat!$B$2:$B$7)</f>
        <v>Digiboxit</v>
      </c>
      <c r="K3876">
        <f>Table1[[#This Row],[Myyntihinta]]-Table1[[#This Row],[Ostohinta]]</f>
        <v>42.94</v>
      </c>
    </row>
    <row r="3877" spans="1:11" x14ac:dyDescent="0.2">
      <c r="A3877">
        <v>54375</v>
      </c>
      <c r="B3877" s="21">
        <v>44479</v>
      </c>
      <c r="C3877" s="26" t="s">
        <v>826</v>
      </c>
      <c r="D3877">
        <v>1</v>
      </c>
      <c r="E3877">
        <v>6</v>
      </c>
      <c r="F3877">
        <v>18</v>
      </c>
      <c r="G3877">
        <v>8.89</v>
      </c>
      <c r="H3877" t="str">
        <f>_xlfn.XLOOKUP(Table1[[#This Row],[MyyjäID]],myyjat!$A$2:$A$16,myyjat!$B$2:$B$16)</f>
        <v>Hessu</v>
      </c>
      <c r="I3877">
        <f>_xlfn.XLOOKUP(Table1[[#This Row],[Tuotenumero]],tuotteet!$A$2:$A$26,tuotteet!$C$2:$C$26)</f>
        <v>4</v>
      </c>
      <c r="J3877" t="str">
        <f>_xlfn.XLOOKUP(Table1[[#This Row],[ryhmäID]],ryhmat!$A$2:$A$7,ryhmat!$B$2:$B$7)</f>
        <v>Tarvikkeet</v>
      </c>
      <c r="K3877">
        <f>Table1[[#This Row],[Myyntihinta]]-Table1[[#This Row],[Ostohinta]]</f>
        <v>9.11</v>
      </c>
    </row>
    <row r="3878" spans="1:11" x14ac:dyDescent="0.2">
      <c r="A3878">
        <v>54376</v>
      </c>
      <c r="B3878" s="21">
        <v>44479</v>
      </c>
      <c r="C3878" s="26" t="s">
        <v>828</v>
      </c>
      <c r="D3878">
        <v>1</v>
      </c>
      <c r="E3878">
        <v>11</v>
      </c>
      <c r="F3878">
        <v>15</v>
      </c>
      <c r="G3878">
        <v>10.51</v>
      </c>
      <c r="H3878" t="str">
        <f>_xlfn.XLOOKUP(Table1[[#This Row],[MyyjäID]],myyjat!$A$2:$A$16,myyjat!$B$2:$B$16)</f>
        <v>Lisbeth</v>
      </c>
      <c r="I3878">
        <f>_xlfn.XLOOKUP(Table1[[#This Row],[Tuotenumero]],tuotteet!$A$2:$A$26,tuotteet!$C$2:$C$26)</f>
        <v>4</v>
      </c>
      <c r="J3878" t="str">
        <f>_xlfn.XLOOKUP(Table1[[#This Row],[ryhmäID]],ryhmat!$A$2:$A$7,ryhmat!$B$2:$B$7)</f>
        <v>Tarvikkeet</v>
      </c>
      <c r="K3878">
        <f>Table1[[#This Row],[Myyntihinta]]-Table1[[#This Row],[Ostohinta]]</f>
        <v>4.49</v>
      </c>
    </row>
    <row r="3879" spans="1:11" x14ac:dyDescent="0.2">
      <c r="A3879">
        <v>54377</v>
      </c>
      <c r="B3879" s="21">
        <v>44480</v>
      </c>
      <c r="C3879" s="26" t="s">
        <v>828</v>
      </c>
      <c r="D3879">
        <v>1</v>
      </c>
      <c r="E3879">
        <v>3</v>
      </c>
      <c r="F3879">
        <v>15</v>
      </c>
      <c r="G3879">
        <v>10.65</v>
      </c>
      <c r="H3879" t="str">
        <f>_xlfn.XLOOKUP(Table1[[#This Row],[MyyjäID]],myyjat!$A$2:$A$16,myyjat!$B$2:$B$16)</f>
        <v>Pekka</v>
      </c>
      <c r="I3879">
        <f>_xlfn.XLOOKUP(Table1[[#This Row],[Tuotenumero]],tuotteet!$A$2:$A$26,tuotteet!$C$2:$C$26)</f>
        <v>4</v>
      </c>
      <c r="J3879" t="str">
        <f>_xlfn.XLOOKUP(Table1[[#This Row],[ryhmäID]],ryhmat!$A$2:$A$7,ryhmat!$B$2:$B$7)</f>
        <v>Tarvikkeet</v>
      </c>
      <c r="K3879">
        <f>Table1[[#This Row],[Myyntihinta]]-Table1[[#This Row],[Ostohinta]]</f>
        <v>4.3499999999999996</v>
      </c>
    </row>
    <row r="3880" spans="1:11" x14ac:dyDescent="0.2">
      <c r="A3880">
        <v>54378</v>
      </c>
      <c r="B3880" s="21">
        <v>44480</v>
      </c>
      <c r="C3880" s="26" t="s">
        <v>828</v>
      </c>
      <c r="D3880">
        <v>1</v>
      </c>
      <c r="E3880">
        <v>6</v>
      </c>
      <c r="F3880">
        <v>15</v>
      </c>
      <c r="G3880">
        <v>10.23</v>
      </c>
      <c r="H3880" t="str">
        <f>_xlfn.XLOOKUP(Table1[[#This Row],[MyyjäID]],myyjat!$A$2:$A$16,myyjat!$B$2:$B$16)</f>
        <v>Hessu</v>
      </c>
      <c r="I3880">
        <f>_xlfn.XLOOKUP(Table1[[#This Row],[Tuotenumero]],tuotteet!$A$2:$A$26,tuotteet!$C$2:$C$26)</f>
        <v>4</v>
      </c>
      <c r="J3880" t="str">
        <f>_xlfn.XLOOKUP(Table1[[#This Row],[ryhmäID]],ryhmat!$A$2:$A$7,ryhmat!$B$2:$B$7)</f>
        <v>Tarvikkeet</v>
      </c>
      <c r="K3880">
        <f>Table1[[#This Row],[Myyntihinta]]-Table1[[#This Row],[Ostohinta]]</f>
        <v>4.7699999999999996</v>
      </c>
    </row>
    <row r="3881" spans="1:11" x14ac:dyDescent="0.2">
      <c r="A3881">
        <v>54379</v>
      </c>
      <c r="B3881" s="21">
        <v>44480</v>
      </c>
      <c r="C3881" s="26" t="s">
        <v>828</v>
      </c>
      <c r="D3881">
        <v>1</v>
      </c>
      <c r="E3881">
        <v>5</v>
      </c>
      <c r="F3881">
        <v>14</v>
      </c>
      <c r="G3881">
        <v>10.63</v>
      </c>
      <c r="H3881" t="str">
        <f>_xlfn.XLOOKUP(Table1[[#This Row],[MyyjäID]],myyjat!$A$2:$A$16,myyjat!$B$2:$B$16)</f>
        <v>Liisa</v>
      </c>
      <c r="I3881">
        <f>_xlfn.XLOOKUP(Table1[[#This Row],[Tuotenumero]],tuotteet!$A$2:$A$26,tuotteet!$C$2:$C$26)</f>
        <v>4</v>
      </c>
      <c r="J3881" t="str">
        <f>_xlfn.XLOOKUP(Table1[[#This Row],[ryhmäID]],ryhmat!$A$2:$A$7,ryhmat!$B$2:$B$7)</f>
        <v>Tarvikkeet</v>
      </c>
      <c r="K3881">
        <f>Table1[[#This Row],[Myyntihinta]]-Table1[[#This Row],[Ostohinta]]</f>
        <v>3.3699999999999992</v>
      </c>
    </row>
    <row r="3882" spans="1:11" x14ac:dyDescent="0.2">
      <c r="A3882">
        <v>54380</v>
      </c>
      <c r="B3882" s="21">
        <v>44481</v>
      </c>
      <c r="C3882" s="26" t="s">
        <v>828</v>
      </c>
      <c r="D3882">
        <v>1</v>
      </c>
      <c r="E3882">
        <v>1</v>
      </c>
      <c r="F3882">
        <v>14</v>
      </c>
      <c r="G3882">
        <v>11.01</v>
      </c>
      <c r="H3882" t="str">
        <f>_xlfn.XLOOKUP(Table1[[#This Row],[MyyjäID]],myyjat!$A$2:$A$16,myyjat!$B$2:$B$16)</f>
        <v>Jani</v>
      </c>
      <c r="I3882">
        <f>_xlfn.XLOOKUP(Table1[[#This Row],[Tuotenumero]],tuotteet!$A$2:$A$26,tuotteet!$C$2:$C$26)</f>
        <v>4</v>
      </c>
      <c r="J3882" t="str">
        <f>_xlfn.XLOOKUP(Table1[[#This Row],[ryhmäID]],ryhmat!$A$2:$A$7,ryhmat!$B$2:$B$7)</f>
        <v>Tarvikkeet</v>
      </c>
      <c r="K3882">
        <f>Table1[[#This Row],[Myyntihinta]]-Table1[[#This Row],[Ostohinta]]</f>
        <v>2.99</v>
      </c>
    </row>
    <row r="3883" spans="1:11" x14ac:dyDescent="0.2">
      <c r="A3883">
        <v>54381</v>
      </c>
      <c r="B3883" s="21">
        <v>44481</v>
      </c>
      <c r="C3883" s="26" t="s">
        <v>827</v>
      </c>
      <c r="D3883">
        <v>1</v>
      </c>
      <c r="E3883">
        <v>7</v>
      </c>
      <c r="F3883">
        <v>250</v>
      </c>
      <c r="G3883">
        <v>128.80000000000001</v>
      </c>
      <c r="H3883" t="str">
        <f>_xlfn.XLOOKUP(Table1[[#This Row],[MyyjäID]],myyjat!$A$2:$A$16,myyjat!$B$2:$B$16)</f>
        <v>Rauno</v>
      </c>
      <c r="I3883">
        <f>_xlfn.XLOOKUP(Table1[[#This Row],[Tuotenumero]],tuotteet!$A$2:$A$26,tuotteet!$C$2:$C$26)</f>
        <v>1</v>
      </c>
      <c r="J3883" t="str">
        <f>_xlfn.XLOOKUP(Table1[[#This Row],[ryhmäID]],ryhmat!$A$2:$A$7,ryhmat!$B$2:$B$7)</f>
        <v>Äänentoisto</v>
      </c>
      <c r="K3883">
        <f>Table1[[#This Row],[Myyntihinta]]-Table1[[#This Row],[Ostohinta]]</f>
        <v>121.19999999999999</v>
      </c>
    </row>
    <row r="3884" spans="1:11" x14ac:dyDescent="0.2">
      <c r="A3884">
        <v>54382</v>
      </c>
      <c r="B3884" s="21">
        <v>44482</v>
      </c>
      <c r="C3884" s="26" t="s">
        <v>828</v>
      </c>
      <c r="D3884">
        <v>1</v>
      </c>
      <c r="E3884">
        <v>2</v>
      </c>
      <c r="F3884">
        <v>15</v>
      </c>
      <c r="G3884">
        <v>10.210000000000001</v>
      </c>
      <c r="H3884" t="str">
        <f>_xlfn.XLOOKUP(Table1[[#This Row],[MyyjäID]],myyjat!$A$2:$A$16,myyjat!$B$2:$B$16)</f>
        <v>Petteri</v>
      </c>
      <c r="I3884">
        <f>_xlfn.XLOOKUP(Table1[[#This Row],[Tuotenumero]],tuotteet!$A$2:$A$26,tuotteet!$C$2:$C$26)</f>
        <v>4</v>
      </c>
      <c r="J3884" t="str">
        <f>_xlfn.XLOOKUP(Table1[[#This Row],[ryhmäID]],ryhmat!$A$2:$A$7,ryhmat!$B$2:$B$7)</f>
        <v>Tarvikkeet</v>
      </c>
      <c r="K3884">
        <f>Table1[[#This Row],[Myyntihinta]]-Table1[[#This Row],[Ostohinta]]</f>
        <v>4.7899999999999991</v>
      </c>
    </row>
    <row r="3885" spans="1:11" x14ac:dyDescent="0.2">
      <c r="A3885">
        <v>54383</v>
      </c>
      <c r="B3885" s="21">
        <v>44482</v>
      </c>
      <c r="C3885" s="26" t="s">
        <v>829</v>
      </c>
      <c r="D3885">
        <v>1</v>
      </c>
      <c r="E3885">
        <v>7</v>
      </c>
      <c r="F3885">
        <v>317</v>
      </c>
      <c r="G3885">
        <v>228.19</v>
      </c>
      <c r="H3885" t="str">
        <f>_xlfn.XLOOKUP(Table1[[#This Row],[MyyjäID]],myyjat!$A$2:$A$16,myyjat!$B$2:$B$16)</f>
        <v>Rauno</v>
      </c>
      <c r="I3885">
        <f>_xlfn.XLOOKUP(Table1[[#This Row],[Tuotenumero]],tuotteet!$A$2:$A$26,tuotteet!$C$2:$C$26)</f>
        <v>3</v>
      </c>
      <c r="J3885" t="str">
        <f>_xlfn.XLOOKUP(Table1[[#This Row],[ryhmäID]],ryhmat!$A$2:$A$7,ryhmat!$B$2:$B$7)</f>
        <v>TV</v>
      </c>
      <c r="K3885">
        <f>Table1[[#This Row],[Myyntihinta]]-Table1[[#This Row],[Ostohinta]]</f>
        <v>88.81</v>
      </c>
    </row>
    <row r="3886" spans="1:11" x14ac:dyDescent="0.2">
      <c r="A3886">
        <v>54384</v>
      </c>
      <c r="B3886" s="21">
        <v>44483</v>
      </c>
      <c r="C3886" s="26" t="s">
        <v>830</v>
      </c>
      <c r="D3886">
        <v>1</v>
      </c>
      <c r="E3886">
        <v>1</v>
      </c>
      <c r="F3886">
        <v>54</v>
      </c>
      <c r="G3886">
        <v>43.91</v>
      </c>
      <c r="H3886" t="str">
        <f>_xlfn.XLOOKUP(Table1[[#This Row],[MyyjäID]],myyjat!$A$2:$A$16,myyjat!$B$2:$B$16)</f>
        <v>Jani</v>
      </c>
      <c r="I3886">
        <f>_xlfn.XLOOKUP(Table1[[#This Row],[Tuotenumero]],tuotteet!$A$2:$A$26,tuotteet!$C$2:$C$26)</f>
        <v>4</v>
      </c>
      <c r="J3886" t="str">
        <f>_xlfn.XLOOKUP(Table1[[#This Row],[ryhmäID]],ryhmat!$A$2:$A$7,ryhmat!$B$2:$B$7)</f>
        <v>Tarvikkeet</v>
      </c>
      <c r="K3886">
        <f>Table1[[#This Row],[Myyntihinta]]-Table1[[#This Row],[Ostohinta]]</f>
        <v>10.090000000000003</v>
      </c>
    </row>
    <row r="3887" spans="1:11" x14ac:dyDescent="0.2">
      <c r="A3887">
        <v>54385</v>
      </c>
      <c r="B3887" s="21">
        <v>44483</v>
      </c>
      <c r="C3887" s="26" t="s">
        <v>828</v>
      </c>
      <c r="D3887">
        <v>2</v>
      </c>
      <c r="E3887">
        <v>5</v>
      </c>
      <c r="F3887">
        <v>15</v>
      </c>
      <c r="G3887">
        <v>10.96</v>
      </c>
      <c r="H3887" t="str">
        <f>_xlfn.XLOOKUP(Table1[[#This Row],[MyyjäID]],myyjat!$A$2:$A$16,myyjat!$B$2:$B$16)</f>
        <v>Liisa</v>
      </c>
      <c r="I3887">
        <f>_xlfn.XLOOKUP(Table1[[#This Row],[Tuotenumero]],tuotteet!$A$2:$A$26,tuotteet!$C$2:$C$26)</f>
        <v>4</v>
      </c>
      <c r="J3887" t="str">
        <f>_xlfn.XLOOKUP(Table1[[#This Row],[ryhmäID]],ryhmat!$A$2:$A$7,ryhmat!$B$2:$B$7)</f>
        <v>Tarvikkeet</v>
      </c>
      <c r="K3887">
        <f>Table1[[#This Row],[Myyntihinta]]-Table1[[#This Row],[Ostohinta]]</f>
        <v>4.0399999999999991</v>
      </c>
    </row>
    <row r="3888" spans="1:11" x14ac:dyDescent="0.2">
      <c r="A3888">
        <v>54386</v>
      </c>
      <c r="B3888" s="21">
        <v>44484</v>
      </c>
      <c r="C3888" s="26" t="s">
        <v>826</v>
      </c>
      <c r="D3888">
        <v>1</v>
      </c>
      <c r="E3888">
        <v>16</v>
      </c>
      <c r="F3888">
        <v>18</v>
      </c>
      <c r="G3888">
        <v>9.31</v>
      </c>
      <c r="H3888" t="str">
        <f>_xlfn.XLOOKUP(Table1[[#This Row],[MyyjäID]],myyjat!$A$2:$A$16,myyjat!$B$2:$B$16)</f>
        <v>Sanni</v>
      </c>
      <c r="I3888">
        <f>_xlfn.XLOOKUP(Table1[[#This Row],[Tuotenumero]],tuotteet!$A$2:$A$26,tuotteet!$C$2:$C$26)</f>
        <v>4</v>
      </c>
      <c r="J3888" t="str">
        <f>_xlfn.XLOOKUP(Table1[[#This Row],[ryhmäID]],ryhmat!$A$2:$A$7,ryhmat!$B$2:$B$7)</f>
        <v>Tarvikkeet</v>
      </c>
      <c r="K3888">
        <f>Table1[[#This Row],[Myyntihinta]]-Table1[[#This Row],[Ostohinta]]</f>
        <v>8.69</v>
      </c>
    </row>
    <row r="3889" spans="1:11" x14ac:dyDescent="0.2">
      <c r="A3889">
        <v>54387</v>
      </c>
      <c r="B3889" s="21">
        <v>44484</v>
      </c>
      <c r="C3889" s="26" t="s">
        <v>828</v>
      </c>
      <c r="D3889">
        <v>1</v>
      </c>
      <c r="E3889">
        <v>7</v>
      </c>
      <c r="F3889">
        <v>15</v>
      </c>
      <c r="G3889">
        <v>10.31</v>
      </c>
      <c r="H3889" t="str">
        <f>_xlfn.XLOOKUP(Table1[[#This Row],[MyyjäID]],myyjat!$A$2:$A$16,myyjat!$B$2:$B$16)</f>
        <v>Rauno</v>
      </c>
      <c r="I3889">
        <f>_xlfn.XLOOKUP(Table1[[#This Row],[Tuotenumero]],tuotteet!$A$2:$A$26,tuotteet!$C$2:$C$26)</f>
        <v>4</v>
      </c>
      <c r="J3889" t="str">
        <f>_xlfn.XLOOKUP(Table1[[#This Row],[ryhmäID]],ryhmat!$A$2:$A$7,ryhmat!$B$2:$B$7)</f>
        <v>Tarvikkeet</v>
      </c>
      <c r="K3889">
        <f>Table1[[#This Row],[Myyntihinta]]-Table1[[#This Row],[Ostohinta]]</f>
        <v>4.6899999999999995</v>
      </c>
    </row>
    <row r="3890" spans="1:11" x14ac:dyDescent="0.2">
      <c r="A3890">
        <v>54388</v>
      </c>
      <c r="B3890" s="21">
        <v>44485</v>
      </c>
      <c r="C3890" s="26" t="s">
        <v>828</v>
      </c>
      <c r="D3890">
        <v>1</v>
      </c>
      <c r="E3890">
        <v>7</v>
      </c>
      <c r="F3890">
        <v>15</v>
      </c>
      <c r="G3890">
        <v>11.02</v>
      </c>
      <c r="H3890" t="str">
        <f>_xlfn.XLOOKUP(Table1[[#This Row],[MyyjäID]],myyjat!$A$2:$A$16,myyjat!$B$2:$B$16)</f>
        <v>Rauno</v>
      </c>
      <c r="I3890">
        <f>_xlfn.XLOOKUP(Table1[[#This Row],[Tuotenumero]],tuotteet!$A$2:$A$26,tuotteet!$C$2:$C$26)</f>
        <v>4</v>
      </c>
      <c r="J3890" t="str">
        <f>_xlfn.XLOOKUP(Table1[[#This Row],[ryhmäID]],ryhmat!$A$2:$A$7,ryhmat!$B$2:$B$7)</f>
        <v>Tarvikkeet</v>
      </c>
      <c r="K3890">
        <f>Table1[[#This Row],[Myyntihinta]]-Table1[[#This Row],[Ostohinta]]</f>
        <v>3.9800000000000004</v>
      </c>
    </row>
    <row r="3891" spans="1:11" x14ac:dyDescent="0.2">
      <c r="A3891">
        <v>54389</v>
      </c>
      <c r="B3891" s="21">
        <v>44485</v>
      </c>
      <c r="C3891" s="26" t="s">
        <v>827</v>
      </c>
      <c r="D3891">
        <v>1</v>
      </c>
      <c r="E3891">
        <v>1</v>
      </c>
      <c r="F3891">
        <v>248</v>
      </c>
      <c r="G3891">
        <v>139.38</v>
      </c>
      <c r="H3891" t="str">
        <f>_xlfn.XLOOKUP(Table1[[#This Row],[MyyjäID]],myyjat!$A$2:$A$16,myyjat!$B$2:$B$16)</f>
        <v>Jani</v>
      </c>
      <c r="I3891">
        <f>_xlfn.XLOOKUP(Table1[[#This Row],[Tuotenumero]],tuotteet!$A$2:$A$26,tuotteet!$C$2:$C$26)</f>
        <v>1</v>
      </c>
      <c r="J3891" t="str">
        <f>_xlfn.XLOOKUP(Table1[[#This Row],[ryhmäID]],ryhmat!$A$2:$A$7,ryhmat!$B$2:$B$7)</f>
        <v>Äänentoisto</v>
      </c>
      <c r="K3891">
        <f>Table1[[#This Row],[Myyntihinta]]-Table1[[#This Row],[Ostohinta]]</f>
        <v>108.62</v>
      </c>
    </row>
    <row r="3892" spans="1:11" x14ac:dyDescent="0.2">
      <c r="A3892">
        <v>54390</v>
      </c>
      <c r="B3892" s="21">
        <v>44486</v>
      </c>
      <c r="C3892" s="26" t="s">
        <v>828</v>
      </c>
      <c r="D3892">
        <v>1</v>
      </c>
      <c r="E3892">
        <v>16</v>
      </c>
      <c r="F3892">
        <v>15</v>
      </c>
      <c r="G3892">
        <v>10.54</v>
      </c>
      <c r="H3892" t="str">
        <f>_xlfn.XLOOKUP(Table1[[#This Row],[MyyjäID]],myyjat!$A$2:$A$16,myyjat!$B$2:$B$16)</f>
        <v>Sanni</v>
      </c>
      <c r="I3892">
        <f>_xlfn.XLOOKUP(Table1[[#This Row],[Tuotenumero]],tuotteet!$A$2:$A$26,tuotteet!$C$2:$C$26)</f>
        <v>4</v>
      </c>
      <c r="J3892" t="str">
        <f>_xlfn.XLOOKUP(Table1[[#This Row],[ryhmäID]],ryhmat!$A$2:$A$7,ryhmat!$B$2:$B$7)</f>
        <v>Tarvikkeet</v>
      </c>
      <c r="K3892">
        <f>Table1[[#This Row],[Myyntihinta]]-Table1[[#This Row],[Ostohinta]]</f>
        <v>4.4600000000000009</v>
      </c>
    </row>
    <row r="3893" spans="1:11" x14ac:dyDescent="0.2">
      <c r="A3893">
        <v>54391</v>
      </c>
      <c r="B3893" s="21">
        <v>44486</v>
      </c>
      <c r="C3893" s="26" t="s">
        <v>826</v>
      </c>
      <c r="D3893">
        <v>1</v>
      </c>
      <c r="E3893">
        <v>2</v>
      </c>
      <c r="F3893">
        <v>17</v>
      </c>
      <c r="G3893">
        <v>9.24</v>
      </c>
      <c r="H3893" t="str">
        <f>_xlfn.XLOOKUP(Table1[[#This Row],[MyyjäID]],myyjat!$A$2:$A$16,myyjat!$B$2:$B$16)</f>
        <v>Petteri</v>
      </c>
      <c r="I3893">
        <f>_xlfn.XLOOKUP(Table1[[#This Row],[Tuotenumero]],tuotteet!$A$2:$A$26,tuotteet!$C$2:$C$26)</f>
        <v>4</v>
      </c>
      <c r="J3893" t="str">
        <f>_xlfn.XLOOKUP(Table1[[#This Row],[ryhmäID]],ryhmat!$A$2:$A$7,ryhmat!$B$2:$B$7)</f>
        <v>Tarvikkeet</v>
      </c>
      <c r="K3893">
        <f>Table1[[#This Row],[Myyntihinta]]-Table1[[#This Row],[Ostohinta]]</f>
        <v>7.76</v>
      </c>
    </row>
    <row r="3894" spans="1:11" x14ac:dyDescent="0.2">
      <c r="A3894">
        <v>54392</v>
      </c>
      <c r="B3894" s="21">
        <v>44487</v>
      </c>
      <c r="C3894" s="26" t="s">
        <v>828</v>
      </c>
      <c r="D3894">
        <v>1</v>
      </c>
      <c r="E3894">
        <v>1</v>
      </c>
      <c r="F3894">
        <v>15</v>
      </c>
      <c r="G3894">
        <v>10.24</v>
      </c>
      <c r="H3894" t="str">
        <f>_xlfn.XLOOKUP(Table1[[#This Row],[MyyjäID]],myyjat!$A$2:$A$16,myyjat!$B$2:$B$16)</f>
        <v>Jani</v>
      </c>
      <c r="I3894">
        <f>_xlfn.XLOOKUP(Table1[[#This Row],[Tuotenumero]],tuotteet!$A$2:$A$26,tuotteet!$C$2:$C$26)</f>
        <v>4</v>
      </c>
      <c r="J3894" t="str">
        <f>_xlfn.XLOOKUP(Table1[[#This Row],[ryhmäID]],ryhmat!$A$2:$A$7,ryhmat!$B$2:$B$7)</f>
        <v>Tarvikkeet</v>
      </c>
      <c r="K3894">
        <f>Table1[[#This Row],[Myyntihinta]]-Table1[[#This Row],[Ostohinta]]</f>
        <v>4.76</v>
      </c>
    </row>
    <row r="3895" spans="1:11" x14ac:dyDescent="0.2">
      <c r="A3895">
        <v>54393</v>
      </c>
      <c r="B3895" s="21">
        <v>44488</v>
      </c>
      <c r="C3895" s="26" t="s">
        <v>829</v>
      </c>
      <c r="D3895">
        <v>1</v>
      </c>
      <c r="E3895">
        <v>2</v>
      </c>
      <c r="F3895">
        <v>316</v>
      </c>
      <c r="G3895">
        <v>235.6</v>
      </c>
      <c r="H3895" t="str">
        <f>_xlfn.XLOOKUP(Table1[[#This Row],[MyyjäID]],myyjat!$A$2:$A$16,myyjat!$B$2:$B$16)</f>
        <v>Petteri</v>
      </c>
      <c r="I3895">
        <f>_xlfn.XLOOKUP(Table1[[#This Row],[Tuotenumero]],tuotteet!$A$2:$A$26,tuotteet!$C$2:$C$26)</f>
        <v>3</v>
      </c>
      <c r="J3895" t="str">
        <f>_xlfn.XLOOKUP(Table1[[#This Row],[ryhmäID]],ryhmat!$A$2:$A$7,ryhmat!$B$2:$B$7)</f>
        <v>TV</v>
      </c>
      <c r="K3895">
        <f>Table1[[#This Row],[Myyntihinta]]-Table1[[#This Row],[Ostohinta]]</f>
        <v>80.400000000000006</v>
      </c>
    </row>
    <row r="3896" spans="1:11" x14ac:dyDescent="0.2">
      <c r="A3896">
        <v>54394</v>
      </c>
      <c r="B3896" s="21">
        <v>44488</v>
      </c>
      <c r="C3896" s="26" t="s">
        <v>827</v>
      </c>
      <c r="D3896">
        <v>1</v>
      </c>
      <c r="E3896">
        <v>7</v>
      </c>
      <c r="F3896">
        <v>248</v>
      </c>
      <c r="G3896">
        <v>129.33000000000001</v>
      </c>
      <c r="H3896" t="str">
        <f>_xlfn.XLOOKUP(Table1[[#This Row],[MyyjäID]],myyjat!$A$2:$A$16,myyjat!$B$2:$B$16)</f>
        <v>Rauno</v>
      </c>
      <c r="I3896">
        <f>_xlfn.XLOOKUP(Table1[[#This Row],[Tuotenumero]],tuotteet!$A$2:$A$26,tuotteet!$C$2:$C$26)</f>
        <v>1</v>
      </c>
      <c r="J3896" t="str">
        <f>_xlfn.XLOOKUP(Table1[[#This Row],[ryhmäID]],ryhmat!$A$2:$A$7,ryhmat!$B$2:$B$7)</f>
        <v>Äänentoisto</v>
      </c>
      <c r="K3896">
        <f>Table1[[#This Row],[Myyntihinta]]-Table1[[#This Row],[Ostohinta]]</f>
        <v>118.66999999999999</v>
      </c>
    </row>
    <row r="3897" spans="1:11" x14ac:dyDescent="0.2">
      <c r="A3897">
        <v>54395</v>
      </c>
      <c r="B3897" s="21">
        <v>44488</v>
      </c>
      <c r="C3897" s="26" t="s">
        <v>828</v>
      </c>
      <c r="D3897">
        <v>1</v>
      </c>
      <c r="E3897">
        <v>1</v>
      </c>
      <c r="F3897">
        <v>15</v>
      </c>
      <c r="G3897">
        <v>10.99</v>
      </c>
      <c r="H3897" t="str">
        <f>_xlfn.XLOOKUP(Table1[[#This Row],[MyyjäID]],myyjat!$A$2:$A$16,myyjat!$B$2:$B$16)</f>
        <v>Jani</v>
      </c>
      <c r="I3897">
        <f>_xlfn.XLOOKUP(Table1[[#This Row],[Tuotenumero]],tuotteet!$A$2:$A$26,tuotteet!$C$2:$C$26)</f>
        <v>4</v>
      </c>
      <c r="J3897" t="str">
        <f>_xlfn.XLOOKUP(Table1[[#This Row],[ryhmäID]],ryhmat!$A$2:$A$7,ryhmat!$B$2:$B$7)</f>
        <v>Tarvikkeet</v>
      </c>
      <c r="K3897">
        <f>Table1[[#This Row],[Myyntihinta]]-Table1[[#This Row],[Ostohinta]]</f>
        <v>4.01</v>
      </c>
    </row>
    <row r="3898" spans="1:11" x14ac:dyDescent="0.2">
      <c r="A3898">
        <v>54396</v>
      </c>
      <c r="B3898" s="21">
        <v>44489</v>
      </c>
      <c r="C3898" s="26" t="s">
        <v>828</v>
      </c>
      <c r="D3898">
        <v>1</v>
      </c>
      <c r="E3898">
        <v>9</v>
      </c>
      <c r="F3898">
        <v>14</v>
      </c>
      <c r="G3898">
        <v>10.95</v>
      </c>
      <c r="H3898" t="str">
        <f>_xlfn.XLOOKUP(Table1[[#This Row],[MyyjäID]],myyjat!$A$2:$A$16,myyjat!$B$2:$B$16)</f>
        <v>Maija</v>
      </c>
      <c r="I3898">
        <f>_xlfn.XLOOKUP(Table1[[#This Row],[Tuotenumero]],tuotteet!$A$2:$A$26,tuotteet!$C$2:$C$26)</f>
        <v>4</v>
      </c>
      <c r="J3898" t="str">
        <f>_xlfn.XLOOKUP(Table1[[#This Row],[ryhmäID]],ryhmat!$A$2:$A$7,ryhmat!$B$2:$B$7)</f>
        <v>Tarvikkeet</v>
      </c>
      <c r="K3898">
        <f>Table1[[#This Row],[Myyntihinta]]-Table1[[#This Row],[Ostohinta]]</f>
        <v>3.0500000000000007</v>
      </c>
    </row>
    <row r="3899" spans="1:11" x14ac:dyDescent="0.2">
      <c r="A3899">
        <v>54397</v>
      </c>
      <c r="B3899" s="21">
        <v>44489</v>
      </c>
      <c r="C3899" s="26" t="s">
        <v>833</v>
      </c>
      <c r="D3899">
        <v>1</v>
      </c>
      <c r="E3899">
        <v>1</v>
      </c>
      <c r="F3899">
        <v>34</v>
      </c>
      <c r="G3899">
        <v>20.22</v>
      </c>
      <c r="H3899" t="str">
        <f>_xlfn.XLOOKUP(Table1[[#This Row],[MyyjäID]],myyjat!$A$2:$A$16,myyjat!$B$2:$B$16)</f>
        <v>Jani</v>
      </c>
      <c r="I3899">
        <f>_xlfn.XLOOKUP(Table1[[#This Row],[Tuotenumero]],tuotteet!$A$2:$A$26,tuotteet!$C$2:$C$26)</f>
        <v>4</v>
      </c>
      <c r="J3899" t="str">
        <f>_xlfn.XLOOKUP(Table1[[#This Row],[ryhmäID]],ryhmat!$A$2:$A$7,ryhmat!$B$2:$B$7)</f>
        <v>Tarvikkeet</v>
      </c>
      <c r="K3899">
        <f>Table1[[#This Row],[Myyntihinta]]-Table1[[#This Row],[Ostohinta]]</f>
        <v>13.780000000000001</v>
      </c>
    </row>
    <row r="3900" spans="1:11" x14ac:dyDescent="0.2">
      <c r="A3900">
        <v>54398</v>
      </c>
      <c r="B3900" s="21">
        <v>44489</v>
      </c>
      <c r="C3900" s="26" t="s">
        <v>828</v>
      </c>
      <c r="D3900">
        <v>1</v>
      </c>
      <c r="E3900">
        <v>7</v>
      </c>
      <c r="F3900">
        <v>15</v>
      </c>
      <c r="G3900">
        <v>10.57</v>
      </c>
      <c r="H3900" t="str">
        <f>_xlfn.XLOOKUP(Table1[[#This Row],[MyyjäID]],myyjat!$A$2:$A$16,myyjat!$B$2:$B$16)</f>
        <v>Rauno</v>
      </c>
      <c r="I3900">
        <f>_xlfn.XLOOKUP(Table1[[#This Row],[Tuotenumero]],tuotteet!$A$2:$A$26,tuotteet!$C$2:$C$26)</f>
        <v>4</v>
      </c>
      <c r="J3900" t="str">
        <f>_xlfn.XLOOKUP(Table1[[#This Row],[ryhmäID]],ryhmat!$A$2:$A$7,ryhmat!$B$2:$B$7)</f>
        <v>Tarvikkeet</v>
      </c>
      <c r="K3900">
        <f>Table1[[#This Row],[Myyntihinta]]-Table1[[#This Row],[Ostohinta]]</f>
        <v>4.43</v>
      </c>
    </row>
    <row r="3901" spans="1:11" x14ac:dyDescent="0.2">
      <c r="A3901">
        <v>54399</v>
      </c>
      <c r="B3901" s="21">
        <v>44489</v>
      </c>
      <c r="C3901" s="26" t="s">
        <v>828</v>
      </c>
      <c r="D3901">
        <v>1</v>
      </c>
      <c r="E3901">
        <v>1</v>
      </c>
      <c r="F3901">
        <v>14</v>
      </c>
      <c r="G3901">
        <v>11.16</v>
      </c>
      <c r="H3901" t="str">
        <f>_xlfn.XLOOKUP(Table1[[#This Row],[MyyjäID]],myyjat!$A$2:$A$16,myyjat!$B$2:$B$16)</f>
        <v>Jani</v>
      </c>
      <c r="I3901">
        <f>_xlfn.XLOOKUP(Table1[[#This Row],[Tuotenumero]],tuotteet!$A$2:$A$26,tuotteet!$C$2:$C$26)</f>
        <v>4</v>
      </c>
      <c r="J3901" t="str">
        <f>_xlfn.XLOOKUP(Table1[[#This Row],[ryhmäID]],ryhmat!$A$2:$A$7,ryhmat!$B$2:$B$7)</f>
        <v>Tarvikkeet</v>
      </c>
      <c r="K3901">
        <f>Table1[[#This Row],[Myyntihinta]]-Table1[[#This Row],[Ostohinta]]</f>
        <v>2.84</v>
      </c>
    </row>
    <row r="3902" spans="1:11" x14ac:dyDescent="0.2">
      <c r="A3902">
        <v>54400</v>
      </c>
      <c r="B3902" s="21">
        <v>44490</v>
      </c>
      <c r="C3902" s="26" t="s">
        <v>828</v>
      </c>
      <c r="D3902">
        <v>1</v>
      </c>
      <c r="E3902">
        <v>6</v>
      </c>
      <c r="F3902">
        <v>14</v>
      </c>
      <c r="G3902">
        <v>10.48</v>
      </c>
      <c r="H3902" t="str">
        <f>_xlfn.XLOOKUP(Table1[[#This Row],[MyyjäID]],myyjat!$A$2:$A$16,myyjat!$B$2:$B$16)</f>
        <v>Hessu</v>
      </c>
      <c r="I3902">
        <f>_xlfn.XLOOKUP(Table1[[#This Row],[Tuotenumero]],tuotteet!$A$2:$A$26,tuotteet!$C$2:$C$26)</f>
        <v>4</v>
      </c>
      <c r="J3902" t="str">
        <f>_xlfn.XLOOKUP(Table1[[#This Row],[ryhmäID]],ryhmat!$A$2:$A$7,ryhmat!$B$2:$B$7)</f>
        <v>Tarvikkeet</v>
      </c>
      <c r="K3902">
        <f>Table1[[#This Row],[Myyntihinta]]-Table1[[#This Row],[Ostohinta]]</f>
        <v>3.5199999999999996</v>
      </c>
    </row>
    <row r="3903" spans="1:11" x14ac:dyDescent="0.2">
      <c r="A3903">
        <v>54401</v>
      </c>
      <c r="B3903" s="21">
        <v>44490</v>
      </c>
      <c r="C3903" s="26" t="s">
        <v>827</v>
      </c>
      <c r="D3903">
        <v>1</v>
      </c>
      <c r="E3903">
        <v>9</v>
      </c>
      <c r="F3903">
        <v>242</v>
      </c>
      <c r="G3903">
        <v>136.07</v>
      </c>
      <c r="H3903" t="str">
        <f>_xlfn.XLOOKUP(Table1[[#This Row],[MyyjäID]],myyjat!$A$2:$A$16,myyjat!$B$2:$B$16)</f>
        <v>Maija</v>
      </c>
      <c r="I3903">
        <f>_xlfn.XLOOKUP(Table1[[#This Row],[Tuotenumero]],tuotteet!$A$2:$A$26,tuotteet!$C$2:$C$26)</f>
        <v>1</v>
      </c>
      <c r="J3903" t="str">
        <f>_xlfn.XLOOKUP(Table1[[#This Row],[ryhmäID]],ryhmat!$A$2:$A$7,ryhmat!$B$2:$B$7)</f>
        <v>Äänentoisto</v>
      </c>
      <c r="K3903">
        <f>Table1[[#This Row],[Myyntihinta]]-Table1[[#This Row],[Ostohinta]]</f>
        <v>105.93</v>
      </c>
    </row>
    <row r="3904" spans="1:11" x14ac:dyDescent="0.2">
      <c r="A3904">
        <v>54402</v>
      </c>
      <c r="B3904" s="21">
        <v>44490</v>
      </c>
      <c r="C3904" s="26" t="s">
        <v>826</v>
      </c>
      <c r="D3904">
        <v>1</v>
      </c>
      <c r="E3904">
        <v>2</v>
      </c>
      <c r="F3904">
        <v>18</v>
      </c>
      <c r="G3904">
        <v>9.5500000000000007</v>
      </c>
      <c r="H3904" t="str">
        <f>_xlfn.XLOOKUP(Table1[[#This Row],[MyyjäID]],myyjat!$A$2:$A$16,myyjat!$B$2:$B$16)</f>
        <v>Petteri</v>
      </c>
      <c r="I3904">
        <f>_xlfn.XLOOKUP(Table1[[#This Row],[Tuotenumero]],tuotteet!$A$2:$A$26,tuotteet!$C$2:$C$26)</f>
        <v>4</v>
      </c>
      <c r="J3904" t="str">
        <f>_xlfn.XLOOKUP(Table1[[#This Row],[ryhmäID]],ryhmat!$A$2:$A$7,ryhmat!$B$2:$B$7)</f>
        <v>Tarvikkeet</v>
      </c>
      <c r="K3904">
        <f>Table1[[#This Row],[Myyntihinta]]-Table1[[#This Row],[Ostohinta]]</f>
        <v>8.4499999999999993</v>
      </c>
    </row>
    <row r="3905" spans="1:11" x14ac:dyDescent="0.2">
      <c r="A3905">
        <v>54403</v>
      </c>
      <c r="B3905" s="21">
        <v>44491</v>
      </c>
      <c r="C3905" s="26" t="s">
        <v>828</v>
      </c>
      <c r="D3905">
        <v>1</v>
      </c>
      <c r="E3905">
        <v>7</v>
      </c>
      <c r="F3905">
        <v>14</v>
      </c>
      <c r="G3905">
        <v>11.03</v>
      </c>
      <c r="H3905" t="str">
        <f>_xlfn.XLOOKUP(Table1[[#This Row],[MyyjäID]],myyjat!$A$2:$A$16,myyjat!$B$2:$B$16)</f>
        <v>Rauno</v>
      </c>
      <c r="I3905">
        <f>_xlfn.XLOOKUP(Table1[[#This Row],[Tuotenumero]],tuotteet!$A$2:$A$26,tuotteet!$C$2:$C$26)</f>
        <v>4</v>
      </c>
      <c r="J3905" t="str">
        <f>_xlfn.XLOOKUP(Table1[[#This Row],[ryhmäID]],ryhmat!$A$2:$A$7,ryhmat!$B$2:$B$7)</f>
        <v>Tarvikkeet</v>
      </c>
      <c r="K3905">
        <f>Table1[[#This Row],[Myyntihinta]]-Table1[[#This Row],[Ostohinta]]</f>
        <v>2.9700000000000006</v>
      </c>
    </row>
    <row r="3906" spans="1:11" x14ac:dyDescent="0.2">
      <c r="A3906">
        <v>54404</v>
      </c>
      <c r="B3906" s="21">
        <v>44491</v>
      </c>
      <c r="C3906" s="26" t="s">
        <v>828</v>
      </c>
      <c r="D3906">
        <v>1</v>
      </c>
      <c r="E3906">
        <v>13</v>
      </c>
      <c r="F3906">
        <v>15</v>
      </c>
      <c r="G3906">
        <v>10.220000000000001</v>
      </c>
      <c r="H3906" t="str">
        <f>_xlfn.XLOOKUP(Table1[[#This Row],[MyyjäID]],myyjat!$A$2:$A$16,myyjat!$B$2:$B$16)</f>
        <v>Mari</v>
      </c>
      <c r="I3906">
        <f>_xlfn.XLOOKUP(Table1[[#This Row],[Tuotenumero]],tuotteet!$A$2:$A$26,tuotteet!$C$2:$C$26)</f>
        <v>4</v>
      </c>
      <c r="J3906" t="str">
        <f>_xlfn.XLOOKUP(Table1[[#This Row],[ryhmäID]],ryhmat!$A$2:$A$7,ryhmat!$B$2:$B$7)</f>
        <v>Tarvikkeet</v>
      </c>
      <c r="K3906">
        <f>Table1[[#This Row],[Myyntihinta]]-Table1[[#This Row],[Ostohinta]]</f>
        <v>4.7799999999999994</v>
      </c>
    </row>
    <row r="3907" spans="1:11" x14ac:dyDescent="0.2">
      <c r="A3907">
        <v>54405</v>
      </c>
      <c r="B3907" s="21">
        <v>44492</v>
      </c>
      <c r="C3907" s="26" t="s">
        <v>828</v>
      </c>
      <c r="D3907">
        <v>1</v>
      </c>
      <c r="E3907">
        <v>7</v>
      </c>
      <c r="F3907">
        <v>15</v>
      </c>
      <c r="G3907">
        <v>10.25</v>
      </c>
      <c r="H3907" t="str">
        <f>_xlfn.XLOOKUP(Table1[[#This Row],[MyyjäID]],myyjat!$A$2:$A$16,myyjat!$B$2:$B$16)</f>
        <v>Rauno</v>
      </c>
      <c r="I3907">
        <f>_xlfn.XLOOKUP(Table1[[#This Row],[Tuotenumero]],tuotteet!$A$2:$A$26,tuotteet!$C$2:$C$26)</f>
        <v>4</v>
      </c>
      <c r="J3907" t="str">
        <f>_xlfn.XLOOKUP(Table1[[#This Row],[ryhmäID]],ryhmat!$A$2:$A$7,ryhmat!$B$2:$B$7)</f>
        <v>Tarvikkeet</v>
      </c>
      <c r="K3907">
        <f>Table1[[#This Row],[Myyntihinta]]-Table1[[#This Row],[Ostohinta]]</f>
        <v>4.75</v>
      </c>
    </row>
    <row r="3908" spans="1:11" x14ac:dyDescent="0.2">
      <c r="A3908">
        <v>54406</v>
      </c>
      <c r="B3908" s="21">
        <v>44492</v>
      </c>
      <c r="C3908" s="26" t="s">
        <v>826</v>
      </c>
      <c r="D3908">
        <v>1</v>
      </c>
      <c r="E3908">
        <v>6</v>
      </c>
      <c r="F3908">
        <v>17</v>
      </c>
      <c r="G3908">
        <v>9.4600000000000009</v>
      </c>
      <c r="H3908" t="str">
        <f>_xlfn.XLOOKUP(Table1[[#This Row],[MyyjäID]],myyjat!$A$2:$A$16,myyjat!$B$2:$B$16)</f>
        <v>Hessu</v>
      </c>
      <c r="I3908">
        <f>_xlfn.XLOOKUP(Table1[[#This Row],[Tuotenumero]],tuotteet!$A$2:$A$26,tuotteet!$C$2:$C$26)</f>
        <v>4</v>
      </c>
      <c r="J3908" t="str">
        <f>_xlfn.XLOOKUP(Table1[[#This Row],[ryhmäID]],ryhmat!$A$2:$A$7,ryhmat!$B$2:$B$7)</f>
        <v>Tarvikkeet</v>
      </c>
      <c r="K3908">
        <f>Table1[[#This Row],[Myyntihinta]]-Table1[[#This Row],[Ostohinta]]</f>
        <v>7.5399999999999991</v>
      </c>
    </row>
    <row r="3909" spans="1:11" x14ac:dyDescent="0.2">
      <c r="A3909">
        <v>54407</v>
      </c>
      <c r="B3909" s="21">
        <v>44492</v>
      </c>
      <c r="C3909" s="26" t="s">
        <v>827</v>
      </c>
      <c r="D3909">
        <v>1</v>
      </c>
      <c r="E3909">
        <v>9</v>
      </c>
      <c r="F3909">
        <v>241</v>
      </c>
      <c r="G3909">
        <v>133.22</v>
      </c>
      <c r="H3909" t="str">
        <f>_xlfn.XLOOKUP(Table1[[#This Row],[MyyjäID]],myyjat!$A$2:$A$16,myyjat!$B$2:$B$16)</f>
        <v>Maija</v>
      </c>
      <c r="I3909">
        <f>_xlfn.XLOOKUP(Table1[[#This Row],[Tuotenumero]],tuotteet!$A$2:$A$26,tuotteet!$C$2:$C$26)</f>
        <v>1</v>
      </c>
      <c r="J3909" t="str">
        <f>_xlfn.XLOOKUP(Table1[[#This Row],[ryhmäID]],ryhmat!$A$2:$A$7,ryhmat!$B$2:$B$7)</f>
        <v>Äänentoisto</v>
      </c>
      <c r="K3909">
        <f>Table1[[#This Row],[Myyntihinta]]-Table1[[#This Row],[Ostohinta]]</f>
        <v>107.78</v>
      </c>
    </row>
    <row r="3910" spans="1:11" x14ac:dyDescent="0.2">
      <c r="A3910">
        <v>54408</v>
      </c>
      <c r="B3910" s="21">
        <v>44492</v>
      </c>
      <c r="C3910" s="26" t="s">
        <v>828</v>
      </c>
      <c r="D3910">
        <v>1</v>
      </c>
      <c r="E3910">
        <v>13</v>
      </c>
      <c r="F3910">
        <v>14</v>
      </c>
      <c r="G3910">
        <v>10.99</v>
      </c>
      <c r="H3910" t="str">
        <f>_xlfn.XLOOKUP(Table1[[#This Row],[MyyjäID]],myyjat!$A$2:$A$16,myyjat!$B$2:$B$16)</f>
        <v>Mari</v>
      </c>
      <c r="I3910">
        <f>_xlfn.XLOOKUP(Table1[[#This Row],[Tuotenumero]],tuotteet!$A$2:$A$26,tuotteet!$C$2:$C$26)</f>
        <v>4</v>
      </c>
      <c r="J3910" t="str">
        <f>_xlfn.XLOOKUP(Table1[[#This Row],[ryhmäID]],ryhmat!$A$2:$A$7,ryhmat!$B$2:$B$7)</f>
        <v>Tarvikkeet</v>
      </c>
      <c r="K3910">
        <f>Table1[[#This Row],[Myyntihinta]]-Table1[[#This Row],[Ostohinta]]</f>
        <v>3.01</v>
      </c>
    </row>
    <row r="3911" spans="1:11" x14ac:dyDescent="0.2">
      <c r="A3911">
        <v>54409</v>
      </c>
      <c r="B3911" s="21">
        <v>44492</v>
      </c>
      <c r="C3911" s="26" t="s">
        <v>828</v>
      </c>
      <c r="D3911">
        <v>1</v>
      </c>
      <c r="E3911">
        <v>2</v>
      </c>
      <c r="F3911">
        <v>15</v>
      </c>
      <c r="G3911">
        <v>10.78</v>
      </c>
      <c r="H3911" t="str">
        <f>_xlfn.XLOOKUP(Table1[[#This Row],[MyyjäID]],myyjat!$A$2:$A$16,myyjat!$B$2:$B$16)</f>
        <v>Petteri</v>
      </c>
      <c r="I3911">
        <f>_xlfn.XLOOKUP(Table1[[#This Row],[Tuotenumero]],tuotteet!$A$2:$A$26,tuotteet!$C$2:$C$26)</f>
        <v>4</v>
      </c>
      <c r="J3911" t="str">
        <f>_xlfn.XLOOKUP(Table1[[#This Row],[ryhmäID]],ryhmat!$A$2:$A$7,ryhmat!$B$2:$B$7)</f>
        <v>Tarvikkeet</v>
      </c>
      <c r="K3911">
        <f>Table1[[#This Row],[Myyntihinta]]-Table1[[#This Row],[Ostohinta]]</f>
        <v>4.2200000000000006</v>
      </c>
    </row>
    <row r="3912" spans="1:11" x14ac:dyDescent="0.2">
      <c r="A3912">
        <v>54410</v>
      </c>
      <c r="B3912" s="21">
        <v>44493</v>
      </c>
      <c r="C3912" s="26" t="s">
        <v>828</v>
      </c>
      <c r="D3912">
        <v>1</v>
      </c>
      <c r="E3912">
        <v>3</v>
      </c>
      <c r="F3912">
        <v>14</v>
      </c>
      <c r="G3912">
        <v>10.42</v>
      </c>
      <c r="H3912" t="str">
        <f>_xlfn.XLOOKUP(Table1[[#This Row],[MyyjäID]],myyjat!$A$2:$A$16,myyjat!$B$2:$B$16)</f>
        <v>Pekka</v>
      </c>
      <c r="I3912">
        <f>_xlfn.XLOOKUP(Table1[[#This Row],[Tuotenumero]],tuotteet!$A$2:$A$26,tuotteet!$C$2:$C$26)</f>
        <v>4</v>
      </c>
      <c r="J3912" t="str">
        <f>_xlfn.XLOOKUP(Table1[[#This Row],[ryhmäID]],ryhmat!$A$2:$A$7,ryhmat!$B$2:$B$7)</f>
        <v>Tarvikkeet</v>
      </c>
      <c r="K3912">
        <f>Table1[[#This Row],[Myyntihinta]]-Table1[[#This Row],[Ostohinta]]</f>
        <v>3.58</v>
      </c>
    </row>
    <row r="3913" spans="1:11" x14ac:dyDescent="0.2">
      <c r="A3913">
        <v>54411</v>
      </c>
      <c r="B3913" s="21">
        <v>44493</v>
      </c>
      <c r="C3913" s="26" t="s">
        <v>833</v>
      </c>
      <c r="D3913">
        <v>1</v>
      </c>
      <c r="E3913">
        <v>15</v>
      </c>
      <c r="F3913">
        <v>33</v>
      </c>
      <c r="G3913">
        <v>19.5</v>
      </c>
      <c r="H3913" t="str">
        <f>_xlfn.XLOOKUP(Table1[[#This Row],[MyyjäID]],myyjat!$A$2:$A$16,myyjat!$B$2:$B$16)</f>
        <v>Sohvi</v>
      </c>
      <c r="I3913">
        <f>_xlfn.XLOOKUP(Table1[[#This Row],[Tuotenumero]],tuotteet!$A$2:$A$26,tuotteet!$C$2:$C$26)</f>
        <v>4</v>
      </c>
      <c r="J3913" t="str">
        <f>_xlfn.XLOOKUP(Table1[[#This Row],[ryhmäID]],ryhmat!$A$2:$A$7,ryhmat!$B$2:$B$7)</f>
        <v>Tarvikkeet</v>
      </c>
      <c r="K3913">
        <f>Table1[[#This Row],[Myyntihinta]]-Table1[[#This Row],[Ostohinta]]</f>
        <v>13.5</v>
      </c>
    </row>
    <row r="3914" spans="1:11" x14ac:dyDescent="0.2">
      <c r="A3914">
        <v>54412</v>
      </c>
      <c r="B3914" s="21">
        <v>44493</v>
      </c>
      <c r="C3914" s="26" t="s">
        <v>828</v>
      </c>
      <c r="D3914">
        <v>1</v>
      </c>
      <c r="E3914">
        <v>7</v>
      </c>
      <c r="F3914">
        <v>14</v>
      </c>
      <c r="G3914">
        <v>10.65</v>
      </c>
      <c r="H3914" t="str">
        <f>_xlfn.XLOOKUP(Table1[[#This Row],[MyyjäID]],myyjat!$A$2:$A$16,myyjat!$B$2:$B$16)</f>
        <v>Rauno</v>
      </c>
      <c r="I3914">
        <f>_xlfn.XLOOKUP(Table1[[#This Row],[Tuotenumero]],tuotteet!$A$2:$A$26,tuotteet!$C$2:$C$26)</f>
        <v>4</v>
      </c>
      <c r="J3914" t="str">
        <f>_xlfn.XLOOKUP(Table1[[#This Row],[ryhmäID]],ryhmat!$A$2:$A$7,ryhmat!$B$2:$B$7)</f>
        <v>Tarvikkeet</v>
      </c>
      <c r="K3914">
        <f>Table1[[#This Row],[Myyntihinta]]-Table1[[#This Row],[Ostohinta]]</f>
        <v>3.3499999999999996</v>
      </c>
    </row>
    <row r="3915" spans="1:11" x14ac:dyDescent="0.2">
      <c r="A3915">
        <v>54413</v>
      </c>
      <c r="B3915" s="21">
        <v>44494</v>
      </c>
      <c r="C3915" s="26" t="s">
        <v>828</v>
      </c>
      <c r="D3915">
        <v>1</v>
      </c>
      <c r="E3915">
        <v>7</v>
      </c>
      <c r="F3915">
        <v>15</v>
      </c>
      <c r="G3915">
        <v>10.4</v>
      </c>
      <c r="H3915" t="str">
        <f>_xlfn.XLOOKUP(Table1[[#This Row],[MyyjäID]],myyjat!$A$2:$A$16,myyjat!$B$2:$B$16)</f>
        <v>Rauno</v>
      </c>
      <c r="I3915">
        <f>_xlfn.XLOOKUP(Table1[[#This Row],[Tuotenumero]],tuotteet!$A$2:$A$26,tuotteet!$C$2:$C$26)</f>
        <v>4</v>
      </c>
      <c r="J3915" t="str">
        <f>_xlfn.XLOOKUP(Table1[[#This Row],[ryhmäID]],ryhmat!$A$2:$A$7,ryhmat!$B$2:$B$7)</f>
        <v>Tarvikkeet</v>
      </c>
      <c r="K3915">
        <f>Table1[[#This Row],[Myyntihinta]]-Table1[[#This Row],[Ostohinta]]</f>
        <v>4.5999999999999996</v>
      </c>
    </row>
    <row r="3916" spans="1:11" x14ac:dyDescent="0.2">
      <c r="A3916">
        <v>54414</v>
      </c>
      <c r="B3916" s="21">
        <v>44495</v>
      </c>
      <c r="C3916" s="26" t="s">
        <v>828</v>
      </c>
      <c r="D3916">
        <v>1</v>
      </c>
      <c r="E3916">
        <v>3</v>
      </c>
      <c r="F3916">
        <v>15</v>
      </c>
      <c r="G3916">
        <v>10.51</v>
      </c>
      <c r="H3916" t="str">
        <f>_xlfn.XLOOKUP(Table1[[#This Row],[MyyjäID]],myyjat!$A$2:$A$16,myyjat!$B$2:$B$16)</f>
        <v>Pekka</v>
      </c>
      <c r="I3916">
        <f>_xlfn.XLOOKUP(Table1[[#This Row],[Tuotenumero]],tuotteet!$A$2:$A$26,tuotteet!$C$2:$C$26)</f>
        <v>4</v>
      </c>
      <c r="J3916" t="str">
        <f>_xlfn.XLOOKUP(Table1[[#This Row],[ryhmäID]],ryhmat!$A$2:$A$7,ryhmat!$B$2:$B$7)</f>
        <v>Tarvikkeet</v>
      </c>
      <c r="K3916">
        <f>Table1[[#This Row],[Myyntihinta]]-Table1[[#This Row],[Ostohinta]]</f>
        <v>4.49</v>
      </c>
    </row>
    <row r="3917" spans="1:11" x14ac:dyDescent="0.2">
      <c r="A3917">
        <v>54415</v>
      </c>
      <c r="B3917" s="21">
        <v>44495</v>
      </c>
      <c r="C3917" s="26" t="s">
        <v>828</v>
      </c>
      <c r="D3917">
        <v>1</v>
      </c>
      <c r="E3917">
        <v>5</v>
      </c>
      <c r="F3917">
        <v>14</v>
      </c>
      <c r="G3917">
        <v>11.11</v>
      </c>
      <c r="H3917" t="str">
        <f>_xlfn.XLOOKUP(Table1[[#This Row],[MyyjäID]],myyjat!$A$2:$A$16,myyjat!$B$2:$B$16)</f>
        <v>Liisa</v>
      </c>
      <c r="I3917">
        <f>_xlfn.XLOOKUP(Table1[[#This Row],[Tuotenumero]],tuotteet!$A$2:$A$26,tuotteet!$C$2:$C$26)</f>
        <v>4</v>
      </c>
      <c r="J3917" t="str">
        <f>_xlfn.XLOOKUP(Table1[[#This Row],[ryhmäID]],ryhmat!$A$2:$A$7,ryhmat!$B$2:$B$7)</f>
        <v>Tarvikkeet</v>
      </c>
      <c r="K3917">
        <f>Table1[[#This Row],[Myyntihinta]]-Table1[[#This Row],[Ostohinta]]</f>
        <v>2.8900000000000006</v>
      </c>
    </row>
    <row r="3918" spans="1:11" x14ac:dyDescent="0.2">
      <c r="A3918">
        <v>54416</v>
      </c>
      <c r="B3918" s="21">
        <v>44495</v>
      </c>
      <c r="C3918" s="26" t="s">
        <v>826</v>
      </c>
      <c r="D3918">
        <v>1</v>
      </c>
      <c r="E3918">
        <v>5</v>
      </c>
      <c r="F3918">
        <v>18</v>
      </c>
      <c r="G3918">
        <v>9.2100000000000009</v>
      </c>
      <c r="H3918" t="str">
        <f>_xlfn.XLOOKUP(Table1[[#This Row],[MyyjäID]],myyjat!$A$2:$A$16,myyjat!$B$2:$B$16)</f>
        <v>Liisa</v>
      </c>
      <c r="I3918">
        <f>_xlfn.XLOOKUP(Table1[[#This Row],[Tuotenumero]],tuotteet!$A$2:$A$26,tuotteet!$C$2:$C$26)</f>
        <v>4</v>
      </c>
      <c r="J3918" t="str">
        <f>_xlfn.XLOOKUP(Table1[[#This Row],[ryhmäID]],ryhmat!$A$2:$A$7,ryhmat!$B$2:$B$7)</f>
        <v>Tarvikkeet</v>
      </c>
      <c r="K3918">
        <f>Table1[[#This Row],[Myyntihinta]]-Table1[[#This Row],[Ostohinta]]</f>
        <v>8.7899999999999991</v>
      </c>
    </row>
    <row r="3919" spans="1:11" x14ac:dyDescent="0.2">
      <c r="A3919">
        <v>54417</v>
      </c>
      <c r="B3919" s="21">
        <v>44495</v>
      </c>
      <c r="C3919" s="26" t="s">
        <v>827</v>
      </c>
      <c r="D3919">
        <v>1</v>
      </c>
      <c r="E3919">
        <v>5</v>
      </c>
      <c r="F3919">
        <v>236</v>
      </c>
      <c r="G3919">
        <v>132.54</v>
      </c>
      <c r="H3919" t="str">
        <f>_xlfn.XLOOKUP(Table1[[#This Row],[MyyjäID]],myyjat!$A$2:$A$16,myyjat!$B$2:$B$16)</f>
        <v>Liisa</v>
      </c>
      <c r="I3919">
        <f>_xlfn.XLOOKUP(Table1[[#This Row],[Tuotenumero]],tuotteet!$A$2:$A$26,tuotteet!$C$2:$C$26)</f>
        <v>1</v>
      </c>
      <c r="J3919" t="str">
        <f>_xlfn.XLOOKUP(Table1[[#This Row],[ryhmäID]],ryhmat!$A$2:$A$7,ryhmat!$B$2:$B$7)</f>
        <v>Äänentoisto</v>
      </c>
      <c r="K3919">
        <f>Table1[[#This Row],[Myyntihinta]]-Table1[[#This Row],[Ostohinta]]</f>
        <v>103.46000000000001</v>
      </c>
    </row>
    <row r="3920" spans="1:11" x14ac:dyDescent="0.2">
      <c r="A3920">
        <v>54418</v>
      </c>
      <c r="B3920" s="21">
        <v>44495</v>
      </c>
      <c r="C3920" s="26" t="s">
        <v>828</v>
      </c>
      <c r="D3920">
        <v>1</v>
      </c>
      <c r="E3920">
        <v>14</v>
      </c>
      <c r="F3920">
        <v>15</v>
      </c>
      <c r="G3920">
        <v>10.26</v>
      </c>
      <c r="H3920" t="str">
        <f>_xlfn.XLOOKUP(Table1[[#This Row],[MyyjäID]],myyjat!$A$2:$A$16,myyjat!$B$2:$B$16)</f>
        <v>Hillevi</v>
      </c>
      <c r="I3920">
        <f>_xlfn.XLOOKUP(Table1[[#This Row],[Tuotenumero]],tuotteet!$A$2:$A$26,tuotteet!$C$2:$C$26)</f>
        <v>4</v>
      </c>
      <c r="J3920" t="str">
        <f>_xlfn.XLOOKUP(Table1[[#This Row],[ryhmäID]],ryhmat!$A$2:$A$7,ryhmat!$B$2:$B$7)</f>
        <v>Tarvikkeet</v>
      </c>
      <c r="K3920">
        <f>Table1[[#This Row],[Myyntihinta]]-Table1[[#This Row],[Ostohinta]]</f>
        <v>4.74</v>
      </c>
    </row>
    <row r="3921" spans="1:11" x14ac:dyDescent="0.2">
      <c r="A3921">
        <v>54419</v>
      </c>
      <c r="B3921" s="21">
        <v>44495</v>
      </c>
      <c r="C3921" s="26" t="s">
        <v>828</v>
      </c>
      <c r="D3921">
        <v>1</v>
      </c>
      <c r="E3921">
        <v>1</v>
      </c>
      <c r="F3921">
        <v>14</v>
      </c>
      <c r="G3921">
        <v>10.25</v>
      </c>
      <c r="H3921" t="str">
        <f>_xlfn.XLOOKUP(Table1[[#This Row],[MyyjäID]],myyjat!$A$2:$A$16,myyjat!$B$2:$B$16)</f>
        <v>Jani</v>
      </c>
      <c r="I3921">
        <f>_xlfn.XLOOKUP(Table1[[#This Row],[Tuotenumero]],tuotteet!$A$2:$A$26,tuotteet!$C$2:$C$26)</f>
        <v>4</v>
      </c>
      <c r="J3921" t="str">
        <f>_xlfn.XLOOKUP(Table1[[#This Row],[ryhmäID]],ryhmat!$A$2:$A$7,ryhmat!$B$2:$B$7)</f>
        <v>Tarvikkeet</v>
      </c>
      <c r="K3921">
        <f>Table1[[#This Row],[Myyntihinta]]-Table1[[#This Row],[Ostohinta]]</f>
        <v>3.75</v>
      </c>
    </row>
    <row r="3922" spans="1:11" x14ac:dyDescent="0.2">
      <c r="A3922">
        <v>54420</v>
      </c>
      <c r="B3922" s="21">
        <v>44495</v>
      </c>
      <c r="C3922" s="26" t="s">
        <v>828</v>
      </c>
      <c r="D3922">
        <v>1</v>
      </c>
      <c r="E3922">
        <v>2</v>
      </c>
      <c r="F3922">
        <v>14</v>
      </c>
      <c r="G3922">
        <v>10.44</v>
      </c>
      <c r="H3922" t="str">
        <f>_xlfn.XLOOKUP(Table1[[#This Row],[MyyjäID]],myyjat!$A$2:$A$16,myyjat!$B$2:$B$16)</f>
        <v>Petteri</v>
      </c>
      <c r="I3922">
        <f>_xlfn.XLOOKUP(Table1[[#This Row],[Tuotenumero]],tuotteet!$A$2:$A$26,tuotteet!$C$2:$C$26)</f>
        <v>4</v>
      </c>
      <c r="J3922" t="str">
        <f>_xlfn.XLOOKUP(Table1[[#This Row],[ryhmäID]],ryhmat!$A$2:$A$7,ryhmat!$B$2:$B$7)</f>
        <v>Tarvikkeet</v>
      </c>
      <c r="K3922">
        <f>Table1[[#This Row],[Myyntihinta]]-Table1[[#This Row],[Ostohinta]]</f>
        <v>3.5600000000000005</v>
      </c>
    </row>
    <row r="3923" spans="1:11" x14ac:dyDescent="0.2">
      <c r="A3923">
        <v>54421</v>
      </c>
      <c r="B3923" s="21">
        <v>44495</v>
      </c>
      <c r="C3923" s="26" t="s">
        <v>829</v>
      </c>
      <c r="D3923">
        <v>1</v>
      </c>
      <c r="E3923">
        <v>6</v>
      </c>
      <c r="F3923">
        <v>333</v>
      </c>
      <c r="G3923">
        <v>224.26</v>
      </c>
      <c r="H3923" t="str">
        <f>_xlfn.XLOOKUP(Table1[[#This Row],[MyyjäID]],myyjat!$A$2:$A$16,myyjat!$B$2:$B$16)</f>
        <v>Hessu</v>
      </c>
      <c r="I3923">
        <f>_xlfn.XLOOKUP(Table1[[#This Row],[Tuotenumero]],tuotteet!$A$2:$A$26,tuotteet!$C$2:$C$26)</f>
        <v>3</v>
      </c>
      <c r="J3923" t="str">
        <f>_xlfn.XLOOKUP(Table1[[#This Row],[ryhmäID]],ryhmat!$A$2:$A$7,ryhmat!$B$2:$B$7)</f>
        <v>TV</v>
      </c>
      <c r="K3923">
        <f>Table1[[#This Row],[Myyntihinta]]-Table1[[#This Row],[Ostohinta]]</f>
        <v>108.74000000000001</v>
      </c>
    </row>
    <row r="3924" spans="1:11" x14ac:dyDescent="0.2">
      <c r="A3924">
        <v>54422</v>
      </c>
      <c r="B3924" s="21">
        <v>44496</v>
      </c>
      <c r="C3924" s="26" t="s">
        <v>828</v>
      </c>
      <c r="D3924">
        <v>1</v>
      </c>
      <c r="E3924">
        <v>11</v>
      </c>
      <c r="F3924">
        <v>15</v>
      </c>
      <c r="G3924">
        <v>10.57</v>
      </c>
      <c r="H3924" t="str">
        <f>_xlfn.XLOOKUP(Table1[[#This Row],[MyyjäID]],myyjat!$A$2:$A$16,myyjat!$B$2:$B$16)</f>
        <v>Lisbeth</v>
      </c>
      <c r="I3924">
        <f>_xlfn.XLOOKUP(Table1[[#This Row],[Tuotenumero]],tuotteet!$A$2:$A$26,tuotteet!$C$2:$C$26)</f>
        <v>4</v>
      </c>
      <c r="J3924" t="str">
        <f>_xlfn.XLOOKUP(Table1[[#This Row],[ryhmäID]],ryhmat!$A$2:$A$7,ryhmat!$B$2:$B$7)</f>
        <v>Tarvikkeet</v>
      </c>
      <c r="K3924">
        <f>Table1[[#This Row],[Myyntihinta]]-Table1[[#This Row],[Ostohinta]]</f>
        <v>4.43</v>
      </c>
    </row>
    <row r="3925" spans="1:11" x14ac:dyDescent="0.2">
      <c r="A3925">
        <v>54423</v>
      </c>
      <c r="B3925" s="21">
        <v>44497</v>
      </c>
      <c r="C3925" s="26" t="s">
        <v>828</v>
      </c>
      <c r="D3925">
        <v>1</v>
      </c>
      <c r="E3925">
        <v>5</v>
      </c>
      <c r="F3925">
        <v>15</v>
      </c>
      <c r="G3925">
        <v>10.55</v>
      </c>
      <c r="H3925" t="str">
        <f>_xlfn.XLOOKUP(Table1[[#This Row],[MyyjäID]],myyjat!$A$2:$A$16,myyjat!$B$2:$B$16)</f>
        <v>Liisa</v>
      </c>
      <c r="I3925">
        <f>_xlfn.XLOOKUP(Table1[[#This Row],[Tuotenumero]],tuotteet!$A$2:$A$26,tuotteet!$C$2:$C$26)</f>
        <v>4</v>
      </c>
      <c r="J3925" t="str">
        <f>_xlfn.XLOOKUP(Table1[[#This Row],[ryhmäID]],ryhmat!$A$2:$A$7,ryhmat!$B$2:$B$7)</f>
        <v>Tarvikkeet</v>
      </c>
      <c r="K3925">
        <f>Table1[[#This Row],[Myyntihinta]]-Table1[[#This Row],[Ostohinta]]</f>
        <v>4.4499999999999993</v>
      </c>
    </row>
    <row r="3926" spans="1:11" x14ac:dyDescent="0.2">
      <c r="A3926">
        <v>54424</v>
      </c>
      <c r="B3926" s="21">
        <v>44497</v>
      </c>
      <c r="C3926" s="26" t="s">
        <v>828</v>
      </c>
      <c r="D3926">
        <v>2</v>
      </c>
      <c r="E3926">
        <v>2</v>
      </c>
      <c r="F3926">
        <v>14</v>
      </c>
      <c r="G3926">
        <v>10.59</v>
      </c>
      <c r="H3926" t="str">
        <f>_xlfn.XLOOKUP(Table1[[#This Row],[MyyjäID]],myyjat!$A$2:$A$16,myyjat!$B$2:$B$16)</f>
        <v>Petteri</v>
      </c>
      <c r="I3926">
        <f>_xlfn.XLOOKUP(Table1[[#This Row],[Tuotenumero]],tuotteet!$A$2:$A$26,tuotteet!$C$2:$C$26)</f>
        <v>4</v>
      </c>
      <c r="J3926" t="str">
        <f>_xlfn.XLOOKUP(Table1[[#This Row],[ryhmäID]],ryhmat!$A$2:$A$7,ryhmat!$B$2:$B$7)</f>
        <v>Tarvikkeet</v>
      </c>
      <c r="K3926">
        <f>Table1[[#This Row],[Myyntihinta]]-Table1[[#This Row],[Ostohinta]]</f>
        <v>3.41</v>
      </c>
    </row>
    <row r="3927" spans="1:11" x14ac:dyDescent="0.2">
      <c r="A3927">
        <v>54425</v>
      </c>
      <c r="B3927" s="21">
        <v>44497</v>
      </c>
      <c r="C3927" s="26" t="s">
        <v>828</v>
      </c>
      <c r="D3927">
        <v>1</v>
      </c>
      <c r="E3927">
        <v>5</v>
      </c>
      <c r="F3927">
        <v>15</v>
      </c>
      <c r="G3927">
        <v>10.98</v>
      </c>
      <c r="H3927" t="str">
        <f>_xlfn.XLOOKUP(Table1[[#This Row],[MyyjäID]],myyjat!$A$2:$A$16,myyjat!$B$2:$B$16)</f>
        <v>Liisa</v>
      </c>
      <c r="I3927">
        <f>_xlfn.XLOOKUP(Table1[[#This Row],[Tuotenumero]],tuotteet!$A$2:$A$26,tuotteet!$C$2:$C$26)</f>
        <v>4</v>
      </c>
      <c r="J3927" t="str">
        <f>_xlfn.XLOOKUP(Table1[[#This Row],[ryhmäID]],ryhmat!$A$2:$A$7,ryhmat!$B$2:$B$7)</f>
        <v>Tarvikkeet</v>
      </c>
      <c r="K3927">
        <f>Table1[[#This Row],[Myyntihinta]]-Table1[[#This Row],[Ostohinta]]</f>
        <v>4.0199999999999996</v>
      </c>
    </row>
    <row r="3928" spans="1:11" x14ac:dyDescent="0.2">
      <c r="A3928">
        <v>54426</v>
      </c>
      <c r="B3928" s="21">
        <v>44498</v>
      </c>
      <c r="C3928" s="26" t="s">
        <v>826</v>
      </c>
      <c r="D3928">
        <v>1</v>
      </c>
      <c r="E3928">
        <v>7</v>
      </c>
      <c r="F3928">
        <v>18</v>
      </c>
      <c r="G3928">
        <v>9.52</v>
      </c>
      <c r="H3928" t="str">
        <f>_xlfn.XLOOKUP(Table1[[#This Row],[MyyjäID]],myyjat!$A$2:$A$16,myyjat!$B$2:$B$16)</f>
        <v>Rauno</v>
      </c>
      <c r="I3928">
        <f>_xlfn.XLOOKUP(Table1[[#This Row],[Tuotenumero]],tuotteet!$A$2:$A$26,tuotteet!$C$2:$C$26)</f>
        <v>4</v>
      </c>
      <c r="J3928" t="str">
        <f>_xlfn.XLOOKUP(Table1[[#This Row],[ryhmäID]],ryhmat!$A$2:$A$7,ryhmat!$B$2:$B$7)</f>
        <v>Tarvikkeet</v>
      </c>
      <c r="K3928">
        <f>Table1[[#This Row],[Myyntihinta]]-Table1[[#This Row],[Ostohinta]]</f>
        <v>8.48</v>
      </c>
    </row>
    <row r="3929" spans="1:11" x14ac:dyDescent="0.2">
      <c r="A3929">
        <v>54427</v>
      </c>
      <c r="B3929" s="21">
        <v>44498</v>
      </c>
      <c r="C3929" s="26" t="s">
        <v>830</v>
      </c>
      <c r="D3929">
        <v>1</v>
      </c>
      <c r="E3929">
        <v>7</v>
      </c>
      <c r="F3929">
        <v>54</v>
      </c>
      <c r="G3929">
        <v>43.32</v>
      </c>
      <c r="H3929" t="str">
        <f>_xlfn.XLOOKUP(Table1[[#This Row],[MyyjäID]],myyjat!$A$2:$A$16,myyjat!$B$2:$B$16)</f>
        <v>Rauno</v>
      </c>
      <c r="I3929">
        <f>_xlfn.XLOOKUP(Table1[[#This Row],[Tuotenumero]],tuotteet!$A$2:$A$26,tuotteet!$C$2:$C$26)</f>
        <v>4</v>
      </c>
      <c r="J3929" t="str">
        <f>_xlfn.XLOOKUP(Table1[[#This Row],[ryhmäID]],ryhmat!$A$2:$A$7,ryhmat!$B$2:$B$7)</f>
        <v>Tarvikkeet</v>
      </c>
      <c r="K3929">
        <f>Table1[[#This Row],[Myyntihinta]]-Table1[[#This Row],[Ostohinta]]</f>
        <v>10.68</v>
      </c>
    </row>
    <row r="3930" spans="1:11" x14ac:dyDescent="0.2">
      <c r="A3930">
        <v>54428</v>
      </c>
      <c r="B3930" s="21">
        <v>44498</v>
      </c>
      <c r="C3930" s="26" t="s">
        <v>833</v>
      </c>
      <c r="D3930">
        <v>1</v>
      </c>
      <c r="E3930">
        <v>16</v>
      </c>
      <c r="F3930">
        <v>34</v>
      </c>
      <c r="G3930">
        <v>19.2</v>
      </c>
      <c r="H3930" t="str">
        <f>_xlfn.XLOOKUP(Table1[[#This Row],[MyyjäID]],myyjat!$A$2:$A$16,myyjat!$B$2:$B$16)</f>
        <v>Sanni</v>
      </c>
      <c r="I3930">
        <f>_xlfn.XLOOKUP(Table1[[#This Row],[Tuotenumero]],tuotteet!$A$2:$A$26,tuotteet!$C$2:$C$26)</f>
        <v>4</v>
      </c>
      <c r="J3930" t="str">
        <f>_xlfn.XLOOKUP(Table1[[#This Row],[ryhmäID]],ryhmat!$A$2:$A$7,ryhmat!$B$2:$B$7)</f>
        <v>Tarvikkeet</v>
      </c>
      <c r="K3930">
        <f>Table1[[#This Row],[Myyntihinta]]-Table1[[#This Row],[Ostohinta]]</f>
        <v>14.8</v>
      </c>
    </row>
    <row r="3931" spans="1:11" x14ac:dyDescent="0.2">
      <c r="A3931">
        <v>54429</v>
      </c>
      <c r="B3931" s="21">
        <v>44498</v>
      </c>
      <c r="C3931" s="26" t="s">
        <v>828</v>
      </c>
      <c r="D3931">
        <v>1</v>
      </c>
      <c r="E3931">
        <v>7</v>
      </c>
      <c r="F3931">
        <v>15</v>
      </c>
      <c r="G3931">
        <v>10.83</v>
      </c>
      <c r="H3931" t="str">
        <f>_xlfn.XLOOKUP(Table1[[#This Row],[MyyjäID]],myyjat!$A$2:$A$16,myyjat!$B$2:$B$16)</f>
        <v>Rauno</v>
      </c>
      <c r="I3931">
        <f>_xlfn.XLOOKUP(Table1[[#This Row],[Tuotenumero]],tuotteet!$A$2:$A$26,tuotteet!$C$2:$C$26)</f>
        <v>4</v>
      </c>
      <c r="J3931" t="str">
        <f>_xlfn.XLOOKUP(Table1[[#This Row],[ryhmäID]],ryhmat!$A$2:$A$7,ryhmat!$B$2:$B$7)</f>
        <v>Tarvikkeet</v>
      </c>
      <c r="K3931">
        <f>Table1[[#This Row],[Myyntihinta]]-Table1[[#This Row],[Ostohinta]]</f>
        <v>4.17</v>
      </c>
    </row>
    <row r="3932" spans="1:11" x14ac:dyDescent="0.2">
      <c r="A3932">
        <v>54430</v>
      </c>
      <c r="B3932" s="21">
        <v>44499</v>
      </c>
      <c r="C3932" s="26" t="s">
        <v>828</v>
      </c>
      <c r="D3932">
        <v>1</v>
      </c>
      <c r="E3932">
        <v>2</v>
      </c>
      <c r="F3932">
        <v>15</v>
      </c>
      <c r="G3932">
        <v>10.67</v>
      </c>
      <c r="H3932" t="str">
        <f>_xlfn.XLOOKUP(Table1[[#This Row],[MyyjäID]],myyjat!$A$2:$A$16,myyjat!$B$2:$B$16)</f>
        <v>Petteri</v>
      </c>
      <c r="I3932">
        <f>_xlfn.XLOOKUP(Table1[[#This Row],[Tuotenumero]],tuotteet!$A$2:$A$26,tuotteet!$C$2:$C$26)</f>
        <v>4</v>
      </c>
      <c r="J3932" t="str">
        <f>_xlfn.XLOOKUP(Table1[[#This Row],[ryhmäID]],ryhmat!$A$2:$A$7,ryhmat!$B$2:$B$7)</f>
        <v>Tarvikkeet</v>
      </c>
      <c r="K3932">
        <f>Table1[[#This Row],[Myyntihinta]]-Table1[[#This Row],[Ostohinta]]</f>
        <v>4.33</v>
      </c>
    </row>
    <row r="3933" spans="1:11" x14ac:dyDescent="0.2">
      <c r="A3933">
        <v>54431</v>
      </c>
      <c r="B3933" s="21">
        <v>44500</v>
      </c>
      <c r="C3933" s="26" t="s">
        <v>827</v>
      </c>
      <c r="D3933">
        <v>1</v>
      </c>
      <c r="E3933">
        <v>10</v>
      </c>
      <c r="F3933">
        <v>246</v>
      </c>
      <c r="G3933">
        <v>133.38999999999999</v>
      </c>
      <c r="H3933" t="str">
        <f>_xlfn.XLOOKUP(Table1[[#This Row],[MyyjäID]],myyjat!$A$2:$A$16,myyjat!$B$2:$B$16)</f>
        <v>Jenni</v>
      </c>
      <c r="I3933">
        <f>_xlfn.XLOOKUP(Table1[[#This Row],[Tuotenumero]],tuotteet!$A$2:$A$26,tuotteet!$C$2:$C$26)</f>
        <v>1</v>
      </c>
      <c r="J3933" t="str">
        <f>_xlfn.XLOOKUP(Table1[[#This Row],[ryhmäID]],ryhmat!$A$2:$A$7,ryhmat!$B$2:$B$7)</f>
        <v>Äänentoisto</v>
      </c>
      <c r="K3933">
        <f>Table1[[#This Row],[Myyntihinta]]-Table1[[#This Row],[Ostohinta]]</f>
        <v>112.61000000000001</v>
      </c>
    </row>
    <row r="3934" spans="1:11" x14ac:dyDescent="0.2">
      <c r="A3934">
        <v>54432</v>
      </c>
      <c r="B3934" s="21">
        <v>44500</v>
      </c>
      <c r="C3934" s="26" t="s">
        <v>831</v>
      </c>
      <c r="D3934">
        <v>1</v>
      </c>
      <c r="E3934">
        <v>7</v>
      </c>
      <c r="F3934">
        <v>111</v>
      </c>
      <c r="G3934">
        <v>73.02</v>
      </c>
      <c r="H3934" t="str">
        <f>_xlfn.XLOOKUP(Table1[[#This Row],[MyyjäID]],myyjat!$A$2:$A$16,myyjat!$B$2:$B$16)</f>
        <v>Rauno</v>
      </c>
      <c r="I3934">
        <f>_xlfn.XLOOKUP(Table1[[#This Row],[Tuotenumero]],tuotteet!$A$2:$A$26,tuotteet!$C$2:$C$26)</f>
        <v>6</v>
      </c>
      <c r="J3934" t="str">
        <f>_xlfn.XLOOKUP(Table1[[#This Row],[ryhmäID]],ryhmat!$A$2:$A$7,ryhmat!$B$2:$B$7)</f>
        <v>Digiboxit</v>
      </c>
      <c r="K3934">
        <f>Table1[[#This Row],[Myyntihinta]]-Table1[[#This Row],[Ostohinta]]</f>
        <v>37.980000000000004</v>
      </c>
    </row>
    <row r="3935" spans="1:11" x14ac:dyDescent="0.2">
      <c r="A3935">
        <v>54433</v>
      </c>
      <c r="B3935" s="21">
        <v>44500</v>
      </c>
      <c r="C3935" s="26" t="s">
        <v>828</v>
      </c>
      <c r="D3935">
        <v>1</v>
      </c>
      <c r="E3935">
        <v>7</v>
      </c>
      <c r="F3935">
        <v>14</v>
      </c>
      <c r="G3935">
        <v>10.92</v>
      </c>
      <c r="H3935" t="str">
        <f>_xlfn.XLOOKUP(Table1[[#This Row],[MyyjäID]],myyjat!$A$2:$A$16,myyjat!$B$2:$B$16)</f>
        <v>Rauno</v>
      </c>
      <c r="I3935">
        <f>_xlfn.XLOOKUP(Table1[[#This Row],[Tuotenumero]],tuotteet!$A$2:$A$26,tuotteet!$C$2:$C$26)</f>
        <v>4</v>
      </c>
      <c r="J3935" t="str">
        <f>_xlfn.XLOOKUP(Table1[[#This Row],[ryhmäID]],ryhmat!$A$2:$A$7,ryhmat!$B$2:$B$7)</f>
        <v>Tarvikkeet</v>
      </c>
      <c r="K3935">
        <f>Table1[[#This Row],[Myyntihinta]]-Table1[[#This Row],[Ostohinta]]</f>
        <v>3.08</v>
      </c>
    </row>
    <row r="3936" spans="1:11" x14ac:dyDescent="0.2">
      <c r="A3936">
        <v>54434</v>
      </c>
      <c r="B3936" s="21">
        <v>44501</v>
      </c>
      <c r="C3936" s="26" t="s">
        <v>828</v>
      </c>
      <c r="D3936">
        <v>1</v>
      </c>
      <c r="E3936">
        <v>6</v>
      </c>
      <c r="F3936">
        <v>14</v>
      </c>
      <c r="G3936">
        <v>10.79</v>
      </c>
      <c r="H3936" t="str">
        <f>_xlfn.XLOOKUP(Table1[[#This Row],[MyyjäID]],myyjat!$A$2:$A$16,myyjat!$B$2:$B$16)</f>
        <v>Hessu</v>
      </c>
      <c r="I3936">
        <f>_xlfn.XLOOKUP(Table1[[#This Row],[Tuotenumero]],tuotteet!$A$2:$A$26,tuotteet!$C$2:$C$26)</f>
        <v>4</v>
      </c>
      <c r="J3936" t="str">
        <f>_xlfn.XLOOKUP(Table1[[#This Row],[ryhmäID]],ryhmat!$A$2:$A$7,ryhmat!$B$2:$B$7)</f>
        <v>Tarvikkeet</v>
      </c>
      <c r="K3936">
        <f>Table1[[#This Row],[Myyntihinta]]-Table1[[#This Row],[Ostohinta]]</f>
        <v>3.2100000000000009</v>
      </c>
    </row>
    <row r="3937" spans="1:11" x14ac:dyDescent="0.2">
      <c r="A3937">
        <v>54435</v>
      </c>
      <c r="B3937" s="21">
        <v>44502</v>
      </c>
      <c r="C3937" s="26" t="s">
        <v>828</v>
      </c>
      <c r="D3937">
        <v>1</v>
      </c>
      <c r="E3937">
        <v>16</v>
      </c>
      <c r="F3937">
        <v>15</v>
      </c>
      <c r="G3937">
        <v>10.55</v>
      </c>
      <c r="H3937" t="str">
        <f>_xlfn.XLOOKUP(Table1[[#This Row],[MyyjäID]],myyjat!$A$2:$A$16,myyjat!$B$2:$B$16)</f>
        <v>Sanni</v>
      </c>
      <c r="I3937">
        <f>_xlfn.XLOOKUP(Table1[[#This Row],[Tuotenumero]],tuotteet!$A$2:$A$26,tuotteet!$C$2:$C$26)</f>
        <v>4</v>
      </c>
      <c r="J3937" t="str">
        <f>_xlfn.XLOOKUP(Table1[[#This Row],[ryhmäID]],ryhmat!$A$2:$A$7,ryhmat!$B$2:$B$7)</f>
        <v>Tarvikkeet</v>
      </c>
      <c r="K3937">
        <f>Table1[[#This Row],[Myyntihinta]]-Table1[[#This Row],[Ostohinta]]</f>
        <v>4.4499999999999993</v>
      </c>
    </row>
    <row r="3938" spans="1:11" x14ac:dyDescent="0.2">
      <c r="A3938">
        <v>54436</v>
      </c>
      <c r="B3938" s="21">
        <v>44502</v>
      </c>
      <c r="C3938" s="26" t="s">
        <v>828</v>
      </c>
      <c r="D3938">
        <v>1</v>
      </c>
      <c r="E3938">
        <v>1</v>
      </c>
      <c r="F3938">
        <v>15</v>
      </c>
      <c r="G3938">
        <v>10.49</v>
      </c>
      <c r="H3938" t="str">
        <f>_xlfn.XLOOKUP(Table1[[#This Row],[MyyjäID]],myyjat!$A$2:$A$16,myyjat!$B$2:$B$16)</f>
        <v>Jani</v>
      </c>
      <c r="I3938">
        <f>_xlfn.XLOOKUP(Table1[[#This Row],[Tuotenumero]],tuotteet!$A$2:$A$26,tuotteet!$C$2:$C$26)</f>
        <v>4</v>
      </c>
      <c r="J3938" t="str">
        <f>_xlfn.XLOOKUP(Table1[[#This Row],[ryhmäID]],ryhmat!$A$2:$A$7,ryhmat!$B$2:$B$7)</f>
        <v>Tarvikkeet</v>
      </c>
      <c r="K3938">
        <f>Table1[[#This Row],[Myyntihinta]]-Table1[[#This Row],[Ostohinta]]</f>
        <v>4.51</v>
      </c>
    </row>
    <row r="3939" spans="1:11" x14ac:dyDescent="0.2">
      <c r="A3939">
        <v>54437</v>
      </c>
      <c r="B3939" s="21">
        <v>44503</v>
      </c>
      <c r="C3939" s="26" t="s">
        <v>828</v>
      </c>
      <c r="D3939">
        <v>1</v>
      </c>
      <c r="E3939">
        <v>10</v>
      </c>
      <c r="F3939">
        <v>15</v>
      </c>
      <c r="G3939">
        <v>10.66</v>
      </c>
      <c r="H3939" t="str">
        <f>_xlfn.XLOOKUP(Table1[[#This Row],[MyyjäID]],myyjat!$A$2:$A$16,myyjat!$B$2:$B$16)</f>
        <v>Jenni</v>
      </c>
      <c r="I3939">
        <f>_xlfn.XLOOKUP(Table1[[#This Row],[Tuotenumero]],tuotteet!$A$2:$A$26,tuotteet!$C$2:$C$26)</f>
        <v>4</v>
      </c>
      <c r="J3939" t="str">
        <f>_xlfn.XLOOKUP(Table1[[#This Row],[ryhmäID]],ryhmat!$A$2:$A$7,ryhmat!$B$2:$B$7)</f>
        <v>Tarvikkeet</v>
      </c>
      <c r="K3939">
        <f>Table1[[#This Row],[Myyntihinta]]-Table1[[#This Row],[Ostohinta]]</f>
        <v>4.34</v>
      </c>
    </row>
    <row r="3940" spans="1:11" x14ac:dyDescent="0.2">
      <c r="A3940">
        <v>54438</v>
      </c>
      <c r="B3940" s="21">
        <v>44503</v>
      </c>
      <c r="C3940" s="26" t="s">
        <v>829</v>
      </c>
      <c r="D3940">
        <v>1</v>
      </c>
      <c r="E3940">
        <v>13</v>
      </c>
      <c r="F3940">
        <v>334</v>
      </c>
      <c r="G3940">
        <v>222.88</v>
      </c>
      <c r="H3940" t="str">
        <f>_xlfn.XLOOKUP(Table1[[#This Row],[MyyjäID]],myyjat!$A$2:$A$16,myyjat!$B$2:$B$16)</f>
        <v>Mari</v>
      </c>
      <c r="I3940">
        <f>_xlfn.XLOOKUP(Table1[[#This Row],[Tuotenumero]],tuotteet!$A$2:$A$26,tuotteet!$C$2:$C$26)</f>
        <v>3</v>
      </c>
      <c r="J3940" t="str">
        <f>_xlfn.XLOOKUP(Table1[[#This Row],[ryhmäID]],ryhmat!$A$2:$A$7,ryhmat!$B$2:$B$7)</f>
        <v>TV</v>
      </c>
      <c r="K3940">
        <f>Table1[[#This Row],[Myyntihinta]]-Table1[[#This Row],[Ostohinta]]</f>
        <v>111.12</v>
      </c>
    </row>
    <row r="3941" spans="1:11" x14ac:dyDescent="0.2">
      <c r="A3941">
        <v>54439</v>
      </c>
      <c r="B3941" s="21">
        <v>44503</v>
      </c>
      <c r="C3941" s="26" t="s">
        <v>827</v>
      </c>
      <c r="D3941">
        <v>1</v>
      </c>
      <c r="E3941">
        <v>5</v>
      </c>
      <c r="F3941">
        <v>237</v>
      </c>
      <c r="G3941">
        <v>136.01</v>
      </c>
      <c r="H3941" t="str">
        <f>_xlfn.XLOOKUP(Table1[[#This Row],[MyyjäID]],myyjat!$A$2:$A$16,myyjat!$B$2:$B$16)</f>
        <v>Liisa</v>
      </c>
      <c r="I3941">
        <f>_xlfn.XLOOKUP(Table1[[#This Row],[Tuotenumero]],tuotteet!$A$2:$A$26,tuotteet!$C$2:$C$26)</f>
        <v>1</v>
      </c>
      <c r="J3941" t="str">
        <f>_xlfn.XLOOKUP(Table1[[#This Row],[ryhmäID]],ryhmat!$A$2:$A$7,ryhmat!$B$2:$B$7)</f>
        <v>Äänentoisto</v>
      </c>
      <c r="K3941">
        <f>Table1[[#This Row],[Myyntihinta]]-Table1[[#This Row],[Ostohinta]]</f>
        <v>100.99000000000001</v>
      </c>
    </row>
    <row r="3942" spans="1:11" x14ac:dyDescent="0.2">
      <c r="A3942">
        <v>54440</v>
      </c>
      <c r="B3942" s="21">
        <v>44503</v>
      </c>
      <c r="C3942" s="26" t="s">
        <v>828</v>
      </c>
      <c r="D3942">
        <v>1</v>
      </c>
      <c r="E3942">
        <v>6</v>
      </c>
      <c r="F3942">
        <v>15</v>
      </c>
      <c r="G3942">
        <v>10.45</v>
      </c>
      <c r="H3942" t="str">
        <f>_xlfn.XLOOKUP(Table1[[#This Row],[MyyjäID]],myyjat!$A$2:$A$16,myyjat!$B$2:$B$16)</f>
        <v>Hessu</v>
      </c>
      <c r="I3942">
        <f>_xlfn.XLOOKUP(Table1[[#This Row],[Tuotenumero]],tuotteet!$A$2:$A$26,tuotteet!$C$2:$C$26)</f>
        <v>4</v>
      </c>
      <c r="J3942" t="str">
        <f>_xlfn.XLOOKUP(Table1[[#This Row],[ryhmäID]],ryhmat!$A$2:$A$7,ryhmat!$B$2:$B$7)</f>
        <v>Tarvikkeet</v>
      </c>
      <c r="K3942">
        <f>Table1[[#This Row],[Myyntihinta]]-Table1[[#This Row],[Ostohinta]]</f>
        <v>4.5500000000000007</v>
      </c>
    </row>
    <row r="3943" spans="1:11" x14ac:dyDescent="0.2">
      <c r="A3943">
        <v>54441</v>
      </c>
      <c r="B3943" s="21">
        <v>44504</v>
      </c>
      <c r="C3943" s="26" t="s">
        <v>828</v>
      </c>
      <c r="D3943">
        <v>1</v>
      </c>
      <c r="E3943">
        <v>6</v>
      </c>
      <c r="F3943">
        <v>15</v>
      </c>
      <c r="G3943">
        <v>10.47</v>
      </c>
      <c r="H3943" t="str">
        <f>_xlfn.XLOOKUP(Table1[[#This Row],[MyyjäID]],myyjat!$A$2:$A$16,myyjat!$B$2:$B$16)</f>
        <v>Hessu</v>
      </c>
      <c r="I3943">
        <f>_xlfn.XLOOKUP(Table1[[#This Row],[Tuotenumero]],tuotteet!$A$2:$A$26,tuotteet!$C$2:$C$26)</f>
        <v>4</v>
      </c>
      <c r="J3943" t="str">
        <f>_xlfn.XLOOKUP(Table1[[#This Row],[ryhmäID]],ryhmat!$A$2:$A$7,ryhmat!$B$2:$B$7)</f>
        <v>Tarvikkeet</v>
      </c>
      <c r="K3943">
        <f>Table1[[#This Row],[Myyntihinta]]-Table1[[#This Row],[Ostohinta]]</f>
        <v>4.5299999999999994</v>
      </c>
    </row>
    <row r="3944" spans="1:11" x14ac:dyDescent="0.2">
      <c r="A3944">
        <v>54442</v>
      </c>
      <c r="B3944" s="21">
        <v>44504</v>
      </c>
      <c r="C3944" s="26" t="s">
        <v>828</v>
      </c>
      <c r="D3944">
        <v>1</v>
      </c>
      <c r="E3944">
        <v>5</v>
      </c>
      <c r="F3944">
        <v>14</v>
      </c>
      <c r="G3944">
        <v>10.32</v>
      </c>
      <c r="H3944" t="str">
        <f>_xlfn.XLOOKUP(Table1[[#This Row],[MyyjäID]],myyjat!$A$2:$A$16,myyjat!$B$2:$B$16)</f>
        <v>Liisa</v>
      </c>
      <c r="I3944">
        <f>_xlfn.XLOOKUP(Table1[[#This Row],[Tuotenumero]],tuotteet!$A$2:$A$26,tuotteet!$C$2:$C$26)</f>
        <v>4</v>
      </c>
      <c r="J3944" t="str">
        <f>_xlfn.XLOOKUP(Table1[[#This Row],[ryhmäID]],ryhmat!$A$2:$A$7,ryhmat!$B$2:$B$7)</f>
        <v>Tarvikkeet</v>
      </c>
      <c r="K3944">
        <f>Table1[[#This Row],[Myyntihinta]]-Table1[[#This Row],[Ostohinta]]</f>
        <v>3.6799999999999997</v>
      </c>
    </row>
    <row r="3945" spans="1:11" x14ac:dyDescent="0.2">
      <c r="A3945">
        <v>54443</v>
      </c>
      <c r="B3945" s="21">
        <v>44504</v>
      </c>
      <c r="C3945" s="26" t="s">
        <v>828</v>
      </c>
      <c r="D3945">
        <v>1</v>
      </c>
      <c r="E3945">
        <v>15</v>
      </c>
      <c r="F3945">
        <v>15</v>
      </c>
      <c r="G3945">
        <v>10.42</v>
      </c>
      <c r="H3945" t="str">
        <f>_xlfn.XLOOKUP(Table1[[#This Row],[MyyjäID]],myyjat!$A$2:$A$16,myyjat!$B$2:$B$16)</f>
        <v>Sohvi</v>
      </c>
      <c r="I3945">
        <f>_xlfn.XLOOKUP(Table1[[#This Row],[Tuotenumero]],tuotteet!$A$2:$A$26,tuotteet!$C$2:$C$26)</f>
        <v>4</v>
      </c>
      <c r="J3945" t="str">
        <f>_xlfn.XLOOKUP(Table1[[#This Row],[ryhmäID]],ryhmat!$A$2:$A$7,ryhmat!$B$2:$B$7)</f>
        <v>Tarvikkeet</v>
      </c>
      <c r="K3945">
        <f>Table1[[#This Row],[Myyntihinta]]-Table1[[#This Row],[Ostohinta]]</f>
        <v>4.58</v>
      </c>
    </row>
    <row r="3946" spans="1:11" x14ac:dyDescent="0.2">
      <c r="A3946">
        <v>54444</v>
      </c>
      <c r="B3946" s="21">
        <v>44504</v>
      </c>
      <c r="C3946" s="26" t="s">
        <v>828</v>
      </c>
      <c r="D3946">
        <v>1</v>
      </c>
      <c r="E3946">
        <v>7</v>
      </c>
      <c r="F3946">
        <v>15</v>
      </c>
      <c r="G3946">
        <v>10.59</v>
      </c>
      <c r="H3946" t="str">
        <f>_xlfn.XLOOKUP(Table1[[#This Row],[MyyjäID]],myyjat!$A$2:$A$16,myyjat!$B$2:$B$16)</f>
        <v>Rauno</v>
      </c>
      <c r="I3946">
        <f>_xlfn.XLOOKUP(Table1[[#This Row],[Tuotenumero]],tuotteet!$A$2:$A$26,tuotteet!$C$2:$C$26)</f>
        <v>4</v>
      </c>
      <c r="J3946" t="str">
        <f>_xlfn.XLOOKUP(Table1[[#This Row],[ryhmäID]],ryhmat!$A$2:$A$7,ryhmat!$B$2:$B$7)</f>
        <v>Tarvikkeet</v>
      </c>
      <c r="K3946">
        <f>Table1[[#This Row],[Myyntihinta]]-Table1[[#This Row],[Ostohinta]]</f>
        <v>4.41</v>
      </c>
    </row>
    <row r="3947" spans="1:11" x14ac:dyDescent="0.2">
      <c r="A3947">
        <v>54445</v>
      </c>
      <c r="B3947" s="21">
        <v>44505</v>
      </c>
      <c r="C3947" s="26" t="s">
        <v>828</v>
      </c>
      <c r="D3947">
        <v>1</v>
      </c>
      <c r="E3947">
        <v>10</v>
      </c>
      <c r="F3947">
        <v>14</v>
      </c>
      <c r="G3947">
        <v>11.12</v>
      </c>
      <c r="H3947" t="str">
        <f>_xlfn.XLOOKUP(Table1[[#This Row],[MyyjäID]],myyjat!$A$2:$A$16,myyjat!$B$2:$B$16)</f>
        <v>Jenni</v>
      </c>
      <c r="I3947">
        <f>_xlfn.XLOOKUP(Table1[[#This Row],[Tuotenumero]],tuotteet!$A$2:$A$26,tuotteet!$C$2:$C$26)</f>
        <v>4</v>
      </c>
      <c r="J3947" t="str">
        <f>_xlfn.XLOOKUP(Table1[[#This Row],[ryhmäID]],ryhmat!$A$2:$A$7,ryhmat!$B$2:$B$7)</f>
        <v>Tarvikkeet</v>
      </c>
      <c r="K3947">
        <f>Table1[[#This Row],[Myyntihinta]]-Table1[[#This Row],[Ostohinta]]</f>
        <v>2.8800000000000008</v>
      </c>
    </row>
    <row r="3948" spans="1:11" x14ac:dyDescent="0.2">
      <c r="A3948">
        <v>54446</v>
      </c>
      <c r="B3948" s="21">
        <v>44505</v>
      </c>
      <c r="C3948" s="26" t="s">
        <v>826</v>
      </c>
      <c r="D3948">
        <v>1</v>
      </c>
      <c r="E3948">
        <v>6</v>
      </c>
      <c r="F3948">
        <v>18</v>
      </c>
      <c r="G3948">
        <v>9.3699999999999992</v>
      </c>
      <c r="H3948" t="str">
        <f>_xlfn.XLOOKUP(Table1[[#This Row],[MyyjäID]],myyjat!$A$2:$A$16,myyjat!$B$2:$B$16)</f>
        <v>Hessu</v>
      </c>
      <c r="I3948">
        <f>_xlfn.XLOOKUP(Table1[[#This Row],[Tuotenumero]],tuotteet!$A$2:$A$26,tuotteet!$C$2:$C$26)</f>
        <v>4</v>
      </c>
      <c r="J3948" t="str">
        <f>_xlfn.XLOOKUP(Table1[[#This Row],[ryhmäID]],ryhmat!$A$2:$A$7,ryhmat!$B$2:$B$7)</f>
        <v>Tarvikkeet</v>
      </c>
      <c r="K3948">
        <f>Table1[[#This Row],[Myyntihinta]]-Table1[[#This Row],[Ostohinta]]</f>
        <v>8.6300000000000008</v>
      </c>
    </row>
    <row r="3949" spans="1:11" x14ac:dyDescent="0.2">
      <c r="A3949">
        <v>54447</v>
      </c>
      <c r="B3949" s="21">
        <v>44506</v>
      </c>
      <c r="C3949" s="26" t="s">
        <v>827</v>
      </c>
      <c r="D3949">
        <v>1</v>
      </c>
      <c r="E3949">
        <v>1</v>
      </c>
      <c r="F3949">
        <v>236</v>
      </c>
      <c r="G3949">
        <v>128.88</v>
      </c>
      <c r="H3949" t="str">
        <f>_xlfn.XLOOKUP(Table1[[#This Row],[MyyjäID]],myyjat!$A$2:$A$16,myyjat!$B$2:$B$16)</f>
        <v>Jani</v>
      </c>
      <c r="I3949">
        <f>_xlfn.XLOOKUP(Table1[[#This Row],[Tuotenumero]],tuotteet!$A$2:$A$26,tuotteet!$C$2:$C$26)</f>
        <v>1</v>
      </c>
      <c r="J3949" t="str">
        <f>_xlfn.XLOOKUP(Table1[[#This Row],[ryhmäID]],ryhmat!$A$2:$A$7,ryhmat!$B$2:$B$7)</f>
        <v>Äänentoisto</v>
      </c>
      <c r="K3949">
        <f>Table1[[#This Row],[Myyntihinta]]-Table1[[#This Row],[Ostohinta]]</f>
        <v>107.12</v>
      </c>
    </row>
    <row r="3950" spans="1:11" x14ac:dyDescent="0.2">
      <c r="A3950">
        <v>54448</v>
      </c>
      <c r="B3950" s="21">
        <v>44506</v>
      </c>
      <c r="C3950" s="26" t="s">
        <v>828</v>
      </c>
      <c r="D3950">
        <v>1</v>
      </c>
      <c r="E3950">
        <v>7</v>
      </c>
      <c r="F3950">
        <v>15</v>
      </c>
      <c r="G3950">
        <v>10.55</v>
      </c>
      <c r="H3950" t="str">
        <f>_xlfn.XLOOKUP(Table1[[#This Row],[MyyjäID]],myyjat!$A$2:$A$16,myyjat!$B$2:$B$16)</f>
        <v>Rauno</v>
      </c>
      <c r="I3950">
        <f>_xlfn.XLOOKUP(Table1[[#This Row],[Tuotenumero]],tuotteet!$A$2:$A$26,tuotteet!$C$2:$C$26)</f>
        <v>4</v>
      </c>
      <c r="J3950" t="str">
        <f>_xlfn.XLOOKUP(Table1[[#This Row],[ryhmäID]],ryhmat!$A$2:$A$7,ryhmat!$B$2:$B$7)</f>
        <v>Tarvikkeet</v>
      </c>
      <c r="K3950">
        <f>Table1[[#This Row],[Myyntihinta]]-Table1[[#This Row],[Ostohinta]]</f>
        <v>4.4499999999999993</v>
      </c>
    </row>
    <row r="3951" spans="1:11" x14ac:dyDescent="0.2">
      <c r="A3951">
        <v>54449</v>
      </c>
      <c r="B3951" s="21">
        <v>44507</v>
      </c>
      <c r="C3951" s="26" t="s">
        <v>828</v>
      </c>
      <c r="D3951">
        <v>1</v>
      </c>
      <c r="E3951">
        <v>11</v>
      </c>
      <c r="F3951">
        <v>15</v>
      </c>
      <c r="G3951">
        <v>10.75</v>
      </c>
      <c r="H3951" t="str">
        <f>_xlfn.XLOOKUP(Table1[[#This Row],[MyyjäID]],myyjat!$A$2:$A$16,myyjat!$B$2:$B$16)</f>
        <v>Lisbeth</v>
      </c>
      <c r="I3951">
        <f>_xlfn.XLOOKUP(Table1[[#This Row],[Tuotenumero]],tuotteet!$A$2:$A$26,tuotteet!$C$2:$C$26)</f>
        <v>4</v>
      </c>
      <c r="J3951" t="str">
        <f>_xlfn.XLOOKUP(Table1[[#This Row],[ryhmäID]],ryhmat!$A$2:$A$7,ryhmat!$B$2:$B$7)</f>
        <v>Tarvikkeet</v>
      </c>
      <c r="K3951">
        <f>Table1[[#This Row],[Myyntihinta]]-Table1[[#This Row],[Ostohinta]]</f>
        <v>4.25</v>
      </c>
    </row>
    <row r="3952" spans="1:11" x14ac:dyDescent="0.2">
      <c r="A3952">
        <v>54450</v>
      </c>
      <c r="B3952" s="21">
        <v>44507</v>
      </c>
      <c r="C3952" s="26" t="s">
        <v>828</v>
      </c>
      <c r="D3952">
        <v>1</v>
      </c>
      <c r="E3952">
        <v>1</v>
      </c>
      <c r="F3952">
        <v>15</v>
      </c>
      <c r="G3952">
        <v>11.23</v>
      </c>
      <c r="H3952" t="str">
        <f>_xlfn.XLOOKUP(Table1[[#This Row],[MyyjäID]],myyjat!$A$2:$A$16,myyjat!$B$2:$B$16)</f>
        <v>Jani</v>
      </c>
      <c r="I3952">
        <f>_xlfn.XLOOKUP(Table1[[#This Row],[Tuotenumero]],tuotteet!$A$2:$A$26,tuotteet!$C$2:$C$26)</f>
        <v>4</v>
      </c>
      <c r="J3952" t="str">
        <f>_xlfn.XLOOKUP(Table1[[#This Row],[ryhmäID]],ryhmat!$A$2:$A$7,ryhmat!$B$2:$B$7)</f>
        <v>Tarvikkeet</v>
      </c>
      <c r="K3952">
        <f>Table1[[#This Row],[Myyntihinta]]-Table1[[#This Row],[Ostohinta]]</f>
        <v>3.7699999999999996</v>
      </c>
    </row>
    <row r="3953" spans="1:11" x14ac:dyDescent="0.2">
      <c r="A3953">
        <v>54451</v>
      </c>
      <c r="B3953" s="21">
        <v>44508</v>
      </c>
      <c r="C3953" s="26" t="s">
        <v>828</v>
      </c>
      <c r="D3953">
        <v>1</v>
      </c>
      <c r="E3953">
        <v>3</v>
      </c>
      <c r="F3953">
        <v>14</v>
      </c>
      <c r="G3953">
        <v>10.64</v>
      </c>
      <c r="H3953" t="str">
        <f>_xlfn.XLOOKUP(Table1[[#This Row],[MyyjäID]],myyjat!$A$2:$A$16,myyjat!$B$2:$B$16)</f>
        <v>Pekka</v>
      </c>
      <c r="I3953">
        <f>_xlfn.XLOOKUP(Table1[[#This Row],[Tuotenumero]],tuotteet!$A$2:$A$26,tuotteet!$C$2:$C$26)</f>
        <v>4</v>
      </c>
      <c r="J3953" t="str">
        <f>_xlfn.XLOOKUP(Table1[[#This Row],[ryhmäID]],ryhmat!$A$2:$A$7,ryhmat!$B$2:$B$7)</f>
        <v>Tarvikkeet</v>
      </c>
      <c r="K3953">
        <f>Table1[[#This Row],[Myyntihinta]]-Table1[[#This Row],[Ostohinta]]</f>
        <v>3.3599999999999994</v>
      </c>
    </row>
    <row r="3954" spans="1:11" x14ac:dyDescent="0.2">
      <c r="A3954">
        <v>54452</v>
      </c>
      <c r="B3954" s="21">
        <v>44508</v>
      </c>
      <c r="C3954" s="26" t="s">
        <v>833</v>
      </c>
      <c r="D3954">
        <v>1</v>
      </c>
      <c r="E3954">
        <v>15</v>
      </c>
      <c r="F3954">
        <v>33</v>
      </c>
      <c r="G3954">
        <v>19.57</v>
      </c>
      <c r="H3954" t="str">
        <f>_xlfn.XLOOKUP(Table1[[#This Row],[MyyjäID]],myyjat!$A$2:$A$16,myyjat!$B$2:$B$16)</f>
        <v>Sohvi</v>
      </c>
      <c r="I3954">
        <f>_xlfn.XLOOKUP(Table1[[#This Row],[Tuotenumero]],tuotteet!$A$2:$A$26,tuotteet!$C$2:$C$26)</f>
        <v>4</v>
      </c>
      <c r="J3954" t="str">
        <f>_xlfn.XLOOKUP(Table1[[#This Row],[ryhmäID]],ryhmat!$A$2:$A$7,ryhmat!$B$2:$B$7)</f>
        <v>Tarvikkeet</v>
      </c>
      <c r="K3954">
        <f>Table1[[#This Row],[Myyntihinta]]-Table1[[#This Row],[Ostohinta]]</f>
        <v>13.43</v>
      </c>
    </row>
    <row r="3955" spans="1:11" x14ac:dyDescent="0.2">
      <c r="A3955">
        <v>54453</v>
      </c>
      <c r="B3955" s="21">
        <v>44508</v>
      </c>
      <c r="C3955" s="26" t="s">
        <v>827</v>
      </c>
      <c r="D3955">
        <v>1</v>
      </c>
      <c r="E3955">
        <v>9</v>
      </c>
      <c r="F3955">
        <v>239</v>
      </c>
      <c r="G3955">
        <v>137.62</v>
      </c>
      <c r="H3955" t="str">
        <f>_xlfn.XLOOKUP(Table1[[#This Row],[MyyjäID]],myyjat!$A$2:$A$16,myyjat!$B$2:$B$16)</f>
        <v>Maija</v>
      </c>
      <c r="I3955">
        <f>_xlfn.XLOOKUP(Table1[[#This Row],[Tuotenumero]],tuotteet!$A$2:$A$26,tuotteet!$C$2:$C$26)</f>
        <v>1</v>
      </c>
      <c r="J3955" t="str">
        <f>_xlfn.XLOOKUP(Table1[[#This Row],[ryhmäID]],ryhmat!$A$2:$A$7,ryhmat!$B$2:$B$7)</f>
        <v>Äänentoisto</v>
      </c>
      <c r="K3955">
        <f>Table1[[#This Row],[Myyntihinta]]-Table1[[#This Row],[Ostohinta]]</f>
        <v>101.38</v>
      </c>
    </row>
    <row r="3956" spans="1:11" x14ac:dyDescent="0.2">
      <c r="A3956">
        <v>54454</v>
      </c>
      <c r="B3956" s="21">
        <v>44509</v>
      </c>
      <c r="C3956" s="26" t="s">
        <v>828</v>
      </c>
      <c r="D3956">
        <v>1</v>
      </c>
      <c r="E3956">
        <v>9</v>
      </c>
      <c r="F3956">
        <v>14</v>
      </c>
      <c r="G3956">
        <v>11.24</v>
      </c>
      <c r="H3956" t="str">
        <f>_xlfn.XLOOKUP(Table1[[#This Row],[MyyjäID]],myyjat!$A$2:$A$16,myyjat!$B$2:$B$16)</f>
        <v>Maija</v>
      </c>
      <c r="I3956">
        <f>_xlfn.XLOOKUP(Table1[[#This Row],[Tuotenumero]],tuotteet!$A$2:$A$26,tuotteet!$C$2:$C$26)</f>
        <v>4</v>
      </c>
      <c r="J3956" t="str">
        <f>_xlfn.XLOOKUP(Table1[[#This Row],[ryhmäID]],ryhmat!$A$2:$A$7,ryhmat!$B$2:$B$7)</f>
        <v>Tarvikkeet</v>
      </c>
      <c r="K3956">
        <f>Table1[[#This Row],[Myyntihinta]]-Table1[[#This Row],[Ostohinta]]</f>
        <v>2.76</v>
      </c>
    </row>
    <row r="3957" spans="1:11" x14ac:dyDescent="0.2">
      <c r="A3957">
        <v>54455</v>
      </c>
      <c r="B3957" s="21">
        <v>44509</v>
      </c>
      <c r="C3957" s="26" t="s">
        <v>828</v>
      </c>
      <c r="D3957">
        <v>1</v>
      </c>
      <c r="E3957">
        <v>6</v>
      </c>
      <c r="F3957">
        <v>15</v>
      </c>
      <c r="G3957">
        <v>11.08</v>
      </c>
      <c r="H3957" t="str">
        <f>_xlfn.XLOOKUP(Table1[[#This Row],[MyyjäID]],myyjat!$A$2:$A$16,myyjat!$B$2:$B$16)</f>
        <v>Hessu</v>
      </c>
      <c r="I3957">
        <f>_xlfn.XLOOKUP(Table1[[#This Row],[Tuotenumero]],tuotteet!$A$2:$A$26,tuotteet!$C$2:$C$26)</f>
        <v>4</v>
      </c>
      <c r="J3957" t="str">
        <f>_xlfn.XLOOKUP(Table1[[#This Row],[ryhmäID]],ryhmat!$A$2:$A$7,ryhmat!$B$2:$B$7)</f>
        <v>Tarvikkeet</v>
      </c>
      <c r="K3957">
        <f>Table1[[#This Row],[Myyntihinta]]-Table1[[#This Row],[Ostohinta]]</f>
        <v>3.92</v>
      </c>
    </row>
    <row r="3958" spans="1:11" x14ac:dyDescent="0.2">
      <c r="A3958">
        <v>54456</v>
      </c>
      <c r="B3958" s="21">
        <v>44510</v>
      </c>
      <c r="C3958" s="26" t="s">
        <v>827</v>
      </c>
      <c r="D3958">
        <v>1</v>
      </c>
      <c r="E3958">
        <v>1</v>
      </c>
      <c r="F3958">
        <v>237</v>
      </c>
      <c r="G3958">
        <v>137.85</v>
      </c>
      <c r="H3958" t="str">
        <f>_xlfn.XLOOKUP(Table1[[#This Row],[MyyjäID]],myyjat!$A$2:$A$16,myyjat!$B$2:$B$16)</f>
        <v>Jani</v>
      </c>
      <c r="I3958">
        <f>_xlfn.XLOOKUP(Table1[[#This Row],[Tuotenumero]],tuotteet!$A$2:$A$26,tuotteet!$C$2:$C$26)</f>
        <v>1</v>
      </c>
      <c r="J3958" t="str">
        <f>_xlfn.XLOOKUP(Table1[[#This Row],[ryhmäID]],ryhmat!$A$2:$A$7,ryhmat!$B$2:$B$7)</f>
        <v>Äänentoisto</v>
      </c>
      <c r="K3958">
        <f>Table1[[#This Row],[Myyntihinta]]-Table1[[#This Row],[Ostohinta]]</f>
        <v>99.15</v>
      </c>
    </row>
    <row r="3959" spans="1:11" x14ac:dyDescent="0.2">
      <c r="A3959">
        <v>54457</v>
      </c>
      <c r="B3959" s="21">
        <v>44510</v>
      </c>
      <c r="C3959" s="26" t="s">
        <v>828</v>
      </c>
      <c r="D3959">
        <v>1</v>
      </c>
      <c r="E3959">
        <v>6</v>
      </c>
      <c r="F3959">
        <v>15</v>
      </c>
      <c r="G3959">
        <v>10.46</v>
      </c>
      <c r="H3959" t="str">
        <f>_xlfn.XLOOKUP(Table1[[#This Row],[MyyjäID]],myyjat!$A$2:$A$16,myyjat!$B$2:$B$16)</f>
        <v>Hessu</v>
      </c>
      <c r="I3959">
        <f>_xlfn.XLOOKUP(Table1[[#This Row],[Tuotenumero]],tuotteet!$A$2:$A$26,tuotteet!$C$2:$C$26)</f>
        <v>4</v>
      </c>
      <c r="J3959" t="str">
        <f>_xlfn.XLOOKUP(Table1[[#This Row],[ryhmäID]],ryhmat!$A$2:$A$7,ryhmat!$B$2:$B$7)</f>
        <v>Tarvikkeet</v>
      </c>
      <c r="K3959">
        <f>Table1[[#This Row],[Myyntihinta]]-Table1[[#This Row],[Ostohinta]]</f>
        <v>4.5399999999999991</v>
      </c>
    </row>
    <row r="3960" spans="1:11" x14ac:dyDescent="0.2">
      <c r="A3960">
        <v>54458</v>
      </c>
      <c r="B3960" s="21">
        <v>44510</v>
      </c>
      <c r="C3960" s="26" t="s">
        <v>828</v>
      </c>
      <c r="D3960">
        <v>1</v>
      </c>
      <c r="E3960">
        <v>2</v>
      </c>
      <c r="F3960">
        <v>15</v>
      </c>
      <c r="G3960">
        <v>10.26</v>
      </c>
      <c r="H3960" t="str">
        <f>_xlfn.XLOOKUP(Table1[[#This Row],[MyyjäID]],myyjat!$A$2:$A$16,myyjat!$B$2:$B$16)</f>
        <v>Petteri</v>
      </c>
      <c r="I3960">
        <f>_xlfn.XLOOKUP(Table1[[#This Row],[Tuotenumero]],tuotteet!$A$2:$A$26,tuotteet!$C$2:$C$26)</f>
        <v>4</v>
      </c>
      <c r="J3960" t="str">
        <f>_xlfn.XLOOKUP(Table1[[#This Row],[ryhmäID]],ryhmat!$A$2:$A$7,ryhmat!$B$2:$B$7)</f>
        <v>Tarvikkeet</v>
      </c>
      <c r="K3960">
        <f>Table1[[#This Row],[Myyntihinta]]-Table1[[#This Row],[Ostohinta]]</f>
        <v>4.74</v>
      </c>
    </row>
    <row r="3961" spans="1:11" x14ac:dyDescent="0.2">
      <c r="A3961">
        <v>54459</v>
      </c>
      <c r="B3961" s="21">
        <v>44510</v>
      </c>
      <c r="C3961" s="26" t="s">
        <v>828</v>
      </c>
      <c r="D3961">
        <v>1</v>
      </c>
      <c r="E3961">
        <v>2</v>
      </c>
      <c r="F3961">
        <v>15</v>
      </c>
      <c r="G3961">
        <v>11.19</v>
      </c>
      <c r="H3961" t="str">
        <f>_xlfn.XLOOKUP(Table1[[#This Row],[MyyjäID]],myyjat!$A$2:$A$16,myyjat!$B$2:$B$16)</f>
        <v>Petteri</v>
      </c>
      <c r="I3961">
        <f>_xlfn.XLOOKUP(Table1[[#This Row],[Tuotenumero]],tuotteet!$A$2:$A$26,tuotteet!$C$2:$C$26)</f>
        <v>4</v>
      </c>
      <c r="J3961" t="str">
        <f>_xlfn.XLOOKUP(Table1[[#This Row],[ryhmäID]],ryhmat!$A$2:$A$7,ryhmat!$B$2:$B$7)</f>
        <v>Tarvikkeet</v>
      </c>
      <c r="K3961">
        <f>Table1[[#This Row],[Myyntihinta]]-Table1[[#This Row],[Ostohinta]]</f>
        <v>3.8100000000000005</v>
      </c>
    </row>
    <row r="3962" spans="1:11" x14ac:dyDescent="0.2">
      <c r="A3962">
        <v>54460</v>
      </c>
      <c r="B3962" s="21">
        <v>44510</v>
      </c>
      <c r="C3962" s="26" t="s">
        <v>828</v>
      </c>
      <c r="D3962">
        <v>1</v>
      </c>
      <c r="E3962">
        <v>5</v>
      </c>
      <c r="F3962">
        <v>15</v>
      </c>
      <c r="G3962">
        <v>10.87</v>
      </c>
      <c r="H3962" t="str">
        <f>_xlfn.XLOOKUP(Table1[[#This Row],[MyyjäID]],myyjat!$A$2:$A$16,myyjat!$B$2:$B$16)</f>
        <v>Liisa</v>
      </c>
      <c r="I3962">
        <f>_xlfn.XLOOKUP(Table1[[#This Row],[Tuotenumero]],tuotteet!$A$2:$A$26,tuotteet!$C$2:$C$26)</f>
        <v>4</v>
      </c>
      <c r="J3962" t="str">
        <f>_xlfn.XLOOKUP(Table1[[#This Row],[ryhmäID]],ryhmat!$A$2:$A$7,ryhmat!$B$2:$B$7)</f>
        <v>Tarvikkeet</v>
      </c>
      <c r="K3962">
        <f>Table1[[#This Row],[Myyntihinta]]-Table1[[#This Row],[Ostohinta]]</f>
        <v>4.1300000000000008</v>
      </c>
    </row>
    <row r="3963" spans="1:11" x14ac:dyDescent="0.2">
      <c r="A3963">
        <v>54461</v>
      </c>
      <c r="B3963" s="21">
        <v>44510</v>
      </c>
      <c r="C3963" s="26" t="s">
        <v>828</v>
      </c>
      <c r="D3963">
        <v>1</v>
      </c>
      <c r="E3963">
        <v>10</v>
      </c>
      <c r="F3963">
        <v>15</v>
      </c>
      <c r="G3963">
        <v>10.39</v>
      </c>
      <c r="H3963" t="str">
        <f>_xlfn.XLOOKUP(Table1[[#This Row],[MyyjäID]],myyjat!$A$2:$A$16,myyjat!$B$2:$B$16)</f>
        <v>Jenni</v>
      </c>
      <c r="I3963">
        <f>_xlfn.XLOOKUP(Table1[[#This Row],[Tuotenumero]],tuotteet!$A$2:$A$26,tuotteet!$C$2:$C$26)</f>
        <v>4</v>
      </c>
      <c r="J3963" t="str">
        <f>_xlfn.XLOOKUP(Table1[[#This Row],[ryhmäID]],ryhmat!$A$2:$A$7,ryhmat!$B$2:$B$7)</f>
        <v>Tarvikkeet</v>
      </c>
      <c r="K3963">
        <f>Table1[[#This Row],[Myyntihinta]]-Table1[[#This Row],[Ostohinta]]</f>
        <v>4.6099999999999994</v>
      </c>
    </row>
    <row r="3964" spans="1:11" x14ac:dyDescent="0.2">
      <c r="A3964">
        <v>54462</v>
      </c>
      <c r="B3964" s="21">
        <v>44510</v>
      </c>
      <c r="C3964" s="26" t="s">
        <v>829</v>
      </c>
      <c r="D3964">
        <v>1</v>
      </c>
      <c r="E3964">
        <v>5</v>
      </c>
      <c r="F3964">
        <v>341</v>
      </c>
      <c r="G3964">
        <v>223.03</v>
      </c>
      <c r="H3964" t="str">
        <f>_xlfn.XLOOKUP(Table1[[#This Row],[MyyjäID]],myyjat!$A$2:$A$16,myyjat!$B$2:$B$16)</f>
        <v>Liisa</v>
      </c>
      <c r="I3964">
        <f>_xlfn.XLOOKUP(Table1[[#This Row],[Tuotenumero]],tuotteet!$A$2:$A$26,tuotteet!$C$2:$C$26)</f>
        <v>3</v>
      </c>
      <c r="J3964" t="str">
        <f>_xlfn.XLOOKUP(Table1[[#This Row],[ryhmäID]],ryhmat!$A$2:$A$7,ryhmat!$B$2:$B$7)</f>
        <v>TV</v>
      </c>
      <c r="K3964">
        <f>Table1[[#This Row],[Myyntihinta]]-Table1[[#This Row],[Ostohinta]]</f>
        <v>117.97</v>
      </c>
    </row>
    <row r="3965" spans="1:11" x14ac:dyDescent="0.2">
      <c r="A3965">
        <v>54463</v>
      </c>
      <c r="B3965" s="21">
        <v>44510</v>
      </c>
      <c r="C3965" s="26" t="s">
        <v>828</v>
      </c>
      <c r="D3965">
        <v>1</v>
      </c>
      <c r="E3965">
        <v>3</v>
      </c>
      <c r="F3965">
        <v>15</v>
      </c>
      <c r="G3965">
        <v>10.75</v>
      </c>
      <c r="H3965" t="str">
        <f>_xlfn.XLOOKUP(Table1[[#This Row],[MyyjäID]],myyjat!$A$2:$A$16,myyjat!$B$2:$B$16)</f>
        <v>Pekka</v>
      </c>
      <c r="I3965">
        <f>_xlfn.XLOOKUP(Table1[[#This Row],[Tuotenumero]],tuotteet!$A$2:$A$26,tuotteet!$C$2:$C$26)</f>
        <v>4</v>
      </c>
      <c r="J3965" t="str">
        <f>_xlfn.XLOOKUP(Table1[[#This Row],[ryhmäID]],ryhmat!$A$2:$A$7,ryhmat!$B$2:$B$7)</f>
        <v>Tarvikkeet</v>
      </c>
      <c r="K3965">
        <f>Table1[[#This Row],[Myyntihinta]]-Table1[[#This Row],[Ostohinta]]</f>
        <v>4.25</v>
      </c>
    </row>
    <row r="3966" spans="1:11" x14ac:dyDescent="0.2">
      <c r="A3966">
        <v>54464</v>
      </c>
      <c r="B3966" s="21">
        <v>44510</v>
      </c>
      <c r="C3966" s="26" t="s">
        <v>828</v>
      </c>
      <c r="D3966">
        <v>1</v>
      </c>
      <c r="E3966">
        <v>16</v>
      </c>
      <c r="F3966">
        <v>14</v>
      </c>
      <c r="G3966">
        <v>10.26</v>
      </c>
      <c r="H3966" t="str">
        <f>_xlfn.XLOOKUP(Table1[[#This Row],[MyyjäID]],myyjat!$A$2:$A$16,myyjat!$B$2:$B$16)</f>
        <v>Sanni</v>
      </c>
      <c r="I3966">
        <f>_xlfn.XLOOKUP(Table1[[#This Row],[Tuotenumero]],tuotteet!$A$2:$A$26,tuotteet!$C$2:$C$26)</f>
        <v>4</v>
      </c>
      <c r="J3966" t="str">
        <f>_xlfn.XLOOKUP(Table1[[#This Row],[ryhmäID]],ryhmat!$A$2:$A$7,ryhmat!$B$2:$B$7)</f>
        <v>Tarvikkeet</v>
      </c>
      <c r="K3966">
        <f>Table1[[#This Row],[Myyntihinta]]-Table1[[#This Row],[Ostohinta]]</f>
        <v>3.74</v>
      </c>
    </row>
    <row r="3967" spans="1:11" x14ac:dyDescent="0.2">
      <c r="A3967">
        <v>54465</v>
      </c>
      <c r="B3967" s="21">
        <v>44511</v>
      </c>
      <c r="C3967" s="26" t="s">
        <v>828</v>
      </c>
      <c r="D3967">
        <v>1</v>
      </c>
      <c r="E3967">
        <v>2</v>
      </c>
      <c r="F3967">
        <v>15</v>
      </c>
      <c r="G3967">
        <v>11.05</v>
      </c>
      <c r="H3967" t="str">
        <f>_xlfn.XLOOKUP(Table1[[#This Row],[MyyjäID]],myyjat!$A$2:$A$16,myyjat!$B$2:$B$16)</f>
        <v>Petteri</v>
      </c>
      <c r="I3967">
        <f>_xlfn.XLOOKUP(Table1[[#This Row],[Tuotenumero]],tuotteet!$A$2:$A$26,tuotteet!$C$2:$C$26)</f>
        <v>4</v>
      </c>
      <c r="J3967" t="str">
        <f>_xlfn.XLOOKUP(Table1[[#This Row],[ryhmäID]],ryhmat!$A$2:$A$7,ryhmat!$B$2:$B$7)</f>
        <v>Tarvikkeet</v>
      </c>
      <c r="K3967">
        <f>Table1[[#This Row],[Myyntihinta]]-Table1[[#This Row],[Ostohinta]]</f>
        <v>3.9499999999999993</v>
      </c>
    </row>
    <row r="3968" spans="1:11" x14ac:dyDescent="0.2">
      <c r="A3968">
        <v>54466</v>
      </c>
      <c r="B3968" s="21">
        <v>44511</v>
      </c>
      <c r="C3968" s="26" t="s">
        <v>826</v>
      </c>
      <c r="D3968">
        <v>1</v>
      </c>
      <c r="E3968">
        <v>16</v>
      </c>
      <c r="F3968">
        <v>18</v>
      </c>
      <c r="G3968">
        <v>9.0399999999999991</v>
      </c>
      <c r="H3968" t="str">
        <f>_xlfn.XLOOKUP(Table1[[#This Row],[MyyjäID]],myyjat!$A$2:$A$16,myyjat!$B$2:$B$16)</f>
        <v>Sanni</v>
      </c>
      <c r="I3968">
        <f>_xlfn.XLOOKUP(Table1[[#This Row],[Tuotenumero]],tuotteet!$A$2:$A$26,tuotteet!$C$2:$C$26)</f>
        <v>4</v>
      </c>
      <c r="J3968" t="str">
        <f>_xlfn.XLOOKUP(Table1[[#This Row],[ryhmäID]],ryhmat!$A$2:$A$7,ryhmat!$B$2:$B$7)</f>
        <v>Tarvikkeet</v>
      </c>
      <c r="K3968">
        <f>Table1[[#This Row],[Myyntihinta]]-Table1[[#This Row],[Ostohinta]]</f>
        <v>8.9600000000000009</v>
      </c>
    </row>
    <row r="3969" spans="1:11" x14ac:dyDescent="0.2">
      <c r="A3969">
        <v>54467</v>
      </c>
      <c r="B3969" s="21">
        <v>44512</v>
      </c>
      <c r="C3969" s="26" t="s">
        <v>828</v>
      </c>
      <c r="D3969">
        <v>1</v>
      </c>
      <c r="E3969">
        <v>6</v>
      </c>
      <c r="F3969">
        <v>14</v>
      </c>
      <c r="G3969">
        <v>10.74</v>
      </c>
      <c r="H3969" t="str">
        <f>_xlfn.XLOOKUP(Table1[[#This Row],[MyyjäID]],myyjat!$A$2:$A$16,myyjat!$B$2:$B$16)</f>
        <v>Hessu</v>
      </c>
      <c r="I3969">
        <f>_xlfn.XLOOKUP(Table1[[#This Row],[Tuotenumero]],tuotteet!$A$2:$A$26,tuotteet!$C$2:$C$26)</f>
        <v>4</v>
      </c>
      <c r="J3969" t="str">
        <f>_xlfn.XLOOKUP(Table1[[#This Row],[ryhmäID]],ryhmat!$A$2:$A$7,ryhmat!$B$2:$B$7)</f>
        <v>Tarvikkeet</v>
      </c>
      <c r="K3969">
        <f>Table1[[#This Row],[Myyntihinta]]-Table1[[#This Row],[Ostohinta]]</f>
        <v>3.26</v>
      </c>
    </row>
    <row r="3970" spans="1:11" x14ac:dyDescent="0.2">
      <c r="A3970">
        <v>54468</v>
      </c>
      <c r="B3970" s="21">
        <v>44512</v>
      </c>
      <c r="C3970" s="26" t="s">
        <v>828</v>
      </c>
      <c r="D3970">
        <v>1</v>
      </c>
      <c r="E3970">
        <v>5</v>
      </c>
      <c r="F3970">
        <v>15</v>
      </c>
      <c r="G3970">
        <v>10.77</v>
      </c>
      <c r="H3970" t="str">
        <f>_xlfn.XLOOKUP(Table1[[#This Row],[MyyjäID]],myyjat!$A$2:$A$16,myyjat!$B$2:$B$16)</f>
        <v>Liisa</v>
      </c>
      <c r="I3970">
        <f>_xlfn.XLOOKUP(Table1[[#This Row],[Tuotenumero]],tuotteet!$A$2:$A$26,tuotteet!$C$2:$C$26)</f>
        <v>4</v>
      </c>
      <c r="J3970" t="str">
        <f>_xlfn.XLOOKUP(Table1[[#This Row],[ryhmäID]],ryhmat!$A$2:$A$7,ryhmat!$B$2:$B$7)</f>
        <v>Tarvikkeet</v>
      </c>
      <c r="K3970">
        <f>Table1[[#This Row],[Myyntihinta]]-Table1[[#This Row],[Ostohinta]]</f>
        <v>4.2300000000000004</v>
      </c>
    </row>
    <row r="3971" spans="1:11" x14ac:dyDescent="0.2">
      <c r="A3971">
        <v>54469</v>
      </c>
      <c r="B3971" s="21">
        <v>44512</v>
      </c>
      <c r="C3971" s="26" t="s">
        <v>828</v>
      </c>
      <c r="D3971">
        <v>1</v>
      </c>
      <c r="E3971">
        <v>6</v>
      </c>
      <c r="F3971">
        <v>15</v>
      </c>
      <c r="G3971">
        <v>10.19</v>
      </c>
      <c r="H3971" t="str">
        <f>_xlfn.XLOOKUP(Table1[[#This Row],[MyyjäID]],myyjat!$A$2:$A$16,myyjat!$B$2:$B$16)</f>
        <v>Hessu</v>
      </c>
      <c r="I3971">
        <f>_xlfn.XLOOKUP(Table1[[#This Row],[Tuotenumero]],tuotteet!$A$2:$A$26,tuotteet!$C$2:$C$26)</f>
        <v>4</v>
      </c>
      <c r="J3971" t="str">
        <f>_xlfn.XLOOKUP(Table1[[#This Row],[ryhmäID]],ryhmat!$A$2:$A$7,ryhmat!$B$2:$B$7)</f>
        <v>Tarvikkeet</v>
      </c>
      <c r="K3971">
        <f>Table1[[#This Row],[Myyntihinta]]-Table1[[#This Row],[Ostohinta]]</f>
        <v>4.8100000000000005</v>
      </c>
    </row>
    <row r="3972" spans="1:11" x14ac:dyDescent="0.2">
      <c r="A3972">
        <v>54470</v>
      </c>
      <c r="B3972" s="21">
        <v>44512</v>
      </c>
      <c r="C3972" s="26" t="s">
        <v>828</v>
      </c>
      <c r="D3972">
        <v>1</v>
      </c>
      <c r="E3972">
        <v>6</v>
      </c>
      <c r="F3972">
        <v>15</v>
      </c>
      <c r="G3972">
        <v>10.38</v>
      </c>
      <c r="H3972" t="str">
        <f>_xlfn.XLOOKUP(Table1[[#This Row],[MyyjäID]],myyjat!$A$2:$A$16,myyjat!$B$2:$B$16)</f>
        <v>Hessu</v>
      </c>
      <c r="I3972">
        <f>_xlfn.XLOOKUP(Table1[[#This Row],[Tuotenumero]],tuotteet!$A$2:$A$26,tuotteet!$C$2:$C$26)</f>
        <v>4</v>
      </c>
      <c r="J3972" t="str">
        <f>_xlfn.XLOOKUP(Table1[[#This Row],[ryhmäID]],ryhmat!$A$2:$A$7,ryhmat!$B$2:$B$7)</f>
        <v>Tarvikkeet</v>
      </c>
      <c r="K3972">
        <f>Table1[[#This Row],[Myyntihinta]]-Table1[[#This Row],[Ostohinta]]</f>
        <v>4.6199999999999992</v>
      </c>
    </row>
    <row r="3973" spans="1:11" x14ac:dyDescent="0.2">
      <c r="A3973">
        <v>54471</v>
      </c>
      <c r="B3973" s="21">
        <v>44512</v>
      </c>
      <c r="C3973" s="26" t="s">
        <v>828</v>
      </c>
      <c r="D3973">
        <v>1</v>
      </c>
      <c r="E3973">
        <v>7</v>
      </c>
      <c r="F3973">
        <v>15</v>
      </c>
      <c r="G3973">
        <v>10.9</v>
      </c>
      <c r="H3973" t="str">
        <f>_xlfn.XLOOKUP(Table1[[#This Row],[MyyjäID]],myyjat!$A$2:$A$16,myyjat!$B$2:$B$16)</f>
        <v>Rauno</v>
      </c>
      <c r="I3973">
        <f>_xlfn.XLOOKUP(Table1[[#This Row],[Tuotenumero]],tuotteet!$A$2:$A$26,tuotteet!$C$2:$C$26)</f>
        <v>4</v>
      </c>
      <c r="J3973" t="str">
        <f>_xlfn.XLOOKUP(Table1[[#This Row],[ryhmäID]],ryhmat!$A$2:$A$7,ryhmat!$B$2:$B$7)</f>
        <v>Tarvikkeet</v>
      </c>
      <c r="K3973">
        <f>Table1[[#This Row],[Myyntihinta]]-Table1[[#This Row],[Ostohinta]]</f>
        <v>4.0999999999999996</v>
      </c>
    </row>
    <row r="3974" spans="1:11" x14ac:dyDescent="0.2">
      <c r="A3974">
        <v>54472</v>
      </c>
      <c r="B3974" s="21">
        <v>44513</v>
      </c>
      <c r="C3974" s="26" t="s">
        <v>829</v>
      </c>
      <c r="D3974">
        <v>1</v>
      </c>
      <c r="E3974">
        <v>2</v>
      </c>
      <c r="F3974">
        <v>347</v>
      </c>
      <c r="G3974">
        <v>230.8</v>
      </c>
      <c r="H3974" t="str">
        <f>_xlfn.XLOOKUP(Table1[[#This Row],[MyyjäID]],myyjat!$A$2:$A$16,myyjat!$B$2:$B$16)</f>
        <v>Petteri</v>
      </c>
      <c r="I3974">
        <f>_xlfn.XLOOKUP(Table1[[#This Row],[Tuotenumero]],tuotteet!$A$2:$A$26,tuotteet!$C$2:$C$26)</f>
        <v>3</v>
      </c>
      <c r="J3974" t="str">
        <f>_xlfn.XLOOKUP(Table1[[#This Row],[ryhmäID]],ryhmat!$A$2:$A$7,ryhmat!$B$2:$B$7)</f>
        <v>TV</v>
      </c>
      <c r="K3974">
        <f>Table1[[#This Row],[Myyntihinta]]-Table1[[#This Row],[Ostohinta]]</f>
        <v>116.19999999999999</v>
      </c>
    </row>
    <row r="3975" spans="1:11" x14ac:dyDescent="0.2">
      <c r="A3975">
        <v>54473</v>
      </c>
      <c r="B3975" s="21">
        <v>44513</v>
      </c>
      <c r="C3975" s="26" t="s">
        <v>828</v>
      </c>
      <c r="D3975">
        <v>1</v>
      </c>
      <c r="E3975">
        <v>6</v>
      </c>
      <c r="F3975">
        <v>14</v>
      </c>
      <c r="G3975">
        <v>10.8</v>
      </c>
      <c r="H3975" t="str">
        <f>_xlfn.XLOOKUP(Table1[[#This Row],[MyyjäID]],myyjat!$A$2:$A$16,myyjat!$B$2:$B$16)</f>
        <v>Hessu</v>
      </c>
      <c r="I3975">
        <f>_xlfn.XLOOKUP(Table1[[#This Row],[Tuotenumero]],tuotteet!$A$2:$A$26,tuotteet!$C$2:$C$26)</f>
        <v>4</v>
      </c>
      <c r="J3975" t="str">
        <f>_xlfn.XLOOKUP(Table1[[#This Row],[ryhmäID]],ryhmat!$A$2:$A$7,ryhmat!$B$2:$B$7)</f>
        <v>Tarvikkeet</v>
      </c>
      <c r="K3975">
        <f>Table1[[#This Row],[Myyntihinta]]-Table1[[#This Row],[Ostohinta]]</f>
        <v>3.1999999999999993</v>
      </c>
    </row>
    <row r="3976" spans="1:11" x14ac:dyDescent="0.2">
      <c r="A3976">
        <v>54474</v>
      </c>
      <c r="B3976" s="21">
        <v>44513</v>
      </c>
      <c r="C3976" s="26" t="s">
        <v>828</v>
      </c>
      <c r="D3976">
        <v>1</v>
      </c>
      <c r="E3976">
        <v>2</v>
      </c>
      <c r="F3976">
        <v>14</v>
      </c>
      <c r="G3976">
        <v>10.96</v>
      </c>
      <c r="H3976" t="str">
        <f>_xlfn.XLOOKUP(Table1[[#This Row],[MyyjäID]],myyjat!$A$2:$A$16,myyjat!$B$2:$B$16)</f>
        <v>Petteri</v>
      </c>
      <c r="I3976">
        <f>_xlfn.XLOOKUP(Table1[[#This Row],[Tuotenumero]],tuotteet!$A$2:$A$26,tuotteet!$C$2:$C$26)</f>
        <v>4</v>
      </c>
      <c r="J3976" t="str">
        <f>_xlfn.XLOOKUP(Table1[[#This Row],[ryhmäID]],ryhmat!$A$2:$A$7,ryhmat!$B$2:$B$7)</f>
        <v>Tarvikkeet</v>
      </c>
      <c r="K3976">
        <f>Table1[[#This Row],[Myyntihinta]]-Table1[[#This Row],[Ostohinta]]</f>
        <v>3.0399999999999991</v>
      </c>
    </row>
    <row r="3977" spans="1:11" x14ac:dyDescent="0.2">
      <c r="A3977">
        <v>54475</v>
      </c>
      <c r="B3977" s="21">
        <v>44513</v>
      </c>
      <c r="C3977" s="26" t="s">
        <v>828</v>
      </c>
      <c r="D3977">
        <v>1</v>
      </c>
      <c r="E3977">
        <v>1</v>
      </c>
      <c r="F3977">
        <v>14</v>
      </c>
      <c r="G3977">
        <v>10.62</v>
      </c>
      <c r="H3977" t="str">
        <f>_xlfn.XLOOKUP(Table1[[#This Row],[MyyjäID]],myyjat!$A$2:$A$16,myyjat!$B$2:$B$16)</f>
        <v>Jani</v>
      </c>
      <c r="I3977">
        <f>_xlfn.XLOOKUP(Table1[[#This Row],[Tuotenumero]],tuotteet!$A$2:$A$26,tuotteet!$C$2:$C$26)</f>
        <v>4</v>
      </c>
      <c r="J3977" t="str">
        <f>_xlfn.XLOOKUP(Table1[[#This Row],[ryhmäID]],ryhmat!$A$2:$A$7,ryhmat!$B$2:$B$7)</f>
        <v>Tarvikkeet</v>
      </c>
      <c r="K3977">
        <f>Table1[[#This Row],[Myyntihinta]]-Table1[[#This Row],[Ostohinta]]</f>
        <v>3.3800000000000008</v>
      </c>
    </row>
    <row r="3978" spans="1:11" x14ac:dyDescent="0.2">
      <c r="A3978">
        <v>54476</v>
      </c>
      <c r="B3978" s="21">
        <v>44513</v>
      </c>
      <c r="C3978" s="26" t="s">
        <v>828</v>
      </c>
      <c r="D3978">
        <v>1</v>
      </c>
      <c r="E3978">
        <v>2</v>
      </c>
      <c r="F3978">
        <v>15</v>
      </c>
      <c r="G3978">
        <v>11.11</v>
      </c>
      <c r="H3978" t="str">
        <f>_xlfn.XLOOKUP(Table1[[#This Row],[MyyjäID]],myyjat!$A$2:$A$16,myyjat!$B$2:$B$16)</f>
        <v>Petteri</v>
      </c>
      <c r="I3978">
        <f>_xlfn.XLOOKUP(Table1[[#This Row],[Tuotenumero]],tuotteet!$A$2:$A$26,tuotteet!$C$2:$C$26)</f>
        <v>4</v>
      </c>
      <c r="J3978" t="str">
        <f>_xlfn.XLOOKUP(Table1[[#This Row],[ryhmäID]],ryhmat!$A$2:$A$7,ryhmat!$B$2:$B$7)</f>
        <v>Tarvikkeet</v>
      </c>
      <c r="K3978">
        <f>Table1[[#This Row],[Myyntihinta]]-Table1[[#This Row],[Ostohinta]]</f>
        <v>3.8900000000000006</v>
      </c>
    </row>
    <row r="3979" spans="1:11" x14ac:dyDescent="0.2">
      <c r="A3979">
        <v>54477</v>
      </c>
      <c r="B3979" s="21">
        <v>44514</v>
      </c>
      <c r="C3979" s="26" t="s">
        <v>830</v>
      </c>
      <c r="D3979">
        <v>1</v>
      </c>
      <c r="E3979">
        <v>7</v>
      </c>
      <c r="F3979">
        <v>55</v>
      </c>
      <c r="G3979">
        <v>45.85</v>
      </c>
      <c r="H3979" t="str">
        <f>_xlfn.XLOOKUP(Table1[[#This Row],[MyyjäID]],myyjat!$A$2:$A$16,myyjat!$B$2:$B$16)</f>
        <v>Rauno</v>
      </c>
      <c r="I3979">
        <f>_xlfn.XLOOKUP(Table1[[#This Row],[Tuotenumero]],tuotteet!$A$2:$A$26,tuotteet!$C$2:$C$26)</f>
        <v>4</v>
      </c>
      <c r="J3979" t="str">
        <f>_xlfn.XLOOKUP(Table1[[#This Row],[ryhmäID]],ryhmat!$A$2:$A$7,ryhmat!$B$2:$B$7)</f>
        <v>Tarvikkeet</v>
      </c>
      <c r="K3979">
        <f>Table1[[#This Row],[Myyntihinta]]-Table1[[#This Row],[Ostohinta]]</f>
        <v>9.1499999999999986</v>
      </c>
    </row>
    <row r="3980" spans="1:11" x14ac:dyDescent="0.2">
      <c r="A3980">
        <v>54478</v>
      </c>
      <c r="B3980" s="21">
        <v>44514</v>
      </c>
      <c r="C3980" s="26" t="s">
        <v>827</v>
      </c>
      <c r="D3980">
        <v>1</v>
      </c>
      <c r="E3980">
        <v>1</v>
      </c>
      <c r="F3980">
        <v>254</v>
      </c>
      <c r="G3980">
        <v>137.31</v>
      </c>
      <c r="H3980" t="str">
        <f>_xlfn.XLOOKUP(Table1[[#This Row],[MyyjäID]],myyjat!$A$2:$A$16,myyjat!$B$2:$B$16)</f>
        <v>Jani</v>
      </c>
      <c r="I3980">
        <f>_xlfn.XLOOKUP(Table1[[#This Row],[Tuotenumero]],tuotteet!$A$2:$A$26,tuotteet!$C$2:$C$26)</f>
        <v>1</v>
      </c>
      <c r="J3980" t="str">
        <f>_xlfn.XLOOKUP(Table1[[#This Row],[ryhmäID]],ryhmat!$A$2:$A$7,ryhmat!$B$2:$B$7)</f>
        <v>Äänentoisto</v>
      </c>
      <c r="K3980">
        <f>Table1[[#This Row],[Myyntihinta]]-Table1[[#This Row],[Ostohinta]]</f>
        <v>116.69</v>
      </c>
    </row>
    <row r="3981" spans="1:11" x14ac:dyDescent="0.2">
      <c r="A3981">
        <v>54479</v>
      </c>
      <c r="B3981" s="21">
        <v>44514</v>
      </c>
      <c r="C3981" s="26" t="s">
        <v>828</v>
      </c>
      <c r="D3981">
        <v>1</v>
      </c>
      <c r="E3981">
        <v>16</v>
      </c>
      <c r="F3981">
        <v>14</v>
      </c>
      <c r="G3981">
        <v>10.96</v>
      </c>
      <c r="H3981" t="str">
        <f>_xlfn.XLOOKUP(Table1[[#This Row],[MyyjäID]],myyjat!$A$2:$A$16,myyjat!$B$2:$B$16)</f>
        <v>Sanni</v>
      </c>
      <c r="I3981">
        <f>_xlfn.XLOOKUP(Table1[[#This Row],[Tuotenumero]],tuotteet!$A$2:$A$26,tuotteet!$C$2:$C$26)</f>
        <v>4</v>
      </c>
      <c r="J3981" t="str">
        <f>_xlfn.XLOOKUP(Table1[[#This Row],[ryhmäID]],ryhmat!$A$2:$A$7,ryhmat!$B$2:$B$7)</f>
        <v>Tarvikkeet</v>
      </c>
      <c r="K3981">
        <f>Table1[[#This Row],[Myyntihinta]]-Table1[[#This Row],[Ostohinta]]</f>
        <v>3.0399999999999991</v>
      </c>
    </row>
    <row r="3982" spans="1:11" x14ac:dyDescent="0.2">
      <c r="A3982">
        <v>54480</v>
      </c>
      <c r="B3982" s="21">
        <v>44515</v>
      </c>
      <c r="C3982" s="26" t="s">
        <v>829</v>
      </c>
      <c r="D3982">
        <v>1</v>
      </c>
      <c r="E3982">
        <v>3</v>
      </c>
      <c r="F3982">
        <v>325</v>
      </c>
      <c r="G3982">
        <v>216.4</v>
      </c>
      <c r="H3982" t="str">
        <f>_xlfn.XLOOKUP(Table1[[#This Row],[MyyjäID]],myyjat!$A$2:$A$16,myyjat!$B$2:$B$16)</f>
        <v>Pekka</v>
      </c>
      <c r="I3982">
        <f>_xlfn.XLOOKUP(Table1[[#This Row],[Tuotenumero]],tuotteet!$A$2:$A$26,tuotteet!$C$2:$C$26)</f>
        <v>3</v>
      </c>
      <c r="J3982" t="str">
        <f>_xlfn.XLOOKUP(Table1[[#This Row],[ryhmäID]],ryhmat!$A$2:$A$7,ryhmat!$B$2:$B$7)</f>
        <v>TV</v>
      </c>
      <c r="K3982">
        <f>Table1[[#This Row],[Myyntihinta]]-Table1[[#This Row],[Ostohinta]]</f>
        <v>108.6</v>
      </c>
    </row>
    <row r="3983" spans="1:11" x14ac:dyDescent="0.2">
      <c r="A3983">
        <v>54481</v>
      </c>
      <c r="B3983" s="21">
        <v>44515</v>
      </c>
      <c r="C3983" s="26" t="s">
        <v>828</v>
      </c>
      <c r="D3983">
        <v>1</v>
      </c>
      <c r="E3983">
        <v>5</v>
      </c>
      <c r="F3983">
        <v>14</v>
      </c>
      <c r="G3983">
        <v>10.74</v>
      </c>
      <c r="H3983" t="str">
        <f>_xlfn.XLOOKUP(Table1[[#This Row],[MyyjäID]],myyjat!$A$2:$A$16,myyjat!$B$2:$B$16)</f>
        <v>Liisa</v>
      </c>
      <c r="I3983">
        <f>_xlfn.XLOOKUP(Table1[[#This Row],[Tuotenumero]],tuotteet!$A$2:$A$26,tuotteet!$C$2:$C$26)</f>
        <v>4</v>
      </c>
      <c r="J3983" t="str">
        <f>_xlfn.XLOOKUP(Table1[[#This Row],[ryhmäID]],ryhmat!$A$2:$A$7,ryhmat!$B$2:$B$7)</f>
        <v>Tarvikkeet</v>
      </c>
      <c r="K3983">
        <f>Table1[[#This Row],[Myyntihinta]]-Table1[[#This Row],[Ostohinta]]</f>
        <v>3.26</v>
      </c>
    </row>
    <row r="3984" spans="1:11" x14ac:dyDescent="0.2">
      <c r="A3984">
        <v>54482</v>
      </c>
      <c r="B3984" s="21">
        <v>44516</v>
      </c>
      <c r="C3984" s="26" t="s">
        <v>828</v>
      </c>
      <c r="D3984">
        <v>1</v>
      </c>
      <c r="E3984">
        <v>13</v>
      </c>
      <c r="F3984">
        <v>15</v>
      </c>
      <c r="G3984">
        <v>10.81</v>
      </c>
      <c r="H3984" t="str">
        <f>_xlfn.XLOOKUP(Table1[[#This Row],[MyyjäID]],myyjat!$A$2:$A$16,myyjat!$B$2:$B$16)</f>
        <v>Mari</v>
      </c>
      <c r="I3984">
        <f>_xlfn.XLOOKUP(Table1[[#This Row],[Tuotenumero]],tuotteet!$A$2:$A$26,tuotteet!$C$2:$C$26)</f>
        <v>4</v>
      </c>
      <c r="J3984" t="str">
        <f>_xlfn.XLOOKUP(Table1[[#This Row],[ryhmäID]],ryhmat!$A$2:$A$7,ryhmat!$B$2:$B$7)</f>
        <v>Tarvikkeet</v>
      </c>
      <c r="K3984">
        <f>Table1[[#This Row],[Myyntihinta]]-Table1[[#This Row],[Ostohinta]]</f>
        <v>4.1899999999999995</v>
      </c>
    </row>
    <row r="3985" spans="1:11" x14ac:dyDescent="0.2">
      <c r="A3985">
        <v>54483</v>
      </c>
      <c r="B3985" s="21">
        <v>44516</v>
      </c>
      <c r="C3985" s="26" t="s">
        <v>828</v>
      </c>
      <c r="D3985">
        <v>1</v>
      </c>
      <c r="E3985">
        <v>1</v>
      </c>
      <c r="F3985">
        <v>15</v>
      </c>
      <c r="G3985">
        <v>10.62</v>
      </c>
      <c r="H3985" t="str">
        <f>_xlfn.XLOOKUP(Table1[[#This Row],[MyyjäID]],myyjat!$A$2:$A$16,myyjat!$B$2:$B$16)</f>
        <v>Jani</v>
      </c>
      <c r="I3985">
        <f>_xlfn.XLOOKUP(Table1[[#This Row],[Tuotenumero]],tuotteet!$A$2:$A$26,tuotteet!$C$2:$C$26)</f>
        <v>4</v>
      </c>
      <c r="J3985" t="str">
        <f>_xlfn.XLOOKUP(Table1[[#This Row],[ryhmäID]],ryhmat!$A$2:$A$7,ryhmat!$B$2:$B$7)</f>
        <v>Tarvikkeet</v>
      </c>
      <c r="K3985">
        <f>Table1[[#This Row],[Myyntihinta]]-Table1[[#This Row],[Ostohinta]]</f>
        <v>4.3800000000000008</v>
      </c>
    </row>
    <row r="3986" spans="1:11" x14ac:dyDescent="0.2">
      <c r="A3986">
        <v>54484</v>
      </c>
      <c r="B3986" s="21">
        <v>44516</v>
      </c>
      <c r="C3986" s="26" t="s">
        <v>826</v>
      </c>
      <c r="D3986">
        <v>1</v>
      </c>
      <c r="E3986">
        <v>2</v>
      </c>
      <c r="F3986">
        <v>18</v>
      </c>
      <c r="G3986">
        <v>9.18</v>
      </c>
      <c r="H3986" t="str">
        <f>_xlfn.XLOOKUP(Table1[[#This Row],[MyyjäID]],myyjat!$A$2:$A$16,myyjat!$B$2:$B$16)</f>
        <v>Petteri</v>
      </c>
      <c r="I3986">
        <f>_xlfn.XLOOKUP(Table1[[#This Row],[Tuotenumero]],tuotteet!$A$2:$A$26,tuotteet!$C$2:$C$26)</f>
        <v>4</v>
      </c>
      <c r="J3986" t="str">
        <f>_xlfn.XLOOKUP(Table1[[#This Row],[ryhmäID]],ryhmat!$A$2:$A$7,ryhmat!$B$2:$B$7)</f>
        <v>Tarvikkeet</v>
      </c>
      <c r="K3986">
        <f>Table1[[#This Row],[Myyntihinta]]-Table1[[#This Row],[Ostohinta]]</f>
        <v>8.82</v>
      </c>
    </row>
    <row r="3987" spans="1:11" x14ac:dyDescent="0.2">
      <c r="A3987">
        <v>54485</v>
      </c>
      <c r="B3987" s="21">
        <v>44517</v>
      </c>
      <c r="C3987" s="26" t="s">
        <v>828</v>
      </c>
      <c r="D3987">
        <v>1</v>
      </c>
      <c r="E3987">
        <v>6</v>
      </c>
      <c r="F3987">
        <v>15</v>
      </c>
      <c r="G3987">
        <v>10.64</v>
      </c>
      <c r="H3987" t="str">
        <f>_xlfn.XLOOKUP(Table1[[#This Row],[MyyjäID]],myyjat!$A$2:$A$16,myyjat!$B$2:$B$16)</f>
        <v>Hessu</v>
      </c>
      <c r="I3987">
        <f>_xlfn.XLOOKUP(Table1[[#This Row],[Tuotenumero]],tuotteet!$A$2:$A$26,tuotteet!$C$2:$C$26)</f>
        <v>4</v>
      </c>
      <c r="J3987" t="str">
        <f>_xlfn.XLOOKUP(Table1[[#This Row],[ryhmäID]],ryhmat!$A$2:$A$7,ryhmat!$B$2:$B$7)</f>
        <v>Tarvikkeet</v>
      </c>
      <c r="K3987">
        <f>Table1[[#This Row],[Myyntihinta]]-Table1[[#This Row],[Ostohinta]]</f>
        <v>4.3599999999999994</v>
      </c>
    </row>
    <row r="3988" spans="1:11" x14ac:dyDescent="0.2">
      <c r="A3988">
        <v>54486</v>
      </c>
      <c r="B3988" s="21">
        <v>44517</v>
      </c>
      <c r="C3988" s="26" t="s">
        <v>830</v>
      </c>
      <c r="D3988">
        <v>1</v>
      </c>
      <c r="E3988">
        <v>1</v>
      </c>
      <c r="F3988">
        <v>54</v>
      </c>
      <c r="G3988">
        <v>43.24</v>
      </c>
      <c r="H3988" t="str">
        <f>_xlfn.XLOOKUP(Table1[[#This Row],[MyyjäID]],myyjat!$A$2:$A$16,myyjat!$B$2:$B$16)</f>
        <v>Jani</v>
      </c>
      <c r="I3988">
        <f>_xlfn.XLOOKUP(Table1[[#This Row],[Tuotenumero]],tuotteet!$A$2:$A$26,tuotteet!$C$2:$C$26)</f>
        <v>4</v>
      </c>
      <c r="J3988" t="str">
        <f>_xlfn.XLOOKUP(Table1[[#This Row],[ryhmäID]],ryhmat!$A$2:$A$7,ryhmat!$B$2:$B$7)</f>
        <v>Tarvikkeet</v>
      </c>
      <c r="K3988">
        <f>Table1[[#This Row],[Myyntihinta]]-Table1[[#This Row],[Ostohinta]]</f>
        <v>10.759999999999998</v>
      </c>
    </row>
    <row r="3989" spans="1:11" x14ac:dyDescent="0.2">
      <c r="A3989">
        <v>54487</v>
      </c>
      <c r="B3989" s="21">
        <v>44518</v>
      </c>
      <c r="C3989" s="26" t="s">
        <v>828</v>
      </c>
      <c r="D3989">
        <v>1</v>
      </c>
      <c r="E3989">
        <v>7</v>
      </c>
      <c r="F3989">
        <v>14</v>
      </c>
      <c r="G3989">
        <v>11.08</v>
      </c>
      <c r="H3989" t="str">
        <f>_xlfn.XLOOKUP(Table1[[#This Row],[MyyjäID]],myyjat!$A$2:$A$16,myyjat!$B$2:$B$16)</f>
        <v>Rauno</v>
      </c>
      <c r="I3989">
        <f>_xlfn.XLOOKUP(Table1[[#This Row],[Tuotenumero]],tuotteet!$A$2:$A$26,tuotteet!$C$2:$C$26)</f>
        <v>4</v>
      </c>
      <c r="J3989" t="str">
        <f>_xlfn.XLOOKUP(Table1[[#This Row],[ryhmäID]],ryhmat!$A$2:$A$7,ryhmat!$B$2:$B$7)</f>
        <v>Tarvikkeet</v>
      </c>
      <c r="K3989">
        <f>Table1[[#This Row],[Myyntihinta]]-Table1[[#This Row],[Ostohinta]]</f>
        <v>2.92</v>
      </c>
    </row>
    <row r="3990" spans="1:11" x14ac:dyDescent="0.2">
      <c r="A3990">
        <v>54488</v>
      </c>
      <c r="B3990" s="21">
        <v>44518</v>
      </c>
      <c r="C3990" s="26" t="s">
        <v>828</v>
      </c>
      <c r="D3990">
        <v>2</v>
      </c>
      <c r="E3990">
        <v>1</v>
      </c>
      <c r="F3990">
        <v>15</v>
      </c>
      <c r="G3990">
        <v>10.9</v>
      </c>
      <c r="H3990" t="str">
        <f>_xlfn.XLOOKUP(Table1[[#This Row],[MyyjäID]],myyjat!$A$2:$A$16,myyjat!$B$2:$B$16)</f>
        <v>Jani</v>
      </c>
      <c r="I3990">
        <f>_xlfn.XLOOKUP(Table1[[#This Row],[Tuotenumero]],tuotteet!$A$2:$A$26,tuotteet!$C$2:$C$26)</f>
        <v>4</v>
      </c>
      <c r="J3990" t="str">
        <f>_xlfn.XLOOKUP(Table1[[#This Row],[ryhmäID]],ryhmat!$A$2:$A$7,ryhmat!$B$2:$B$7)</f>
        <v>Tarvikkeet</v>
      </c>
      <c r="K3990">
        <f>Table1[[#This Row],[Myyntihinta]]-Table1[[#This Row],[Ostohinta]]</f>
        <v>4.0999999999999996</v>
      </c>
    </row>
    <row r="3991" spans="1:11" x14ac:dyDescent="0.2">
      <c r="A3991">
        <v>54489</v>
      </c>
      <c r="B3991" s="21">
        <v>44518</v>
      </c>
      <c r="C3991" s="26" t="s">
        <v>828</v>
      </c>
      <c r="D3991">
        <v>1</v>
      </c>
      <c r="E3991">
        <v>6</v>
      </c>
      <c r="F3991">
        <v>15</v>
      </c>
      <c r="G3991">
        <v>10.42</v>
      </c>
      <c r="H3991" t="str">
        <f>_xlfn.XLOOKUP(Table1[[#This Row],[MyyjäID]],myyjat!$A$2:$A$16,myyjat!$B$2:$B$16)</f>
        <v>Hessu</v>
      </c>
      <c r="I3991">
        <f>_xlfn.XLOOKUP(Table1[[#This Row],[Tuotenumero]],tuotteet!$A$2:$A$26,tuotteet!$C$2:$C$26)</f>
        <v>4</v>
      </c>
      <c r="J3991" t="str">
        <f>_xlfn.XLOOKUP(Table1[[#This Row],[ryhmäID]],ryhmat!$A$2:$A$7,ryhmat!$B$2:$B$7)</f>
        <v>Tarvikkeet</v>
      </c>
      <c r="K3991">
        <f>Table1[[#This Row],[Myyntihinta]]-Table1[[#This Row],[Ostohinta]]</f>
        <v>4.58</v>
      </c>
    </row>
    <row r="3992" spans="1:11" x14ac:dyDescent="0.2">
      <c r="A3992">
        <v>54490</v>
      </c>
      <c r="B3992" s="21">
        <v>44518</v>
      </c>
      <c r="C3992" s="26" t="s">
        <v>828</v>
      </c>
      <c r="D3992">
        <v>1</v>
      </c>
      <c r="E3992">
        <v>6</v>
      </c>
      <c r="F3992">
        <v>15</v>
      </c>
      <c r="G3992">
        <v>10.41</v>
      </c>
      <c r="H3992" t="str">
        <f>_xlfn.XLOOKUP(Table1[[#This Row],[MyyjäID]],myyjat!$A$2:$A$16,myyjat!$B$2:$B$16)</f>
        <v>Hessu</v>
      </c>
      <c r="I3992">
        <f>_xlfn.XLOOKUP(Table1[[#This Row],[Tuotenumero]],tuotteet!$A$2:$A$26,tuotteet!$C$2:$C$26)</f>
        <v>4</v>
      </c>
      <c r="J3992" t="str">
        <f>_xlfn.XLOOKUP(Table1[[#This Row],[ryhmäID]],ryhmat!$A$2:$A$7,ryhmat!$B$2:$B$7)</f>
        <v>Tarvikkeet</v>
      </c>
      <c r="K3992">
        <f>Table1[[#This Row],[Myyntihinta]]-Table1[[#This Row],[Ostohinta]]</f>
        <v>4.59</v>
      </c>
    </row>
    <row r="3993" spans="1:11" x14ac:dyDescent="0.2">
      <c r="A3993">
        <v>54491</v>
      </c>
      <c r="B3993" s="21">
        <v>44518</v>
      </c>
      <c r="C3993" s="26" t="s">
        <v>828</v>
      </c>
      <c r="D3993">
        <v>1</v>
      </c>
      <c r="E3993">
        <v>6</v>
      </c>
      <c r="F3993">
        <v>14</v>
      </c>
      <c r="G3993">
        <v>11.05</v>
      </c>
      <c r="H3993" t="str">
        <f>_xlfn.XLOOKUP(Table1[[#This Row],[MyyjäID]],myyjat!$A$2:$A$16,myyjat!$B$2:$B$16)</f>
        <v>Hessu</v>
      </c>
      <c r="I3993">
        <f>_xlfn.XLOOKUP(Table1[[#This Row],[Tuotenumero]],tuotteet!$A$2:$A$26,tuotteet!$C$2:$C$26)</f>
        <v>4</v>
      </c>
      <c r="J3993" t="str">
        <f>_xlfn.XLOOKUP(Table1[[#This Row],[ryhmäID]],ryhmat!$A$2:$A$7,ryhmat!$B$2:$B$7)</f>
        <v>Tarvikkeet</v>
      </c>
      <c r="K3993">
        <f>Table1[[#This Row],[Myyntihinta]]-Table1[[#This Row],[Ostohinta]]</f>
        <v>2.9499999999999993</v>
      </c>
    </row>
    <row r="3994" spans="1:11" x14ac:dyDescent="0.2">
      <c r="A3994">
        <v>54492</v>
      </c>
      <c r="B3994" s="21">
        <v>44518</v>
      </c>
      <c r="C3994" s="26" t="s">
        <v>827</v>
      </c>
      <c r="D3994">
        <v>1</v>
      </c>
      <c r="E3994">
        <v>3</v>
      </c>
      <c r="F3994">
        <v>246</v>
      </c>
      <c r="G3994">
        <v>131.96</v>
      </c>
      <c r="H3994" t="str">
        <f>_xlfn.XLOOKUP(Table1[[#This Row],[MyyjäID]],myyjat!$A$2:$A$16,myyjat!$B$2:$B$16)</f>
        <v>Pekka</v>
      </c>
      <c r="I3994">
        <f>_xlfn.XLOOKUP(Table1[[#This Row],[Tuotenumero]],tuotteet!$A$2:$A$26,tuotteet!$C$2:$C$26)</f>
        <v>1</v>
      </c>
      <c r="J3994" t="str">
        <f>_xlfn.XLOOKUP(Table1[[#This Row],[ryhmäID]],ryhmat!$A$2:$A$7,ryhmat!$B$2:$B$7)</f>
        <v>Äänentoisto</v>
      </c>
      <c r="K3994">
        <f>Table1[[#This Row],[Myyntihinta]]-Table1[[#This Row],[Ostohinta]]</f>
        <v>114.03999999999999</v>
      </c>
    </row>
    <row r="3995" spans="1:11" x14ac:dyDescent="0.2">
      <c r="A3995">
        <v>54493</v>
      </c>
      <c r="B3995" s="21">
        <v>44518</v>
      </c>
      <c r="C3995" s="26" t="s">
        <v>828</v>
      </c>
      <c r="D3995">
        <v>1</v>
      </c>
      <c r="E3995">
        <v>1</v>
      </c>
      <c r="F3995">
        <v>15</v>
      </c>
      <c r="G3995">
        <v>10.45</v>
      </c>
      <c r="H3995" t="str">
        <f>_xlfn.XLOOKUP(Table1[[#This Row],[MyyjäID]],myyjat!$A$2:$A$16,myyjat!$B$2:$B$16)</f>
        <v>Jani</v>
      </c>
      <c r="I3995">
        <f>_xlfn.XLOOKUP(Table1[[#This Row],[Tuotenumero]],tuotteet!$A$2:$A$26,tuotteet!$C$2:$C$26)</f>
        <v>4</v>
      </c>
      <c r="J3995" t="str">
        <f>_xlfn.XLOOKUP(Table1[[#This Row],[ryhmäID]],ryhmat!$A$2:$A$7,ryhmat!$B$2:$B$7)</f>
        <v>Tarvikkeet</v>
      </c>
      <c r="K3995">
        <f>Table1[[#This Row],[Myyntihinta]]-Table1[[#This Row],[Ostohinta]]</f>
        <v>4.5500000000000007</v>
      </c>
    </row>
    <row r="3996" spans="1:11" x14ac:dyDescent="0.2">
      <c r="A3996">
        <v>54494</v>
      </c>
      <c r="B3996" s="21">
        <v>44518</v>
      </c>
      <c r="C3996" s="26" t="s">
        <v>828</v>
      </c>
      <c r="D3996">
        <v>1</v>
      </c>
      <c r="E3996">
        <v>2</v>
      </c>
      <c r="F3996">
        <v>15</v>
      </c>
      <c r="G3996">
        <v>11</v>
      </c>
      <c r="H3996" t="str">
        <f>_xlfn.XLOOKUP(Table1[[#This Row],[MyyjäID]],myyjat!$A$2:$A$16,myyjat!$B$2:$B$16)</f>
        <v>Petteri</v>
      </c>
      <c r="I3996">
        <f>_xlfn.XLOOKUP(Table1[[#This Row],[Tuotenumero]],tuotteet!$A$2:$A$26,tuotteet!$C$2:$C$26)</f>
        <v>4</v>
      </c>
      <c r="J3996" t="str">
        <f>_xlfn.XLOOKUP(Table1[[#This Row],[ryhmäID]],ryhmat!$A$2:$A$7,ryhmat!$B$2:$B$7)</f>
        <v>Tarvikkeet</v>
      </c>
      <c r="K3996">
        <f>Table1[[#This Row],[Myyntihinta]]-Table1[[#This Row],[Ostohinta]]</f>
        <v>4</v>
      </c>
    </row>
    <row r="3997" spans="1:11" x14ac:dyDescent="0.2">
      <c r="A3997">
        <v>54495</v>
      </c>
      <c r="B3997" s="21">
        <v>44518</v>
      </c>
      <c r="C3997" s="26" t="s">
        <v>828</v>
      </c>
      <c r="D3997">
        <v>1</v>
      </c>
      <c r="E3997">
        <v>7</v>
      </c>
      <c r="F3997">
        <v>15</v>
      </c>
      <c r="G3997">
        <v>10.82</v>
      </c>
      <c r="H3997" t="str">
        <f>_xlfn.XLOOKUP(Table1[[#This Row],[MyyjäID]],myyjat!$A$2:$A$16,myyjat!$B$2:$B$16)</f>
        <v>Rauno</v>
      </c>
      <c r="I3997">
        <f>_xlfn.XLOOKUP(Table1[[#This Row],[Tuotenumero]],tuotteet!$A$2:$A$26,tuotteet!$C$2:$C$26)</f>
        <v>4</v>
      </c>
      <c r="J3997" t="str">
        <f>_xlfn.XLOOKUP(Table1[[#This Row],[ryhmäID]],ryhmat!$A$2:$A$7,ryhmat!$B$2:$B$7)</f>
        <v>Tarvikkeet</v>
      </c>
      <c r="K3997">
        <f>Table1[[#This Row],[Myyntihinta]]-Table1[[#This Row],[Ostohinta]]</f>
        <v>4.18</v>
      </c>
    </row>
    <row r="3998" spans="1:11" x14ac:dyDescent="0.2">
      <c r="A3998">
        <v>54496</v>
      </c>
      <c r="B3998" s="21">
        <v>44518</v>
      </c>
      <c r="C3998" s="26" t="s">
        <v>828</v>
      </c>
      <c r="D3998">
        <v>1</v>
      </c>
      <c r="E3998">
        <v>1</v>
      </c>
      <c r="F3998">
        <v>15</v>
      </c>
      <c r="G3998">
        <v>10.23</v>
      </c>
      <c r="H3998" t="str">
        <f>_xlfn.XLOOKUP(Table1[[#This Row],[MyyjäID]],myyjat!$A$2:$A$16,myyjat!$B$2:$B$16)</f>
        <v>Jani</v>
      </c>
      <c r="I3998">
        <f>_xlfn.XLOOKUP(Table1[[#This Row],[Tuotenumero]],tuotteet!$A$2:$A$26,tuotteet!$C$2:$C$26)</f>
        <v>4</v>
      </c>
      <c r="J3998" t="str">
        <f>_xlfn.XLOOKUP(Table1[[#This Row],[ryhmäID]],ryhmat!$A$2:$A$7,ryhmat!$B$2:$B$7)</f>
        <v>Tarvikkeet</v>
      </c>
      <c r="K3998">
        <f>Table1[[#This Row],[Myyntihinta]]-Table1[[#This Row],[Ostohinta]]</f>
        <v>4.7699999999999996</v>
      </c>
    </row>
    <row r="3999" spans="1:11" x14ac:dyDescent="0.2">
      <c r="A3999">
        <v>54497</v>
      </c>
      <c r="B3999" s="21">
        <v>44518</v>
      </c>
      <c r="C3999" s="26" t="s">
        <v>829</v>
      </c>
      <c r="D3999">
        <v>1</v>
      </c>
      <c r="E3999">
        <v>2</v>
      </c>
      <c r="F3999">
        <v>335</v>
      </c>
      <c r="G3999">
        <v>215.9</v>
      </c>
      <c r="H3999" t="str">
        <f>_xlfn.XLOOKUP(Table1[[#This Row],[MyyjäID]],myyjat!$A$2:$A$16,myyjat!$B$2:$B$16)</f>
        <v>Petteri</v>
      </c>
      <c r="I3999">
        <f>_xlfn.XLOOKUP(Table1[[#This Row],[Tuotenumero]],tuotteet!$A$2:$A$26,tuotteet!$C$2:$C$26)</f>
        <v>3</v>
      </c>
      <c r="J3999" t="str">
        <f>_xlfn.XLOOKUP(Table1[[#This Row],[ryhmäID]],ryhmat!$A$2:$A$7,ryhmat!$B$2:$B$7)</f>
        <v>TV</v>
      </c>
      <c r="K3999">
        <f>Table1[[#This Row],[Myyntihinta]]-Table1[[#This Row],[Ostohinta]]</f>
        <v>119.1</v>
      </c>
    </row>
    <row r="4000" spans="1:11" x14ac:dyDescent="0.2">
      <c r="A4000">
        <v>54498</v>
      </c>
      <c r="B4000" s="21">
        <v>44518</v>
      </c>
      <c r="C4000" s="26" t="s">
        <v>828</v>
      </c>
      <c r="D4000">
        <v>1</v>
      </c>
      <c r="E4000">
        <v>6</v>
      </c>
      <c r="F4000">
        <v>15</v>
      </c>
      <c r="G4000">
        <v>11.22</v>
      </c>
      <c r="H4000" t="str">
        <f>_xlfn.XLOOKUP(Table1[[#This Row],[MyyjäID]],myyjat!$A$2:$A$16,myyjat!$B$2:$B$16)</f>
        <v>Hessu</v>
      </c>
      <c r="I4000">
        <f>_xlfn.XLOOKUP(Table1[[#This Row],[Tuotenumero]],tuotteet!$A$2:$A$26,tuotteet!$C$2:$C$26)</f>
        <v>4</v>
      </c>
      <c r="J4000" t="str">
        <f>_xlfn.XLOOKUP(Table1[[#This Row],[ryhmäID]],ryhmat!$A$2:$A$7,ryhmat!$B$2:$B$7)</f>
        <v>Tarvikkeet</v>
      </c>
      <c r="K4000">
        <f>Table1[[#This Row],[Myyntihinta]]-Table1[[#This Row],[Ostohinta]]</f>
        <v>3.7799999999999994</v>
      </c>
    </row>
    <row r="4001" spans="1:11" x14ac:dyDescent="0.2">
      <c r="A4001">
        <v>54499</v>
      </c>
      <c r="B4001" s="21">
        <v>44519</v>
      </c>
      <c r="C4001" s="26" t="s">
        <v>828</v>
      </c>
      <c r="D4001">
        <v>1</v>
      </c>
      <c r="E4001">
        <v>2</v>
      </c>
      <c r="F4001">
        <v>15</v>
      </c>
      <c r="G4001">
        <v>11.05</v>
      </c>
      <c r="H4001" t="str">
        <f>_xlfn.XLOOKUP(Table1[[#This Row],[MyyjäID]],myyjat!$A$2:$A$16,myyjat!$B$2:$B$16)</f>
        <v>Petteri</v>
      </c>
      <c r="I4001">
        <f>_xlfn.XLOOKUP(Table1[[#This Row],[Tuotenumero]],tuotteet!$A$2:$A$26,tuotteet!$C$2:$C$26)</f>
        <v>4</v>
      </c>
      <c r="J4001" t="str">
        <f>_xlfn.XLOOKUP(Table1[[#This Row],[ryhmäID]],ryhmat!$A$2:$A$7,ryhmat!$B$2:$B$7)</f>
        <v>Tarvikkeet</v>
      </c>
      <c r="K4001">
        <f>Table1[[#This Row],[Myyntihinta]]-Table1[[#This Row],[Ostohinta]]</f>
        <v>3.9499999999999993</v>
      </c>
    </row>
    <row r="4002" spans="1:11" x14ac:dyDescent="0.2">
      <c r="A4002">
        <v>54500</v>
      </c>
      <c r="B4002" s="21">
        <v>44520</v>
      </c>
      <c r="C4002" s="26" t="s">
        <v>826</v>
      </c>
      <c r="D4002">
        <v>1</v>
      </c>
      <c r="E4002">
        <v>7</v>
      </c>
      <c r="F4002">
        <v>18</v>
      </c>
      <c r="G4002">
        <v>8.82</v>
      </c>
      <c r="H4002" t="str">
        <f>_xlfn.XLOOKUP(Table1[[#This Row],[MyyjäID]],myyjat!$A$2:$A$16,myyjat!$B$2:$B$16)</f>
        <v>Rauno</v>
      </c>
      <c r="I4002">
        <f>_xlfn.XLOOKUP(Table1[[#This Row],[Tuotenumero]],tuotteet!$A$2:$A$26,tuotteet!$C$2:$C$26)</f>
        <v>4</v>
      </c>
      <c r="J4002" t="str">
        <f>_xlfn.XLOOKUP(Table1[[#This Row],[ryhmäID]],ryhmat!$A$2:$A$7,ryhmat!$B$2:$B$7)</f>
        <v>Tarvikkeet</v>
      </c>
      <c r="K4002">
        <f>Table1[[#This Row],[Myyntihinta]]-Table1[[#This Row],[Ostohinta]]</f>
        <v>9.18</v>
      </c>
    </row>
    <row r="4003" spans="1:11" x14ac:dyDescent="0.2">
      <c r="A4003">
        <v>54501</v>
      </c>
      <c r="B4003" s="21">
        <v>44520</v>
      </c>
      <c r="C4003" s="26" t="s">
        <v>828</v>
      </c>
      <c r="D4003">
        <v>1</v>
      </c>
      <c r="E4003">
        <v>6</v>
      </c>
      <c r="F4003">
        <v>15</v>
      </c>
      <c r="G4003">
        <v>10.83</v>
      </c>
      <c r="H4003" t="str">
        <f>_xlfn.XLOOKUP(Table1[[#This Row],[MyyjäID]],myyjat!$A$2:$A$16,myyjat!$B$2:$B$16)</f>
        <v>Hessu</v>
      </c>
      <c r="I4003">
        <f>_xlfn.XLOOKUP(Table1[[#This Row],[Tuotenumero]],tuotteet!$A$2:$A$26,tuotteet!$C$2:$C$26)</f>
        <v>4</v>
      </c>
      <c r="J4003" t="str">
        <f>_xlfn.XLOOKUP(Table1[[#This Row],[ryhmäID]],ryhmat!$A$2:$A$7,ryhmat!$B$2:$B$7)</f>
        <v>Tarvikkeet</v>
      </c>
      <c r="K4003">
        <f>Table1[[#This Row],[Myyntihinta]]-Table1[[#This Row],[Ostohinta]]</f>
        <v>4.17</v>
      </c>
    </row>
    <row r="4004" spans="1:11" x14ac:dyDescent="0.2">
      <c r="A4004">
        <v>54502</v>
      </c>
      <c r="B4004" s="21">
        <v>44520</v>
      </c>
      <c r="C4004" s="26" t="s">
        <v>833</v>
      </c>
      <c r="D4004">
        <v>1</v>
      </c>
      <c r="E4004">
        <v>2</v>
      </c>
      <c r="F4004">
        <v>34</v>
      </c>
      <c r="G4004">
        <v>19.649999999999999</v>
      </c>
      <c r="H4004" t="str">
        <f>_xlfn.XLOOKUP(Table1[[#This Row],[MyyjäID]],myyjat!$A$2:$A$16,myyjat!$B$2:$B$16)</f>
        <v>Petteri</v>
      </c>
      <c r="I4004">
        <f>_xlfn.XLOOKUP(Table1[[#This Row],[Tuotenumero]],tuotteet!$A$2:$A$26,tuotteet!$C$2:$C$26)</f>
        <v>4</v>
      </c>
      <c r="J4004" t="str">
        <f>_xlfn.XLOOKUP(Table1[[#This Row],[ryhmäID]],ryhmat!$A$2:$A$7,ryhmat!$B$2:$B$7)</f>
        <v>Tarvikkeet</v>
      </c>
      <c r="K4004">
        <f>Table1[[#This Row],[Myyntihinta]]-Table1[[#This Row],[Ostohinta]]</f>
        <v>14.350000000000001</v>
      </c>
    </row>
    <row r="4005" spans="1:11" x14ac:dyDescent="0.2">
      <c r="A4005">
        <v>54503</v>
      </c>
      <c r="B4005" s="21">
        <v>44521</v>
      </c>
      <c r="C4005" s="26" t="s">
        <v>828</v>
      </c>
      <c r="D4005">
        <v>1</v>
      </c>
      <c r="E4005">
        <v>2</v>
      </c>
      <c r="F4005">
        <v>15</v>
      </c>
      <c r="G4005">
        <v>10.89</v>
      </c>
      <c r="H4005" t="str">
        <f>_xlfn.XLOOKUP(Table1[[#This Row],[MyyjäID]],myyjat!$A$2:$A$16,myyjat!$B$2:$B$16)</f>
        <v>Petteri</v>
      </c>
      <c r="I4005">
        <f>_xlfn.XLOOKUP(Table1[[#This Row],[Tuotenumero]],tuotteet!$A$2:$A$26,tuotteet!$C$2:$C$26)</f>
        <v>4</v>
      </c>
      <c r="J4005" t="str">
        <f>_xlfn.XLOOKUP(Table1[[#This Row],[ryhmäID]],ryhmat!$A$2:$A$7,ryhmat!$B$2:$B$7)</f>
        <v>Tarvikkeet</v>
      </c>
      <c r="K4005">
        <f>Table1[[#This Row],[Myyntihinta]]-Table1[[#This Row],[Ostohinta]]</f>
        <v>4.1099999999999994</v>
      </c>
    </row>
    <row r="4006" spans="1:11" x14ac:dyDescent="0.2">
      <c r="A4006">
        <v>54504</v>
      </c>
      <c r="B4006" s="21">
        <v>44521</v>
      </c>
      <c r="C4006" s="26" t="s">
        <v>827</v>
      </c>
      <c r="D4006">
        <v>1</v>
      </c>
      <c r="E4006">
        <v>2</v>
      </c>
      <c r="F4006">
        <v>243</v>
      </c>
      <c r="G4006">
        <v>131.46</v>
      </c>
      <c r="H4006" t="str">
        <f>_xlfn.XLOOKUP(Table1[[#This Row],[MyyjäID]],myyjat!$A$2:$A$16,myyjat!$B$2:$B$16)</f>
        <v>Petteri</v>
      </c>
      <c r="I4006">
        <f>_xlfn.XLOOKUP(Table1[[#This Row],[Tuotenumero]],tuotteet!$A$2:$A$26,tuotteet!$C$2:$C$26)</f>
        <v>1</v>
      </c>
      <c r="J4006" t="str">
        <f>_xlfn.XLOOKUP(Table1[[#This Row],[ryhmäID]],ryhmat!$A$2:$A$7,ryhmat!$B$2:$B$7)</f>
        <v>Äänentoisto</v>
      </c>
      <c r="K4006">
        <f>Table1[[#This Row],[Myyntihinta]]-Table1[[#This Row],[Ostohinta]]</f>
        <v>111.53999999999999</v>
      </c>
    </row>
    <row r="4007" spans="1:11" x14ac:dyDescent="0.2">
      <c r="A4007">
        <v>54505</v>
      </c>
      <c r="B4007" s="21">
        <v>44522</v>
      </c>
      <c r="C4007" s="26" t="s">
        <v>828</v>
      </c>
      <c r="D4007">
        <v>1</v>
      </c>
      <c r="E4007">
        <v>1</v>
      </c>
      <c r="F4007">
        <v>15</v>
      </c>
      <c r="G4007">
        <v>10.41</v>
      </c>
      <c r="H4007" t="str">
        <f>_xlfn.XLOOKUP(Table1[[#This Row],[MyyjäID]],myyjat!$A$2:$A$16,myyjat!$B$2:$B$16)</f>
        <v>Jani</v>
      </c>
      <c r="I4007">
        <f>_xlfn.XLOOKUP(Table1[[#This Row],[Tuotenumero]],tuotteet!$A$2:$A$26,tuotteet!$C$2:$C$26)</f>
        <v>4</v>
      </c>
      <c r="J4007" t="str">
        <f>_xlfn.XLOOKUP(Table1[[#This Row],[ryhmäID]],ryhmat!$A$2:$A$7,ryhmat!$B$2:$B$7)</f>
        <v>Tarvikkeet</v>
      </c>
      <c r="K4007">
        <f>Table1[[#This Row],[Myyntihinta]]-Table1[[#This Row],[Ostohinta]]</f>
        <v>4.59</v>
      </c>
    </row>
    <row r="4008" spans="1:11" x14ac:dyDescent="0.2">
      <c r="A4008">
        <v>54506</v>
      </c>
      <c r="B4008" s="21">
        <v>44522</v>
      </c>
      <c r="C4008" s="26" t="s">
        <v>828</v>
      </c>
      <c r="D4008">
        <v>1</v>
      </c>
      <c r="E4008">
        <v>7</v>
      </c>
      <c r="F4008">
        <v>15</v>
      </c>
      <c r="G4008">
        <v>10.47</v>
      </c>
      <c r="H4008" t="str">
        <f>_xlfn.XLOOKUP(Table1[[#This Row],[MyyjäID]],myyjat!$A$2:$A$16,myyjat!$B$2:$B$16)</f>
        <v>Rauno</v>
      </c>
      <c r="I4008">
        <f>_xlfn.XLOOKUP(Table1[[#This Row],[Tuotenumero]],tuotteet!$A$2:$A$26,tuotteet!$C$2:$C$26)</f>
        <v>4</v>
      </c>
      <c r="J4008" t="str">
        <f>_xlfn.XLOOKUP(Table1[[#This Row],[ryhmäID]],ryhmat!$A$2:$A$7,ryhmat!$B$2:$B$7)</f>
        <v>Tarvikkeet</v>
      </c>
      <c r="K4008">
        <f>Table1[[#This Row],[Myyntihinta]]-Table1[[#This Row],[Ostohinta]]</f>
        <v>4.5299999999999994</v>
      </c>
    </row>
    <row r="4009" spans="1:11" x14ac:dyDescent="0.2">
      <c r="A4009">
        <v>54507</v>
      </c>
      <c r="B4009" s="21">
        <v>44522</v>
      </c>
      <c r="C4009" s="26" t="s">
        <v>828</v>
      </c>
      <c r="D4009">
        <v>1</v>
      </c>
      <c r="E4009">
        <v>6</v>
      </c>
      <c r="F4009">
        <v>14</v>
      </c>
      <c r="G4009">
        <v>10.33</v>
      </c>
      <c r="H4009" t="str">
        <f>_xlfn.XLOOKUP(Table1[[#This Row],[MyyjäID]],myyjat!$A$2:$A$16,myyjat!$B$2:$B$16)</f>
        <v>Hessu</v>
      </c>
      <c r="I4009">
        <f>_xlfn.XLOOKUP(Table1[[#This Row],[Tuotenumero]],tuotteet!$A$2:$A$26,tuotteet!$C$2:$C$26)</f>
        <v>4</v>
      </c>
      <c r="J4009" t="str">
        <f>_xlfn.XLOOKUP(Table1[[#This Row],[ryhmäID]],ryhmat!$A$2:$A$7,ryhmat!$B$2:$B$7)</f>
        <v>Tarvikkeet</v>
      </c>
      <c r="K4009">
        <f>Table1[[#This Row],[Myyntihinta]]-Table1[[#This Row],[Ostohinta]]</f>
        <v>3.67</v>
      </c>
    </row>
    <row r="4010" spans="1:11" x14ac:dyDescent="0.2">
      <c r="A4010">
        <v>54508</v>
      </c>
      <c r="B4010" s="21">
        <v>44523</v>
      </c>
      <c r="C4010" s="26" t="s">
        <v>828</v>
      </c>
      <c r="D4010">
        <v>1</v>
      </c>
      <c r="E4010">
        <v>7</v>
      </c>
      <c r="F4010">
        <v>14</v>
      </c>
      <c r="G4010">
        <v>10.92</v>
      </c>
      <c r="H4010" t="str">
        <f>_xlfn.XLOOKUP(Table1[[#This Row],[MyyjäID]],myyjat!$A$2:$A$16,myyjat!$B$2:$B$16)</f>
        <v>Rauno</v>
      </c>
      <c r="I4010">
        <f>_xlfn.XLOOKUP(Table1[[#This Row],[Tuotenumero]],tuotteet!$A$2:$A$26,tuotteet!$C$2:$C$26)</f>
        <v>4</v>
      </c>
      <c r="J4010" t="str">
        <f>_xlfn.XLOOKUP(Table1[[#This Row],[ryhmäID]],ryhmat!$A$2:$A$7,ryhmat!$B$2:$B$7)</f>
        <v>Tarvikkeet</v>
      </c>
      <c r="K4010">
        <f>Table1[[#This Row],[Myyntihinta]]-Table1[[#This Row],[Ostohinta]]</f>
        <v>3.08</v>
      </c>
    </row>
    <row r="4011" spans="1:11" x14ac:dyDescent="0.2">
      <c r="A4011">
        <v>54509</v>
      </c>
      <c r="B4011" s="21">
        <v>44523</v>
      </c>
      <c r="C4011" s="26" t="s">
        <v>826</v>
      </c>
      <c r="D4011">
        <v>1</v>
      </c>
      <c r="E4011">
        <v>11</v>
      </c>
      <c r="F4011">
        <v>18</v>
      </c>
      <c r="G4011">
        <v>8.73</v>
      </c>
      <c r="H4011" t="str">
        <f>_xlfn.XLOOKUP(Table1[[#This Row],[MyyjäID]],myyjat!$A$2:$A$16,myyjat!$B$2:$B$16)</f>
        <v>Lisbeth</v>
      </c>
      <c r="I4011">
        <f>_xlfn.XLOOKUP(Table1[[#This Row],[Tuotenumero]],tuotteet!$A$2:$A$26,tuotteet!$C$2:$C$26)</f>
        <v>4</v>
      </c>
      <c r="J4011" t="str">
        <f>_xlfn.XLOOKUP(Table1[[#This Row],[ryhmäID]],ryhmat!$A$2:$A$7,ryhmat!$B$2:$B$7)</f>
        <v>Tarvikkeet</v>
      </c>
      <c r="K4011">
        <f>Table1[[#This Row],[Myyntihinta]]-Table1[[#This Row],[Ostohinta]]</f>
        <v>9.27</v>
      </c>
    </row>
    <row r="4012" spans="1:11" x14ac:dyDescent="0.2">
      <c r="A4012">
        <v>54510</v>
      </c>
      <c r="B4012" s="21">
        <v>44523</v>
      </c>
      <c r="C4012" s="26" t="s">
        <v>829</v>
      </c>
      <c r="D4012">
        <v>1</v>
      </c>
      <c r="E4012">
        <v>6</v>
      </c>
      <c r="F4012">
        <v>333</v>
      </c>
      <c r="G4012">
        <v>222.93</v>
      </c>
      <c r="H4012" t="str">
        <f>_xlfn.XLOOKUP(Table1[[#This Row],[MyyjäID]],myyjat!$A$2:$A$16,myyjat!$B$2:$B$16)</f>
        <v>Hessu</v>
      </c>
      <c r="I4012">
        <f>_xlfn.XLOOKUP(Table1[[#This Row],[Tuotenumero]],tuotteet!$A$2:$A$26,tuotteet!$C$2:$C$26)</f>
        <v>3</v>
      </c>
      <c r="J4012" t="str">
        <f>_xlfn.XLOOKUP(Table1[[#This Row],[ryhmäID]],ryhmat!$A$2:$A$7,ryhmat!$B$2:$B$7)</f>
        <v>TV</v>
      </c>
      <c r="K4012">
        <f>Table1[[#This Row],[Myyntihinta]]-Table1[[#This Row],[Ostohinta]]</f>
        <v>110.07</v>
      </c>
    </row>
    <row r="4013" spans="1:11" x14ac:dyDescent="0.2">
      <c r="A4013">
        <v>54511</v>
      </c>
      <c r="B4013" s="21">
        <v>44523</v>
      </c>
      <c r="C4013" s="26" t="s">
        <v>828</v>
      </c>
      <c r="D4013">
        <v>1</v>
      </c>
      <c r="E4013">
        <v>13</v>
      </c>
      <c r="F4013">
        <v>14</v>
      </c>
      <c r="G4013">
        <v>11.15</v>
      </c>
      <c r="H4013" t="str">
        <f>_xlfn.XLOOKUP(Table1[[#This Row],[MyyjäID]],myyjat!$A$2:$A$16,myyjat!$B$2:$B$16)</f>
        <v>Mari</v>
      </c>
      <c r="I4013">
        <f>_xlfn.XLOOKUP(Table1[[#This Row],[Tuotenumero]],tuotteet!$A$2:$A$26,tuotteet!$C$2:$C$26)</f>
        <v>4</v>
      </c>
      <c r="J4013" t="str">
        <f>_xlfn.XLOOKUP(Table1[[#This Row],[ryhmäID]],ryhmat!$A$2:$A$7,ryhmat!$B$2:$B$7)</f>
        <v>Tarvikkeet</v>
      </c>
      <c r="K4013">
        <f>Table1[[#This Row],[Myyntihinta]]-Table1[[#This Row],[Ostohinta]]</f>
        <v>2.8499999999999996</v>
      </c>
    </row>
    <row r="4014" spans="1:11" x14ac:dyDescent="0.2">
      <c r="A4014">
        <v>54512</v>
      </c>
      <c r="B4014" s="21">
        <v>44523</v>
      </c>
      <c r="C4014" s="26" t="s">
        <v>828</v>
      </c>
      <c r="D4014">
        <v>1</v>
      </c>
      <c r="E4014">
        <v>16</v>
      </c>
      <c r="F4014">
        <v>15</v>
      </c>
      <c r="G4014">
        <v>10.84</v>
      </c>
      <c r="H4014" t="str">
        <f>_xlfn.XLOOKUP(Table1[[#This Row],[MyyjäID]],myyjat!$A$2:$A$16,myyjat!$B$2:$B$16)</f>
        <v>Sanni</v>
      </c>
      <c r="I4014">
        <f>_xlfn.XLOOKUP(Table1[[#This Row],[Tuotenumero]],tuotteet!$A$2:$A$26,tuotteet!$C$2:$C$26)</f>
        <v>4</v>
      </c>
      <c r="J4014" t="str">
        <f>_xlfn.XLOOKUP(Table1[[#This Row],[ryhmäID]],ryhmat!$A$2:$A$7,ryhmat!$B$2:$B$7)</f>
        <v>Tarvikkeet</v>
      </c>
      <c r="K4014">
        <f>Table1[[#This Row],[Myyntihinta]]-Table1[[#This Row],[Ostohinta]]</f>
        <v>4.16</v>
      </c>
    </row>
    <row r="4015" spans="1:11" x14ac:dyDescent="0.2">
      <c r="A4015">
        <v>54513</v>
      </c>
      <c r="B4015" s="21">
        <v>44523</v>
      </c>
      <c r="C4015" s="26" t="s">
        <v>830</v>
      </c>
      <c r="D4015">
        <v>1</v>
      </c>
      <c r="E4015">
        <v>11</v>
      </c>
      <c r="F4015">
        <v>55</v>
      </c>
      <c r="G4015">
        <v>41.94</v>
      </c>
      <c r="H4015" t="str">
        <f>_xlfn.XLOOKUP(Table1[[#This Row],[MyyjäID]],myyjat!$A$2:$A$16,myyjat!$B$2:$B$16)</f>
        <v>Lisbeth</v>
      </c>
      <c r="I4015">
        <f>_xlfn.XLOOKUP(Table1[[#This Row],[Tuotenumero]],tuotteet!$A$2:$A$26,tuotteet!$C$2:$C$26)</f>
        <v>4</v>
      </c>
      <c r="J4015" t="str">
        <f>_xlfn.XLOOKUP(Table1[[#This Row],[ryhmäID]],ryhmat!$A$2:$A$7,ryhmat!$B$2:$B$7)</f>
        <v>Tarvikkeet</v>
      </c>
      <c r="K4015">
        <f>Table1[[#This Row],[Myyntihinta]]-Table1[[#This Row],[Ostohinta]]</f>
        <v>13.060000000000002</v>
      </c>
    </row>
    <row r="4016" spans="1:11" x14ac:dyDescent="0.2">
      <c r="A4016">
        <v>54514</v>
      </c>
      <c r="B4016" s="21">
        <v>44524</v>
      </c>
      <c r="C4016" s="26" t="s">
        <v>831</v>
      </c>
      <c r="D4016">
        <v>1</v>
      </c>
      <c r="E4016">
        <v>15</v>
      </c>
      <c r="F4016">
        <v>117</v>
      </c>
      <c r="G4016">
        <v>75.94</v>
      </c>
      <c r="H4016" t="str">
        <f>_xlfn.XLOOKUP(Table1[[#This Row],[MyyjäID]],myyjat!$A$2:$A$16,myyjat!$B$2:$B$16)</f>
        <v>Sohvi</v>
      </c>
      <c r="I4016">
        <f>_xlfn.XLOOKUP(Table1[[#This Row],[Tuotenumero]],tuotteet!$A$2:$A$26,tuotteet!$C$2:$C$26)</f>
        <v>6</v>
      </c>
      <c r="J4016" t="str">
        <f>_xlfn.XLOOKUP(Table1[[#This Row],[ryhmäID]],ryhmat!$A$2:$A$7,ryhmat!$B$2:$B$7)</f>
        <v>Digiboxit</v>
      </c>
      <c r="K4016">
        <f>Table1[[#This Row],[Myyntihinta]]-Table1[[#This Row],[Ostohinta]]</f>
        <v>41.06</v>
      </c>
    </row>
    <row r="4017" spans="1:11" x14ac:dyDescent="0.2">
      <c r="A4017">
        <v>54515</v>
      </c>
      <c r="B4017" s="21">
        <v>44524</v>
      </c>
      <c r="C4017" s="26" t="s">
        <v>828</v>
      </c>
      <c r="D4017">
        <v>1</v>
      </c>
      <c r="E4017">
        <v>9</v>
      </c>
      <c r="F4017">
        <v>15</v>
      </c>
      <c r="G4017">
        <v>11.2</v>
      </c>
      <c r="H4017" t="str">
        <f>_xlfn.XLOOKUP(Table1[[#This Row],[MyyjäID]],myyjat!$A$2:$A$16,myyjat!$B$2:$B$16)</f>
        <v>Maija</v>
      </c>
      <c r="I4017">
        <f>_xlfn.XLOOKUP(Table1[[#This Row],[Tuotenumero]],tuotteet!$A$2:$A$26,tuotteet!$C$2:$C$26)</f>
        <v>4</v>
      </c>
      <c r="J4017" t="str">
        <f>_xlfn.XLOOKUP(Table1[[#This Row],[ryhmäID]],ryhmat!$A$2:$A$7,ryhmat!$B$2:$B$7)</f>
        <v>Tarvikkeet</v>
      </c>
      <c r="K4017">
        <f>Table1[[#This Row],[Myyntihinta]]-Table1[[#This Row],[Ostohinta]]</f>
        <v>3.8000000000000007</v>
      </c>
    </row>
    <row r="4018" spans="1:11" x14ac:dyDescent="0.2">
      <c r="A4018">
        <v>54516</v>
      </c>
      <c r="B4018" s="21">
        <v>44525</v>
      </c>
      <c r="C4018" s="26" t="s">
        <v>828</v>
      </c>
      <c r="D4018">
        <v>1</v>
      </c>
      <c r="E4018">
        <v>16</v>
      </c>
      <c r="F4018">
        <v>15</v>
      </c>
      <c r="G4018">
        <v>10.5</v>
      </c>
      <c r="H4018" t="str">
        <f>_xlfn.XLOOKUP(Table1[[#This Row],[MyyjäID]],myyjat!$A$2:$A$16,myyjat!$B$2:$B$16)</f>
        <v>Sanni</v>
      </c>
      <c r="I4018">
        <f>_xlfn.XLOOKUP(Table1[[#This Row],[Tuotenumero]],tuotteet!$A$2:$A$26,tuotteet!$C$2:$C$26)</f>
        <v>4</v>
      </c>
      <c r="J4018" t="str">
        <f>_xlfn.XLOOKUP(Table1[[#This Row],[ryhmäID]],ryhmat!$A$2:$A$7,ryhmat!$B$2:$B$7)</f>
        <v>Tarvikkeet</v>
      </c>
      <c r="K4018">
        <f>Table1[[#This Row],[Myyntihinta]]-Table1[[#This Row],[Ostohinta]]</f>
        <v>4.5</v>
      </c>
    </row>
    <row r="4019" spans="1:11" x14ac:dyDescent="0.2">
      <c r="A4019">
        <v>54517</v>
      </c>
      <c r="B4019" s="21">
        <v>44526</v>
      </c>
      <c r="C4019" s="26" t="s">
        <v>827</v>
      </c>
      <c r="D4019">
        <v>1</v>
      </c>
      <c r="E4019">
        <v>13</v>
      </c>
      <c r="F4019">
        <v>243</v>
      </c>
      <c r="G4019">
        <v>127.31</v>
      </c>
      <c r="H4019" t="str">
        <f>_xlfn.XLOOKUP(Table1[[#This Row],[MyyjäID]],myyjat!$A$2:$A$16,myyjat!$B$2:$B$16)</f>
        <v>Mari</v>
      </c>
      <c r="I4019">
        <f>_xlfn.XLOOKUP(Table1[[#This Row],[Tuotenumero]],tuotteet!$A$2:$A$26,tuotteet!$C$2:$C$26)</f>
        <v>1</v>
      </c>
      <c r="J4019" t="str">
        <f>_xlfn.XLOOKUP(Table1[[#This Row],[ryhmäID]],ryhmat!$A$2:$A$7,ryhmat!$B$2:$B$7)</f>
        <v>Äänentoisto</v>
      </c>
      <c r="K4019">
        <f>Table1[[#This Row],[Myyntihinta]]-Table1[[#This Row],[Ostohinta]]</f>
        <v>115.69</v>
      </c>
    </row>
    <row r="4020" spans="1:11" x14ac:dyDescent="0.2">
      <c r="A4020">
        <v>54518</v>
      </c>
      <c r="B4020" s="21">
        <v>44526</v>
      </c>
      <c r="C4020" s="26" t="s">
        <v>828</v>
      </c>
      <c r="D4020">
        <v>1</v>
      </c>
      <c r="E4020">
        <v>7</v>
      </c>
      <c r="F4020">
        <v>14</v>
      </c>
      <c r="G4020">
        <v>10.82</v>
      </c>
      <c r="H4020" t="str">
        <f>_xlfn.XLOOKUP(Table1[[#This Row],[MyyjäID]],myyjat!$A$2:$A$16,myyjat!$B$2:$B$16)</f>
        <v>Rauno</v>
      </c>
      <c r="I4020">
        <f>_xlfn.XLOOKUP(Table1[[#This Row],[Tuotenumero]],tuotteet!$A$2:$A$26,tuotteet!$C$2:$C$26)</f>
        <v>4</v>
      </c>
      <c r="J4020" t="str">
        <f>_xlfn.XLOOKUP(Table1[[#This Row],[ryhmäID]],ryhmat!$A$2:$A$7,ryhmat!$B$2:$B$7)</f>
        <v>Tarvikkeet</v>
      </c>
      <c r="K4020">
        <f>Table1[[#This Row],[Myyntihinta]]-Table1[[#This Row],[Ostohinta]]</f>
        <v>3.1799999999999997</v>
      </c>
    </row>
    <row r="4021" spans="1:11" x14ac:dyDescent="0.2">
      <c r="A4021">
        <v>54519</v>
      </c>
      <c r="B4021" s="21">
        <v>44527</v>
      </c>
      <c r="C4021" s="26" t="s">
        <v>828</v>
      </c>
      <c r="D4021">
        <v>1</v>
      </c>
      <c r="E4021">
        <v>11</v>
      </c>
      <c r="F4021">
        <v>14</v>
      </c>
      <c r="G4021">
        <v>10.8</v>
      </c>
      <c r="H4021" t="str">
        <f>_xlfn.XLOOKUP(Table1[[#This Row],[MyyjäID]],myyjat!$A$2:$A$16,myyjat!$B$2:$B$16)</f>
        <v>Lisbeth</v>
      </c>
      <c r="I4021">
        <f>_xlfn.XLOOKUP(Table1[[#This Row],[Tuotenumero]],tuotteet!$A$2:$A$26,tuotteet!$C$2:$C$26)</f>
        <v>4</v>
      </c>
      <c r="J4021" t="str">
        <f>_xlfn.XLOOKUP(Table1[[#This Row],[ryhmäID]],ryhmat!$A$2:$A$7,ryhmat!$B$2:$B$7)</f>
        <v>Tarvikkeet</v>
      </c>
      <c r="K4021">
        <f>Table1[[#This Row],[Myyntihinta]]-Table1[[#This Row],[Ostohinta]]</f>
        <v>3.1999999999999993</v>
      </c>
    </row>
    <row r="4022" spans="1:11" x14ac:dyDescent="0.2">
      <c r="A4022">
        <v>54520</v>
      </c>
      <c r="B4022" s="21">
        <v>44527</v>
      </c>
      <c r="C4022" s="26" t="s">
        <v>828</v>
      </c>
      <c r="D4022">
        <v>1</v>
      </c>
      <c r="E4022">
        <v>9</v>
      </c>
      <c r="F4022">
        <v>15</v>
      </c>
      <c r="G4022">
        <v>11.03</v>
      </c>
      <c r="H4022" t="str">
        <f>_xlfn.XLOOKUP(Table1[[#This Row],[MyyjäID]],myyjat!$A$2:$A$16,myyjat!$B$2:$B$16)</f>
        <v>Maija</v>
      </c>
      <c r="I4022">
        <f>_xlfn.XLOOKUP(Table1[[#This Row],[Tuotenumero]],tuotteet!$A$2:$A$26,tuotteet!$C$2:$C$26)</f>
        <v>4</v>
      </c>
      <c r="J4022" t="str">
        <f>_xlfn.XLOOKUP(Table1[[#This Row],[ryhmäID]],ryhmat!$A$2:$A$7,ryhmat!$B$2:$B$7)</f>
        <v>Tarvikkeet</v>
      </c>
      <c r="K4022">
        <f>Table1[[#This Row],[Myyntihinta]]-Table1[[#This Row],[Ostohinta]]</f>
        <v>3.9700000000000006</v>
      </c>
    </row>
    <row r="4023" spans="1:11" x14ac:dyDescent="0.2">
      <c r="A4023">
        <v>54521</v>
      </c>
      <c r="B4023" s="21">
        <v>44527</v>
      </c>
      <c r="C4023" s="26" t="s">
        <v>826</v>
      </c>
      <c r="D4023">
        <v>1</v>
      </c>
      <c r="E4023">
        <v>7</v>
      </c>
      <c r="F4023">
        <v>18</v>
      </c>
      <c r="G4023">
        <v>9.0500000000000007</v>
      </c>
      <c r="H4023" t="str">
        <f>_xlfn.XLOOKUP(Table1[[#This Row],[MyyjäID]],myyjat!$A$2:$A$16,myyjat!$B$2:$B$16)</f>
        <v>Rauno</v>
      </c>
      <c r="I4023">
        <f>_xlfn.XLOOKUP(Table1[[#This Row],[Tuotenumero]],tuotteet!$A$2:$A$26,tuotteet!$C$2:$C$26)</f>
        <v>4</v>
      </c>
      <c r="J4023" t="str">
        <f>_xlfn.XLOOKUP(Table1[[#This Row],[ryhmäID]],ryhmat!$A$2:$A$7,ryhmat!$B$2:$B$7)</f>
        <v>Tarvikkeet</v>
      </c>
      <c r="K4023">
        <f>Table1[[#This Row],[Myyntihinta]]-Table1[[#This Row],[Ostohinta]]</f>
        <v>8.9499999999999993</v>
      </c>
    </row>
    <row r="4024" spans="1:11" x14ac:dyDescent="0.2">
      <c r="A4024">
        <v>54522</v>
      </c>
      <c r="B4024" s="21">
        <v>44528</v>
      </c>
      <c r="C4024" s="26" t="s">
        <v>830</v>
      </c>
      <c r="D4024">
        <v>1</v>
      </c>
      <c r="E4024">
        <v>7</v>
      </c>
      <c r="F4024">
        <v>54</v>
      </c>
      <c r="G4024">
        <v>42.8</v>
      </c>
      <c r="H4024" t="str">
        <f>_xlfn.XLOOKUP(Table1[[#This Row],[MyyjäID]],myyjat!$A$2:$A$16,myyjat!$B$2:$B$16)</f>
        <v>Rauno</v>
      </c>
      <c r="I4024">
        <f>_xlfn.XLOOKUP(Table1[[#This Row],[Tuotenumero]],tuotteet!$A$2:$A$26,tuotteet!$C$2:$C$26)</f>
        <v>4</v>
      </c>
      <c r="J4024" t="str">
        <f>_xlfn.XLOOKUP(Table1[[#This Row],[ryhmäID]],ryhmat!$A$2:$A$7,ryhmat!$B$2:$B$7)</f>
        <v>Tarvikkeet</v>
      </c>
      <c r="K4024">
        <f>Table1[[#This Row],[Myyntihinta]]-Table1[[#This Row],[Ostohinta]]</f>
        <v>11.200000000000003</v>
      </c>
    </row>
    <row r="4025" spans="1:11" x14ac:dyDescent="0.2">
      <c r="A4025">
        <v>54523</v>
      </c>
      <c r="B4025" s="21">
        <v>44528</v>
      </c>
      <c r="C4025" s="26" t="s">
        <v>828</v>
      </c>
      <c r="D4025">
        <v>1</v>
      </c>
      <c r="E4025">
        <v>1</v>
      </c>
      <c r="F4025">
        <v>15</v>
      </c>
      <c r="G4025">
        <v>11.18</v>
      </c>
      <c r="H4025" t="str">
        <f>_xlfn.XLOOKUP(Table1[[#This Row],[MyyjäID]],myyjat!$A$2:$A$16,myyjat!$B$2:$B$16)</f>
        <v>Jani</v>
      </c>
      <c r="I4025">
        <f>_xlfn.XLOOKUP(Table1[[#This Row],[Tuotenumero]],tuotteet!$A$2:$A$26,tuotteet!$C$2:$C$26)</f>
        <v>4</v>
      </c>
      <c r="J4025" t="str">
        <f>_xlfn.XLOOKUP(Table1[[#This Row],[ryhmäID]],ryhmat!$A$2:$A$7,ryhmat!$B$2:$B$7)</f>
        <v>Tarvikkeet</v>
      </c>
      <c r="K4025">
        <f>Table1[[#This Row],[Myyntihinta]]-Table1[[#This Row],[Ostohinta]]</f>
        <v>3.8200000000000003</v>
      </c>
    </row>
    <row r="4026" spans="1:11" x14ac:dyDescent="0.2">
      <c r="A4026">
        <v>54524</v>
      </c>
      <c r="B4026" s="21">
        <v>44528</v>
      </c>
      <c r="C4026" s="26" t="s">
        <v>829</v>
      </c>
      <c r="D4026">
        <v>1</v>
      </c>
      <c r="E4026">
        <v>6</v>
      </c>
      <c r="F4026">
        <v>346</v>
      </c>
      <c r="G4026">
        <v>227.52</v>
      </c>
      <c r="H4026" t="str">
        <f>_xlfn.XLOOKUP(Table1[[#This Row],[MyyjäID]],myyjat!$A$2:$A$16,myyjat!$B$2:$B$16)</f>
        <v>Hessu</v>
      </c>
      <c r="I4026">
        <f>_xlfn.XLOOKUP(Table1[[#This Row],[Tuotenumero]],tuotteet!$A$2:$A$26,tuotteet!$C$2:$C$26)</f>
        <v>3</v>
      </c>
      <c r="J4026" t="str">
        <f>_xlfn.XLOOKUP(Table1[[#This Row],[ryhmäID]],ryhmat!$A$2:$A$7,ryhmat!$B$2:$B$7)</f>
        <v>TV</v>
      </c>
      <c r="K4026">
        <f>Table1[[#This Row],[Myyntihinta]]-Table1[[#This Row],[Ostohinta]]</f>
        <v>118.47999999999999</v>
      </c>
    </row>
    <row r="4027" spans="1:11" x14ac:dyDescent="0.2">
      <c r="A4027">
        <v>54525</v>
      </c>
      <c r="B4027" s="21">
        <v>44529</v>
      </c>
      <c r="C4027" s="26" t="s">
        <v>833</v>
      </c>
      <c r="D4027">
        <v>1</v>
      </c>
      <c r="E4027">
        <v>7</v>
      </c>
      <c r="F4027">
        <v>32</v>
      </c>
      <c r="G4027">
        <v>18.91</v>
      </c>
      <c r="H4027" t="str">
        <f>_xlfn.XLOOKUP(Table1[[#This Row],[MyyjäID]],myyjat!$A$2:$A$16,myyjat!$B$2:$B$16)</f>
        <v>Rauno</v>
      </c>
      <c r="I4027">
        <f>_xlfn.XLOOKUP(Table1[[#This Row],[Tuotenumero]],tuotteet!$A$2:$A$26,tuotteet!$C$2:$C$26)</f>
        <v>4</v>
      </c>
      <c r="J4027" t="str">
        <f>_xlfn.XLOOKUP(Table1[[#This Row],[ryhmäID]],ryhmat!$A$2:$A$7,ryhmat!$B$2:$B$7)</f>
        <v>Tarvikkeet</v>
      </c>
      <c r="K4027">
        <f>Table1[[#This Row],[Myyntihinta]]-Table1[[#This Row],[Ostohinta]]</f>
        <v>13.09</v>
      </c>
    </row>
    <row r="4028" spans="1:11" x14ac:dyDescent="0.2">
      <c r="A4028">
        <v>54526</v>
      </c>
      <c r="B4028" s="21">
        <v>44529</v>
      </c>
      <c r="C4028" s="26" t="s">
        <v>828</v>
      </c>
      <c r="D4028">
        <v>1</v>
      </c>
      <c r="E4028">
        <v>7</v>
      </c>
      <c r="F4028">
        <v>14</v>
      </c>
      <c r="G4028">
        <v>11.07</v>
      </c>
      <c r="H4028" t="str">
        <f>_xlfn.XLOOKUP(Table1[[#This Row],[MyyjäID]],myyjat!$A$2:$A$16,myyjat!$B$2:$B$16)</f>
        <v>Rauno</v>
      </c>
      <c r="I4028">
        <f>_xlfn.XLOOKUP(Table1[[#This Row],[Tuotenumero]],tuotteet!$A$2:$A$26,tuotteet!$C$2:$C$26)</f>
        <v>4</v>
      </c>
      <c r="J4028" t="str">
        <f>_xlfn.XLOOKUP(Table1[[#This Row],[ryhmäID]],ryhmat!$A$2:$A$7,ryhmat!$B$2:$B$7)</f>
        <v>Tarvikkeet</v>
      </c>
      <c r="K4028">
        <f>Table1[[#This Row],[Myyntihinta]]-Table1[[#This Row],[Ostohinta]]</f>
        <v>2.9299999999999997</v>
      </c>
    </row>
    <row r="4029" spans="1:11" x14ac:dyDescent="0.2">
      <c r="A4029">
        <v>54527</v>
      </c>
      <c r="B4029" s="21">
        <v>44529</v>
      </c>
      <c r="C4029" s="26" t="s">
        <v>828</v>
      </c>
      <c r="D4029">
        <v>1</v>
      </c>
      <c r="E4029">
        <v>11</v>
      </c>
      <c r="F4029">
        <v>15</v>
      </c>
      <c r="G4029">
        <v>10.5</v>
      </c>
      <c r="H4029" t="str">
        <f>_xlfn.XLOOKUP(Table1[[#This Row],[MyyjäID]],myyjat!$A$2:$A$16,myyjat!$B$2:$B$16)</f>
        <v>Lisbeth</v>
      </c>
      <c r="I4029">
        <f>_xlfn.XLOOKUP(Table1[[#This Row],[Tuotenumero]],tuotteet!$A$2:$A$26,tuotteet!$C$2:$C$26)</f>
        <v>4</v>
      </c>
      <c r="J4029" t="str">
        <f>_xlfn.XLOOKUP(Table1[[#This Row],[ryhmäID]],ryhmat!$A$2:$A$7,ryhmat!$B$2:$B$7)</f>
        <v>Tarvikkeet</v>
      </c>
      <c r="K4029">
        <f>Table1[[#This Row],[Myyntihinta]]-Table1[[#This Row],[Ostohinta]]</f>
        <v>4.5</v>
      </c>
    </row>
    <row r="4030" spans="1:11" x14ac:dyDescent="0.2">
      <c r="A4030">
        <v>54528</v>
      </c>
      <c r="B4030" s="21">
        <v>44530</v>
      </c>
      <c r="C4030" s="26" t="s">
        <v>828</v>
      </c>
      <c r="D4030">
        <v>1</v>
      </c>
      <c r="E4030">
        <v>10</v>
      </c>
      <c r="F4030">
        <v>15</v>
      </c>
      <c r="G4030">
        <v>10.17</v>
      </c>
      <c r="H4030" t="str">
        <f>_xlfn.XLOOKUP(Table1[[#This Row],[MyyjäID]],myyjat!$A$2:$A$16,myyjat!$B$2:$B$16)</f>
        <v>Jenni</v>
      </c>
      <c r="I4030">
        <f>_xlfn.XLOOKUP(Table1[[#This Row],[Tuotenumero]],tuotteet!$A$2:$A$26,tuotteet!$C$2:$C$26)</f>
        <v>4</v>
      </c>
      <c r="J4030" t="str">
        <f>_xlfn.XLOOKUP(Table1[[#This Row],[ryhmäID]],ryhmat!$A$2:$A$7,ryhmat!$B$2:$B$7)</f>
        <v>Tarvikkeet</v>
      </c>
      <c r="K4030">
        <f>Table1[[#This Row],[Myyntihinta]]-Table1[[#This Row],[Ostohinta]]</f>
        <v>4.83</v>
      </c>
    </row>
    <row r="4031" spans="1:11" x14ac:dyDescent="0.2">
      <c r="A4031">
        <v>54529</v>
      </c>
      <c r="B4031" s="21">
        <v>44531</v>
      </c>
      <c r="C4031" s="26" t="s">
        <v>828</v>
      </c>
      <c r="D4031">
        <v>1</v>
      </c>
      <c r="E4031">
        <v>9</v>
      </c>
      <c r="F4031">
        <v>14</v>
      </c>
      <c r="G4031">
        <v>10.84</v>
      </c>
      <c r="H4031" t="str">
        <f>_xlfn.XLOOKUP(Table1[[#This Row],[MyyjäID]],myyjat!$A$2:$A$16,myyjat!$B$2:$B$16)</f>
        <v>Maija</v>
      </c>
      <c r="I4031">
        <f>_xlfn.XLOOKUP(Table1[[#This Row],[Tuotenumero]],tuotteet!$A$2:$A$26,tuotteet!$C$2:$C$26)</f>
        <v>4</v>
      </c>
      <c r="J4031" t="str">
        <f>_xlfn.XLOOKUP(Table1[[#This Row],[ryhmäID]],ryhmat!$A$2:$A$7,ryhmat!$B$2:$B$7)</f>
        <v>Tarvikkeet</v>
      </c>
      <c r="K4031">
        <f>Table1[[#This Row],[Myyntihinta]]-Table1[[#This Row],[Ostohinta]]</f>
        <v>3.16</v>
      </c>
    </row>
    <row r="4032" spans="1:11" x14ac:dyDescent="0.2">
      <c r="A4032">
        <v>54530</v>
      </c>
      <c r="B4032" s="21">
        <v>44531</v>
      </c>
      <c r="C4032" s="26" t="s">
        <v>827</v>
      </c>
      <c r="D4032">
        <v>1</v>
      </c>
      <c r="E4032">
        <v>13</v>
      </c>
      <c r="F4032">
        <v>235</v>
      </c>
      <c r="G4032">
        <v>131.43</v>
      </c>
      <c r="H4032" t="str">
        <f>_xlfn.XLOOKUP(Table1[[#This Row],[MyyjäID]],myyjat!$A$2:$A$16,myyjat!$B$2:$B$16)</f>
        <v>Mari</v>
      </c>
      <c r="I4032">
        <f>_xlfn.XLOOKUP(Table1[[#This Row],[Tuotenumero]],tuotteet!$A$2:$A$26,tuotteet!$C$2:$C$26)</f>
        <v>1</v>
      </c>
      <c r="J4032" t="str">
        <f>_xlfn.XLOOKUP(Table1[[#This Row],[ryhmäID]],ryhmat!$A$2:$A$7,ryhmat!$B$2:$B$7)</f>
        <v>Äänentoisto</v>
      </c>
      <c r="K4032">
        <f>Table1[[#This Row],[Myyntihinta]]-Table1[[#This Row],[Ostohinta]]</f>
        <v>103.57</v>
      </c>
    </row>
    <row r="4033" spans="1:11" x14ac:dyDescent="0.2">
      <c r="A4033">
        <v>54531</v>
      </c>
      <c r="B4033" s="21">
        <v>44532</v>
      </c>
      <c r="C4033" s="26" t="s">
        <v>829</v>
      </c>
      <c r="D4033">
        <v>1</v>
      </c>
      <c r="E4033">
        <v>10</v>
      </c>
      <c r="F4033">
        <v>321</v>
      </c>
      <c r="G4033">
        <v>216.87</v>
      </c>
      <c r="H4033" t="str">
        <f>_xlfn.XLOOKUP(Table1[[#This Row],[MyyjäID]],myyjat!$A$2:$A$16,myyjat!$B$2:$B$16)</f>
        <v>Jenni</v>
      </c>
      <c r="I4033">
        <f>_xlfn.XLOOKUP(Table1[[#This Row],[Tuotenumero]],tuotteet!$A$2:$A$26,tuotteet!$C$2:$C$26)</f>
        <v>3</v>
      </c>
      <c r="J4033" t="str">
        <f>_xlfn.XLOOKUP(Table1[[#This Row],[ryhmäID]],ryhmat!$A$2:$A$7,ryhmat!$B$2:$B$7)</f>
        <v>TV</v>
      </c>
      <c r="K4033">
        <f>Table1[[#This Row],[Myyntihinta]]-Table1[[#This Row],[Ostohinta]]</f>
        <v>104.13</v>
      </c>
    </row>
    <row r="4034" spans="1:11" x14ac:dyDescent="0.2">
      <c r="A4034">
        <v>54532</v>
      </c>
      <c r="B4034" s="21">
        <v>44532</v>
      </c>
      <c r="C4034" s="26" t="s">
        <v>828</v>
      </c>
      <c r="D4034">
        <v>1</v>
      </c>
      <c r="E4034">
        <v>3</v>
      </c>
      <c r="F4034">
        <v>15</v>
      </c>
      <c r="G4034">
        <v>10.58</v>
      </c>
      <c r="H4034" t="str">
        <f>_xlfn.XLOOKUP(Table1[[#This Row],[MyyjäID]],myyjat!$A$2:$A$16,myyjat!$B$2:$B$16)</f>
        <v>Pekka</v>
      </c>
      <c r="I4034">
        <f>_xlfn.XLOOKUP(Table1[[#This Row],[Tuotenumero]],tuotteet!$A$2:$A$26,tuotteet!$C$2:$C$26)</f>
        <v>4</v>
      </c>
      <c r="J4034" t="str">
        <f>_xlfn.XLOOKUP(Table1[[#This Row],[ryhmäID]],ryhmat!$A$2:$A$7,ryhmat!$B$2:$B$7)</f>
        <v>Tarvikkeet</v>
      </c>
      <c r="K4034">
        <f>Table1[[#This Row],[Myyntihinta]]-Table1[[#This Row],[Ostohinta]]</f>
        <v>4.42</v>
      </c>
    </row>
    <row r="4035" spans="1:11" x14ac:dyDescent="0.2">
      <c r="A4035">
        <v>54533</v>
      </c>
      <c r="B4035" s="21">
        <v>44533</v>
      </c>
      <c r="C4035" s="26" t="s">
        <v>828</v>
      </c>
      <c r="D4035">
        <v>1</v>
      </c>
      <c r="E4035">
        <v>2</v>
      </c>
      <c r="F4035">
        <v>15</v>
      </c>
      <c r="G4035">
        <v>10.7</v>
      </c>
      <c r="H4035" t="str">
        <f>_xlfn.XLOOKUP(Table1[[#This Row],[MyyjäID]],myyjat!$A$2:$A$16,myyjat!$B$2:$B$16)</f>
        <v>Petteri</v>
      </c>
      <c r="I4035">
        <f>_xlfn.XLOOKUP(Table1[[#This Row],[Tuotenumero]],tuotteet!$A$2:$A$26,tuotteet!$C$2:$C$26)</f>
        <v>4</v>
      </c>
      <c r="J4035" t="str">
        <f>_xlfn.XLOOKUP(Table1[[#This Row],[ryhmäID]],ryhmat!$A$2:$A$7,ryhmat!$B$2:$B$7)</f>
        <v>Tarvikkeet</v>
      </c>
      <c r="K4035">
        <f>Table1[[#This Row],[Myyntihinta]]-Table1[[#This Row],[Ostohinta]]</f>
        <v>4.3000000000000007</v>
      </c>
    </row>
    <row r="4036" spans="1:11" x14ac:dyDescent="0.2">
      <c r="A4036">
        <v>54534</v>
      </c>
      <c r="B4036" s="21">
        <v>44533</v>
      </c>
      <c r="C4036" s="26" t="s">
        <v>826</v>
      </c>
      <c r="D4036">
        <v>1</v>
      </c>
      <c r="E4036">
        <v>16</v>
      </c>
      <c r="F4036">
        <v>17</v>
      </c>
      <c r="G4036">
        <v>9.52</v>
      </c>
      <c r="H4036" t="str">
        <f>_xlfn.XLOOKUP(Table1[[#This Row],[MyyjäID]],myyjat!$A$2:$A$16,myyjat!$B$2:$B$16)</f>
        <v>Sanni</v>
      </c>
      <c r="I4036">
        <f>_xlfn.XLOOKUP(Table1[[#This Row],[Tuotenumero]],tuotteet!$A$2:$A$26,tuotteet!$C$2:$C$26)</f>
        <v>4</v>
      </c>
      <c r="J4036" t="str">
        <f>_xlfn.XLOOKUP(Table1[[#This Row],[ryhmäID]],ryhmat!$A$2:$A$7,ryhmat!$B$2:$B$7)</f>
        <v>Tarvikkeet</v>
      </c>
      <c r="K4036">
        <f>Table1[[#This Row],[Myyntihinta]]-Table1[[#This Row],[Ostohinta]]</f>
        <v>7.48</v>
      </c>
    </row>
    <row r="4037" spans="1:11" x14ac:dyDescent="0.2">
      <c r="A4037">
        <v>54535</v>
      </c>
      <c r="B4037" s="21">
        <v>44533</v>
      </c>
      <c r="C4037" s="26" t="s">
        <v>827</v>
      </c>
      <c r="D4037">
        <v>1</v>
      </c>
      <c r="E4037">
        <v>5</v>
      </c>
      <c r="F4037">
        <v>238</v>
      </c>
      <c r="G4037">
        <v>138.55000000000001</v>
      </c>
      <c r="H4037" t="str">
        <f>_xlfn.XLOOKUP(Table1[[#This Row],[MyyjäID]],myyjat!$A$2:$A$16,myyjat!$B$2:$B$16)</f>
        <v>Liisa</v>
      </c>
      <c r="I4037">
        <f>_xlfn.XLOOKUP(Table1[[#This Row],[Tuotenumero]],tuotteet!$A$2:$A$26,tuotteet!$C$2:$C$26)</f>
        <v>1</v>
      </c>
      <c r="J4037" t="str">
        <f>_xlfn.XLOOKUP(Table1[[#This Row],[ryhmäID]],ryhmat!$A$2:$A$7,ryhmat!$B$2:$B$7)</f>
        <v>Äänentoisto</v>
      </c>
      <c r="K4037">
        <f>Table1[[#This Row],[Myyntihinta]]-Table1[[#This Row],[Ostohinta]]</f>
        <v>99.449999999999989</v>
      </c>
    </row>
    <row r="4038" spans="1:11" x14ac:dyDescent="0.2">
      <c r="A4038">
        <v>54536</v>
      </c>
      <c r="B4038" s="21">
        <v>44534</v>
      </c>
      <c r="C4038" s="26" t="s">
        <v>828</v>
      </c>
      <c r="D4038">
        <v>1</v>
      </c>
      <c r="E4038">
        <v>5</v>
      </c>
      <c r="F4038">
        <v>14</v>
      </c>
      <c r="G4038">
        <v>10.36</v>
      </c>
      <c r="H4038" t="str">
        <f>_xlfn.XLOOKUP(Table1[[#This Row],[MyyjäID]],myyjat!$A$2:$A$16,myyjat!$B$2:$B$16)</f>
        <v>Liisa</v>
      </c>
      <c r="I4038">
        <f>_xlfn.XLOOKUP(Table1[[#This Row],[Tuotenumero]],tuotteet!$A$2:$A$26,tuotteet!$C$2:$C$26)</f>
        <v>4</v>
      </c>
      <c r="J4038" t="str">
        <f>_xlfn.XLOOKUP(Table1[[#This Row],[ryhmäID]],ryhmat!$A$2:$A$7,ryhmat!$B$2:$B$7)</f>
        <v>Tarvikkeet</v>
      </c>
      <c r="K4038">
        <f>Table1[[#This Row],[Myyntihinta]]-Table1[[#This Row],[Ostohinta]]</f>
        <v>3.6400000000000006</v>
      </c>
    </row>
    <row r="4039" spans="1:11" x14ac:dyDescent="0.2">
      <c r="A4039">
        <v>54537</v>
      </c>
      <c r="B4039" s="21">
        <v>44535</v>
      </c>
      <c r="C4039" s="26" t="s">
        <v>828</v>
      </c>
      <c r="D4039">
        <v>1</v>
      </c>
      <c r="E4039">
        <v>1</v>
      </c>
      <c r="F4039">
        <v>15</v>
      </c>
      <c r="G4039">
        <v>10.83</v>
      </c>
      <c r="H4039" t="str">
        <f>_xlfn.XLOOKUP(Table1[[#This Row],[MyyjäID]],myyjat!$A$2:$A$16,myyjat!$B$2:$B$16)</f>
        <v>Jani</v>
      </c>
      <c r="I4039">
        <f>_xlfn.XLOOKUP(Table1[[#This Row],[Tuotenumero]],tuotteet!$A$2:$A$26,tuotteet!$C$2:$C$26)</f>
        <v>4</v>
      </c>
      <c r="J4039" t="str">
        <f>_xlfn.XLOOKUP(Table1[[#This Row],[ryhmäID]],ryhmat!$A$2:$A$7,ryhmat!$B$2:$B$7)</f>
        <v>Tarvikkeet</v>
      </c>
      <c r="K4039">
        <f>Table1[[#This Row],[Myyntihinta]]-Table1[[#This Row],[Ostohinta]]</f>
        <v>4.17</v>
      </c>
    </row>
    <row r="4040" spans="1:11" x14ac:dyDescent="0.2">
      <c r="A4040">
        <v>54538</v>
      </c>
      <c r="B4040" s="21">
        <v>44535</v>
      </c>
      <c r="C4040" s="26" t="s">
        <v>829</v>
      </c>
      <c r="D4040">
        <v>1</v>
      </c>
      <c r="E4040">
        <v>7</v>
      </c>
      <c r="F4040">
        <v>316</v>
      </c>
      <c r="G4040">
        <v>216.65</v>
      </c>
      <c r="H4040" t="str">
        <f>_xlfn.XLOOKUP(Table1[[#This Row],[MyyjäID]],myyjat!$A$2:$A$16,myyjat!$B$2:$B$16)</f>
        <v>Rauno</v>
      </c>
      <c r="I4040">
        <f>_xlfn.XLOOKUP(Table1[[#This Row],[Tuotenumero]],tuotteet!$A$2:$A$26,tuotteet!$C$2:$C$26)</f>
        <v>3</v>
      </c>
      <c r="J4040" t="str">
        <f>_xlfn.XLOOKUP(Table1[[#This Row],[ryhmäID]],ryhmat!$A$2:$A$7,ryhmat!$B$2:$B$7)</f>
        <v>TV</v>
      </c>
      <c r="K4040">
        <f>Table1[[#This Row],[Myyntihinta]]-Table1[[#This Row],[Ostohinta]]</f>
        <v>99.35</v>
      </c>
    </row>
    <row r="4041" spans="1:11" x14ac:dyDescent="0.2">
      <c r="A4041">
        <v>54539</v>
      </c>
      <c r="B4041" s="21">
        <v>44536</v>
      </c>
      <c r="C4041" s="26" t="s">
        <v>828</v>
      </c>
      <c r="D4041">
        <v>1</v>
      </c>
      <c r="E4041">
        <v>6</v>
      </c>
      <c r="F4041">
        <v>14</v>
      </c>
      <c r="G4041">
        <v>10.3</v>
      </c>
      <c r="H4041" t="str">
        <f>_xlfn.XLOOKUP(Table1[[#This Row],[MyyjäID]],myyjat!$A$2:$A$16,myyjat!$B$2:$B$16)</f>
        <v>Hessu</v>
      </c>
      <c r="I4041">
        <f>_xlfn.XLOOKUP(Table1[[#This Row],[Tuotenumero]],tuotteet!$A$2:$A$26,tuotteet!$C$2:$C$26)</f>
        <v>4</v>
      </c>
      <c r="J4041" t="str">
        <f>_xlfn.XLOOKUP(Table1[[#This Row],[ryhmäID]],ryhmat!$A$2:$A$7,ryhmat!$B$2:$B$7)</f>
        <v>Tarvikkeet</v>
      </c>
      <c r="K4041">
        <f>Table1[[#This Row],[Myyntihinta]]-Table1[[#This Row],[Ostohinta]]</f>
        <v>3.6999999999999993</v>
      </c>
    </row>
    <row r="4042" spans="1:11" x14ac:dyDescent="0.2">
      <c r="A4042">
        <v>54540</v>
      </c>
      <c r="B4042" s="21">
        <v>44536</v>
      </c>
      <c r="C4042" s="26" t="s">
        <v>827</v>
      </c>
      <c r="D4042">
        <v>1</v>
      </c>
      <c r="E4042">
        <v>7</v>
      </c>
      <c r="F4042">
        <v>235</v>
      </c>
      <c r="G4042">
        <v>137.38999999999999</v>
      </c>
      <c r="H4042" t="str">
        <f>_xlfn.XLOOKUP(Table1[[#This Row],[MyyjäID]],myyjat!$A$2:$A$16,myyjat!$B$2:$B$16)</f>
        <v>Rauno</v>
      </c>
      <c r="I4042">
        <f>_xlfn.XLOOKUP(Table1[[#This Row],[Tuotenumero]],tuotteet!$A$2:$A$26,tuotteet!$C$2:$C$26)</f>
        <v>1</v>
      </c>
      <c r="J4042" t="str">
        <f>_xlfn.XLOOKUP(Table1[[#This Row],[ryhmäID]],ryhmat!$A$2:$A$7,ryhmat!$B$2:$B$7)</f>
        <v>Äänentoisto</v>
      </c>
      <c r="K4042">
        <f>Table1[[#This Row],[Myyntihinta]]-Table1[[#This Row],[Ostohinta]]</f>
        <v>97.610000000000014</v>
      </c>
    </row>
    <row r="4043" spans="1:11" x14ac:dyDescent="0.2">
      <c r="A4043">
        <v>54541</v>
      </c>
      <c r="B4043" s="21">
        <v>44536</v>
      </c>
      <c r="C4043" s="26" t="s">
        <v>828</v>
      </c>
      <c r="D4043">
        <v>1</v>
      </c>
      <c r="E4043">
        <v>6</v>
      </c>
      <c r="F4043">
        <v>14</v>
      </c>
      <c r="G4043">
        <v>10.49</v>
      </c>
      <c r="H4043" t="str">
        <f>_xlfn.XLOOKUP(Table1[[#This Row],[MyyjäID]],myyjat!$A$2:$A$16,myyjat!$B$2:$B$16)</f>
        <v>Hessu</v>
      </c>
      <c r="I4043">
        <f>_xlfn.XLOOKUP(Table1[[#This Row],[Tuotenumero]],tuotteet!$A$2:$A$26,tuotteet!$C$2:$C$26)</f>
        <v>4</v>
      </c>
      <c r="J4043" t="str">
        <f>_xlfn.XLOOKUP(Table1[[#This Row],[ryhmäID]],ryhmat!$A$2:$A$7,ryhmat!$B$2:$B$7)</f>
        <v>Tarvikkeet</v>
      </c>
      <c r="K4043">
        <f>Table1[[#This Row],[Myyntihinta]]-Table1[[#This Row],[Ostohinta]]</f>
        <v>3.51</v>
      </c>
    </row>
    <row r="4044" spans="1:11" x14ac:dyDescent="0.2">
      <c r="A4044">
        <v>54542</v>
      </c>
      <c r="B4044" s="21">
        <v>44536</v>
      </c>
      <c r="C4044" s="26" t="s">
        <v>828</v>
      </c>
      <c r="D4044">
        <v>1</v>
      </c>
      <c r="E4044">
        <v>7</v>
      </c>
      <c r="F4044">
        <v>14</v>
      </c>
      <c r="G4044">
        <v>10.210000000000001</v>
      </c>
      <c r="H4044" t="str">
        <f>_xlfn.XLOOKUP(Table1[[#This Row],[MyyjäID]],myyjat!$A$2:$A$16,myyjat!$B$2:$B$16)</f>
        <v>Rauno</v>
      </c>
      <c r="I4044">
        <f>_xlfn.XLOOKUP(Table1[[#This Row],[Tuotenumero]],tuotteet!$A$2:$A$26,tuotteet!$C$2:$C$26)</f>
        <v>4</v>
      </c>
      <c r="J4044" t="str">
        <f>_xlfn.XLOOKUP(Table1[[#This Row],[ryhmäID]],ryhmat!$A$2:$A$7,ryhmat!$B$2:$B$7)</f>
        <v>Tarvikkeet</v>
      </c>
      <c r="K4044">
        <f>Table1[[#This Row],[Myyntihinta]]-Table1[[#This Row],[Ostohinta]]</f>
        <v>3.7899999999999991</v>
      </c>
    </row>
    <row r="4045" spans="1:11" x14ac:dyDescent="0.2">
      <c r="A4045">
        <v>54543</v>
      </c>
      <c r="B4045" s="21">
        <v>44537</v>
      </c>
      <c r="C4045" s="26" t="s">
        <v>828</v>
      </c>
      <c r="D4045">
        <v>1</v>
      </c>
      <c r="E4045">
        <v>6</v>
      </c>
      <c r="F4045">
        <v>15</v>
      </c>
      <c r="G4045">
        <v>10.3</v>
      </c>
      <c r="H4045" t="str">
        <f>_xlfn.XLOOKUP(Table1[[#This Row],[MyyjäID]],myyjat!$A$2:$A$16,myyjat!$B$2:$B$16)</f>
        <v>Hessu</v>
      </c>
      <c r="I4045">
        <f>_xlfn.XLOOKUP(Table1[[#This Row],[Tuotenumero]],tuotteet!$A$2:$A$26,tuotteet!$C$2:$C$26)</f>
        <v>4</v>
      </c>
      <c r="J4045" t="str">
        <f>_xlfn.XLOOKUP(Table1[[#This Row],[ryhmäID]],ryhmat!$A$2:$A$7,ryhmat!$B$2:$B$7)</f>
        <v>Tarvikkeet</v>
      </c>
      <c r="K4045">
        <f>Table1[[#This Row],[Myyntihinta]]-Table1[[#This Row],[Ostohinta]]</f>
        <v>4.6999999999999993</v>
      </c>
    </row>
    <row r="4046" spans="1:11" x14ac:dyDescent="0.2">
      <c r="A4046">
        <v>54544</v>
      </c>
      <c r="B4046" s="21">
        <v>44537</v>
      </c>
      <c r="C4046" s="26" t="s">
        <v>833</v>
      </c>
      <c r="D4046">
        <v>1</v>
      </c>
      <c r="E4046">
        <v>7</v>
      </c>
      <c r="F4046">
        <v>31</v>
      </c>
      <c r="G4046">
        <v>19.29</v>
      </c>
      <c r="H4046" t="str">
        <f>_xlfn.XLOOKUP(Table1[[#This Row],[MyyjäID]],myyjat!$A$2:$A$16,myyjat!$B$2:$B$16)</f>
        <v>Rauno</v>
      </c>
      <c r="I4046">
        <f>_xlfn.XLOOKUP(Table1[[#This Row],[Tuotenumero]],tuotteet!$A$2:$A$26,tuotteet!$C$2:$C$26)</f>
        <v>4</v>
      </c>
      <c r="J4046" t="str">
        <f>_xlfn.XLOOKUP(Table1[[#This Row],[ryhmäID]],ryhmat!$A$2:$A$7,ryhmat!$B$2:$B$7)</f>
        <v>Tarvikkeet</v>
      </c>
      <c r="K4046">
        <f>Table1[[#This Row],[Myyntihinta]]-Table1[[#This Row],[Ostohinta]]</f>
        <v>11.71</v>
      </c>
    </row>
    <row r="4047" spans="1:11" x14ac:dyDescent="0.2">
      <c r="A4047">
        <v>54545</v>
      </c>
      <c r="B4047" s="21">
        <v>44537</v>
      </c>
      <c r="C4047" s="26" t="s">
        <v>828</v>
      </c>
      <c r="D4047">
        <v>1</v>
      </c>
      <c r="E4047">
        <v>1</v>
      </c>
      <c r="F4047">
        <v>14</v>
      </c>
      <c r="G4047">
        <v>10.15</v>
      </c>
      <c r="H4047" t="str">
        <f>_xlfn.XLOOKUP(Table1[[#This Row],[MyyjäID]],myyjat!$A$2:$A$16,myyjat!$B$2:$B$16)</f>
        <v>Jani</v>
      </c>
      <c r="I4047">
        <f>_xlfn.XLOOKUP(Table1[[#This Row],[Tuotenumero]],tuotteet!$A$2:$A$26,tuotteet!$C$2:$C$26)</f>
        <v>4</v>
      </c>
      <c r="J4047" t="str">
        <f>_xlfn.XLOOKUP(Table1[[#This Row],[ryhmäID]],ryhmat!$A$2:$A$7,ryhmat!$B$2:$B$7)</f>
        <v>Tarvikkeet</v>
      </c>
      <c r="K4047">
        <f>Table1[[#This Row],[Myyntihinta]]-Table1[[#This Row],[Ostohinta]]</f>
        <v>3.8499999999999996</v>
      </c>
    </row>
    <row r="4048" spans="1:11" x14ac:dyDescent="0.2">
      <c r="A4048">
        <v>54546</v>
      </c>
      <c r="B4048" s="21">
        <v>44538</v>
      </c>
      <c r="C4048" s="26" t="s">
        <v>828</v>
      </c>
      <c r="D4048">
        <v>1</v>
      </c>
      <c r="E4048">
        <v>1</v>
      </c>
      <c r="F4048">
        <v>15</v>
      </c>
      <c r="G4048">
        <v>10.58</v>
      </c>
      <c r="H4048" t="str">
        <f>_xlfn.XLOOKUP(Table1[[#This Row],[MyyjäID]],myyjat!$A$2:$A$16,myyjat!$B$2:$B$16)</f>
        <v>Jani</v>
      </c>
      <c r="I4048">
        <f>_xlfn.XLOOKUP(Table1[[#This Row],[Tuotenumero]],tuotteet!$A$2:$A$26,tuotteet!$C$2:$C$26)</f>
        <v>4</v>
      </c>
      <c r="J4048" t="str">
        <f>_xlfn.XLOOKUP(Table1[[#This Row],[ryhmäID]],ryhmat!$A$2:$A$7,ryhmat!$B$2:$B$7)</f>
        <v>Tarvikkeet</v>
      </c>
      <c r="K4048">
        <f>Table1[[#This Row],[Myyntihinta]]-Table1[[#This Row],[Ostohinta]]</f>
        <v>4.42</v>
      </c>
    </row>
    <row r="4049" spans="1:11" x14ac:dyDescent="0.2">
      <c r="A4049">
        <v>54547</v>
      </c>
      <c r="B4049" s="21">
        <v>44538</v>
      </c>
      <c r="C4049" s="26" t="s">
        <v>827</v>
      </c>
      <c r="D4049">
        <v>1</v>
      </c>
      <c r="E4049">
        <v>7</v>
      </c>
      <c r="F4049">
        <v>256</v>
      </c>
      <c r="G4049">
        <v>135.69</v>
      </c>
      <c r="H4049" t="str">
        <f>_xlfn.XLOOKUP(Table1[[#This Row],[MyyjäID]],myyjat!$A$2:$A$16,myyjat!$B$2:$B$16)</f>
        <v>Rauno</v>
      </c>
      <c r="I4049">
        <f>_xlfn.XLOOKUP(Table1[[#This Row],[Tuotenumero]],tuotteet!$A$2:$A$26,tuotteet!$C$2:$C$26)</f>
        <v>1</v>
      </c>
      <c r="J4049" t="str">
        <f>_xlfn.XLOOKUP(Table1[[#This Row],[ryhmäID]],ryhmat!$A$2:$A$7,ryhmat!$B$2:$B$7)</f>
        <v>Äänentoisto</v>
      </c>
      <c r="K4049">
        <f>Table1[[#This Row],[Myyntihinta]]-Table1[[#This Row],[Ostohinta]]</f>
        <v>120.31</v>
      </c>
    </row>
    <row r="4050" spans="1:11" x14ac:dyDescent="0.2">
      <c r="A4050">
        <v>54548</v>
      </c>
      <c r="B4050" s="21">
        <v>44539</v>
      </c>
      <c r="C4050" s="26" t="s">
        <v>828</v>
      </c>
      <c r="D4050">
        <v>1</v>
      </c>
      <c r="E4050">
        <v>7</v>
      </c>
      <c r="F4050">
        <v>15</v>
      </c>
      <c r="G4050">
        <v>10.51</v>
      </c>
      <c r="H4050" t="str">
        <f>_xlfn.XLOOKUP(Table1[[#This Row],[MyyjäID]],myyjat!$A$2:$A$16,myyjat!$B$2:$B$16)</f>
        <v>Rauno</v>
      </c>
      <c r="I4050">
        <f>_xlfn.XLOOKUP(Table1[[#This Row],[Tuotenumero]],tuotteet!$A$2:$A$26,tuotteet!$C$2:$C$26)</f>
        <v>4</v>
      </c>
      <c r="J4050" t="str">
        <f>_xlfn.XLOOKUP(Table1[[#This Row],[ryhmäID]],ryhmat!$A$2:$A$7,ryhmat!$B$2:$B$7)</f>
        <v>Tarvikkeet</v>
      </c>
      <c r="K4050">
        <f>Table1[[#This Row],[Myyntihinta]]-Table1[[#This Row],[Ostohinta]]</f>
        <v>4.49</v>
      </c>
    </row>
    <row r="4051" spans="1:11" x14ac:dyDescent="0.2">
      <c r="A4051">
        <v>54549</v>
      </c>
      <c r="B4051" s="21">
        <v>44539</v>
      </c>
      <c r="C4051" s="26" t="s">
        <v>828</v>
      </c>
      <c r="D4051">
        <v>1</v>
      </c>
      <c r="E4051">
        <v>2</v>
      </c>
      <c r="F4051">
        <v>14</v>
      </c>
      <c r="G4051">
        <v>10.76</v>
      </c>
      <c r="H4051" t="str">
        <f>_xlfn.XLOOKUP(Table1[[#This Row],[MyyjäID]],myyjat!$A$2:$A$16,myyjat!$B$2:$B$16)</f>
        <v>Petteri</v>
      </c>
      <c r="I4051">
        <f>_xlfn.XLOOKUP(Table1[[#This Row],[Tuotenumero]],tuotteet!$A$2:$A$26,tuotteet!$C$2:$C$26)</f>
        <v>4</v>
      </c>
      <c r="J4051" t="str">
        <f>_xlfn.XLOOKUP(Table1[[#This Row],[ryhmäID]],ryhmat!$A$2:$A$7,ryhmat!$B$2:$B$7)</f>
        <v>Tarvikkeet</v>
      </c>
      <c r="K4051">
        <f>Table1[[#This Row],[Myyntihinta]]-Table1[[#This Row],[Ostohinta]]</f>
        <v>3.24</v>
      </c>
    </row>
    <row r="4052" spans="1:11" x14ac:dyDescent="0.2">
      <c r="A4052">
        <v>54550</v>
      </c>
      <c r="B4052" s="21">
        <v>44539</v>
      </c>
      <c r="C4052" s="26" t="s">
        <v>828</v>
      </c>
      <c r="D4052">
        <v>1</v>
      </c>
      <c r="E4052">
        <v>9</v>
      </c>
      <c r="F4052">
        <v>15</v>
      </c>
      <c r="G4052">
        <v>10.5</v>
      </c>
      <c r="H4052" t="str">
        <f>_xlfn.XLOOKUP(Table1[[#This Row],[MyyjäID]],myyjat!$A$2:$A$16,myyjat!$B$2:$B$16)</f>
        <v>Maija</v>
      </c>
      <c r="I4052">
        <f>_xlfn.XLOOKUP(Table1[[#This Row],[Tuotenumero]],tuotteet!$A$2:$A$26,tuotteet!$C$2:$C$26)</f>
        <v>4</v>
      </c>
      <c r="J4052" t="str">
        <f>_xlfn.XLOOKUP(Table1[[#This Row],[ryhmäID]],ryhmat!$A$2:$A$7,ryhmat!$B$2:$B$7)</f>
        <v>Tarvikkeet</v>
      </c>
      <c r="K4052">
        <f>Table1[[#This Row],[Myyntihinta]]-Table1[[#This Row],[Ostohinta]]</f>
        <v>4.5</v>
      </c>
    </row>
    <row r="4053" spans="1:11" x14ac:dyDescent="0.2">
      <c r="A4053">
        <v>54551</v>
      </c>
      <c r="B4053" s="21">
        <v>44540</v>
      </c>
      <c r="C4053" s="26" t="s">
        <v>829</v>
      </c>
      <c r="D4053">
        <v>1</v>
      </c>
      <c r="E4053">
        <v>1</v>
      </c>
      <c r="F4053">
        <v>337</v>
      </c>
      <c r="G4053">
        <v>238</v>
      </c>
      <c r="H4053" t="str">
        <f>_xlfn.XLOOKUP(Table1[[#This Row],[MyyjäID]],myyjat!$A$2:$A$16,myyjat!$B$2:$B$16)</f>
        <v>Jani</v>
      </c>
      <c r="I4053">
        <f>_xlfn.XLOOKUP(Table1[[#This Row],[Tuotenumero]],tuotteet!$A$2:$A$26,tuotteet!$C$2:$C$26)</f>
        <v>3</v>
      </c>
      <c r="J4053" t="str">
        <f>_xlfn.XLOOKUP(Table1[[#This Row],[ryhmäID]],ryhmat!$A$2:$A$7,ryhmat!$B$2:$B$7)</f>
        <v>TV</v>
      </c>
      <c r="K4053">
        <f>Table1[[#This Row],[Myyntihinta]]-Table1[[#This Row],[Ostohinta]]</f>
        <v>99</v>
      </c>
    </row>
    <row r="4054" spans="1:11" x14ac:dyDescent="0.2">
      <c r="A4054">
        <v>54552</v>
      </c>
      <c r="B4054" s="21">
        <v>44540</v>
      </c>
      <c r="C4054" s="26" t="s">
        <v>826</v>
      </c>
      <c r="D4054">
        <v>1</v>
      </c>
      <c r="E4054">
        <v>1</v>
      </c>
      <c r="F4054">
        <v>17</v>
      </c>
      <c r="G4054">
        <v>9.5500000000000007</v>
      </c>
      <c r="H4054" t="str">
        <f>_xlfn.XLOOKUP(Table1[[#This Row],[MyyjäID]],myyjat!$A$2:$A$16,myyjat!$B$2:$B$16)</f>
        <v>Jani</v>
      </c>
      <c r="I4054">
        <f>_xlfn.XLOOKUP(Table1[[#This Row],[Tuotenumero]],tuotteet!$A$2:$A$26,tuotteet!$C$2:$C$26)</f>
        <v>4</v>
      </c>
      <c r="J4054" t="str">
        <f>_xlfn.XLOOKUP(Table1[[#This Row],[ryhmäID]],ryhmat!$A$2:$A$7,ryhmat!$B$2:$B$7)</f>
        <v>Tarvikkeet</v>
      </c>
      <c r="K4054">
        <f>Table1[[#This Row],[Myyntihinta]]-Table1[[#This Row],[Ostohinta]]</f>
        <v>7.4499999999999993</v>
      </c>
    </row>
    <row r="4055" spans="1:11" x14ac:dyDescent="0.2">
      <c r="A4055">
        <v>54553</v>
      </c>
      <c r="B4055" s="21">
        <v>44540</v>
      </c>
      <c r="C4055" s="26" t="s">
        <v>828</v>
      </c>
      <c r="D4055">
        <v>1</v>
      </c>
      <c r="E4055">
        <v>7</v>
      </c>
      <c r="F4055">
        <v>15</v>
      </c>
      <c r="G4055">
        <v>10.42</v>
      </c>
      <c r="H4055" t="str">
        <f>_xlfn.XLOOKUP(Table1[[#This Row],[MyyjäID]],myyjat!$A$2:$A$16,myyjat!$B$2:$B$16)</f>
        <v>Rauno</v>
      </c>
      <c r="I4055">
        <f>_xlfn.XLOOKUP(Table1[[#This Row],[Tuotenumero]],tuotteet!$A$2:$A$26,tuotteet!$C$2:$C$26)</f>
        <v>4</v>
      </c>
      <c r="J4055" t="str">
        <f>_xlfn.XLOOKUP(Table1[[#This Row],[ryhmäID]],ryhmat!$A$2:$A$7,ryhmat!$B$2:$B$7)</f>
        <v>Tarvikkeet</v>
      </c>
      <c r="K4055">
        <f>Table1[[#This Row],[Myyntihinta]]-Table1[[#This Row],[Ostohinta]]</f>
        <v>4.58</v>
      </c>
    </row>
    <row r="4056" spans="1:11" x14ac:dyDescent="0.2">
      <c r="A4056">
        <v>54554</v>
      </c>
      <c r="B4056" s="21">
        <v>44540</v>
      </c>
      <c r="C4056" s="26" t="s">
        <v>827</v>
      </c>
      <c r="D4056">
        <v>1</v>
      </c>
      <c r="E4056">
        <v>2</v>
      </c>
      <c r="F4056">
        <v>240</v>
      </c>
      <c r="G4056">
        <v>137.63999999999999</v>
      </c>
      <c r="H4056" t="str">
        <f>_xlfn.XLOOKUP(Table1[[#This Row],[MyyjäID]],myyjat!$A$2:$A$16,myyjat!$B$2:$B$16)</f>
        <v>Petteri</v>
      </c>
      <c r="I4056">
        <f>_xlfn.XLOOKUP(Table1[[#This Row],[Tuotenumero]],tuotteet!$A$2:$A$26,tuotteet!$C$2:$C$26)</f>
        <v>1</v>
      </c>
      <c r="J4056" t="str">
        <f>_xlfn.XLOOKUP(Table1[[#This Row],[ryhmäID]],ryhmat!$A$2:$A$7,ryhmat!$B$2:$B$7)</f>
        <v>Äänentoisto</v>
      </c>
      <c r="K4056">
        <f>Table1[[#This Row],[Myyntihinta]]-Table1[[#This Row],[Ostohinta]]</f>
        <v>102.36000000000001</v>
      </c>
    </row>
    <row r="4057" spans="1:11" x14ac:dyDescent="0.2">
      <c r="A4057">
        <v>54555</v>
      </c>
      <c r="B4057" s="21">
        <v>44540</v>
      </c>
      <c r="C4057" s="26" t="s">
        <v>828</v>
      </c>
      <c r="D4057">
        <v>1</v>
      </c>
      <c r="E4057">
        <v>6</v>
      </c>
      <c r="F4057">
        <v>14</v>
      </c>
      <c r="G4057">
        <v>10.14</v>
      </c>
      <c r="H4057" t="str">
        <f>_xlfn.XLOOKUP(Table1[[#This Row],[MyyjäID]],myyjat!$A$2:$A$16,myyjat!$B$2:$B$16)</f>
        <v>Hessu</v>
      </c>
      <c r="I4057">
        <f>_xlfn.XLOOKUP(Table1[[#This Row],[Tuotenumero]],tuotteet!$A$2:$A$26,tuotteet!$C$2:$C$26)</f>
        <v>4</v>
      </c>
      <c r="J4057" t="str">
        <f>_xlfn.XLOOKUP(Table1[[#This Row],[ryhmäID]],ryhmat!$A$2:$A$7,ryhmat!$B$2:$B$7)</f>
        <v>Tarvikkeet</v>
      </c>
      <c r="K4057">
        <f>Table1[[#This Row],[Myyntihinta]]-Table1[[#This Row],[Ostohinta]]</f>
        <v>3.8599999999999994</v>
      </c>
    </row>
    <row r="4058" spans="1:11" x14ac:dyDescent="0.2">
      <c r="A4058">
        <v>54556</v>
      </c>
      <c r="B4058" s="21">
        <v>44541</v>
      </c>
      <c r="C4058" s="26" t="s">
        <v>828</v>
      </c>
      <c r="D4058">
        <v>1</v>
      </c>
      <c r="E4058">
        <v>2</v>
      </c>
      <c r="F4058">
        <v>15</v>
      </c>
      <c r="G4058">
        <v>10.16</v>
      </c>
      <c r="H4058" t="str">
        <f>_xlfn.XLOOKUP(Table1[[#This Row],[MyyjäID]],myyjat!$A$2:$A$16,myyjat!$B$2:$B$16)</f>
        <v>Petteri</v>
      </c>
      <c r="I4058">
        <f>_xlfn.XLOOKUP(Table1[[#This Row],[Tuotenumero]],tuotteet!$A$2:$A$26,tuotteet!$C$2:$C$26)</f>
        <v>4</v>
      </c>
      <c r="J4058" t="str">
        <f>_xlfn.XLOOKUP(Table1[[#This Row],[ryhmäID]],ryhmat!$A$2:$A$7,ryhmat!$B$2:$B$7)</f>
        <v>Tarvikkeet</v>
      </c>
      <c r="K4058">
        <f>Table1[[#This Row],[Myyntihinta]]-Table1[[#This Row],[Ostohinta]]</f>
        <v>4.84</v>
      </c>
    </row>
    <row r="4059" spans="1:11" x14ac:dyDescent="0.2">
      <c r="A4059">
        <v>54557</v>
      </c>
      <c r="B4059" s="21">
        <v>44541</v>
      </c>
      <c r="C4059" s="26" t="s">
        <v>828</v>
      </c>
      <c r="D4059">
        <v>1</v>
      </c>
      <c r="E4059">
        <v>7</v>
      </c>
      <c r="F4059">
        <v>14</v>
      </c>
      <c r="G4059">
        <v>11.21</v>
      </c>
      <c r="H4059" t="str">
        <f>_xlfn.XLOOKUP(Table1[[#This Row],[MyyjäID]],myyjat!$A$2:$A$16,myyjat!$B$2:$B$16)</f>
        <v>Rauno</v>
      </c>
      <c r="I4059">
        <f>_xlfn.XLOOKUP(Table1[[#This Row],[Tuotenumero]],tuotteet!$A$2:$A$26,tuotteet!$C$2:$C$26)</f>
        <v>4</v>
      </c>
      <c r="J4059" t="str">
        <f>_xlfn.XLOOKUP(Table1[[#This Row],[ryhmäID]],ryhmat!$A$2:$A$7,ryhmat!$B$2:$B$7)</f>
        <v>Tarvikkeet</v>
      </c>
      <c r="K4059">
        <f>Table1[[#This Row],[Myyntihinta]]-Table1[[#This Row],[Ostohinta]]</f>
        <v>2.7899999999999991</v>
      </c>
    </row>
    <row r="4060" spans="1:11" x14ac:dyDescent="0.2">
      <c r="A4060">
        <v>54558</v>
      </c>
      <c r="B4060" s="21">
        <v>44542</v>
      </c>
      <c r="C4060" s="26" t="s">
        <v>831</v>
      </c>
      <c r="D4060">
        <v>1</v>
      </c>
      <c r="E4060">
        <v>1</v>
      </c>
      <c r="F4060">
        <v>116</v>
      </c>
      <c r="G4060">
        <v>74.05</v>
      </c>
      <c r="H4060" t="str">
        <f>_xlfn.XLOOKUP(Table1[[#This Row],[MyyjäID]],myyjat!$A$2:$A$16,myyjat!$B$2:$B$16)</f>
        <v>Jani</v>
      </c>
      <c r="I4060">
        <f>_xlfn.XLOOKUP(Table1[[#This Row],[Tuotenumero]],tuotteet!$A$2:$A$26,tuotteet!$C$2:$C$26)</f>
        <v>6</v>
      </c>
      <c r="J4060" t="str">
        <f>_xlfn.XLOOKUP(Table1[[#This Row],[ryhmäID]],ryhmat!$A$2:$A$7,ryhmat!$B$2:$B$7)</f>
        <v>Digiboxit</v>
      </c>
      <c r="K4060">
        <f>Table1[[#This Row],[Myyntihinta]]-Table1[[#This Row],[Ostohinta]]</f>
        <v>41.95</v>
      </c>
    </row>
    <row r="4061" spans="1:11" x14ac:dyDescent="0.2">
      <c r="A4061">
        <v>54559</v>
      </c>
      <c r="B4061" s="21">
        <v>44542</v>
      </c>
      <c r="C4061" s="26" t="s">
        <v>828</v>
      </c>
      <c r="D4061">
        <v>1</v>
      </c>
      <c r="E4061">
        <v>6</v>
      </c>
      <c r="F4061">
        <v>14</v>
      </c>
      <c r="G4061">
        <v>10.82</v>
      </c>
      <c r="H4061" t="str">
        <f>_xlfn.XLOOKUP(Table1[[#This Row],[MyyjäID]],myyjat!$A$2:$A$16,myyjat!$B$2:$B$16)</f>
        <v>Hessu</v>
      </c>
      <c r="I4061">
        <f>_xlfn.XLOOKUP(Table1[[#This Row],[Tuotenumero]],tuotteet!$A$2:$A$26,tuotteet!$C$2:$C$26)</f>
        <v>4</v>
      </c>
      <c r="J4061" t="str">
        <f>_xlfn.XLOOKUP(Table1[[#This Row],[ryhmäID]],ryhmat!$A$2:$A$7,ryhmat!$B$2:$B$7)</f>
        <v>Tarvikkeet</v>
      </c>
      <c r="K4061">
        <f>Table1[[#This Row],[Myyntihinta]]-Table1[[#This Row],[Ostohinta]]</f>
        <v>3.1799999999999997</v>
      </c>
    </row>
    <row r="4062" spans="1:11" x14ac:dyDescent="0.2">
      <c r="A4062">
        <v>54560</v>
      </c>
      <c r="B4062" s="21">
        <v>44543</v>
      </c>
      <c r="C4062" s="26" t="s">
        <v>828</v>
      </c>
      <c r="D4062">
        <v>1</v>
      </c>
      <c r="E4062">
        <v>11</v>
      </c>
      <c r="F4062">
        <v>15</v>
      </c>
      <c r="G4062">
        <v>10.199999999999999</v>
      </c>
      <c r="H4062" t="str">
        <f>_xlfn.XLOOKUP(Table1[[#This Row],[MyyjäID]],myyjat!$A$2:$A$16,myyjat!$B$2:$B$16)</f>
        <v>Lisbeth</v>
      </c>
      <c r="I4062">
        <f>_xlfn.XLOOKUP(Table1[[#This Row],[Tuotenumero]],tuotteet!$A$2:$A$26,tuotteet!$C$2:$C$26)</f>
        <v>4</v>
      </c>
      <c r="J4062" t="str">
        <f>_xlfn.XLOOKUP(Table1[[#This Row],[ryhmäID]],ryhmat!$A$2:$A$7,ryhmat!$B$2:$B$7)</f>
        <v>Tarvikkeet</v>
      </c>
      <c r="K4062">
        <f>Table1[[#This Row],[Myyntihinta]]-Table1[[#This Row],[Ostohinta]]</f>
        <v>4.8000000000000007</v>
      </c>
    </row>
    <row r="4063" spans="1:11" x14ac:dyDescent="0.2">
      <c r="A4063">
        <v>54561</v>
      </c>
      <c r="B4063" s="21">
        <v>44544</v>
      </c>
      <c r="C4063" s="26" t="s">
        <v>828</v>
      </c>
      <c r="D4063">
        <v>1</v>
      </c>
      <c r="E4063">
        <v>13</v>
      </c>
      <c r="F4063">
        <v>14</v>
      </c>
      <c r="G4063">
        <v>11.13</v>
      </c>
      <c r="H4063" t="str">
        <f>_xlfn.XLOOKUP(Table1[[#This Row],[MyyjäID]],myyjat!$A$2:$A$16,myyjat!$B$2:$B$16)</f>
        <v>Mari</v>
      </c>
      <c r="I4063">
        <f>_xlfn.XLOOKUP(Table1[[#This Row],[Tuotenumero]],tuotteet!$A$2:$A$26,tuotteet!$C$2:$C$26)</f>
        <v>4</v>
      </c>
      <c r="J4063" t="str">
        <f>_xlfn.XLOOKUP(Table1[[#This Row],[ryhmäID]],ryhmat!$A$2:$A$7,ryhmat!$B$2:$B$7)</f>
        <v>Tarvikkeet</v>
      </c>
      <c r="K4063">
        <f>Table1[[#This Row],[Myyntihinta]]-Table1[[#This Row],[Ostohinta]]</f>
        <v>2.8699999999999992</v>
      </c>
    </row>
    <row r="4064" spans="1:11" x14ac:dyDescent="0.2">
      <c r="A4064">
        <v>54562</v>
      </c>
      <c r="B4064" s="21">
        <v>44544</v>
      </c>
      <c r="C4064" s="26" t="s">
        <v>829</v>
      </c>
      <c r="D4064">
        <v>1</v>
      </c>
      <c r="E4064">
        <v>10</v>
      </c>
      <c r="F4064">
        <v>325</v>
      </c>
      <c r="G4064">
        <v>233.09</v>
      </c>
      <c r="H4064" t="str">
        <f>_xlfn.XLOOKUP(Table1[[#This Row],[MyyjäID]],myyjat!$A$2:$A$16,myyjat!$B$2:$B$16)</f>
        <v>Jenni</v>
      </c>
      <c r="I4064">
        <f>_xlfn.XLOOKUP(Table1[[#This Row],[Tuotenumero]],tuotteet!$A$2:$A$26,tuotteet!$C$2:$C$26)</f>
        <v>3</v>
      </c>
      <c r="J4064" t="str">
        <f>_xlfn.XLOOKUP(Table1[[#This Row],[ryhmäID]],ryhmat!$A$2:$A$7,ryhmat!$B$2:$B$7)</f>
        <v>TV</v>
      </c>
      <c r="K4064">
        <f>Table1[[#This Row],[Myyntihinta]]-Table1[[#This Row],[Ostohinta]]</f>
        <v>91.91</v>
      </c>
    </row>
    <row r="4065" spans="1:11" x14ac:dyDescent="0.2">
      <c r="A4065">
        <v>54563</v>
      </c>
      <c r="B4065" s="21">
        <v>44544</v>
      </c>
      <c r="C4065" s="26" t="s">
        <v>830</v>
      </c>
      <c r="D4065">
        <v>1</v>
      </c>
      <c r="E4065">
        <v>3</v>
      </c>
      <c r="F4065">
        <v>54</v>
      </c>
      <c r="G4065">
        <v>44.49</v>
      </c>
      <c r="H4065" t="str">
        <f>_xlfn.XLOOKUP(Table1[[#This Row],[MyyjäID]],myyjat!$A$2:$A$16,myyjat!$B$2:$B$16)</f>
        <v>Pekka</v>
      </c>
      <c r="I4065">
        <f>_xlfn.XLOOKUP(Table1[[#This Row],[Tuotenumero]],tuotteet!$A$2:$A$26,tuotteet!$C$2:$C$26)</f>
        <v>4</v>
      </c>
      <c r="J4065" t="str">
        <f>_xlfn.XLOOKUP(Table1[[#This Row],[ryhmäID]],ryhmat!$A$2:$A$7,ryhmat!$B$2:$B$7)</f>
        <v>Tarvikkeet</v>
      </c>
      <c r="K4065">
        <f>Table1[[#This Row],[Myyntihinta]]-Table1[[#This Row],[Ostohinta]]</f>
        <v>9.509999999999998</v>
      </c>
    </row>
    <row r="4066" spans="1:11" x14ac:dyDescent="0.2">
      <c r="A4066">
        <v>54564</v>
      </c>
      <c r="B4066" s="21">
        <v>44544</v>
      </c>
      <c r="C4066" s="26" t="s">
        <v>827</v>
      </c>
      <c r="D4066">
        <v>1</v>
      </c>
      <c r="E4066">
        <v>6</v>
      </c>
      <c r="F4066">
        <v>249</v>
      </c>
      <c r="G4066">
        <v>127.12</v>
      </c>
      <c r="H4066" t="str">
        <f>_xlfn.XLOOKUP(Table1[[#This Row],[MyyjäID]],myyjat!$A$2:$A$16,myyjat!$B$2:$B$16)</f>
        <v>Hessu</v>
      </c>
      <c r="I4066">
        <f>_xlfn.XLOOKUP(Table1[[#This Row],[Tuotenumero]],tuotteet!$A$2:$A$26,tuotteet!$C$2:$C$26)</f>
        <v>1</v>
      </c>
      <c r="J4066" t="str">
        <f>_xlfn.XLOOKUP(Table1[[#This Row],[ryhmäID]],ryhmat!$A$2:$A$7,ryhmat!$B$2:$B$7)</f>
        <v>Äänentoisto</v>
      </c>
      <c r="K4066">
        <f>Table1[[#This Row],[Myyntihinta]]-Table1[[#This Row],[Ostohinta]]</f>
        <v>121.88</v>
      </c>
    </row>
    <row r="4067" spans="1:11" x14ac:dyDescent="0.2">
      <c r="A4067">
        <v>54565</v>
      </c>
      <c r="B4067" s="21">
        <v>44545</v>
      </c>
      <c r="C4067" s="26" t="s">
        <v>828</v>
      </c>
      <c r="D4067">
        <v>1</v>
      </c>
      <c r="E4067">
        <v>7</v>
      </c>
      <c r="F4067">
        <v>14</v>
      </c>
      <c r="G4067">
        <v>11.11</v>
      </c>
      <c r="H4067" t="str">
        <f>_xlfn.XLOOKUP(Table1[[#This Row],[MyyjäID]],myyjat!$A$2:$A$16,myyjat!$B$2:$B$16)</f>
        <v>Rauno</v>
      </c>
      <c r="I4067">
        <f>_xlfn.XLOOKUP(Table1[[#This Row],[Tuotenumero]],tuotteet!$A$2:$A$26,tuotteet!$C$2:$C$26)</f>
        <v>4</v>
      </c>
      <c r="J4067" t="str">
        <f>_xlfn.XLOOKUP(Table1[[#This Row],[ryhmäID]],ryhmat!$A$2:$A$7,ryhmat!$B$2:$B$7)</f>
        <v>Tarvikkeet</v>
      </c>
      <c r="K4067">
        <f>Table1[[#This Row],[Myyntihinta]]-Table1[[#This Row],[Ostohinta]]</f>
        <v>2.8900000000000006</v>
      </c>
    </row>
    <row r="4068" spans="1:11" x14ac:dyDescent="0.2">
      <c r="A4068">
        <v>54566</v>
      </c>
      <c r="B4068" s="21">
        <v>44545</v>
      </c>
      <c r="C4068" s="26" t="s">
        <v>826</v>
      </c>
      <c r="D4068">
        <v>1</v>
      </c>
      <c r="E4068">
        <v>7</v>
      </c>
      <c r="F4068">
        <v>17</v>
      </c>
      <c r="G4068">
        <v>9.5399999999999991</v>
      </c>
      <c r="H4068" t="str">
        <f>_xlfn.XLOOKUP(Table1[[#This Row],[MyyjäID]],myyjat!$A$2:$A$16,myyjat!$B$2:$B$16)</f>
        <v>Rauno</v>
      </c>
      <c r="I4068">
        <f>_xlfn.XLOOKUP(Table1[[#This Row],[Tuotenumero]],tuotteet!$A$2:$A$26,tuotteet!$C$2:$C$26)</f>
        <v>4</v>
      </c>
      <c r="J4068" t="str">
        <f>_xlfn.XLOOKUP(Table1[[#This Row],[ryhmäID]],ryhmat!$A$2:$A$7,ryhmat!$B$2:$B$7)</f>
        <v>Tarvikkeet</v>
      </c>
      <c r="K4068">
        <f>Table1[[#This Row],[Myyntihinta]]-Table1[[#This Row],[Ostohinta]]</f>
        <v>7.4600000000000009</v>
      </c>
    </row>
    <row r="4069" spans="1:11" x14ac:dyDescent="0.2">
      <c r="A4069">
        <v>54567</v>
      </c>
      <c r="B4069" s="21">
        <v>44545</v>
      </c>
      <c r="C4069" s="26" t="s">
        <v>828</v>
      </c>
      <c r="D4069">
        <v>1</v>
      </c>
      <c r="E4069">
        <v>3</v>
      </c>
      <c r="F4069">
        <v>15</v>
      </c>
      <c r="G4069">
        <v>10.73</v>
      </c>
      <c r="H4069" t="str">
        <f>_xlfn.XLOOKUP(Table1[[#This Row],[MyyjäID]],myyjat!$A$2:$A$16,myyjat!$B$2:$B$16)</f>
        <v>Pekka</v>
      </c>
      <c r="I4069">
        <f>_xlfn.XLOOKUP(Table1[[#This Row],[Tuotenumero]],tuotteet!$A$2:$A$26,tuotteet!$C$2:$C$26)</f>
        <v>4</v>
      </c>
      <c r="J4069" t="str">
        <f>_xlfn.XLOOKUP(Table1[[#This Row],[ryhmäID]],ryhmat!$A$2:$A$7,ryhmat!$B$2:$B$7)</f>
        <v>Tarvikkeet</v>
      </c>
      <c r="K4069">
        <f>Table1[[#This Row],[Myyntihinta]]-Table1[[#This Row],[Ostohinta]]</f>
        <v>4.2699999999999996</v>
      </c>
    </row>
    <row r="4070" spans="1:11" x14ac:dyDescent="0.2">
      <c r="A4070">
        <v>54568</v>
      </c>
      <c r="B4070" s="21">
        <v>44545</v>
      </c>
      <c r="C4070" s="26" t="s">
        <v>828</v>
      </c>
      <c r="D4070">
        <v>1</v>
      </c>
      <c r="E4070">
        <v>7</v>
      </c>
      <c r="F4070">
        <v>15</v>
      </c>
      <c r="G4070">
        <v>10.96</v>
      </c>
      <c r="H4070" t="str">
        <f>_xlfn.XLOOKUP(Table1[[#This Row],[MyyjäID]],myyjat!$A$2:$A$16,myyjat!$B$2:$B$16)</f>
        <v>Rauno</v>
      </c>
      <c r="I4070">
        <f>_xlfn.XLOOKUP(Table1[[#This Row],[Tuotenumero]],tuotteet!$A$2:$A$26,tuotteet!$C$2:$C$26)</f>
        <v>4</v>
      </c>
      <c r="J4070" t="str">
        <f>_xlfn.XLOOKUP(Table1[[#This Row],[ryhmäID]],ryhmat!$A$2:$A$7,ryhmat!$B$2:$B$7)</f>
        <v>Tarvikkeet</v>
      </c>
      <c r="K4070">
        <f>Table1[[#This Row],[Myyntihinta]]-Table1[[#This Row],[Ostohinta]]</f>
        <v>4.0399999999999991</v>
      </c>
    </row>
    <row r="4071" spans="1:11" x14ac:dyDescent="0.2">
      <c r="A4071">
        <v>54569</v>
      </c>
      <c r="B4071" s="21">
        <v>44546</v>
      </c>
      <c r="C4071" s="26" t="s">
        <v>828</v>
      </c>
      <c r="D4071">
        <v>1</v>
      </c>
      <c r="E4071">
        <v>7</v>
      </c>
      <c r="F4071">
        <v>15</v>
      </c>
      <c r="G4071">
        <v>11.03</v>
      </c>
      <c r="H4071" t="str">
        <f>_xlfn.XLOOKUP(Table1[[#This Row],[MyyjäID]],myyjat!$A$2:$A$16,myyjat!$B$2:$B$16)</f>
        <v>Rauno</v>
      </c>
      <c r="I4071">
        <f>_xlfn.XLOOKUP(Table1[[#This Row],[Tuotenumero]],tuotteet!$A$2:$A$26,tuotteet!$C$2:$C$26)</f>
        <v>4</v>
      </c>
      <c r="J4071" t="str">
        <f>_xlfn.XLOOKUP(Table1[[#This Row],[ryhmäID]],ryhmat!$A$2:$A$7,ryhmat!$B$2:$B$7)</f>
        <v>Tarvikkeet</v>
      </c>
      <c r="K4071">
        <f>Table1[[#This Row],[Myyntihinta]]-Table1[[#This Row],[Ostohinta]]</f>
        <v>3.9700000000000006</v>
      </c>
    </row>
    <row r="4072" spans="1:11" x14ac:dyDescent="0.2">
      <c r="A4072">
        <v>54570</v>
      </c>
      <c r="B4072" s="21">
        <v>44547</v>
      </c>
      <c r="C4072" s="26" t="s">
        <v>828</v>
      </c>
      <c r="D4072">
        <v>1</v>
      </c>
      <c r="E4072">
        <v>15</v>
      </c>
      <c r="F4072">
        <v>15</v>
      </c>
      <c r="G4072">
        <v>11.11</v>
      </c>
      <c r="H4072" t="str">
        <f>_xlfn.XLOOKUP(Table1[[#This Row],[MyyjäID]],myyjat!$A$2:$A$16,myyjat!$B$2:$B$16)</f>
        <v>Sohvi</v>
      </c>
      <c r="I4072">
        <f>_xlfn.XLOOKUP(Table1[[#This Row],[Tuotenumero]],tuotteet!$A$2:$A$26,tuotteet!$C$2:$C$26)</f>
        <v>4</v>
      </c>
      <c r="J4072" t="str">
        <f>_xlfn.XLOOKUP(Table1[[#This Row],[ryhmäID]],ryhmat!$A$2:$A$7,ryhmat!$B$2:$B$7)</f>
        <v>Tarvikkeet</v>
      </c>
      <c r="K4072">
        <f>Table1[[#This Row],[Myyntihinta]]-Table1[[#This Row],[Ostohinta]]</f>
        <v>3.8900000000000006</v>
      </c>
    </row>
    <row r="4073" spans="1:11" x14ac:dyDescent="0.2">
      <c r="A4073">
        <v>54571</v>
      </c>
      <c r="B4073" s="21">
        <v>44547</v>
      </c>
      <c r="C4073" s="26" t="s">
        <v>828</v>
      </c>
      <c r="D4073">
        <v>1</v>
      </c>
      <c r="E4073">
        <v>7</v>
      </c>
      <c r="F4073">
        <v>15</v>
      </c>
      <c r="G4073">
        <v>11.06</v>
      </c>
      <c r="H4073" t="str">
        <f>_xlfn.XLOOKUP(Table1[[#This Row],[MyyjäID]],myyjat!$A$2:$A$16,myyjat!$B$2:$B$16)</f>
        <v>Rauno</v>
      </c>
      <c r="I4073">
        <f>_xlfn.XLOOKUP(Table1[[#This Row],[Tuotenumero]],tuotteet!$A$2:$A$26,tuotteet!$C$2:$C$26)</f>
        <v>4</v>
      </c>
      <c r="J4073" t="str">
        <f>_xlfn.XLOOKUP(Table1[[#This Row],[ryhmäID]],ryhmat!$A$2:$A$7,ryhmat!$B$2:$B$7)</f>
        <v>Tarvikkeet</v>
      </c>
      <c r="K4073">
        <f>Table1[[#This Row],[Myyntihinta]]-Table1[[#This Row],[Ostohinta]]</f>
        <v>3.9399999999999995</v>
      </c>
    </row>
    <row r="4074" spans="1:11" x14ac:dyDescent="0.2">
      <c r="A4074">
        <v>54572</v>
      </c>
      <c r="B4074" s="21">
        <v>44548</v>
      </c>
      <c r="C4074" s="26" t="s">
        <v>829</v>
      </c>
      <c r="D4074">
        <v>1</v>
      </c>
      <c r="E4074">
        <v>1</v>
      </c>
      <c r="F4074">
        <v>322</v>
      </c>
      <c r="G4074">
        <v>220.92</v>
      </c>
      <c r="H4074" t="str">
        <f>_xlfn.XLOOKUP(Table1[[#This Row],[MyyjäID]],myyjat!$A$2:$A$16,myyjat!$B$2:$B$16)</f>
        <v>Jani</v>
      </c>
      <c r="I4074">
        <f>_xlfn.XLOOKUP(Table1[[#This Row],[Tuotenumero]],tuotteet!$A$2:$A$26,tuotteet!$C$2:$C$26)</f>
        <v>3</v>
      </c>
      <c r="J4074" t="str">
        <f>_xlfn.XLOOKUP(Table1[[#This Row],[ryhmäID]],ryhmat!$A$2:$A$7,ryhmat!$B$2:$B$7)</f>
        <v>TV</v>
      </c>
      <c r="K4074">
        <f>Table1[[#This Row],[Myyntihinta]]-Table1[[#This Row],[Ostohinta]]</f>
        <v>101.08000000000001</v>
      </c>
    </row>
    <row r="4075" spans="1:11" x14ac:dyDescent="0.2">
      <c r="A4075">
        <v>54573</v>
      </c>
      <c r="B4075" s="21">
        <v>44548</v>
      </c>
      <c r="C4075" s="26" t="s">
        <v>828</v>
      </c>
      <c r="D4075">
        <v>1</v>
      </c>
      <c r="E4075">
        <v>6</v>
      </c>
      <c r="F4075">
        <v>15</v>
      </c>
      <c r="G4075">
        <v>10.34</v>
      </c>
      <c r="H4075" t="str">
        <f>_xlfn.XLOOKUP(Table1[[#This Row],[MyyjäID]],myyjat!$A$2:$A$16,myyjat!$B$2:$B$16)</f>
        <v>Hessu</v>
      </c>
      <c r="I4075">
        <f>_xlfn.XLOOKUP(Table1[[#This Row],[Tuotenumero]],tuotteet!$A$2:$A$26,tuotteet!$C$2:$C$26)</f>
        <v>4</v>
      </c>
      <c r="J4075" t="str">
        <f>_xlfn.XLOOKUP(Table1[[#This Row],[ryhmäID]],ryhmat!$A$2:$A$7,ryhmat!$B$2:$B$7)</f>
        <v>Tarvikkeet</v>
      </c>
      <c r="K4075">
        <f>Table1[[#This Row],[Myyntihinta]]-Table1[[#This Row],[Ostohinta]]</f>
        <v>4.66</v>
      </c>
    </row>
    <row r="4076" spans="1:11" x14ac:dyDescent="0.2">
      <c r="A4076">
        <v>54574</v>
      </c>
      <c r="B4076" s="21">
        <v>44548</v>
      </c>
      <c r="C4076" s="26" t="s">
        <v>833</v>
      </c>
      <c r="D4076">
        <v>1</v>
      </c>
      <c r="E4076">
        <v>6</v>
      </c>
      <c r="F4076">
        <v>34</v>
      </c>
      <c r="G4076">
        <v>20.12</v>
      </c>
      <c r="H4076" t="str">
        <f>_xlfn.XLOOKUP(Table1[[#This Row],[MyyjäID]],myyjat!$A$2:$A$16,myyjat!$B$2:$B$16)</f>
        <v>Hessu</v>
      </c>
      <c r="I4076">
        <f>_xlfn.XLOOKUP(Table1[[#This Row],[Tuotenumero]],tuotteet!$A$2:$A$26,tuotteet!$C$2:$C$26)</f>
        <v>4</v>
      </c>
      <c r="J4076" t="str">
        <f>_xlfn.XLOOKUP(Table1[[#This Row],[ryhmäID]],ryhmat!$A$2:$A$7,ryhmat!$B$2:$B$7)</f>
        <v>Tarvikkeet</v>
      </c>
      <c r="K4076">
        <f>Table1[[#This Row],[Myyntihinta]]-Table1[[#This Row],[Ostohinta]]</f>
        <v>13.879999999999999</v>
      </c>
    </row>
    <row r="4077" spans="1:11" x14ac:dyDescent="0.2">
      <c r="A4077">
        <v>54575</v>
      </c>
      <c r="B4077" s="21">
        <v>44549</v>
      </c>
      <c r="C4077" s="26" t="s">
        <v>827</v>
      </c>
      <c r="D4077">
        <v>1</v>
      </c>
      <c r="E4077">
        <v>2</v>
      </c>
      <c r="F4077">
        <v>257</v>
      </c>
      <c r="G4077">
        <v>131.15</v>
      </c>
      <c r="H4077" t="str">
        <f>_xlfn.XLOOKUP(Table1[[#This Row],[MyyjäID]],myyjat!$A$2:$A$16,myyjat!$B$2:$B$16)</f>
        <v>Petteri</v>
      </c>
      <c r="I4077">
        <f>_xlfn.XLOOKUP(Table1[[#This Row],[Tuotenumero]],tuotteet!$A$2:$A$26,tuotteet!$C$2:$C$26)</f>
        <v>1</v>
      </c>
      <c r="J4077" t="str">
        <f>_xlfn.XLOOKUP(Table1[[#This Row],[ryhmäID]],ryhmat!$A$2:$A$7,ryhmat!$B$2:$B$7)</f>
        <v>Äänentoisto</v>
      </c>
      <c r="K4077">
        <f>Table1[[#This Row],[Myyntihinta]]-Table1[[#This Row],[Ostohinta]]</f>
        <v>125.85</v>
      </c>
    </row>
    <row r="4078" spans="1:11" x14ac:dyDescent="0.2">
      <c r="A4078">
        <v>54576</v>
      </c>
      <c r="B4078" s="21">
        <v>44549</v>
      </c>
      <c r="C4078" s="26" t="s">
        <v>828</v>
      </c>
      <c r="D4078">
        <v>1</v>
      </c>
      <c r="E4078">
        <v>2</v>
      </c>
      <c r="F4078">
        <v>14</v>
      </c>
      <c r="G4078">
        <v>11.16</v>
      </c>
      <c r="H4078" t="str">
        <f>_xlfn.XLOOKUP(Table1[[#This Row],[MyyjäID]],myyjat!$A$2:$A$16,myyjat!$B$2:$B$16)</f>
        <v>Petteri</v>
      </c>
      <c r="I4078">
        <f>_xlfn.XLOOKUP(Table1[[#This Row],[Tuotenumero]],tuotteet!$A$2:$A$26,tuotteet!$C$2:$C$26)</f>
        <v>4</v>
      </c>
      <c r="J4078" t="str">
        <f>_xlfn.XLOOKUP(Table1[[#This Row],[ryhmäID]],ryhmat!$A$2:$A$7,ryhmat!$B$2:$B$7)</f>
        <v>Tarvikkeet</v>
      </c>
      <c r="K4078">
        <f>Table1[[#This Row],[Myyntihinta]]-Table1[[#This Row],[Ostohinta]]</f>
        <v>2.84</v>
      </c>
    </row>
    <row r="4079" spans="1:11" x14ac:dyDescent="0.2">
      <c r="A4079">
        <v>54577</v>
      </c>
      <c r="B4079" s="21">
        <v>44550</v>
      </c>
      <c r="C4079" s="26" t="s">
        <v>828</v>
      </c>
      <c r="D4079">
        <v>1</v>
      </c>
      <c r="E4079">
        <v>16</v>
      </c>
      <c r="F4079">
        <v>15</v>
      </c>
      <c r="G4079">
        <v>10.199999999999999</v>
      </c>
      <c r="H4079" t="str">
        <f>_xlfn.XLOOKUP(Table1[[#This Row],[MyyjäID]],myyjat!$A$2:$A$16,myyjat!$B$2:$B$16)</f>
        <v>Sanni</v>
      </c>
      <c r="I4079">
        <f>_xlfn.XLOOKUP(Table1[[#This Row],[Tuotenumero]],tuotteet!$A$2:$A$26,tuotteet!$C$2:$C$26)</f>
        <v>4</v>
      </c>
      <c r="J4079" t="str">
        <f>_xlfn.XLOOKUP(Table1[[#This Row],[ryhmäID]],ryhmat!$A$2:$A$7,ryhmat!$B$2:$B$7)</f>
        <v>Tarvikkeet</v>
      </c>
      <c r="K4079">
        <f>Table1[[#This Row],[Myyntihinta]]-Table1[[#This Row],[Ostohinta]]</f>
        <v>4.8000000000000007</v>
      </c>
    </row>
    <row r="4080" spans="1:11" x14ac:dyDescent="0.2">
      <c r="A4080">
        <v>54578</v>
      </c>
      <c r="B4080" s="21">
        <v>44551</v>
      </c>
      <c r="C4080" s="26" t="s">
        <v>828</v>
      </c>
      <c r="D4080">
        <v>1</v>
      </c>
      <c r="E4080">
        <v>2</v>
      </c>
      <c r="F4080">
        <v>14</v>
      </c>
      <c r="G4080">
        <v>10.61</v>
      </c>
      <c r="H4080" t="str">
        <f>_xlfn.XLOOKUP(Table1[[#This Row],[MyyjäID]],myyjat!$A$2:$A$16,myyjat!$B$2:$B$16)</f>
        <v>Petteri</v>
      </c>
      <c r="I4080">
        <f>_xlfn.XLOOKUP(Table1[[#This Row],[Tuotenumero]],tuotteet!$A$2:$A$26,tuotteet!$C$2:$C$26)</f>
        <v>4</v>
      </c>
      <c r="J4080" t="str">
        <f>_xlfn.XLOOKUP(Table1[[#This Row],[ryhmäID]],ryhmat!$A$2:$A$7,ryhmat!$B$2:$B$7)</f>
        <v>Tarvikkeet</v>
      </c>
      <c r="K4080">
        <f>Table1[[#This Row],[Myyntihinta]]-Table1[[#This Row],[Ostohinta]]</f>
        <v>3.3900000000000006</v>
      </c>
    </row>
    <row r="4081" spans="1:11" x14ac:dyDescent="0.2">
      <c r="A4081">
        <v>54579</v>
      </c>
      <c r="B4081" s="21">
        <v>44551</v>
      </c>
      <c r="C4081" s="26" t="s">
        <v>833</v>
      </c>
      <c r="D4081">
        <v>1</v>
      </c>
      <c r="E4081">
        <v>13</v>
      </c>
      <c r="F4081">
        <v>33</v>
      </c>
      <c r="G4081">
        <v>19.53</v>
      </c>
      <c r="H4081" t="str">
        <f>_xlfn.XLOOKUP(Table1[[#This Row],[MyyjäID]],myyjat!$A$2:$A$16,myyjat!$B$2:$B$16)</f>
        <v>Mari</v>
      </c>
      <c r="I4081">
        <f>_xlfn.XLOOKUP(Table1[[#This Row],[Tuotenumero]],tuotteet!$A$2:$A$26,tuotteet!$C$2:$C$26)</f>
        <v>4</v>
      </c>
      <c r="J4081" t="str">
        <f>_xlfn.XLOOKUP(Table1[[#This Row],[ryhmäID]],ryhmat!$A$2:$A$7,ryhmat!$B$2:$B$7)</f>
        <v>Tarvikkeet</v>
      </c>
      <c r="K4081">
        <f>Table1[[#This Row],[Myyntihinta]]-Table1[[#This Row],[Ostohinta]]</f>
        <v>13.469999999999999</v>
      </c>
    </row>
    <row r="4082" spans="1:11" x14ac:dyDescent="0.2">
      <c r="A4082">
        <v>54580</v>
      </c>
      <c r="B4082" s="21">
        <v>44551</v>
      </c>
      <c r="C4082" s="26" t="s">
        <v>827</v>
      </c>
      <c r="D4082">
        <v>1</v>
      </c>
      <c r="E4082">
        <v>3</v>
      </c>
      <c r="F4082">
        <v>257</v>
      </c>
      <c r="G4082">
        <v>132.18</v>
      </c>
      <c r="H4082" t="str">
        <f>_xlfn.XLOOKUP(Table1[[#This Row],[MyyjäID]],myyjat!$A$2:$A$16,myyjat!$B$2:$B$16)</f>
        <v>Pekka</v>
      </c>
      <c r="I4082">
        <f>_xlfn.XLOOKUP(Table1[[#This Row],[Tuotenumero]],tuotteet!$A$2:$A$26,tuotteet!$C$2:$C$26)</f>
        <v>1</v>
      </c>
      <c r="J4082" t="str">
        <f>_xlfn.XLOOKUP(Table1[[#This Row],[ryhmäID]],ryhmat!$A$2:$A$7,ryhmat!$B$2:$B$7)</f>
        <v>Äänentoisto</v>
      </c>
      <c r="K4082">
        <f>Table1[[#This Row],[Myyntihinta]]-Table1[[#This Row],[Ostohinta]]</f>
        <v>124.82</v>
      </c>
    </row>
    <row r="4083" spans="1:11" x14ac:dyDescent="0.2">
      <c r="A4083">
        <v>54581</v>
      </c>
      <c r="B4083" s="21">
        <v>44552</v>
      </c>
      <c r="C4083" s="26" t="s">
        <v>828</v>
      </c>
      <c r="D4083">
        <v>1</v>
      </c>
      <c r="E4083">
        <v>6</v>
      </c>
      <c r="F4083">
        <v>15</v>
      </c>
      <c r="G4083">
        <v>10.3</v>
      </c>
      <c r="H4083" t="str">
        <f>_xlfn.XLOOKUP(Table1[[#This Row],[MyyjäID]],myyjat!$A$2:$A$16,myyjat!$B$2:$B$16)</f>
        <v>Hessu</v>
      </c>
      <c r="I4083">
        <f>_xlfn.XLOOKUP(Table1[[#This Row],[Tuotenumero]],tuotteet!$A$2:$A$26,tuotteet!$C$2:$C$26)</f>
        <v>4</v>
      </c>
      <c r="J4083" t="str">
        <f>_xlfn.XLOOKUP(Table1[[#This Row],[ryhmäID]],ryhmat!$A$2:$A$7,ryhmat!$B$2:$B$7)</f>
        <v>Tarvikkeet</v>
      </c>
      <c r="K4083">
        <f>Table1[[#This Row],[Myyntihinta]]-Table1[[#This Row],[Ostohinta]]</f>
        <v>4.6999999999999993</v>
      </c>
    </row>
    <row r="4084" spans="1:11" x14ac:dyDescent="0.2">
      <c r="A4084">
        <v>54582</v>
      </c>
      <c r="B4084" s="21">
        <v>44552</v>
      </c>
      <c r="C4084" s="26" t="s">
        <v>826</v>
      </c>
      <c r="D4084">
        <v>1</v>
      </c>
      <c r="E4084">
        <v>5</v>
      </c>
      <c r="F4084">
        <v>17</v>
      </c>
      <c r="G4084">
        <v>8.9700000000000006</v>
      </c>
      <c r="H4084" t="str">
        <f>_xlfn.XLOOKUP(Table1[[#This Row],[MyyjäID]],myyjat!$A$2:$A$16,myyjat!$B$2:$B$16)</f>
        <v>Liisa</v>
      </c>
      <c r="I4084">
        <f>_xlfn.XLOOKUP(Table1[[#This Row],[Tuotenumero]],tuotteet!$A$2:$A$26,tuotteet!$C$2:$C$26)</f>
        <v>4</v>
      </c>
      <c r="J4084" t="str">
        <f>_xlfn.XLOOKUP(Table1[[#This Row],[ryhmäID]],ryhmat!$A$2:$A$7,ryhmat!$B$2:$B$7)</f>
        <v>Tarvikkeet</v>
      </c>
      <c r="K4084">
        <f>Table1[[#This Row],[Myyntihinta]]-Table1[[#This Row],[Ostohinta]]</f>
        <v>8.0299999999999994</v>
      </c>
    </row>
    <row r="4085" spans="1:11" x14ac:dyDescent="0.2">
      <c r="A4085">
        <v>54583</v>
      </c>
      <c r="B4085" s="21">
        <v>44553</v>
      </c>
      <c r="C4085" s="26" t="s">
        <v>828</v>
      </c>
      <c r="D4085">
        <v>1</v>
      </c>
      <c r="E4085">
        <v>2</v>
      </c>
      <c r="F4085">
        <v>15</v>
      </c>
      <c r="G4085">
        <v>10.76</v>
      </c>
      <c r="H4085" t="str">
        <f>_xlfn.XLOOKUP(Table1[[#This Row],[MyyjäID]],myyjat!$A$2:$A$16,myyjat!$B$2:$B$16)</f>
        <v>Petteri</v>
      </c>
      <c r="I4085">
        <f>_xlfn.XLOOKUP(Table1[[#This Row],[Tuotenumero]],tuotteet!$A$2:$A$26,tuotteet!$C$2:$C$26)</f>
        <v>4</v>
      </c>
      <c r="J4085" t="str">
        <f>_xlfn.XLOOKUP(Table1[[#This Row],[ryhmäID]],ryhmat!$A$2:$A$7,ryhmat!$B$2:$B$7)</f>
        <v>Tarvikkeet</v>
      </c>
      <c r="K4085">
        <f>Table1[[#This Row],[Myyntihinta]]-Table1[[#This Row],[Ostohinta]]</f>
        <v>4.24</v>
      </c>
    </row>
    <row r="4086" spans="1:11" x14ac:dyDescent="0.2">
      <c r="A4086">
        <v>54584</v>
      </c>
      <c r="B4086" s="21">
        <v>44553</v>
      </c>
      <c r="C4086" s="26" t="s">
        <v>828</v>
      </c>
      <c r="D4086">
        <v>1</v>
      </c>
      <c r="E4086">
        <v>10</v>
      </c>
      <c r="F4086">
        <v>14</v>
      </c>
      <c r="G4086">
        <v>10.51</v>
      </c>
      <c r="H4086" t="str">
        <f>_xlfn.XLOOKUP(Table1[[#This Row],[MyyjäID]],myyjat!$A$2:$A$16,myyjat!$B$2:$B$16)</f>
        <v>Jenni</v>
      </c>
      <c r="I4086">
        <f>_xlfn.XLOOKUP(Table1[[#This Row],[Tuotenumero]],tuotteet!$A$2:$A$26,tuotteet!$C$2:$C$26)</f>
        <v>4</v>
      </c>
      <c r="J4086" t="str">
        <f>_xlfn.XLOOKUP(Table1[[#This Row],[ryhmäID]],ryhmat!$A$2:$A$7,ryhmat!$B$2:$B$7)</f>
        <v>Tarvikkeet</v>
      </c>
      <c r="K4086">
        <f>Table1[[#This Row],[Myyntihinta]]-Table1[[#This Row],[Ostohinta]]</f>
        <v>3.49</v>
      </c>
    </row>
    <row r="4087" spans="1:11" x14ac:dyDescent="0.2">
      <c r="A4087">
        <v>54585</v>
      </c>
      <c r="B4087" s="21">
        <v>44553</v>
      </c>
      <c r="C4087" s="26" t="s">
        <v>828</v>
      </c>
      <c r="D4087">
        <v>1</v>
      </c>
      <c r="E4087">
        <v>5</v>
      </c>
      <c r="F4087">
        <v>15</v>
      </c>
      <c r="G4087">
        <v>11.23</v>
      </c>
      <c r="H4087" t="str">
        <f>_xlfn.XLOOKUP(Table1[[#This Row],[MyyjäID]],myyjat!$A$2:$A$16,myyjat!$B$2:$B$16)</f>
        <v>Liisa</v>
      </c>
      <c r="I4087">
        <f>_xlfn.XLOOKUP(Table1[[#This Row],[Tuotenumero]],tuotteet!$A$2:$A$26,tuotteet!$C$2:$C$26)</f>
        <v>4</v>
      </c>
      <c r="J4087" t="str">
        <f>_xlfn.XLOOKUP(Table1[[#This Row],[ryhmäID]],ryhmat!$A$2:$A$7,ryhmat!$B$2:$B$7)</f>
        <v>Tarvikkeet</v>
      </c>
      <c r="K4087">
        <f>Table1[[#This Row],[Myyntihinta]]-Table1[[#This Row],[Ostohinta]]</f>
        <v>3.7699999999999996</v>
      </c>
    </row>
    <row r="4088" spans="1:11" x14ac:dyDescent="0.2">
      <c r="A4088">
        <v>54586</v>
      </c>
      <c r="B4088" s="21">
        <v>44553</v>
      </c>
      <c r="C4088" s="26" t="s">
        <v>829</v>
      </c>
      <c r="D4088">
        <v>1</v>
      </c>
      <c r="E4088">
        <v>11</v>
      </c>
      <c r="F4088">
        <v>332</v>
      </c>
      <c r="G4088">
        <v>226.58</v>
      </c>
      <c r="H4088" t="str">
        <f>_xlfn.XLOOKUP(Table1[[#This Row],[MyyjäID]],myyjat!$A$2:$A$16,myyjat!$B$2:$B$16)</f>
        <v>Lisbeth</v>
      </c>
      <c r="I4088">
        <f>_xlfn.XLOOKUP(Table1[[#This Row],[Tuotenumero]],tuotteet!$A$2:$A$26,tuotteet!$C$2:$C$26)</f>
        <v>3</v>
      </c>
      <c r="J4088" t="str">
        <f>_xlfn.XLOOKUP(Table1[[#This Row],[ryhmäID]],ryhmat!$A$2:$A$7,ryhmat!$B$2:$B$7)</f>
        <v>TV</v>
      </c>
      <c r="K4088">
        <f>Table1[[#This Row],[Myyntihinta]]-Table1[[#This Row],[Ostohinta]]</f>
        <v>105.41999999999999</v>
      </c>
    </row>
    <row r="4089" spans="1:11" x14ac:dyDescent="0.2">
      <c r="A4089">
        <v>54587</v>
      </c>
      <c r="B4089" s="21">
        <v>44553</v>
      </c>
      <c r="C4089" s="26" t="s">
        <v>828</v>
      </c>
      <c r="D4089">
        <v>1</v>
      </c>
      <c r="E4089">
        <v>6</v>
      </c>
      <c r="F4089">
        <v>15</v>
      </c>
      <c r="G4089">
        <v>10.3</v>
      </c>
      <c r="H4089" t="str">
        <f>_xlfn.XLOOKUP(Table1[[#This Row],[MyyjäID]],myyjat!$A$2:$A$16,myyjat!$B$2:$B$16)</f>
        <v>Hessu</v>
      </c>
      <c r="I4089">
        <f>_xlfn.XLOOKUP(Table1[[#This Row],[Tuotenumero]],tuotteet!$A$2:$A$26,tuotteet!$C$2:$C$26)</f>
        <v>4</v>
      </c>
      <c r="J4089" t="str">
        <f>_xlfn.XLOOKUP(Table1[[#This Row],[ryhmäID]],ryhmat!$A$2:$A$7,ryhmat!$B$2:$B$7)</f>
        <v>Tarvikkeet</v>
      </c>
      <c r="K4089">
        <f>Table1[[#This Row],[Myyntihinta]]-Table1[[#This Row],[Ostohinta]]</f>
        <v>4.6999999999999993</v>
      </c>
    </row>
    <row r="4090" spans="1:11" x14ac:dyDescent="0.2">
      <c r="A4090">
        <v>54588</v>
      </c>
      <c r="B4090" s="21">
        <v>44554</v>
      </c>
      <c r="C4090" s="26" t="s">
        <v>828</v>
      </c>
      <c r="D4090">
        <v>1</v>
      </c>
      <c r="E4090">
        <v>5</v>
      </c>
      <c r="F4090">
        <v>15</v>
      </c>
      <c r="G4090">
        <v>10.54</v>
      </c>
      <c r="H4090" t="str">
        <f>_xlfn.XLOOKUP(Table1[[#This Row],[MyyjäID]],myyjat!$A$2:$A$16,myyjat!$B$2:$B$16)</f>
        <v>Liisa</v>
      </c>
      <c r="I4090">
        <f>_xlfn.XLOOKUP(Table1[[#This Row],[Tuotenumero]],tuotteet!$A$2:$A$26,tuotteet!$C$2:$C$26)</f>
        <v>4</v>
      </c>
      <c r="J4090" t="str">
        <f>_xlfn.XLOOKUP(Table1[[#This Row],[ryhmäID]],ryhmat!$A$2:$A$7,ryhmat!$B$2:$B$7)</f>
        <v>Tarvikkeet</v>
      </c>
      <c r="K4090">
        <f>Table1[[#This Row],[Myyntihinta]]-Table1[[#This Row],[Ostohinta]]</f>
        <v>4.4600000000000009</v>
      </c>
    </row>
    <row r="4091" spans="1:11" x14ac:dyDescent="0.2">
      <c r="A4091">
        <v>54589</v>
      </c>
      <c r="B4091" s="21">
        <v>44554</v>
      </c>
      <c r="C4091" s="26" t="s">
        <v>827</v>
      </c>
      <c r="D4091">
        <v>1</v>
      </c>
      <c r="E4091">
        <v>5</v>
      </c>
      <c r="F4091">
        <v>258</v>
      </c>
      <c r="G4091">
        <v>126.3</v>
      </c>
      <c r="H4091" t="str">
        <f>_xlfn.XLOOKUP(Table1[[#This Row],[MyyjäID]],myyjat!$A$2:$A$16,myyjat!$B$2:$B$16)</f>
        <v>Liisa</v>
      </c>
      <c r="I4091">
        <f>_xlfn.XLOOKUP(Table1[[#This Row],[Tuotenumero]],tuotteet!$A$2:$A$26,tuotteet!$C$2:$C$26)</f>
        <v>1</v>
      </c>
      <c r="J4091" t="str">
        <f>_xlfn.XLOOKUP(Table1[[#This Row],[ryhmäID]],ryhmat!$A$2:$A$7,ryhmat!$B$2:$B$7)</f>
        <v>Äänentoisto</v>
      </c>
      <c r="K4091">
        <f>Table1[[#This Row],[Myyntihinta]]-Table1[[#This Row],[Ostohinta]]</f>
        <v>131.69999999999999</v>
      </c>
    </row>
    <row r="4092" spans="1:11" x14ac:dyDescent="0.2">
      <c r="A4092">
        <v>54590</v>
      </c>
      <c r="B4092" s="21">
        <v>44554</v>
      </c>
      <c r="C4092" s="26" t="s">
        <v>828</v>
      </c>
      <c r="D4092">
        <v>1</v>
      </c>
      <c r="E4092">
        <v>7</v>
      </c>
      <c r="F4092">
        <v>15</v>
      </c>
      <c r="G4092">
        <v>10.46</v>
      </c>
      <c r="H4092" t="str">
        <f>_xlfn.XLOOKUP(Table1[[#This Row],[MyyjäID]],myyjat!$A$2:$A$16,myyjat!$B$2:$B$16)</f>
        <v>Rauno</v>
      </c>
      <c r="I4092">
        <f>_xlfn.XLOOKUP(Table1[[#This Row],[Tuotenumero]],tuotteet!$A$2:$A$26,tuotteet!$C$2:$C$26)</f>
        <v>4</v>
      </c>
      <c r="J4092" t="str">
        <f>_xlfn.XLOOKUP(Table1[[#This Row],[ryhmäID]],ryhmat!$A$2:$A$7,ryhmat!$B$2:$B$7)</f>
        <v>Tarvikkeet</v>
      </c>
      <c r="K4092">
        <f>Table1[[#This Row],[Myyntihinta]]-Table1[[#This Row],[Ostohinta]]</f>
        <v>4.5399999999999991</v>
      </c>
    </row>
    <row r="4093" spans="1:11" x14ac:dyDescent="0.2">
      <c r="A4093">
        <v>54591</v>
      </c>
      <c r="B4093" s="21">
        <v>44555</v>
      </c>
      <c r="C4093" s="26" t="s">
        <v>828</v>
      </c>
      <c r="D4093">
        <v>1</v>
      </c>
      <c r="E4093">
        <v>16</v>
      </c>
      <c r="F4093">
        <v>15</v>
      </c>
      <c r="G4093">
        <v>10.28</v>
      </c>
      <c r="H4093" t="str">
        <f>_xlfn.XLOOKUP(Table1[[#This Row],[MyyjäID]],myyjat!$A$2:$A$16,myyjat!$B$2:$B$16)</f>
        <v>Sanni</v>
      </c>
      <c r="I4093">
        <f>_xlfn.XLOOKUP(Table1[[#This Row],[Tuotenumero]],tuotteet!$A$2:$A$26,tuotteet!$C$2:$C$26)</f>
        <v>4</v>
      </c>
      <c r="J4093" t="str">
        <f>_xlfn.XLOOKUP(Table1[[#This Row],[ryhmäID]],ryhmat!$A$2:$A$7,ryhmat!$B$2:$B$7)</f>
        <v>Tarvikkeet</v>
      </c>
      <c r="K4093">
        <f>Table1[[#This Row],[Myyntihinta]]-Table1[[#This Row],[Ostohinta]]</f>
        <v>4.7200000000000006</v>
      </c>
    </row>
    <row r="4094" spans="1:11" x14ac:dyDescent="0.2">
      <c r="A4094">
        <v>54592</v>
      </c>
      <c r="B4094" s="21">
        <v>44556</v>
      </c>
      <c r="C4094" s="26" t="s">
        <v>828</v>
      </c>
      <c r="D4094">
        <v>1</v>
      </c>
      <c r="E4094">
        <v>6</v>
      </c>
      <c r="F4094">
        <v>15</v>
      </c>
      <c r="G4094">
        <v>10.92</v>
      </c>
      <c r="H4094" t="str">
        <f>_xlfn.XLOOKUP(Table1[[#This Row],[MyyjäID]],myyjat!$A$2:$A$16,myyjat!$B$2:$B$16)</f>
        <v>Hessu</v>
      </c>
      <c r="I4094">
        <f>_xlfn.XLOOKUP(Table1[[#This Row],[Tuotenumero]],tuotteet!$A$2:$A$26,tuotteet!$C$2:$C$26)</f>
        <v>4</v>
      </c>
      <c r="J4094" t="str">
        <f>_xlfn.XLOOKUP(Table1[[#This Row],[ryhmäID]],ryhmat!$A$2:$A$7,ryhmat!$B$2:$B$7)</f>
        <v>Tarvikkeet</v>
      </c>
      <c r="K4094">
        <f>Table1[[#This Row],[Myyntihinta]]-Table1[[#This Row],[Ostohinta]]</f>
        <v>4.08</v>
      </c>
    </row>
    <row r="4095" spans="1:11" x14ac:dyDescent="0.2">
      <c r="A4095">
        <v>54593</v>
      </c>
      <c r="B4095" s="21">
        <v>44556</v>
      </c>
      <c r="C4095" s="26" t="s">
        <v>828</v>
      </c>
      <c r="D4095">
        <v>1</v>
      </c>
      <c r="E4095">
        <v>7</v>
      </c>
      <c r="F4095">
        <v>15</v>
      </c>
      <c r="G4095">
        <v>10.62</v>
      </c>
      <c r="H4095" t="str">
        <f>_xlfn.XLOOKUP(Table1[[#This Row],[MyyjäID]],myyjat!$A$2:$A$16,myyjat!$B$2:$B$16)</f>
        <v>Rauno</v>
      </c>
      <c r="I4095">
        <f>_xlfn.XLOOKUP(Table1[[#This Row],[Tuotenumero]],tuotteet!$A$2:$A$26,tuotteet!$C$2:$C$26)</f>
        <v>4</v>
      </c>
      <c r="J4095" t="str">
        <f>_xlfn.XLOOKUP(Table1[[#This Row],[ryhmäID]],ryhmat!$A$2:$A$7,ryhmat!$B$2:$B$7)</f>
        <v>Tarvikkeet</v>
      </c>
      <c r="K4095">
        <f>Table1[[#This Row],[Myyntihinta]]-Table1[[#This Row],[Ostohinta]]</f>
        <v>4.3800000000000008</v>
      </c>
    </row>
    <row r="4096" spans="1:11" x14ac:dyDescent="0.2">
      <c r="A4096">
        <v>54594</v>
      </c>
      <c r="B4096" s="21">
        <v>44557</v>
      </c>
      <c r="C4096" s="26" t="s">
        <v>828</v>
      </c>
      <c r="D4096">
        <v>1</v>
      </c>
      <c r="E4096">
        <v>3</v>
      </c>
      <c r="F4096">
        <v>15</v>
      </c>
      <c r="G4096">
        <v>10.62</v>
      </c>
      <c r="H4096" t="str">
        <f>_xlfn.XLOOKUP(Table1[[#This Row],[MyyjäID]],myyjat!$A$2:$A$16,myyjat!$B$2:$B$16)</f>
        <v>Pekka</v>
      </c>
      <c r="I4096">
        <f>_xlfn.XLOOKUP(Table1[[#This Row],[Tuotenumero]],tuotteet!$A$2:$A$26,tuotteet!$C$2:$C$26)</f>
        <v>4</v>
      </c>
      <c r="J4096" t="str">
        <f>_xlfn.XLOOKUP(Table1[[#This Row],[ryhmäID]],ryhmat!$A$2:$A$7,ryhmat!$B$2:$B$7)</f>
        <v>Tarvikkeet</v>
      </c>
      <c r="K4096">
        <f>Table1[[#This Row],[Myyntihinta]]-Table1[[#This Row],[Ostohinta]]</f>
        <v>4.3800000000000008</v>
      </c>
    </row>
    <row r="4097" spans="1:11" x14ac:dyDescent="0.2">
      <c r="A4097">
        <v>54595</v>
      </c>
      <c r="B4097" s="21">
        <v>44558</v>
      </c>
      <c r="C4097" s="26" t="s">
        <v>828</v>
      </c>
      <c r="D4097">
        <v>1</v>
      </c>
      <c r="E4097">
        <v>5</v>
      </c>
      <c r="F4097">
        <v>15</v>
      </c>
      <c r="G4097">
        <v>10.79</v>
      </c>
      <c r="H4097" t="str">
        <f>_xlfn.XLOOKUP(Table1[[#This Row],[MyyjäID]],myyjat!$A$2:$A$16,myyjat!$B$2:$B$16)</f>
        <v>Liisa</v>
      </c>
      <c r="I4097">
        <f>_xlfn.XLOOKUP(Table1[[#This Row],[Tuotenumero]],tuotteet!$A$2:$A$26,tuotteet!$C$2:$C$26)</f>
        <v>4</v>
      </c>
      <c r="J4097" t="str">
        <f>_xlfn.XLOOKUP(Table1[[#This Row],[ryhmäID]],ryhmat!$A$2:$A$7,ryhmat!$B$2:$B$7)</f>
        <v>Tarvikkeet</v>
      </c>
      <c r="K4097">
        <f>Table1[[#This Row],[Myyntihinta]]-Table1[[#This Row],[Ostohinta]]</f>
        <v>4.2100000000000009</v>
      </c>
    </row>
    <row r="4098" spans="1:11" x14ac:dyDescent="0.2">
      <c r="A4098">
        <v>54596</v>
      </c>
      <c r="B4098" s="21">
        <v>44558</v>
      </c>
      <c r="C4098" s="26" t="s">
        <v>828</v>
      </c>
      <c r="D4098">
        <v>1</v>
      </c>
      <c r="E4098">
        <v>1</v>
      </c>
      <c r="F4098">
        <v>14</v>
      </c>
      <c r="G4098">
        <v>10.93</v>
      </c>
      <c r="H4098" t="str">
        <f>_xlfn.XLOOKUP(Table1[[#This Row],[MyyjäID]],myyjat!$A$2:$A$16,myyjat!$B$2:$B$16)</f>
        <v>Jani</v>
      </c>
      <c r="I4098">
        <f>_xlfn.XLOOKUP(Table1[[#This Row],[Tuotenumero]],tuotteet!$A$2:$A$26,tuotteet!$C$2:$C$26)</f>
        <v>4</v>
      </c>
      <c r="J4098" t="str">
        <f>_xlfn.XLOOKUP(Table1[[#This Row],[ryhmäID]],ryhmat!$A$2:$A$7,ryhmat!$B$2:$B$7)</f>
        <v>Tarvikkeet</v>
      </c>
      <c r="K4098">
        <f>Table1[[#This Row],[Myyntihinta]]-Table1[[#This Row],[Ostohinta]]</f>
        <v>3.0700000000000003</v>
      </c>
    </row>
    <row r="4099" spans="1:11" x14ac:dyDescent="0.2">
      <c r="A4099">
        <v>54597</v>
      </c>
      <c r="B4099" s="21">
        <v>44558</v>
      </c>
      <c r="C4099" s="26" t="s">
        <v>833</v>
      </c>
      <c r="D4099">
        <v>1</v>
      </c>
      <c r="E4099">
        <v>13</v>
      </c>
      <c r="F4099">
        <v>32</v>
      </c>
      <c r="G4099">
        <v>18.55</v>
      </c>
      <c r="H4099" t="str">
        <f>_xlfn.XLOOKUP(Table1[[#This Row],[MyyjäID]],myyjat!$A$2:$A$16,myyjat!$B$2:$B$16)</f>
        <v>Mari</v>
      </c>
      <c r="I4099">
        <f>_xlfn.XLOOKUP(Table1[[#This Row],[Tuotenumero]],tuotteet!$A$2:$A$26,tuotteet!$C$2:$C$26)</f>
        <v>4</v>
      </c>
      <c r="J4099" t="str">
        <f>_xlfn.XLOOKUP(Table1[[#This Row],[ryhmäID]],ryhmat!$A$2:$A$7,ryhmat!$B$2:$B$7)</f>
        <v>Tarvikkeet</v>
      </c>
      <c r="K4099">
        <f>Table1[[#This Row],[Myyntihinta]]-Table1[[#This Row],[Ostohinta]]</f>
        <v>13.45</v>
      </c>
    </row>
    <row r="4100" spans="1:11" x14ac:dyDescent="0.2">
      <c r="A4100">
        <v>54598</v>
      </c>
      <c r="B4100" s="21">
        <v>44559</v>
      </c>
      <c r="C4100" s="26" t="s">
        <v>827</v>
      </c>
      <c r="D4100">
        <v>1</v>
      </c>
      <c r="E4100">
        <v>7</v>
      </c>
      <c r="F4100">
        <v>238</v>
      </c>
      <c r="G4100">
        <v>131.74</v>
      </c>
      <c r="H4100" t="str">
        <f>_xlfn.XLOOKUP(Table1[[#This Row],[MyyjäID]],myyjat!$A$2:$A$16,myyjat!$B$2:$B$16)</f>
        <v>Rauno</v>
      </c>
      <c r="I4100">
        <f>_xlfn.XLOOKUP(Table1[[#This Row],[Tuotenumero]],tuotteet!$A$2:$A$26,tuotteet!$C$2:$C$26)</f>
        <v>1</v>
      </c>
      <c r="J4100" t="str">
        <f>_xlfn.XLOOKUP(Table1[[#This Row],[ryhmäID]],ryhmat!$A$2:$A$7,ryhmat!$B$2:$B$7)</f>
        <v>Äänentoisto</v>
      </c>
      <c r="K4100">
        <f>Table1[[#This Row],[Myyntihinta]]-Table1[[#This Row],[Ostohinta]]</f>
        <v>106.25999999999999</v>
      </c>
    </row>
    <row r="4101" spans="1:11" x14ac:dyDescent="0.2">
      <c r="A4101">
        <v>54599</v>
      </c>
      <c r="B4101" s="21">
        <v>44559</v>
      </c>
      <c r="C4101" s="26" t="s">
        <v>826</v>
      </c>
      <c r="D4101">
        <v>1</v>
      </c>
      <c r="E4101">
        <v>14</v>
      </c>
      <c r="F4101">
        <v>18</v>
      </c>
      <c r="G4101">
        <v>8.93</v>
      </c>
      <c r="H4101" t="str">
        <f>_xlfn.XLOOKUP(Table1[[#This Row],[MyyjäID]],myyjat!$A$2:$A$16,myyjat!$B$2:$B$16)</f>
        <v>Hillevi</v>
      </c>
      <c r="I4101">
        <f>_xlfn.XLOOKUP(Table1[[#This Row],[Tuotenumero]],tuotteet!$A$2:$A$26,tuotteet!$C$2:$C$26)</f>
        <v>4</v>
      </c>
      <c r="J4101" t="str">
        <f>_xlfn.XLOOKUP(Table1[[#This Row],[ryhmäID]],ryhmat!$A$2:$A$7,ryhmat!$B$2:$B$7)</f>
        <v>Tarvikkeet</v>
      </c>
      <c r="K4101">
        <f>Table1[[#This Row],[Myyntihinta]]-Table1[[#This Row],[Ostohinta]]</f>
        <v>9.07</v>
      </c>
    </row>
    <row r="4102" spans="1:11" x14ac:dyDescent="0.2">
      <c r="A4102">
        <v>54600</v>
      </c>
      <c r="B4102" s="21">
        <v>44559</v>
      </c>
      <c r="C4102" s="26" t="s">
        <v>828</v>
      </c>
      <c r="D4102">
        <v>1</v>
      </c>
      <c r="E4102">
        <v>14</v>
      </c>
      <c r="F4102">
        <v>14</v>
      </c>
      <c r="G4102">
        <v>11.26</v>
      </c>
      <c r="H4102" t="str">
        <f>_xlfn.XLOOKUP(Table1[[#This Row],[MyyjäID]],myyjat!$A$2:$A$16,myyjat!$B$2:$B$16)</f>
        <v>Hillevi</v>
      </c>
      <c r="I4102">
        <f>_xlfn.XLOOKUP(Table1[[#This Row],[Tuotenumero]],tuotteet!$A$2:$A$26,tuotteet!$C$2:$C$26)</f>
        <v>4</v>
      </c>
      <c r="J4102" t="str">
        <f>_xlfn.XLOOKUP(Table1[[#This Row],[ryhmäID]],ryhmat!$A$2:$A$7,ryhmat!$B$2:$B$7)</f>
        <v>Tarvikkeet</v>
      </c>
      <c r="K4102">
        <f>Table1[[#This Row],[Myyntihinta]]-Table1[[#This Row],[Ostohinta]]</f>
        <v>2.74</v>
      </c>
    </row>
    <row r="4103" spans="1:11" x14ac:dyDescent="0.2">
      <c r="A4103">
        <v>54601</v>
      </c>
      <c r="B4103" s="21">
        <v>44560</v>
      </c>
      <c r="C4103" s="26" t="s">
        <v>828</v>
      </c>
      <c r="D4103">
        <v>1</v>
      </c>
      <c r="E4103">
        <v>16</v>
      </c>
      <c r="F4103">
        <v>14</v>
      </c>
      <c r="G4103">
        <v>10.45</v>
      </c>
      <c r="H4103" t="str">
        <f>_xlfn.XLOOKUP(Table1[[#This Row],[MyyjäID]],myyjat!$A$2:$A$16,myyjat!$B$2:$B$16)</f>
        <v>Sanni</v>
      </c>
      <c r="I4103">
        <f>_xlfn.XLOOKUP(Table1[[#This Row],[Tuotenumero]],tuotteet!$A$2:$A$26,tuotteet!$C$2:$C$26)</f>
        <v>4</v>
      </c>
      <c r="J4103" t="str">
        <f>_xlfn.XLOOKUP(Table1[[#This Row],[ryhmäID]],ryhmat!$A$2:$A$7,ryhmat!$B$2:$B$7)</f>
        <v>Tarvikkeet</v>
      </c>
      <c r="K4103">
        <f>Table1[[#This Row],[Myyntihinta]]-Table1[[#This Row],[Ostohinta]]</f>
        <v>3.5500000000000007</v>
      </c>
    </row>
    <row r="4104" spans="1:11" x14ac:dyDescent="0.2">
      <c r="A4104">
        <v>54602</v>
      </c>
      <c r="B4104" s="21">
        <v>44561</v>
      </c>
      <c r="C4104" s="26" t="s">
        <v>830</v>
      </c>
      <c r="D4104">
        <v>1</v>
      </c>
      <c r="E4104">
        <v>13</v>
      </c>
      <c r="F4104">
        <v>54</v>
      </c>
      <c r="G4104">
        <v>43.31</v>
      </c>
      <c r="H4104" t="str">
        <f>_xlfn.XLOOKUP(Table1[[#This Row],[MyyjäID]],myyjat!$A$2:$A$16,myyjat!$B$2:$B$16)</f>
        <v>Mari</v>
      </c>
      <c r="I4104">
        <f>_xlfn.XLOOKUP(Table1[[#This Row],[Tuotenumero]],tuotteet!$A$2:$A$26,tuotteet!$C$2:$C$26)</f>
        <v>4</v>
      </c>
      <c r="J4104" t="str">
        <f>_xlfn.XLOOKUP(Table1[[#This Row],[ryhmäID]],ryhmat!$A$2:$A$7,ryhmat!$B$2:$B$7)</f>
        <v>Tarvikkeet</v>
      </c>
      <c r="K4104">
        <f>Table1[[#This Row],[Myyntihinta]]-Table1[[#This Row],[Ostohinta]]</f>
        <v>10.689999999999998</v>
      </c>
    </row>
    <row r="4105" spans="1:11" x14ac:dyDescent="0.2">
      <c r="A4105">
        <v>54603</v>
      </c>
      <c r="B4105" s="21">
        <v>44561</v>
      </c>
      <c r="C4105" s="26" t="s">
        <v>828</v>
      </c>
      <c r="D4105">
        <v>1</v>
      </c>
      <c r="E4105">
        <v>9</v>
      </c>
      <c r="F4105">
        <v>15</v>
      </c>
      <c r="G4105">
        <v>11.06</v>
      </c>
      <c r="H4105" t="str">
        <f>_xlfn.XLOOKUP(Table1[[#This Row],[MyyjäID]],myyjat!$A$2:$A$16,myyjat!$B$2:$B$16)</f>
        <v>Maija</v>
      </c>
      <c r="I4105">
        <f>_xlfn.XLOOKUP(Table1[[#This Row],[Tuotenumero]],tuotteet!$A$2:$A$26,tuotteet!$C$2:$C$26)</f>
        <v>4</v>
      </c>
      <c r="J4105" t="str">
        <f>_xlfn.XLOOKUP(Table1[[#This Row],[ryhmäID]],ryhmat!$A$2:$A$7,ryhmat!$B$2:$B$7)</f>
        <v>Tarvikkeet</v>
      </c>
      <c r="K4105">
        <f>Table1[[#This Row],[Myyntihinta]]-Table1[[#This Row],[Ostohinta]]</f>
        <v>3.9399999999999995</v>
      </c>
    </row>
    <row r="4106" spans="1:11" x14ac:dyDescent="0.2">
      <c r="A4106">
        <v>54604</v>
      </c>
      <c r="B4106" s="21">
        <v>44561</v>
      </c>
      <c r="C4106" s="26" t="s">
        <v>829</v>
      </c>
      <c r="D4106">
        <v>1</v>
      </c>
      <c r="E4106">
        <v>15</v>
      </c>
      <c r="F4106">
        <v>326</v>
      </c>
      <c r="G4106">
        <v>234.6</v>
      </c>
      <c r="H4106" t="str">
        <f>_xlfn.XLOOKUP(Table1[[#This Row],[MyyjäID]],myyjat!$A$2:$A$16,myyjat!$B$2:$B$16)</f>
        <v>Sohvi</v>
      </c>
      <c r="I4106">
        <f>_xlfn.XLOOKUP(Table1[[#This Row],[Tuotenumero]],tuotteet!$A$2:$A$26,tuotteet!$C$2:$C$26)</f>
        <v>3</v>
      </c>
      <c r="J4106" t="str">
        <f>_xlfn.XLOOKUP(Table1[[#This Row],[ryhmäID]],ryhmat!$A$2:$A$7,ryhmat!$B$2:$B$7)</f>
        <v>TV</v>
      </c>
      <c r="K4106">
        <f>Table1[[#This Row],[Myyntihinta]]-Table1[[#This Row],[Ostohinta]]</f>
        <v>91.4</v>
      </c>
    </row>
    <row r="4107" spans="1:11" x14ac:dyDescent="0.2">
      <c r="A4107">
        <v>54605</v>
      </c>
      <c r="B4107" s="21">
        <v>44561</v>
      </c>
      <c r="C4107" s="26" t="s">
        <v>828</v>
      </c>
      <c r="D4107">
        <v>1</v>
      </c>
      <c r="E4107">
        <v>7</v>
      </c>
      <c r="F4107">
        <v>15</v>
      </c>
      <c r="G4107">
        <v>10.88</v>
      </c>
      <c r="H4107" t="str">
        <f>_xlfn.XLOOKUP(Table1[[#This Row],[MyyjäID]],myyjat!$A$2:$A$16,myyjat!$B$2:$B$16)</f>
        <v>Rauno</v>
      </c>
      <c r="I4107">
        <f>_xlfn.XLOOKUP(Table1[[#This Row],[Tuotenumero]],tuotteet!$A$2:$A$26,tuotteet!$C$2:$C$26)</f>
        <v>4</v>
      </c>
      <c r="J4107" t="str">
        <f>_xlfn.XLOOKUP(Table1[[#This Row],[ryhmäID]],ryhmat!$A$2:$A$7,ryhmat!$B$2:$B$7)</f>
        <v>Tarvikkeet</v>
      </c>
      <c r="K4107">
        <f>Table1[[#This Row],[Myyntihinta]]-Table1[[#This Row],[Ostohinta]]</f>
        <v>4.1199999999999992</v>
      </c>
    </row>
    <row r="4108" spans="1:11" x14ac:dyDescent="0.2">
      <c r="A4108">
        <v>54606</v>
      </c>
      <c r="B4108" s="21">
        <v>44561</v>
      </c>
      <c r="C4108" s="26" t="s">
        <v>828</v>
      </c>
      <c r="D4108">
        <v>1</v>
      </c>
      <c r="E4108">
        <v>11</v>
      </c>
      <c r="F4108">
        <v>15</v>
      </c>
      <c r="G4108">
        <v>10.28</v>
      </c>
      <c r="H4108" t="str">
        <f>_xlfn.XLOOKUP(Table1[[#This Row],[MyyjäID]],myyjat!$A$2:$A$16,myyjat!$B$2:$B$16)</f>
        <v>Lisbeth</v>
      </c>
      <c r="I4108">
        <f>_xlfn.XLOOKUP(Table1[[#This Row],[Tuotenumero]],tuotteet!$A$2:$A$26,tuotteet!$C$2:$C$26)</f>
        <v>4</v>
      </c>
      <c r="J4108" t="str">
        <f>_xlfn.XLOOKUP(Table1[[#This Row],[ryhmäID]],ryhmat!$A$2:$A$7,ryhmat!$B$2:$B$7)</f>
        <v>Tarvikkeet</v>
      </c>
      <c r="K4108">
        <f>Table1[[#This Row],[Myyntihinta]]-Table1[[#This Row],[Ostohinta]]</f>
        <v>4.7200000000000006</v>
      </c>
    </row>
    <row r="4109" spans="1:11" x14ac:dyDescent="0.2">
      <c r="A4109">
        <v>54607</v>
      </c>
      <c r="B4109" s="21">
        <v>44561</v>
      </c>
      <c r="C4109" s="26" t="s">
        <v>828</v>
      </c>
      <c r="D4109">
        <v>1</v>
      </c>
      <c r="E4109">
        <v>6</v>
      </c>
      <c r="F4109">
        <v>15</v>
      </c>
      <c r="G4109">
        <v>10.53</v>
      </c>
      <c r="H4109" t="str">
        <f>_xlfn.XLOOKUP(Table1[[#This Row],[MyyjäID]],myyjat!$A$2:$A$16,myyjat!$B$2:$B$16)</f>
        <v>Hessu</v>
      </c>
      <c r="I4109">
        <f>_xlfn.XLOOKUP(Table1[[#This Row],[Tuotenumero]],tuotteet!$A$2:$A$26,tuotteet!$C$2:$C$26)</f>
        <v>4</v>
      </c>
      <c r="J4109" t="str">
        <f>_xlfn.XLOOKUP(Table1[[#This Row],[ryhmäID]],ryhmat!$A$2:$A$7,ryhmat!$B$2:$B$7)</f>
        <v>Tarvikkeet</v>
      </c>
      <c r="K4109">
        <f>Table1[[#This Row],[Myyntihinta]]-Table1[[#This Row],[Ostohinta]]</f>
        <v>4.4700000000000006</v>
      </c>
    </row>
    <row r="4110" spans="1:11" x14ac:dyDescent="0.2">
      <c r="A4110">
        <v>54608</v>
      </c>
      <c r="B4110" s="21">
        <v>44562</v>
      </c>
      <c r="C4110" s="26" t="s">
        <v>828</v>
      </c>
      <c r="D4110">
        <v>1</v>
      </c>
      <c r="E4110">
        <v>10</v>
      </c>
      <c r="F4110">
        <v>15</v>
      </c>
      <c r="G4110">
        <v>10.45</v>
      </c>
      <c r="H4110" t="str">
        <f>_xlfn.XLOOKUP(Table1[[#This Row],[MyyjäID]],myyjat!$A$2:$A$16,myyjat!$B$2:$B$16)</f>
        <v>Jenni</v>
      </c>
      <c r="I4110">
        <f>_xlfn.XLOOKUP(Table1[[#This Row],[Tuotenumero]],tuotteet!$A$2:$A$26,tuotteet!$C$2:$C$26)</f>
        <v>4</v>
      </c>
      <c r="J4110" t="str">
        <f>_xlfn.XLOOKUP(Table1[[#This Row],[ryhmäID]],ryhmat!$A$2:$A$7,ryhmat!$B$2:$B$7)</f>
        <v>Tarvikkeet</v>
      </c>
      <c r="K4110">
        <f>Table1[[#This Row],[Myyntihinta]]-Table1[[#This Row],[Ostohinta]]</f>
        <v>4.5500000000000007</v>
      </c>
    </row>
    <row r="4111" spans="1:11" x14ac:dyDescent="0.2">
      <c r="A4111">
        <v>54609</v>
      </c>
      <c r="B4111" s="21">
        <v>44563</v>
      </c>
      <c r="C4111" s="26" t="s">
        <v>828</v>
      </c>
      <c r="D4111">
        <v>1</v>
      </c>
      <c r="E4111">
        <v>6</v>
      </c>
      <c r="F4111">
        <v>15</v>
      </c>
      <c r="G4111">
        <v>11.21</v>
      </c>
      <c r="H4111" t="str">
        <f>_xlfn.XLOOKUP(Table1[[#This Row],[MyyjäID]],myyjat!$A$2:$A$16,myyjat!$B$2:$B$16)</f>
        <v>Hessu</v>
      </c>
      <c r="I4111">
        <f>_xlfn.XLOOKUP(Table1[[#This Row],[Tuotenumero]],tuotteet!$A$2:$A$26,tuotteet!$C$2:$C$26)</f>
        <v>4</v>
      </c>
      <c r="J4111" t="str">
        <f>_xlfn.XLOOKUP(Table1[[#This Row],[ryhmäID]],ryhmat!$A$2:$A$7,ryhmat!$B$2:$B$7)</f>
        <v>Tarvikkeet</v>
      </c>
      <c r="K4111">
        <f>Table1[[#This Row],[Myyntihinta]]-Table1[[#This Row],[Ostohinta]]</f>
        <v>3.7899999999999991</v>
      </c>
    </row>
    <row r="4112" spans="1:11" x14ac:dyDescent="0.2">
      <c r="A4112">
        <v>54610</v>
      </c>
      <c r="B4112" s="21">
        <v>44563</v>
      </c>
      <c r="C4112" s="26" t="s">
        <v>826</v>
      </c>
      <c r="D4112">
        <v>1</v>
      </c>
      <c r="E4112">
        <v>16</v>
      </c>
      <c r="F4112">
        <v>18</v>
      </c>
      <c r="G4112">
        <v>9.31</v>
      </c>
      <c r="H4112" t="str">
        <f>_xlfn.XLOOKUP(Table1[[#This Row],[MyyjäID]],myyjat!$A$2:$A$16,myyjat!$B$2:$B$16)</f>
        <v>Sanni</v>
      </c>
      <c r="I4112">
        <f>_xlfn.XLOOKUP(Table1[[#This Row],[Tuotenumero]],tuotteet!$A$2:$A$26,tuotteet!$C$2:$C$26)</f>
        <v>4</v>
      </c>
      <c r="J4112" t="str">
        <f>_xlfn.XLOOKUP(Table1[[#This Row],[ryhmäID]],ryhmat!$A$2:$A$7,ryhmat!$B$2:$B$7)</f>
        <v>Tarvikkeet</v>
      </c>
      <c r="K4112">
        <f>Table1[[#This Row],[Myyntihinta]]-Table1[[#This Row],[Ostohinta]]</f>
        <v>8.69</v>
      </c>
    </row>
    <row r="4113" spans="1:11" x14ac:dyDescent="0.2">
      <c r="A4113">
        <v>54611</v>
      </c>
      <c r="B4113" s="21">
        <v>44563</v>
      </c>
      <c r="C4113" s="26" t="s">
        <v>828</v>
      </c>
      <c r="D4113">
        <v>1</v>
      </c>
      <c r="E4113">
        <v>14</v>
      </c>
      <c r="F4113">
        <v>14</v>
      </c>
      <c r="G4113">
        <v>11.24</v>
      </c>
      <c r="H4113" t="str">
        <f>_xlfn.XLOOKUP(Table1[[#This Row],[MyyjäID]],myyjat!$A$2:$A$16,myyjat!$B$2:$B$16)</f>
        <v>Hillevi</v>
      </c>
      <c r="I4113">
        <f>_xlfn.XLOOKUP(Table1[[#This Row],[Tuotenumero]],tuotteet!$A$2:$A$26,tuotteet!$C$2:$C$26)</f>
        <v>4</v>
      </c>
      <c r="J4113" t="str">
        <f>_xlfn.XLOOKUP(Table1[[#This Row],[ryhmäID]],ryhmat!$A$2:$A$7,ryhmat!$B$2:$B$7)</f>
        <v>Tarvikkeet</v>
      </c>
      <c r="K4113">
        <f>Table1[[#This Row],[Myyntihinta]]-Table1[[#This Row],[Ostohinta]]</f>
        <v>2.76</v>
      </c>
    </row>
    <row r="4114" spans="1:11" x14ac:dyDescent="0.2">
      <c r="A4114">
        <v>54612</v>
      </c>
      <c r="B4114" s="21">
        <v>44564</v>
      </c>
      <c r="C4114" s="26" t="s">
        <v>833</v>
      </c>
      <c r="D4114">
        <v>1</v>
      </c>
      <c r="E4114">
        <v>6</v>
      </c>
      <c r="F4114">
        <v>33</v>
      </c>
      <c r="G4114">
        <v>19.329999999999998</v>
      </c>
      <c r="H4114" t="str">
        <f>_xlfn.XLOOKUP(Table1[[#This Row],[MyyjäID]],myyjat!$A$2:$A$16,myyjat!$B$2:$B$16)</f>
        <v>Hessu</v>
      </c>
      <c r="I4114">
        <f>_xlfn.XLOOKUP(Table1[[#This Row],[Tuotenumero]],tuotteet!$A$2:$A$26,tuotteet!$C$2:$C$26)</f>
        <v>4</v>
      </c>
      <c r="J4114" t="str">
        <f>_xlfn.XLOOKUP(Table1[[#This Row],[ryhmäID]],ryhmat!$A$2:$A$7,ryhmat!$B$2:$B$7)</f>
        <v>Tarvikkeet</v>
      </c>
      <c r="K4114">
        <f>Table1[[#This Row],[Myyntihinta]]-Table1[[#This Row],[Ostohinta]]</f>
        <v>13.670000000000002</v>
      </c>
    </row>
    <row r="4115" spans="1:11" x14ac:dyDescent="0.2">
      <c r="A4115">
        <v>54613</v>
      </c>
      <c r="B4115" s="21">
        <v>44564</v>
      </c>
      <c r="C4115" s="26" t="s">
        <v>828</v>
      </c>
      <c r="D4115">
        <v>1</v>
      </c>
      <c r="E4115">
        <v>5</v>
      </c>
      <c r="F4115">
        <v>15</v>
      </c>
      <c r="G4115">
        <v>11.24</v>
      </c>
      <c r="H4115" t="str">
        <f>_xlfn.XLOOKUP(Table1[[#This Row],[MyyjäID]],myyjat!$A$2:$A$16,myyjat!$B$2:$B$16)</f>
        <v>Liisa</v>
      </c>
      <c r="I4115">
        <f>_xlfn.XLOOKUP(Table1[[#This Row],[Tuotenumero]],tuotteet!$A$2:$A$26,tuotteet!$C$2:$C$26)</f>
        <v>4</v>
      </c>
      <c r="J4115" t="str">
        <f>_xlfn.XLOOKUP(Table1[[#This Row],[ryhmäID]],ryhmat!$A$2:$A$7,ryhmat!$B$2:$B$7)</f>
        <v>Tarvikkeet</v>
      </c>
      <c r="K4115">
        <f>Table1[[#This Row],[Myyntihinta]]-Table1[[#This Row],[Ostohinta]]</f>
        <v>3.76</v>
      </c>
    </row>
    <row r="4116" spans="1:11" x14ac:dyDescent="0.2">
      <c r="A4116">
        <v>54614</v>
      </c>
      <c r="B4116" s="21">
        <v>44564</v>
      </c>
      <c r="C4116" s="26" t="s">
        <v>828</v>
      </c>
      <c r="D4116">
        <v>2</v>
      </c>
      <c r="E4116">
        <v>6</v>
      </c>
      <c r="F4116">
        <v>15</v>
      </c>
      <c r="G4116">
        <v>10.3</v>
      </c>
      <c r="H4116" t="str">
        <f>_xlfn.XLOOKUP(Table1[[#This Row],[MyyjäID]],myyjat!$A$2:$A$16,myyjat!$B$2:$B$16)</f>
        <v>Hessu</v>
      </c>
      <c r="I4116">
        <f>_xlfn.XLOOKUP(Table1[[#This Row],[Tuotenumero]],tuotteet!$A$2:$A$26,tuotteet!$C$2:$C$26)</f>
        <v>4</v>
      </c>
      <c r="J4116" t="str">
        <f>_xlfn.XLOOKUP(Table1[[#This Row],[ryhmäID]],ryhmat!$A$2:$A$7,ryhmat!$B$2:$B$7)</f>
        <v>Tarvikkeet</v>
      </c>
      <c r="K4116">
        <f>Table1[[#This Row],[Myyntihinta]]-Table1[[#This Row],[Ostohinta]]</f>
        <v>4.6999999999999993</v>
      </c>
    </row>
    <row r="4117" spans="1:11" x14ac:dyDescent="0.2">
      <c r="A4117">
        <v>54615</v>
      </c>
      <c r="B4117" s="21">
        <v>44564</v>
      </c>
      <c r="C4117" s="26" t="s">
        <v>827</v>
      </c>
      <c r="D4117">
        <v>1</v>
      </c>
      <c r="E4117">
        <v>7</v>
      </c>
      <c r="F4117">
        <v>239</v>
      </c>
      <c r="G4117">
        <v>127.17</v>
      </c>
      <c r="H4117" t="str">
        <f>_xlfn.XLOOKUP(Table1[[#This Row],[MyyjäID]],myyjat!$A$2:$A$16,myyjat!$B$2:$B$16)</f>
        <v>Rauno</v>
      </c>
      <c r="I4117">
        <f>_xlfn.XLOOKUP(Table1[[#This Row],[Tuotenumero]],tuotteet!$A$2:$A$26,tuotteet!$C$2:$C$26)</f>
        <v>1</v>
      </c>
      <c r="J4117" t="str">
        <f>_xlfn.XLOOKUP(Table1[[#This Row],[ryhmäID]],ryhmat!$A$2:$A$7,ryhmat!$B$2:$B$7)</f>
        <v>Äänentoisto</v>
      </c>
      <c r="K4117">
        <f>Table1[[#This Row],[Myyntihinta]]-Table1[[#This Row],[Ostohinta]]</f>
        <v>111.83</v>
      </c>
    </row>
    <row r="4118" spans="1:11" x14ac:dyDescent="0.2">
      <c r="A4118">
        <v>54616</v>
      </c>
      <c r="B4118" s="21">
        <v>44565</v>
      </c>
      <c r="C4118" s="26" t="s">
        <v>828</v>
      </c>
      <c r="D4118">
        <v>1</v>
      </c>
      <c r="E4118">
        <v>14</v>
      </c>
      <c r="F4118">
        <v>14</v>
      </c>
      <c r="G4118">
        <v>10.3</v>
      </c>
      <c r="H4118" t="str">
        <f>_xlfn.XLOOKUP(Table1[[#This Row],[MyyjäID]],myyjat!$A$2:$A$16,myyjat!$B$2:$B$16)</f>
        <v>Hillevi</v>
      </c>
      <c r="I4118">
        <f>_xlfn.XLOOKUP(Table1[[#This Row],[Tuotenumero]],tuotteet!$A$2:$A$26,tuotteet!$C$2:$C$26)</f>
        <v>4</v>
      </c>
      <c r="J4118" t="str">
        <f>_xlfn.XLOOKUP(Table1[[#This Row],[ryhmäID]],ryhmat!$A$2:$A$7,ryhmat!$B$2:$B$7)</f>
        <v>Tarvikkeet</v>
      </c>
      <c r="K4118">
        <f>Table1[[#This Row],[Myyntihinta]]-Table1[[#This Row],[Ostohinta]]</f>
        <v>3.6999999999999993</v>
      </c>
    </row>
    <row r="4119" spans="1:11" x14ac:dyDescent="0.2">
      <c r="A4119">
        <v>54617</v>
      </c>
      <c r="B4119" s="21">
        <v>44565</v>
      </c>
      <c r="C4119" s="26" t="s">
        <v>831</v>
      </c>
      <c r="D4119">
        <v>1</v>
      </c>
      <c r="E4119">
        <v>6</v>
      </c>
      <c r="F4119">
        <v>113</v>
      </c>
      <c r="G4119">
        <v>75.09</v>
      </c>
      <c r="H4119" t="str">
        <f>_xlfn.XLOOKUP(Table1[[#This Row],[MyyjäID]],myyjat!$A$2:$A$16,myyjat!$B$2:$B$16)</f>
        <v>Hessu</v>
      </c>
      <c r="I4119">
        <f>_xlfn.XLOOKUP(Table1[[#This Row],[Tuotenumero]],tuotteet!$A$2:$A$26,tuotteet!$C$2:$C$26)</f>
        <v>6</v>
      </c>
      <c r="J4119" t="str">
        <f>_xlfn.XLOOKUP(Table1[[#This Row],[ryhmäID]],ryhmat!$A$2:$A$7,ryhmat!$B$2:$B$7)</f>
        <v>Digiboxit</v>
      </c>
      <c r="K4119">
        <f>Table1[[#This Row],[Myyntihinta]]-Table1[[#This Row],[Ostohinta]]</f>
        <v>37.909999999999997</v>
      </c>
    </row>
    <row r="4120" spans="1:11" x14ac:dyDescent="0.2">
      <c r="A4120">
        <v>54618</v>
      </c>
      <c r="B4120" s="21">
        <v>44566</v>
      </c>
      <c r="C4120" s="26" t="s">
        <v>828</v>
      </c>
      <c r="D4120">
        <v>1</v>
      </c>
      <c r="E4120">
        <v>5</v>
      </c>
      <c r="F4120">
        <v>15</v>
      </c>
      <c r="G4120">
        <v>10.77</v>
      </c>
      <c r="H4120" t="str">
        <f>_xlfn.XLOOKUP(Table1[[#This Row],[MyyjäID]],myyjat!$A$2:$A$16,myyjat!$B$2:$B$16)</f>
        <v>Liisa</v>
      </c>
      <c r="I4120">
        <f>_xlfn.XLOOKUP(Table1[[#This Row],[Tuotenumero]],tuotteet!$A$2:$A$26,tuotteet!$C$2:$C$26)</f>
        <v>4</v>
      </c>
      <c r="J4120" t="str">
        <f>_xlfn.XLOOKUP(Table1[[#This Row],[ryhmäID]],ryhmat!$A$2:$A$7,ryhmat!$B$2:$B$7)</f>
        <v>Tarvikkeet</v>
      </c>
      <c r="K4120">
        <f>Table1[[#This Row],[Myyntihinta]]-Table1[[#This Row],[Ostohinta]]</f>
        <v>4.2300000000000004</v>
      </c>
    </row>
    <row r="4121" spans="1:11" x14ac:dyDescent="0.2">
      <c r="A4121">
        <v>54619</v>
      </c>
      <c r="B4121" s="21">
        <v>44566</v>
      </c>
      <c r="C4121" s="26" t="s">
        <v>828</v>
      </c>
      <c r="D4121">
        <v>1</v>
      </c>
      <c r="E4121">
        <v>5</v>
      </c>
      <c r="F4121">
        <v>14</v>
      </c>
      <c r="G4121">
        <v>10.16</v>
      </c>
      <c r="H4121" t="str">
        <f>_xlfn.XLOOKUP(Table1[[#This Row],[MyyjäID]],myyjat!$A$2:$A$16,myyjat!$B$2:$B$16)</f>
        <v>Liisa</v>
      </c>
      <c r="I4121">
        <f>_xlfn.XLOOKUP(Table1[[#This Row],[Tuotenumero]],tuotteet!$A$2:$A$26,tuotteet!$C$2:$C$26)</f>
        <v>4</v>
      </c>
      <c r="J4121" t="str">
        <f>_xlfn.XLOOKUP(Table1[[#This Row],[ryhmäID]],ryhmat!$A$2:$A$7,ryhmat!$B$2:$B$7)</f>
        <v>Tarvikkeet</v>
      </c>
      <c r="K4121">
        <f>Table1[[#This Row],[Myyntihinta]]-Table1[[#This Row],[Ostohinta]]</f>
        <v>3.84</v>
      </c>
    </row>
    <row r="4122" spans="1:11" x14ac:dyDescent="0.2">
      <c r="A4122">
        <v>54620</v>
      </c>
      <c r="B4122" s="21">
        <v>44567</v>
      </c>
      <c r="C4122" s="26" t="s">
        <v>827</v>
      </c>
      <c r="D4122">
        <v>1</v>
      </c>
      <c r="E4122">
        <v>10</v>
      </c>
      <c r="F4122">
        <v>241</v>
      </c>
      <c r="G4122">
        <v>139.6</v>
      </c>
      <c r="H4122" t="str">
        <f>_xlfn.XLOOKUP(Table1[[#This Row],[MyyjäID]],myyjat!$A$2:$A$16,myyjat!$B$2:$B$16)</f>
        <v>Jenni</v>
      </c>
      <c r="I4122">
        <f>_xlfn.XLOOKUP(Table1[[#This Row],[Tuotenumero]],tuotteet!$A$2:$A$26,tuotteet!$C$2:$C$26)</f>
        <v>1</v>
      </c>
      <c r="J4122" t="str">
        <f>_xlfn.XLOOKUP(Table1[[#This Row],[ryhmäID]],ryhmat!$A$2:$A$7,ryhmat!$B$2:$B$7)</f>
        <v>Äänentoisto</v>
      </c>
      <c r="K4122">
        <f>Table1[[#This Row],[Myyntihinta]]-Table1[[#This Row],[Ostohinta]]</f>
        <v>101.4</v>
      </c>
    </row>
    <row r="4123" spans="1:11" x14ac:dyDescent="0.2">
      <c r="A4123">
        <v>54621</v>
      </c>
      <c r="B4123" s="21">
        <v>44567</v>
      </c>
      <c r="C4123" s="26" t="s">
        <v>828</v>
      </c>
      <c r="D4123">
        <v>1</v>
      </c>
      <c r="E4123">
        <v>16</v>
      </c>
      <c r="F4123">
        <v>15</v>
      </c>
      <c r="G4123">
        <v>10.17</v>
      </c>
      <c r="H4123" t="str">
        <f>_xlfn.XLOOKUP(Table1[[#This Row],[MyyjäID]],myyjat!$A$2:$A$16,myyjat!$B$2:$B$16)</f>
        <v>Sanni</v>
      </c>
      <c r="I4123">
        <f>_xlfn.XLOOKUP(Table1[[#This Row],[Tuotenumero]],tuotteet!$A$2:$A$26,tuotteet!$C$2:$C$26)</f>
        <v>4</v>
      </c>
      <c r="J4123" t="str">
        <f>_xlfn.XLOOKUP(Table1[[#This Row],[ryhmäID]],ryhmat!$A$2:$A$7,ryhmat!$B$2:$B$7)</f>
        <v>Tarvikkeet</v>
      </c>
      <c r="K4123">
        <f>Table1[[#This Row],[Myyntihinta]]-Table1[[#This Row],[Ostohinta]]</f>
        <v>4.83</v>
      </c>
    </row>
    <row r="4124" spans="1:11" x14ac:dyDescent="0.2">
      <c r="A4124">
        <v>54622</v>
      </c>
      <c r="B4124" s="21">
        <v>44568</v>
      </c>
      <c r="C4124" s="26" t="s">
        <v>828</v>
      </c>
      <c r="D4124">
        <v>1</v>
      </c>
      <c r="E4124">
        <v>2</v>
      </c>
      <c r="F4124">
        <v>14</v>
      </c>
      <c r="G4124">
        <v>11.05</v>
      </c>
      <c r="H4124" t="str">
        <f>_xlfn.XLOOKUP(Table1[[#This Row],[MyyjäID]],myyjat!$A$2:$A$16,myyjat!$B$2:$B$16)</f>
        <v>Petteri</v>
      </c>
      <c r="I4124">
        <f>_xlfn.XLOOKUP(Table1[[#This Row],[Tuotenumero]],tuotteet!$A$2:$A$26,tuotteet!$C$2:$C$26)</f>
        <v>4</v>
      </c>
      <c r="J4124" t="str">
        <f>_xlfn.XLOOKUP(Table1[[#This Row],[ryhmäID]],ryhmat!$A$2:$A$7,ryhmat!$B$2:$B$7)</f>
        <v>Tarvikkeet</v>
      </c>
      <c r="K4124">
        <f>Table1[[#This Row],[Myyntihinta]]-Table1[[#This Row],[Ostohinta]]</f>
        <v>2.9499999999999993</v>
      </c>
    </row>
    <row r="4125" spans="1:11" x14ac:dyDescent="0.2">
      <c r="A4125">
        <v>54623</v>
      </c>
      <c r="B4125" s="21">
        <v>44568</v>
      </c>
      <c r="C4125" s="26" t="s">
        <v>828</v>
      </c>
      <c r="D4125">
        <v>1</v>
      </c>
      <c r="E4125">
        <v>7</v>
      </c>
      <c r="F4125">
        <v>15</v>
      </c>
      <c r="G4125">
        <v>11.14</v>
      </c>
      <c r="H4125" t="str">
        <f>_xlfn.XLOOKUP(Table1[[#This Row],[MyyjäID]],myyjat!$A$2:$A$16,myyjat!$B$2:$B$16)</f>
        <v>Rauno</v>
      </c>
      <c r="I4125">
        <f>_xlfn.XLOOKUP(Table1[[#This Row],[Tuotenumero]],tuotteet!$A$2:$A$26,tuotteet!$C$2:$C$26)</f>
        <v>4</v>
      </c>
      <c r="J4125" t="str">
        <f>_xlfn.XLOOKUP(Table1[[#This Row],[ryhmäID]],ryhmat!$A$2:$A$7,ryhmat!$B$2:$B$7)</f>
        <v>Tarvikkeet</v>
      </c>
      <c r="K4125">
        <f>Table1[[#This Row],[Myyntihinta]]-Table1[[#This Row],[Ostohinta]]</f>
        <v>3.8599999999999994</v>
      </c>
    </row>
    <row r="4126" spans="1:11" x14ac:dyDescent="0.2">
      <c r="A4126">
        <v>54624</v>
      </c>
      <c r="B4126" s="21">
        <v>44569</v>
      </c>
      <c r="C4126" s="26" t="s">
        <v>828</v>
      </c>
      <c r="D4126">
        <v>1</v>
      </c>
      <c r="E4126">
        <v>16</v>
      </c>
      <c r="F4126">
        <v>14</v>
      </c>
      <c r="G4126">
        <v>10.55</v>
      </c>
      <c r="H4126" t="str">
        <f>_xlfn.XLOOKUP(Table1[[#This Row],[MyyjäID]],myyjat!$A$2:$A$16,myyjat!$B$2:$B$16)</f>
        <v>Sanni</v>
      </c>
      <c r="I4126">
        <f>_xlfn.XLOOKUP(Table1[[#This Row],[Tuotenumero]],tuotteet!$A$2:$A$26,tuotteet!$C$2:$C$26)</f>
        <v>4</v>
      </c>
      <c r="J4126" t="str">
        <f>_xlfn.XLOOKUP(Table1[[#This Row],[ryhmäID]],ryhmat!$A$2:$A$7,ryhmat!$B$2:$B$7)</f>
        <v>Tarvikkeet</v>
      </c>
      <c r="K4126">
        <f>Table1[[#This Row],[Myyntihinta]]-Table1[[#This Row],[Ostohinta]]</f>
        <v>3.4499999999999993</v>
      </c>
    </row>
    <row r="4127" spans="1:11" x14ac:dyDescent="0.2">
      <c r="A4127">
        <v>54625</v>
      </c>
      <c r="B4127" s="21">
        <v>44570</v>
      </c>
      <c r="C4127" s="26" t="s">
        <v>828</v>
      </c>
      <c r="D4127">
        <v>1</v>
      </c>
      <c r="E4127">
        <v>3</v>
      </c>
      <c r="F4127">
        <v>14</v>
      </c>
      <c r="G4127">
        <v>10.6</v>
      </c>
      <c r="H4127" t="str">
        <f>_xlfn.XLOOKUP(Table1[[#This Row],[MyyjäID]],myyjat!$A$2:$A$16,myyjat!$B$2:$B$16)</f>
        <v>Pekka</v>
      </c>
      <c r="I4127">
        <f>_xlfn.XLOOKUP(Table1[[#This Row],[Tuotenumero]],tuotteet!$A$2:$A$26,tuotteet!$C$2:$C$26)</f>
        <v>4</v>
      </c>
      <c r="J4127" t="str">
        <f>_xlfn.XLOOKUP(Table1[[#This Row],[ryhmäID]],ryhmat!$A$2:$A$7,ryhmat!$B$2:$B$7)</f>
        <v>Tarvikkeet</v>
      </c>
      <c r="K4127">
        <f>Table1[[#This Row],[Myyntihinta]]-Table1[[#This Row],[Ostohinta]]</f>
        <v>3.4000000000000004</v>
      </c>
    </row>
    <row r="4128" spans="1:11" x14ac:dyDescent="0.2">
      <c r="A4128">
        <v>54626</v>
      </c>
      <c r="B4128" s="21">
        <v>44570</v>
      </c>
      <c r="C4128" s="26" t="s">
        <v>826</v>
      </c>
      <c r="D4128">
        <v>1</v>
      </c>
      <c r="E4128">
        <v>13</v>
      </c>
      <c r="F4128">
        <v>18</v>
      </c>
      <c r="G4128">
        <v>9.5299999999999994</v>
      </c>
      <c r="H4128" t="str">
        <f>_xlfn.XLOOKUP(Table1[[#This Row],[MyyjäID]],myyjat!$A$2:$A$16,myyjat!$B$2:$B$16)</f>
        <v>Mari</v>
      </c>
      <c r="I4128">
        <f>_xlfn.XLOOKUP(Table1[[#This Row],[Tuotenumero]],tuotteet!$A$2:$A$26,tuotteet!$C$2:$C$26)</f>
        <v>4</v>
      </c>
      <c r="J4128" t="str">
        <f>_xlfn.XLOOKUP(Table1[[#This Row],[ryhmäID]],ryhmat!$A$2:$A$7,ryhmat!$B$2:$B$7)</f>
        <v>Tarvikkeet</v>
      </c>
      <c r="K4128">
        <f>Table1[[#This Row],[Myyntihinta]]-Table1[[#This Row],[Ostohinta]]</f>
        <v>8.4700000000000006</v>
      </c>
    </row>
    <row r="4129" spans="1:11" x14ac:dyDescent="0.2">
      <c r="A4129">
        <v>54627</v>
      </c>
      <c r="B4129" s="21">
        <v>44570</v>
      </c>
      <c r="C4129" s="26" t="s">
        <v>833</v>
      </c>
      <c r="D4129">
        <v>1</v>
      </c>
      <c r="E4129">
        <v>11</v>
      </c>
      <c r="F4129">
        <v>34</v>
      </c>
      <c r="G4129">
        <v>19.22</v>
      </c>
      <c r="H4129" t="str">
        <f>_xlfn.XLOOKUP(Table1[[#This Row],[MyyjäID]],myyjat!$A$2:$A$16,myyjat!$B$2:$B$16)</f>
        <v>Lisbeth</v>
      </c>
      <c r="I4129">
        <f>_xlfn.XLOOKUP(Table1[[#This Row],[Tuotenumero]],tuotteet!$A$2:$A$26,tuotteet!$C$2:$C$26)</f>
        <v>4</v>
      </c>
      <c r="J4129" t="str">
        <f>_xlfn.XLOOKUP(Table1[[#This Row],[ryhmäID]],ryhmat!$A$2:$A$7,ryhmat!$B$2:$B$7)</f>
        <v>Tarvikkeet</v>
      </c>
      <c r="K4129">
        <f>Table1[[#This Row],[Myyntihinta]]-Table1[[#This Row],[Ostohinta]]</f>
        <v>14.780000000000001</v>
      </c>
    </row>
    <row r="4130" spans="1:11" x14ac:dyDescent="0.2">
      <c r="A4130">
        <v>54628</v>
      </c>
      <c r="B4130" s="21">
        <v>44570</v>
      </c>
      <c r="C4130" s="26" t="s">
        <v>828</v>
      </c>
      <c r="D4130">
        <v>1</v>
      </c>
      <c r="E4130">
        <v>3</v>
      </c>
      <c r="F4130">
        <v>15</v>
      </c>
      <c r="G4130">
        <v>10.98</v>
      </c>
      <c r="H4130" t="str">
        <f>_xlfn.XLOOKUP(Table1[[#This Row],[MyyjäID]],myyjat!$A$2:$A$16,myyjat!$B$2:$B$16)</f>
        <v>Pekka</v>
      </c>
      <c r="I4130">
        <f>_xlfn.XLOOKUP(Table1[[#This Row],[Tuotenumero]],tuotteet!$A$2:$A$26,tuotteet!$C$2:$C$26)</f>
        <v>4</v>
      </c>
      <c r="J4130" t="str">
        <f>_xlfn.XLOOKUP(Table1[[#This Row],[ryhmäID]],ryhmat!$A$2:$A$7,ryhmat!$B$2:$B$7)</f>
        <v>Tarvikkeet</v>
      </c>
      <c r="K4130">
        <f>Table1[[#This Row],[Myyntihinta]]-Table1[[#This Row],[Ostohinta]]</f>
        <v>4.0199999999999996</v>
      </c>
    </row>
    <row r="4131" spans="1:11" x14ac:dyDescent="0.2">
      <c r="A4131">
        <v>54629</v>
      </c>
      <c r="B4131" s="21">
        <v>44570</v>
      </c>
      <c r="C4131" s="26" t="s">
        <v>828</v>
      </c>
      <c r="D4131">
        <v>1</v>
      </c>
      <c r="E4131">
        <v>7</v>
      </c>
      <c r="F4131">
        <v>15</v>
      </c>
      <c r="G4131">
        <v>10.16</v>
      </c>
      <c r="H4131" t="str">
        <f>_xlfn.XLOOKUP(Table1[[#This Row],[MyyjäID]],myyjat!$A$2:$A$16,myyjat!$B$2:$B$16)</f>
        <v>Rauno</v>
      </c>
      <c r="I4131">
        <f>_xlfn.XLOOKUP(Table1[[#This Row],[Tuotenumero]],tuotteet!$A$2:$A$26,tuotteet!$C$2:$C$26)</f>
        <v>4</v>
      </c>
      <c r="J4131" t="str">
        <f>_xlfn.XLOOKUP(Table1[[#This Row],[ryhmäID]],ryhmat!$A$2:$A$7,ryhmat!$B$2:$B$7)</f>
        <v>Tarvikkeet</v>
      </c>
      <c r="K4131">
        <f>Table1[[#This Row],[Myyntihinta]]-Table1[[#This Row],[Ostohinta]]</f>
        <v>4.84</v>
      </c>
    </row>
    <row r="4132" spans="1:11" x14ac:dyDescent="0.2">
      <c r="A4132">
        <v>54630</v>
      </c>
      <c r="B4132" s="21">
        <v>44570</v>
      </c>
      <c r="C4132" s="26" t="s">
        <v>828</v>
      </c>
      <c r="D4132">
        <v>1</v>
      </c>
      <c r="E4132">
        <v>13</v>
      </c>
      <c r="F4132">
        <v>15</v>
      </c>
      <c r="G4132">
        <v>11.25</v>
      </c>
      <c r="H4132" t="str">
        <f>_xlfn.XLOOKUP(Table1[[#This Row],[MyyjäID]],myyjat!$A$2:$A$16,myyjat!$B$2:$B$16)</f>
        <v>Mari</v>
      </c>
      <c r="I4132">
        <f>_xlfn.XLOOKUP(Table1[[#This Row],[Tuotenumero]],tuotteet!$A$2:$A$26,tuotteet!$C$2:$C$26)</f>
        <v>4</v>
      </c>
      <c r="J4132" t="str">
        <f>_xlfn.XLOOKUP(Table1[[#This Row],[ryhmäID]],ryhmat!$A$2:$A$7,ryhmat!$B$2:$B$7)</f>
        <v>Tarvikkeet</v>
      </c>
      <c r="K4132">
        <f>Table1[[#This Row],[Myyntihinta]]-Table1[[#This Row],[Ostohinta]]</f>
        <v>3.75</v>
      </c>
    </row>
    <row r="4133" spans="1:11" x14ac:dyDescent="0.2">
      <c r="A4133">
        <v>54631</v>
      </c>
      <c r="B4133" s="21">
        <v>44571</v>
      </c>
      <c r="C4133" s="26" t="s">
        <v>828</v>
      </c>
      <c r="D4133">
        <v>1</v>
      </c>
      <c r="E4133">
        <v>1</v>
      </c>
      <c r="F4133">
        <v>15</v>
      </c>
      <c r="G4133">
        <v>11.23</v>
      </c>
      <c r="H4133" t="str">
        <f>_xlfn.XLOOKUP(Table1[[#This Row],[MyyjäID]],myyjat!$A$2:$A$16,myyjat!$B$2:$B$16)</f>
        <v>Jani</v>
      </c>
      <c r="I4133">
        <f>_xlfn.XLOOKUP(Table1[[#This Row],[Tuotenumero]],tuotteet!$A$2:$A$26,tuotteet!$C$2:$C$26)</f>
        <v>4</v>
      </c>
      <c r="J4133" t="str">
        <f>_xlfn.XLOOKUP(Table1[[#This Row],[ryhmäID]],ryhmat!$A$2:$A$7,ryhmat!$B$2:$B$7)</f>
        <v>Tarvikkeet</v>
      </c>
      <c r="K4133">
        <f>Table1[[#This Row],[Myyntihinta]]-Table1[[#This Row],[Ostohinta]]</f>
        <v>3.7699999999999996</v>
      </c>
    </row>
    <row r="4134" spans="1:11" x14ac:dyDescent="0.2">
      <c r="A4134">
        <v>54632</v>
      </c>
      <c r="B4134" s="21">
        <v>44571</v>
      </c>
      <c r="C4134" s="26" t="s">
        <v>828</v>
      </c>
      <c r="D4134">
        <v>1</v>
      </c>
      <c r="E4134">
        <v>16</v>
      </c>
      <c r="F4134">
        <v>15</v>
      </c>
      <c r="G4134">
        <v>10.37</v>
      </c>
      <c r="H4134" t="str">
        <f>_xlfn.XLOOKUP(Table1[[#This Row],[MyyjäID]],myyjat!$A$2:$A$16,myyjat!$B$2:$B$16)</f>
        <v>Sanni</v>
      </c>
      <c r="I4134">
        <f>_xlfn.XLOOKUP(Table1[[#This Row],[Tuotenumero]],tuotteet!$A$2:$A$26,tuotteet!$C$2:$C$26)</f>
        <v>4</v>
      </c>
      <c r="J4134" t="str">
        <f>_xlfn.XLOOKUP(Table1[[#This Row],[ryhmäID]],ryhmat!$A$2:$A$7,ryhmat!$B$2:$B$7)</f>
        <v>Tarvikkeet</v>
      </c>
      <c r="K4134">
        <f>Table1[[#This Row],[Myyntihinta]]-Table1[[#This Row],[Ostohinta]]</f>
        <v>4.6300000000000008</v>
      </c>
    </row>
    <row r="4135" spans="1:11" x14ac:dyDescent="0.2">
      <c r="A4135">
        <v>54633</v>
      </c>
      <c r="B4135" s="21">
        <v>44571</v>
      </c>
      <c r="C4135" s="26" t="s">
        <v>827</v>
      </c>
      <c r="D4135">
        <v>1</v>
      </c>
      <c r="E4135">
        <v>5</v>
      </c>
      <c r="F4135">
        <v>258</v>
      </c>
      <c r="G4135">
        <v>135.94</v>
      </c>
      <c r="H4135" t="str">
        <f>_xlfn.XLOOKUP(Table1[[#This Row],[MyyjäID]],myyjat!$A$2:$A$16,myyjat!$B$2:$B$16)</f>
        <v>Liisa</v>
      </c>
      <c r="I4135">
        <f>_xlfn.XLOOKUP(Table1[[#This Row],[Tuotenumero]],tuotteet!$A$2:$A$26,tuotteet!$C$2:$C$26)</f>
        <v>1</v>
      </c>
      <c r="J4135" t="str">
        <f>_xlfn.XLOOKUP(Table1[[#This Row],[ryhmäID]],ryhmat!$A$2:$A$7,ryhmat!$B$2:$B$7)</f>
        <v>Äänentoisto</v>
      </c>
      <c r="K4135">
        <f>Table1[[#This Row],[Myyntihinta]]-Table1[[#This Row],[Ostohinta]]</f>
        <v>122.06</v>
      </c>
    </row>
    <row r="4136" spans="1:11" x14ac:dyDescent="0.2">
      <c r="A4136">
        <v>54634</v>
      </c>
      <c r="B4136" s="21">
        <v>44571</v>
      </c>
      <c r="C4136" s="26" t="s">
        <v>828</v>
      </c>
      <c r="D4136">
        <v>1</v>
      </c>
      <c r="E4136">
        <v>2</v>
      </c>
      <c r="F4136">
        <v>15</v>
      </c>
      <c r="G4136">
        <v>10.43</v>
      </c>
      <c r="H4136" t="str">
        <f>_xlfn.XLOOKUP(Table1[[#This Row],[MyyjäID]],myyjat!$A$2:$A$16,myyjat!$B$2:$B$16)</f>
        <v>Petteri</v>
      </c>
      <c r="I4136">
        <f>_xlfn.XLOOKUP(Table1[[#This Row],[Tuotenumero]],tuotteet!$A$2:$A$26,tuotteet!$C$2:$C$26)</f>
        <v>4</v>
      </c>
      <c r="J4136" t="str">
        <f>_xlfn.XLOOKUP(Table1[[#This Row],[ryhmäID]],ryhmat!$A$2:$A$7,ryhmat!$B$2:$B$7)</f>
        <v>Tarvikkeet</v>
      </c>
      <c r="K4136">
        <f>Table1[[#This Row],[Myyntihinta]]-Table1[[#This Row],[Ostohinta]]</f>
        <v>4.57</v>
      </c>
    </row>
    <row r="4137" spans="1:11" x14ac:dyDescent="0.2">
      <c r="A4137">
        <v>54635</v>
      </c>
      <c r="B4137" s="21">
        <v>44572</v>
      </c>
      <c r="C4137" s="26" t="s">
        <v>828</v>
      </c>
      <c r="D4137">
        <v>1</v>
      </c>
      <c r="E4137">
        <v>7</v>
      </c>
      <c r="F4137">
        <v>14</v>
      </c>
      <c r="G4137">
        <v>10.49</v>
      </c>
      <c r="H4137" t="str">
        <f>_xlfn.XLOOKUP(Table1[[#This Row],[MyyjäID]],myyjat!$A$2:$A$16,myyjat!$B$2:$B$16)</f>
        <v>Rauno</v>
      </c>
      <c r="I4137">
        <f>_xlfn.XLOOKUP(Table1[[#This Row],[Tuotenumero]],tuotteet!$A$2:$A$26,tuotteet!$C$2:$C$26)</f>
        <v>4</v>
      </c>
      <c r="J4137" t="str">
        <f>_xlfn.XLOOKUP(Table1[[#This Row],[ryhmäID]],ryhmat!$A$2:$A$7,ryhmat!$B$2:$B$7)</f>
        <v>Tarvikkeet</v>
      </c>
      <c r="K4137">
        <f>Table1[[#This Row],[Myyntihinta]]-Table1[[#This Row],[Ostohinta]]</f>
        <v>3.51</v>
      </c>
    </row>
    <row r="4138" spans="1:11" x14ac:dyDescent="0.2">
      <c r="A4138">
        <v>54636</v>
      </c>
      <c r="B4138" s="21">
        <v>44573</v>
      </c>
      <c r="C4138" s="26" t="s">
        <v>827</v>
      </c>
      <c r="D4138">
        <v>1</v>
      </c>
      <c r="E4138">
        <v>6</v>
      </c>
      <c r="F4138">
        <v>253</v>
      </c>
      <c r="G4138">
        <v>132.18</v>
      </c>
      <c r="H4138" t="str">
        <f>_xlfn.XLOOKUP(Table1[[#This Row],[MyyjäID]],myyjat!$A$2:$A$16,myyjat!$B$2:$B$16)</f>
        <v>Hessu</v>
      </c>
      <c r="I4138">
        <f>_xlfn.XLOOKUP(Table1[[#This Row],[Tuotenumero]],tuotteet!$A$2:$A$26,tuotteet!$C$2:$C$26)</f>
        <v>1</v>
      </c>
      <c r="J4138" t="str">
        <f>_xlfn.XLOOKUP(Table1[[#This Row],[ryhmäID]],ryhmat!$A$2:$A$7,ryhmat!$B$2:$B$7)</f>
        <v>Äänentoisto</v>
      </c>
      <c r="K4138">
        <f>Table1[[#This Row],[Myyntihinta]]-Table1[[#This Row],[Ostohinta]]</f>
        <v>120.82</v>
      </c>
    </row>
    <row r="4139" spans="1:11" x14ac:dyDescent="0.2">
      <c r="A4139">
        <v>54637</v>
      </c>
      <c r="B4139" s="21">
        <v>44573</v>
      </c>
      <c r="C4139" s="26" t="s">
        <v>828</v>
      </c>
      <c r="D4139">
        <v>1</v>
      </c>
      <c r="E4139">
        <v>5</v>
      </c>
      <c r="F4139">
        <v>15</v>
      </c>
      <c r="G4139">
        <v>11.26</v>
      </c>
      <c r="H4139" t="str">
        <f>_xlfn.XLOOKUP(Table1[[#This Row],[MyyjäID]],myyjat!$A$2:$A$16,myyjat!$B$2:$B$16)</f>
        <v>Liisa</v>
      </c>
      <c r="I4139">
        <f>_xlfn.XLOOKUP(Table1[[#This Row],[Tuotenumero]],tuotteet!$A$2:$A$26,tuotteet!$C$2:$C$26)</f>
        <v>4</v>
      </c>
      <c r="J4139" t="str">
        <f>_xlfn.XLOOKUP(Table1[[#This Row],[ryhmäID]],ryhmat!$A$2:$A$7,ryhmat!$B$2:$B$7)</f>
        <v>Tarvikkeet</v>
      </c>
      <c r="K4139">
        <f>Table1[[#This Row],[Myyntihinta]]-Table1[[#This Row],[Ostohinta]]</f>
        <v>3.74</v>
      </c>
    </row>
    <row r="4140" spans="1:11" x14ac:dyDescent="0.2">
      <c r="A4140">
        <v>54638</v>
      </c>
      <c r="B4140" s="21">
        <v>44573</v>
      </c>
      <c r="C4140" s="26" t="s">
        <v>828</v>
      </c>
      <c r="D4140">
        <v>1</v>
      </c>
      <c r="E4140">
        <v>16</v>
      </c>
      <c r="F4140">
        <v>15</v>
      </c>
      <c r="G4140">
        <v>10.68</v>
      </c>
      <c r="H4140" t="str">
        <f>_xlfn.XLOOKUP(Table1[[#This Row],[MyyjäID]],myyjat!$A$2:$A$16,myyjat!$B$2:$B$16)</f>
        <v>Sanni</v>
      </c>
      <c r="I4140">
        <f>_xlfn.XLOOKUP(Table1[[#This Row],[Tuotenumero]],tuotteet!$A$2:$A$26,tuotteet!$C$2:$C$26)</f>
        <v>4</v>
      </c>
      <c r="J4140" t="str">
        <f>_xlfn.XLOOKUP(Table1[[#This Row],[ryhmäID]],ryhmat!$A$2:$A$7,ryhmat!$B$2:$B$7)</f>
        <v>Tarvikkeet</v>
      </c>
      <c r="K4140">
        <f>Table1[[#This Row],[Myyntihinta]]-Table1[[#This Row],[Ostohinta]]</f>
        <v>4.32</v>
      </c>
    </row>
    <row r="4141" spans="1:11" x14ac:dyDescent="0.2">
      <c r="A4141">
        <v>54639</v>
      </c>
      <c r="B4141" s="21">
        <v>44573</v>
      </c>
      <c r="C4141" s="26" t="s">
        <v>828</v>
      </c>
      <c r="D4141">
        <v>1</v>
      </c>
      <c r="E4141">
        <v>11</v>
      </c>
      <c r="F4141">
        <v>14</v>
      </c>
      <c r="G4141">
        <v>10.18</v>
      </c>
      <c r="H4141" t="str">
        <f>_xlfn.XLOOKUP(Table1[[#This Row],[MyyjäID]],myyjat!$A$2:$A$16,myyjat!$B$2:$B$16)</f>
        <v>Lisbeth</v>
      </c>
      <c r="I4141">
        <f>_xlfn.XLOOKUP(Table1[[#This Row],[Tuotenumero]],tuotteet!$A$2:$A$26,tuotteet!$C$2:$C$26)</f>
        <v>4</v>
      </c>
      <c r="J4141" t="str">
        <f>_xlfn.XLOOKUP(Table1[[#This Row],[ryhmäID]],ryhmat!$A$2:$A$7,ryhmat!$B$2:$B$7)</f>
        <v>Tarvikkeet</v>
      </c>
      <c r="K4141">
        <f>Table1[[#This Row],[Myyntihinta]]-Table1[[#This Row],[Ostohinta]]</f>
        <v>3.8200000000000003</v>
      </c>
    </row>
    <row r="4142" spans="1:11" x14ac:dyDescent="0.2">
      <c r="A4142">
        <v>54640</v>
      </c>
      <c r="B4142" s="21">
        <v>44574</v>
      </c>
      <c r="C4142" s="26" t="s">
        <v>828</v>
      </c>
      <c r="D4142">
        <v>1</v>
      </c>
      <c r="E4142">
        <v>5</v>
      </c>
      <c r="F4142">
        <v>15</v>
      </c>
      <c r="G4142">
        <v>10.26</v>
      </c>
      <c r="H4142" t="str">
        <f>_xlfn.XLOOKUP(Table1[[#This Row],[MyyjäID]],myyjat!$A$2:$A$16,myyjat!$B$2:$B$16)</f>
        <v>Liisa</v>
      </c>
      <c r="I4142">
        <f>_xlfn.XLOOKUP(Table1[[#This Row],[Tuotenumero]],tuotteet!$A$2:$A$26,tuotteet!$C$2:$C$26)</f>
        <v>4</v>
      </c>
      <c r="J4142" t="str">
        <f>_xlfn.XLOOKUP(Table1[[#This Row],[ryhmäID]],ryhmat!$A$2:$A$7,ryhmat!$B$2:$B$7)</f>
        <v>Tarvikkeet</v>
      </c>
      <c r="K4142">
        <f>Table1[[#This Row],[Myyntihinta]]-Table1[[#This Row],[Ostohinta]]</f>
        <v>4.74</v>
      </c>
    </row>
    <row r="4143" spans="1:11" x14ac:dyDescent="0.2">
      <c r="A4143">
        <v>54641</v>
      </c>
      <c r="B4143" s="21">
        <v>44575</v>
      </c>
      <c r="C4143" s="26" t="s">
        <v>828</v>
      </c>
      <c r="D4143">
        <v>1</v>
      </c>
      <c r="E4143">
        <v>13</v>
      </c>
      <c r="F4143">
        <v>15</v>
      </c>
      <c r="G4143">
        <v>10.32</v>
      </c>
      <c r="H4143" t="str">
        <f>_xlfn.XLOOKUP(Table1[[#This Row],[MyyjäID]],myyjat!$A$2:$A$16,myyjat!$B$2:$B$16)</f>
        <v>Mari</v>
      </c>
      <c r="I4143">
        <f>_xlfn.XLOOKUP(Table1[[#This Row],[Tuotenumero]],tuotteet!$A$2:$A$26,tuotteet!$C$2:$C$26)</f>
        <v>4</v>
      </c>
      <c r="J4143" t="str">
        <f>_xlfn.XLOOKUP(Table1[[#This Row],[ryhmäID]],ryhmat!$A$2:$A$7,ryhmat!$B$2:$B$7)</f>
        <v>Tarvikkeet</v>
      </c>
      <c r="K4143">
        <f>Table1[[#This Row],[Myyntihinta]]-Table1[[#This Row],[Ostohinta]]</f>
        <v>4.68</v>
      </c>
    </row>
    <row r="4144" spans="1:11" x14ac:dyDescent="0.2">
      <c r="A4144">
        <v>54642</v>
      </c>
      <c r="B4144" s="21">
        <v>44575</v>
      </c>
      <c r="C4144" s="26" t="s">
        <v>828</v>
      </c>
      <c r="D4144">
        <v>1</v>
      </c>
      <c r="E4144">
        <v>6</v>
      </c>
      <c r="F4144">
        <v>15</v>
      </c>
      <c r="G4144">
        <v>10.7</v>
      </c>
      <c r="H4144" t="str">
        <f>_xlfn.XLOOKUP(Table1[[#This Row],[MyyjäID]],myyjat!$A$2:$A$16,myyjat!$B$2:$B$16)</f>
        <v>Hessu</v>
      </c>
      <c r="I4144">
        <f>_xlfn.XLOOKUP(Table1[[#This Row],[Tuotenumero]],tuotteet!$A$2:$A$26,tuotteet!$C$2:$C$26)</f>
        <v>4</v>
      </c>
      <c r="J4144" t="str">
        <f>_xlfn.XLOOKUP(Table1[[#This Row],[ryhmäID]],ryhmat!$A$2:$A$7,ryhmat!$B$2:$B$7)</f>
        <v>Tarvikkeet</v>
      </c>
      <c r="K4144">
        <f>Table1[[#This Row],[Myyntihinta]]-Table1[[#This Row],[Ostohinta]]</f>
        <v>4.3000000000000007</v>
      </c>
    </row>
    <row r="4145" spans="1:11" x14ac:dyDescent="0.2">
      <c r="A4145">
        <v>54643</v>
      </c>
      <c r="B4145" s="21">
        <v>44575</v>
      </c>
      <c r="C4145" s="26" t="s">
        <v>828</v>
      </c>
      <c r="D4145">
        <v>1</v>
      </c>
      <c r="E4145">
        <v>10</v>
      </c>
      <c r="F4145">
        <v>15</v>
      </c>
      <c r="G4145">
        <v>10.51</v>
      </c>
      <c r="H4145" t="str">
        <f>_xlfn.XLOOKUP(Table1[[#This Row],[MyyjäID]],myyjat!$A$2:$A$16,myyjat!$B$2:$B$16)</f>
        <v>Jenni</v>
      </c>
      <c r="I4145">
        <f>_xlfn.XLOOKUP(Table1[[#This Row],[Tuotenumero]],tuotteet!$A$2:$A$26,tuotteet!$C$2:$C$26)</f>
        <v>4</v>
      </c>
      <c r="J4145" t="str">
        <f>_xlfn.XLOOKUP(Table1[[#This Row],[ryhmäID]],ryhmat!$A$2:$A$7,ryhmat!$B$2:$B$7)</f>
        <v>Tarvikkeet</v>
      </c>
      <c r="K4145">
        <f>Table1[[#This Row],[Myyntihinta]]-Table1[[#This Row],[Ostohinta]]</f>
        <v>4.49</v>
      </c>
    </row>
    <row r="4146" spans="1:11" x14ac:dyDescent="0.2">
      <c r="A4146">
        <v>54644</v>
      </c>
      <c r="B4146" s="21">
        <v>44575</v>
      </c>
      <c r="C4146" s="26" t="s">
        <v>829</v>
      </c>
      <c r="D4146">
        <v>1</v>
      </c>
      <c r="E4146">
        <v>10</v>
      </c>
      <c r="F4146">
        <v>345</v>
      </c>
      <c r="G4146">
        <v>222.07</v>
      </c>
      <c r="H4146" t="str">
        <f>_xlfn.XLOOKUP(Table1[[#This Row],[MyyjäID]],myyjat!$A$2:$A$16,myyjat!$B$2:$B$16)</f>
        <v>Jenni</v>
      </c>
      <c r="I4146">
        <f>_xlfn.XLOOKUP(Table1[[#This Row],[Tuotenumero]],tuotteet!$A$2:$A$26,tuotteet!$C$2:$C$26)</f>
        <v>3</v>
      </c>
      <c r="J4146" t="str">
        <f>_xlfn.XLOOKUP(Table1[[#This Row],[ryhmäID]],ryhmat!$A$2:$A$7,ryhmat!$B$2:$B$7)</f>
        <v>TV</v>
      </c>
      <c r="K4146">
        <f>Table1[[#This Row],[Myyntihinta]]-Table1[[#This Row],[Ostohinta]]</f>
        <v>122.93</v>
      </c>
    </row>
    <row r="4147" spans="1:11" x14ac:dyDescent="0.2">
      <c r="A4147">
        <v>54645</v>
      </c>
      <c r="B4147" s="21">
        <v>44576</v>
      </c>
      <c r="C4147" s="26" t="s">
        <v>828</v>
      </c>
      <c r="D4147">
        <v>1</v>
      </c>
      <c r="E4147">
        <v>9</v>
      </c>
      <c r="F4147">
        <v>15</v>
      </c>
      <c r="G4147">
        <v>10.75</v>
      </c>
      <c r="H4147" t="str">
        <f>_xlfn.XLOOKUP(Table1[[#This Row],[MyyjäID]],myyjat!$A$2:$A$16,myyjat!$B$2:$B$16)</f>
        <v>Maija</v>
      </c>
      <c r="I4147">
        <f>_xlfn.XLOOKUP(Table1[[#This Row],[Tuotenumero]],tuotteet!$A$2:$A$26,tuotteet!$C$2:$C$26)</f>
        <v>4</v>
      </c>
      <c r="J4147" t="str">
        <f>_xlfn.XLOOKUP(Table1[[#This Row],[ryhmäID]],ryhmat!$A$2:$A$7,ryhmat!$B$2:$B$7)</f>
        <v>Tarvikkeet</v>
      </c>
      <c r="K4147">
        <f>Table1[[#This Row],[Myyntihinta]]-Table1[[#This Row],[Ostohinta]]</f>
        <v>4.25</v>
      </c>
    </row>
    <row r="4148" spans="1:11" x14ac:dyDescent="0.2">
      <c r="A4148">
        <v>54646</v>
      </c>
      <c r="B4148" s="21">
        <v>44576</v>
      </c>
      <c r="C4148" s="26" t="s">
        <v>828</v>
      </c>
      <c r="D4148">
        <v>1</v>
      </c>
      <c r="E4148">
        <v>5</v>
      </c>
      <c r="F4148">
        <v>14</v>
      </c>
      <c r="G4148">
        <v>10.47</v>
      </c>
      <c r="H4148" t="str">
        <f>_xlfn.XLOOKUP(Table1[[#This Row],[MyyjäID]],myyjat!$A$2:$A$16,myyjat!$B$2:$B$16)</f>
        <v>Liisa</v>
      </c>
      <c r="I4148">
        <f>_xlfn.XLOOKUP(Table1[[#This Row],[Tuotenumero]],tuotteet!$A$2:$A$26,tuotteet!$C$2:$C$26)</f>
        <v>4</v>
      </c>
      <c r="J4148" t="str">
        <f>_xlfn.XLOOKUP(Table1[[#This Row],[ryhmäID]],ryhmat!$A$2:$A$7,ryhmat!$B$2:$B$7)</f>
        <v>Tarvikkeet</v>
      </c>
      <c r="K4148">
        <f>Table1[[#This Row],[Myyntihinta]]-Table1[[#This Row],[Ostohinta]]</f>
        <v>3.5299999999999994</v>
      </c>
    </row>
    <row r="4149" spans="1:11" x14ac:dyDescent="0.2">
      <c r="A4149">
        <v>54647</v>
      </c>
      <c r="B4149" s="21">
        <v>44576</v>
      </c>
      <c r="C4149" s="26" t="s">
        <v>828</v>
      </c>
      <c r="D4149">
        <v>1</v>
      </c>
      <c r="E4149">
        <v>7</v>
      </c>
      <c r="F4149">
        <v>14</v>
      </c>
      <c r="G4149">
        <v>10.66</v>
      </c>
      <c r="H4149" t="str">
        <f>_xlfn.XLOOKUP(Table1[[#This Row],[MyyjäID]],myyjat!$A$2:$A$16,myyjat!$B$2:$B$16)</f>
        <v>Rauno</v>
      </c>
      <c r="I4149">
        <f>_xlfn.XLOOKUP(Table1[[#This Row],[Tuotenumero]],tuotteet!$A$2:$A$26,tuotteet!$C$2:$C$26)</f>
        <v>4</v>
      </c>
      <c r="J4149" t="str">
        <f>_xlfn.XLOOKUP(Table1[[#This Row],[ryhmäID]],ryhmat!$A$2:$A$7,ryhmat!$B$2:$B$7)</f>
        <v>Tarvikkeet</v>
      </c>
      <c r="K4149">
        <f>Table1[[#This Row],[Myyntihinta]]-Table1[[#This Row],[Ostohinta]]</f>
        <v>3.34</v>
      </c>
    </row>
    <row r="4150" spans="1:11" x14ac:dyDescent="0.2">
      <c r="A4150">
        <v>54648</v>
      </c>
      <c r="B4150" s="21">
        <v>44576</v>
      </c>
      <c r="C4150" s="26" t="s">
        <v>828</v>
      </c>
      <c r="D4150">
        <v>1</v>
      </c>
      <c r="E4150">
        <v>13</v>
      </c>
      <c r="F4150">
        <v>14</v>
      </c>
      <c r="G4150">
        <v>10.79</v>
      </c>
      <c r="H4150" t="str">
        <f>_xlfn.XLOOKUP(Table1[[#This Row],[MyyjäID]],myyjat!$A$2:$A$16,myyjat!$B$2:$B$16)</f>
        <v>Mari</v>
      </c>
      <c r="I4150">
        <f>_xlfn.XLOOKUP(Table1[[#This Row],[Tuotenumero]],tuotteet!$A$2:$A$26,tuotteet!$C$2:$C$26)</f>
        <v>4</v>
      </c>
      <c r="J4150" t="str">
        <f>_xlfn.XLOOKUP(Table1[[#This Row],[ryhmäID]],ryhmat!$A$2:$A$7,ryhmat!$B$2:$B$7)</f>
        <v>Tarvikkeet</v>
      </c>
      <c r="K4150">
        <f>Table1[[#This Row],[Myyntihinta]]-Table1[[#This Row],[Ostohinta]]</f>
        <v>3.2100000000000009</v>
      </c>
    </row>
    <row r="4151" spans="1:11" x14ac:dyDescent="0.2">
      <c r="A4151">
        <v>54649</v>
      </c>
      <c r="B4151" s="21">
        <v>44576</v>
      </c>
      <c r="C4151" s="26" t="s">
        <v>828</v>
      </c>
      <c r="D4151">
        <v>1</v>
      </c>
      <c r="E4151">
        <v>10</v>
      </c>
      <c r="F4151">
        <v>15</v>
      </c>
      <c r="G4151">
        <v>10.29</v>
      </c>
      <c r="H4151" t="str">
        <f>_xlfn.XLOOKUP(Table1[[#This Row],[MyyjäID]],myyjat!$A$2:$A$16,myyjat!$B$2:$B$16)</f>
        <v>Jenni</v>
      </c>
      <c r="I4151">
        <f>_xlfn.XLOOKUP(Table1[[#This Row],[Tuotenumero]],tuotteet!$A$2:$A$26,tuotteet!$C$2:$C$26)</f>
        <v>4</v>
      </c>
      <c r="J4151" t="str">
        <f>_xlfn.XLOOKUP(Table1[[#This Row],[ryhmäID]],ryhmat!$A$2:$A$7,ryhmat!$B$2:$B$7)</f>
        <v>Tarvikkeet</v>
      </c>
      <c r="K4151">
        <f>Table1[[#This Row],[Myyntihinta]]-Table1[[#This Row],[Ostohinta]]</f>
        <v>4.7100000000000009</v>
      </c>
    </row>
    <row r="4152" spans="1:11" x14ac:dyDescent="0.2">
      <c r="A4152">
        <v>54650</v>
      </c>
      <c r="B4152" s="21">
        <v>44576</v>
      </c>
      <c r="C4152" s="26" t="s">
        <v>828</v>
      </c>
      <c r="D4152">
        <v>1</v>
      </c>
      <c r="E4152">
        <v>15</v>
      </c>
      <c r="F4152">
        <v>15</v>
      </c>
      <c r="G4152">
        <v>11.11</v>
      </c>
      <c r="H4152" t="str">
        <f>_xlfn.XLOOKUP(Table1[[#This Row],[MyyjäID]],myyjat!$A$2:$A$16,myyjat!$B$2:$B$16)</f>
        <v>Sohvi</v>
      </c>
      <c r="I4152">
        <f>_xlfn.XLOOKUP(Table1[[#This Row],[Tuotenumero]],tuotteet!$A$2:$A$26,tuotteet!$C$2:$C$26)</f>
        <v>4</v>
      </c>
      <c r="J4152" t="str">
        <f>_xlfn.XLOOKUP(Table1[[#This Row],[ryhmäID]],ryhmat!$A$2:$A$7,ryhmat!$B$2:$B$7)</f>
        <v>Tarvikkeet</v>
      </c>
      <c r="K4152">
        <f>Table1[[#This Row],[Myyntihinta]]-Table1[[#This Row],[Ostohinta]]</f>
        <v>3.8900000000000006</v>
      </c>
    </row>
    <row r="4153" spans="1:11" x14ac:dyDescent="0.2">
      <c r="A4153">
        <v>54651</v>
      </c>
      <c r="B4153" s="21">
        <v>44576</v>
      </c>
      <c r="C4153" s="26" t="s">
        <v>828</v>
      </c>
      <c r="D4153">
        <v>1</v>
      </c>
      <c r="E4153">
        <v>11</v>
      </c>
      <c r="F4153">
        <v>14</v>
      </c>
      <c r="G4153">
        <v>11.2</v>
      </c>
      <c r="H4153" t="str">
        <f>_xlfn.XLOOKUP(Table1[[#This Row],[MyyjäID]],myyjat!$A$2:$A$16,myyjat!$B$2:$B$16)</f>
        <v>Lisbeth</v>
      </c>
      <c r="I4153">
        <f>_xlfn.XLOOKUP(Table1[[#This Row],[Tuotenumero]],tuotteet!$A$2:$A$26,tuotteet!$C$2:$C$26)</f>
        <v>4</v>
      </c>
      <c r="J4153" t="str">
        <f>_xlfn.XLOOKUP(Table1[[#This Row],[ryhmäID]],ryhmat!$A$2:$A$7,ryhmat!$B$2:$B$7)</f>
        <v>Tarvikkeet</v>
      </c>
      <c r="K4153">
        <f>Table1[[#This Row],[Myyntihinta]]-Table1[[#This Row],[Ostohinta]]</f>
        <v>2.8000000000000007</v>
      </c>
    </row>
    <row r="4154" spans="1:11" x14ac:dyDescent="0.2">
      <c r="A4154">
        <v>54652</v>
      </c>
      <c r="B4154" s="21">
        <v>44576</v>
      </c>
      <c r="C4154" s="26" t="s">
        <v>828</v>
      </c>
      <c r="D4154">
        <v>1</v>
      </c>
      <c r="E4154">
        <v>16</v>
      </c>
      <c r="F4154">
        <v>14</v>
      </c>
      <c r="G4154">
        <v>11.15</v>
      </c>
      <c r="H4154" t="str">
        <f>_xlfn.XLOOKUP(Table1[[#This Row],[MyyjäID]],myyjat!$A$2:$A$16,myyjat!$B$2:$B$16)</f>
        <v>Sanni</v>
      </c>
      <c r="I4154">
        <f>_xlfn.XLOOKUP(Table1[[#This Row],[Tuotenumero]],tuotteet!$A$2:$A$26,tuotteet!$C$2:$C$26)</f>
        <v>4</v>
      </c>
      <c r="J4154" t="str">
        <f>_xlfn.XLOOKUP(Table1[[#This Row],[ryhmäID]],ryhmat!$A$2:$A$7,ryhmat!$B$2:$B$7)</f>
        <v>Tarvikkeet</v>
      </c>
      <c r="K4154">
        <f>Table1[[#This Row],[Myyntihinta]]-Table1[[#This Row],[Ostohinta]]</f>
        <v>2.8499999999999996</v>
      </c>
    </row>
    <row r="4155" spans="1:11" x14ac:dyDescent="0.2">
      <c r="A4155">
        <v>54653</v>
      </c>
      <c r="B4155" s="21">
        <v>44576</v>
      </c>
      <c r="C4155" s="26" t="s">
        <v>828</v>
      </c>
      <c r="D4155">
        <v>1</v>
      </c>
      <c r="E4155">
        <v>7</v>
      </c>
      <c r="F4155">
        <v>15</v>
      </c>
      <c r="G4155">
        <v>11.22</v>
      </c>
      <c r="H4155" t="str">
        <f>_xlfn.XLOOKUP(Table1[[#This Row],[MyyjäID]],myyjat!$A$2:$A$16,myyjat!$B$2:$B$16)</f>
        <v>Rauno</v>
      </c>
      <c r="I4155">
        <f>_xlfn.XLOOKUP(Table1[[#This Row],[Tuotenumero]],tuotteet!$A$2:$A$26,tuotteet!$C$2:$C$26)</f>
        <v>4</v>
      </c>
      <c r="J4155" t="str">
        <f>_xlfn.XLOOKUP(Table1[[#This Row],[ryhmäID]],ryhmat!$A$2:$A$7,ryhmat!$B$2:$B$7)</f>
        <v>Tarvikkeet</v>
      </c>
      <c r="K4155">
        <f>Table1[[#This Row],[Myyntihinta]]-Table1[[#This Row],[Ostohinta]]</f>
        <v>3.7799999999999994</v>
      </c>
    </row>
    <row r="4156" spans="1:11" x14ac:dyDescent="0.2">
      <c r="A4156">
        <v>54654</v>
      </c>
      <c r="B4156" s="21">
        <v>44576</v>
      </c>
      <c r="C4156" s="26" t="s">
        <v>826</v>
      </c>
      <c r="D4156">
        <v>1</v>
      </c>
      <c r="E4156">
        <v>1</v>
      </c>
      <c r="F4156">
        <v>17</v>
      </c>
      <c r="G4156">
        <v>8.93</v>
      </c>
      <c r="H4156" t="str">
        <f>_xlfn.XLOOKUP(Table1[[#This Row],[MyyjäID]],myyjat!$A$2:$A$16,myyjat!$B$2:$B$16)</f>
        <v>Jani</v>
      </c>
      <c r="I4156">
        <f>_xlfn.XLOOKUP(Table1[[#This Row],[Tuotenumero]],tuotteet!$A$2:$A$26,tuotteet!$C$2:$C$26)</f>
        <v>4</v>
      </c>
      <c r="J4156" t="str">
        <f>_xlfn.XLOOKUP(Table1[[#This Row],[ryhmäID]],ryhmat!$A$2:$A$7,ryhmat!$B$2:$B$7)</f>
        <v>Tarvikkeet</v>
      </c>
      <c r="K4156">
        <f>Table1[[#This Row],[Myyntihinta]]-Table1[[#This Row],[Ostohinta]]</f>
        <v>8.07</v>
      </c>
    </row>
    <row r="4157" spans="1:11" x14ac:dyDescent="0.2">
      <c r="A4157">
        <v>54655</v>
      </c>
      <c r="B4157" s="21">
        <v>44577</v>
      </c>
      <c r="C4157" s="26" t="s">
        <v>827</v>
      </c>
      <c r="D4157">
        <v>1</v>
      </c>
      <c r="E4157">
        <v>16</v>
      </c>
      <c r="F4157">
        <v>239</v>
      </c>
      <c r="G4157">
        <v>133.47999999999999</v>
      </c>
      <c r="H4157" t="str">
        <f>_xlfn.XLOOKUP(Table1[[#This Row],[MyyjäID]],myyjat!$A$2:$A$16,myyjat!$B$2:$B$16)</f>
        <v>Sanni</v>
      </c>
      <c r="I4157">
        <f>_xlfn.XLOOKUP(Table1[[#This Row],[Tuotenumero]],tuotteet!$A$2:$A$26,tuotteet!$C$2:$C$26)</f>
        <v>1</v>
      </c>
      <c r="J4157" t="str">
        <f>_xlfn.XLOOKUP(Table1[[#This Row],[ryhmäID]],ryhmat!$A$2:$A$7,ryhmat!$B$2:$B$7)</f>
        <v>Äänentoisto</v>
      </c>
      <c r="K4157">
        <f>Table1[[#This Row],[Myyntihinta]]-Table1[[#This Row],[Ostohinta]]</f>
        <v>105.52000000000001</v>
      </c>
    </row>
    <row r="4158" spans="1:11" x14ac:dyDescent="0.2">
      <c r="A4158">
        <v>54656</v>
      </c>
      <c r="B4158" s="21">
        <v>44577</v>
      </c>
      <c r="C4158" s="26" t="s">
        <v>828</v>
      </c>
      <c r="D4158">
        <v>1</v>
      </c>
      <c r="E4158">
        <v>1</v>
      </c>
      <c r="F4158">
        <v>15</v>
      </c>
      <c r="G4158">
        <v>10.28</v>
      </c>
      <c r="H4158" t="str">
        <f>_xlfn.XLOOKUP(Table1[[#This Row],[MyyjäID]],myyjat!$A$2:$A$16,myyjat!$B$2:$B$16)</f>
        <v>Jani</v>
      </c>
      <c r="I4158">
        <f>_xlfn.XLOOKUP(Table1[[#This Row],[Tuotenumero]],tuotteet!$A$2:$A$26,tuotteet!$C$2:$C$26)</f>
        <v>4</v>
      </c>
      <c r="J4158" t="str">
        <f>_xlfn.XLOOKUP(Table1[[#This Row],[ryhmäID]],ryhmat!$A$2:$A$7,ryhmat!$B$2:$B$7)</f>
        <v>Tarvikkeet</v>
      </c>
      <c r="K4158">
        <f>Table1[[#This Row],[Myyntihinta]]-Table1[[#This Row],[Ostohinta]]</f>
        <v>4.7200000000000006</v>
      </c>
    </row>
    <row r="4159" spans="1:11" x14ac:dyDescent="0.2">
      <c r="A4159">
        <v>54657</v>
      </c>
      <c r="B4159" s="21">
        <v>44577</v>
      </c>
      <c r="C4159" s="26" t="s">
        <v>830</v>
      </c>
      <c r="D4159">
        <v>1</v>
      </c>
      <c r="E4159">
        <v>6</v>
      </c>
      <c r="F4159">
        <v>56</v>
      </c>
      <c r="G4159">
        <v>42.64</v>
      </c>
      <c r="H4159" t="str">
        <f>_xlfn.XLOOKUP(Table1[[#This Row],[MyyjäID]],myyjat!$A$2:$A$16,myyjat!$B$2:$B$16)</f>
        <v>Hessu</v>
      </c>
      <c r="I4159">
        <f>_xlfn.XLOOKUP(Table1[[#This Row],[Tuotenumero]],tuotteet!$A$2:$A$26,tuotteet!$C$2:$C$26)</f>
        <v>4</v>
      </c>
      <c r="J4159" t="str">
        <f>_xlfn.XLOOKUP(Table1[[#This Row],[ryhmäID]],ryhmat!$A$2:$A$7,ryhmat!$B$2:$B$7)</f>
        <v>Tarvikkeet</v>
      </c>
      <c r="K4159">
        <f>Table1[[#This Row],[Myyntihinta]]-Table1[[#This Row],[Ostohinta]]</f>
        <v>13.36</v>
      </c>
    </row>
    <row r="4160" spans="1:11" x14ac:dyDescent="0.2">
      <c r="A4160">
        <v>54658</v>
      </c>
      <c r="B4160" s="21">
        <v>44577</v>
      </c>
      <c r="C4160" s="26" t="s">
        <v>833</v>
      </c>
      <c r="D4160">
        <v>1</v>
      </c>
      <c r="E4160">
        <v>13</v>
      </c>
      <c r="F4160">
        <v>32</v>
      </c>
      <c r="G4160">
        <v>19.48</v>
      </c>
      <c r="H4160" t="str">
        <f>_xlfn.XLOOKUP(Table1[[#This Row],[MyyjäID]],myyjat!$A$2:$A$16,myyjat!$B$2:$B$16)</f>
        <v>Mari</v>
      </c>
      <c r="I4160">
        <f>_xlfn.XLOOKUP(Table1[[#This Row],[Tuotenumero]],tuotteet!$A$2:$A$26,tuotteet!$C$2:$C$26)</f>
        <v>4</v>
      </c>
      <c r="J4160" t="str">
        <f>_xlfn.XLOOKUP(Table1[[#This Row],[ryhmäID]],ryhmat!$A$2:$A$7,ryhmat!$B$2:$B$7)</f>
        <v>Tarvikkeet</v>
      </c>
      <c r="K4160">
        <f>Table1[[#This Row],[Myyntihinta]]-Table1[[#This Row],[Ostohinta]]</f>
        <v>12.52</v>
      </c>
    </row>
    <row r="4161" spans="1:11" x14ac:dyDescent="0.2">
      <c r="A4161">
        <v>54659</v>
      </c>
      <c r="B4161" s="21">
        <v>44578</v>
      </c>
      <c r="C4161" s="26" t="s">
        <v>828</v>
      </c>
      <c r="D4161">
        <v>1</v>
      </c>
      <c r="E4161">
        <v>2</v>
      </c>
      <c r="F4161">
        <v>15</v>
      </c>
      <c r="G4161">
        <v>10.34</v>
      </c>
      <c r="H4161" t="str">
        <f>_xlfn.XLOOKUP(Table1[[#This Row],[MyyjäID]],myyjat!$A$2:$A$16,myyjat!$B$2:$B$16)</f>
        <v>Petteri</v>
      </c>
      <c r="I4161">
        <f>_xlfn.XLOOKUP(Table1[[#This Row],[Tuotenumero]],tuotteet!$A$2:$A$26,tuotteet!$C$2:$C$26)</f>
        <v>4</v>
      </c>
      <c r="J4161" t="str">
        <f>_xlfn.XLOOKUP(Table1[[#This Row],[ryhmäID]],ryhmat!$A$2:$A$7,ryhmat!$B$2:$B$7)</f>
        <v>Tarvikkeet</v>
      </c>
      <c r="K4161">
        <f>Table1[[#This Row],[Myyntihinta]]-Table1[[#This Row],[Ostohinta]]</f>
        <v>4.66</v>
      </c>
    </row>
    <row r="4162" spans="1:11" x14ac:dyDescent="0.2">
      <c r="A4162">
        <v>54660</v>
      </c>
      <c r="B4162" s="21">
        <v>44579</v>
      </c>
      <c r="C4162" s="26" t="s">
        <v>828</v>
      </c>
      <c r="D4162">
        <v>1</v>
      </c>
      <c r="E4162">
        <v>7</v>
      </c>
      <c r="F4162">
        <v>15</v>
      </c>
      <c r="G4162">
        <v>10.44</v>
      </c>
      <c r="H4162" t="str">
        <f>_xlfn.XLOOKUP(Table1[[#This Row],[MyyjäID]],myyjat!$A$2:$A$16,myyjat!$B$2:$B$16)</f>
        <v>Rauno</v>
      </c>
      <c r="I4162">
        <f>_xlfn.XLOOKUP(Table1[[#This Row],[Tuotenumero]],tuotteet!$A$2:$A$26,tuotteet!$C$2:$C$26)</f>
        <v>4</v>
      </c>
      <c r="J4162" t="str">
        <f>_xlfn.XLOOKUP(Table1[[#This Row],[ryhmäID]],ryhmat!$A$2:$A$7,ryhmat!$B$2:$B$7)</f>
        <v>Tarvikkeet</v>
      </c>
      <c r="K4162">
        <f>Table1[[#This Row],[Myyntihinta]]-Table1[[#This Row],[Ostohinta]]</f>
        <v>4.5600000000000005</v>
      </c>
    </row>
    <row r="4163" spans="1:11" x14ac:dyDescent="0.2">
      <c r="A4163">
        <v>54661</v>
      </c>
      <c r="B4163" s="21">
        <v>44579</v>
      </c>
      <c r="C4163" s="26" t="s">
        <v>826</v>
      </c>
      <c r="D4163">
        <v>1</v>
      </c>
      <c r="E4163">
        <v>14</v>
      </c>
      <c r="F4163">
        <v>18</v>
      </c>
      <c r="G4163">
        <v>9.42</v>
      </c>
      <c r="H4163" t="str">
        <f>_xlfn.XLOOKUP(Table1[[#This Row],[MyyjäID]],myyjat!$A$2:$A$16,myyjat!$B$2:$B$16)</f>
        <v>Hillevi</v>
      </c>
      <c r="I4163">
        <f>_xlfn.XLOOKUP(Table1[[#This Row],[Tuotenumero]],tuotteet!$A$2:$A$26,tuotteet!$C$2:$C$26)</f>
        <v>4</v>
      </c>
      <c r="J4163" t="str">
        <f>_xlfn.XLOOKUP(Table1[[#This Row],[ryhmäID]],ryhmat!$A$2:$A$7,ryhmat!$B$2:$B$7)</f>
        <v>Tarvikkeet</v>
      </c>
      <c r="K4163">
        <f>Table1[[#This Row],[Myyntihinta]]-Table1[[#This Row],[Ostohinta]]</f>
        <v>8.58</v>
      </c>
    </row>
    <row r="4164" spans="1:11" x14ac:dyDescent="0.2">
      <c r="A4164">
        <v>54662</v>
      </c>
      <c r="B4164" s="21">
        <v>44580</v>
      </c>
      <c r="C4164" s="26" t="s">
        <v>828</v>
      </c>
      <c r="D4164">
        <v>1</v>
      </c>
      <c r="E4164">
        <v>1</v>
      </c>
      <c r="F4164">
        <v>15</v>
      </c>
      <c r="G4164">
        <v>10.57</v>
      </c>
      <c r="H4164" t="str">
        <f>_xlfn.XLOOKUP(Table1[[#This Row],[MyyjäID]],myyjat!$A$2:$A$16,myyjat!$B$2:$B$16)</f>
        <v>Jani</v>
      </c>
      <c r="I4164">
        <f>_xlfn.XLOOKUP(Table1[[#This Row],[Tuotenumero]],tuotteet!$A$2:$A$26,tuotteet!$C$2:$C$26)</f>
        <v>4</v>
      </c>
      <c r="J4164" t="str">
        <f>_xlfn.XLOOKUP(Table1[[#This Row],[ryhmäID]],ryhmat!$A$2:$A$7,ryhmat!$B$2:$B$7)</f>
        <v>Tarvikkeet</v>
      </c>
      <c r="K4164">
        <f>Table1[[#This Row],[Myyntihinta]]-Table1[[#This Row],[Ostohinta]]</f>
        <v>4.43</v>
      </c>
    </row>
    <row r="4165" spans="1:11" x14ac:dyDescent="0.2">
      <c r="A4165">
        <v>54663</v>
      </c>
      <c r="B4165" s="21">
        <v>44580</v>
      </c>
      <c r="C4165" s="26" t="s">
        <v>828</v>
      </c>
      <c r="D4165">
        <v>1</v>
      </c>
      <c r="E4165">
        <v>15</v>
      </c>
      <c r="F4165">
        <v>15</v>
      </c>
      <c r="G4165">
        <v>10.19</v>
      </c>
      <c r="H4165" t="str">
        <f>_xlfn.XLOOKUP(Table1[[#This Row],[MyyjäID]],myyjat!$A$2:$A$16,myyjat!$B$2:$B$16)</f>
        <v>Sohvi</v>
      </c>
      <c r="I4165">
        <f>_xlfn.XLOOKUP(Table1[[#This Row],[Tuotenumero]],tuotteet!$A$2:$A$26,tuotteet!$C$2:$C$26)</f>
        <v>4</v>
      </c>
      <c r="J4165" t="str">
        <f>_xlfn.XLOOKUP(Table1[[#This Row],[ryhmäID]],ryhmat!$A$2:$A$7,ryhmat!$B$2:$B$7)</f>
        <v>Tarvikkeet</v>
      </c>
      <c r="K4165">
        <f>Table1[[#This Row],[Myyntihinta]]-Table1[[#This Row],[Ostohinta]]</f>
        <v>4.8100000000000005</v>
      </c>
    </row>
    <row r="4166" spans="1:11" x14ac:dyDescent="0.2">
      <c r="A4166">
        <v>54664</v>
      </c>
      <c r="B4166" s="21">
        <v>44580</v>
      </c>
      <c r="C4166" s="26" t="s">
        <v>827</v>
      </c>
      <c r="D4166">
        <v>1</v>
      </c>
      <c r="E4166">
        <v>7</v>
      </c>
      <c r="F4166">
        <v>258</v>
      </c>
      <c r="G4166">
        <v>126.43</v>
      </c>
      <c r="H4166" t="str">
        <f>_xlfn.XLOOKUP(Table1[[#This Row],[MyyjäID]],myyjat!$A$2:$A$16,myyjat!$B$2:$B$16)</f>
        <v>Rauno</v>
      </c>
      <c r="I4166">
        <f>_xlfn.XLOOKUP(Table1[[#This Row],[Tuotenumero]],tuotteet!$A$2:$A$26,tuotteet!$C$2:$C$26)</f>
        <v>1</v>
      </c>
      <c r="J4166" t="str">
        <f>_xlfn.XLOOKUP(Table1[[#This Row],[ryhmäID]],ryhmat!$A$2:$A$7,ryhmat!$B$2:$B$7)</f>
        <v>Äänentoisto</v>
      </c>
      <c r="K4166">
        <f>Table1[[#This Row],[Myyntihinta]]-Table1[[#This Row],[Ostohinta]]</f>
        <v>131.57</v>
      </c>
    </row>
    <row r="4167" spans="1:11" x14ac:dyDescent="0.2">
      <c r="A4167">
        <v>54665</v>
      </c>
      <c r="B4167" s="21">
        <v>44581</v>
      </c>
      <c r="C4167" s="26" t="s">
        <v>828</v>
      </c>
      <c r="D4167">
        <v>1</v>
      </c>
      <c r="E4167">
        <v>7</v>
      </c>
      <c r="F4167">
        <v>15</v>
      </c>
      <c r="G4167">
        <v>11.23</v>
      </c>
      <c r="H4167" t="str">
        <f>_xlfn.XLOOKUP(Table1[[#This Row],[MyyjäID]],myyjat!$A$2:$A$16,myyjat!$B$2:$B$16)</f>
        <v>Rauno</v>
      </c>
      <c r="I4167">
        <f>_xlfn.XLOOKUP(Table1[[#This Row],[Tuotenumero]],tuotteet!$A$2:$A$26,tuotteet!$C$2:$C$26)</f>
        <v>4</v>
      </c>
      <c r="J4167" t="str">
        <f>_xlfn.XLOOKUP(Table1[[#This Row],[ryhmäID]],ryhmat!$A$2:$A$7,ryhmat!$B$2:$B$7)</f>
        <v>Tarvikkeet</v>
      </c>
      <c r="K4167">
        <f>Table1[[#This Row],[Myyntihinta]]-Table1[[#This Row],[Ostohinta]]</f>
        <v>3.7699999999999996</v>
      </c>
    </row>
    <row r="4168" spans="1:11" x14ac:dyDescent="0.2">
      <c r="A4168">
        <v>54666</v>
      </c>
      <c r="B4168" s="21">
        <v>44581</v>
      </c>
      <c r="C4168" s="26" t="s">
        <v>828</v>
      </c>
      <c r="D4168">
        <v>1</v>
      </c>
      <c r="E4168">
        <v>5</v>
      </c>
      <c r="F4168">
        <v>15</v>
      </c>
      <c r="G4168">
        <v>10.52</v>
      </c>
      <c r="H4168" t="str">
        <f>_xlfn.XLOOKUP(Table1[[#This Row],[MyyjäID]],myyjat!$A$2:$A$16,myyjat!$B$2:$B$16)</f>
        <v>Liisa</v>
      </c>
      <c r="I4168">
        <f>_xlfn.XLOOKUP(Table1[[#This Row],[Tuotenumero]],tuotteet!$A$2:$A$26,tuotteet!$C$2:$C$26)</f>
        <v>4</v>
      </c>
      <c r="J4168" t="str">
        <f>_xlfn.XLOOKUP(Table1[[#This Row],[ryhmäID]],ryhmat!$A$2:$A$7,ryhmat!$B$2:$B$7)</f>
        <v>Tarvikkeet</v>
      </c>
      <c r="K4168">
        <f>Table1[[#This Row],[Myyntihinta]]-Table1[[#This Row],[Ostohinta]]</f>
        <v>4.4800000000000004</v>
      </c>
    </row>
    <row r="4169" spans="1:11" x14ac:dyDescent="0.2">
      <c r="A4169">
        <v>54667</v>
      </c>
      <c r="B4169" s="21">
        <v>44581</v>
      </c>
      <c r="C4169" s="26" t="s">
        <v>828</v>
      </c>
      <c r="D4169">
        <v>1</v>
      </c>
      <c r="E4169">
        <v>1</v>
      </c>
      <c r="F4169">
        <v>15</v>
      </c>
      <c r="G4169">
        <v>10.83</v>
      </c>
      <c r="H4169" t="str">
        <f>_xlfn.XLOOKUP(Table1[[#This Row],[MyyjäID]],myyjat!$A$2:$A$16,myyjat!$B$2:$B$16)</f>
        <v>Jani</v>
      </c>
      <c r="I4169">
        <f>_xlfn.XLOOKUP(Table1[[#This Row],[Tuotenumero]],tuotteet!$A$2:$A$26,tuotteet!$C$2:$C$26)</f>
        <v>4</v>
      </c>
      <c r="J4169" t="str">
        <f>_xlfn.XLOOKUP(Table1[[#This Row],[ryhmäID]],ryhmat!$A$2:$A$7,ryhmat!$B$2:$B$7)</f>
        <v>Tarvikkeet</v>
      </c>
      <c r="K4169">
        <f>Table1[[#This Row],[Myyntihinta]]-Table1[[#This Row],[Ostohinta]]</f>
        <v>4.17</v>
      </c>
    </row>
    <row r="4170" spans="1:11" x14ac:dyDescent="0.2">
      <c r="A4170">
        <v>54668</v>
      </c>
      <c r="B4170" s="21">
        <v>44581</v>
      </c>
      <c r="C4170" s="26" t="s">
        <v>828</v>
      </c>
      <c r="D4170">
        <v>1</v>
      </c>
      <c r="E4170">
        <v>6</v>
      </c>
      <c r="F4170">
        <v>15</v>
      </c>
      <c r="G4170">
        <v>10.97</v>
      </c>
      <c r="H4170" t="str">
        <f>_xlfn.XLOOKUP(Table1[[#This Row],[MyyjäID]],myyjat!$A$2:$A$16,myyjat!$B$2:$B$16)</f>
        <v>Hessu</v>
      </c>
      <c r="I4170">
        <f>_xlfn.XLOOKUP(Table1[[#This Row],[Tuotenumero]],tuotteet!$A$2:$A$26,tuotteet!$C$2:$C$26)</f>
        <v>4</v>
      </c>
      <c r="J4170" t="str">
        <f>_xlfn.XLOOKUP(Table1[[#This Row],[ryhmäID]],ryhmat!$A$2:$A$7,ryhmat!$B$2:$B$7)</f>
        <v>Tarvikkeet</v>
      </c>
      <c r="K4170">
        <f>Table1[[#This Row],[Myyntihinta]]-Table1[[#This Row],[Ostohinta]]</f>
        <v>4.0299999999999994</v>
      </c>
    </row>
    <row r="4171" spans="1:11" x14ac:dyDescent="0.2">
      <c r="A4171">
        <v>54669</v>
      </c>
      <c r="B4171" s="21">
        <v>44582</v>
      </c>
      <c r="C4171" s="26" t="s">
        <v>828</v>
      </c>
      <c r="D4171">
        <v>1</v>
      </c>
      <c r="E4171">
        <v>2</v>
      </c>
      <c r="F4171">
        <v>15</v>
      </c>
      <c r="G4171">
        <v>11.01</v>
      </c>
      <c r="H4171" t="str">
        <f>_xlfn.XLOOKUP(Table1[[#This Row],[MyyjäID]],myyjat!$A$2:$A$16,myyjat!$B$2:$B$16)</f>
        <v>Petteri</v>
      </c>
      <c r="I4171">
        <f>_xlfn.XLOOKUP(Table1[[#This Row],[Tuotenumero]],tuotteet!$A$2:$A$26,tuotteet!$C$2:$C$26)</f>
        <v>4</v>
      </c>
      <c r="J4171" t="str">
        <f>_xlfn.XLOOKUP(Table1[[#This Row],[ryhmäID]],ryhmat!$A$2:$A$7,ryhmat!$B$2:$B$7)</f>
        <v>Tarvikkeet</v>
      </c>
      <c r="K4171">
        <f>Table1[[#This Row],[Myyntihinta]]-Table1[[#This Row],[Ostohinta]]</f>
        <v>3.99</v>
      </c>
    </row>
    <row r="4172" spans="1:11" x14ac:dyDescent="0.2">
      <c r="A4172">
        <v>54670</v>
      </c>
      <c r="B4172" s="21">
        <v>44583</v>
      </c>
      <c r="C4172" s="26" t="s">
        <v>828</v>
      </c>
      <c r="D4172">
        <v>1</v>
      </c>
      <c r="E4172">
        <v>5</v>
      </c>
      <c r="F4172">
        <v>14</v>
      </c>
      <c r="G4172">
        <v>10.54</v>
      </c>
      <c r="H4172" t="str">
        <f>_xlfn.XLOOKUP(Table1[[#This Row],[MyyjäID]],myyjat!$A$2:$A$16,myyjat!$B$2:$B$16)</f>
        <v>Liisa</v>
      </c>
      <c r="I4172">
        <f>_xlfn.XLOOKUP(Table1[[#This Row],[Tuotenumero]],tuotteet!$A$2:$A$26,tuotteet!$C$2:$C$26)</f>
        <v>4</v>
      </c>
      <c r="J4172" t="str">
        <f>_xlfn.XLOOKUP(Table1[[#This Row],[ryhmäID]],ryhmat!$A$2:$A$7,ryhmat!$B$2:$B$7)</f>
        <v>Tarvikkeet</v>
      </c>
      <c r="K4172">
        <f>Table1[[#This Row],[Myyntihinta]]-Table1[[#This Row],[Ostohinta]]</f>
        <v>3.4600000000000009</v>
      </c>
    </row>
    <row r="4173" spans="1:11" x14ac:dyDescent="0.2">
      <c r="A4173">
        <v>54671</v>
      </c>
      <c r="B4173" s="21">
        <v>44583</v>
      </c>
      <c r="C4173" s="26" t="s">
        <v>827</v>
      </c>
      <c r="D4173">
        <v>1</v>
      </c>
      <c r="E4173">
        <v>10</v>
      </c>
      <c r="F4173">
        <v>253</v>
      </c>
      <c r="G4173">
        <v>137.38999999999999</v>
      </c>
      <c r="H4173" t="str">
        <f>_xlfn.XLOOKUP(Table1[[#This Row],[MyyjäID]],myyjat!$A$2:$A$16,myyjat!$B$2:$B$16)</f>
        <v>Jenni</v>
      </c>
      <c r="I4173">
        <f>_xlfn.XLOOKUP(Table1[[#This Row],[Tuotenumero]],tuotteet!$A$2:$A$26,tuotteet!$C$2:$C$26)</f>
        <v>1</v>
      </c>
      <c r="J4173" t="str">
        <f>_xlfn.XLOOKUP(Table1[[#This Row],[ryhmäID]],ryhmat!$A$2:$A$7,ryhmat!$B$2:$B$7)</f>
        <v>Äänentoisto</v>
      </c>
      <c r="K4173">
        <f>Table1[[#This Row],[Myyntihinta]]-Table1[[#This Row],[Ostohinta]]</f>
        <v>115.61000000000001</v>
      </c>
    </row>
    <row r="4174" spans="1:11" x14ac:dyDescent="0.2">
      <c r="A4174">
        <v>54672</v>
      </c>
      <c r="B4174" s="21">
        <v>44584</v>
      </c>
      <c r="C4174" s="26" t="s">
        <v>828</v>
      </c>
      <c r="D4174">
        <v>1</v>
      </c>
      <c r="E4174">
        <v>2</v>
      </c>
      <c r="F4174">
        <v>14</v>
      </c>
      <c r="G4174">
        <v>11.23</v>
      </c>
      <c r="H4174" t="str">
        <f>_xlfn.XLOOKUP(Table1[[#This Row],[MyyjäID]],myyjat!$A$2:$A$16,myyjat!$B$2:$B$16)</f>
        <v>Petteri</v>
      </c>
      <c r="I4174">
        <f>_xlfn.XLOOKUP(Table1[[#This Row],[Tuotenumero]],tuotteet!$A$2:$A$26,tuotteet!$C$2:$C$26)</f>
        <v>4</v>
      </c>
      <c r="J4174" t="str">
        <f>_xlfn.XLOOKUP(Table1[[#This Row],[ryhmäID]],ryhmat!$A$2:$A$7,ryhmat!$B$2:$B$7)</f>
        <v>Tarvikkeet</v>
      </c>
      <c r="K4174">
        <f>Table1[[#This Row],[Myyntihinta]]-Table1[[#This Row],[Ostohinta]]</f>
        <v>2.7699999999999996</v>
      </c>
    </row>
    <row r="4175" spans="1:11" x14ac:dyDescent="0.2">
      <c r="A4175">
        <v>54673</v>
      </c>
      <c r="B4175" s="21">
        <v>44585</v>
      </c>
      <c r="C4175" s="26" t="s">
        <v>826</v>
      </c>
      <c r="D4175">
        <v>1</v>
      </c>
      <c r="E4175">
        <v>5</v>
      </c>
      <c r="F4175">
        <v>17</v>
      </c>
      <c r="G4175">
        <v>9.64</v>
      </c>
      <c r="H4175" t="str">
        <f>_xlfn.XLOOKUP(Table1[[#This Row],[MyyjäID]],myyjat!$A$2:$A$16,myyjat!$B$2:$B$16)</f>
        <v>Liisa</v>
      </c>
      <c r="I4175">
        <f>_xlfn.XLOOKUP(Table1[[#This Row],[Tuotenumero]],tuotteet!$A$2:$A$26,tuotteet!$C$2:$C$26)</f>
        <v>4</v>
      </c>
      <c r="J4175" t="str">
        <f>_xlfn.XLOOKUP(Table1[[#This Row],[ryhmäID]],ryhmat!$A$2:$A$7,ryhmat!$B$2:$B$7)</f>
        <v>Tarvikkeet</v>
      </c>
      <c r="K4175">
        <f>Table1[[#This Row],[Myyntihinta]]-Table1[[#This Row],[Ostohinta]]</f>
        <v>7.3599999999999994</v>
      </c>
    </row>
    <row r="4176" spans="1:11" x14ac:dyDescent="0.2">
      <c r="A4176">
        <v>54674</v>
      </c>
      <c r="B4176" s="21">
        <v>44585</v>
      </c>
      <c r="C4176" s="26" t="s">
        <v>828</v>
      </c>
      <c r="D4176">
        <v>1</v>
      </c>
      <c r="E4176">
        <v>6</v>
      </c>
      <c r="F4176">
        <v>15</v>
      </c>
      <c r="G4176">
        <v>10.210000000000001</v>
      </c>
      <c r="H4176" t="str">
        <f>_xlfn.XLOOKUP(Table1[[#This Row],[MyyjäID]],myyjat!$A$2:$A$16,myyjat!$B$2:$B$16)</f>
        <v>Hessu</v>
      </c>
      <c r="I4176">
        <f>_xlfn.XLOOKUP(Table1[[#This Row],[Tuotenumero]],tuotteet!$A$2:$A$26,tuotteet!$C$2:$C$26)</f>
        <v>4</v>
      </c>
      <c r="J4176" t="str">
        <f>_xlfn.XLOOKUP(Table1[[#This Row],[ryhmäID]],ryhmat!$A$2:$A$7,ryhmat!$B$2:$B$7)</f>
        <v>Tarvikkeet</v>
      </c>
      <c r="K4176">
        <f>Table1[[#This Row],[Myyntihinta]]-Table1[[#This Row],[Ostohinta]]</f>
        <v>4.7899999999999991</v>
      </c>
    </row>
    <row r="4177" spans="1:11" x14ac:dyDescent="0.2">
      <c r="A4177">
        <v>54675</v>
      </c>
      <c r="B4177" s="21">
        <v>44585</v>
      </c>
      <c r="C4177" s="26" t="s">
        <v>828</v>
      </c>
      <c r="D4177">
        <v>1</v>
      </c>
      <c r="E4177">
        <v>5</v>
      </c>
      <c r="F4177">
        <v>15</v>
      </c>
      <c r="G4177">
        <v>10.89</v>
      </c>
      <c r="H4177" t="str">
        <f>_xlfn.XLOOKUP(Table1[[#This Row],[MyyjäID]],myyjat!$A$2:$A$16,myyjat!$B$2:$B$16)</f>
        <v>Liisa</v>
      </c>
      <c r="I4177">
        <f>_xlfn.XLOOKUP(Table1[[#This Row],[Tuotenumero]],tuotteet!$A$2:$A$26,tuotteet!$C$2:$C$26)</f>
        <v>4</v>
      </c>
      <c r="J4177" t="str">
        <f>_xlfn.XLOOKUP(Table1[[#This Row],[ryhmäID]],ryhmat!$A$2:$A$7,ryhmat!$B$2:$B$7)</f>
        <v>Tarvikkeet</v>
      </c>
      <c r="K4177">
        <f>Table1[[#This Row],[Myyntihinta]]-Table1[[#This Row],[Ostohinta]]</f>
        <v>4.1099999999999994</v>
      </c>
    </row>
    <row r="4178" spans="1:11" x14ac:dyDescent="0.2">
      <c r="A4178">
        <v>54676</v>
      </c>
      <c r="B4178" s="21">
        <v>44586</v>
      </c>
      <c r="C4178" s="26" t="s">
        <v>828</v>
      </c>
      <c r="D4178">
        <v>1</v>
      </c>
      <c r="E4178">
        <v>10</v>
      </c>
      <c r="F4178">
        <v>15</v>
      </c>
      <c r="G4178">
        <v>11.2</v>
      </c>
      <c r="H4178" t="str">
        <f>_xlfn.XLOOKUP(Table1[[#This Row],[MyyjäID]],myyjat!$A$2:$A$16,myyjat!$B$2:$B$16)</f>
        <v>Jenni</v>
      </c>
      <c r="I4178">
        <f>_xlfn.XLOOKUP(Table1[[#This Row],[Tuotenumero]],tuotteet!$A$2:$A$26,tuotteet!$C$2:$C$26)</f>
        <v>4</v>
      </c>
      <c r="J4178" t="str">
        <f>_xlfn.XLOOKUP(Table1[[#This Row],[ryhmäID]],ryhmat!$A$2:$A$7,ryhmat!$B$2:$B$7)</f>
        <v>Tarvikkeet</v>
      </c>
      <c r="K4178">
        <f>Table1[[#This Row],[Myyntihinta]]-Table1[[#This Row],[Ostohinta]]</f>
        <v>3.8000000000000007</v>
      </c>
    </row>
    <row r="4179" spans="1:11" x14ac:dyDescent="0.2">
      <c r="A4179">
        <v>54677</v>
      </c>
      <c r="B4179" s="21">
        <v>44586</v>
      </c>
      <c r="C4179" s="26" t="s">
        <v>827</v>
      </c>
      <c r="D4179">
        <v>1</v>
      </c>
      <c r="E4179">
        <v>7</v>
      </c>
      <c r="F4179">
        <v>257</v>
      </c>
      <c r="G4179">
        <v>129</v>
      </c>
      <c r="H4179" t="str">
        <f>_xlfn.XLOOKUP(Table1[[#This Row],[MyyjäID]],myyjat!$A$2:$A$16,myyjat!$B$2:$B$16)</f>
        <v>Rauno</v>
      </c>
      <c r="I4179">
        <f>_xlfn.XLOOKUP(Table1[[#This Row],[Tuotenumero]],tuotteet!$A$2:$A$26,tuotteet!$C$2:$C$26)</f>
        <v>1</v>
      </c>
      <c r="J4179" t="str">
        <f>_xlfn.XLOOKUP(Table1[[#This Row],[ryhmäID]],ryhmat!$A$2:$A$7,ryhmat!$B$2:$B$7)</f>
        <v>Äänentoisto</v>
      </c>
      <c r="K4179">
        <f>Table1[[#This Row],[Myyntihinta]]-Table1[[#This Row],[Ostohinta]]</f>
        <v>128</v>
      </c>
    </row>
    <row r="4180" spans="1:11" x14ac:dyDescent="0.2">
      <c r="A4180">
        <v>54678</v>
      </c>
      <c r="B4180" s="21">
        <v>44586</v>
      </c>
      <c r="C4180" s="26" t="s">
        <v>831</v>
      </c>
      <c r="D4180">
        <v>1</v>
      </c>
      <c r="E4180">
        <v>9</v>
      </c>
      <c r="F4180">
        <v>109</v>
      </c>
      <c r="G4180">
        <v>73.83</v>
      </c>
      <c r="H4180" t="str">
        <f>_xlfn.XLOOKUP(Table1[[#This Row],[MyyjäID]],myyjat!$A$2:$A$16,myyjat!$B$2:$B$16)</f>
        <v>Maija</v>
      </c>
      <c r="I4180">
        <f>_xlfn.XLOOKUP(Table1[[#This Row],[Tuotenumero]],tuotteet!$A$2:$A$26,tuotteet!$C$2:$C$26)</f>
        <v>6</v>
      </c>
      <c r="J4180" t="str">
        <f>_xlfn.XLOOKUP(Table1[[#This Row],[ryhmäID]],ryhmat!$A$2:$A$7,ryhmat!$B$2:$B$7)</f>
        <v>Digiboxit</v>
      </c>
      <c r="K4180">
        <f>Table1[[#This Row],[Myyntihinta]]-Table1[[#This Row],[Ostohinta]]</f>
        <v>35.17</v>
      </c>
    </row>
    <row r="4181" spans="1:11" x14ac:dyDescent="0.2">
      <c r="A4181">
        <v>54679</v>
      </c>
      <c r="B4181" s="21">
        <v>44587</v>
      </c>
      <c r="C4181" s="26" t="s">
        <v>828</v>
      </c>
      <c r="D4181">
        <v>1</v>
      </c>
      <c r="E4181">
        <v>2</v>
      </c>
      <c r="F4181">
        <v>14</v>
      </c>
      <c r="G4181">
        <v>10.23</v>
      </c>
      <c r="H4181" t="str">
        <f>_xlfn.XLOOKUP(Table1[[#This Row],[MyyjäID]],myyjat!$A$2:$A$16,myyjat!$B$2:$B$16)</f>
        <v>Petteri</v>
      </c>
      <c r="I4181">
        <f>_xlfn.XLOOKUP(Table1[[#This Row],[Tuotenumero]],tuotteet!$A$2:$A$26,tuotteet!$C$2:$C$26)</f>
        <v>4</v>
      </c>
      <c r="J4181" t="str">
        <f>_xlfn.XLOOKUP(Table1[[#This Row],[ryhmäID]],ryhmat!$A$2:$A$7,ryhmat!$B$2:$B$7)</f>
        <v>Tarvikkeet</v>
      </c>
      <c r="K4181">
        <f>Table1[[#This Row],[Myyntihinta]]-Table1[[#This Row],[Ostohinta]]</f>
        <v>3.7699999999999996</v>
      </c>
    </row>
    <row r="4182" spans="1:11" x14ac:dyDescent="0.2">
      <c r="A4182">
        <v>54680</v>
      </c>
      <c r="B4182" s="21">
        <v>44587</v>
      </c>
      <c r="C4182" s="26" t="s">
        <v>828</v>
      </c>
      <c r="D4182">
        <v>1</v>
      </c>
      <c r="E4182">
        <v>5</v>
      </c>
      <c r="F4182">
        <v>14</v>
      </c>
      <c r="G4182">
        <v>11.07</v>
      </c>
      <c r="H4182" t="str">
        <f>_xlfn.XLOOKUP(Table1[[#This Row],[MyyjäID]],myyjat!$A$2:$A$16,myyjat!$B$2:$B$16)</f>
        <v>Liisa</v>
      </c>
      <c r="I4182">
        <f>_xlfn.XLOOKUP(Table1[[#This Row],[Tuotenumero]],tuotteet!$A$2:$A$26,tuotteet!$C$2:$C$26)</f>
        <v>4</v>
      </c>
      <c r="J4182" t="str">
        <f>_xlfn.XLOOKUP(Table1[[#This Row],[ryhmäID]],ryhmat!$A$2:$A$7,ryhmat!$B$2:$B$7)</f>
        <v>Tarvikkeet</v>
      </c>
      <c r="K4182">
        <f>Table1[[#This Row],[Myyntihinta]]-Table1[[#This Row],[Ostohinta]]</f>
        <v>2.9299999999999997</v>
      </c>
    </row>
    <row r="4183" spans="1:11" x14ac:dyDescent="0.2">
      <c r="A4183">
        <v>54681</v>
      </c>
      <c r="B4183" s="21">
        <v>44588</v>
      </c>
      <c r="C4183" s="26" t="s">
        <v>828</v>
      </c>
      <c r="D4183">
        <v>1</v>
      </c>
      <c r="E4183">
        <v>11</v>
      </c>
      <c r="F4183">
        <v>15</v>
      </c>
      <c r="G4183">
        <v>10.17</v>
      </c>
      <c r="H4183" t="str">
        <f>_xlfn.XLOOKUP(Table1[[#This Row],[MyyjäID]],myyjat!$A$2:$A$16,myyjat!$B$2:$B$16)</f>
        <v>Lisbeth</v>
      </c>
      <c r="I4183">
        <f>_xlfn.XLOOKUP(Table1[[#This Row],[Tuotenumero]],tuotteet!$A$2:$A$26,tuotteet!$C$2:$C$26)</f>
        <v>4</v>
      </c>
      <c r="J4183" t="str">
        <f>_xlfn.XLOOKUP(Table1[[#This Row],[ryhmäID]],ryhmat!$A$2:$A$7,ryhmat!$B$2:$B$7)</f>
        <v>Tarvikkeet</v>
      </c>
      <c r="K4183">
        <f>Table1[[#This Row],[Myyntihinta]]-Table1[[#This Row],[Ostohinta]]</f>
        <v>4.83</v>
      </c>
    </row>
    <row r="4184" spans="1:11" x14ac:dyDescent="0.2">
      <c r="A4184">
        <v>54682</v>
      </c>
      <c r="B4184" s="21">
        <v>44588</v>
      </c>
      <c r="C4184" s="26" t="s">
        <v>833</v>
      </c>
      <c r="D4184">
        <v>1</v>
      </c>
      <c r="E4184">
        <v>5</v>
      </c>
      <c r="F4184">
        <v>34</v>
      </c>
      <c r="G4184">
        <v>19.18</v>
      </c>
      <c r="H4184" t="str">
        <f>_xlfn.XLOOKUP(Table1[[#This Row],[MyyjäID]],myyjat!$A$2:$A$16,myyjat!$B$2:$B$16)</f>
        <v>Liisa</v>
      </c>
      <c r="I4184">
        <f>_xlfn.XLOOKUP(Table1[[#This Row],[Tuotenumero]],tuotteet!$A$2:$A$26,tuotteet!$C$2:$C$26)</f>
        <v>4</v>
      </c>
      <c r="J4184" t="str">
        <f>_xlfn.XLOOKUP(Table1[[#This Row],[ryhmäID]],ryhmat!$A$2:$A$7,ryhmat!$B$2:$B$7)</f>
        <v>Tarvikkeet</v>
      </c>
      <c r="K4184">
        <f>Table1[[#This Row],[Myyntihinta]]-Table1[[#This Row],[Ostohinta]]</f>
        <v>14.82</v>
      </c>
    </row>
    <row r="4185" spans="1:11" x14ac:dyDescent="0.2">
      <c r="A4185">
        <v>54683</v>
      </c>
      <c r="B4185" s="21">
        <v>44589</v>
      </c>
      <c r="C4185" s="26" t="s">
        <v>826</v>
      </c>
      <c r="D4185">
        <v>1</v>
      </c>
      <c r="E4185">
        <v>2</v>
      </c>
      <c r="F4185">
        <v>18</v>
      </c>
      <c r="G4185">
        <v>9.4499999999999993</v>
      </c>
      <c r="H4185" t="str">
        <f>_xlfn.XLOOKUP(Table1[[#This Row],[MyyjäID]],myyjat!$A$2:$A$16,myyjat!$B$2:$B$16)</f>
        <v>Petteri</v>
      </c>
      <c r="I4185">
        <f>_xlfn.XLOOKUP(Table1[[#This Row],[Tuotenumero]],tuotteet!$A$2:$A$26,tuotteet!$C$2:$C$26)</f>
        <v>4</v>
      </c>
      <c r="J4185" t="str">
        <f>_xlfn.XLOOKUP(Table1[[#This Row],[ryhmäID]],ryhmat!$A$2:$A$7,ryhmat!$B$2:$B$7)</f>
        <v>Tarvikkeet</v>
      </c>
      <c r="K4185">
        <f>Table1[[#This Row],[Myyntihinta]]-Table1[[#This Row],[Ostohinta]]</f>
        <v>8.5500000000000007</v>
      </c>
    </row>
    <row r="4186" spans="1:11" x14ac:dyDescent="0.2">
      <c r="A4186">
        <v>54684</v>
      </c>
      <c r="B4186" s="21">
        <v>44589</v>
      </c>
      <c r="C4186" s="26" t="s">
        <v>829</v>
      </c>
      <c r="D4186">
        <v>1</v>
      </c>
      <c r="E4186">
        <v>11</v>
      </c>
      <c r="F4186">
        <v>340</v>
      </c>
      <c r="G4186">
        <v>219.03</v>
      </c>
      <c r="H4186" t="str">
        <f>_xlfn.XLOOKUP(Table1[[#This Row],[MyyjäID]],myyjat!$A$2:$A$16,myyjat!$B$2:$B$16)</f>
        <v>Lisbeth</v>
      </c>
      <c r="I4186">
        <f>_xlfn.XLOOKUP(Table1[[#This Row],[Tuotenumero]],tuotteet!$A$2:$A$26,tuotteet!$C$2:$C$26)</f>
        <v>3</v>
      </c>
      <c r="J4186" t="str">
        <f>_xlfn.XLOOKUP(Table1[[#This Row],[ryhmäID]],ryhmat!$A$2:$A$7,ryhmat!$B$2:$B$7)</f>
        <v>TV</v>
      </c>
      <c r="K4186">
        <f>Table1[[#This Row],[Myyntihinta]]-Table1[[#This Row],[Ostohinta]]</f>
        <v>120.97</v>
      </c>
    </row>
    <row r="4187" spans="1:11" x14ac:dyDescent="0.2">
      <c r="A4187">
        <v>54685</v>
      </c>
      <c r="B4187" s="21">
        <v>44589</v>
      </c>
      <c r="C4187" s="26" t="s">
        <v>828</v>
      </c>
      <c r="D4187">
        <v>1</v>
      </c>
      <c r="E4187">
        <v>14</v>
      </c>
      <c r="F4187">
        <v>14</v>
      </c>
      <c r="G4187">
        <v>10.99</v>
      </c>
      <c r="H4187" t="str">
        <f>_xlfn.XLOOKUP(Table1[[#This Row],[MyyjäID]],myyjat!$A$2:$A$16,myyjat!$B$2:$B$16)</f>
        <v>Hillevi</v>
      </c>
      <c r="I4187">
        <f>_xlfn.XLOOKUP(Table1[[#This Row],[Tuotenumero]],tuotteet!$A$2:$A$26,tuotteet!$C$2:$C$26)</f>
        <v>4</v>
      </c>
      <c r="J4187" t="str">
        <f>_xlfn.XLOOKUP(Table1[[#This Row],[ryhmäID]],ryhmat!$A$2:$A$7,ryhmat!$B$2:$B$7)</f>
        <v>Tarvikkeet</v>
      </c>
      <c r="K4187">
        <f>Table1[[#This Row],[Myyntihinta]]-Table1[[#This Row],[Ostohinta]]</f>
        <v>3.01</v>
      </c>
    </row>
    <row r="4188" spans="1:11" x14ac:dyDescent="0.2">
      <c r="A4188">
        <v>54686</v>
      </c>
      <c r="B4188" s="21">
        <v>44590</v>
      </c>
      <c r="C4188" s="26" t="s">
        <v>828</v>
      </c>
      <c r="D4188">
        <v>1</v>
      </c>
      <c r="E4188">
        <v>7</v>
      </c>
      <c r="F4188">
        <v>14</v>
      </c>
      <c r="G4188">
        <v>10.75</v>
      </c>
      <c r="H4188" t="str">
        <f>_xlfn.XLOOKUP(Table1[[#This Row],[MyyjäID]],myyjat!$A$2:$A$16,myyjat!$B$2:$B$16)</f>
        <v>Rauno</v>
      </c>
      <c r="I4188">
        <f>_xlfn.XLOOKUP(Table1[[#This Row],[Tuotenumero]],tuotteet!$A$2:$A$26,tuotteet!$C$2:$C$26)</f>
        <v>4</v>
      </c>
      <c r="J4188" t="str">
        <f>_xlfn.XLOOKUP(Table1[[#This Row],[ryhmäID]],ryhmat!$A$2:$A$7,ryhmat!$B$2:$B$7)</f>
        <v>Tarvikkeet</v>
      </c>
      <c r="K4188">
        <f>Table1[[#This Row],[Myyntihinta]]-Table1[[#This Row],[Ostohinta]]</f>
        <v>3.25</v>
      </c>
    </row>
    <row r="4189" spans="1:11" x14ac:dyDescent="0.2">
      <c r="A4189">
        <v>54687</v>
      </c>
      <c r="B4189" s="21">
        <v>44590</v>
      </c>
      <c r="C4189" s="26" t="s">
        <v>830</v>
      </c>
      <c r="D4189">
        <v>1</v>
      </c>
      <c r="E4189">
        <v>1</v>
      </c>
      <c r="F4189">
        <v>59</v>
      </c>
      <c r="G4189">
        <v>44.35</v>
      </c>
      <c r="H4189" t="str">
        <f>_xlfn.XLOOKUP(Table1[[#This Row],[MyyjäID]],myyjat!$A$2:$A$16,myyjat!$B$2:$B$16)</f>
        <v>Jani</v>
      </c>
      <c r="I4189">
        <f>_xlfn.XLOOKUP(Table1[[#This Row],[Tuotenumero]],tuotteet!$A$2:$A$26,tuotteet!$C$2:$C$26)</f>
        <v>4</v>
      </c>
      <c r="J4189" t="str">
        <f>_xlfn.XLOOKUP(Table1[[#This Row],[ryhmäID]],ryhmat!$A$2:$A$7,ryhmat!$B$2:$B$7)</f>
        <v>Tarvikkeet</v>
      </c>
      <c r="K4189">
        <f>Table1[[#This Row],[Myyntihinta]]-Table1[[#This Row],[Ostohinta]]</f>
        <v>14.649999999999999</v>
      </c>
    </row>
    <row r="4190" spans="1:11" x14ac:dyDescent="0.2">
      <c r="A4190">
        <v>54688</v>
      </c>
      <c r="B4190" s="21">
        <v>44591</v>
      </c>
      <c r="C4190" s="26" t="s">
        <v>828</v>
      </c>
      <c r="D4190">
        <v>1</v>
      </c>
      <c r="E4190">
        <v>7</v>
      </c>
      <c r="F4190">
        <v>14</v>
      </c>
      <c r="G4190">
        <v>10.41</v>
      </c>
      <c r="H4190" t="str">
        <f>_xlfn.XLOOKUP(Table1[[#This Row],[MyyjäID]],myyjat!$A$2:$A$16,myyjat!$B$2:$B$16)</f>
        <v>Rauno</v>
      </c>
      <c r="I4190">
        <f>_xlfn.XLOOKUP(Table1[[#This Row],[Tuotenumero]],tuotteet!$A$2:$A$26,tuotteet!$C$2:$C$26)</f>
        <v>4</v>
      </c>
      <c r="J4190" t="str">
        <f>_xlfn.XLOOKUP(Table1[[#This Row],[ryhmäID]],ryhmat!$A$2:$A$7,ryhmat!$B$2:$B$7)</f>
        <v>Tarvikkeet</v>
      </c>
      <c r="K4190">
        <f>Table1[[#This Row],[Myyntihinta]]-Table1[[#This Row],[Ostohinta]]</f>
        <v>3.59</v>
      </c>
    </row>
    <row r="4191" spans="1:11" x14ac:dyDescent="0.2">
      <c r="A4191">
        <v>54689</v>
      </c>
      <c r="B4191" s="21">
        <v>44591</v>
      </c>
      <c r="C4191" s="26" t="s">
        <v>828</v>
      </c>
      <c r="D4191">
        <v>1</v>
      </c>
      <c r="E4191">
        <v>6</v>
      </c>
      <c r="F4191">
        <v>15</v>
      </c>
      <c r="G4191">
        <v>10.86</v>
      </c>
      <c r="H4191" t="str">
        <f>_xlfn.XLOOKUP(Table1[[#This Row],[MyyjäID]],myyjat!$A$2:$A$16,myyjat!$B$2:$B$16)</f>
        <v>Hessu</v>
      </c>
      <c r="I4191">
        <f>_xlfn.XLOOKUP(Table1[[#This Row],[Tuotenumero]],tuotteet!$A$2:$A$26,tuotteet!$C$2:$C$26)</f>
        <v>4</v>
      </c>
      <c r="J4191" t="str">
        <f>_xlfn.XLOOKUP(Table1[[#This Row],[ryhmäID]],ryhmat!$A$2:$A$7,ryhmat!$B$2:$B$7)</f>
        <v>Tarvikkeet</v>
      </c>
      <c r="K4191">
        <f>Table1[[#This Row],[Myyntihinta]]-Table1[[#This Row],[Ostohinta]]</f>
        <v>4.1400000000000006</v>
      </c>
    </row>
    <row r="4192" spans="1:11" x14ac:dyDescent="0.2">
      <c r="A4192">
        <v>54690</v>
      </c>
      <c r="B4192" s="21">
        <v>44591</v>
      </c>
      <c r="C4192" s="26" t="s">
        <v>827</v>
      </c>
      <c r="D4192">
        <v>1</v>
      </c>
      <c r="E4192">
        <v>16</v>
      </c>
      <c r="F4192">
        <v>258</v>
      </c>
      <c r="G4192">
        <v>128.01</v>
      </c>
      <c r="H4192" t="str">
        <f>_xlfn.XLOOKUP(Table1[[#This Row],[MyyjäID]],myyjat!$A$2:$A$16,myyjat!$B$2:$B$16)</f>
        <v>Sanni</v>
      </c>
      <c r="I4192">
        <f>_xlfn.XLOOKUP(Table1[[#This Row],[Tuotenumero]],tuotteet!$A$2:$A$26,tuotteet!$C$2:$C$26)</f>
        <v>1</v>
      </c>
      <c r="J4192" t="str">
        <f>_xlfn.XLOOKUP(Table1[[#This Row],[ryhmäID]],ryhmat!$A$2:$A$7,ryhmat!$B$2:$B$7)</f>
        <v>Äänentoisto</v>
      </c>
      <c r="K4192">
        <f>Table1[[#This Row],[Myyntihinta]]-Table1[[#This Row],[Ostohinta]]</f>
        <v>129.99</v>
      </c>
    </row>
    <row r="4193" spans="1:11" x14ac:dyDescent="0.2">
      <c r="A4193">
        <v>54691</v>
      </c>
      <c r="B4193" s="21">
        <v>44592</v>
      </c>
      <c r="C4193" s="26" t="s">
        <v>828</v>
      </c>
      <c r="D4193">
        <v>1</v>
      </c>
      <c r="E4193">
        <v>3</v>
      </c>
      <c r="F4193">
        <v>14</v>
      </c>
      <c r="G4193">
        <v>10.23</v>
      </c>
      <c r="H4193" t="str">
        <f>_xlfn.XLOOKUP(Table1[[#This Row],[MyyjäID]],myyjat!$A$2:$A$16,myyjat!$B$2:$B$16)</f>
        <v>Pekka</v>
      </c>
      <c r="I4193">
        <f>_xlfn.XLOOKUP(Table1[[#This Row],[Tuotenumero]],tuotteet!$A$2:$A$26,tuotteet!$C$2:$C$26)</f>
        <v>4</v>
      </c>
      <c r="J4193" t="str">
        <f>_xlfn.XLOOKUP(Table1[[#This Row],[ryhmäID]],ryhmat!$A$2:$A$7,ryhmat!$B$2:$B$7)</f>
        <v>Tarvikkeet</v>
      </c>
      <c r="K4193">
        <f>Table1[[#This Row],[Myyntihinta]]-Table1[[#This Row],[Ostohinta]]</f>
        <v>3.7699999999999996</v>
      </c>
    </row>
    <row r="4194" spans="1:11" x14ac:dyDescent="0.2">
      <c r="A4194">
        <v>54692</v>
      </c>
      <c r="B4194" s="21">
        <v>44592</v>
      </c>
      <c r="C4194" s="26" t="s">
        <v>828</v>
      </c>
      <c r="D4194">
        <v>1</v>
      </c>
      <c r="E4194">
        <v>1</v>
      </c>
      <c r="F4194">
        <v>14</v>
      </c>
      <c r="G4194">
        <v>10.15</v>
      </c>
      <c r="H4194" t="str">
        <f>_xlfn.XLOOKUP(Table1[[#This Row],[MyyjäID]],myyjat!$A$2:$A$16,myyjat!$B$2:$B$16)</f>
        <v>Jani</v>
      </c>
      <c r="I4194">
        <f>_xlfn.XLOOKUP(Table1[[#This Row],[Tuotenumero]],tuotteet!$A$2:$A$26,tuotteet!$C$2:$C$26)</f>
        <v>4</v>
      </c>
      <c r="J4194" t="str">
        <f>_xlfn.XLOOKUP(Table1[[#This Row],[ryhmäID]],ryhmat!$A$2:$A$7,ryhmat!$B$2:$B$7)</f>
        <v>Tarvikkeet</v>
      </c>
      <c r="K4194">
        <f>Table1[[#This Row],[Myyntihinta]]-Table1[[#This Row],[Ostohinta]]</f>
        <v>3.8499999999999996</v>
      </c>
    </row>
    <row r="4195" spans="1:11" x14ac:dyDescent="0.2">
      <c r="A4195">
        <v>54693</v>
      </c>
      <c r="B4195" s="21">
        <v>44593</v>
      </c>
      <c r="C4195" s="26" t="s">
        <v>828</v>
      </c>
      <c r="D4195">
        <v>1</v>
      </c>
      <c r="E4195">
        <v>6</v>
      </c>
      <c r="F4195">
        <v>15</v>
      </c>
      <c r="G4195">
        <v>10.65</v>
      </c>
      <c r="H4195" t="str">
        <f>_xlfn.XLOOKUP(Table1[[#This Row],[MyyjäID]],myyjat!$A$2:$A$16,myyjat!$B$2:$B$16)</f>
        <v>Hessu</v>
      </c>
      <c r="I4195">
        <f>_xlfn.XLOOKUP(Table1[[#This Row],[Tuotenumero]],tuotteet!$A$2:$A$26,tuotteet!$C$2:$C$26)</f>
        <v>4</v>
      </c>
      <c r="J4195" t="str">
        <f>_xlfn.XLOOKUP(Table1[[#This Row],[ryhmäID]],ryhmat!$A$2:$A$7,ryhmat!$B$2:$B$7)</f>
        <v>Tarvikkeet</v>
      </c>
      <c r="K4195">
        <f>Table1[[#This Row],[Myyntihinta]]-Table1[[#This Row],[Ostohinta]]</f>
        <v>4.3499999999999996</v>
      </c>
    </row>
    <row r="4196" spans="1:11" x14ac:dyDescent="0.2">
      <c r="A4196">
        <v>54694</v>
      </c>
      <c r="B4196" s="21">
        <v>44594</v>
      </c>
      <c r="C4196" s="26" t="s">
        <v>827</v>
      </c>
      <c r="D4196">
        <v>1</v>
      </c>
      <c r="E4196">
        <v>6</v>
      </c>
      <c r="F4196">
        <v>241</v>
      </c>
      <c r="G4196">
        <v>126.12</v>
      </c>
      <c r="H4196" t="str">
        <f>_xlfn.XLOOKUP(Table1[[#This Row],[MyyjäID]],myyjat!$A$2:$A$16,myyjat!$B$2:$B$16)</f>
        <v>Hessu</v>
      </c>
      <c r="I4196">
        <f>_xlfn.XLOOKUP(Table1[[#This Row],[Tuotenumero]],tuotteet!$A$2:$A$26,tuotteet!$C$2:$C$26)</f>
        <v>1</v>
      </c>
      <c r="J4196" t="str">
        <f>_xlfn.XLOOKUP(Table1[[#This Row],[ryhmäID]],ryhmat!$A$2:$A$7,ryhmat!$B$2:$B$7)</f>
        <v>Äänentoisto</v>
      </c>
      <c r="K4196">
        <f>Table1[[#This Row],[Myyntihinta]]-Table1[[#This Row],[Ostohinta]]</f>
        <v>114.88</v>
      </c>
    </row>
    <row r="4197" spans="1:11" x14ac:dyDescent="0.2">
      <c r="A4197">
        <v>54695</v>
      </c>
      <c r="B4197" s="21">
        <v>44594</v>
      </c>
      <c r="C4197" s="26" t="s">
        <v>828</v>
      </c>
      <c r="D4197">
        <v>1</v>
      </c>
      <c r="E4197">
        <v>6</v>
      </c>
      <c r="F4197">
        <v>15</v>
      </c>
      <c r="G4197">
        <v>11.22</v>
      </c>
      <c r="H4197" t="str">
        <f>_xlfn.XLOOKUP(Table1[[#This Row],[MyyjäID]],myyjat!$A$2:$A$16,myyjat!$B$2:$B$16)</f>
        <v>Hessu</v>
      </c>
      <c r="I4197">
        <f>_xlfn.XLOOKUP(Table1[[#This Row],[Tuotenumero]],tuotteet!$A$2:$A$26,tuotteet!$C$2:$C$26)</f>
        <v>4</v>
      </c>
      <c r="J4197" t="str">
        <f>_xlfn.XLOOKUP(Table1[[#This Row],[ryhmäID]],ryhmat!$A$2:$A$7,ryhmat!$B$2:$B$7)</f>
        <v>Tarvikkeet</v>
      </c>
      <c r="K4197">
        <f>Table1[[#This Row],[Myyntihinta]]-Table1[[#This Row],[Ostohinta]]</f>
        <v>3.7799999999999994</v>
      </c>
    </row>
    <row r="4198" spans="1:11" x14ac:dyDescent="0.2">
      <c r="A4198">
        <v>54696</v>
      </c>
      <c r="B4198" s="21">
        <v>44595</v>
      </c>
      <c r="C4198" s="26" t="s">
        <v>828</v>
      </c>
      <c r="D4198">
        <v>1</v>
      </c>
      <c r="E4198">
        <v>7</v>
      </c>
      <c r="F4198">
        <v>15</v>
      </c>
      <c r="G4198">
        <v>11.02</v>
      </c>
      <c r="H4198" t="str">
        <f>_xlfn.XLOOKUP(Table1[[#This Row],[MyyjäID]],myyjat!$A$2:$A$16,myyjat!$B$2:$B$16)</f>
        <v>Rauno</v>
      </c>
      <c r="I4198">
        <f>_xlfn.XLOOKUP(Table1[[#This Row],[Tuotenumero]],tuotteet!$A$2:$A$26,tuotteet!$C$2:$C$26)</f>
        <v>4</v>
      </c>
      <c r="J4198" t="str">
        <f>_xlfn.XLOOKUP(Table1[[#This Row],[ryhmäID]],ryhmat!$A$2:$A$7,ryhmat!$B$2:$B$7)</f>
        <v>Tarvikkeet</v>
      </c>
      <c r="K4198">
        <f>Table1[[#This Row],[Myyntihinta]]-Table1[[#This Row],[Ostohinta]]</f>
        <v>3.9800000000000004</v>
      </c>
    </row>
    <row r="4199" spans="1:11" x14ac:dyDescent="0.2">
      <c r="A4199">
        <v>54697</v>
      </c>
      <c r="B4199" s="21">
        <v>44595</v>
      </c>
      <c r="C4199" s="26" t="s">
        <v>828</v>
      </c>
      <c r="D4199">
        <v>1</v>
      </c>
      <c r="E4199">
        <v>7</v>
      </c>
      <c r="F4199">
        <v>15</v>
      </c>
      <c r="G4199">
        <v>10.6</v>
      </c>
      <c r="H4199" t="str">
        <f>_xlfn.XLOOKUP(Table1[[#This Row],[MyyjäID]],myyjat!$A$2:$A$16,myyjat!$B$2:$B$16)</f>
        <v>Rauno</v>
      </c>
      <c r="I4199">
        <f>_xlfn.XLOOKUP(Table1[[#This Row],[Tuotenumero]],tuotteet!$A$2:$A$26,tuotteet!$C$2:$C$26)</f>
        <v>4</v>
      </c>
      <c r="J4199" t="str">
        <f>_xlfn.XLOOKUP(Table1[[#This Row],[ryhmäID]],ryhmat!$A$2:$A$7,ryhmat!$B$2:$B$7)</f>
        <v>Tarvikkeet</v>
      </c>
      <c r="K4199">
        <f>Table1[[#This Row],[Myyntihinta]]-Table1[[#This Row],[Ostohinta]]</f>
        <v>4.4000000000000004</v>
      </c>
    </row>
    <row r="4200" spans="1:11" x14ac:dyDescent="0.2">
      <c r="A4200">
        <v>54698</v>
      </c>
      <c r="B4200" s="21">
        <v>44595</v>
      </c>
      <c r="C4200" s="26" t="s">
        <v>828</v>
      </c>
      <c r="D4200">
        <v>1</v>
      </c>
      <c r="E4200">
        <v>6</v>
      </c>
      <c r="F4200">
        <v>14</v>
      </c>
      <c r="G4200">
        <v>10.78</v>
      </c>
      <c r="H4200" t="str">
        <f>_xlfn.XLOOKUP(Table1[[#This Row],[MyyjäID]],myyjat!$A$2:$A$16,myyjat!$B$2:$B$16)</f>
        <v>Hessu</v>
      </c>
      <c r="I4200">
        <f>_xlfn.XLOOKUP(Table1[[#This Row],[Tuotenumero]],tuotteet!$A$2:$A$26,tuotteet!$C$2:$C$26)</f>
        <v>4</v>
      </c>
      <c r="J4200" t="str">
        <f>_xlfn.XLOOKUP(Table1[[#This Row],[ryhmäID]],ryhmat!$A$2:$A$7,ryhmat!$B$2:$B$7)</f>
        <v>Tarvikkeet</v>
      </c>
      <c r="K4200">
        <f>Table1[[#This Row],[Myyntihinta]]-Table1[[#This Row],[Ostohinta]]</f>
        <v>3.2200000000000006</v>
      </c>
    </row>
    <row r="4201" spans="1:11" x14ac:dyDescent="0.2">
      <c r="A4201">
        <v>54699</v>
      </c>
      <c r="B4201" s="21">
        <v>44595</v>
      </c>
      <c r="C4201" s="26" t="s">
        <v>828</v>
      </c>
      <c r="D4201">
        <v>1</v>
      </c>
      <c r="E4201">
        <v>16</v>
      </c>
      <c r="F4201">
        <v>14</v>
      </c>
      <c r="G4201">
        <v>10.45</v>
      </c>
      <c r="H4201" t="str">
        <f>_xlfn.XLOOKUP(Table1[[#This Row],[MyyjäID]],myyjat!$A$2:$A$16,myyjat!$B$2:$B$16)</f>
        <v>Sanni</v>
      </c>
      <c r="I4201">
        <f>_xlfn.XLOOKUP(Table1[[#This Row],[Tuotenumero]],tuotteet!$A$2:$A$26,tuotteet!$C$2:$C$26)</f>
        <v>4</v>
      </c>
      <c r="J4201" t="str">
        <f>_xlfn.XLOOKUP(Table1[[#This Row],[ryhmäID]],ryhmat!$A$2:$A$7,ryhmat!$B$2:$B$7)</f>
        <v>Tarvikkeet</v>
      </c>
      <c r="K4201">
        <f>Table1[[#This Row],[Myyntihinta]]-Table1[[#This Row],[Ostohinta]]</f>
        <v>3.5500000000000007</v>
      </c>
    </row>
    <row r="4202" spans="1:11" x14ac:dyDescent="0.2">
      <c r="A4202">
        <v>54700</v>
      </c>
      <c r="B4202" s="21">
        <v>44595</v>
      </c>
      <c r="C4202" s="26" t="s">
        <v>828</v>
      </c>
      <c r="D4202">
        <v>1</v>
      </c>
      <c r="E4202">
        <v>15</v>
      </c>
      <c r="F4202">
        <v>15</v>
      </c>
      <c r="G4202">
        <v>10.39</v>
      </c>
      <c r="H4202" t="str">
        <f>_xlfn.XLOOKUP(Table1[[#This Row],[MyyjäID]],myyjat!$A$2:$A$16,myyjat!$B$2:$B$16)</f>
        <v>Sohvi</v>
      </c>
      <c r="I4202">
        <f>_xlfn.XLOOKUP(Table1[[#This Row],[Tuotenumero]],tuotteet!$A$2:$A$26,tuotteet!$C$2:$C$26)</f>
        <v>4</v>
      </c>
      <c r="J4202" t="str">
        <f>_xlfn.XLOOKUP(Table1[[#This Row],[ryhmäID]],ryhmat!$A$2:$A$7,ryhmat!$B$2:$B$7)</f>
        <v>Tarvikkeet</v>
      </c>
      <c r="K4202">
        <f>Table1[[#This Row],[Myyntihinta]]-Table1[[#This Row],[Ostohinta]]</f>
        <v>4.6099999999999994</v>
      </c>
    </row>
    <row r="4203" spans="1:11" x14ac:dyDescent="0.2">
      <c r="A4203">
        <v>54701</v>
      </c>
      <c r="B4203" s="21">
        <v>44596</v>
      </c>
      <c r="C4203" s="26" t="s">
        <v>828</v>
      </c>
      <c r="D4203">
        <v>1</v>
      </c>
      <c r="E4203">
        <v>5</v>
      </c>
      <c r="F4203">
        <v>15</v>
      </c>
      <c r="G4203">
        <v>10.68</v>
      </c>
      <c r="H4203" t="str">
        <f>_xlfn.XLOOKUP(Table1[[#This Row],[MyyjäID]],myyjat!$A$2:$A$16,myyjat!$B$2:$B$16)</f>
        <v>Liisa</v>
      </c>
      <c r="I4203">
        <f>_xlfn.XLOOKUP(Table1[[#This Row],[Tuotenumero]],tuotteet!$A$2:$A$26,tuotteet!$C$2:$C$26)</f>
        <v>4</v>
      </c>
      <c r="J4203" t="str">
        <f>_xlfn.XLOOKUP(Table1[[#This Row],[ryhmäID]],ryhmat!$A$2:$A$7,ryhmat!$B$2:$B$7)</f>
        <v>Tarvikkeet</v>
      </c>
      <c r="K4203">
        <f>Table1[[#This Row],[Myyntihinta]]-Table1[[#This Row],[Ostohinta]]</f>
        <v>4.32</v>
      </c>
    </row>
    <row r="4204" spans="1:11" x14ac:dyDescent="0.2">
      <c r="A4204">
        <v>54702</v>
      </c>
      <c r="B4204" s="21">
        <v>44596</v>
      </c>
      <c r="C4204" s="26" t="s">
        <v>828</v>
      </c>
      <c r="D4204">
        <v>1</v>
      </c>
      <c r="E4204">
        <v>5</v>
      </c>
      <c r="F4204">
        <v>14</v>
      </c>
      <c r="G4204">
        <v>11.27</v>
      </c>
      <c r="H4204" t="str">
        <f>_xlfn.XLOOKUP(Table1[[#This Row],[MyyjäID]],myyjat!$A$2:$A$16,myyjat!$B$2:$B$16)</f>
        <v>Liisa</v>
      </c>
      <c r="I4204">
        <f>_xlfn.XLOOKUP(Table1[[#This Row],[Tuotenumero]],tuotteet!$A$2:$A$26,tuotteet!$C$2:$C$26)</f>
        <v>4</v>
      </c>
      <c r="J4204" t="str">
        <f>_xlfn.XLOOKUP(Table1[[#This Row],[ryhmäID]],ryhmat!$A$2:$A$7,ryhmat!$B$2:$B$7)</f>
        <v>Tarvikkeet</v>
      </c>
      <c r="K4204">
        <f>Table1[[#This Row],[Myyntihinta]]-Table1[[#This Row],[Ostohinta]]</f>
        <v>2.7300000000000004</v>
      </c>
    </row>
    <row r="4205" spans="1:11" x14ac:dyDescent="0.2">
      <c r="A4205">
        <v>54703</v>
      </c>
      <c r="B4205" s="21">
        <v>44596</v>
      </c>
      <c r="C4205" s="26" t="s">
        <v>826</v>
      </c>
      <c r="D4205">
        <v>1</v>
      </c>
      <c r="E4205">
        <v>5</v>
      </c>
      <c r="F4205">
        <v>17</v>
      </c>
      <c r="G4205">
        <v>9.6199999999999992</v>
      </c>
      <c r="H4205" t="str">
        <f>_xlfn.XLOOKUP(Table1[[#This Row],[MyyjäID]],myyjat!$A$2:$A$16,myyjat!$B$2:$B$16)</f>
        <v>Liisa</v>
      </c>
      <c r="I4205">
        <f>_xlfn.XLOOKUP(Table1[[#This Row],[Tuotenumero]],tuotteet!$A$2:$A$26,tuotteet!$C$2:$C$26)</f>
        <v>4</v>
      </c>
      <c r="J4205" t="str">
        <f>_xlfn.XLOOKUP(Table1[[#This Row],[ryhmäID]],ryhmat!$A$2:$A$7,ryhmat!$B$2:$B$7)</f>
        <v>Tarvikkeet</v>
      </c>
      <c r="K4205">
        <f>Table1[[#This Row],[Myyntihinta]]-Table1[[#This Row],[Ostohinta]]</f>
        <v>7.3800000000000008</v>
      </c>
    </row>
    <row r="4206" spans="1:11" x14ac:dyDescent="0.2">
      <c r="A4206">
        <v>54704</v>
      </c>
      <c r="B4206" s="21">
        <v>44596</v>
      </c>
      <c r="C4206" s="26" t="s">
        <v>828</v>
      </c>
      <c r="D4206">
        <v>1</v>
      </c>
      <c r="E4206">
        <v>7</v>
      </c>
      <c r="F4206">
        <v>14</v>
      </c>
      <c r="G4206">
        <v>10.84</v>
      </c>
      <c r="H4206" t="str">
        <f>_xlfn.XLOOKUP(Table1[[#This Row],[MyyjäID]],myyjat!$A$2:$A$16,myyjat!$B$2:$B$16)</f>
        <v>Rauno</v>
      </c>
      <c r="I4206">
        <f>_xlfn.XLOOKUP(Table1[[#This Row],[Tuotenumero]],tuotteet!$A$2:$A$26,tuotteet!$C$2:$C$26)</f>
        <v>4</v>
      </c>
      <c r="J4206" t="str">
        <f>_xlfn.XLOOKUP(Table1[[#This Row],[ryhmäID]],ryhmat!$A$2:$A$7,ryhmat!$B$2:$B$7)</f>
        <v>Tarvikkeet</v>
      </c>
      <c r="K4206">
        <f>Table1[[#This Row],[Myyntihinta]]-Table1[[#This Row],[Ostohinta]]</f>
        <v>3.16</v>
      </c>
    </row>
    <row r="4207" spans="1:11" x14ac:dyDescent="0.2">
      <c r="A4207">
        <v>54705</v>
      </c>
      <c r="B4207" s="21">
        <v>44596</v>
      </c>
      <c r="C4207" s="26" t="s">
        <v>828</v>
      </c>
      <c r="D4207">
        <v>1</v>
      </c>
      <c r="E4207">
        <v>2</v>
      </c>
      <c r="F4207">
        <v>14</v>
      </c>
      <c r="G4207">
        <v>10.25</v>
      </c>
      <c r="H4207" t="str">
        <f>_xlfn.XLOOKUP(Table1[[#This Row],[MyyjäID]],myyjat!$A$2:$A$16,myyjat!$B$2:$B$16)</f>
        <v>Petteri</v>
      </c>
      <c r="I4207">
        <f>_xlfn.XLOOKUP(Table1[[#This Row],[Tuotenumero]],tuotteet!$A$2:$A$26,tuotteet!$C$2:$C$26)</f>
        <v>4</v>
      </c>
      <c r="J4207" t="str">
        <f>_xlfn.XLOOKUP(Table1[[#This Row],[ryhmäID]],ryhmat!$A$2:$A$7,ryhmat!$B$2:$B$7)</f>
        <v>Tarvikkeet</v>
      </c>
      <c r="K4207">
        <f>Table1[[#This Row],[Myyntihinta]]-Table1[[#This Row],[Ostohinta]]</f>
        <v>3.75</v>
      </c>
    </row>
    <row r="4208" spans="1:11" x14ac:dyDescent="0.2">
      <c r="A4208">
        <v>54706</v>
      </c>
      <c r="B4208" s="21">
        <v>44596</v>
      </c>
      <c r="C4208" s="26" t="s">
        <v>828</v>
      </c>
      <c r="D4208">
        <v>1</v>
      </c>
      <c r="E4208">
        <v>5</v>
      </c>
      <c r="F4208">
        <v>15</v>
      </c>
      <c r="G4208">
        <v>10.91</v>
      </c>
      <c r="H4208" t="str">
        <f>_xlfn.XLOOKUP(Table1[[#This Row],[MyyjäID]],myyjat!$A$2:$A$16,myyjat!$B$2:$B$16)</f>
        <v>Liisa</v>
      </c>
      <c r="I4208">
        <f>_xlfn.XLOOKUP(Table1[[#This Row],[Tuotenumero]],tuotteet!$A$2:$A$26,tuotteet!$C$2:$C$26)</f>
        <v>4</v>
      </c>
      <c r="J4208" t="str">
        <f>_xlfn.XLOOKUP(Table1[[#This Row],[ryhmäID]],ryhmat!$A$2:$A$7,ryhmat!$B$2:$B$7)</f>
        <v>Tarvikkeet</v>
      </c>
      <c r="K4208">
        <f>Table1[[#This Row],[Myyntihinta]]-Table1[[#This Row],[Ostohinta]]</f>
        <v>4.09</v>
      </c>
    </row>
    <row r="4209" spans="1:11" x14ac:dyDescent="0.2">
      <c r="A4209">
        <v>54707</v>
      </c>
      <c r="B4209" s="21">
        <v>44596</v>
      </c>
      <c r="C4209" s="26" t="s">
        <v>827</v>
      </c>
      <c r="D4209">
        <v>1</v>
      </c>
      <c r="E4209">
        <v>7</v>
      </c>
      <c r="F4209">
        <v>237</v>
      </c>
      <c r="G4209">
        <v>131.63</v>
      </c>
      <c r="H4209" t="str">
        <f>_xlfn.XLOOKUP(Table1[[#This Row],[MyyjäID]],myyjat!$A$2:$A$16,myyjat!$B$2:$B$16)</f>
        <v>Rauno</v>
      </c>
      <c r="I4209">
        <f>_xlfn.XLOOKUP(Table1[[#This Row],[Tuotenumero]],tuotteet!$A$2:$A$26,tuotteet!$C$2:$C$26)</f>
        <v>1</v>
      </c>
      <c r="J4209" t="str">
        <f>_xlfn.XLOOKUP(Table1[[#This Row],[ryhmäID]],ryhmat!$A$2:$A$7,ryhmat!$B$2:$B$7)</f>
        <v>Äänentoisto</v>
      </c>
      <c r="K4209">
        <f>Table1[[#This Row],[Myyntihinta]]-Table1[[#This Row],[Ostohinta]]</f>
        <v>105.37</v>
      </c>
    </row>
    <row r="4210" spans="1:11" x14ac:dyDescent="0.2">
      <c r="A4210">
        <v>54708</v>
      </c>
      <c r="B4210" s="21">
        <v>44596</v>
      </c>
      <c r="C4210" s="26" t="s">
        <v>828</v>
      </c>
      <c r="D4210">
        <v>1</v>
      </c>
      <c r="E4210">
        <v>7</v>
      </c>
      <c r="F4210">
        <v>15</v>
      </c>
      <c r="G4210">
        <v>10.39</v>
      </c>
      <c r="H4210" t="str">
        <f>_xlfn.XLOOKUP(Table1[[#This Row],[MyyjäID]],myyjat!$A$2:$A$16,myyjat!$B$2:$B$16)</f>
        <v>Rauno</v>
      </c>
      <c r="I4210">
        <f>_xlfn.XLOOKUP(Table1[[#This Row],[Tuotenumero]],tuotteet!$A$2:$A$26,tuotteet!$C$2:$C$26)</f>
        <v>4</v>
      </c>
      <c r="J4210" t="str">
        <f>_xlfn.XLOOKUP(Table1[[#This Row],[ryhmäID]],ryhmat!$A$2:$A$7,ryhmat!$B$2:$B$7)</f>
        <v>Tarvikkeet</v>
      </c>
      <c r="K4210">
        <f>Table1[[#This Row],[Myyntihinta]]-Table1[[#This Row],[Ostohinta]]</f>
        <v>4.6099999999999994</v>
      </c>
    </row>
    <row r="4211" spans="1:11" x14ac:dyDescent="0.2">
      <c r="A4211">
        <v>54709</v>
      </c>
      <c r="B4211" s="21">
        <v>44597</v>
      </c>
      <c r="C4211" s="26" t="s">
        <v>828</v>
      </c>
      <c r="D4211">
        <v>1</v>
      </c>
      <c r="E4211">
        <v>6</v>
      </c>
      <c r="F4211">
        <v>15</v>
      </c>
      <c r="G4211">
        <v>11.09</v>
      </c>
      <c r="H4211" t="str">
        <f>_xlfn.XLOOKUP(Table1[[#This Row],[MyyjäID]],myyjat!$A$2:$A$16,myyjat!$B$2:$B$16)</f>
        <v>Hessu</v>
      </c>
      <c r="I4211">
        <f>_xlfn.XLOOKUP(Table1[[#This Row],[Tuotenumero]],tuotteet!$A$2:$A$26,tuotteet!$C$2:$C$26)</f>
        <v>4</v>
      </c>
      <c r="J4211" t="str">
        <f>_xlfn.XLOOKUP(Table1[[#This Row],[ryhmäID]],ryhmat!$A$2:$A$7,ryhmat!$B$2:$B$7)</f>
        <v>Tarvikkeet</v>
      </c>
      <c r="K4211">
        <f>Table1[[#This Row],[Myyntihinta]]-Table1[[#This Row],[Ostohinta]]</f>
        <v>3.91</v>
      </c>
    </row>
    <row r="4212" spans="1:11" x14ac:dyDescent="0.2">
      <c r="A4212">
        <v>54710</v>
      </c>
      <c r="B4212" s="21">
        <v>44597</v>
      </c>
      <c r="C4212" s="26" t="s">
        <v>828</v>
      </c>
      <c r="D4212">
        <v>1</v>
      </c>
      <c r="E4212">
        <v>7</v>
      </c>
      <c r="F4212">
        <v>15</v>
      </c>
      <c r="G4212">
        <v>11.03</v>
      </c>
      <c r="H4212" t="str">
        <f>_xlfn.XLOOKUP(Table1[[#This Row],[MyyjäID]],myyjat!$A$2:$A$16,myyjat!$B$2:$B$16)</f>
        <v>Rauno</v>
      </c>
      <c r="I4212">
        <f>_xlfn.XLOOKUP(Table1[[#This Row],[Tuotenumero]],tuotteet!$A$2:$A$26,tuotteet!$C$2:$C$26)</f>
        <v>4</v>
      </c>
      <c r="J4212" t="str">
        <f>_xlfn.XLOOKUP(Table1[[#This Row],[ryhmäID]],ryhmat!$A$2:$A$7,ryhmat!$B$2:$B$7)</f>
        <v>Tarvikkeet</v>
      </c>
      <c r="K4212">
        <f>Table1[[#This Row],[Myyntihinta]]-Table1[[#This Row],[Ostohinta]]</f>
        <v>3.9700000000000006</v>
      </c>
    </row>
    <row r="4213" spans="1:11" x14ac:dyDescent="0.2">
      <c r="A4213">
        <v>54711</v>
      </c>
      <c r="B4213" s="21">
        <v>44598</v>
      </c>
      <c r="C4213" s="26" t="s">
        <v>833</v>
      </c>
      <c r="D4213">
        <v>1</v>
      </c>
      <c r="E4213">
        <v>1</v>
      </c>
      <c r="F4213">
        <v>32</v>
      </c>
      <c r="G4213">
        <v>18.649999999999999</v>
      </c>
      <c r="H4213" t="str">
        <f>_xlfn.XLOOKUP(Table1[[#This Row],[MyyjäID]],myyjat!$A$2:$A$16,myyjat!$B$2:$B$16)</f>
        <v>Jani</v>
      </c>
      <c r="I4213">
        <f>_xlfn.XLOOKUP(Table1[[#This Row],[Tuotenumero]],tuotteet!$A$2:$A$26,tuotteet!$C$2:$C$26)</f>
        <v>4</v>
      </c>
      <c r="J4213" t="str">
        <f>_xlfn.XLOOKUP(Table1[[#This Row],[ryhmäID]],ryhmat!$A$2:$A$7,ryhmat!$B$2:$B$7)</f>
        <v>Tarvikkeet</v>
      </c>
      <c r="K4213">
        <f>Table1[[#This Row],[Myyntihinta]]-Table1[[#This Row],[Ostohinta]]</f>
        <v>13.350000000000001</v>
      </c>
    </row>
    <row r="4214" spans="1:11" x14ac:dyDescent="0.2">
      <c r="A4214">
        <v>54712</v>
      </c>
      <c r="B4214" s="21">
        <v>44598</v>
      </c>
      <c r="C4214" s="26" t="s">
        <v>829</v>
      </c>
      <c r="D4214">
        <v>1</v>
      </c>
      <c r="E4214">
        <v>6</v>
      </c>
      <c r="F4214">
        <v>341</v>
      </c>
      <c r="G4214">
        <v>238.06</v>
      </c>
      <c r="H4214" t="str">
        <f>_xlfn.XLOOKUP(Table1[[#This Row],[MyyjäID]],myyjat!$A$2:$A$16,myyjat!$B$2:$B$16)</f>
        <v>Hessu</v>
      </c>
      <c r="I4214">
        <f>_xlfn.XLOOKUP(Table1[[#This Row],[Tuotenumero]],tuotteet!$A$2:$A$26,tuotteet!$C$2:$C$26)</f>
        <v>3</v>
      </c>
      <c r="J4214" t="str">
        <f>_xlfn.XLOOKUP(Table1[[#This Row],[ryhmäID]],ryhmat!$A$2:$A$7,ryhmat!$B$2:$B$7)</f>
        <v>TV</v>
      </c>
      <c r="K4214">
        <f>Table1[[#This Row],[Myyntihinta]]-Table1[[#This Row],[Ostohinta]]</f>
        <v>102.94</v>
      </c>
    </row>
    <row r="4215" spans="1:11" x14ac:dyDescent="0.2">
      <c r="A4215">
        <v>54713</v>
      </c>
      <c r="B4215" s="21">
        <v>44598</v>
      </c>
      <c r="C4215" s="26" t="s">
        <v>828</v>
      </c>
      <c r="D4215">
        <v>1</v>
      </c>
      <c r="E4215">
        <v>16</v>
      </c>
      <c r="F4215">
        <v>15</v>
      </c>
      <c r="G4215">
        <v>10.67</v>
      </c>
      <c r="H4215" t="str">
        <f>_xlfn.XLOOKUP(Table1[[#This Row],[MyyjäID]],myyjat!$A$2:$A$16,myyjat!$B$2:$B$16)</f>
        <v>Sanni</v>
      </c>
      <c r="I4215">
        <f>_xlfn.XLOOKUP(Table1[[#This Row],[Tuotenumero]],tuotteet!$A$2:$A$26,tuotteet!$C$2:$C$26)</f>
        <v>4</v>
      </c>
      <c r="J4215" t="str">
        <f>_xlfn.XLOOKUP(Table1[[#This Row],[ryhmäID]],ryhmat!$A$2:$A$7,ryhmat!$B$2:$B$7)</f>
        <v>Tarvikkeet</v>
      </c>
      <c r="K4215">
        <f>Table1[[#This Row],[Myyntihinta]]-Table1[[#This Row],[Ostohinta]]</f>
        <v>4.33</v>
      </c>
    </row>
    <row r="4216" spans="1:11" x14ac:dyDescent="0.2">
      <c r="A4216">
        <v>54714</v>
      </c>
      <c r="B4216" s="21">
        <v>44598</v>
      </c>
      <c r="C4216" s="26" t="s">
        <v>828</v>
      </c>
      <c r="D4216">
        <v>1</v>
      </c>
      <c r="E4216">
        <v>6</v>
      </c>
      <c r="F4216">
        <v>14</v>
      </c>
      <c r="G4216">
        <v>11.09</v>
      </c>
      <c r="H4216" t="str">
        <f>_xlfn.XLOOKUP(Table1[[#This Row],[MyyjäID]],myyjat!$A$2:$A$16,myyjat!$B$2:$B$16)</f>
        <v>Hessu</v>
      </c>
      <c r="I4216">
        <f>_xlfn.XLOOKUP(Table1[[#This Row],[Tuotenumero]],tuotteet!$A$2:$A$26,tuotteet!$C$2:$C$26)</f>
        <v>4</v>
      </c>
      <c r="J4216" t="str">
        <f>_xlfn.XLOOKUP(Table1[[#This Row],[ryhmäID]],ryhmat!$A$2:$A$7,ryhmat!$B$2:$B$7)</f>
        <v>Tarvikkeet</v>
      </c>
      <c r="K4216">
        <f>Table1[[#This Row],[Myyntihinta]]-Table1[[#This Row],[Ostohinta]]</f>
        <v>2.91</v>
      </c>
    </row>
    <row r="4217" spans="1:11" x14ac:dyDescent="0.2">
      <c r="A4217">
        <v>54715</v>
      </c>
      <c r="B4217" s="21">
        <v>44599</v>
      </c>
      <c r="C4217" s="26" t="s">
        <v>826</v>
      </c>
      <c r="D4217">
        <v>1</v>
      </c>
      <c r="E4217">
        <v>7</v>
      </c>
      <c r="F4217">
        <v>18</v>
      </c>
      <c r="G4217">
        <v>9.06</v>
      </c>
      <c r="H4217" t="str">
        <f>_xlfn.XLOOKUP(Table1[[#This Row],[MyyjäID]],myyjat!$A$2:$A$16,myyjat!$B$2:$B$16)</f>
        <v>Rauno</v>
      </c>
      <c r="I4217">
        <f>_xlfn.XLOOKUP(Table1[[#This Row],[Tuotenumero]],tuotteet!$A$2:$A$26,tuotteet!$C$2:$C$26)</f>
        <v>4</v>
      </c>
      <c r="J4217" t="str">
        <f>_xlfn.XLOOKUP(Table1[[#This Row],[ryhmäID]],ryhmat!$A$2:$A$7,ryhmat!$B$2:$B$7)</f>
        <v>Tarvikkeet</v>
      </c>
      <c r="K4217">
        <f>Table1[[#This Row],[Myyntihinta]]-Table1[[#This Row],[Ostohinta]]</f>
        <v>8.94</v>
      </c>
    </row>
    <row r="4218" spans="1:11" x14ac:dyDescent="0.2">
      <c r="A4218">
        <v>54716</v>
      </c>
      <c r="B4218" s="21">
        <v>44599</v>
      </c>
      <c r="C4218" s="26" t="s">
        <v>827</v>
      </c>
      <c r="D4218">
        <v>1</v>
      </c>
      <c r="E4218">
        <v>5</v>
      </c>
      <c r="F4218">
        <v>251</v>
      </c>
      <c r="G4218">
        <v>132.25</v>
      </c>
      <c r="H4218" t="str">
        <f>_xlfn.XLOOKUP(Table1[[#This Row],[MyyjäID]],myyjat!$A$2:$A$16,myyjat!$B$2:$B$16)</f>
        <v>Liisa</v>
      </c>
      <c r="I4218">
        <f>_xlfn.XLOOKUP(Table1[[#This Row],[Tuotenumero]],tuotteet!$A$2:$A$26,tuotteet!$C$2:$C$26)</f>
        <v>1</v>
      </c>
      <c r="J4218" t="str">
        <f>_xlfn.XLOOKUP(Table1[[#This Row],[ryhmäID]],ryhmat!$A$2:$A$7,ryhmat!$B$2:$B$7)</f>
        <v>Äänentoisto</v>
      </c>
      <c r="K4218">
        <f>Table1[[#This Row],[Myyntihinta]]-Table1[[#This Row],[Ostohinta]]</f>
        <v>118.75</v>
      </c>
    </row>
    <row r="4219" spans="1:11" x14ac:dyDescent="0.2">
      <c r="A4219">
        <v>54717</v>
      </c>
      <c r="B4219" s="21">
        <v>44599</v>
      </c>
      <c r="C4219" s="26" t="s">
        <v>828</v>
      </c>
      <c r="D4219">
        <v>1</v>
      </c>
      <c r="E4219">
        <v>6</v>
      </c>
      <c r="F4219">
        <v>15</v>
      </c>
      <c r="G4219">
        <v>10.15</v>
      </c>
      <c r="H4219" t="str">
        <f>_xlfn.XLOOKUP(Table1[[#This Row],[MyyjäID]],myyjat!$A$2:$A$16,myyjat!$B$2:$B$16)</f>
        <v>Hessu</v>
      </c>
      <c r="I4219">
        <f>_xlfn.XLOOKUP(Table1[[#This Row],[Tuotenumero]],tuotteet!$A$2:$A$26,tuotteet!$C$2:$C$26)</f>
        <v>4</v>
      </c>
      <c r="J4219" t="str">
        <f>_xlfn.XLOOKUP(Table1[[#This Row],[ryhmäID]],ryhmat!$A$2:$A$7,ryhmat!$B$2:$B$7)</f>
        <v>Tarvikkeet</v>
      </c>
      <c r="K4219">
        <f>Table1[[#This Row],[Myyntihinta]]-Table1[[#This Row],[Ostohinta]]</f>
        <v>4.8499999999999996</v>
      </c>
    </row>
    <row r="4220" spans="1:11" x14ac:dyDescent="0.2">
      <c r="A4220">
        <v>54718</v>
      </c>
      <c r="B4220" s="21">
        <v>44600</v>
      </c>
      <c r="C4220" s="26" t="s">
        <v>828</v>
      </c>
      <c r="D4220">
        <v>1</v>
      </c>
      <c r="E4220">
        <v>7</v>
      </c>
      <c r="F4220">
        <v>14</v>
      </c>
      <c r="G4220">
        <v>10.77</v>
      </c>
      <c r="H4220" t="str">
        <f>_xlfn.XLOOKUP(Table1[[#This Row],[MyyjäID]],myyjat!$A$2:$A$16,myyjat!$B$2:$B$16)</f>
        <v>Rauno</v>
      </c>
      <c r="I4220">
        <f>_xlfn.XLOOKUP(Table1[[#This Row],[Tuotenumero]],tuotteet!$A$2:$A$26,tuotteet!$C$2:$C$26)</f>
        <v>4</v>
      </c>
      <c r="J4220" t="str">
        <f>_xlfn.XLOOKUP(Table1[[#This Row],[ryhmäID]],ryhmat!$A$2:$A$7,ryhmat!$B$2:$B$7)</f>
        <v>Tarvikkeet</v>
      </c>
      <c r="K4220">
        <f>Table1[[#This Row],[Myyntihinta]]-Table1[[#This Row],[Ostohinta]]</f>
        <v>3.2300000000000004</v>
      </c>
    </row>
    <row r="4221" spans="1:11" x14ac:dyDescent="0.2">
      <c r="A4221">
        <v>54719</v>
      </c>
      <c r="B4221" s="21">
        <v>44601</v>
      </c>
      <c r="C4221" s="26" t="s">
        <v>828</v>
      </c>
      <c r="D4221">
        <v>1</v>
      </c>
      <c r="E4221">
        <v>3</v>
      </c>
      <c r="F4221">
        <v>14</v>
      </c>
      <c r="G4221">
        <v>10.16</v>
      </c>
      <c r="H4221" t="str">
        <f>_xlfn.XLOOKUP(Table1[[#This Row],[MyyjäID]],myyjat!$A$2:$A$16,myyjat!$B$2:$B$16)</f>
        <v>Pekka</v>
      </c>
      <c r="I4221">
        <f>_xlfn.XLOOKUP(Table1[[#This Row],[Tuotenumero]],tuotteet!$A$2:$A$26,tuotteet!$C$2:$C$26)</f>
        <v>4</v>
      </c>
      <c r="J4221" t="str">
        <f>_xlfn.XLOOKUP(Table1[[#This Row],[ryhmäID]],ryhmat!$A$2:$A$7,ryhmat!$B$2:$B$7)</f>
        <v>Tarvikkeet</v>
      </c>
      <c r="K4221">
        <f>Table1[[#This Row],[Myyntihinta]]-Table1[[#This Row],[Ostohinta]]</f>
        <v>3.84</v>
      </c>
    </row>
    <row r="4222" spans="1:11" x14ac:dyDescent="0.2">
      <c r="A4222">
        <v>54720</v>
      </c>
      <c r="B4222" s="21">
        <v>44601</v>
      </c>
      <c r="C4222" s="26" t="s">
        <v>828</v>
      </c>
      <c r="D4222">
        <v>1</v>
      </c>
      <c r="E4222">
        <v>16</v>
      </c>
      <c r="F4222">
        <v>15</v>
      </c>
      <c r="G4222">
        <v>10.19</v>
      </c>
      <c r="H4222" t="str">
        <f>_xlfn.XLOOKUP(Table1[[#This Row],[MyyjäID]],myyjat!$A$2:$A$16,myyjat!$B$2:$B$16)</f>
        <v>Sanni</v>
      </c>
      <c r="I4222">
        <f>_xlfn.XLOOKUP(Table1[[#This Row],[Tuotenumero]],tuotteet!$A$2:$A$26,tuotteet!$C$2:$C$26)</f>
        <v>4</v>
      </c>
      <c r="J4222" t="str">
        <f>_xlfn.XLOOKUP(Table1[[#This Row],[ryhmäID]],ryhmat!$A$2:$A$7,ryhmat!$B$2:$B$7)</f>
        <v>Tarvikkeet</v>
      </c>
      <c r="K4222">
        <f>Table1[[#This Row],[Myyntihinta]]-Table1[[#This Row],[Ostohinta]]</f>
        <v>4.8100000000000005</v>
      </c>
    </row>
    <row r="4223" spans="1:11" x14ac:dyDescent="0.2">
      <c r="A4223">
        <v>54721</v>
      </c>
      <c r="B4223" s="21">
        <v>44601</v>
      </c>
      <c r="C4223" s="26" t="s">
        <v>828</v>
      </c>
      <c r="D4223">
        <v>1</v>
      </c>
      <c r="E4223">
        <v>7</v>
      </c>
      <c r="F4223">
        <v>15</v>
      </c>
      <c r="G4223">
        <v>11.05</v>
      </c>
      <c r="H4223" t="str">
        <f>_xlfn.XLOOKUP(Table1[[#This Row],[MyyjäID]],myyjat!$A$2:$A$16,myyjat!$B$2:$B$16)</f>
        <v>Rauno</v>
      </c>
      <c r="I4223">
        <f>_xlfn.XLOOKUP(Table1[[#This Row],[Tuotenumero]],tuotteet!$A$2:$A$26,tuotteet!$C$2:$C$26)</f>
        <v>4</v>
      </c>
      <c r="J4223" t="str">
        <f>_xlfn.XLOOKUP(Table1[[#This Row],[ryhmäID]],ryhmat!$A$2:$A$7,ryhmat!$B$2:$B$7)</f>
        <v>Tarvikkeet</v>
      </c>
      <c r="K4223">
        <f>Table1[[#This Row],[Myyntihinta]]-Table1[[#This Row],[Ostohinta]]</f>
        <v>3.9499999999999993</v>
      </c>
    </row>
    <row r="4224" spans="1:11" x14ac:dyDescent="0.2">
      <c r="A4224">
        <v>54722</v>
      </c>
      <c r="B4224" s="21">
        <v>44601</v>
      </c>
      <c r="C4224" s="26" t="s">
        <v>828</v>
      </c>
      <c r="D4224">
        <v>1</v>
      </c>
      <c r="E4224">
        <v>5</v>
      </c>
      <c r="F4224">
        <v>14</v>
      </c>
      <c r="G4224">
        <v>10.75</v>
      </c>
      <c r="H4224" t="str">
        <f>_xlfn.XLOOKUP(Table1[[#This Row],[MyyjäID]],myyjat!$A$2:$A$16,myyjat!$B$2:$B$16)</f>
        <v>Liisa</v>
      </c>
      <c r="I4224">
        <f>_xlfn.XLOOKUP(Table1[[#This Row],[Tuotenumero]],tuotteet!$A$2:$A$26,tuotteet!$C$2:$C$26)</f>
        <v>4</v>
      </c>
      <c r="J4224" t="str">
        <f>_xlfn.XLOOKUP(Table1[[#This Row],[ryhmäID]],ryhmat!$A$2:$A$7,ryhmat!$B$2:$B$7)</f>
        <v>Tarvikkeet</v>
      </c>
      <c r="K4224">
        <f>Table1[[#This Row],[Myyntihinta]]-Table1[[#This Row],[Ostohinta]]</f>
        <v>3.25</v>
      </c>
    </row>
    <row r="4225" spans="1:11" x14ac:dyDescent="0.2">
      <c r="A4225">
        <v>54723</v>
      </c>
      <c r="B4225" s="21">
        <v>44601</v>
      </c>
      <c r="C4225" s="26" t="s">
        <v>828</v>
      </c>
      <c r="D4225">
        <v>2</v>
      </c>
      <c r="E4225">
        <v>7</v>
      </c>
      <c r="F4225">
        <v>14</v>
      </c>
      <c r="G4225">
        <v>11.11</v>
      </c>
      <c r="H4225" t="str">
        <f>_xlfn.XLOOKUP(Table1[[#This Row],[MyyjäID]],myyjat!$A$2:$A$16,myyjat!$B$2:$B$16)</f>
        <v>Rauno</v>
      </c>
      <c r="I4225">
        <f>_xlfn.XLOOKUP(Table1[[#This Row],[Tuotenumero]],tuotteet!$A$2:$A$26,tuotteet!$C$2:$C$26)</f>
        <v>4</v>
      </c>
      <c r="J4225" t="str">
        <f>_xlfn.XLOOKUP(Table1[[#This Row],[ryhmäID]],ryhmat!$A$2:$A$7,ryhmat!$B$2:$B$7)</f>
        <v>Tarvikkeet</v>
      </c>
      <c r="K4225">
        <f>Table1[[#This Row],[Myyntihinta]]-Table1[[#This Row],[Ostohinta]]</f>
        <v>2.8900000000000006</v>
      </c>
    </row>
    <row r="4226" spans="1:11" x14ac:dyDescent="0.2">
      <c r="A4226">
        <v>54724</v>
      </c>
      <c r="B4226" s="21">
        <v>44601</v>
      </c>
      <c r="C4226" s="26" t="s">
        <v>828</v>
      </c>
      <c r="D4226">
        <v>1</v>
      </c>
      <c r="E4226">
        <v>9</v>
      </c>
      <c r="F4226">
        <v>15</v>
      </c>
      <c r="G4226">
        <v>10.53</v>
      </c>
      <c r="H4226" t="str">
        <f>_xlfn.XLOOKUP(Table1[[#This Row],[MyyjäID]],myyjat!$A$2:$A$16,myyjat!$B$2:$B$16)</f>
        <v>Maija</v>
      </c>
      <c r="I4226">
        <f>_xlfn.XLOOKUP(Table1[[#This Row],[Tuotenumero]],tuotteet!$A$2:$A$26,tuotteet!$C$2:$C$26)</f>
        <v>4</v>
      </c>
      <c r="J4226" t="str">
        <f>_xlfn.XLOOKUP(Table1[[#This Row],[ryhmäID]],ryhmat!$A$2:$A$7,ryhmat!$B$2:$B$7)</f>
        <v>Tarvikkeet</v>
      </c>
      <c r="K4226">
        <f>Table1[[#This Row],[Myyntihinta]]-Table1[[#This Row],[Ostohinta]]</f>
        <v>4.4700000000000006</v>
      </c>
    </row>
    <row r="4227" spans="1:11" x14ac:dyDescent="0.2">
      <c r="A4227">
        <v>54725</v>
      </c>
      <c r="B4227" s="21">
        <v>44601</v>
      </c>
      <c r="C4227" s="26" t="s">
        <v>828</v>
      </c>
      <c r="D4227">
        <v>1</v>
      </c>
      <c r="E4227">
        <v>2</v>
      </c>
      <c r="F4227">
        <v>15</v>
      </c>
      <c r="G4227">
        <v>10.78</v>
      </c>
      <c r="H4227" t="str">
        <f>_xlfn.XLOOKUP(Table1[[#This Row],[MyyjäID]],myyjat!$A$2:$A$16,myyjat!$B$2:$B$16)</f>
        <v>Petteri</v>
      </c>
      <c r="I4227">
        <f>_xlfn.XLOOKUP(Table1[[#This Row],[Tuotenumero]],tuotteet!$A$2:$A$26,tuotteet!$C$2:$C$26)</f>
        <v>4</v>
      </c>
      <c r="J4227" t="str">
        <f>_xlfn.XLOOKUP(Table1[[#This Row],[ryhmäID]],ryhmat!$A$2:$A$7,ryhmat!$B$2:$B$7)</f>
        <v>Tarvikkeet</v>
      </c>
      <c r="K4227">
        <f>Table1[[#This Row],[Myyntihinta]]-Table1[[#This Row],[Ostohinta]]</f>
        <v>4.2200000000000006</v>
      </c>
    </row>
    <row r="4228" spans="1:11" x14ac:dyDescent="0.2">
      <c r="A4228">
        <v>54726</v>
      </c>
      <c r="B4228" s="21">
        <v>44601</v>
      </c>
      <c r="C4228" s="26" t="s">
        <v>828</v>
      </c>
      <c r="D4228">
        <v>1</v>
      </c>
      <c r="E4228">
        <v>16</v>
      </c>
      <c r="F4228">
        <v>14</v>
      </c>
      <c r="G4228">
        <v>10.220000000000001</v>
      </c>
      <c r="H4228" t="str">
        <f>_xlfn.XLOOKUP(Table1[[#This Row],[MyyjäID]],myyjat!$A$2:$A$16,myyjat!$B$2:$B$16)</f>
        <v>Sanni</v>
      </c>
      <c r="I4228">
        <f>_xlfn.XLOOKUP(Table1[[#This Row],[Tuotenumero]],tuotteet!$A$2:$A$26,tuotteet!$C$2:$C$26)</f>
        <v>4</v>
      </c>
      <c r="J4228" t="str">
        <f>_xlfn.XLOOKUP(Table1[[#This Row],[ryhmäID]],ryhmat!$A$2:$A$7,ryhmat!$B$2:$B$7)</f>
        <v>Tarvikkeet</v>
      </c>
      <c r="K4228">
        <f>Table1[[#This Row],[Myyntihinta]]-Table1[[#This Row],[Ostohinta]]</f>
        <v>3.7799999999999994</v>
      </c>
    </row>
    <row r="4229" spans="1:11" x14ac:dyDescent="0.2">
      <c r="A4229">
        <v>54727</v>
      </c>
      <c r="B4229" s="21">
        <v>44602</v>
      </c>
      <c r="C4229" s="26" t="s">
        <v>828</v>
      </c>
      <c r="D4229">
        <v>1</v>
      </c>
      <c r="E4229">
        <v>6</v>
      </c>
      <c r="F4229">
        <v>15</v>
      </c>
      <c r="G4229">
        <v>10.94</v>
      </c>
      <c r="H4229" t="str">
        <f>_xlfn.XLOOKUP(Table1[[#This Row],[MyyjäID]],myyjat!$A$2:$A$16,myyjat!$B$2:$B$16)</f>
        <v>Hessu</v>
      </c>
      <c r="I4229">
        <f>_xlfn.XLOOKUP(Table1[[#This Row],[Tuotenumero]],tuotteet!$A$2:$A$26,tuotteet!$C$2:$C$26)</f>
        <v>4</v>
      </c>
      <c r="J4229" t="str">
        <f>_xlfn.XLOOKUP(Table1[[#This Row],[ryhmäID]],ryhmat!$A$2:$A$7,ryhmat!$B$2:$B$7)</f>
        <v>Tarvikkeet</v>
      </c>
      <c r="K4229">
        <f>Table1[[#This Row],[Myyntihinta]]-Table1[[#This Row],[Ostohinta]]</f>
        <v>4.0600000000000005</v>
      </c>
    </row>
    <row r="4230" spans="1:11" x14ac:dyDescent="0.2">
      <c r="A4230">
        <v>54728</v>
      </c>
      <c r="B4230" s="21">
        <v>44603</v>
      </c>
      <c r="C4230" s="26" t="s">
        <v>828</v>
      </c>
      <c r="D4230">
        <v>1</v>
      </c>
      <c r="E4230">
        <v>7</v>
      </c>
      <c r="F4230">
        <v>15</v>
      </c>
      <c r="G4230">
        <v>11.03</v>
      </c>
      <c r="H4230" t="str">
        <f>_xlfn.XLOOKUP(Table1[[#This Row],[MyyjäID]],myyjat!$A$2:$A$16,myyjat!$B$2:$B$16)</f>
        <v>Rauno</v>
      </c>
      <c r="I4230">
        <f>_xlfn.XLOOKUP(Table1[[#This Row],[Tuotenumero]],tuotteet!$A$2:$A$26,tuotteet!$C$2:$C$26)</f>
        <v>4</v>
      </c>
      <c r="J4230" t="str">
        <f>_xlfn.XLOOKUP(Table1[[#This Row],[ryhmäID]],ryhmat!$A$2:$A$7,ryhmat!$B$2:$B$7)</f>
        <v>Tarvikkeet</v>
      </c>
      <c r="K4230">
        <f>Table1[[#This Row],[Myyntihinta]]-Table1[[#This Row],[Ostohinta]]</f>
        <v>3.9700000000000006</v>
      </c>
    </row>
    <row r="4231" spans="1:11" x14ac:dyDescent="0.2">
      <c r="A4231">
        <v>54729</v>
      </c>
      <c r="B4231" s="21">
        <v>44603</v>
      </c>
      <c r="C4231" s="26" t="s">
        <v>831</v>
      </c>
      <c r="D4231">
        <v>1</v>
      </c>
      <c r="E4231">
        <v>16</v>
      </c>
      <c r="F4231">
        <v>110</v>
      </c>
      <c r="G4231">
        <v>73.349999999999994</v>
      </c>
      <c r="H4231" t="str">
        <f>_xlfn.XLOOKUP(Table1[[#This Row],[MyyjäID]],myyjat!$A$2:$A$16,myyjat!$B$2:$B$16)</f>
        <v>Sanni</v>
      </c>
      <c r="I4231">
        <f>_xlfn.XLOOKUP(Table1[[#This Row],[Tuotenumero]],tuotteet!$A$2:$A$26,tuotteet!$C$2:$C$26)</f>
        <v>6</v>
      </c>
      <c r="J4231" t="str">
        <f>_xlfn.XLOOKUP(Table1[[#This Row],[ryhmäID]],ryhmat!$A$2:$A$7,ryhmat!$B$2:$B$7)</f>
        <v>Digiboxit</v>
      </c>
      <c r="K4231">
        <f>Table1[[#This Row],[Myyntihinta]]-Table1[[#This Row],[Ostohinta]]</f>
        <v>36.650000000000006</v>
      </c>
    </row>
    <row r="4232" spans="1:11" x14ac:dyDescent="0.2">
      <c r="A4232">
        <v>54730</v>
      </c>
      <c r="B4232" s="21">
        <v>44603</v>
      </c>
      <c r="C4232" s="26" t="s">
        <v>828</v>
      </c>
      <c r="D4232">
        <v>1</v>
      </c>
      <c r="E4232">
        <v>2</v>
      </c>
      <c r="F4232">
        <v>15</v>
      </c>
      <c r="G4232">
        <v>10.18</v>
      </c>
      <c r="H4232" t="str">
        <f>_xlfn.XLOOKUP(Table1[[#This Row],[MyyjäID]],myyjat!$A$2:$A$16,myyjat!$B$2:$B$16)</f>
        <v>Petteri</v>
      </c>
      <c r="I4232">
        <f>_xlfn.XLOOKUP(Table1[[#This Row],[Tuotenumero]],tuotteet!$A$2:$A$26,tuotteet!$C$2:$C$26)</f>
        <v>4</v>
      </c>
      <c r="J4232" t="str">
        <f>_xlfn.XLOOKUP(Table1[[#This Row],[ryhmäID]],ryhmat!$A$2:$A$7,ryhmat!$B$2:$B$7)</f>
        <v>Tarvikkeet</v>
      </c>
      <c r="K4232">
        <f>Table1[[#This Row],[Myyntihinta]]-Table1[[#This Row],[Ostohinta]]</f>
        <v>4.82</v>
      </c>
    </row>
    <row r="4233" spans="1:11" x14ac:dyDescent="0.2">
      <c r="A4233">
        <v>54731</v>
      </c>
      <c r="B4233" s="21">
        <v>44603</v>
      </c>
      <c r="C4233" s="26" t="s">
        <v>830</v>
      </c>
      <c r="D4233">
        <v>1</v>
      </c>
      <c r="E4233">
        <v>5</v>
      </c>
      <c r="F4233">
        <v>58</v>
      </c>
      <c r="G4233">
        <v>44.12</v>
      </c>
      <c r="H4233" t="str">
        <f>_xlfn.XLOOKUP(Table1[[#This Row],[MyyjäID]],myyjat!$A$2:$A$16,myyjat!$B$2:$B$16)</f>
        <v>Liisa</v>
      </c>
      <c r="I4233">
        <f>_xlfn.XLOOKUP(Table1[[#This Row],[Tuotenumero]],tuotteet!$A$2:$A$26,tuotteet!$C$2:$C$26)</f>
        <v>4</v>
      </c>
      <c r="J4233" t="str">
        <f>_xlfn.XLOOKUP(Table1[[#This Row],[ryhmäID]],ryhmat!$A$2:$A$7,ryhmat!$B$2:$B$7)</f>
        <v>Tarvikkeet</v>
      </c>
      <c r="K4233">
        <f>Table1[[#This Row],[Myyntihinta]]-Table1[[#This Row],[Ostohinta]]</f>
        <v>13.880000000000003</v>
      </c>
    </row>
    <row r="4234" spans="1:11" x14ac:dyDescent="0.2">
      <c r="A4234">
        <v>54732</v>
      </c>
      <c r="B4234" s="21">
        <v>44604</v>
      </c>
      <c r="C4234" s="26" t="s">
        <v>828</v>
      </c>
      <c r="D4234">
        <v>1</v>
      </c>
      <c r="E4234">
        <v>11</v>
      </c>
      <c r="F4234">
        <v>15</v>
      </c>
      <c r="G4234">
        <v>10.9</v>
      </c>
      <c r="H4234" t="str">
        <f>_xlfn.XLOOKUP(Table1[[#This Row],[MyyjäID]],myyjat!$A$2:$A$16,myyjat!$B$2:$B$16)</f>
        <v>Lisbeth</v>
      </c>
      <c r="I4234">
        <f>_xlfn.XLOOKUP(Table1[[#This Row],[Tuotenumero]],tuotteet!$A$2:$A$26,tuotteet!$C$2:$C$26)</f>
        <v>4</v>
      </c>
      <c r="J4234" t="str">
        <f>_xlfn.XLOOKUP(Table1[[#This Row],[ryhmäID]],ryhmat!$A$2:$A$7,ryhmat!$B$2:$B$7)</f>
        <v>Tarvikkeet</v>
      </c>
      <c r="K4234">
        <f>Table1[[#This Row],[Myyntihinta]]-Table1[[#This Row],[Ostohinta]]</f>
        <v>4.0999999999999996</v>
      </c>
    </row>
    <row r="4235" spans="1:11" x14ac:dyDescent="0.2">
      <c r="A4235">
        <v>54733</v>
      </c>
      <c r="B4235" s="21">
        <v>44604</v>
      </c>
      <c r="C4235" s="26" t="s">
        <v>827</v>
      </c>
      <c r="D4235">
        <v>1</v>
      </c>
      <c r="E4235">
        <v>16</v>
      </c>
      <c r="F4235">
        <v>246</v>
      </c>
      <c r="G4235">
        <v>131.03</v>
      </c>
      <c r="H4235" t="str">
        <f>_xlfn.XLOOKUP(Table1[[#This Row],[MyyjäID]],myyjat!$A$2:$A$16,myyjat!$B$2:$B$16)</f>
        <v>Sanni</v>
      </c>
      <c r="I4235">
        <f>_xlfn.XLOOKUP(Table1[[#This Row],[Tuotenumero]],tuotteet!$A$2:$A$26,tuotteet!$C$2:$C$26)</f>
        <v>1</v>
      </c>
      <c r="J4235" t="str">
        <f>_xlfn.XLOOKUP(Table1[[#This Row],[ryhmäID]],ryhmat!$A$2:$A$7,ryhmat!$B$2:$B$7)</f>
        <v>Äänentoisto</v>
      </c>
      <c r="K4235">
        <f>Table1[[#This Row],[Myyntihinta]]-Table1[[#This Row],[Ostohinta]]</f>
        <v>114.97</v>
      </c>
    </row>
    <row r="4236" spans="1:11" x14ac:dyDescent="0.2">
      <c r="A4236">
        <v>54734</v>
      </c>
      <c r="B4236" s="21">
        <v>44604</v>
      </c>
      <c r="C4236" s="26" t="s">
        <v>826</v>
      </c>
      <c r="D4236">
        <v>1</v>
      </c>
      <c r="E4236">
        <v>16</v>
      </c>
      <c r="F4236">
        <v>18</v>
      </c>
      <c r="G4236">
        <v>8.91</v>
      </c>
      <c r="H4236" t="str">
        <f>_xlfn.XLOOKUP(Table1[[#This Row],[MyyjäID]],myyjat!$A$2:$A$16,myyjat!$B$2:$B$16)</f>
        <v>Sanni</v>
      </c>
      <c r="I4236">
        <f>_xlfn.XLOOKUP(Table1[[#This Row],[Tuotenumero]],tuotteet!$A$2:$A$26,tuotteet!$C$2:$C$26)</f>
        <v>4</v>
      </c>
      <c r="J4236" t="str">
        <f>_xlfn.XLOOKUP(Table1[[#This Row],[ryhmäID]],ryhmat!$A$2:$A$7,ryhmat!$B$2:$B$7)</f>
        <v>Tarvikkeet</v>
      </c>
      <c r="K4236">
        <f>Table1[[#This Row],[Myyntihinta]]-Table1[[#This Row],[Ostohinta]]</f>
        <v>9.09</v>
      </c>
    </row>
    <row r="4237" spans="1:11" x14ac:dyDescent="0.2">
      <c r="A4237">
        <v>54735</v>
      </c>
      <c r="B4237" s="21">
        <v>44605</v>
      </c>
      <c r="C4237" s="26" t="s">
        <v>828</v>
      </c>
      <c r="D4237">
        <v>1</v>
      </c>
      <c r="E4237">
        <v>14</v>
      </c>
      <c r="F4237">
        <v>15</v>
      </c>
      <c r="G4237">
        <v>10.29</v>
      </c>
      <c r="H4237" t="str">
        <f>_xlfn.XLOOKUP(Table1[[#This Row],[MyyjäID]],myyjat!$A$2:$A$16,myyjat!$B$2:$B$16)</f>
        <v>Hillevi</v>
      </c>
      <c r="I4237">
        <f>_xlfn.XLOOKUP(Table1[[#This Row],[Tuotenumero]],tuotteet!$A$2:$A$26,tuotteet!$C$2:$C$26)</f>
        <v>4</v>
      </c>
      <c r="J4237" t="str">
        <f>_xlfn.XLOOKUP(Table1[[#This Row],[ryhmäID]],ryhmat!$A$2:$A$7,ryhmat!$B$2:$B$7)</f>
        <v>Tarvikkeet</v>
      </c>
      <c r="K4237">
        <f>Table1[[#This Row],[Myyntihinta]]-Table1[[#This Row],[Ostohinta]]</f>
        <v>4.7100000000000009</v>
      </c>
    </row>
    <row r="4238" spans="1:11" x14ac:dyDescent="0.2">
      <c r="A4238">
        <v>54736</v>
      </c>
      <c r="B4238" s="21">
        <v>44605</v>
      </c>
      <c r="C4238" s="26" t="s">
        <v>828</v>
      </c>
      <c r="D4238">
        <v>1</v>
      </c>
      <c r="E4238">
        <v>6</v>
      </c>
      <c r="F4238">
        <v>14</v>
      </c>
      <c r="G4238">
        <v>11.01</v>
      </c>
      <c r="H4238" t="str">
        <f>_xlfn.XLOOKUP(Table1[[#This Row],[MyyjäID]],myyjat!$A$2:$A$16,myyjat!$B$2:$B$16)</f>
        <v>Hessu</v>
      </c>
      <c r="I4238">
        <f>_xlfn.XLOOKUP(Table1[[#This Row],[Tuotenumero]],tuotteet!$A$2:$A$26,tuotteet!$C$2:$C$26)</f>
        <v>4</v>
      </c>
      <c r="J4238" t="str">
        <f>_xlfn.XLOOKUP(Table1[[#This Row],[ryhmäID]],ryhmat!$A$2:$A$7,ryhmat!$B$2:$B$7)</f>
        <v>Tarvikkeet</v>
      </c>
      <c r="K4238">
        <f>Table1[[#This Row],[Myyntihinta]]-Table1[[#This Row],[Ostohinta]]</f>
        <v>2.99</v>
      </c>
    </row>
    <row r="4239" spans="1:11" x14ac:dyDescent="0.2">
      <c r="A4239">
        <v>54737</v>
      </c>
      <c r="B4239" s="21">
        <v>44606</v>
      </c>
      <c r="C4239" s="26" t="s">
        <v>830</v>
      </c>
      <c r="D4239">
        <v>1</v>
      </c>
      <c r="E4239">
        <v>14</v>
      </c>
      <c r="F4239">
        <v>55</v>
      </c>
      <c r="G4239">
        <v>45.35</v>
      </c>
      <c r="H4239" t="str">
        <f>_xlfn.XLOOKUP(Table1[[#This Row],[MyyjäID]],myyjat!$A$2:$A$16,myyjat!$B$2:$B$16)</f>
        <v>Hillevi</v>
      </c>
      <c r="I4239">
        <f>_xlfn.XLOOKUP(Table1[[#This Row],[Tuotenumero]],tuotteet!$A$2:$A$26,tuotteet!$C$2:$C$26)</f>
        <v>4</v>
      </c>
      <c r="J4239" t="str">
        <f>_xlfn.XLOOKUP(Table1[[#This Row],[ryhmäID]],ryhmat!$A$2:$A$7,ryhmat!$B$2:$B$7)</f>
        <v>Tarvikkeet</v>
      </c>
      <c r="K4239">
        <f>Table1[[#This Row],[Myyntihinta]]-Table1[[#This Row],[Ostohinta]]</f>
        <v>9.6499999999999986</v>
      </c>
    </row>
    <row r="4240" spans="1:11" x14ac:dyDescent="0.2">
      <c r="A4240">
        <v>54738</v>
      </c>
      <c r="B4240" s="21">
        <v>44606</v>
      </c>
      <c r="C4240" s="26" t="s">
        <v>828</v>
      </c>
      <c r="D4240">
        <v>1</v>
      </c>
      <c r="E4240">
        <v>1</v>
      </c>
      <c r="F4240">
        <v>14</v>
      </c>
      <c r="G4240">
        <v>11.2</v>
      </c>
      <c r="H4240" t="str">
        <f>_xlfn.XLOOKUP(Table1[[#This Row],[MyyjäID]],myyjat!$A$2:$A$16,myyjat!$B$2:$B$16)</f>
        <v>Jani</v>
      </c>
      <c r="I4240">
        <f>_xlfn.XLOOKUP(Table1[[#This Row],[Tuotenumero]],tuotteet!$A$2:$A$26,tuotteet!$C$2:$C$26)</f>
        <v>4</v>
      </c>
      <c r="J4240" t="str">
        <f>_xlfn.XLOOKUP(Table1[[#This Row],[ryhmäID]],ryhmat!$A$2:$A$7,ryhmat!$B$2:$B$7)</f>
        <v>Tarvikkeet</v>
      </c>
      <c r="K4240">
        <f>Table1[[#This Row],[Myyntihinta]]-Table1[[#This Row],[Ostohinta]]</f>
        <v>2.8000000000000007</v>
      </c>
    </row>
    <row r="4241" spans="1:11" x14ac:dyDescent="0.2">
      <c r="A4241">
        <v>54739</v>
      </c>
      <c r="B4241" s="21">
        <v>44606</v>
      </c>
      <c r="C4241" s="26" t="s">
        <v>828</v>
      </c>
      <c r="D4241">
        <v>1</v>
      </c>
      <c r="E4241">
        <v>6</v>
      </c>
      <c r="F4241">
        <v>15</v>
      </c>
      <c r="G4241">
        <v>11.19</v>
      </c>
      <c r="H4241" t="str">
        <f>_xlfn.XLOOKUP(Table1[[#This Row],[MyyjäID]],myyjat!$A$2:$A$16,myyjat!$B$2:$B$16)</f>
        <v>Hessu</v>
      </c>
      <c r="I4241">
        <f>_xlfn.XLOOKUP(Table1[[#This Row],[Tuotenumero]],tuotteet!$A$2:$A$26,tuotteet!$C$2:$C$26)</f>
        <v>4</v>
      </c>
      <c r="J4241" t="str">
        <f>_xlfn.XLOOKUP(Table1[[#This Row],[ryhmäID]],ryhmat!$A$2:$A$7,ryhmat!$B$2:$B$7)</f>
        <v>Tarvikkeet</v>
      </c>
      <c r="K4241">
        <f>Table1[[#This Row],[Myyntihinta]]-Table1[[#This Row],[Ostohinta]]</f>
        <v>3.8100000000000005</v>
      </c>
    </row>
    <row r="4242" spans="1:11" x14ac:dyDescent="0.2">
      <c r="A4242">
        <v>54740</v>
      </c>
      <c r="B4242" s="21">
        <v>44606</v>
      </c>
      <c r="C4242" s="26" t="s">
        <v>828</v>
      </c>
      <c r="D4242">
        <v>1</v>
      </c>
      <c r="E4242">
        <v>15</v>
      </c>
      <c r="F4242">
        <v>14</v>
      </c>
      <c r="G4242">
        <v>11.2</v>
      </c>
      <c r="H4242" t="str">
        <f>_xlfn.XLOOKUP(Table1[[#This Row],[MyyjäID]],myyjat!$A$2:$A$16,myyjat!$B$2:$B$16)</f>
        <v>Sohvi</v>
      </c>
      <c r="I4242">
        <f>_xlfn.XLOOKUP(Table1[[#This Row],[Tuotenumero]],tuotteet!$A$2:$A$26,tuotteet!$C$2:$C$26)</f>
        <v>4</v>
      </c>
      <c r="J4242" t="str">
        <f>_xlfn.XLOOKUP(Table1[[#This Row],[ryhmäID]],ryhmat!$A$2:$A$7,ryhmat!$B$2:$B$7)</f>
        <v>Tarvikkeet</v>
      </c>
      <c r="K4242">
        <f>Table1[[#This Row],[Myyntihinta]]-Table1[[#This Row],[Ostohinta]]</f>
        <v>2.8000000000000007</v>
      </c>
    </row>
    <row r="4243" spans="1:11" x14ac:dyDescent="0.2">
      <c r="A4243">
        <v>54741</v>
      </c>
      <c r="B4243" s="21">
        <v>44606</v>
      </c>
      <c r="C4243" s="26" t="s">
        <v>828</v>
      </c>
      <c r="D4243">
        <v>1</v>
      </c>
      <c r="E4243">
        <v>11</v>
      </c>
      <c r="F4243">
        <v>14</v>
      </c>
      <c r="G4243">
        <v>11.22</v>
      </c>
      <c r="H4243" t="str">
        <f>_xlfn.XLOOKUP(Table1[[#This Row],[MyyjäID]],myyjat!$A$2:$A$16,myyjat!$B$2:$B$16)</f>
        <v>Lisbeth</v>
      </c>
      <c r="I4243">
        <f>_xlfn.XLOOKUP(Table1[[#This Row],[Tuotenumero]],tuotteet!$A$2:$A$26,tuotteet!$C$2:$C$26)</f>
        <v>4</v>
      </c>
      <c r="J4243" t="str">
        <f>_xlfn.XLOOKUP(Table1[[#This Row],[ryhmäID]],ryhmat!$A$2:$A$7,ryhmat!$B$2:$B$7)</f>
        <v>Tarvikkeet</v>
      </c>
      <c r="K4243">
        <f>Table1[[#This Row],[Myyntihinta]]-Table1[[#This Row],[Ostohinta]]</f>
        <v>2.7799999999999994</v>
      </c>
    </row>
    <row r="4244" spans="1:11" x14ac:dyDescent="0.2">
      <c r="A4244">
        <v>54742</v>
      </c>
      <c r="B4244" s="21">
        <v>44606</v>
      </c>
      <c r="C4244" s="26" t="s">
        <v>828</v>
      </c>
      <c r="D4244">
        <v>1</v>
      </c>
      <c r="E4244">
        <v>6</v>
      </c>
      <c r="F4244">
        <v>14</v>
      </c>
      <c r="G4244">
        <v>10.87</v>
      </c>
      <c r="H4244" t="str">
        <f>_xlfn.XLOOKUP(Table1[[#This Row],[MyyjäID]],myyjat!$A$2:$A$16,myyjat!$B$2:$B$16)</f>
        <v>Hessu</v>
      </c>
      <c r="I4244">
        <f>_xlfn.XLOOKUP(Table1[[#This Row],[Tuotenumero]],tuotteet!$A$2:$A$26,tuotteet!$C$2:$C$26)</f>
        <v>4</v>
      </c>
      <c r="J4244" t="str">
        <f>_xlfn.XLOOKUP(Table1[[#This Row],[ryhmäID]],ryhmat!$A$2:$A$7,ryhmat!$B$2:$B$7)</f>
        <v>Tarvikkeet</v>
      </c>
      <c r="K4244">
        <f>Table1[[#This Row],[Myyntihinta]]-Table1[[#This Row],[Ostohinta]]</f>
        <v>3.1300000000000008</v>
      </c>
    </row>
    <row r="4245" spans="1:11" x14ac:dyDescent="0.2">
      <c r="A4245">
        <v>54743</v>
      </c>
      <c r="B4245" s="21">
        <v>44606</v>
      </c>
      <c r="C4245" s="26" t="s">
        <v>828</v>
      </c>
      <c r="D4245">
        <v>1</v>
      </c>
      <c r="E4245">
        <v>2</v>
      </c>
      <c r="F4245">
        <v>14</v>
      </c>
      <c r="G4245">
        <v>10.8</v>
      </c>
      <c r="H4245" t="str">
        <f>_xlfn.XLOOKUP(Table1[[#This Row],[MyyjäID]],myyjat!$A$2:$A$16,myyjat!$B$2:$B$16)</f>
        <v>Petteri</v>
      </c>
      <c r="I4245">
        <f>_xlfn.XLOOKUP(Table1[[#This Row],[Tuotenumero]],tuotteet!$A$2:$A$26,tuotteet!$C$2:$C$26)</f>
        <v>4</v>
      </c>
      <c r="J4245" t="str">
        <f>_xlfn.XLOOKUP(Table1[[#This Row],[ryhmäID]],ryhmat!$A$2:$A$7,ryhmat!$B$2:$B$7)</f>
        <v>Tarvikkeet</v>
      </c>
      <c r="K4245">
        <f>Table1[[#This Row],[Myyntihinta]]-Table1[[#This Row],[Ostohinta]]</f>
        <v>3.1999999999999993</v>
      </c>
    </row>
    <row r="4246" spans="1:11" x14ac:dyDescent="0.2">
      <c r="A4246">
        <v>54744</v>
      </c>
      <c r="B4246" s="21">
        <v>44607</v>
      </c>
      <c r="C4246" s="26" t="s">
        <v>827</v>
      </c>
      <c r="D4246">
        <v>1</v>
      </c>
      <c r="E4246">
        <v>14</v>
      </c>
      <c r="F4246">
        <v>255</v>
      </c>
      <c r="G4246">
        <v>127.64</v>
      </c>
      <c r="H4246" t="str">
        <f>_xlfn.XLOOKUP(Table1[[#This Row],[MyyjäID]],myyjat!$A$2:$A$16,myyjat!$B$2:$B$16)</f>
        <v>Hillevi</v>
      </c>
      <c r="I4246">
        <f>_xlfn.XLOOKUP(Table1[[#This Row],[Tuotenumero]],tuotteet!$A$2:$A$26,tuotteet!$C$2:$C$26)</f>
        <v>1</v>
      </c>
      <c r="J4246" t="str">
        <f>_xlfn.XLOOKUP(Table1[[#This Row],[ryhmäID]],ryhmat!$A$2:$A$7,ryhmat!$B$2:$B$7)</f>
        <v>Äänentoisto</v>
      </c>
      <c r="K4246">
        <f>Table1[[#This Row],[Myyntihinta]]-Table1[[#This Row],[Ostohinta]]</f>
        <v>127.36</v>
      </c>
    </row>
    <row r="4247" spans="1:11" x14ac:dyDescent="0.2">
      <c r="A4247">
        <v>54745</v>
      </c>
      <c r="B4247" s="21">
        <v>44607</v>
      </c>
      <c r="C4247" s="26" t="s">
        <v>828</v>
      </c>
      <c r="D4247">
        <v>1</v>
      </c>
      <c r="E4247">
        <v>2</v>
      </c>
      <c r="F4247">
        <v>15</v>
      </c>
      <c r="G4247">
        <v>10.75</v>
      </c>
      <c r="H4247" t="str">
        <f>_xlfn.XLOOKUP(Table1[[#This Row],[MyyjäID]],myyjat!$A$2:$A$16,myyjat!$B$2:$B$16)</f>
        <v>Petteri</v>
      </c>
      <c r="I4247">
        <f>_xlfn.XLOOKUP(Table1[[#This Row],[Tuotenumero]],tuotteet!$A$2:$A$26,tuotteet!$C$2:$C$26)</f>
        <v>4</v>
      </c>
      <c r="J4247" t="str">
        <f>_xlfn.XLOOKUP(Table1[[#This Row],[ryhmäID]],ryhmat!$A$2:$A$7,ryhmat!$B$2:$B$7)</f>
        <v>Tarvikkeet</v>
      </c>
      <c r="K4247">
        <f>Table1[[#This Row],[Myyntihinta]]-Table1[[#This Row],[Ostohinta]]</f>
        <v>4.25</v>
      </c>
    </row>
    <row r="4248" spans="1:11" x14ac:dyDescent="0.2">
      <c r="A4248">
        <v>54746</v>
      </c>
      <c r="B4248" s="21">
        <v>44607</v>
      </c>
      <c r="C4248" s="26" t="s">
        <v>833</v>
      </c>
      <c r="D4248">
        <v>1</v>
      </c>
      <c r="E4248">
        <v>16</v>
      </c>
      <c r="F4248">
        <v>34</v>
      </c>
      <c r="G4248">
        <v>19.91</v>
      </c>
      <c r="H4248" t="str">
        <f>_xlfn.XLOOKUP(Table1[[#This Row],[MyyjäID]],myyjat!$A$2:$A$16,myyjat!$B$2:$B$16)</f>
        <v>Sanni</v>
      </c>
      <c r="I4248">
        <f>_xlfn.XLOOKUP(Table1[[#This Row],[Tuotenumero]],tuotteet!$A$2:$A$26,tuotteet!$C$2:$C$26)</f>
        <v>4</v>
      </c>
      <c r="J4248" t="str">
        <f>_xlfn.XLOOKUP(Table1[[#This Row],[ryhmäID]],ryhmat!$A$2:$A$7,ryhmat!$B$2:$B$7)</f>
        <v>Tarvikkeet</v>
      </c>
      <c r="K4248">
        <f>Table1[[#This Row],[Myyntihinta]]-Table1[[#This Row],[Ostohinta]]</f>
        <v>14.09</v>
      </c>
    </row>
    <row r="4249" spans="1:11" x14ac:dyDescent="0.2">
      <c r="A4249">
        <v>54747</v>
      </c>
      <c r="B4249" s="21">
        <v>44608</v>
      </c>
      <c r="C4249" s="26" t="s">
        <v>828</v>
      </c>
      <c r="D4249">
        <v>1</v>
      </c>
      <c r="E4249">
        <v>11</v>
      </c>
      <c r="F4249">
        <v>14</v>
      </c>
      <c r="G4249">
        <v>10.84</v>
      </c>
      <c r="H4249" t="str">
        <f>_xlfn.XLOOKUP(Table1[[#This Row],[MyyjäID]],myyjat!$A$2:$A$16,myyjat!$B$2:$B$16)</f>
        <v>Lisbeth</v>
      </c>
      <c r="I4249">
        <f>_xlfn.XLOOKUP(Table1[[#This Row],[Tuotenumero]],tuotteet!$A$2:$A$26,tuotteet!$C$2:$C$26)</f>
        <v>4</v>
      </c>
      <c r="J4249" t="str">
        <f>_xlfn.XLOOKUP(Table1[[#This Row],[ryhmäID]],ryhmat!$A$2:$A$7,ryhmat!$B$2:$B$7)</f>
        <v>Tarvikkeet</v>
      </c>
      <c r="K4249">
        <f>Table1[[#This Row],[Myyntihinta]]-Table1[[#This Row],[Ostohinta]]</f>
        <v>3.16</v>
      </c>
    </row>
    <row r="4250" spans="1:11" x14ac:dyDescent="0.2">
      <c r="A4250">
        <v>54748</v>
      </c>
      <c r="B4250" s="21">
        <v>44609</v>
      </c>
      <c r="C4250" s="26" t="s">
        <v>826</v>
      </c>
      <c r="D4250">
        <v>1</v>
      </c>
      <c r="E4250">
        <v>3</v>
      </c>
      <c r="F4250">
        <v>18</v>
      </c>
      <c r="G4250">
        <v>8.93</v>
      </c>
      <c r="H4250" t="str">
        <f>_xlfn.XLOOKUP(Table1[[#This Row],[MyyjäID]],myyjat!$A$2:$A$16,myyjat!$B$2:$B$16)</f>
        <v>Pekka</v>
      </c>
      <c r="I4250">
        <f>_xlfn.XLOOKUP(Table1[[#This Row],[Tuotenumero]],tuotteet!$A$2:$A$26,tuotteet!$C$2:$C$26)</f>
        <v>4</v>
      </c>
      <c r="J4250" t="str">
        <f>_xlfn.XLOOKUP(Table1[[#This Row],[ryhmäID]],ryhmat!$A$2:$A$7,ryhmat!$B$2:$B$7)</f>
        <v>Tarvikkeet</v>
      </c>
      <c r="K4250">
        <f>Table1[[#This Row],[Myyntihinta]]-Table1[[#This Row],[Ostohinta]]</f>
        <v>9.07</v>
      </c>
    </row>
    <row r="4251" spans="1:11" x14ac:dyDescent="0.2">
      <c r="A4251">
        <v>54749</v>
      </c>
      <c r="B4251" s="21">
        <v>44609</v>
      </c>
      <c r="C4251" s="26" t="s">
        <v>828</v>
      </c>
      <c r="D4251">
        <v>1</v>
      </c>
      <c r="E4251">
        <v>2</v>
      </c>
      <c r="F4251">
        <v>14</v>
      </c>
      <c r="G4251">
        <v>10.28</v>
      </c>
      <c r="H4251" t="str">
        <f>_xlfn.XLOOKUP(Table1[[#This Row],[MyyjäID]],myyjat!$A$2:$A$16,myyjat!$B$2:$B$16)</f>
        <v>Petteri</v>
      </c>
      <c r="I4251">
        <f>_xlfn.XLOOKUP(Table1[[#This Row],[Tuotenumero]],tuotteet!$A$2:$A$26,tuotteet!$C$2:$C$26)</f>
        <v>4</v>
      </c>
      <c r="J4251" t="str">
        <f>_xlfn.XLOOKUP(Table1[[#This Row],[ryhmäID]],ryhmat!$A$2:$A$7,ryhmat!$B$2:$B$7)</f>
        <v>Tarvikkeet</v>
      </c>
      <c r="K4251">
        <f>Table1[[#This Row],[Myyntihinta]]-Table1[[#This Row],[Ostohinta]]</f>
        <v>3.7200000000000006</v>
      </c>
    </row>
    <row r="4252" spans="1:11" x14ac:dyDescent="0.2">
      <c r="A4252">
        <v>54750</v>
      </c>
      <c r="B4252" s="21">
        <v>44609</v>
      </c>
      <c r="C4252" s="26" t="s">
        <v>828</v>
      </c>
      <c r="D4252">
        <v>1</v>
      </c>
      <c r="E4252">
        <v>6</v>
      </c>
      <c r="F4252">
        <v>15</v>
      </c>
      <c r="G4252">
        <v>11.11</v>
      </c>
      <c r="H4252" t="str">
        <f>_xlfn.XLOOKUP(Table1[[#This Row],[MyyjäID]],myyjat!$A$2:$A$16,myyjat!$B$2:$B$16)</f>
        <v>Hessu</v>
      </c>
      <c r="I4252">
        <f>_xlfn.XLOOKUP(Table1[[#This Row],[Tuotenumero]],tuotteet!$A$2:$A$26,tuotteet!$C$2:$C$26)</f>
        <v>4</v>
      </c>
      <c r="J4252" t="str">
        <f>_xlfn.XLOOKUP(Table1[[#This Row],[ryhmäID]],ryhmat!$A$2:$A$7,ryhmat!$B$2:$B$7)</f>
        <v>Tarvikkeet</v>
      </c>
      <c r="K4252">
        <f>Table1[[#This Row],[Myyntihinta]]-Table1[[#This Row],[Ostohinta]]</f>
        <v>3.8900000000000006</v>
      </c>
    </row>
    <row r="4253" spans="1:11" x14ac:dyDescent="0.2">
      <c r="A4253">
        <v>54751</v>
      </c>
      <c r="B4253" s="21">
        <v>44610</v>
      </c>
      <c r="C4253" s="26" t="s">
        <v>828</v>
      </c>
      <c r="D4253">
        <v>1</v>
      </c>
      <c r="E4253">
        <v>6</v>
      </c>
      <c r="F4253">
        <v>15</v>
      </c>
      <c r="G4253">
        <v>10.56</v>
      </c>
      <c r="H4253" t="str">
        <f>_xlfn.XLOOKUP(Table1[[#This Row],[MyyjäID]],myyjat!$A$2:$A$16,myyjat!$B$2:$B$16)</f>
        <v>Hessu</v>
      </c>
      <c r="I4253">
        <f>_xlfn.XLOOKUP(Table1[[#This Row],[Tuotenumero]],tuotteet!$A$2:$A$26,tuotteet!$C$2:$C$26)</f>
        <v>4</v>
      </c>
      <c r="J4253" t="str">
        <f>_xlfn.XLOOKUP(Table1[[#This Row],[ryhmäID]],ryhmat!$A$2:$A$7,ryhmat!$B$2:$B$7)</f>
        <v>Tarvikkeet</v>
      </c>
      <c r="K4253">
        <f>Table1[[#This Row],[Myyntihinta]]-Table1[[#This Row],[Ostohinta]]</f>
        <v>4.4399999999999995</v>
      </c>
    </row>
    <row r="4254" spans="1:11" x14ac:dyDescent="0.2">
      <c r="A4254">
        <v>54752</v>
      </c>
      <c r="B4254" s="21">
        <v>44610</v>
      </c>
      <c r="C4254" s="26" t="s">
        <v>828</v>
      </c>
      <c r="D4254">
        <v>1</v>
      </c>
      <c r="E4254">
        <v>16</v>
      </c>
      <c r="F4254">
        <v>14</v>
      </c>
      <c r="G4254">
        <v>10.91</v>
      </c>
      <c r="H4254" t="str">
        <f>_xlfn.XLOOKUP(Table1[[#This Row],[MyyjäID]],myyjat!$A$2:$A$16,myyjat!$B$2:$B$16)</f>
        <v>Sanni</v>
      </c>
      <c r="I4254">
        <f>_xlfn.XLOOKUP(Table1[[#This Row],[Tuotenumero]],tuotteet!$A$2:$A$26,tuotteet!$C$2:$C$26)</f>
        <v>4</v>
      </c>
      <c r="J4254" t="str">
        <f>_xlfn.XLOOKUP(Table1[[#This Row],[ryhmäID]],ryhmat!$A$2:$A$7,ryhmat!$B$2:$B$7)</f>
        <v>Tarvikkeet</v>
      </c>
      <c r="K4254">
        <f>Table1[[#This Row],[Myyntihinta]]-Table1[[#This Row],[Ostohinta]]</f>
        <v>3.09</v>
      </c>
    </row>
    <row r="4255" spans="1:11" x14ac:dyDescent="0.2">
      <c r="A4255">
        <v>54753</v>
      </c>
      <c r="B4255" s="21">
        <v>44610</v>
      </c>
      <c r="C4255" s="26" t="s">
        <v>828</v>
      </c>
      <c r="D4255">
        <v>1</v>
      </c>
      <c r="E4255">
        <v>5</v>
      </c>
      <c r="F4255">
        <v>15</v>
      </c>
      <c r="G4255">
        <v>11.25</v>
      </c>
      <c r="H4255" t="str">
        <f>_xlfn.XLOOKUP(Table1[[#This Row],[MyyjäID]],myyjat!$A$2:$A$16,myyjat!$B$2:$B$16)</f>
        <v>Liisa</v>
      </c>
      <c r="I4255">
        <f>_xlfn.XLOOKUP(Table1[[#This Row],[Tuotenumero]],tuotteet!$A$2:$A$26,tuotteet!$C$2:$C$26)</f>
        <v>4</v>
      </c>
      <c r="J4255" t="str">
        <f>_xlfn.XLOOKUP(Table1[[#This Row],[ryhmäID]],ryhmat!$A$2:$A$7,ryhmat!$B$2:$B$7)</f>
        <v>Tarvikkeet</v>
      </c>
      <c r="K4255">
        <f>Table1[[#This Row],[Myyntihinta]]-Table1[[#This Row],[Ostohinta]]</f>
        <v>3.75</v>
      </c>
    </row>
    <row r="4256" spans="1:11" x14ac:dyDescent="0.2">
      <c r="A4256">
        <v>54754</v>
      </c>
      <c r="B4256" s="21">
        <v>44611</v>
      </c>
      <c r="C4256" s="26" t="s">
        <v>828</v>
      </c>
      <c r="D4256">
        <v>1</v>
      </c>
      <c r="E4256">
        <v>5</v>
      </c>
      <c r="F4256">
        <v>14</v>
      </c>
      <c r="G4256">
        <v>10.68</v>
      </c>
      <c r="H4256" t="str">
        <f>_xlfn.XLOOKUP(Table1[[#This Row],[MyyjäID]],myyjat!$A$2:$A$16,myyjat!$B$2:$B$16)</f>
        <v>Liisa</v>
      </c>
      <c r="I4256">
        <f>_xlfn.XLOOKUP(Table1[[#This Row],[Tuotenumero]],tuotteet!$A$2:$A$26,tuotteet!$C$2:$C$26)</f>
        <v>4</v>
      </c>
      <c r="J4256" t="str">
        <f>_xlfn.XLOOKUP(Table1[[#This Row],[ryhmäID]],ryhmat!$A$2:$A$7,ryhmat!$B$2:$B$7)</f>
        <v>Tarvikkeet</v>
      </c>
      <c r="K4256">
        <f>Table1[[#This Row],[Myyntihinta]]-Table1[[#This Row],[Ostohinta]]</f>
        <v>3.3200000000000003</v>
      </c>
    </row>
    <row r="4257" spans="1:11" x14ac:dyDescent="0.2">
      <c r="A4257">
        <v>54755</v>
      </c>
      <c r="B4257" s="21">
        <v>44611</v>
      </c>
      <c r="C4257" s="26" t="s">
        <v>828</v>
      </c>
      <c r="D4257">
        <v>1</v>
      </c>
      <c r="E4257">
        <v>2</v>
      </c>
      <c r="F4257">
        <v>15</v>
      </c>
      <c r="G4257">
        <v>11.12</v>
      </c>
      <c r="H4257" t="str">
        <f>_xlfn.XLOOKUP(Table1[[#This Row],[MyyjäID]],myyjat!$A$2:$A$16,myyjat!$B$2:$B$16)</f>
        <v>Petteri</v>
      </c>
      <c r="I4257">
        <f>_xlfn.XLOOKUP(Table1[[#This Row],[Tuotenumero]],tuotteet!$A$2:$A$26,tuotteet!$C$2:$C$26)</f>
        <v>4</v>
      </c>
      <c r="J4257" t="str">
        <f>_xlfn.XLOOKUP(Table1[[#This Row],[ryhmäID]],ryhmat!$A$2:$A$7,ryhmat!$B$2:$B$7)</f>
        <v>Tarvikkeet</v>
      </c>
      <c r="K4257">
        <f>Table1[[#This Row],[Myyntihinta]]-Table1[[#This Row],[Ostohinta]]</f>
        <v>3.8800000000000008</v>
      </c>
    </row>
    <row r="4258" spans="1:11" x14ac:dyDescent="0.2">
      <c r="A4258">
        <v>54756</v>
      </c>
      <c r="B4258" s="21">
        <v>44611</v>
      </c>
      <c r="C4258" s="26" t="s">
        <v>828</v>
      </c>
      <c r="D4258">
        <v>1</v>
      </c>
      <c r="E4258">
        <v>15</v>
      </c>
      <c r="F4258">
        <v>15</v>
      </c>
      <c r="G4258">
        <v>11.07</v>
      </c>
      <c r="H4258" t="str">
        <f>_xlfn.XLOOKUP(Table1[[#This Row],[MyyjäID]],myyjat!$A$2:$A$16,myyjat!$B$2:$B$16)</f>
        <v>Sohvi</v>
      </c>
      <c r="I4258">
        <f>_xlfn.XLOOKUP(Table1[[#This Row],[Tuotenumero]],tuotteet!$A$2:$A$26,tuotteet!$C$2:$C$26)</f>
        <v>4</v>
      </c>
      <c r="J4258" t="str">
        <f>_xlfn.XLOOKUP(Table1[[#This Row],[ryhmäID]],ryhmat!$A$2:$A$7,ryhmat!$B$2:$B$7)</f>
        <v>Tarvikkeet</v>
      </c>
      <c r="K4258">
        <f>Table1[[#This Row],[Myyntihinta]]-Table1[[#This Row],[Ostohinta]]</f>
        <v>3.9299999999999997</v>
      </c>
    </row>
    <row r="4259" spans="1:11" x14ac:dyDescent="0.2">
      <c r="A4259">
        <v>54757</v>
      </c>
      <c r="B4259" s="21">
        <v>44612</v>
      </c>
      <c r="C4259" s="26" t="s">
        <v>828</v>
      </c>
      <c r="D4259">
        <v>1</v>
      </c>
      <c r="E4259">
        <v>6</v>
      </c>
      <c r="F4259">
        <v>14</v>
      </c>
      <c r="G4259">
        <v>11.21</v>
      </c>
      <c r="H4259" t="str">
        <f>_xlfn.XLOOKUP(Table1[[#This Row],[MyyjäID]],myyjat!$A$2:$A$16,myyjat!$B$2:$B$16)</f>
        <v>Hessu</v>
      </c>
      <c r="I4259">
        <f>_xlfn.XLOOKUP(Table1[[#This Row],[Tuotenumero]],tuotteet!$A$2:$A$26,tuotteet!$C$2:$C$26)</f>
        <v>4</v>
      </c>
      <c r="J4259" t="str">
        <f>_xlfn.XLOOKUP(Table1[[#This Row],[ryhmäID]],ryhmat!$A$2:$A$7,ryhmat!$B$2:$B$7)</f>
        <v>Tarvikkeet</v>
      </c>
      <c r="K4259">
        <f>Table1[[#This Row],[Myyntihinta]]-Table1[[#This Row],[Ostohinta]]</f>
        <v>2.7899999999999991</v>
      </c>
    </row>
    <row r="4260" spans="1:11" x14ac:dyDescent="0.2">
      <c r="A4260">
        <v>54758</v>
      </c>
      <c r="B4260" s="21">
        <v>44612</v>
      </c>
      <c r="C4260" s="26" t="s">
        <v>828</v>
      </c>
      <c r="D4260">
        <v>1</v>
      </c>
      <c r="E4260">
        <v>6</v>
      </c>
      <c r="F4260">
        <v>15</v>
      </c>
      <c r="G4260">
        <v>10.92</v>
      </c>
      <c r="H4260" t="str">
        <f>_xlfn.XLOOKUP(Table1[[#This Row],[MyyjäID]],myyjat!$A$2:$A$16,myyjat!$B$2:$B$16)</f>
        <v>Hessu</v>
      </c>
      <c r="I4260">
        <f>_xlfn.XLOOKUP(Table1[[#This Row],[Tuotenumero]],tuotteet!$A$2:$A$26,tuotteet!$C$2:$C$26)</f>
        <v>4</v>
      </c>
      <c r="J4260" t="str">
        <f>_xlfn.XLOOKUP(Table1[[#This Row],[ryhmäID]],ryhmat!$A$2:$A$7,ryhmat!$B$2:$B$7)</f>
        <v>Tarvikkeet</v>
      </c>
      <c r="K4260">
        <f>Table1[[#This Row],[Myyntihinta]]-Table1[[#This Row],[Ostohinta]]</f>
        <v>4.08</v>
      </c>
    </row>
    <row r="4261" spans="1:11" x14ac:dyDescent="0.2">
      <c r="A4261">
        <v>54759</v>
      </c>
      <c r="B4261" s="21">
        <v>44612</v>
      </c>
      <c r="C4261" s="26" t="s">
        <v>828</v>
      </c>
      <c r="D4261">
        <v>1</v>
      </c>
      <c r="E4261">
        <v>5</v>
      </c>
      <c r="F4261">
        <v>15</v>
      </c>
      <c r="G4261">
        <v>10.18</v>
      </c>
      <c r="H4261" t="str">
        <f>_xlfn.XLOOKUP(Table1[[#This Row],[MyyjäID]],myyjat!$A$2:$A$16,myyjat!$B$2:$B$16)</f>
        <v>Liisa</v>
      </c>
      <c r="I4261">
        <f>_xlfn.XLOOKUP(Table1[[#This Row],[Tuotenumero]],tuotteet!$A$2:$A$26,tuotteet!$C$2:$C$26)</f>
        <v>4</v>
      </c>
      <c r="J4261" t="str">
        <f>_xlfn.XLOOKUP(Table1[[#This Row],[ryhmäID]],ryhmat!$A$2:$A$7,ryhmat!$B$2:$B$7)</f>
        <v>Tarvikkeet</v>
      </c>
      <c r="K4261">
        <f>Table1[[#This Row],[Myyntihinta]]-Table1[[#This Row],[Ostohinta]]</f>
        <v>4.82</v>
      </c>
    </row>
    <row r="4262" spans="1:11" x14ac:dyDescent="0.2">
      <c r="A4262">
        <v>54760</v>
      </c>
      <c r="B4262" s="21">
        <v>44612</v>
      </c>
      <c r="C4262" s="26" t="s">
        <v>829</v>
      </c>
      <c r="D4262">
        <v>1</v>
      </c>
      <c r="E4262">
        <v>6</v>
      </c>
      <c r="F4262">
        <v>347</v>
      </c>
      <c r="G4262">
        <v>225.82</v>
      </c>
      <c r="H4262" t="str">
        <f>_xlfn.XLOOKUP(Table1[[#This Row],[MyyjäID]],myyjat!$A$2:$A$16,myyjat!$B$2:$B$16)</f>
        <v>Hessu</v>
      </c>
      <c r="I4262">
        <f>_xlfn.XLOOKUP(Table1[[#This Row],[Tuotenumero]],tuotteet!$A$2:$A$26,tuotteet!$C$2:$C$26)</f>
        <v>3</v>
      </c>
      <c r="J4262" t="str">
        <f>_xlfn.XLOOKUP(Table1[[#This Row],[ryhmäID]],ryhmat!$A$2:$A$7,ryhmat!$B$2:$B$7)</f>
        <v>TV</v>
      </c>
      <c r="K4262">
        <f>Table1[[#This Row],[Myyntihinta]]-Table1[[#This Row],[Ostohinta]]</f>
        <v>121.18</v>
      </c>
    </row>
    <row r="4263" spans="1:11" x14ac:dyDescent="0.2">
      <c r="A4263">
        <v>54761</v>
      </c>
      <c r="B4263" s="21">
        <v>44612</v>
      </c>
      <c r="C4263" s="26" t="s">
        <v>827</v>
      </c>
      <c r="D4263">
        <v>1</v>
      </c>
      <c r="E4263">
        <v>9</v>
      </c>
      <c r="F4263">
        <v>254</v>
      </c>
      <c r="G4263">
        <v>135.16</v>
      </c>
      <c r="H4263" t="str">
        <f>_xlfn.XLOOKUP(Table1[[#This Row],[MyyjäID]],myyjat!$A$2:$A$16,myyjat!$B$2:$B$16)</f>
        <v>Maija</v>
      </c>
      <c r="I4263">
        <f>_xlfn.XLOOKUP(Table1[[#This Row],[Tuotenumero]],tuotteet!$A$2:$A$26,tuotteet!$C$2:$C$26)</f>
        <v>1</v>
      </c>
      <c r="J4263" t="str">
        <f>_xlfn.XLOOKUP(Table1[[#This Row],[ryhmäID]],ryhmat!$A$2:$A$7,ryhmat!$B$2:$B$7)</f>
        <v>Äänentoisto</v>
      </c>
      <c r="K4263">
        <f>Table1[[#This Row],[Myyntihinta]]-Table1[[#This Row],[Ostohinta]]</f>
        <v>118.84</v>
      </c>
    </row>
    <row r="4264" spans="1:11" x14ac:dyDescent="0.2">
      <c r="A4264">
        <v>54762</v>
      </c>
      <c r="B4264" s="21">
        <v>44612</v>
      </c>
      <c r="C4264" s="26" t="s">
        <v>826</v>
      </c>
      <c r="D4264">
        <v>1</v>
      </c>
      <c r="E4264">
        <v>2</v>
      </c>
      <c r="F4264">
        <v>17</v>
      </c>
      <c r="G4264">
        <v>9.06</v>
      </c>
      <c r="H4264" t="str">
        <f>_xlfn.XLOOKUP(Table1[[#This Row],[MyyjäID]],myyjat!$A$2:$A$16,myyjat!$B$2:$B$16)</f>
        <v>Petteri</v>
      </c>
      <c r="I4264">
        <f>_xlfn.XLOOKUP(Table1[[#This Row],[Tuotenumero]],tuotteet!$A$2:$A$26,tuotteet!$C$2:$C$26)</f>
        <v>4</v>
      </c>
      <c r="J4264" t="str">
        <f>_xlfn.XLOOKUP(Table1[[#This Row],[ryhmäID]],ryhmat!$A$2:$A$7,ryhmat!$B$2:$B$7)</f>
        <v>Tarvikkeet</v>
      </c>
      <c r="K4264">
        <f>Table1[[#This Row],[Myyntihinta]]-Table1[[#This Row],[Ostohinta]]</f>
        <v>7.9399999999999995</v>
      </c>
    </row>
    <row r="4265" spans="1:11" x14ac:dyDescent="0.2">
      <c r="A4265">
        <v>54763</v>
      </c>
      <c r="B4265" s="21">
        <v>44613</v>
      </c>
      <c r="C4265" s="26" t="s">
        <v>828</v>
      </c>
      <c r="D4265">
        <v>1</v>
      </c>
      <c r="E4265">
        <v>15</v>
      </c>
      <c r="F4265">
        <v>15</v>
      </c>
      <c r="G4265">
        <v>10.24</v>
      </c>
      <c r="H4265" t="str">
        <f>_xlfn.XLOOKUP(Table1[[#This Row],[MyyjäID]],myyjat!$A$2:$A$16,myyjat!$B$2:$B$16)</f>
        <v>Sohvi</v>
      </c>
      <c r="I4265">
        <f>_xlfn.XLOOKUP(Table1[[#This Row],[Tuotenumero]],tuotteet!$A$2:$A$26,tuotteet!$C$2:$C$26)</f>
        <v>4</v>
      </c>
      <c r="J4265" t="str">
        <f>_xlfn.XLOOKUP(Table1[[#This Row],[ryhmäID]],ryhmat!$A$2:$A$7,ryhmat!$B$2:$B$7)</f>
        <v>Tarvikkeet</v>
      </c>
      <c r="K4265">
        <f>Table1[[#This Row],[Myyntihinta]]-Table1[[#This Row],[Ostohinta]]</f>
        <v>4.76</v>
      </c>
    </row>
    <row r="4266" spans="1:11" x14ac:dyDescent="0.2">
      <c r="A4266">
        <v>54764</v>
      </c>
      <c r="B4266" s="21">
        <v>44613</v>
      </c>
      <c r="C4266" s="26" t="s">
        <v>828</v>
      </c>
      <c r="D4266">
        <v>1</v>
      </c>
      <c r="E4266">
        <v>5</v>
      </c>
      <c r="F4266">
        <v>14</v>
      </c>
      <c r="G4266">
        <v>10.97</v>
      </c>
      <c r="H4266" t="str">
        <f>_xlfn.XLOOKUP(Table1[[#This Row],[MyyjäID]],myyjat!$A$2:$A$16,myyjat!$B$2:$B$16)</f>
        <v>Liisa</v>
      </c>
      <c r="I4266">
        <f>_xlfn.XLOOKUP(Table1[[#This Row],[Tuotenumero]],tuotteet!$A$2:$A$26,tuotteet!$C$2:$C$26)</f>
        <v>4</v>
      </c>
      <c r="J4266" t="str">
        <f>_xlfn.XLOOKUP(Table1[[#This Row],[ryhmäID]],ryhmat!$A$2:$A$7,ryhmat!$B$2:$B$7)</f>
        <v>Tarvikkeet</v>
      </c>
      <c r="K4266">
        <f>Table1[[#This Row],[Myyntihinta]]-Table1[[#This Row],[Ostohinta]]</f>
        <v>3.0299999999999994</v>
      </c>
    </row>
    <row r="4267" spans="1:11" x14ac:dyDescent="0.2">
      <c r="A4267">
        <v>54765</v>
      </c>
      <c r="B4267" s="21">
        <v>44614</v>
      </c>
      <c r="C4267" s="26" t="s">
        <v>827</v>
      </c>
      <c r="D4267">
        <v>1</v>
      </c>
      <c r="E4267">
        <v>3</v>
      </c>
      <c r="F4267">
        <v>244</v>
      </c>
      <c r="G4267">
        <v>126.19</v>
      </c>
      <c r="H4267" t="str">
        <f>_xlfn.XLOOKUP(Table1[[#This Row],[MyyjäID]],myyjat!$A$2:$A$16,myyjat!$B$2:$B$16)</f>
        <v>Pekka</v>
      </c>
      <c r="I4267">
        <f>_xlfn.XLOOKUP(Table1[[#This Row],[Tuotenumero]],tuotteet!$A$2:$A$26,tuotteet!$C$2:$C$26)</f>
        <v>1</v>
      </c>
      <c r="J4267" t="str">
        <f>_xlfn.XLOOKUP(Table1[[#This Row],[ryhmäID]],ryhmat!$A$2:$A$7,ryhmat!$B$2:$B$7)</f>
        <v>Äänentoisto</v>
      </c>
      <c r="K4267">
        <f>Table1[[#This Row],[Myyntihinta]]-Table1[[#This Row],[Ostohinta]]</f>
        <v>117.81</v>
      </c>
    </row>
    <row r="4268" spans="1:11" x14ac:dyDescent="0.2">
      <c r="A4268">
        <v>54766</v>
      </c>
      <c r="B4268" s="21">
        <v>44614</v>
      </c>
      <c r="C4268" s="26" t="s">
        <v>828</v>
      </c>
      <c r="D4268">
        <v>1</v>
      </c>
      <c r="E4268">
        <v>2</v>
      </c>
      <c r="F4268">
        <v>15</v>
      </c>
      <c r="G4268">
        <v>10.55</v>
      </c>
      <c r="H4268" t="str">
        <f>_xlfn.XLOOKUP(Table1[[#This Row],[MyyjäID]],myyjat!$A$2:$A$16,myyjat!$B$2:$B$16)</f>
        <v>Petteri</v>
      </c>
      <c r="I4268">
        <f>_xlfn.XLOOKUP(Table1[[#This Row],[Tuotenumero]],tuotteet!$A$2:$A$26,tuotteet!$C$2:$C$26)</f>
        <v>4</v>
      </c>
      <c r="J4268" t="str">
        <f>_xlfn.XLOOKUP(Table1[[#This Row],[ryhmäID]],ryhmat!$A$2:$A$7,ryhmat!$B$2:$B$7)</f>
        <v>Tarvikkeet</v>
      </c>
      <c r="K4268">
        <f>Table1[[#This Row],[Myyntihinta]]-Table1[[#This Row],[Ostohinta]]</f>
        <v>4.4499999999999993</v>
      </c>
    </row>
    <row r="4269" spans="1:11" x14ac:dyDescent="0.2">
      <c r="A4269">
        <v>54767</v>
      </c>
      <c r="B4269" s="21">
        <v>44614</v>
      </c>
      <c r="C4269" s="26" t="s">
        <v>828</v>
      </c>
      <c r="D4269">
        <v>1</v>
      </c>
      <c r="E4269">
        <v>2</v>
      </c>
      <c r="F4269">
        <v>14</v>
      </c>
      <c r="G4269">
        <v>11.15</v>
      </c>
      <c r="H4269" t="str">
        <f>_xlfn.XLOOKUP(Table1[[#This Row],[MyyjäID]],myyjat!$A$2:$A$16,myyjat!$B$2:$B$16)</f>
        <v>Petteri</v>
      </c>
      <c r="I4269">
        <f>_xlfn.XLOOKUP(Table1[[#This Row],[Tuotenumero]],tuotteet!$A$2:$A$26,tuotteet!$C$2:$C$26)</f>
        <v>4</v>
      </c>
      <c r="J4269" t="str">
        <f>_xlfn.XLOOKUP(Table1[[#This Row],[ryhmäID]],ryhmat!$A$2:$A$7,ryhmat!$B$2:$B$7)</f>
        <v>Tarvikkeet</v>
      </c>
      <c r="K4269">
        <f>Table1[[#This Row],[Myyntihinta]]-Table1[[#This Row],[Ostohinta]]</f>
        <v>2.8499999999999996</v>
      </c>
    </row>
    <row r="4270" spans="1:11" x14ac:dyDescent="0.2">
      <c r="A4270">
        <v>54768</v>
      </c>
      <c r="B4270" s="21">
        <v>44615</v>
      </c>
      <c r="C4270" s="26" t="s">
        <v>828</v>
      </c>
      <c r="D4270">
        <v>1</v>
      </c>
      <c r="E4270">
        <v>13</v>
      </c>
      <c r="F4270">
        <v>15</v>
      </c>
      <c r="G4270">
        <v>10.220000000000001</v>
      </c>
      <c r="H4270" t="str">
        <f>_xlfn.XLOOKUP(Table1[[#This Row],[MyyjäID]],myyjat!$A$2:$A$16,myyjat!$B$2:$B$16)</f>
        <v>Mari</v>
      </c>
      <c r="I4270">
        <f>_xlfn.XLOOKUP(Table1[[#This Row],[Tuotenumero]],tuotteet!$A$2:$A$26,tuotteet!$C$2:$C$26)</f>
        <v>4</v>
      </c>
      <c r="J4270" t="str">
        <f>_xlfn.XLOOKUP(Table1[[#This Row],[ryhmäID]],ryhmat!$A$2:$A$7,ryhmat!$B$2:$B$7)</f>
        <v>Tarvikkeet</v>
      </c>
      <c r="K4270">
        <f>Table1[[#This Row],[Myyntihinta]]-Table1[[#This Row],[Ostohinta]]</f>
        <v>4.7799999999999994</v>
      </c>
    </row>
    <row r="4271" spans="1:11" x14ac:dyDescent="0.2">
      <c r="A4271">
        <v>54769</v>
      </c>
      <c r="B4271" s="21">
        <v>44616</v>
      </c>
      <c r="C4271" s="26" t="s">
        <v>827</v>
      </c>
      <c r="D4271">
        <v>1</v>
      </c>
      <c r="E4271">
        <v>5</v>
      </c>
      <c r="F4271">
        <v>257</v>
      </c>
      <c r="G4271">
        <v>139.77000000000001</v>
      </c>
      <c r="H4271" t="str">
        <f>_xlfn.XLOOKUP(Table1[[#This Row],[MyyjäID]],myyjat!$A$2:$A$16,myyjat!$B$2:$B$16)</f>
        <v>Liisa</v>
      </c>
      <c r="I4271">
        <f>_xlfn.XLOOKUP(Table1[[#This Row],[Tuotenumero]],tuotteet!$A$2:$A$26,tuotteet!$C$2:$C$26)</f>
        <v>1</v>
      </c>
      <c r="J4271" t="str">
        <f>_xlfn.XLOOKUP(Table1[[#This Row],[ryhmäID]],ryhmat!$A$2:$A$7,ryhmat!$B$2:$B$7)</f>
        <v>Äänentoisto</v>
      </c>
      <c r="K4271">
        <f>Table1[[#This Row],[Myyntihinta]]-Table1[[#This Row],[Ostohinta]]</f>
        <v>117.22999999999999</v>
      </c>
    </row>
    <row r="4272" spans="1:11" x14ac:dyDescent="0.2">
      <c r="A4272">
        <v>54770</v>
      </c>
      <c r="B4272" s="21">
        <v>44616</v>
      </c>
      <c r="C4272" s="26" t="s">
        <v>828</v>
      </c>
      <c r="D4272">
        <v>1</v>
      </c>
      <c r="E4272">
        <v>11</v>
      </c>
      <c r="F4272">
        <v>14</v>
      </c>
      <c r="G4272">
        <v>10.58</v>
      </c>
      <c r="H4272" t="str">
        <f>_xlfn.XLOOKUP(Table1[[#This Row],[MyyjäID]],myyjat!$A$2:$A$16,myyjat!$B$2:$B$16)</f>
        <v>Lisbeth</v>
      </c>
      <c r="I4272">
        <f>_xlfn.XLOOKUP(Table1[[#This Row],[Tuotenumero]],tuotteet!$A$2:$A$26,tuotteet!$C$2:$C$26)</f>
        <v>4</v>
      </c>
      <c r="J4272" t="str">
        <f>_xlfn.XLOOKUP(Table1[[#This Row],[ryhmäID]],ryhmat!$A$2:$A$7,ryhmat!$B$2:$B$7)</f>
        <v>Tarvikkeet</v>
      </c>
      <c r="K4272">
        <f>Table1[[#This Row],[Myyntihinta]]-Table1[[#This Row],[Ostohinta]]</f>
        <v>3.42</v>
      </c>
    </row>
    <row r="4273" spans="1:11" x14ac:dyDescent="0.2">
      <c r="A4273">
        <v>54771</v>
      </c>
      <c r="B4273" s="21">
        <v>44616</v>
      </c>
      <c r="C4273" s="26" t="s">
        <v>828</v>
      </c>
      <c r="D4273">
        <v>1</v>
      </c>
      <c r="E4273">
        <v>14</v>
      </c>
      <c r="F4273">
        <v>14</v>
      </c>
      <c r="G4273">
        <v>10.25</v>
      </c>
      <c r="H4273" t="str">
        <f>_xlfn.XLOOKUP(Table1[[#This Row],[MyyjäID]],myyjat!$A$2:$A$16,myyjat!$B$2:$B$16)</f>
        <v>Hillevi</v>
      </c>
      <c r="I4273">
        <f>_xlfn.XLOOKUP(Table1[[#This Row],[Tuotenumero]],tuotteet!$A$2:$A$26,tuotteet!$C$2:$C$26)</f>
        <v>4</v>
      </c>
      <c r="J4273" t="str">
        <f>_xlfn.XLOOKUP(Table1[[#This Row],[ryhmäID]],ryhmat!$A$2:$A$7,ryhmat!$B$2:$B$7)</f>
        <v>Tarvikkeet</v>
      </c>
      <c r="K4273">
        <f>Table1[[#This Row],[Myyntihinta]]-Table1[[#This Row],[Ostohinta]]</f>
        <v>3.75</v>
      </c>
    </row>
    <row r="4274" spans="1:11" x14ac:dyDescent="0.2">
      <c r="A4274">
        <v>54772</v>
      </c>
      <c r="B4274" s="21">
        <v>44616</v>
      </c>
      <c r="C4274" s="26" t="s">
        <v>828</v>
      </c>
      <c r="D4274">
        <v>1</v>
      </c>
      <c r="E4274">
        <v>2</v>
      </c>
      <c r="F4274">
        <v>15</v>
      </c>
      <c r="G4274">
        <v>11.06</v>
      </c>
      <c r="H4274" t="str">
        <f>_xlfn.XLOOKUP(Table1[[#This Row],[MyyjäID]],myyjat!$A$2:$A$16,myyjat!$B$2:$B$16)</f>
        <v>Petteri</v>
      </c>
      <c r="I4274">
        <f>_xlfn.XLOOKUP(Table1[[#This Row],[Tuotenumero]],tuotteet!$A$2:$A$26,tuotteet!$C$2:$C$26)</f>
        <v>4</v>
      </c>
      <c r="J4274" t="str">
        <f>_xlfn.XLOOKUP(Table1[[#This Row],[ryhmäID]],ryhmat!$A$2:$A$7,ryhmat!$B$2:$B$7)</f>
        <v>Tarvikkeet</v>
      </c>
      <c r="K4274">
        <f>Table1[[#This Row],[Myyntihinta]]-Table1[[#This Row],[Ostohinta]]</f>
        <v>3.9399999999999995</v>
      </c>
    </row>
    <row r="4275" spans="1:11" x14ac:dyDescent="0.2">
      <c r="A4275">
        <v>54773</v>
      </c>
      <c r="B4275" s="21">
        <v>44616</v>
      </c>
      <c r="C4275" s="26" t="s">
        <v>828</v>
      </c>
      <c r="D4275">
        <v>1</v>
      </c>
      <c r="E4275">
        <v>7</v>
      </c>
      <c r="F4275">
        <v>15</v>
      </c>
      <c r="G4275">
        <v>10.81</v>
      </c>
      <c r="H4275" t="str">
        <f>_xlfn.XLOOKUP(Table1[[#This Row],[MyyjäID]],myyjat!$A$2:$A$16,myyjat!$B$2:$B$16)</f>
        <v>Rauno</v>
      </c>
      <c r="I4275">
        <f>_xlfn.XLOOKUP(Table1[[#This Row],[Tuotenumero]],tuotteet!$A$2:$A$26,tuotteet!$C$2:$C$26)</f>
        <v>4</v>
      </c>
      <c r="J4275" t="str">
        <f>_xlfn.XLOOKUP(Table1[[#This Row],[ryhmäID]],ryhmat!$A$2:$A$7,ryhmat!$B$2:$B$7)</f>
        <v>Tarvikkeet</v>
      </c>
      <c r="K4275">
        <f>Table1[[#This Row],[Myyntihinta]]-Table1[[#This Row],[Ostohinta]]</f>
        <v>4.1899999999999995</v>
      </c>
    </row>
    <row r="4276" spans="1:11" x14ac:dyDescent="0.2">
      <c r="A4276">
        <v>54774</v>
      </c>
      <c r="B4276" s="21">
        <v>44616</v>
      </c>
      <c r="C4276" s="26" t="s">
        <v>828</v>
      </c>
      <c r="D4276">
        <v>1</v>
      </c>
      <c r="E4276">
        <v>5</v>
      </c>
      <c r="F4276">
        <v>14</v>
      </c>
      <c r="G4276">
        <v>10.93</v>
      </c>
      <c r="H4276" t="str">
        <f>_xlfn.XLOOKUP(Table1[[#This Row],[MyyjäID]],myyjat!$A$2:$A$16,myyjat!$B$2:$B$16)</f>
        <v>Liisa</v>
      </c>
      <c r="I4276">
        <f>_xlfn.XLOOKUP(Table1[[#This Row],[Tuotenumero]],tuotteet!$A$2:$A$26,tuotteet!$C$2:$C$26)</f>
        <v>4</v>
      </c>
      <c r="J4276" t="str">
        <f>_xlfn.XLOOKUP(Table1[[#This Row],[ryhmäID]],ryhmat!$A$2:$A$7,ryhmat!$B$2:$B$7)</f>
        <v>Tarvikkeet</v>
      </c>
      <c r="K4276">
        <f>Table1[[#This Row],[Myyntihinta]]-Table1[[#This Row],[Ostohinta]]</f>
        <v>3.0700000000000003</v>
      </c>
    </row>
    <row r="4277" spans="1:11" x14ac:dyDescent="0.2">
      <c r="A4277">
        <v>54775</v>
      </c>
      <c r="B4277" s="21">
        <v>44617</v>
      </c>
      <c r="C4277" s="26" t="s">
        <v>828</v>
      </c>
      <c r="D4277">
        <v>1</v>
      </c>
      <c r="E4277">
        <v>5</v>
      </c>
      <c r="F4277">
        <v>15</v>
      </c>
      <c r="G4277">
        <v>10.72</v>
      </c>
      <c r="H4277" t="str">
        <f>_xlfn.XLOOKUP(Table1[[#This Row],[MyyjäID]],myyjat!$A$2:$A$16,myyjat!$B$2:$B$16)</f>
        <v>Liisa</v>
      </c>
      <c r="I4277">
        <f>_xlfn.XLOOKUP(Table1[[#This Row],[Tuotenumero]],tuotteet!$A$2:$A$26,tuotteet!$C$2:$C$26)</f>
        <v>4</v>
      </c>
      <c r="J4277" t="str">
        <f>_xlfn.XLOOKUP(Table1[[#This Row],[ryhmäID]],ryhmat!$A$2:$A$7,ryhmat!$B$2:$B$7)</f>
        <v>Tarvikkeet</v>
      </c>
      <c r="K4277">
        <f>Table1[[#This Row],[Myyntihinta]]-Table1[[#This Row],[Ostohinta]]</f>
        <v>4.2799999999999994</v>
      </c>
    </row>
    <row r="4278" spans="1:11" x14ac:dyDescent="0.2">
      <c r="A4278">
        <v>54776</v>
      </c>
      <c r="B4278" s="21">
        <v>44617</v>
      </c>
      <c r="C4278" s="26" t="s">
        <v>833</v>
      </c>
      <c r="D4278">
        <v>1</v>
      </c>
      <c r="E4278">
        <v>3</v>
      </c>
      <c r="F4278">
        <v>31</v>
      </c>
      <c r="G4278">
        <v>18.84</v>
      </c>
      <c r="H4278" t="str">
        <f>_xlfn.XLOOKUP(Table1[[#This Row],[MyyjäID]],myyjat!$A$2:$A$16,myyjat!$B$2:$B$16)</f>
        <v>Pekka</v>
      </c>
      <c r="I4278">
        <f>_xlfn.XLOOKUP(Table1[[#This Row],[Tuotenumero]],tuotteet!$A$2:$A$26,tuotteet!$C$2:$C$26)</f>
        <v>4</v>
      </c>
      <c r="J4278" t="str">
        <f>_xlfn.XLOOKUP(Table1[[#This Row],[ryhmäID]],ryhmat!$A$2:$A$7,ryhmat!$B$2:$B$7)</f>
        <v>Tarvikkeet</v>
      </c>
      <c r="K4278">
        <f>Table1[[#This Row],[Myyntihinta]]-Table1[[#This Row],[Ostohinta]]</f>
        <v>12.16</v>
      </c>
    </row>
    <row r="4279" spans="1:11" x14ac:dyDescent="0.2">
      <c r="A4279">
        <v>54777</v>
      </c>
      <c r="B4279" s="21">
        <v>44617</v>
      </c>
      <c r="C4279" s="26" t="s">
        <v>826</v>
      </c>
      <c r="D4279">
        <v>1</v>
      </c>
      <c r="E4279">
        <v>11</v>
      </c>
      <c r="F4279">
        <v>18</v>
      </c>
      <c r="G4279">
        <v>9.5299999999999994</v>
      </c>
      <c r="H4279" t="str">
        <f>_xlfn.XLOOKUP(Table1[[#This Row],[MyyjäID]],myyjat!$A$2:$A$16,myyjat!$B$2:$B$16)</f>
        <v>Lisbeth</v>
      </c>
      <c r="I4279">
        <f>_xlfn.XLOOKUP(Table1[[#This Row],[Tuotenumero]],tuotteet!$A$2:$A$26,tuotteet!$C$2:$C$26)</f>
        <v>4</v>
      </c>
      <c r="J4279" t="str">
        <f>_xlfn.XLOOKUP(Table1[[#This Row],[ryhmäID]],ryhmat!$A$2:$A$7,ryhmat!$B$2:$B$7)</f>
        <v>Tarvikkeet</v>
      </c>
      <c r="K4279">
        <f>Table1[[#This Row],[Myyntihinta]]-Table1[[#This Row],[Ostohinta]]</f>
        <v>8.4700000000000006</v>
      </c>
    </row>
    <row r="4280" spans="1:11" x14ac:dyDescent="0.2">
      <c r="A4280">
        <v>54778</v>
      </c>
      <c r="B4280" s="21">
        <v>44618</v>
      </c>
      <c r="C4280" s="26" t="s">
        <v>828</v>
      </c>
      <c r="D4280">
        <v>1</v>
      </c>
      <c r="E4280">
        <v>1</v>
      </c>
      <c r="F4280">
        <v>15</v>
      </c>
      <c r="G4280">
        <v>10.25</v>
      </c>
      <c r="H4280" t="str">
        <f>_xlfn.XLOOKUP(Table1[[#This Row],[MyyjäID]],myyjat!$A$2:$A$16,myyjat!$B$2:$B$16)</f>
        <v>Jani</v>
      </c>
      <c r="I4280">
        <f>_xlfn.XLOOKUP(Table1[[#This Row],[Tuotenumero]],tuotteet!$A$2:$A$26,tuotteet!$C$2:$C$26)</f>
        <v>4</v>
      </c>
      <c r="J4280" t="str">
        <f>_xlfn.XLOOKUP(Table1[[#This Row],[ryhmäID]],ryhmat!$A$2:$A$7,ryhmat!$B$2:$B$7)</f>
        <v>Tarvikkeet</v>
      </c>
      <c r="K4280">
        <f>Table1[[#This Row],[Myyntihinta]]-Table1[[#This Row],[Ostohinta]]</f>
        <v>4.75</v>
      </c>
    </row>
    <row r="4281" spans="1:11" x14ac:dyDescent="0.2">
      <c r="A4281">
        <v>54779</v>
      </c>
      <c r="B4281" s="21">
        <v>44618</v>
      </c>
      <c r="C4281" s="26" t="s">
        <v>828</v>
      </c>
      <c r="D4281">
        <v>1</v>
      </c>
      <c r="E4281">
        <v>16</v>
      </c>
      <c r="F4281">
        <v>14</v>
      </c>
      <c r="G4281">
        <v>11.05</v>
      </c>
      <c r="H4281" t="str">
        <f>_xlfn.XLOOKUP(Table1[[#This Row],[MyyjäID]],myyjat!$A$2:$A$16,myyjat!$B$2:$B$16)</f>
        <v>Sanni</v>
      </c>
      <c r="I4281">
        <f>_xlfn.XLOOKUP(Table1[[#This Row],[Tuotenumero]],tuotteet!$A$2:$A$26,tuotteet!$C$2:$C$26)</f>
        <v>4</v>
      </c>
      <c r="J4281" t="str">
        <f>_xlfn.XLOOKUP(Table1[[#This Row],[ryhmäID]],ryhmat!$A$2:$A$7,ryhmat!$B$2:$B$7)</f>
        <v>Tarvikkeet</v>
      </c>
      <c r="K4281">
        <f>Table1[[#This Row],[Myyntihinta]]-Table1[[#This Row],[Ostohinta]]</f>
        <v>2.9499999999999993</v>
      </c>
    </row>
    <row r="4282" spans="1:11" x14ac:dyDescent="0.2">
      <c r="A4282">
        <v>54780</v>
      </c>
      <c r="B4282" s="21">
        <v>44618</v>
      </c>
      <c r="C4282" s="26" t="s">
        <v>830</v>
      </c>
      <c r="D4282">
        <v>1</v>
      </c>
      <c r="E4282">
        <v>3</v>
      </c>
      <c r="F4282">
        <v>55</v>
      </c>
      <c r="G4282">
        <v>45.44</v>
      </c>
      <c r="H4282" t="str">
        <f>_xlfn.XLOOKUP(Table1[[#This Row],[MyyjäID]],myyjat!$A$2:$A$16,myyjat!$B$2:$B$16)</f>
        <v>Pekka</v>
      </c>
      <c r="I4282">
        <f>_xlfn.XLOOKUP(Table1[[#This Row],[Tuotenumero]],tuotteet!$A$2:$A$26,tuotteet!$C$2:$C$26)</f>
        <v>4</v>
      </c>
      <c r="J4282" t="str">
        <f>_xlfn.XLOOKUP(Table1[[#This Row],[ryhmäID]],ryhmat!$A$2:$A$7,ryhmat!$B$2:$B$7)</f>
        <v>Tarvikkeet</v>
      </c>
      <c r="K4282">
        <f>Table1[[#This Row],[Myyntihinta]]-Table1[[#This Row],[Ostohinta]]</f>
        <v>9.5600000000000023</v>
      </c>
    </row>
    <row r="4283" spans="1:11" x14ac:dyDescent="0.2">
      <c r="A4283">
        <v>54781</v>
      </c>
      <c r="B4283" s="21">
        <v>44619</v>
      </c>
      <c r="C4283" s="26" t="s">
        <v>826</v>
      </c>
      <c r="D4283">
        <v>1</v>
      </c>
      <c r="E4283">
        <v>2</v>
      </c>
      <c r="F4283">
        <v>17</v>
      </c>
      <c r="G4283">
        <v>9.4700000000000006</v>
      </c>
      <c r="H4283" t="str">
        <f>_xlfn.XLOOKUP(Table1[[#This Row],[MyyjäID]],myyjat!$A$2:$A$16,myyjat!$B$2:$B$16)</f>
        <v>Petteri</v>
      </c>
      <c r="I4283">
        <f>_xlfn.XLOOKUP(Table1[[#This Row],[Tuotenumero]],tuotteet!$A$2:$A$26,tuotteet!$C$2:$C$26)</f>
        <v>4</v>
      </c>
      <c r="J4283" t="str">
        <f>_xlfn.XLOOKUP(Table1[[#This Row],[ryhmäID]],ryhmat!$A$2:$A$7,ryhmat!$B$2:$B$7)</f>
        <v>Tarvikkeet</v>
      </c>
      <c r="K4283">
        <f>Table1[[#This Row],[Myyntihinta]]-Table1[[#This Row],[Ostohinta]]</f>
        <v>7.5299999999999994</v>
      </c>
    </row>
    <row r="4284" spans="1:11" x14ac:dyDescent="0.2">
      <c r="A4284">
        <v>54782</v>
      </c>
      <c r="B4284" s="21">
        <v>44619</v>
      </c>
      <c r="C4284" s="26" t="s">
        <v>827</v>
      </c>
      <c r="D4284">
        <v>1</v>
      </c>
      <c r="E4284">
        <v>1</v>
      </c>
      <c r="F4284">
        <v>240</v>
      </c>
      <c r="G4284">
        <v>138.08000000000001</v>
      </c>
      <c r="H4284" t="str">
        <f>_xlfn.XLOOKUP(Table1[[#This Row],[MyyjäID]],myyjat!$A$2:$A$16,myyjat!$B$2:$B$16)</f>
        <v>Jani</v>
      </c>
      <c r="I4284">
        <f>_xlfn.XLOOKUP(Table1[[#This Row],[Tuotenumero]],tuotteet!$A$2:$A$26,tuotteet!$C$2:$C$26)</f>
        <v>1</v>
      </c>
      <c r="J4284" t="str">
        <f>_xlfn.XLOOKUP(Table1[[#This Row],[ryhmäID]],ryhmat!$A$2:$A$7,ryhmat!$B$2:$B$7)</f>
        <v>Äänentoisto</v>
      </c>
      <c r="K4284">
        <f>Table1[[#This Row],[Myyntihinta]]-Table1[[#This Row],[Ostohinta]]</f>
        <v>101.91999999999999</v>
      </c>
    </row>
    <row r="4285" spans="1:11" x14ac:dyDescent="0.2">
      <c r="A4285">
        <v>54783</v>
      </c>
      <c r="B4285" s="21">
        <v>44619</v>
      </c>
      <c r="C4285" s="26" t="s">
        <v>828</v>
      </c>
      <c r="D4285">
        <v>1</v>
      </c>
      <c r="E4285">
        <v>6</v>
      </c>
      <c r="F4285">
        <v>14</v>
      </c>
      <c r="G4285">
        <v>10.95</v>
      </c>
      <c r="H4285" t="str">
        <f>_xlfn.XLOOKUP(Table1[[#This Row],[MyyjäID]],myyjat!$A$2:$A$16,myyjat!$B$2:$B$16)</f>
        <v>Hessu</v>
      </c>
      <c r="I4285">
        <f>_xlfn.XLOOKUP(Table1[[#This Row],[Tuotenumero]],tuotteet!$A$2:$A$26,tuotteet!$C$2:$C$26)</f>
        <v>4</v>
      </c>
      <c r="J4285" t="str">
        <f>_xlfn.XLOOKUP(Table1[[#This Row],[ryhmäID]],ryhmat!$A$2:$A$7,ryhmat!$B$2:$B$7)</f>
        <v>Tarvikkeet</v>
      </c>
      <c r="K4285">
        <f>Table1[[#This Row],[Myyntihinta]]-Table1[[#This Row],[Ostohinta]]</f>
        <v>3.0500000000000007</v>
      </c>
    </row>
    <row r="4286" spans="1:11" x14ac:dyDescent="0.2">
      <c r="A4286">
        <v>54784</v>
      </c>
      <c r="B4286" s="21">
        <v>44620</v>
      </c>
      <c r="C4286" s="26" t="s">
        <v>828</v>
      </c>
      <c r="D4286">
        <v>1</v>
      </c>
      <c r="E4286">
        <v>14</v>
      </c>
      <c r="F4286">
        <v>14</v>
      </c>
      <c r="G4286">
        <v>10.95</v>
      </c>
      <c r="H4286" t="str">
        <f>_xlfn.XLOOKUP(Table1[[#This Row],[MyyjäID]],myyjat!$A$2:$A$16,myyjat!$B$2:$B$16)</f>
        <v>Hillevi</v>
      </c>
      <c r="I4286">
        <f>_xlfn.XLOOKUP(Table1[[#This Row],[Tuotenumero]],tuotteet!$A$2:$A$26,tuotteet!$C$2:$C$26)</f>
        <v>4</v>
      </c>
      <c r="J4286" t="str">
        <f>_xlfn.XLOOKUP(Table1[[#This Row],[ryhmäID]],ryhmat!$A$2:$A$7,ryhmat!$B$2:$B$7)</f>
        <v>Tarvikkeet</v>
      </c>
      <c r="K4286">
        <f>Table1[[#This Row],[Myyntihinta]]-Table1[[#This Row],[Ostohinta]]</f>
        <v>3.0500000000000007</v>
      </c>
    </row>
    <row r="4287" spans="1:11" x14ac:dyDescent="0.2">
      <c r="A4287">
        <v>54785</v>
      </c>
      <c r="B4287" s="21">
        <v>44620</v>
      </c>
      <c r="C4287" s="26" t="s">
        <v>828</v>
      </c>
      <c r="D4287">
        <v>1</v>
      </c>
      <c r="E4287">
        <v>10</v>
      </c>
      <c r="F4287">
        <v>14</v>
      </c>
      <c r="G4287">
        <v>11.01</v>
      </c>
      <c r="H4287" t="str">
        <f>_xlfn.XLOOKUP(Table1[[#This Row],[MyyjäID]],myyjat!$A$2:$A$16,myyjat!$B$2:$B$16)</f>
        <v>Jenni</v>
      </c>
      <c r="I4287">
        <f>_xlfn.XLOOKUP(Table1[[#This Row],[Tuotenumero]],tuotteet!$A$2:$A$26,tuotteet!$C$2:$C$26)</f>
        <v>4</v>
      </c>
      <c r="J4287" t="str">
        <f>_xlfn.XLOOKUP(Table1[[#This Row],[ryhmäID]],ryhmat!$A$2:$A$7,ryhmat!$B$2:$B$7)</f>
        <v>Tarvikkeet</v>
      </c>
      <c r="K4287">
        <f>Table1[[#This Row],[Myyntihinta]]-Table1[[#This Row],[Ostohinta]]</f>
        <v>2.99</v>
      </c>
    </row>
    <row r="4288" spans="1:11" x14ac:dyDescent="0.2">
      <c r="A4288">
        <v>54786</v>
      </c>
      <c r="B4288" s="21">
        <v>44620</v>
      </c>
      <c r="C4288" s="26" t="s">
        <v>828</v>
      </c>
      <c r="D4288">
        <v>1</v>
      </c>
      <c r="E4288">
        <v>13</v>
      </c>
      <c r="F4288">
        <v>15</v>
      </c>
      <c r="G4288">
        <v>11.1</v>
      </c>
      <c r="H4288" t="str">
        <f>_xlfn.XLOOKUP(Table1[[#This Row],[MyyjäID]],myyjat!$A$2:$A$16,myyjat!$B$2:$B$16)</f>
        <v>Mari</v>
      </c>
      <c r="I4288">
        <f>_xlfn.XLOOKUP(Table1[[#This Row],[Tuotenumero]],tuotteet!$A$2:$A$26,tuotteet!$C$2:$C$26)</f>
        <v>4</v>
      </c>
      <c r="J4288" t="str">
        <f>_xlfn.XLOOKUP(Table1[[#This Row],[ryhmäID]],ryhmat!$A$2:$A$7,ryhmat!$B$2:$B$7)</f>
        <v>Tarvikkeet</v>
      </c>
      <c r="K4288">
        <f>Table1[[#This Row],[Myyntihinta]]-Table1[[#This Row],[Ostohinta]]</f>
        <v>3.9000000000000004</v>
      </c>
    </row>
    <row r="4289" spans="1:11" x14ac:dyDescent="0.2">
      <c r="A4289">
        <v>54787</v>
      </c>
      <c r="B4289" s="21">
        <v>44620</v>
      </c>
      <c r="C4289" s="26" t="s">
        <v>833</v>
      </c>
      <c r="D4289">
        <v>1</v>
      </c>
      <c r="E4289">
        <v>2</v>
      </c>
      <c r="F4289">
        <v>31</v>
      </c>
      <c r="G4289">
        <v>19.09</v>
      </c>
      <c r="H4289" t="str">
        <f>_xlfn.XLOOKUP(Table1[[#This Row],[MyyjäID]],myyjat!$A$2:$A$16,myyjat!$B$2:$B$16)</f>
        <v>Petteri</v>
      </c>
      <c r="I4289">
        <f>_xlfn.XLOOKUP(Table1[[#This Row],[Tuotenumero]],tuotteet!$A$2:$A$26,tuotteet!$C$2:$C$26)</f>
        <v>4</v>
      </c>
      <c r="J4289" t="str">
        <f>_xlfn.XLOOKUP(Table1[[#This Row],[ryhmäID]],ryhmat!$A$2:$A$7,ryhmat!$B$2:$B$7)</f>
        <v>Tarvikkeet</v>
      </c>
      <c r="K4289">
        <f>Table1[[#This Row],[Myyntihinta]]-Table1[[#This Row],[Ostohinta]]</f>
        <v>11.91</v>
      </c>
    </row>
    <row r="4290" spans="1:11" x14ac:dyDescent="0.2">
      <c r="A4290">
        <v>54788</v>
      </c>
      <c r="B4290" s="21">
        <v>44620</v>
      </c>
      <c r="C4290" s="26" t="s">
        <v>828</v>
      </c>
      <c r="D4290">
        <v>1</v>
      </c>
      <c r="E4290">
        <v>2</v>
      </c>
      <c r="F4290">
        <v>15</v>
      </c>
      <c r="G4290">
        <v>10.14</v>
      </c>
      <c r="H4290" t="str">
        <f>_xlfn.XLOOKUP(Table1[[#This Row],[MyyjäID]],myyjat!$A$2:$A$16,myyjat!$B$2:$B$16)</f>
        <v>Petteri</v>
      </c>
      <c r="I4290">
        <f>_xlfn.XLOOKUP(Table1[[#This Row],[Tuotenumero]],tuotteet!$A$2:$A$26,tuotteet!$C$2:$C$26)</f>
        <v>4</v>
      </c>
      <c r="J4290" t="str">
        <f>_xlfn.XLOOKUP(Table1[[#This Row],[ryhmäID]],ryhmat!$A$2:$A$7,ryhmat!$B$2:$B$7)</f>
        <v>Tarvikkeet</v>
      </c>
      <c r="K4290">
        <f>Table1[[#This Row],[Myyntihinta]]-Table1[[#This Row],[Ostohinta]]</f>
        <v>4.8599999999999994</v>
      </c>
    </row>
    <row r="4291" spans="1:11" x14ac:dyDescent="0.2">
      <c r="A4291">
        <v>54789</v>
      </c>
      <c r="B4291" s="21">
        <v>44620</v>
      </c>
      <c r="C4291" s="26" t="s">
        <v>828</v>
      </c>
      <c r="D4291">
        <v>1</v>
      </c>
      <c r="E4291">
        <v>7</v>
      </c>
      <c r="F4291">
        <v>15</v>
      </c>
      <c r="G4291">
        <v>10.31</v>
      </c>
      <c r="H4291" t="str">
        <f>_xlfn.XLOOKUP(Table1[[#This Row],[MyyjäID]],myyjat!$A$2:$A$16,myyjat!$B$2:$B$16)</f>
        <v>Rauno</v>
      </c>
      <c r="I4291">
        <f>_xlfn.XLOOKUP(Table1[[#This Row],[Tuotenumero]],tuotteet!$A$2:$A$26,tuotteet!$C$2:$C$26)</f>
        <v>4</v>
      </c>
      <c r="J4291" t="str">
        <f>_xlfn.XLOOKUP(Table1[[#This Row],[ryhmäID]],ryhmat!$A$2:$A$7,ryhmat!$B$2:$B$7)</f>
        <v>Tarvikkeet</v>
      </c>
      <c r="K4291">
        <f>Table1[[#This Row],[Myyntihinta]]-Table1[[#This Row],[Ostohinta]]</f>
        <v>4.6899999999999995</v>
      </c>
    </row>
    <row r="4292" spans="1:11" x14ac:dyDescent="0.2">
      <c r="A4292">
        <v>54790</v>
      </c>
      <c r="B4292" s="21">
        <v>44620</v>
      </c>
      <c r="C4292" s="26" t="s">
        <v>829</v>
      </c>
      <c r="D4292">
        <v>1</v>
      </c>
      <c r="E4292">
        <v>6</v>
      </c>
      <c r="F4292">
        <v>333</v>
      </c>
      <c r="G4292">
        <v>232.98</v>
      </c>
      <c r="H4292" t="str">
        <f>_xlfn.XLOOKUP(Table1[[#This Row],[MyyjäID]],myyjat!$A$2:$A$16,myyjat!$B$2:$B$16)</f>
        <v>Hessu</v>
      </c>
      <c r="I4292">
        <f>_xlfn.XLOOKUP(Table1[[#This Row],[Tuotenumero]],tuotteet!$A$2:$A$26,tuotteet!$C$2:$C$26)</f>
        <v>3</v>
      </c>
      <c r="J4292" t="str">
        <f>_xlfn.XLOOKUP(Table1[[#This Row],[ryhmäID]],ryhmat!$A$2:$A$7,ryhmat!$B$2:$B$7)</f>
        <v>TV</v>
      </c>
      <c r="K4292">
        <f>Table1[[#This Row],[Myyntihinta]]-Table1[[#This Row],[Ostohinta]]</f>
        <v>100.02000000000001</v>
      </c>
    </row>
    <row r="4293" spans="1:11" x14ac:dyDescent="0.2">
      <c r="A4293">
        <v>54791</v>
      </c>
      <c r="B4293" s="21">
        <v>44621</v>
      </c>
      <c r="C4293" s="26" t="s">
        <v>828</v>
      </c>
      <c r="D4293">
        <v>1</v>
      </c>
      <c r="E4293">
        <v>7</v>
      </c>
      <c r="F4293">
        <v>14</v>
      </c>
      <c r="G4293">
        <v>10.42</v>
      </c>
      <c r="H4293" t="str">
        <f>_xlfn.XLOOKUP(Table1[[#This Row],[MyyjäID]],myyjat!$A$2:$A$16,myyjat!$B$2:$B$16)</f>
        <v>Rauno</v>
      </c>
      <c r="I4293">
        <f>_xlfn.XLOOKUP(Table1[[#This Row],[Tuotenumero]],tuotteet!$A$2:$A$26,tuotteet!$C$2:$C$26)</f>
        <v>4</v>
      </c>
      <c r="J4293" t="str">
        <f>_xlfn.XLOOKUP(Table1[[#This Row],[ryhmäID]],ryhmat!$A$2:$A$7,ryhmat!$B$2:$B$7)</f>
        <v>Tarvikkeet</v>
      </c>
      <c r="K4293">
        <f>Table1[[#This Row],[Myyntihinta]]-Table1[[#This Row],[Ostohinta]]</f>
        <v>3.58</v>
      </c>
    </row>
    <row r="4294" spans="1:11" x14ac:dyDescent="0.2">
      <c r="A4294">
        <v>54792</v>
      </c>
      <c r="B4294" s="21">
        <v>44621</v>
      </c>
      <c r="C4294" s="26" t="s">
        <v>828</v>
      </c>
      <c r="D4294">
        <v>1</v>
      </c>
      <c r="E4294">
        <v>7</v>
      </c>
      <c r="F4294">
        <v>15</v>
      </c>
      <c r="G4294">
        <v>10.59</v>
      </c>
      <c r="H4294" t="str">
        <f>_xlfn.XLOOKUP(Table1[[#This Row],[MyyjäID]],myyjat!$A$2:$A$16,myyjat!$B$2:$B$16)</f>
        <v>Rauno</v>
      </c>
      <c r="I4294">
        <f>_xlfn.XLOOKUP(Table1[[#This Row],[Tuotenumero]],tuotteet!$A$2:$A$26,tuotteet!$C$2:$C$26)</f>
        <v>4</v>
      </c>
      <c r="J4294" t="str">
        <f>_xlfn.XLOOKUP(Table1[[#This Row],[ryhmäID]],ryhmat!$A$2:$A$7,ryhmat!$B$2:$B$7)</f>
        <v>Tarvikkeet</v>
      </c>
      <c r="K4294">
        <f>Table1[[#This Row],[Myyntihinta]]-Table1[[#This Row],[Ostohinta]]</f>
        <v>4.41</v>
      </c>
    </row>
    <row r="4295" spans="1:11" x14ac:dyDescent="0.2">
      <c r="A4295">
        <v>54793</v>
      </c>
      <c r="B4295" s="21">
        <v>44622</v>
      </c>
      <c r="C4295" s="26" t="s">
        <v>828</v>
      </c>
      <c r="D4295">
        <v>1</v>
      </c>
      <c r="E4295">
        <v>15</v>
      </c>
      <c r="F4295">
        <v>15</v>
      </c>
      <c r="G4295">
        <v>11.12</v>
      </c>
      <c r="H4295" t="str">
        <f>_xlfn.XLOOKUP(Table1[[#This Row],[MyyjäID]],myyjat!$A$2:$A$16,myyjat!$B$2:$B$16)</f>
        <v>Sohvi</v>
      </c>
      <c r="I4295">
        <f>_xlfn.XLOOKUP(Table1[[#This Row],[Tuotenumero]],tuotteet!$A$2:$A$26,tuotteet!$C$2:$C$26)</f>
        <v>4</v>
      </c>
      <c r="J4295" t="str">
        <f>_xlfn.XLOOKUP(Table1[[#This Row],[ryhmäID]],ryhmat!$A$2:$A$7,ryhmat!$B$2:$B$7)</f>
        <v>Tarvikkeet</v>
      </c>
      <c r="K4295">
        <f>Table1[[#This Row],[Myyntihinta]]-Table1[[#This Row],[Ostohinta]]</f>
        <v>3.8800000000000008</v>
      </c>
    </row>
    <row r="4296" spans="1:11" x14ac:dyDescent="0.2">
      <c r="A4296">
        <v>54794</v>
      </c>
      <c r="B4296" s="21">
        <v>44623</v>
      </c>
      <c r="C4296" s="26" t="s">
        <v>828</v>
      </c>
      <c r="D4296">
        <v>1</v>
      </c>
      <c r="E4296">
        <v>6</v>
      </c>
      <c r="F4296">
        <v>15</v>
      </c>
      <c r="G4296">
        <v>10.64</v>
      </c>
      <c r="H4296" t="str">
        <f>_xlfn.XLOOKUP(Table1[[#This Row],[MyyjäID]],myyjat!$A$2:$A$16,myyjat!$B$2:$B$16)</f>
        <v>Hessu</v>
      </c>
      <c r="I4296">
        <f>_xlfn.XLOOKUP(Table1[[#This Row],[Tuotenumero]],tuotteet!$A$2:$A$26,tuotteet!$C$2:$C$26)</f>
        <v>4</v>
      </c>
      <c r="J4296" t="str">
        <f>_xlfn.XLOOKUP(Table1[[#This Row],[ryhmäID]],ryhmat!$A$2:$A$7,ryhmat!$B$2:$B$7)</f>
        <v>Tarvikkeet</v>
      </c>
      <c r="K4296">
        <f>Table1[[#This Row],[Myyntihinta]]-Table1[[#This Row],[Ostohinta]]</f>
        <v>4.3599999999999994</v>
      </c>
    </row>
    <row r="4297" spans="1:11" x14ac:dyDescent="0.2">
      <c r="A4297">
        <v>54795</v>
      </c>
      <c r="B4297" s="21">
        <v>44623</v>
      </c>
      <c r="C4297" s="26" t="s">
        <v>827</v>
      </c>
      <c r="D4297">
        <v>1</v>
      </c>
      <c r="E4297">
        <v>6</v>
      </c>
      <c r="F4297">
        <v>257</v>
      </c>
      <c r="G4297">
        <v>133.99</v>
      </c>
      <c r="H4297" t="str">
        <f>_xlfn.XLOOKUP(Table1[[#This Row],[MyyjäID]],myyjat!$A$2:$A$16,myyjat!$B$2:$B$16)</f>
        <v>Hessu</v>
      </c>
      <c r="I4297">
        <f>_xlfn.XLOOKUP(Table1[[#This Row],[Tuotenumero]],tuotteet!$A$2:$A$26,tuotteet!$C$2:$C$26)</f>
        <v>1</v>
      </c>
      <c r="J4297" t="str">
        <f>_xlfn.XLOOKUP(Table1[[#This Row],[ryhmäID]],ryhmat!$A$2:$A$7,ryhmat!$B$2:$B$7)</f>
        <v>Äänentoisto</v>
      </c>
      <c r="K4297">
        <f>Table1[[#This Row],[Myyntihinta]]-Table1[[#This Row],[Ostohinta]]</f>
        <v>123.00999999999999</v>
      </c>
    </row>
    <row r="4298" spans="1:11" x14ac:dyDescent="0.2">
      <c r="A4298">
        <v>54796</v>
      </c>
      <c r="B4298" s="21">
        <v>44623</v>
      </c>
      <c r="C4298" s="26" t="s">
        <v>826</v>
      </c>
      <c r="D4298">
        <v>2</v>
      </c>
      <c r="E4298">
        <v>3</v>
      </c>
      <c r="F4298">
        <v>17</v>
      </c>
      <c r="G4298">
        <v>9.4600000000000009</v>
      </c>
      <c r="H4298" t="str">
        <f>_xlfn.XLOOKUP(Table1[[#This Row],[MyyjäID]],myyjat!$A$2:$A$16,myyjat!$B$2:$B$16)</f>
        <v>Pekka</v>
      </c>
      <c r="I4298">
        <f>_xlfn.XLOOKUP(Table1[[#This Row],[Tuotenumero]],tuotteet!$A$2:$A$26,tuotteet!$C$2:$C$26)</f>
        <v>4</v>
      </c>
      <c r="J4298" t="str">
        <f>_xlfn.XLOOKUP(Table1[[#This Row],[ryhmäID]],ryhmat!$A$2:$A$7,ryhmat!$B$2:$B$7)</f>
        <v>Tarvikkeet</v>
      </c>
      <c r="K4298">
        <f>Table1[[#This Row],[Myyntihinta]]-Table1[[#This Row],[Ostohinta]]</f>
        <v>7.5399999999999991</v>
      </c>
    </row>
    <row r="4299" spans="1:11" x14ac:dyDescent="0.2">
      <c r="A4299">
        <v>54797</v>
      </c>
      <c r="B4299" s="21">
        <v>44624</v>
      </c>
      <c r="C4299" s="26" t="s">
        <v>828</v>
      </c>
      <c r="D4299">
        <v>1</v>
      </c>
      <c r="E4299">
        <v>5</v>
      </c>
      <c r="F4299">
        <v>14</v>
      </c>
      <c r="G4299">
        <v>10.91</v>
      </c>
      <c r="H4299" t="str">
        <f>_xlfn.XLOOKUP(Table1[[#This Row],[MyyjäID]],myyjat!$A$2:$A$16,myyjat!$B$2:$B$16)</f>
        <v>Liisa</v>
      </c>
      <c r="I4299">
        <f>_xlfn.XLOOKUP(Table1[[#This Row],[Tuotenumero]],tuotteet!$A$2:$A$26,tuotteet!$C$2:$C$26)</f>
        <v>4</v>
      </c>
      <c r="J4299" t="str">
        <f>_xlfn.XLOOKUP(Table1[[#This Row],[ryhmäID]],ryhmat!$A$2:$A$7,ryhmat!$B$2:$B$7)</f>
        <v>Tarvikkeet</v>
      </c>
      <c r="K4299">
        <f>Table1[[#This Row],[Myyntihinta]]-Table1[[#This Row],[Ostohinta]]</f>
        <v>3.09</v>
      </c>
    </row>
    <row r="4300" spans="1:11" x14ac:dyDescent="0.2">
      <c r="A4300">
        <v>54798</v>
      </c>
      <c r="B4300" s="21">
        <v>44624</v>
      </c>
      <c r="C4300" s="26" t="s">
        <v>828</v>
      </c>
      <c r="D4300">
        <v>1</v>
      </c>
      <c r="E4300">
        <v>10</v>
      </c>
      <c r="F4300">
        <v>14</v>
      </c>
      <c r="G4300">
        <v>11.21</v>
      </c>
      <c r="H4300" t="str">
        <f>_xlfn.XLOOKUP(Table1[[#This Row],[MyyjäID]],myyjat!$A$2:$A$16,myyjat!$B$2:$B$16)</f>
        <v>Jenni</v>
      </c>
      <c r="I4300">
        <f>_xlfn.XLOOKUP(Table1[[#This Row],[Tuotenumero]],tuotteet!$A$2:$A$26,tuotteet!$C$2:$C$26)</f>
        <v>4</v>
      </c>
      <c r="J4300" t="str">
        <f>_xlfn.XLOOKUP(Table1[[#This Row],[ryhmäID]],ryhmat!$A$2:$A$7,ryhmat!$B$2:$B$7)</f>
        <v>Tarvikkeet</v>
      </c>
      <c r="K4300">
        <f>Table1[[#This Row],[Myyntihinta]]-Table1[[#This Row],[Ostohinta]]</f>
        <v>2.7899999999999991</v>
      </c>
    </row>
    <row r="4301" spans="1:11" x14ac:dyDescent="0.2">
      <c r="A4301">
        <v>54799</v>
      </c>
      <c r="B4301" s="21">
        <v>44624</v>
      </c>
      <c r="C4301" s="26" t="s">
        <v>828</v>
      </c>
      <c r="D4301">
        <v>1</v>
      </c>
      <c r="E4301">
        <v>16</v>
      </c>
      <c r="F4301">
        <v>15</v>
      </c>
      <c r="G4301">
        <v>10.55</v>
      </c>
      <c r="H4301" t="str">
        <f>_xlfn.XLOOKUP(Table1[[#This Row],[MyyjäID]],myyjat!$A$2:$A$16,myyjat!$B$2:$B$16)</f>
        <v>Sanni</v>
      </c>
      <c r="I4301">
        <f>_xlfn.XLOOKUP(Table1[[#This Row],[Tuotenumero]],tuotteet!$A$2:$A$26,tuotteet!$C$2:$C$26)</f>
        <v>4</v>
      </c>
      <c r="J4301" t="str">
        <f>_xlfn.XLOOKUP(Table1[[#This Row],[ryhmäID]],ryhmat!$A$2:$A$7,ryhmat!$B$2:$B$7)</f>
        <v>Tarvikkeet</v>
      </c>
      <c r="K4301">
        <f>Table1[[#This Row],[Myyntihinta]]-Table1[[#This Row],[Ostohinta]]</f>
        <v>4.4499999999999993</v>
      </c>
    </row>
    <row r="4302" spans="1:11" x14ac:dyDescent="0.2">
      <c r="A4302">
        <v>54800</v>
      </c>
      <c r="B4302" s="21">
        <v>44625</v>
      </c>
      <c r="C4302" s="26" t="s">
        <v>828</v>
      </c>
      <c r="D4302">
        <v>1</v>
      </c>
      <c r="E4302">
        <v>6</v>
      </c>
      <c r="F4302">
        <v>14</v>
      </c>
      <c r="G4302">
        <v>10.24</v>
      </c>
      <c r="H4302" t="str">
        <f>_xlfn.XLOOKUP(Table1[[#This Row],[MyyjäID]],myyjat!$A$2:$A$16,myyjat!$B$2:$B$16)</f>
        <v>Hessu</v>
      </c>
      <c r="I4302">
        <f>_xlfn.XLOOKUP(Table1[[#This Row],[Tuotenumero]],tuotteet!$A$2:$A$26,tuotteet!$C$2:$C$26)</f>
        <v>4</v>
      </c>
      <c r="J4302" t="str">
        <f>_xlfn.XLOOKUP(Table1[[#This Row],[ryhmäID]],ryhmat!$A$2:$A$7,ryhmat!$B$2:$B$7)</f>
        <v>Tarvikkeet</v>
      </c>
      <c r="K4302">
        <f>Table1[[#This Row],[Myyntihinta]]-Table1[[#This Row],[Ostohinta]]</f>
        <v>3.76</v>
      </c>
    </row>
    <row r="4303" spans="1:11" x14ac:dyDescent="0.2">
      <c r="A4303">
        <v>54801</v>
      </c>
      <c r="B4303" s="21">
        <v>44625</v>
      </c>
      <c r="C4303" s="26" t="s">
        <v>826</v>
      </c>
      <c r="D4303">
        <v>1</v>
      </c>
      <c r="E4303">
        <v>6</v>
      </c>
      <c r="F4303">
        <v>18</v>
      </c>
      <c r="G4303">
        <v>9.3800000000000008</v>
      </c>
      <c r="H4303" t="str">
        <f>_xlfn.XLOOKUP(Table1[[#This Row],[MyyjäID]],myyjat!$A$2:$A$16,myyjat!$B$2:$B$16)</f>
        <v>Hessu</v>
      </c>
      <c r="I4303">
        <f>_xlfn.XLOOKUP(Table1[[#This Row],[Tuotenumero]],tuotteet!$A$2:$A$26,tuotteet!$C$2:$C$26)</f>
        <v>4</v>
      </c>
      <c r="J4303" t="str">
        <f>_xlfn.XLOOKUP(Table1[[#This Row],[ryhmäID]],ryhmat!$A$2:$A$7,ryhmat!$B$2:$B$7)</f>
        <v>Tarvikkeet</v>
      </c>
      <c r="K4303">
        <f>Table1[[#This Row],[Myyntihinta]]-Table1[[#This Row],[Ostohinta]]</f>
        <v>8.6199999999999992</v>
      </c>
    </row>
    <row r="4304" spans="1:11" x14ac:dyDescent="0.2">
      <c r="A4304">
        <v>54802</v>
      </c>
      <c r="B4304" s="21">
        <v>44625</v>
      </c>
      <c r="C4304" s="26" t="s">
        <v>827</v>
      </c>
      <c r="D4304">
        <v>1</v>
      </c>
      <c r="E4304">
        <v>7</v>
      </c>
      <c r="F4304">
        <v>253</v>
      </c>
      <c r="G4304">
        <v>129.91999999999999</v>
      </c>
      <c r="H4304" t="str">
        <f>_xlfn.XLOOKUP(Table1[[#This Row],[MyyjäID]],myyjat!$A$2:$A$16,myyjat!$B$2:$B$16)</f>
        <v>Rauno</v>
      </c>
      <c r="I4304">
        <f>_xlfn.XLOOKUP(Table1[[#This Row],[Tuotenumero]],tuotteet!$A$2:$A$26,tuotteet!$C$2:$C$26)</f>
        <v>1</v>
      </c>
      <c r="J4304" t="str">
        <f>_xlfn.XLOOKUP(Table1[[#This Row],[ryhmäID]],ryhmat!$A$2:$A$7,ryhmat!$B$2:$B$7)</f>
        <v>Äänentoisto</v>
      </c>
      <c r="K4304">
        <f>Table1[[#This Row],[Myyntihinta]]-Table1[[#This Row],[Ostohinta]]</f>
        <v>123.08000000000001</v>
      </c>
    </row>
    <row r="4305" spans="1:11" x14ac:dyDescent="0.2">
      <c r="A4305">
        <v>54803</v>
      </c>
      <c r="B4305" s="21">
        <v>44626</v>
      </c>
      <c r="C4305" s="26" t="s">
        <v>828</v>
      </c>
      <c r="D4305">
        <v>1</v>
      </c>
      <c r="E4305">
        <v>7</v>
      </c>
      <c r="F4305">
        <v>14</v>
      </c>
      <c r="G4305">
        <v>10.92</v>
      </c>
      <c r="H4305" t="str">
        <f>_xlfn.XLOOKUP(Table1[[#This Row],[MyyjäID]],myyjat!$A$2:$A$16,myyjat!$B$2:$B$16)</f>
        <v>Rauno</v>
      </c>
      <c r="I4305">
        <f>_xlfn.XLOOKUP(Table1[[#This Row],[Tuotenumero]],tuotteet!$A$2:$A$26,tuotteet!$C$2:$C$26)</f>
        <v>4</v>
      </c>
      <c r="J4305" t="str">
        <f>_xlfn.XLOOKUP(Table1[[#This Row],[ryhmäID]],ryhmat!$A$2:$A$7,ryhmat!$B$2:$B$7)</f>
        <v>Tarvikkeet</v>
      </c>
      <c r="K4305">
        <f>Table1[[#This Row],[Myyntihinta]]-Table1[[#This Row],[Ostohinta]]</f>
        <v>3.08</v>
      </c>
    </row>
    <row r="4306" spans="1:11" x14ac:dyDescent="0.2">
      <c r="A4306">
        <v>54804</v>
      </c>
      <c r="B4306" s="21">
        <v>44626</v>
      </c>
      <c r="C4306" s="26" t="s">
        <v>831</v>
      </c>
      <c r="D4306">
        <v>1</v>
      </c>
      <c r="E4306">
        <v>7</v>
      </c>
      <c r="F4306">
        <v>108</v>
      </c>
      <c r="G4306">
        <v>71.650000000000006</v>
      </c>
      <c r="H4306" t="str">
        <f>_xlfn.XLOOKUP(Table1[[#This Row],[MyyjäID]],myyjat!$A$2:$A$16,myyjat!$B$2:$B$16)</f>
        <v>Rauno</v>
      </c>
      <c r="I4306">
        <f>_xlfn.XLOOKUP(Table1[[#This Row],[Tuotenumero]],tuotteet!$A$2:$A$26,tuotteet!$C$2:$C$26)</f>
        <v>6</v>
      </c>
      <c r="J4306" t="str">
        <f>_xlfn.XLOOKUP(Table1[[#This Row],[ryhmäID]],ryhmat!$A$2:$A$7,ryhmat!$B$2:$B$7)</f>
        <v>Digiboxit</v>
      </c>
      <c r="K4306">
        <f>Table1[[#This Row],[Myyntihinta]]-Table1[[#This Row],[Ostohinta]]</f>
        <v>36.349999999999994</v>
      </c>
    </row>
    <row r="4307" spans="1:11" x14ac:dyDescent="0.2">
      <c r="A4307">
        <v>54805</v>
      </c>
      <c r="B4307" s="21">
        <v>44626</v>
      </c>
      <c r="C4307" s="26" t="s">
        <v>828</v>
      </c>
      <c r="D4307">
        <v>1</v>
      </c>
      <c r="E4307">
        <v>5</v>
      </c>
      <c r="F4307">
        <v>15</v>
      </c>
      <c r="G4307">
        <v>10.5</v>
      </c>
      <c r="H4307" t="str">
        <f>_xlfn.XLOOKUP(Table1[[#This Row],[MyyjäID]],myyjat!$A$2:$A$16,myyjat!$B$2:$B$16)</f>
        <v>Liisa</v>
      </c>
      <c r="I4307">
        <f>_xlfn.XLOOKUP(Table1[[#This Row],[Tuotenumero]],tuotteet!$A$2:$A$26,tuotteet!$C$2:$C$26)</f>
        <v>4</v>
      </c>
      <c r="J4307" t="str">
        <f>_xlfn.XLOOKUP(Table1[[#This Row],[ryhmäID]],ryhmat!$A$2:$A$7,ryhmat!$B$2:$B$7)</f>
        <v>Tarvikkeet</v>
      </c>
      <c r="K4307">
        <f>Table1[[#This Row],[Myyntihinta]]-Table1[[#This Row],[Ostohinta]]</f>
        <v>4.5</v>
      </c>
    </row>
    <row r="4308" spans="1:11" x14ac:dyDescent="0.2">
      <c r="A4308">
        <v>54806</v>
      </c>
      <c r="B4308" s="21">
        <v>44627</v>
      </c>
      <c r="C4308" s="26" t="s">
        <v>828</v>
      </c>
      <c r="D4308">
        <v>1</v>
      </c>
      <c r="E4308">
        <v>11</v>
      </c>
      <c r="F4308">
        <v>15</v>
      </c>
      <c r="G4308">
        <v>10.73</v>
      </c>
      <c r="H4308" t="str">
        <f>_xlfn.XLOOKUP(Table1[[#This Row],[MyyjäID]],myyjat!$A$2:$A$16,myyjat!$B$2:$B$16)</f>
        <v>Lisbeth</v>
      </c>
      <c r="I4308">
        <f>_xlfn.XLOOKUP(Table1[[#This Row],[Tuotenumero]],tuotteet!$A$2:$A$26,tuotteet!$C$2:$C$26)</f>
        <v>4</v>
      </c>
      <c r="J4308" t="str">
        <f>_xlfn.XLOOKUP(Table1[[#This Row],[ryhmäID]],ryhmat!$A$2:$A$7,ryhmat!$B$2:$B$7)</f>
        <v>Tarvikkeet</v>
      </c>
      <c r="K4308">
        <f>Table1[[#This Row],[Myyntihinta]]-Table1[[#This Row],[Ostohinta]]</f>
        <v>4.2699999999999996</v>
      </c>
    </row>
    <row r="4309" spans="1:11" x14ac:dyDescent="0.2">
      <c r="A4309">
        <v>54807</v>
      </c>
      <c r="B4309" s="21">
        <v>44627</v>
      </c>
      <c r="C4309" s="26" t="s">
        <v>828</v>
      </c>
      <c r="D4309">
        <v>1</v>
      </c>
      <c r="E4309">
        <v>7</v>
      </c>
      <c r="F4309">
        <v>15</v>
      </c>
      <c r="G4309">
        <v>10.5</v>
      </c>
      <c r="H4309" t="str">
        <f>_xlfn.XLOOKUP(Table1[[#This Row],[MyyjäID]],myyjat!$A$2:$A$16,myyjat!$B$2:$B$16)</f>
        <v>Rauno</v>
      </c>
      <c r="I4309">
        <f>_xlfn.XLOOKUP(Table1[[#This Row],[Tuotenumero]],tuotteet!$A$2:$A$26,tuotteet!$C$2:$C$26)</f>
        <v>4</v>
      </c>
      <c r="J4309" t="str">
        <f>_xlfn.XLOOKUP(Table1[[#This Row],[ryhmäID]],ryhmat!$A$2:$A$7,ryhmat!$B$2:$B$7)</f>
        <v>Tarvikkeet</v>
      </c>
      <c r="K4309">
        <f>Table1[[#This Row],[Myyntihinta]]-Table1[[#This Row],[Ostohinta]]</f>
        <v>4.5</v>
      </c>
    </row>
    <row r="4310" spans="1:11" x14ac:dyDescent="0.2">
      <c r="A4310">
        <v>54808</v>
      </c>
      <c r="B4310" s="21">
        <v>44627</v>
      </c>
      <c r="C4310" s="26" t="s">
        <v>828</v>
      </c>
      <c r="D4310">
        <v>1</v>
      </c>
      <c r="E4310">
        <v>16</v>
      </c>
      <c r="F4310">
        <v>14</v>
      </c>
      <c r="G4310">
        <v>10.82</v>
      </c>
      <c r="H4310" t="str">
        <f>_xlfn.XLOOKUP(Table1[[#This Row],[MyyjäID]],myyjat!$A$2:$A$16,myyjat!$B$2:$B$16)</f>
        <v>Sanni</v>
      </c>
      <c r="I4310">
        <f>_xlfn.XLOOKUP(Table1[[#This Row],[Tuotenumero]],tuotteet!$A$2:$A$26,tuotteet!$C$2:$C$26)</f>
        <v>4</v>
      </c>
      <c r="J4310" t="str">
        <f>_xlfn.XLOOKUP(Table1[[#This Row],[ryhmäID]],ryhmat!$A$2:$A$7,ryhmat!$B$2:$B$7)</f>
        <v>Tarvikkeet</v>
      </c>
      <c r="K4310">
        <f>Table1[[#This Row],[Myyntihinta]]-Table1[[#This Row],[Ostohinta]]</f>
        <v>3.1799999999999997</v>
      </c>
    </row>
    <row r="4311" spans="1:11" x14ac:dyDescent="0.2">
      <c r="A4311">
        <v>54809</v>
      </c>
      <c r="B4311" s="21">
        <v>44627</v>
      </c>
      <c r="C4311" s="26" t="s">
        <v>833</v>
      </c>
      <c r="D4311">
        <v>1</v>
      </c>
      <c r="E4311">
        <v>14</v>
      </c>
      <c r="F4311">
        <v>32</v>
      </c>
      <c r="G4311">
        <v>20.25</v>
      </c>
      <c r="H4311" t="str">
        <f>_xlfn.XLOOKUP(Table1[[#This Row],[MyyjäID]],myyjat!$A$2:$A$16,myyjat!$B$2:$B$16)</f>
        <v>Hillevi</v>
      </c>
      <c r="I4311">
        <f>_xlfn.XLOOKUP(Table1[[#This Row],[Tuotenumero]],tuotteet!$A$2:$A$26,tuotteet!$C$2:$C$26)</f>
        <v>4</v>
      </c>
      <c r="J4311" t="str">
        <f>_xlfn.XLOOKUP(Table1[[#This Row],[ryhmäID]],ryhmat!$A$2:$A$7,ryhmat!$B$2:$B$7)</f>
        <v>Tarvikkeet</v>
      </c>
      <c r="K4311">
        <f>Table1[[#This Row],[Myyntihinta]]-Table1[[#This Row],[Ostohinta]]</f>
        <v>11.75</v>
      </c>
    </row>
    <row r="4312" spans="1:11" x14ac:dyDescent="0.2">
      <c r="A4312">
        <v>54810</v>
      </c>
      <c r="B4312" s="21">
        <v>44628</v>
      </c>
      <c r="C4312" s="26" t="s">
        <v>828</v>
      </c>
      <c r="D4312">
        <v>1</v>
      </c>
      <c r="E4312">
        <v>11</v>
      </c>
      <c r="F4312">
        <v>14</v>
      </c>
      <c r="G4312">
        <v>10.52</v>
      </c>
      <c r="H4312" t="str">
        <f>_xlfn.XLOOKUP(Table1[[#This Row],[MyyjäID]],myyjat!$A$2:$A$16,myyjat!$B$2:$B$16)</f>
        <v>Lisbeth</v>
      </c>
      <c r="I4312">
        <f>_xlfn.XLOOKUP(Table1[[#This Row],[Tuotenumero]],tuotteet!$A$2:$A$26,tuotteet!$C$2:$C$26)</f>
        <v>4</v>
      </c>
      <c r="J4312" t="str">
        <f>_xlfn.XLOOKUP(Table1[[#This Row],[ryhmäID]],ryhmat!$A$2:$A$7,ryhmat!$B$2:$B$7)</f>
        <v>Tarvikkeet</v>
      </c>
      <c r="K4312">
        <f>Table1[[#This Row],[Myyntihinta]]-Table1[[#This Row],[Ostohinta]]</f>
        <v>3.4800000000000004</v>
      </c>
    </row>
    <row r="4313" spans="1:11" x14ac:dyDescent="0.2">
      <c r="A4313">
        <v>54811</v>
      </c>
      <c r="B4313" s="21">
        <v>44628</v>
      </c>
      <c r="C4313" s="26" t="s">
        <v>828</v>
      </c>
      <c r="D4313">
        <v>1</v>
      </c>
      <c r="E4313">
        <v>5</v>
      </c>
      <c r="F4313">
        <v>15</v>
      </c>
      <c r="G4313">
        <v>10.52</v>
      </c>
      <c r="H4313" t="str">
        <f>_xlfn.XLOOKUP(Table1[[#This Row],[MyyjäID]],myyjat!$A$2:$A$16,myyjat!$B$2:$B$16)</f>
        <v>Liisa</v>
      </c>
      <c r="I4313">
        <f>_xlfn.XLOOKUP(Table1[[#This Row],[Tuotenumero]],tuotteet!$A$2:$A$26,tuotteet!$C$2:$C$26)</f>
        <v>4</v>
      </c>
      <c r="J4313" t="str">
        <f>_xlfn.XLOOKUP(Table1[[#This Row],[ryhmäID]],ryhmat!$A$2:$A$7,ryhmat!$B$2:$B$7)</f>
        <v>Tarvikkeet</v>
      </c>
      <c r="K4313">
        <f>Table1[[#This Row],[Myyntihinta]]-Table1[[#This Row],[Ostohinta]]</f>
        <v>4.4800000000000004</v>
      </c>
    </row>
    <row r="4314" spans="1:11" x14ac:dyDescent="0.2">
      <c r="A4314">
        <v>54812</v>
      </c>
      <c r="B4314" s="21">
        <v>44628</v>
      </c>
      <c r="C4314" s="26" t="s">
        <v>828</v>
      </c>
      <c r="D4314">
        <v>1</v>
      </c>
      <c r="E4314">
        <v>13</v>
      </c>
      <c r="F4314">
        <v>15</v>
      </c>
      <c r="G4314">
        <v>10.45</v>
      </c>
      <c r="H4314" t="str">
        <f>_xlfn.XLOOKUP(Table1[[#This Row],[MyyjäID]],myyjat!$A$2:$A$16,myyjat!$B$2:$B$16)</f>
        <v>Mari</v>
      </c>
      <c r="I4314">
        <f>_xlfn.XLOOKUP(Table1[[#This Row],[Tuotenumero]],tuotteet!$A$2:$A$26,tuotteet!$C$2:$C$26)</f>
        <v>4</v>
      </c>
      <c r="J4314" t="str">
        <f>_xlfn.XLOOKUP(Table1[[#This Row],[ryhmäID]],ryhmat!$A$2:$A$7,ryhmat!$B$2:$B$7)</f>
        <v>Tarvikkeet</v>
      </c>
      <c r="K4314">
        <f>Table1[[#This Row],[Myyntihinta]]-Table1[[#This Row],[Ostohinta]]</f>
        <v>4.5500000000000007</v>
      </c>
    </row>
    <row r="4315" spans="1:11" x14ac:dyDescent="0.2">
      <c r="A4315">
        <v>54813</v>
      </c>
      <c r="B4315" s="21">
        <v>44629</v>
      </c>
      <c r="C4315" s="26" t="s">
        <v>827</v>
      </c>
      <c r="D4315">
        <v>1</v>
      </c>
      <c r="E4315">
        <v>10</v>
      </c>
      <c r="F4315">
        <v>239</v>
      </c>
      <c r="G4315">
        <v>127.59</v>
      </c>
      <c r="H4315" t="str">
        <f>_xlfn.XLOOKUP(Table1[[#This Row],[MyyjäID]],myyjat!$A$2:$A$16,myyjat!$B$2:$B$16)</f>
        <v>Jenni</v>
      </c>
      <c r="I4315">
        <f>_xlfn.XLOOKUP(Table1[[#This Row],[Tuotenumero]],tuotteet!$A$2:$A$26,tuotteet!$C$2:$C$26)</f>
        <v>1</v>
      </c>
      <c r="J4315" t="str">
        <f>_xlfn.XLOOKUP(Table1[[#This Row],[ryhmäID]],ryhmat!$A$2:$A$7,ryhmat!$B$2:$B$7)</f>
        <v>Äänentoisto</v>
      </c>
      <c r="K4315">
        <f>Table1[[#This Row],[Myyntihinta]]-Table1[[#This Row],[Ostohinta]]</f>
        <v>111.41</v>
      </c>
    </row>
    <row r="4316" spans="1:11" x14ac:dyDescent="0.2">
      <c r="A4316">
        <v>54814</v>
      </c>
      <c r="B4316" s="21">
        <v>44629</v>
      </c>
      <c r="C4316" s="26" t="s">
        <v>828</v>
      </c>
      <c r="D4316">
        <v>1</v>
      </c>
      <c r="E4316">
        <v>2</v>
      </c>
      <c r="F4316">
        <v>14</v>
      </c>
      <c r="G4316">
        <v>10.92</v>
      </c>
      <c r="H4316" t="str">
        <f>_xlfn.XLOOKUP(Table1[[#This Row],[MyyjäID]],myyjat!$A$2:$A$16,myyjat!$B$2:$B$16)</f>
        <v>Petteri</v>
      </c>
      <c r="I4316">
        <f>_xlfn.XLOOKUP(Table1[[#This Row],[Tuotenumero]],tuotteet!$A$2:$A$26,tuotteet!$C$2:$C$26)</f>
        <v>4</v>
      </c>
      <c r="J4316" t="str">
        <f>_xlfn.XLOOKUP(Table1[[#This Row],[ryhmäID]],ryhmat!$A$2:$A$7,ryhmat!$B$2:$B$7)</f>
        <v>Tarvikkeet</v>
      </c>
      <c r="K4316">
        <f>Table1[[#This Row],[Myyntihinta]]-Table1[[#This Row],[Ostohinta]]</f>
        <v>3.08</v>
      </c>
    </row>
    <row r="4317" spans="1:11" x14ac:dyDescent="0.2">
      <c r="A4317">
        <v>54815</v>
      </c>
      <c r="B4317" s="21">
        <v>44630</v>
      </c>
      <c r="C4317" s="26" t="s">
        <v>829</v>
      </c>
      <c r="D4317">
        <v>1</v>
      </c>
      <c r="E4317">
        <v>2</v>
      </c>
      <c r="F4317">
        <v>321</v>
      </c>
      <c r="G4317">
        <v>223.41</v>
      </c>
      <c r="H4317" t="str">
        <f>_xlfn.XLOOKUP(Table1[[#This Row],[MyyjäID]],myyjat!$A$2:$A$16,myyjat!$B$2:$B$16)</f>
        <v>Petteri</v>
      </c>
      <c r="I4317">
        <f>_xlfn.XLOOKUP(Table1[[#This Row],[Tuotenumero]],tuotteet!$A$2:$A$26,tuotteet!$C$2:$C$26)</f>
        <v>3</v>
      </c>
      <c r="J4317" t="str">
        <f>_xlfn.XLOOKUP(Table1[[#This Row],[ryhmäID]],ryhmat!$A$2:$A$7,ryhmat!$B$2:$B$7)</f>
        <v>TV</v>
      </c>
      <c r="K4317">
        <f>Table1[[#This Row],[Myyntihinta]]-Table1[[#This Row],[Ostohinta]]</f>
        <v>97.59</v>
      </c>
    </row>
    <row r="4318" spans="1:11" x14ac:dyDescent="0.2">
      <c r="A4318">
        <v>54816</v>
      </c>
      <c r="B4318" s="21">
        <v>44630</v>
      </c>
      <c r="C4318" s="26" t="s">
        <v>828</v>
      </c>
      <c r="D4318">
        <v>1</v>
      </c>
      <c r="E4318">
        <v>11</v>
      </c>
      <c r="F4318">
        <v>15</v>
      </c>
      <c r="G4318">
        <v>10.220000000000001</v>
      </c>
      <c r="H4318" t="str">
        <f>_xlfn.XLOOKUP(Table1[[#This Row],[MyyjäID]],myyjat!$A$2:$A$16,myyjat!$B$2:$B$16)</f>
        <v>Lisbeth</v>
      </c>
      <c r="I4318">
        <f>_xlfn.XLOOKUP(Table1[[#This Row],[Tuotenumero]],tuotteet!$A$2:$A$26,tuotteet!$C$2:$C$26)</f>
        <v>4</v>
      </c>
      <c r="J4318" t="str">
        <f>_xlfn.XLOOKUP(Table1[[#This Row],[ryhmäID]],ryhmat!$A$2:$A$7,ryhmat!$B$2:$B$7)</f>
        <v>Tarvikkeet</v>
      </c>
      <c r="K4318">
        <f>Table1[[#This Row],[Myyntihinta]]-Table1[[#This Row],[Ostohinta]]</f>
        <v>4.7799999999999994</v>
      </c>
    </row>
    <row r="4319" spans="1:11" x14ac:dyDescent="0.2">
      <c r="A4319">
        <v>54817</v>
      </c>
      <c r="B4319" s="21">
        <v>44630</v>
      </c>
      <c r="C4319" s="26" t="s">
        <v>830</v>
      </c>
      <c r="D4319">
        <v>1</v>
      </c>
      <c r="E4319">
        <v>3</v>
      </c>
      <c r="F4319">
        <v>58</v>
      </c>
      <c r="G4319">
        <v>45.59</v>
      </c>
      <c r="H4319" t="str">
        <f>_xlfn.XLOOKUP(Table1[[#This Row],[MyyjäID]],myyjat!$A$2:$A$16,myyjat!$B$2:$B$16)</f>
        <v>Pekka</v>
      </c>
      <c r="I4319">
        <f>_xlfn.XLOOKUP(Table1[[#This Row],[Tuotenumero]],tuotteet!$A$2:$A$26,tuotteet!$C$2:$C$26)</f>
        <v>4</v>
      </c>
      <c r="J4319" t="str">
        <f>_xlfn.XLOOKUP(Table1[[#This Row],[ryhmäID]],ryhmat!$A$2:$A$7,ryhmat!$B$2:$B$7)</f>
        <v>Tarvikkeet</v>
      </c>
      <c r="K4319">
        <f>Table1[[#This Row],[Myyntihinta]]-Table1[[#This Row],[Ostohinta]]</f>
        <v>12.409999999999997</v>
      </c>
    </row>
    <row r="4320" spans="1:11" x14ac:dyDescent="0.2">
      <c r="A4320">
        <v>54818</v>
      </c>
      <c r="B4320" s="21">
        <v>44630</v>
      </c>
      <c r="C4320" s="26" t="s">
        <v>826</v>
      </c>
      <c r="D4320">
        <v>1</v>
      </c>
      <c r="E4320">
        <v>1</v>
      </c>
      <c r="F4320">
        <v>17</v>
      </c>
      <c r="G4320">
        <v>9.35</v>
      </c>
      <c r="H4320" t="str">
        <f>_xlfn.XLOOKUP(Table1[[#This Row],[MyyjäID]],myyjat!$A$2:$A$16,myyjat!$B$2:$B$16)</f>
        <v>Jani</v>
      </c>
      <c r="I4320">
        <f>_xlfn.XLOOKUP(Table1[[#This Row],[Tuotenumero]],tuotteet!$A$2:$A$26,tuotteet!$C$2:$C$26)</f>
        <v>4</v>
      </c>
      <c r="J4320" t="str">
        <f>_xlfn.XLOOKUP(Table1[[#This Row],[ryhmäID]],ryhmat!$A$2:$A$7,ryhmat!$B$2:$B$7)</f>
        <v>Tarvikkeet</v>
      </c>
      <c r="K4320">
        <f>Table1[[#This Row],[Myyntihinta]]-Table1[[#This Row],[Ostohinta]]</f>
        <v>7.65</v>
      </c>
    </row>
    <row r="4321" spans="1:11" x14ac:dyDescent="0.2">
      <c r="A4321">
        <v>54819</v>
      </c>
      <c r="B4321" s="21">
        <v>44630</v>
      </c>
      <c r="C4321" s="26" t="s">
        <v>828</v>
      </c>
      <c r="D4321">
        <v>1</v>
      </c>
      <c r="E4321">
        <v>3</v>
      </c>
      <c r="F4321">
        <v>15</v>
      </c>
      <c r="G4321">
        <v>10.64</v>
      </c>
      <c r="H4321" t="str">
        <f>_xlfn.XLOOKUP(Table1[[#This Row],[MyyjäID]],myyjat!$A$2:$A$16,myyjat!$B$2:$B$16)</f>
        <v>Pekka</v>
      </c>
      <c r="I4321">
        <f>_xlfn.XLOOKUP(Table1[[#This Row],[Tuotenumero]],tuotteet!$A$2:$A$26,tuotteet!$C$2:$C$26)</f>
        <v>4</v>
      </c>
      <c r="J4321" t="str">
        <f>_xlfn.XLOOKUP(Table1[[#This Row],[ryhmäID]],ryhmat!$A$2:$A$7,ryhmat!$B$2:$B$7)</f>
        <v>Tarvikkeet</v>
      </c>
      <c r="K4321">
        <f>Table1[[#This Row],[Myyntihinta]]-Table1[[#This Row],[Ostohinta]]</f>
        <v>4.3599999999999994</v>
      </c>
    </row>
    <row r="4322" spans="1:11" x14ac:dyDescent="0.2">
      <c r="A4322">
        <v>54820</v>
      </c>
      <c r="B4322" s="21">
        <v>44631</v>
      </c>
      <c r="C4322" s="26" t="s">
        <v>833</v>
      </c>
      <c r="D4322">
        <v>1</v>
      </c>
      <c r="E4322">
        <v>10</v>
      </c>
      <c r="F4322">
        <v>34</v>
      </c>
      <c r="G4322">
        <v>19.399999999999999</v>
      </c>
      <c r="H4322" t="str">
        <f>_xlfn.XLOOKUP(Table1[[#This Row],[MyyjäID]],myyjat!$A$2:$A$16,myyjat!$B$2:$B$16)</f>
        <v>Jenni</v>
      </c>
      <c r="I4322">
        <f>_xlfn.XLOOKUP(Table1[[#This Row],[Tuotenumero]],tuotteet!$A$2:$A$26,tuotteet!$C$2:$C$26)</f>
        <v>4</v>
      </c>
      <c r="J4322" t="str">
        <f>_xlfn.XLOOKUP(Table1[[#This Row],[ryhmäID]],ryhmat!$A$2:$A$7,ryhmat!$B$2:$B$7)</f>
        <v>Tarvikkeet</v>
      </c>
      <c r="K4322">
        <f>Table1[[#This Row],[Myyntihinta]]-Table1[[#This Row],[Ostohinta]]</f>
        <v>14.600000000000001</v>
      </c>
    </row>
    <row r="4323" spans="1:11" x14ac:dyDescent="0.2">
      <c r="A4323">
        <v>54821</v>
      </c>
      <c r="B4323" s="21">
        <v>44631</v>
      </c>
      <c r="C4323" s="26" t="s">
        <v>828</v>
      </c>
      <c r="D4323">
        <v>1</v>
      </c>
      <c r="E4323">
        <v>15</v>
      </c>
      <c r="F4323">
        <v>15</v>
      </c>
      <c r="G4323">
        <v>10.24</v>
      </c>
      <c r="H4323" t="str">
        <f>_xlfn.XLOOKUP(Table1[[#This Row],[MyyjäID]],myyjat!$A$2:$A$16,myyjat!$B$2:$B$16)</f>
        <v>Sohvi</v>
      </c>
      <c r="I4323">
        <f>_xlfn.XLOOKUP(Table1[[#This Row],[Tuotenumero]],tuotteet!$A$2:$A$26,tuotteet!$C$2:$C$26)</f>
        <v>4</v>
      </c>
      <c r="J4323" t="str">
        <f>_xlfn.XLOOKUP(Table1[[#This Row],[ryhmäID]],ryhmat!$A$2:$A$7,ryhmat!$B$2:$B$7)</f>
        <v>Tarvikkeet</v>
      </c>
      <c r="K4323">
        <f>Table1[[#This Row],[Myyntihinta]]-Table1[[#This Row],[Ostohinta]]</f>
        <v>4.76</v>
      </c>
    </row>
    <row r="4324" spans="1:11" x14ac:dyDescent="0.2">
      <c r="A4324">
        <v>54822</v>
      </c>
      <c r="B4324" s="21">
        <v>44632</v>
      </c>
      <c r="C4324" s="26" t="s">
        <v>828</v>
      </c>
      <c r="D4324">
        <v>1</v>
      </c>
      <c r="E4324">
        <v>5</v>
      </c>
      <c r="F4324">
        <v>15</v>
      </c>
      <c r="G4324">
        <v>10.31</v>
      </c>
      <c r="H4324" t="str">
        <f>_xlfn.XLOOKUP(Table1[[#This Row],[MyyjäID]],myyjat!$A$2:$A$16,myyjat!$B$2:$B$16)</f>
        <v>Liisa</v>
      </c>
      <c r="I4324">
        <f>_xlfn.XLOOKUP(Table1[[#This Row],[Tuotenumero]],tuotteet!$A$2:$A$26,tuotteet!$C$2:$C$26)</f>
        <v>4</v>
      </c>
      <c r="J4324" t="str">
        <f>_xlfn.XLOOKUP(Table1[[#This Row],[ryhmäID]],ryhmat!$A$2:$A$7,ryhmat!$B$2:$B$7)</f>
        <v>Tarvikkeet</v>
      </c>
      <c r="K4324">
        <f>Table1[[#This Row],[Myyntihinta]]-Table1[[#This Row],[Ostohinta]]</f>
        <v>4.6899999999999995</v>
      </c>
    </row>
    <row r="4325" spans="1:11" x14ac:dyDescent="0.2">
      <c r="A4325">
        <v>54823</v>
      </c>
      <c r="B4325" s="21">
        <v>44632</v>
      </c>
      <c r="C4325" s="26" t="s">
        <v>826</v>
      </c>
      <c r="D4325">
        <v>1</v>
      </c>
      <c r="E4325">
        <v>7</v>
      </c>
      <c r="F4325">
        <v>17</v>
      </c>
      <c r="G4325">
        <v>9.67</v>
      </c>
      <c r="H4325" t="str">
        <f>_xlfn.XLOOKUP(Table1[[#This Row],[MyyjäID]],myyjat!$A$2:$A$16,myyjat!$B$2:$B$16)</f>
        <v>Rauno</v>
      </c>
      <c r="I4325">
        <f>_xlfn.XLOOKUP(Table1[[#This Row],[Tuotenumero]],tuotteet!$A$2:$A$26,tuotteet!$C$2:$C$26)</f>
        <v>4</v>
      </c>
      <c r="J4325" t="str">
        <f>_xlfn.XLOOKUP(Table1[[#This Row],[ryhmäID]],ryhmat!$A$2:$A$7,ryhmat!$B$2:$B$7)</f>
        <v>Tarvikkeet</v>
      </c>
      <c r="K4325">
        <f>Table1[[#This Row],[Myyntihinta]]-Table1[[#This Row],[Ostohinta]]</f>
        <v>7.33</v>
      </c>
    </row>
    <row r="4326" spans="1:11" x14ac:dyDescent="0.2">
      <c r="A4326">
        <v>54824</v>
      </c>
      <c r="B4326" s="21">
        <v>44632</v>
      </c>
      <c r="C4326" s="26" t="s">
        <v>827</v>
      </c>
      <c r="D4326">
        <v>1</v>
      </c>
      <c r="E4326">
        <v>3</v>
      </c>
      <c r="F4326">
        <v>257</v>
      </c>
      <c r="G4326">
        <v>134.49</v>
      </c>
      <c r="H4326" t="str">
        <f>_xlfn.XLOOKUP(Table1[[#This Row],[MyyjäID]],myyjat!$A$2:$A$16,myyjat!$B$2:$B$16)</f>
        <v>Pekka</v>
      </c>
      <c r="I4326">
        <f>_xlfn.XLOOKUP(Table1[[#This Row],[Tuotenumero]],tuotteet!$A$2:$A$26,tuotteet!$C$2:$C$26)</f>
        <v>1</v>
      </c>
      <c r="J4326" t="str">
        <f>_xlfn.XLOOKUP(Table1[[#This Row],[ryhmäID]],ryhmat!$A$2:$A$7,ryhmat!$B$2:$B$7)</f>
        <v>Äänentoisto</v>
      </c>
      <c r="K4326">
        <f>Table1[[#This Row],[Myyntihinta]]-Table1[[#This Row],[Ostohinta]]</f>
        <v>122.50999999999999</v>
      </c>
    </row>
    <row r="4327" spans="1:11" x14ac:dyDescent="0.2">
      <c r="A4327">
        <v>54825</v>
      </c>
      <c r="B4327" s="21">
        <v>44633</v>
      </c>
      <c r="C4327" s="26" t="s">
        <v>828</v>
      </c>
      <c r="D4327">
        <v>1</v>
      </c>
      <c r="E4327">
        <v>3</v>
      </c>
      <c r="F4327">
        <v>15</v>
      </c>
      <c r="G4327">
        <v>10.42</v>
      </c>
      <c r="H4327" t="str">
        <f>_xlfn.XLOOKUP(Table1[[#This Row],[MyyjäID]],myyjat!$A$2:$A$16,myyjat!$B$2:$B$16)</f>
        <v>Pekka</v>
      </c>
      <c r="I4327">
        <f>_xlfn.XLOOKUP(Table1[[#This Row],[Tuotenumero]],tuotteet!$A$2:$A$26,tuotteet!$C$2:$C$26)</f>
        <v>4</v>
      </c>
      <c r="J4327" t="str">
        <f>_xlfn.XLOOKUP(Table1[[#This Row],[ryhmäID]],ryhmat!$A$2:$A$7,ryhmat!$B$2:$B$7)</f>
        <v>Tarvikkeet</v>
      </c>
      <c r="K4327">
        <f>Table1[[#This Row],[Myyntihinta]]-Table1[[#This Row],[Ostohinta]]</f>
        <v>4.58</v>
      </c>
    </row>
    <row r="4328" spans="1:11" x14ac:dyDescent="0.2">
      <c r="A4328">
        <v>54826</v>
      </c>
      <c r="B4328" s="21">
        <v>44633</v>
      </c>
      <c r="C4328" s="26" t="s">
        <v>828</v>
      </c>
      <c r="D4328">
        <v>1</v>
      </c>
      <c r="E4328">
        <v>16</v>
      </c>
      <c r="F4328">
        <v>15</v>
      </c>
      <c r="G4328">
        <v>10.220000000000001</v>
      </c>
      <c r="H4328" t="str">
        <f>_xlfn.XLOOKUP(Table1[[#This Row],[MyyjäID]],myyjat!$A$2:$A$16,myyjat!$B$2:$B$16)</f>
        <v>Sanni</v>
      </c>
      <c r="I4328">
        <f>_xlfn.XLOOKUP(Table1[[#This Row],[Tuotenumero]],tuotteet!$A$2:$A$26,tuotteet!$C$2:$C$26)</f>
        <v>4</v>
      </c>
      <c r="J4328" t="str">
        <f>_xlfn.XLOOKUP(Table1[[#This Row],[ryhmäID]],ryhmat!$A$2:$A$7,ryhmat!$B$2:$B$7)</f>
        <v>Tarvikkeet</v>
      </c>
      <c r="K4328">
        <f>Table1[[#This Row],[Myyntihinta]]-Table1[[#This Row],[Ostohinta]]</f>
        <v>4.7799999999999994</v>
      </c>
    </row>
    <row r="4329" spans="1:11" x14ac:dyDescent="0.2">
      <c r="A4329">
        <v>54827</v>
      </c>
      <c r="B4329" s="21">
        <v>44634</v>
      </c>
      <c r="C4329" s="26" t="s">
        <v>828</v>
      </c>
      <c r="D4329">
        <v>1</v>
      </c>
      <c r="E4329">
        <v>6</v>
      </c>
      <c r="F4329">
        <v>14</v>
      </c>
      <c r="G4329">
        <v>10.8</v>
      </c>
      <c r="H4329" t="str">
        <f>_xlfn.XLOOKUP(Table1[[#This Row],[MyyjäID]],myyjat!$A$2:$A$16,myyjat!$B$2:$B$16)</f>
        <v>Hessu</v>
      </c>
      <c r="I4329">
        <f>_xlfn.XLOOKUP(Table1[[#This Row],[Tuotenumero]],tuotteet!$A$2:$A$26,tuotteet!$C$2:$C$26)</f>
        <v>4</v>
      </c>
      <c r="J4329" t="str">
        <f>_xlfn.XLOOKUP(Table1[[#This Row],[ryhmäID]],ryhmat!$A$2:$A$7,ryhmat!$B$2:$B$7)</f>
        <v>Tarvikkeet</v>
      </c>
      <c r="K4329">
        <f>Table1[[#This Row],[Myyntihinta]]-Table1[[#This Row],[Ostohinta]]</f>
        <v>3.1999999999999993</v>
      </c>
    </row>
    <row r="4330" spans="1:11" x14ac:dyDescent="0.2">
      <c r="A4330">
        <v>54828</v>
      </c>
      <c r="B4330" s="21">
        <v>44635</v>
      </c>
      <c r="C4330" s="26" t="s">
        <v>831</v>
      </c>
      <c r="D4330">
        <v>1</v>
      </c>
      <c r="E4330">
        <v>11</v>
      </c>
      <c r="F4330">
        <v>119</v>
      </c>
      <c r="G4330">
        <v>71.819999999999993</v>
      </c>
      <c r="H4330" t="str">
        <f>_xlfn.XLOOKUP(Table1[[#This Row],[MyyjäID]],myyjat!$A$2:$A$16,myyjat!$B$2:$B$16)</f>
        <v>Lisbeth</v>
      </c>
      <c r="I4330">
        <f>_xlfn.XLOOKUP(Table1[[#This Row],[Tuotenumero]],tuotteet!$A$2:$A$26,tuotteet!$C$2:$C$26)</f>
        <v>6</v>
      </c>
      <c r="J4330" t="str">
        <f>_xlfn.XLOOKUP(Table1[[#This Row],[ryhmäID]],ryhmat!$A$2:$A$7,ryhmat!$B$2:$B$7)</f>
        <v>Digiboxit</v>
      </c>
      <c r="K4330">
        <f>Table1[[#This Row],[Myyntihinta]]-Table1[[#This Row],[Ostohinta]]</f>
        <v>47.180000000000007</v>
      </c>
    </row>
    <row r="4331" spans="1:11" x14ac:dyDescent="0.2">
      <c r="A4331">
        <v>54829</v>
      </c>
      <c r="B4331" s="21">
        <v>44635</v>
      </c>
      <c r="C4331" s="26" t="s">
        <v>828</v>
      </c>
      <c r="D4331">
        <v>1</v>
      </c>
      <c r="E4331">
        <v>10</v>
      </c>
      <c r="F4331">
        <v>14</v>
      </c>
      <c r="G4331">
        <v>10.56</v>
      </c>
      <c r="H4331" t="str">
        <f>_xlfn.XLOOKUP(Table1[[#This Row],[MyyjäID]],myyjat!$A$2:$A$16,myyjat!$B$2:$B$16)</f>
        <v>Jenni</v>
      </c>
      <c r="I4331">
        <f>_xlfn.XLOOKUP(Table1[[#This Row],[Tuotenumero]],tuotteet!$A$2:$A$26,tuotteet!$C$2:$C$26)</f>
        <v>4</v>
      </c>
      <c r="J4331" t="str">
        <f>_xlfn.XLOOKUP(Table1[[#This Row],[ryhmäID]],ryhmat!$A$2:$A$7,ryhmat!$B$2:$B$7)</f>
        <v>Tarvikkeet</v>
      </c>
      <c r="K4331">
        <f>Table1[[#This Row],[Myyntihinta]]-Table1[[#This Row],[Ostohinta]]</f>
        <v>3.4399999999999995</v>
      </c>
    </row>
    <row r="4332" spans="1:11" x14ac:dyDescent="0.2">
      <c r="A4332">
        <v>54830</v>
      </c>
      <c r="B4332" s="21">
        <v>44635</v>
      </c>
      <c r="C4332" s="26" t="s">
        <v>828</v>
      </c>
      <c r="D4332">
        <v>1</v>
      </c>
      <c r="E4332">
        <v>2</v>
      </c>
      <c r="F4332">
        <v>14</v>
      </c>
      <c r="G4332">
        <v>10.38</v>
      </c>
      <c r="H4332" t="str">
        <f>_xlfn.XLOOKUP(Table1[[#This Row],[MyyjäID]],myyjat!$A$2:$A$16,myyjat!$B$2:$B$16)</f>
        <v>Petteri</v>
      </c>
      <c r="I4332">
        <f>_xlfn.XLOOKUP(Table1[[#This Row],[Tuotenumero]],tuotteet!$A$2:$A$26,tuotteet!$C$2:$C$26)</f>
        <v>4</v>
      </c>
      <c r="J4332" t="str">
        <f>_xlfn.XLOOKUP(Table1[[#This Row],[ryhmäID]],ryhmat!$A$2:$A$7,ryhmat!$B$2:$B$7)</f>
        <v>Tarvikkeet</v>
      </c>
      <c r="K4332">
        <f>Table1[[#This Row],[Myyntihinta]]-Table1[[#This Row],[Ostohinta]]</f>
        <v>3.6199999999999992</v>
      </c>
    </row>
    <row r="4333" spans="1:11" x14ac:dyDescent="0.2">
      <c r="A4333">
        <v>54831</v>
      </c>
      <c r="B4333" s="21">
        <v>44636</v>
      </c>
      <c r="C4333" s="26" t="s">
        <v>828</v>
      </c>
      <c r="D4333">
        <v>1</v>
      </c>
      <c r="E4333">
        <v>7</v>
      </c>
      <c r="F4333">
        <v>15</v>
      </c>
      <c r="G4333">
        <v>10.83</v>
      </c>
      <c r="H4333" t="str">
        <f>_xlfn.XLOOKUP(Table1[[#This Row],[MyyjäID]],myyjat!$A$2:$A$16,myyjat!$B$2:$B$16)</f>
        <v>Rauno</v>
      </c>
      <c r="I4333">
        <f>_xlfn.XLOOKUP(Table1[[#This Row],[Tuotenumero]],tuotteet!$A$2:$A$26,tuotteet!$C$2:$C$26)</f>
        <v>4</v>
      </c>
      <c r="J4333" t="str">
        <f>_xlfn.XLOOKUP(Table1[[#This Row],[ryhmäID]],ryhmat!$A$2:$A$7,ryhmat!$B$2:$B$7)</f>
        <v>Tarvikkeet</v>
      </c>
      <c r="K4333">
        <f>Table1[[#This Row],[Myyntihinta]]-Table1[[#This Row],[Ostohinta]]</f>
        <v>4.17</v>
      </c>
    </row>
    <row r="4334" spans="1:11" x14ac:dyDescent="0.2">
      <c r="A4334">
        <v>54832</v>
      </c>
      <c r="B4334" s="21">
        <v>44636</v>
      </c>
      <c r="C4334" s="26" t="s">
        <v>828</v>
      </c>
      <c r="D4334">
        <v>1</v>
      </c>
      <c r="E4334">
        <v>6</v>
      </c>
      <c r="F4334">
        <v>15</v>
      </c>
      <c r="G4334">
        <v>10.48</v>
      </c>
      <c r="H4334" t="str">
        <f>_xlfn.XLOOKUP(Table1[[#This Row],[MyyjäID]],myyjat!$A$2:$A$16,myyjat!$B$2:$B$16)</f>
        <v>Hessu</v>
      </c>
      <c r="I4334">
        <f>_xlfn.XLOOKUP(Table1[[#This Row],[Tuotenumero]],tuotteet!$A$2:$A$26,tuotteet!$C$2:$C$26)</f>
        <v>4</v>
      </c>
      <c r="J4334" t="str">
        <f>_xlfn.XLOOKUP(Table1[[#This Row],[ryhmäID]],ryhmat!$A$2:$A$7,ryhmat!$B$2:$B$7)</f>
        <v>Tarvikkeet</v>
      </c>
      <c r="K4334">
        <f>Table1[[#This Row],[Myyntihinta]]-Table1[[#This Row],[Ostohinta]]</f>
        <v>4.5199999999999996</v>
      </c>
    </row>
    <row r="4335" spans="1:11" x14ac:dyDescent="0.2">
      <c r="A4335">
        <v>54833</v>
      </c>
      <c r="B4335" s="21">
        <v>44636</v>
      </c>
      <c r="C4335" s="26" t="s">
        <v>827</v>
      </c>
      <c r="D4335">
        <v>1</v>
      </c>
      <c r="E4335">
        <v>11</v>
      </c>
      <c r="F4335">
        <v>253</v>
      </c>
      <c r="G4335">
        <v>137.96</v>
      </c>
      <c r="H4335" t="str">
        <f>_xlfn.XLOOKUP(Table1[[#This Row],[MyyjäID]],myyjat!$A$2:$A$16,myyjat!$B$2:$B$16)</f>
        <v>Lisbeth</v>
      </c>
      <c r="I4335">
        <f>_xlfn.XLOOKUP(Table1[[#This Row],[Tuotenumero]],tuotteet!$A$2:$A$26,tuotteet!$C$2:$C$26)</f>
        <v>1</v>
      </c>
      <c r="J4335" t="str">
        <f>_xlfn.XLOOKUP(Table1[[#This Row],[ryhmäID]],ryhmat!$A$2:$A$7,ryhmat!$B$2:$B$7)</f>
        <v>Äänentoisto</v>
      </c>
      <c r="K4335">
        <f>Table1[[#This Row],[Myyntihinta]]-Table1[[#This Row],[Ostohinta]]</f>
        <v>115.03999999999999</v>
      </c>
    </row>
    <row r="4336" spans="1:11" x14ac:dyDescent="0.2">
      <c r="A4336">
        <v>54834</v>
      </c>
      <c r="B4336" s="21">
        <v>44636</v>
      </c>
      <c r="C4336" s="26" t="s">
        <v>828</v>
      </c>
      <c r="D4336">
        <v>1</v>
      </c>
      <c r="E4336">
        <v>6</v>
      </c>
      <c r="F4336">
        <v>14</v>
      </c>
      <c r="G4336">
        <v>10.53</v>
      </c>
      <c r="H4336" t="str">
        <f>_xlfn.XLOOKUP(Table1[[#This Row],[MyyjäID]],myyjat!$A$2:$A$16,myyjat!$B$2:$B$16)</f>
        <v>Hessu</v>
      </c>
      <c r="I4336">
        <f>_xlfn.XLOOKUP(Table1[[#This Row],[Tuotenumero]],tuotteet!$A$2:$A$26,tuotteet!$C$2:$C$26)</f>
        <v>4</v>
      </c>
      <c r="J4336" t="str">
        <f>_xlfn.XLOOKUP(Table1[[#This Row],[ryhmäID]],ryhmat!$A$2:$A$7,ryhmat!$B$2:$B$7)</f>
        <v>Tarvikkeet</v>
      </c>
      <c r="K4336">
        <f>Table1[[#This Row],[Myyntihinta]]-Table1[[#This Row],[Ostohinta]]</f>
        <v>3.4700000000000006</v>
      </c>
    </row>
    <row r="4337" spans="1:11" x14ac:dyDescent="0.2">
      <c r="A4337">
        <v>54835</v>
      </c>
      <c r="B4337" s="21">
        <v>44636</v>
      </c>
      <c r="C4337" s="26" t="s">
        <v>826</v>
      </c>
      <c r="D4337">
        <v>1</v>
      </c>
      <c r="E4337">
        <v>1</v>
      </c>
      <c r="F4337">
        <v>17</v>
      </c>
      <c r="G4337">
        <v>9.6</v>
      </c>
      <c r="H4337" t="str">
        <f>_xlfn.XLOOKUP(Table1[[#This Row],[MyyjäID]],myyjat!$A$2:$A$16,myyjat!$B$2:$B$16)</f>
        <v>Jani</v>
      </c>
      <c r="I4337">
        <f>_xlfn.XLOOKUP(Table1[[#This Row],[Tuotenumero]],tuotteet!$A$2:$A$26,tuotteet!$C$2:$C$26)</f>
        <v>4</v>
      </c>
      <c r="J4337" t="str">
        <f>_xlfn.XLOOKUP(Table1[[#This Row],[ryhmäID]],ryhmat!$A$2:$A$7,ryhmat!$B$2:$B$7)</f>
        <v>Tarvikkeet</v>
      </c>
      <c r="K4337">
        <f>Table1[[#This Row],[Myyntihinta]]-Table1[[#This Row],[Ostohinta]]</f>
        <v>7.4</v>
      </c>
    </row>
    <row r="4338" spans="1:11" x14ac:dyDescent="0.2">
      <c r="A4338">
        <v>54836</v>
      </c>
      <c r="B4338" s="21">
        <v>44636</v>
      </c>
      <c r="C4338" s="26" t="s">
        <v>828</v>
      </c>
      <c r="D4338">
        <v>1</v>
      </c>
      <c r="E4338">
        <v>6</v>
      </c>
      <c r="F4338">
        <v>15</v>
      </c>
      <c r="G4338">
        <v>10.59</v>
      </c>
      <c r="H4338" t="str">
        <f>_xlfn.XLOOKUP(Table1[[#This Row],[MyyjäID]],myyjat!$A$2:$A$16,myyjat!$B$2:$B$16)</f>
        <v>Hessu</v>
      </c>
      <c r="I4338">
        <f>_xlfn.XLOOKUP(Table1[[#This Row],[Tuotenumero]],tuotteet!$A$2:$A$26,tuotteet!$C$2:$C$26)</f>
        <v>4</v>
      </c>
      <c r="J4338" t="str">
        <f>_xlfn.XLOOKUP(Table1[[#This Row],[ryhmäID]],ryhmat!$A$2:$A$7,ryhmat!$B$2:$B$7)</f>
        <v>Tarvikkeet</v>
      </c>
      <c r="K4338">
        <f>Table1[[#This Row],[Myyntihinta]]-Table1[[#This Row],[Ostohinta]]</f>
        <v>4.41</v>
      </c>
    </row>
    <row r="4339" spans="1:11" x14ac:dyDescent="0.2">
      <c r="A4339">
        <v>54837</v>
      </c>
      <c r="B4339" s="21">
        <v>44636</v>
      </c>
      <c r="C4339" s="26" t="s">
        <v>830</v>
      </c>
      <c r="D4339">
        <v>1</v>
      </c>
      <c r="E4339">
        <v>5</v>
      </c>
      <c r="F4339">
        <v>55</v>
      </c>
      <c r="G4339">
        <v>44.89</v>
      </c>
      <c r="H4339" t="str">
        <f>_xlfn.XLOOKUP(Table1[[#This Row],[MyyjäID]],myyjat!$A$2:$A$16,myyjat!$B$2:$B$16)</f>
        <v>Liisa</v>
      </c>
      <c r="I4339">
        <f>_xlfn.XLOOKUP(Table1[[#This Row],[Tuotenumero]],tuotteet!$A$2:$A$26,tuotteet!$C$2:$C$26)</f>
        <v>4</v>
      </c>
      <c r="J4339" t="str">
        <f>_xlfn.XLOOKUP(Table1[[#This Row],[ryhmäID]],ryhmat!$A$2:$A$7,ryhmat!$B$2:$B$7)</f>
        <v>Tarvikkeet</v>
      </c>
      <c r="K4339">
        <f>Table1[[#This Row],[Myyntihinta]]-Table1[[#This Row],[Ostohinta]]</f>
        <v>10.11</v>
      </c>
    </row>
    <row r="4340" spans="1:11" x14ac:dyDescent="0.2">
      <c r="A4340">
        <v>54838</v>
      </c>
      <c r="B4340" s="21">
        <v>44637</v>
      </c>
      <c r="C4340" s="26" t="s">
        <v>828</v>
      </c>
      <c r="D4340">
        <v>1</v>
      </c>
      <c r="E4340">
        <v>15</v>
      </c>
      <c r="F4340">
        <v>15</v>
      </c>
      <c r="G4340">
        <v>11.08</v>
      </c>
      <c r="H4340" t="str">
        <f>_xlfn.XLOOKUP(Table1[[#This Row],[MyyjäID]],myyjat!$A$2:$A$16,myyjat!$B$2:$B$16)</f>
        <v>Sohvi</v>
      </c>
      <c r="I4340">
        <f>_xlfn.XLOOKUP(Table1[[#This Row],[Tuotenumero]],tuotteet!$A$2:$A$26,tuotteet!$C$2:$C$26)</f>
        <v>4</v>
      </c>
      <c r="J4340" t="str">
        <f>_xlfn.XLOOKUP(Table1[[#This Row],[ryhmäID]],ryhmat!$A$2:$A$7,ryhmat!$B$2:$B$7)</f>
        <v>Tarvikkeet</v>
      </c>
      <c r="K4340">
        <f>Table1[[#This Row],[Myyntihinta]]-Table1[[#This Row],[Ostohinta]]</f>
        <v>3.92</v>
      </c>
    </row>
    <row r="4341" spans="1:11" x14ac:dyDescent="0.2">
      <c r="A4341">
        <v>54839</v>
      </c>
      <c r="B4341" s="21">
        <v>44638</v>
      </c>
      <c r="C4341" s="26" t="s">
        <v>828</v>
      </c>
      <c r="D4341">
        <v>1</v>
      </c>
      <c r="E4341">
        <v>2</v>
      </c>
      <c r="F4341">
        <v>15</v>
      </c>
      <c r="G4341">
        <v>10.4</v>
      </c>
      <c r="H4341" t="str">
        <f>_xlfn.XLOOKUP(Table1[[#This Row],[MyyjäID]],myyjat!$A$2:$A$16,myyjat!$B$2:$B$16)</f>
        <v>Petteri</v>
      </c>
      <c r="I4341">
        <f>_xlfn.XLOOKUP(Table1[[#This Row],[Tuotenumero]],tuotteet!$A$2:$A$26,tuotteet!$C$2:$C$26)</f>
        <v>4</v>
      </c>
      <c r="J4341" t="str">
        <f>_xlfn.XLOOKUP(Table1[[#This Row],[ryhmäID]],ryhmat!$A$2:$A$7,ryhmat!$B$2:$B$7)</f>
        <v>Tarvikkeet</v>
      </c>
      <c r="K4341">
        <f>Table1[[#This Row],[Myyntihinta]]-Table1[[#This Row],[Ostohinta]]</f>
        <v>4.5999999999999996</v>
      </c>
    </row>
    <row r="4342" spans="1:11" x14ac:dyDescent="0.2">
      <c r="A4342">
        <v>54840</v>
      </c>
      <c r="B4342" s="21">
        <v>44638</v>
      </c>
      <c r="C4342" s="26" t="s">
        <v>828</v>
      </c>
      <c r="D4342">
        <v>1</v>
      </c>
      <c r="E4342">
        <v>5</v>
      </c>
      <c r="F4342">
        <v>15</v>
      </c>
      <c r="G4342">
        <v>10.89</v>
      </c>
      <c r="H4342" t="str">
        <f>_xlfn.XLOOKUP(Table1[[#This Row],[MyyjäID]],myyjat!$A$2:$A$16,myyjat!$B$2:$B$16)</f>
        <v>Liisa</v>
      </c>
      <c r="I4342">
        <f>_xlfn.XLOOKUP(Table1[[#This Row],[Tuotenumero]],tuotteet!$A$2:$A$26,tuotteet!$C$2:$C$26)</f>
        <v>4</v>
      </c>
      <c r="J4342" t="str">
        <f>_xlfn.XLOOKUP(Table1[[#This Row],[ryhmäID]],ryhmat!$A$2:$A$7,ryhmat!$B$2:$B$7)</f>
        <v>Tarvikkeet</v>
      </c>
      <c r="K4342">
        <f>Table1[[#This Row],[Myyntihinta]]-Table1[[#This Row],[Ostohinta]]</f>
        <v>4.1099999999999994</v>
      </c>
    </row>
    <row r="4343" spans="1:11" x14ac:dyDescent="0.2">
      <c r="A4343">
        <v>54841</v>
      </c>
      <c r="B4343" s="21">
        <v>44638</v>
      </c>
      <c r="C4343" s="26" t="s">
        <v>828</v>
      </c>
      <c r="D4343">
        <v>1</v>
      </c>
      <c r="E4343">
        <v>13</v>
      </c>
      <c r="F4343">
        <v>15</v>
      </c>
      <c r="G4343">
        <v>10.199999999999999</v>
      </c>
      <c r="H4343" t="str">
        <f>_xlfn.XLOOKUP(Table1[[#This Row],[MyyjäID]],myyjat!$A$2:$A$16,myyjat!$B$2:$B$16)</f>
        <v>Mari</v>
      </c>
      <c r="I4343">
        <f>_xlfn.XLOOKUP(Table1[[#This Row],[Tuotenumero]],tuotteet!$A$2:$A$26,tuotteet!$C$2:$C$26)</f>
        <v>4</v>
      </c>
      <c r="J4343" t="str">
        <f>_xlfn.XLOOKUP(Table1[[#This Row],[ryhmäID]],ryhmat!$A$2:$A$7,ryhmat!$B$2:$B$7)</f>
        <v>Tarvikkeet</v>
      </c>
      <c r="K4343">
        <f>Table1[[#This Row],[Myyntihinta]]-Table1[[#This Row],[Ostohinta]]</f>
        <v>4.8000000000000007</v>
      </c>
    </row>
    <row r="4344" spans="1:11" x14ac:dyDescent="0.2">
      <c r="A4344">
        <v>54842</v>
      </c>
      <c r="B4344" s="21">
        <v>44638</v>
      </c>
      <c r="C4344" s="26" t="s">
        <v>827</v>
      </c>
      <c r="D4344">
        <v>1</v>
      </c>
      <c r="E4344">
        <v>11</v>
      </c>
      <c r="F4344">
        <v>234</v>
      </c>
      <c r="G4344">
        <v>133.97</v>
      </c>
      <c r="H4344" t="str">
        <f>_xlfn.XLOOKUP(Table1[[#This Row],[MyyjäID]],myyjat!$A$2:$A$16,myyjat!$B$2:$B$16)</f>
        <v>Lisbeth</v>
      </c>
      <c r="I4344">
        <f>_xlfn.XLOOKUP(Table1[[#This Row],[Tuotenumero]],tuotteet!$A$2:$A$26,tuotteet!$C$2:$C$26)</f>
        <v>1</v>
      </c>
      <c r="J4344" t="str">
        <f>_xlfn.XLOOKUP(Table1[[#This Row],[ryhmäID]],ryhmat!$A$2:$A$7,ryhmat!$B$2:$B$7)</f>
        <v>Äänentoisto</v>
      </c>
      <c r="K4344">
        <f>Table1[[#This Row],[Myyntihinta]]-Table1[[#This Row],[Ostohinta]]</f>
        <v>100.03</v>
      </c>
    </row>
    <row r="4345" spans="1:11" x14ac:dyDescent="0.2">
      <c r="A4345">
        <v>54843</v>
      </c>
      <c r="B4345" s="21">
        <v>44639</v>
      </c>
      <c r="C4345" s="26" t="s">
        <v>828</v>
      </c>
      <c r="D4345">
        <v>1</v>
      </c>
      <c r="E4345">
        <v>1</v>
      </c>
      <c r="F4345">
        <v>14</v>
      </c>
      <c r="G4345">
        <v>11.1</v>
      </c>
      <c r="H4345" t="str">
        <f>_xlfn.XLOOKUP(Table1[[#This Row],[MyyjäID]],myyjat!$A$2:$A$16,myyjat!$B$2:$B$16)</f>
        <v>Jani</v>
      </c>
      <c r="I4345">
        <f>_xlfn.XLOOKUP(Table1[[#This Row],[Tuotenumero]],tuotteet!$A$2:$A$26,tuotteet!$C$2:$C$26)</f>
        <v>4</v>
      </c>
      <c r="J4345" t="str">
        <f>_xlfn.XLOOKUP(Table1[[#This Row],[ryhmäID]],ryhmat!$A$2:$A$7,ryhmat!$B$2:$B$7)</f>
        <v>Tarvikkeet</v>
      </c>
      <c r="K4345">
        <f>Table1[[#This Row],[Myyntihinta]]-Table1[[#This Row],[Ostohinta]]</f>
        <v>2.9000000000000004</v>
      </c>
    </row>
    <row r="4346" spans="1:11" x14ac:dyDescent="0.2">
      <c r="A4346">
        <v>54844</v>
      </c>
      <c r="B4346" s="21">
        <v>44639</v>
      </c>
      <c r="C4346" s="26" t="s">
        <v>828</v>
      </c>
      <c r="D4346">
        <v>1</v>
      </c>
      <c r="E4346">
        <v>7</v>
      </c>
      <c r="F4346">
        <v>15</v>
      </c>
      <c r="G4346">
        <v>10.51</v>
      </c>
      <c r="H4346" t="str">
        <f>_xlfn.XLOOKUP(Table1[[#This Row],[MyyjäID]],myyjat!$A$2:$A$16,myyjat!$B$2:$B$16)</f>
        <v>Rauno</v>
      </c>
      <c r="I4346">
        <f>_xlfn.XLOOKUP(Table1[[#This Row],[Tuotenumero]],tuotteet!$A$2:$A$26,tuotteet!$C$2:$C$26)</f>
        <v>4</v>
      </c>
      <c r="J4346" t="str">
        <f>_xlfn.XLOOKUP(Table1[[#This Row],[ryhmäID]],ryhmat!$A$2:$A$7,ryhmat!$B$2:$B$7)</f>
        <v>Tarvikkeet</v>
      </c>
      <c r="K4346">
        <f>Table1[[#This Row],[Myyntihinta]]-Table1[[#This Row],[Ostohinta]]</f>
        <v>4.49</v>
      </c>
    </row>
    <row r="4347" spans="1:11" x14ac:dyDescent="0.2">
      <c r="A4347">
        <v>54845</v>
      </c>
      <c r="B4347" s="21">
        <v>44640</v>
      </c>
      <c r="C4347" s="26" t="s">
        <v>828</v>
      </c>
      <c r="D4347">
        <v>1</v>
      </c>
      <c r="E4347">
        <v>7</v>
      </c>
      <c r="F4347">
        <v>15</v>
      </c>
      <c r="G4347">
        <v>10.8</v>
      </c>
      <c r="H4347" t="str">
        <f>_xlfn.XLOOKUP(Table1[[#This Row],[MyyjäID]],myyjat!$A$2:$A$16,myyjat!$B$2:$B$16)</f>
        <v>Rauno</v>
      </c>
      <c r="I4347">
        <f>_xlfn.XLOOKUP(Table1[[#This Row],[Tuotenumero]],tuotteet!$A$2:$A$26,tuotteet!$C$2:$C$26)</f>
        <v>4</v>
      </c>
      <c r="J4347" t="str">
        <f>_xlfn.XLOOKUP(Table1[[#This Row],[ryhmäID]],ryhmat!$A$2:$A$7,ryhmat!$B$2:$B$7)</f>
        <v>Tarvikkeet</v>
      </c>
      <c r="K4347">
        <f>Table1[[#This Row],[Myyntihinta]]-Table1[[#This Row],[Ostohinta]]</f>
        <v>4.1999999999999993</v>
      </c>
    </row>
    <row r="4348" spans="1:11" x14ac:dyDescent="0.2">
      <c r="A4348">
        <v>54846</v>
      </c>
      <c r="B4348" s="21">
        <v>44640</v>
      </c>
      <c r="C4348" s="26" t="s">
        <v>830</v>
      </c>
      <c r="D4348">
        <v>1</v>
      </c>
      <c r="E4348">
        <v>15</v>
      </c>
      <c r="F4348">
        <v>56</v>
      </c>
      <c r="G4348">
        <v>42.2</v>
      </c>
      <c r="H4348" t="str">
        <f>_xlfn.XLOOKUP(Table1[[#This Row],[MyyjäID]],myyjat!$A$2:$A$16,myyjat!$B$2:$B$16)</f>
        <v>Sohvi</v>
      </c>
      <c r="I4348">
        <f>_xlfn.XLOOKUP(Table1[[#This Row],[Tuotenumero]],tuotteet!$A$2:$A$26,tuotteet!$C$2:$C$26)</f>
        <v>4</v>
      </c>
      <c r="J4348" t="str">
        <f>_xlfn.XLOOKUP(Table1[[#This Row],[ryhmäID]],ryhmat!$A$2:$A$7,ryhmat!$B$2:$B$7)</f>
        <v>Tarvikkeet</v>
      </c>
      <c r="K4348">
        <f>Table1[[#This Row],[Myyntihinta]]-Table1[[#This Row],[Ostohinta]]</f>
        <v>13.799999999999997</v>
      </c>
    </row>
    <row r="4349" spans="1:11" x14ac:dyDescent="0.2">
      <c r="A4349">
        <v>54847</v>
      </c>
      <c r="B4349" s="21">
        <v>44640</v>
      </c>
      <c r="C4349" s="26" t="s">
        <v>828</v>
      </c>
      <c r="D4349">
        <v>1</v>
      </c>
      <c r="E4349">
        <v>3</v>
      </c>
      <c r="F4349">
        <v>14</v>
      </c>
      <c r="G4349">
        <v>10.71</v>
      </c>
      <c r="H4349" t="str">
        <f>_xlfn.XLOOKUP(Table1[[#This Row],[MyyjäID]],myyjat!$A$2:$A$16,myyjat!$B$2:$B$16)</f>
        <v>Pekka</v>
      </c>
      <c r="I4349">
        <f>_xlfn.XLOOKUP(Table1[[#This Row],[Tuotenumero]],tuotteet!$A$2:$A$26,tuotteet!$C$2:$C$26)</f>
        <v>4</v>
      </c>
      <c r="J4349" t="str">
        <f>_xlfn.XLOOKUP(Table1[[#This Row],[ryhmäID]],ryhmat!$A$2:$A$7,ryhmat!$B$2:$B$7)</f>
        <v>Tarvikkeet</v>
      </c>
      <c r="K4349">
        <f>Table1[[#This Row],[Myyntihinta]]-Table1[[#This Row],[Ostohinta]]</f>
        <v>3.2899999999999991</v>
      </c>
    </row>
    <row r="4350" spans="1:11" x14ac:dyDescent="0.2">
      <c r="A4350">
        <v>54848</v>
      </c>
      <c r="B4350" s="21">
        <v>44640</v>
      </c>
      <c r="C4350" s="26" t="s">
        <v>828</v>
      </c>
      <c r="D4350">
        <v>1</v>
      </c>
      <c r="E4350">
        <v>6</v>
      </c>
      <c r="F4350">
        <v>15</v>
      </c>
      <c r="G4350">
        <v>10.93</v>
      </c>
      <c r="H4350" t="str">
        <f>_xlfn.XLOOKUP(Table1[[#This Row],[MyyjäID]],myyjat!$A$2:$A$16,myyjat!$B$2:$B$16)</f>
        <v>Hessu</v>
      </c>
      <c r="I4350">
        <f>_xlfn.XLOOKUP(Table1[[#This Row],[Tuotenumero]],tuotteet!$A$2:$A$26,tuotteet!$C$2:$C$26)</f>
        <v>4</v>
      </c>
      <c r="J4350" t="str">
        <f>_xlfn.XLOOKUP(Table1[[#This Row],[ryhmäID]],ryhmat!$A$2:$A$7,ryhmat!$B$2:$B$7)</f>
        <v>Tarvikkeet</v>
      </c>
      <c r="K4350">
        <f>Table1[[#This Row],[Myyntihinta]]-Table1[[#This Row],[Ostohinta]]</f>
        <v>4.07</v>
      </c>
    </row>
    <row r="4351" spans="1:11" x14ac:dyDescent="0.2">
      <c r="A4351">
        <v>54849</v>
      </c>
      <c r="B4351" s="21">
        <v>44640</v>
      </c>
      <c r="C4351" s="26" t="s">
        <v>829</v>
      </c>
      <c r="D4351">
        <v>1</v>
      </c>
      <c r="E4351">
        <v>3</v>
      </c>
      <c r="F4351">
        <v>326</v>
      </c>
      <c r="G4351">
        <v>220.16</v>
      </c>
      <c r="H4351" t="str">
        <f>_xlfn.XLOOKUP(Table1[[#This Row],[MyyjäID]],myyjat!$A$2:$A$16,myyjat!$B$2:$B$16)</f>
        <v>Pekka</v>
      </c>
      <c r="I4351">
        <f>_xlfn.XLOOKUP(Table1[[#This Row],[Tuotenumero]],tuotteet!$A$2:$A$26,tuotteet!$C$2:$C$26)</f>
        <v>3</v>
      </c>
      <c r="J4351" t="str">
        <f>_xlfn.XLOOKUP(Table1[[#This Row],[ryhmäID]],ryhmat!$A$2:$A$7,ryhmat!$B$2:$B$7)</f>
        <v>TV</v>
      </c>
      <c r="K4351">
        <f>Table1[[#This Row],[Myyntihinta]]-Table1[[#This Row],[Ostohinta]]</f>
        <v>105.84</v>
      </c>
    </row>
    <row r="4352" spans="1:11" x14ac:dyDescent="0.2">
      <c r="A4352">
        <v>54850</v>
      </c>
      <c r="B4352" s="21">
        <v>44640</v>
      </c>
      <c r="C4352" s="26" t="s">
        <v>828</v>
      </c>
      <c r="D4352">
        <v>1</v>
      </c>
      <c r="E4352">
        <v>3</v>
      </c>
      <c r="F4352">
        <v>15</v>
      </c>
      <c r="G4352">
        <v>11.23</v>
      </c>
      <c r="H4352" t="str">
        <f>_xlfn.XLOOKUP(Table1[[#This Row],[MyyjäID]],myyjat!$A$2:$A$16,myyjat!$B$2:$B$16)</f>
        <v>Pekka</v>
      </c>
      <c r="I4352">
        <f>_xlfn.XLOOKUP(Table1[[#This Row],[Tuotenumero]],tuotteet!$A$2:$A$26,tuotteet!$C$2:$C$26)</f>
        <v>4</v>
      </c>
      <c r="J4352" t="str">
        <f>_xlfn.XLOOKUP(Table1[[#This Row],[ryhmäID]],ryhmat!$A$2:$A$7,ryhmat!$B$2:$B$7)</f>
        <v>Tarvikkeet</v>
      </c>
      <c r="K4352">
        <f>Table1[[#This Row],[Myyntihinta]]-Table1[[#This Row],[Ostohinta]]</f>
        <v>3.7699999999999996</v>
      </c>
    </row>
    <row r="4353" spans="1:11" x14ac:dyDescent="0.2">
      <c r="A4353">
        <v>54851</v>
      </c>
      <c r="B4353" s="21">
        <v>44641</v>
      </c>
      <c r="C4353" s="26" t="s">
        <v>828</v>
      </c>
      <c r="D4353">
        <v>1</v>
      </c>
      <c r="E4353">
        <v>7</v>
      </c>
      <c r="F4353">
        <v>14</v>
      </c>
      <c r="G4353">
        <v>11.14</v>
      </c>
      <c r="H4353" t="str">
        <f>_xlfn.XLOOKUP(Table1[[#This Row],[MyyjäID]],myyjat!$A$2:$A$16,myyjat!$B$2:$B$16)</f>
        <v>Rauno</v>
      </c>
      <c r="I4353">
        <f>_xlfn.XLOOKUP(Table1[[#This Row],[Tuotenumero]],tuotteet!$A$2:$A$26,tuotteet!$C$2:$C$26)</f>
        <v>4</v>
      </c>
      <c r="J4353" t="str">
        <f>_xlfn.XLOOKUP(Table1[[#This Row],[ryhmäID]],ryhmat!$A$2:$A$7,ryhmat!$B$2:$B$7)</f>
        <v>Tarvikkeet</v>
      </c>
      <c r="K4353">
        <f>Table1[[#This Row],[Myyntihinta]]-Table1[[#This Row],[Ostohinta]]</f>
        <v>2.8599999999999994</v>
      </c>
    </row>
    <row r="4354" spans="1:11" x14ac:dyDescent="0.2">
      <c r="A4354">
        <v>54852</v>
      </c>
      <c r="B4354" s="21">
        <v>44641</v>
      </c>
      <c r="C4354" s="26" t="s">
        <v>827</v>
      </c>
      <c r="D4354">
        <v>1</v>
      </c>
      <c r="E4354">
        <v>5</v>
      </c>
      <c r="F4354">
        <v>241</v>
      </c>
      <c r="G4354">
        <v>127.62</v>
      </c>
      <c r="H4354" t="str">
        <f>_xlfn.XLOOKUP(Table1[[#This Row],[MyyjäID]],myyjat!$A$2:$A$16,myyjat!$B$2:$B$16)</f>
        <v>Liisa</v>
      </c>
      <c r="I4354">
        <f>_xlfn.XLOOKUP(Table1[[#This Row],[Tuotenumero]],tuotteet!$A$2:$A$26,tuotteet!$C$2:$C$26)</f>
        <v>1</v>
      </c>
      <c r="J4354" t="str">
        <f>_xlfn.XLOOKUP(Table1[[#This Row],[ryhmäID]],ryhmat!$A$2:$A$7,ryhmat!$B$2:$B$7)</f>
        <v>Äänentoisto</v>
      </c>
      <c r="K4354">
        <f>Table1[[#This Row],[Myyntihinta]]-Table1[[#This Row],[Ostohinta]]</f>
        <v>113.38</v>
      </c>
    </row>
    <row r="4355" spans="1:11" x14ac:dyDescent="0.2">
      <c r="A4355">
        <v>54853</v>
      </c>
      <c r="B4355" s="21">
        <v>44642</v>
      </c>
      <c r="C4355" s="26" t="s">
        <v>833</v>
      </c>
      <c r="D4355">
        <v>1</v>
      </c>
      <c r="E4355">
        <v>6</v>
      </c>
      <c r="F4355">
        <v>32</v>
      </c>
      <c r="G4355">
        <v>19.7</v>
      </c>
      <c r="H4355" t="str">
        <f>_xlfn.XLOOKUP(Table1[[#This Row],[MyyjäID]],myyjat!$A$2:$A$16,myyjat!$B$2:$B$16)</f>
        <v>Hessu</v>
      </c>
      <c r="I4355">
        <f>_xlfn.XLOOKUP(Table1[[#This Row],[Tuotenumero]],tuotteet!$A$2:$A$26,tuotteet!$C$2:$C$26)</f>
        <v>4</v>
      </c>
      <c r="J4355" t="str">
        <f>_xlfn.XLOOKUP(Table1[[#This Row],[ryhmäID]],ryhmat!$A$2:$A$7,ryhmat!$B$2:$B$7)</f>
        <v>Tarvikkeet</v>
      </c>
      <c r="K4355">
        <f>Table1[[#This Row],[Myyntihinta]]-Table1[[#This Row],[Ostohinta]]</f>
        <v>12.3</v>
      </c>
    </row>
    <row r="4356" spans="1:11" x14ac:dyDescent="0.2">
      <c r="A4356">
        <v>54854</v>
      </c>
      <c r="B4356" s="21">
        <v>44642</v>
      </c>
      <c r="C4356" s="26" t="s">
        <v>828</v>
      </c>
      <c r="D4356">
        <v>1</v>
      </c>
      <c r="E4356">
        <v>3</v>
      </c>
      <c r="F4356">
        <v>14</v>
      </c>
      <c r="G4356">
        <v>10.45</v>
      </c>
      <c r="H4356" t="str">
        <f>_xlfn.XLOOKUP(Table1[[#This Row],[MyyjäID]],myyjat!$A$2:$A$16,myyjat!$B$2:$B$16)</f>
        <v>Pekka</v>
      </c>
      <c r="I4356">
        <f>_xlfn.XLOOKUP(Table1[[#This Row],[Tuotenumero]],tuotteet!$A$2:$A$26,tuotteet!$C$2:$C$26)</f>
        <v>4</v>
      </c>
      <c r="J4356" t="str">
        <f>_xlfn.XLOOKUP(Table1[[#This Row],[ryhmäID]],ryhmat!$A$2:$A$7,ryhmat!$B$2:$B$7)</f>
        <v>Tarvikkeet</v>
      </c>
      <c r="K4356">
        <f>Table1[[#This Row],[Myyntihinta]]-Table1[[#This Row],[Ostohinta]]</f>
        <v>3.5500000000000007</v>
      </c>
    </row>
    <row r="4357" spans="1:11" x14ac:dyDescent="0.2">
      <c r="A4357">
        <v>54855</v>
      </c>
      <c r="B4357" s="21">
        <v>44643</v>
      </c>
      <c r="C4357" s="26" t="s">
        <v>828</v>
      </c>
      <c r="D4357">
        <v>1</v>
      </c>
      <c r="E4357">
        <v>6</v>
      </c>
      <c r="F4357">
        <v>15</v>
      </c>
      <c r="G4357">
        <v>10.9</v>
      </c>
      <c r="H4357" t="str">
        <f>_xlfn.XLOOKUP(Table1[[#This Row],[MyyjäID]],myyjat!$A$2:$A$16,myyjat!$B$2:$B$16)</f>
        <v>Hessu</v>
      </c>
      <c r="I4357">
        <f>_xlfn.XLOOKUP(Table1[[#This Row],[Tuotenumero]],tuotteet!$A$2:$A$26,tuotteet!$C$2:$C$26)</f>
        <v>4</v>
      </c>
      <c r="J4357" t="str">
        <f>_xlfn.XLOOKUP(Table1[[#This Row],[ryhmäID]],ryhmat!$A$2:$A$7,ryhmat!$B$2:$B$7)</f>
        <v>Tarvikkeet</v>
      </c>
      <c r="K4357">
        <f>Table1[[#This Row],[Myyntihinta]]-Table1[[#This Row],[Ostohinta]]</f>
        <v>4.0999999999999996</v>
      </c>
    </row>
    <row r="4358" spans="1:11" x14ac:dyDescent="0.2">
      <c r="A4358">
        <v>54856</v>
      </c>
      <c r="B4358" s="21">
        <v>44643</v>
      </c>
      <c r="C4358" s="26" t="s">
        <v>826</v>
      </c>
      <c r="D4358">
        <v>1</v>
      </c>
      <c r="E4358">
        <v>6</v>
      </c>
      <c r="F4358">
        <v>18</v>
      </c>
      <c r="G4358">
        <v>9.4600000000000009</v>
      </c>
      <c r="H4358" t="str">
        <f>_xlfn.XLOOKUP(Table1[[#This Row],[MyyjäID]],myyjat!$A$2:$A$16,myyjat!$B$2:$B$16)</f>
        <v>Hessu</v>
      </c>
      <c r="I4358">
        <f>_xlfn.XLOOKUP(Table1[[#This Row],[Tuotenumero]],tuotteet!$A$2:$A$26,tuotteet!$C$2:$C$26)</f>
        <v>4</v>
      </c>
      <c r="J4358" t="str">
        <f>_xlfn.XLOOKUP(Table1[[#This Row],[ryhmäID]],ryhmat!$A$2:$A$7,ryhmat!$B$2:$B$7)</f>
        <v>Tarvikkeet</v>
      </c>
      <c r="K4358">
        <f>Table1[[#This Row],[Myyntihinta]]-Table1[[#This Row],[Ostohinta]]</f>
        <v>8.5399999999999991</v>
      </c>
    </row>
    <row r="4359" spans="1:11" x14ac:dyDescent="0.2">
      <c r="A4359">
        <v>54857</v>
      </c>
      <c r="B4359" s="21">
        <v>44643</v>
      </c>
      <c r="C4359" s="26" t="s">
        <v>831</v>
      </c>
      <c r="D4359">
        <v>1</v>
      </c>
      <c r="E4359">
        <v>6</v>
      </c>
      <c r="F4359">
        <v>115</v>
      </c>
      <c r="G4359">
        <v>77.430000000000007</v>
      </c>
      <c r="H4359" t="str">
        <f>_xlfn.XLOOKUP(Table1[[#This Row],[MyyjäID]],myyjat!$A$2:$A$16,myyjat!$B$2:$B$16)</f>
        <v>Hessu</v>
      </c>
      <c r="I4359">
        <f>_xlfn.XLOOKUP(Table1[[#This Row],[Tuotenumero]],tuotteet!$A$2:$A$26,tuotteet!$C$2:$C$26)</f>
        <v>6</v>
      </c>
      <c r="J4359" t="str">
        <f>_xlfn.XLOOKUP(Table1[[#This Row],[ryhmäID]],ryhmat!$A$2:$A$7,ryhmat!$B$2:$B$7)</f>
        <v>Digiboxit</v>
      </c>
      <c r="K4359">
        <f>Table1[[#This Row],[Myyntihinta]]-Table1[[#This Row],[Ostohinta]]</f>
        <v>37.569999999999993</v>
      </c>
    </row>
    <row r="4360" spans="1:11" x14ac:dyDescent="0.2">
      <c r="A4360">
        <v>54858</v>
      </c>
      <c r="B4360" s="21">
        <v>44644</v>
      </c>
      <c r="C4360" s="26" t="s">
        <v>827</v>
      </c>
      <c r="D4360">
        <v>1</v>
      </c>
      <c r="E4360">
        <v>15</v>
      </c>
      <c r="F4360">
        <v>235</v>
      </c>
      <c r="G4360">
        <v>130.87</v>
      </c>
      <c r="H4360" t="str">
        <f>_xlfn.XLOOKUP(Table1[[#This Row],[MyyjäID]],myyjat!$A$2:$A$16,myyjat!$B$2:$B$16)</f>
        <v>Sohvi</v>
      </c>
      <c r="I4360">
        <f>_xlfn.XLOOKUP(Table1[[#This Row],[Tuotenumero]],tuotteet!$A$2:$A$26,tuotteet!$C$2:$C$26)</f>
        <v>1</v>
      </c>
      <c r="J4360" t="str">
        <f>_xlfn.XLOOKUP(Table1[[#This Row],[ryhmäID]],ryhmat!$A$2:$A$7,ryhmat!$B$2:$B$7)</f>
        <v>Äänentoisto</v>
      </c>
      <c r="K4360">
        <f>Table1[[#This Row],[Myyntihinta]]-Table1[[#This Row],[Ostohinta]]</f>
        <v>104.13</v>
      </c>
    </row>
    <row r="4361" spans="1:11" x14ac:dyDescent="0.2">
      <c r="A4361">
        <v>54859</v>
      </c>
      <c r="B4361" s="21">
        <v>44644</v>
      </c>
      <c r="C4361" s="26" t="s">
        <v>828</v>
      </c>
      <c r="D4361">
        <v>1</v>
      </c>
      <c r="E4361">
        <v>9</v>
      </c>
      <c r="F4361">
        <v>14</v>
      </c>
      <c r="G4361">
        <v>11.25</v>
      </c>
      <c r="H4361" t="str">
        <f>_xlfn.XLOOKUP(Table1[[#This Row],[MyyjäID]],myyjat!$A$2:$A$16,myyjat!$B$2:$B$16)</f>
        <v>Maija</v>
      </c>
      <c r="I4361">
        <f>_xlfn.XLOOKUP(Table1[[#This Row],[Tuotenumero]],tuotteet!$A$2:$A$26,tuotteet!$C$2:$C$26)</f>
        <v>4</v>
      </c>
      <c r="J4361" t="str">
        <f>_xlfn.XLOOKUP(Table1[[#This Row],[ryhmäID]],ryhmat!$A$2:$A$7,ryhmat!$B$2:$B$7)</f>
        <v>Tarvikkeet</v>
      </c>
      <c r="K4361">
        <f>Table1[[#This Row],[Myyntihinta]]-Table1[[#This Row],[Ostohinta]]</f>
        <v>2.75</v>
      </c>
    </row>
    <row r="4362" spans="1:11" x14ac:dyDescent="0.2">
      <c r="A4362">
        <v>54860</v>
      </c>
      <c r="B4362" s="21">
        <v>44644</v>
      </c>
      <c r="C4362" s="26" t="s">
        <v>828</v>
      </c>
      <c r="D4362">
        <v>1</v>
      </c>
      <c r="E4362">
        <v>7</v>
      </c>
      <c r="F4362">
        <v>14</v>
      </c>
      <c r="G4362">
        <v>10.42</v>
      </c>
      <c r="H4362" t="str">
        <f>_xlfn.XLOOKUP(Table1[[#This Row],[MyyjäID]],myyjat!$A$2:$A$16,myyjat!$B$2:$B$16)</f>
        <v>Rauno</v>
      </c>
      <c r="I4362">
        <f>_xlfn.XLOOKUP(Table1[[#This Row],[Tuotenumero]],tuotteet!$A$2:$A$26,tuotteet!$C$2:$C$26)</f>
        <v>4</v>
      </c>
      <c r="J4362" t="str">
        <f>_xlfn.XLOOKUP(Table1[[#This Row],[ryhmäID]],ryhmat!$A$2:$A$7,ryhmat!$B$2:$B$7)</f>
        <v>Tarvikkeet</v>
      </c>
      <c r="K4362">
        <f>Table1[[#This Row],[Myyntihinta]]-Table1[[#This Row],[Ostohinta]]</f>
        <v>3.58</v>
      </c>
    </row>
    <row r="4363" spans="1:11" x14ac:dyDescent="0.2">
      <c r="A4363">
        <v>54861</v>
      </c>
      <c r="B4363" s="21">
        <v>44644</v>
      </c>
      <c r="C4363" s="26" t="s">
        <v>828</v>
      </c>
      <c r="D4363">
        <v>1</v>
      </c>
      <c r="E4363">
        <v>5</v>
      </c>
      <c r="F4363">
        <v>15</v>
      </c>
      <c r="G4363">
        <v>11.13</v>
      </c>
      <c r="H4363" t="str">
        <f>_xlfn.XLOOKUP(Table1[[#This Row],[MyyjäID]],myyjat!$A$2:$A$16,myyjat!$B$2:$B$16)</f>
        <v>Liisa</v>
      </c>
      <c r="I4363">
        <f>_xlfn.XLOOKUP(Table1[[#This Row],[Tuotenumero]],tuotteet!$A$2:$A$26,tuotteet!$C$2:$C$26)</f>
        <v>4</v>
      </c>
      <c r="J4363" t="str">
        <f>_xlfn.XLOOKUP(Table1[[#This Row],[ryhmäID]],ryhmat!$A$2:$A$7,ryhmat!$B$2:$B$7)</f>
        <v>Tarvikkeet</v>
      </c>
      <c r="K4363">
        <f>Table1[[#This Row],[Myyntihinta]]-Table1[[#This Row],[Ostohinta]]</f>
        <v>3.8699999999999992</v>
      </c>
    </row>
    <row r="4364" spans="1:11" x14ac:dyDescent="0.2">
      <c r="A4364">
        <v>54862</v>
      </c>
      <c r="B4364" s="21">
        <v>44644</v>
      </c>
      <c r="C4364" s="26" t="s">
        <v>828</v>
      </c>
      <c r="D4364">
        <v>1</v>
      </c>
      <c r="E4364">
        <v>7</v>
      </c>
      <c r="F4364">
        <v>14</v>
      </c>
      <c r="G4364">
        <v>10.52</v>
      </c>
      <c r="H4364" t="str">
        <f>_xlfn.XLOOKUP(Table1[[#This Row],[MyyjäID]],myyjat!$A$2:$A$16,myyjat!$B$2:$B$16)</f>
        <v>Rauno</v>
      </c>
      <c r="I4364">
        <f>_xlfn.XLOOKUP(Table1[[#This Row],[Tuotenumero]],tuotteet!$A$2:$A$26,tuotteet!$C$2:$C$26)</f>
        <v>4</v>
      </c>
      <c r="J4364" t="str">
        <f>_xlfn.XLOOKUP(Table1[[#This Row],[ryhmäID]],ryhmat!$A$2:$A$7,ryhmat!$B$2:$B$7)</f>
        <v>Tarvikkeet</v>
      </c>
      <c r="K4364">
        <f>Table1[[#This Row],[Myyntihinta]]-Table1[[#This Row],[Ostohinta]]</f>
        <v>3.4800000000000004</v>
      </c>
    </row>
    <row r="4365" spans="1:11" x14ac:dyDescent="0.2">
      <c r="A4365">
        <v>54863</v>
      </c>
      <c r="B4365" s="21">
        <v>44645</v>
      </c>
      <c r="C4365" s="26" t="s">
        <v>828</v>
      </c>
      <c r="D4365">
        <v>1</v>
      </c>
      <c r="E4365">
        <v>11</v>
      </c>
      <c r="F4365">
        <v>14</v>
      </c>
      <c r="G4365">
        <v>10.78</v>
      </c>
      <c r="H4365" t="str">
        <f>_xlfn.XLOOKUP(Table1[[#This Row],[MyyjäID]],myyjat!$A$2:$A$16,myyjat!$B$2:$B$16)</f>
        <v>Lisbeth</v>
      </c>
      <c r="I4365">
        <f>_xlfn.XLOOKUP(Table1[[#This Row],[Tuotenumero]],tuotteet!$A$2:$A$26,tuotteet!$C$2:$C$26)</f>
        <v>4</v>
      </c>
      <c r="J4365" t="str">
        <f>_xlfn.XLOOKUP(Table1[[#This Row],[ryhmäID]],ryhmat!$A$2:$A$7,ryhmat!$B$2:$B$7)</f>
        <v>Tarvikkeet</v>
      </c>
      <c r="K4365">
        <f>Table1[[#This Row],[Myyntihinta]]-Table1[[#This Row],[Ostohinta]]</f>
        <v>3.2200000000000006</v>
      </c>
    </row>
    <row r="4366" spans="1:11" x14ac:dyDescent="0.2">
      <c r="A4366">
        <v>54864</v>
      </c>
      <c r="B4366" s="21">
        <v>44645</v>
      </c>
      <c r="C4366" s="26" t="s">
        <v>828</v>
      </c>
      <c r="D4366">
        <v>1</v>
      </c>
      <c r="E4366">
        <v>7</v>
      </c>
      <c r="F4366">
        <v>15</v>
      </c>
      <c r="G4366">
        <v>10.52</v>
      </c>
      <c r="H4366" t="str">
        <f>_xlfn.XLOOKUP(Table1[[#This Row],[MyyjäID]],myyjat!$A$2:$A$16,myyjat!$B$2:$B$16)</f>
        <v>Rauno</v>
      </c>
      <c r="I4366">
        <f>_xlfn.XLOOKUP(Table1[[#This Row],[Tuotenumero]],tuotteet!$A$2:$A$26,tuotteet!$C$2:$C$26)</f>
        <v>4</v>
      </c>
      <c r="J4366" t="str">
        <f>_xlfn.XLOOKUP(Table1[[#This Row],[ryhmäID]],ryhmat!$A$2:$A$7,ryhmat!$B$2:$B$7)</f>
        <v>Tarvikkeet</v>
      </c>
      <c r="K4366">
        <f>Table1[[#This Row],[Myyntihinta]]-Table1[[#This Row],[Ostohinta]]</f>
        <v>4.4800000000000004</v>
      </c>
    </row>
    <row r="4367" spans="1:11" x14ac:dyDescent="0.2">
      <c r="A4367">
        <v>54865</v>
      </c>
      <c r="B4367" s="21">
        <v>44645</v>
      </c>
      <c r="C4367" s="26" t="s">
        <v>828</v>
      </c>
      <c r="D4367">
        <v>1</v>
      </c>
      <c r="E4367">
        <v>11</v>
      </c>
      <c r="F4367">
        <v>14</v>
      </c>
      <c r="G4367">
        <v>10.78</v>
      </c>
      <c r="H4367" t="str">
        <f>_xlfn.XLOOKUP(Table1[[#This Row],[MyyjäID]],myyjat!$A$2:$A$16,myyjat!$B$2:$B$16)</f>
        <v>Lisbeth</v>
      </c>
      <c r="I4367">
        <f>_xlfn.XLOOKUP(Table1[[#This Row],[Tuotenumero]],tuotteet!$A$2:$A$26,tuotteet!$C$2:$C$26)</f>
        <v>4</v>
      </c>
      <c r="J4367" t="str">
        <f>_xlfn.XLOOKUP(Table1[[#This Row],[ryhmäID]],ryhmat!$A$2:$A$7,ryhmat!$B$2:$B$7)</f>
        <v>Tarvikkeet</v>
      </c>
      <c r="K4367">
        <f>Table1[[#This Row],[Myyntihinta]]-Table1[[#This Row],[Ostohinta]]</f>
        <v>3.2200000000000006</v>
      </c>
    </row>
    <row r="4368" spans="1:11" x14ac:dyDescent="0.2">
      <c r="A4368">
        <v>54866</v>
      </c>
      <c r="B4368" s="21">
        <v>44646</v>
      </c>
      <c r="C4368" s="26" t="s">
        <v>828</v>
      </c>
      <c r="D4368">
        <v>1</v>
      </c>
      <c r="E4368">
        <v>11</v>
      </c>
      <c r="F4368">
        <v>15</v>
      </c>
      <c r="G4368">
        <v>10.57</v>
      </c>
      <c r="H4368" t="str">
        <f>_xlfn.XLOOKUP(Table1[[#This Row],[MyyjäID]],myyjat!$A$2:$A$16,myyjat!$B$2:$B$16)</f>
        <v>Lisbeth</v>
      </c>
      <c r="I4368">
        <f>_xlfn.XLOOKUP(Table1[[#This Row],[Tuotenumero]],tuotteet!$A$2:$A$26,tuotteet!$C$2:$C$26)</f>
        <v>4</v>
      </c>
      <c r="J4368" t="str">
        <f>_xlfn.XLOOKUP(Table1[[#This Row],[ryhmäID]],ryhmat!$A$2:$A$7,ryhmat!$B$2:$B$7)</f>
        <v>Tarvikkeet</v>
      </c>
      <c r="K4368">
        <f>Table1[[#This Row],[Myyntihinta]]-Table1[[#This Row],[Ostohinta]]</f>
        <v>4.43</v>
      </c>
    </row>
    <row r="4369" spans="1:11" x14ac:dyDescent="0.2">
      <c r="A4369">
        <v>54867</v>
      </c>
      <c r="B4369" s="21">
        <v>44646</v>
      </c>
      <c r="C4369" s="26" t="s">
        <v>828</v>
      </c>
      <c r="D4369">
        <v>1</v>
      </c>
      <c r="E4369">
        <v>9</v>
      </c>
      <c r="F4369">
        <v>15</v>
      </c>
      <c r="G4369">
        <v>10.53</v>
      </c>
      <c r="H4369" t="str">
        <f>_xlfn.XLOOKUP(Table1[[#This Row],[MyyjäID]],myyjat!$A$2:$A$16,myyjat!$B$2:$B$16)</f>
        <v>Maija</v>
      </c>
      <c r="I4369">
        <f>_xlfn.XLOOKUP(Table1[[#This Row],[Tuotenumero]],tuotteet!$A$2:$A$26,tuotteet!$C$2:$C$26)</f>
        <v>4</v>
      </c>
      <c r="J4369" t="str">
        <f>_xlfn.XLOOKUP(Table1[[#This Row],[ryhmäID]],ryhmat!$A$2:$A$7,ryhmat!$B$2:$B$7)</f>
        <v>Tarvikkeet</v>
      </c>
      <c r="K4369">
        <f>Table1[[#This Row],[Myyntihinta]]-Table1[[#This Row],[Ostohinta]]</f>
        <v>4.4700000000000006</v>
      </c>
    </row>
    <row r="4370" spans="1:11" x14ac:dyDescent="0.2">
      <c r="A4370">
        <v>54868</v>
      </c>
      <c r="B4370" s="21">
        <v>44646</v>
      </c>
      <c r="C4370" s="26" t="s">
        <v>828</v>
      </c>
      <c r="D4370">
        <v>1</v>
      </c>
      <c r="E4370">
        <v>6</v>
      </c>
      <c r="F4370">
        <v>14</v>
      </c>
      <c r="G4370">
        <v>10.88</v>
      </c>
      <c r="H4370" t="str">
        <f>_xlfn.XLOOKUP(Table1[[#This Row],[MyyjäID]],myyjat!$A$2:$A$16,myyjat!$B$2:$B$16)</f>
        <v>Hessu</v>
      </c>
      <c r="I4370">
        <f>_xlfn.XLOOKUP(Table1[[#This Row],[Tuotenumero]],tuotteet!$A$2:$A$26,tuotteet!$C$2:$C$26)</f>
        <v>4</v>
      </c>
      <c r="J4370" t="str">
        <f>_xlfn.XLOOKUP(Table1[[#This Row],[ryhmäID]],ryhmat!$A$2:$A$7,ryhmat!$B$2:$B$7)</f>
        <v>Tarvikkeet</v>
      </c>
      <c r="K4370">
        <f>Table1[[#This Row],[Myyntihinta]]-Table1[[#This Row],[Ostohinta]]</f>
        <v>3.1199999999999992</v>
      </c>
    </row>
    <row r="4371" spans="1:11" x14ac:dyDescent="0.2">
      <c r="A4371">
        <v>54869</v>
      </c>
      <c r="B4371" s="21">
        <v>44646</v>
      </c>
      <c r="C4371" s="26" t="s">
        <v>828</v>
      </c>
      <c r="D4371">
        <v>1</v>
      </c>
      <c r="E4371">
        <v>1</v>
      </c>
      <c r="F4371">
        <v>14</v>
      </c>
      <c r="G4371">
        <v>10.66</v>
      </c>
      <c r="H4371" t="str">
        <f>_xlfn.XLOOKUP(Table1[[#This Row],[MyyjäID]],myyjat!$A$2:$A$16,myyjat!$B$2:$B$16)</f>
        <v>Jani</v>
      </c>
      <c r="I4371">
        <f>_xlfn.XLOOKUP(Table1[[#This Row],[Tuotenumero]],tuotteet!$A$2:$A$26,tuotteet!$C$2:$C$26)</f>
        <v>4</v>
      </c>
      <c r="J4371" t="str">
        <f>_xlfn.XLOOKUP(Table1[[#This Row],[ryhmäID]],ryhmat!$A$2:$A$7,ryhmat!$B$2:$B$7)</f>
        <v>Tarvikkeet</v>
      </c>
      <c r="K4371">
        <f>Table1[[#This Row],[Myyntihinta]]-Table1[[#This Row],[Ostohinta]]</f>
        <v>3.34</v>
      </c>
    </row>
    <row r="4372" spans="1:11" x14ac:dyDescent="0.2">
      <c r="A4372">
        <v>54870</v>
      </c>
      <c r="B4372" s="21">
        <v>44647</v>
      </c>
      <c r="C4372" s="26" t="s">
        <v>827</v>
      </c>
      <c r="D4372">
        <v>1</v>
      </c>
      <c r="E4372">
        <v>7</v>
      </c>
      <c r="F4372">
        <v>240</v>
      </c>
      <c r="G4372">
        <v>136.75</v>
      </c>
      <c r="H4372" t="str">
        <f>_xlfn.XLOOKUP(Table1[[#This Row],[MyyjäID]],myyjat!$A$2:$A$16,myyjat!$B$2:$B$16)</f>
        <v>Rauno</v>
      </c>
      <c r="I4372">
        <f>_xlfn.XLOOKUP(Table1[[#This Row],[Tuotenumero]],tuotteet!$A$2:$A$26,tuotteet!$C$2:$C$26)</f>
        <v>1</v>
      </c>
      <c r="J4372" t="str">
        <f>_xlfn.XLOOKUP(Table1[[#This Row],[ryhmäID]],ryhmat!$A$2:$A$7,ryhmat!$B$2:$B$7)</f>
        <v>Äänentoisto</v>
      </c>
      <c r="K4372">
        <f>Table1[[#This Row],[Myyntihinta]]-Table1[[#This Row],[Ostohinta]]</f>
        <v>103.25</v>
      </c>
    </row>
    <row r="4373" spans="1:11" x14ac:dyDescent="0.2">
      <c r="A4373">
        <v>54871</v>
      </c>
      <c r="B4373" s="21">
        <v>44647</v>
      </c>
      <c r="C4373" s="26" t="s">
        <v>828</v>
      </c>
      <c r="D4373">
        <v>1</v>
      </c>
      <c r="E4373">
        <v>7</v>
      </c>
      <c r="F4373">
        <v>15</v>
      </c>
      <c r="G4373">
        <v>10.89</v>
      </c>
      <c r="H4373" t="str">
        <f>_xlfn.XLOOKUP(Table1[[#This Row],[MyyjäID]],myyjat!$A$2:$A$16,myyjat!$B$2:$B$16)</f>
        <v>Rauno</v>
      </c>
      <c r="I4373">
        <f>_xlfn.XLOOKUP(Table1[[#This Row],[Tuotenumero]],tuotteet!$A$2:$A$26,tuotteet!$C$2:$C$26)</f>
        <v>4</v>
      </c>
      <c r="J4373" t="str">
        <f>_xlfn.XLOOKUP(Table1[[#This Row],[ryhmäID]],ryhmat!$A$2:$A$7,ryhmat!$B$2:$B$7)</f>
        <v>Tarvikkeet</v>
      </c>
      <c r="K4373">
        <f>Table1[[#This Row],[Myyntihinta]]-Table1[[#This Row],[Ostohinta]]</f>
        <v>4.1099999999999994</v>
      </c>
    </row>
    <row r="4374" spans="1:11" x14ac:dyDescent="0.2">
      <c r="A4374">
        <v>54872</v>
      </c>
      <c r="B4374" s="21">
        <v>44647</v>
      </c>
      <c r="C4374" s="26" t="s">
        <v>828</v>
      </c>
      <c r="D4374">
        <v>1</v>
      </c>
      <c r="E4374">
        <v>9</v>
      </c>
      <c r="F4374">
        <v>15</v>
      </c>
      <c r="G4374">
        <v>10.84</v>
      </c>
      <c r="H4374" t="str">
        <f>_xlfn.XLOOKUP(Table1[[#This Row],[MyyjäID]],myyjat!$A$2:$A$16,myyjat!$B$2:$B$16)</f>
        <v>Maija</v>
      </c>
      <c r="I4374">
        <f>_xlfn.XLOOKUP(Table1[[#This Row],[Tuotenumero]],tuotteet!$A$2:$A$26,tuotteet!$C$2:$C$26)</f>
        <v>4</v>
      </c>
      <c r="J4374" t="str">
        <f>_xlfn.XLOOKUP(Table1[[#This Row],[ryhmäID]],ryhmat!$A$2:$A$7,ryhmat!$B$2:$B$7)</f>
        <v>Tarvikkeet</v>
      </c>
      <c r="K4374">
        <f>Table1[[#This Row],[Myyntihinta]]-Table1[[#This Row],[Ostohinta]]</f>
        <v>4.16</v>
      </c>
    </row>
    <row r="4375" spans="1:11" x14ac:dyDescent="0.2">
      <c r="A4375">
        <v>54873</v>
      </c>
      <c r="B4375" s="21">
        <v>44647</v>
      </c>
      <c r="C4375" s="26" t="s">
        <v>828</v>
      </c>
      <c r="D4375">
        <v>1</v>
      </c>
      <c r="E4375">
        <v>7</v>
      </c>
      <c r="F4375">
        <v>15</v>
      </c>
      <c r="G4375">
        <v>11.05</v>
      </c>
      <c r="H4375" t="str">
        <f>_xlfn.XLOOKUP(Table1[[#This Row],[MyyjäID]],myyjat!$A$2:$A$16,myyjat!$B$2:$B$16)</f>
        <v>Rauno</v>
      </c>
      <c r="I4375">
        <f>_xlfn.XLOOKUP(Table1[[#This Row],[Tuotenumero]],tuotteet!$A$2:$A$26,tuotteet!$C$2:$C$26)</f>
        <v>4</v>
      </c>
      <c r="J4375" t="str">
        <f>_xlfn.XLOOKUP(Table1[[#This Row],[ryhmäID]],ryhmat!$A$2:$A$7,ryhmat!$B$2:$B$7)</f>
        <v>Tarvikkeet</v>
      </c>
      <c r="K4375">
        <f>Table1[[#This Row],[Myyntihinta]]-Table1[[#This Row],[Ostohinta]]</f>
        <v>3.9499999999999993</v>
      </c>
    </row>
    <row r="4376" spans="1:11" x14ac:dyDescent="0.2">
      <c r="A4376">
        <v>54874</v>
      </c>
      <c r="B4376" s="21">
        <v>44647</v>
      </c>
      <c r="C4376" s="26" t="s">
        <v>829</v>
      </c>
      <c r="D4376">
        <v>1</v>
      </c>
      <c r="E4376">
        <v>7</v>
      </c>
      <c r="F4376">
        <v>318</v>
      </c>
      <c r="G4376">
        <v>220.13</v>
      </c>
      <c r="H4376" t="str">
        <f>_xlfn.XLOOKUP(Table1[[#This Row],[MyyjäID]],myyjat!$A$2:$A$16,myyjat!$B$2:$B$16)</f>
        <v>Rauno</v>
      </c>
      <c r="I4376">
        <f>_xlfn.XLOOKUP(Table1[[#This Row],[Tuotenumero]],tuotteet!$A$2:$A$26,tuotteet!$C$2:$C$26)</f>
        <v>3</v>
      </c>
      <c r="J4376" t="str">
        <f>_xlfn.XLOOKUP(Table1[[#This Row],[ryhmäID]],ryhmat!$A$2:$A$7,ryhmat!$B$2:$B$7)</f>
        <v>TV</v>
      </c>
      <c r="K4376">
        <f>Table1[[#This Row],[Myyntihinta]]-Table1[[#This Row],[Ostohinta]]</f>
        <v>97.87</v>
      </c>
    </row>
    <row r="4377" spans="1:11" x14ac:dyDescent="0.2">
      <c r="A4377">
        <v>54875</v>
      </c>
      <c r="B4377" s="21">
        <v>44648</v>
      </c>
      <c r="C4377" s="26" t="s">
        <v>826</v>
      </c>
      <c r="D4377">
        <v>1</v>
      </c>
      <c r="E4377">
        <v>2</v>
      </c>
      <c r="F4377">
        <v>18</v>
      </c>
      <c r="G4377">
        <v>9.68</v>
      </c>
      <c r="H4377" t="str">
        <f>_xlfn.XLOOKUP(Table1[[#This Row],[MyyjäID]],myyjat!$A$2:$A$16,myyjat!$B$2:$B$16)</f>
        <v>Petteri</v>
      </c>
      <c r="I4377">
        <f>_xlfn.XLOOKUP(Table1[[#This Row],[Tuotenumero]],tuotteet!$A$2:$A$26,tuotteet!$C$2:$C$26)</f>
        <v>4</v>
      </c>
      <c r="J4377" t="str">
        <f>_xlfn.XLOOKUP(Table1[[#This Row],[ryhmäID]],ryhmat!$A$2:$A$7,ryhmat!$B$2:$B$7)</f>
        <v>Tarvikkeet</v>
      </c>
      <c r="K4377">
        <f>Table1[[#This Row],[Myyntihinta]]-Table1[[#This Row],[Ostohinta]]</f>
        <v>8.32</v>
      </c>
    </row>
    <row r="4378" spans="1:11" x14ac:dyDescent="0.2">
      <c r="A4378">
        <v>54876</v>
      </c>
      <c r="B4378" s="21">
        <v>44648</v>
      </c>
      <c r="C4378" s="26" t="s">
        <v>828</v>
      </c>
      <c r="D4378">
        <v>1</v>
      </c>
      <c r="E4378">
        <v>9</v>
      </c>
      <c r="F4378">
        <v>15</v>
      </c>
      <c r="G4378">
        <v>10.5</v>
      </c>
      <c r="H4378" t="str">
        <f>_xlfn.XLOOKUP(Table1[[#This Row],[MyyjäID]],myyjat!$A$2:$A$16,myyjat!$B$2:$B$16)</f>
        <v>Maija</v>
      </c>
      <c r="I4378">
        <f>_xlfn.XLOOKUP(Table1[[#This Row],[Tuotenumero]],tuotteet!$A$2:$A$26,tuotteet!$C$2:$C$26)</f>
        <v>4</v>
      </c>
      <c r="J4378" t="str">
        <f>_xlfn.XLOOKUP(Table1[[#This Row],[ryhmäID]],ryhmat!$A$2:$A$7,ryhmat!$B$2:$B$7)</f>
        <v>Tarvikkeet</v>
      </c>
      <c r="K4378">
        <f>Table1[[#This Row],[Myyntihinta]]-Table1[[#This Row],[Ostohinta]]</f>
        <v>4.5</v>
      </c>
    </row>
    <row r="4379" spans="1:11" x14ac:dyDescent="0.2">
      <c r="A4379">
        <v>54877</v>
      </c>
      <c r="B4379" s="21">
        <v>44648</v>
      </c>
      <c r="C4379" s="26" t="s">
        <v>828</v>
      </c>
      <c r="D4379">
        <v>1</v>
      </c>
      <c r="E4379">
        <v>2</v>
      </c>
      <c r="F4379">
        <v>14</v>
      </c>
      <c r="G4379">
        <v>11.01</v>
      </c>
      <c r="H4379" t="str">
        <f>_xlfn.XLOOKUP(Table1[[#This Row],[MyyjäID]],myyjat!$A$2:$A$16,myyjat!$B$2:$B$16)</f>
        <v>Petteri</v>
      </c>
      <c r="I4379">
        <f>_xlfn.XLOOKUP(Table1[[#This Row],[Tuotenumero]],tuotteet!$A$2:$A$26,tuotteet!$C$2:$C$26)</f>
        <v>4</v>
      </c>
      <c r="J4379" t="str">
        <f>_xlfn.XLOOKUP(Table1[[#This Row],[ryhmäID]],ryhmat!$A$2:$A$7,ryhmat!$B$2:$B$7)</f>
        <v>Tarvikkeet</v>
      </c>
      <c r="K4379">
        <f>Table1[[#This Row],[Myyntihinta]]-Table1[[#This Row],[Ostohinta]]</f>
        <v>2.99</v>
      </c>
    </row>
    <row r="4380" spans="1:11" x14ac:dyDescent="0.2">
      <c r="A4380">
        <v>54878</v>
      </c>
      <c r="B4380" s="21">
        <v>44648</v>
      </c>
      <c r="C4380" s="26" t="s">
        <v>828</v>
      </c>
      <c r="D4380">
        <v>1</v>
      </c>
      <c r="E4380">
        <v>11</v>
      </c>
      <c r="F4380">
        <v>14</v>
      </c>
      <c r="G4380">
        <v>10.81</v>
      </c>
      <c r="H4380" t="str">
        <f>_xlfn.XLOOKUP(Table1[[#This Row],[MyyjäID]],myyjat!$A$2:$A$16,myyjat!$B$2:$B$16)</f>
        <v>Lisbeth</v>
      </c>
      <c r="I4380">
        <f>_xlfn.XLOOKUP(Table1[[#This Row],[Tuotenumero]],tuotteet!$A$2:$A$26,tuotteet!$C$2:$C$26)</f>
        <v>4</v>
      </c>
      <c r="J4380" t="str">
        <f>_xlfn.XLOOKUP(Table1[[#This Row],[ryhmäID]],ryhmat!$A$2:$A$7,ryhmat!$B$2:$B$7)</f>
        <v>Tarvikkeet</v>
      </c>
      <c r="K4380">
        <f>Table1[[#This Row],[Myyntihinta]]-Table1[[#This Row],[Ostohinta]]</f>
        <v>3.1899999999999995</v>
      </c>
    </row>
    <row r="4381" spans="1:11" x14ac:dyDescent="0.2">
      <c r="A4381">
        <v>54879</v>
      </c>
      <c r="B4381" s="21">
        <v>44648</v>
      </c>
      <c r="C4381" s="26" t="s">
        <v>828</v>
      </c>
      <c r="D4381">
        <v>1</v>
      </c>
      <c r="E4381">
        <v>15</v>
      </c>
      <c r="F4381">
        <v>14</v>
      </c>
      <c r="G4381">
        <v>10.55</v>
      </c>
      <c r="H4381" t="str">
        <f>_xlfn.XLOOKUP(Table1[[#This Row],[MyyjäID]],myyjat!$A$2:$A$16,myyjat!$B$2:$B$16)</f>
        <v>Sohvi</v>
      </c>
      <c r="I4381">
        <f>_xlfn.XLOOKUP(Table1[[#This Row],[Tuotenumero]],tuotteet!$A$2:$A$26,tuotteet!$C$2:$C$26)</f>
        <v>4</v>
      </c>
      <c r="J4381" t="str">
        <f>_xlfn.XLOOKUP(Table1[[#This Row],[ryhmäID]],ryhmat!$A$2:$A$7,ryhmat!$B$2:$B$7)</f>
        <v>Tarvikkeet</v>
      </c>
      <c r="K4381">
        <f>Table1[[#This Row],[Myyntihinta]]-Table1[[#This Row],[Ostohinta]]</f>
        <v>3.4499999999999993</v>
      </c>
    </row>
    <row r="4382" spans="1:11" x14ac:dyDescent="0.2">
      <c r="A4382">
        <v>54880</v>
      </c>
      <c r="B4382" s="21">
        <v>44649</v>
      </c>
      <c r="C4382" s="26" t="s">
        <v>828</v>
      </c>
      <c r="D4382">
        <v>1</v>
      </c>
      <c r="E4382">
        <v>14</v>
      </c>
      <c r="F4382">
        <v>15</v>
      </c>
      <c r="G4382">
        <v>10.55</v>
      </c>
      <c r="H4382" t="str">
        <f>_xlfn.XLOOKUP(Table1[[#This Row],[MyyjäID]],myyjat!$A$2:$A$16,myyjat!$B$2:$B$16)</f>
        <v>Hillevi</v>
      </c>
      <c r="I4382">
        <f>_xlfn.XLOOKUP(Table1[[#This Row],[Tuotenumero]],tuotteet!$A$2:$A$26,tuotteet!$C$2:$C$26)</f>
        <v>4</v>
      </c>
      <c r="J4382" t="str">
        <f>_xlfn.XLOOKUP(Table1[[#This Row],[ryhmäID]],ryhmat!$A$2:$A$7,ryhmat!$B$2:$B$7)</f>
        <v>Tarvikkeet</v>
      </c>
      <c r="K4382">
        <f>Table1[[#This Row],[Myyntihinta]]-Table1[[#This Row],[Ostohinta]]</f>
        <v>4.4499999999999993</v>
      </c>
    </row>
    <row r="4383" spans="1:11" x14ac:dyDescent="0.2">
      <c r="A4383">
        <v>54881</v>
      </c>
      <c r="B4383" s="21">
        <v>44649</v>
      </c>
      <c r="C4383" s="26" t="s">
        <v>830</v>
      </c>
      <c r="D4383">
        <v>1</v>
      </c>
      <c r="E4383">
        <v>9</v>
      </c>
      <c r="F4383">
        <v>54</v>
      </c>
      <c r="G4383">
        <v>46.12</v>
      </c>
      <c r="H4383" t="str">
        <f>_xlfn.XLOOKUP(Table1[[#This Row],[MyyjäID]],myyjat!$A$2:$A$16,myyjat!$B$2:$B$16)</f>
        <v>Maija</v>
      </c>
      <c r="I4383">
        <f>_xlfn.XLOOKUP(Table1[[#This Row],[Tuotenumero]],tuotteet!$A$2:$A$26,tuotteet!$C$2:$C$26)</f>
        <v>4</v>
      </c>
      <c r="J4383" t="str">
        <f>_xlfn.XLOOKUP(Table1[[#This Row],[ryhmäID]],ryhmat!$A$2:$A$7,ryhmat!$B$2:$B$7)</f>
        <v>Tarvikkeet</v>
      </c>
      <c r="K4383">
        <f>Table1[[#This Row],[Myyntihinta]]-Table1[[#This Row],[Ostohinta]]</f>
        <v>7.8800000000000026</v>
      </c>
    </row>
    <row r="4384" spans="1:11" x14ac:dyDescent="0.2">
      <c r="A4384">
        <v>54882</v>
      </c>
      <c r="B4384" s="21">
        <v>44649</v>
      </c>
      <c r="C4384" s="26" t="s">
        <v>828</v>
      </c>
      <c r="D4384">
        <v>1</v>
      </c>
      <c r="E4384">
        <v>9</v>
      </c>
      <c r="F4384">
        <v>15</v>
      </c>
      <c r="G4384">
        <v>10.94</v>
      </c>
      <c r="H4384" t="str">
        <f>_xlfn.XLOOKUP(Table1[[#This Row],[MyyjäID]],myyjat!$A$2:$A$16,myyjat!$B$2:$B$16)</f>
        <v>Maija</v>
      </c>
      <c r="I4384">
        <f>_xlfn.XLOOKUP(Table1[[#This Row],[Tuotenumero]],tuotteet!$A$2:$A$26,tuotteet!$C$2:$C$26)</f>
        <v>4</v>
      </c>
      <c r="J4384" t="str">
        <f>_xlfn.XLOOKUP(Table1[[#This Row],[ryhmäID]],ryhmat!$A$2:$A$7,ryhmat!$B$2:$B$7)</f>
        <v>Tarvikkeet</v>
      </c>
      <c r="K4384">
        <f>Table1[[#This Row],[Myyntihinta]]-Table1[[#This Row],[Ostohinta]]</f>
        <v>4.0600000000000005</v>
      </c>
    </row>
    <row r="4385" spans="1:11" x14ac:dyDescent="0.2">
      <c r="A4385">
        <v>54883</v>
      </c>
      <c r="B4385" s="21">
        <v>44649</v>
      </c>
      <c r="C4385" s="26" t="s">
        <v>828</v>
      </c>
      <c r="D4385">
        <v>1</v>
      </c>
      <c r="E4385">
        <v>14</v>
      </c>
      <c r="F4385">
        <v>15</v>
      </c>
      <c r="G4385">
        <v>10.14</v>
      </c>
      <c r="H4385" t="str">
        <f>_xlfn.XLOOKUP(Table1[[#This Row],[MyyjäID]],myyjat!$A$2:$A$16,myyjat!$B$2:$B$16)</f>
        <v>Hillevi</v>
      </c>
      <c r="I4385">
        <f>_xlfn.XLOOKUP(Table1[[#This Row],[Tuotenumero]],tuotteet!$A$2:$A$26,tuotteet!$C$2:$C$26)</f>
        <v>4</v>
      </c>
      <c r="J4385" t="str">
        <f>_xlfn.XLOOKUP(Table1[[#This Row],[ryhmäID]],ryhmat!$A$2:$A$7,ryhmat!$B$2:$B$7)</f>
        <v>Tarvikkeet</v>
      </c>
      <c r="K4385">
        <f>Table1[[#This Row],[Myyntihinta]]-Table1[[#This Row],[Ostohinta]]</f>
        <v>4.8599999999999994</v>
      </c>
    </row>
    <row r="4386" spans="1:11" x14ac:dyDescent="0.2">
      <c r="A4386">
        <v>54884</v>
      </c>
      <c r="B4386" s="21">
        <v>44650</v>
      </c>
      <c r="C4386" s="26" t="s">
        <v>828</v>
      </c>
      <c r="D4386">
        <v>1</v>
      </c>
      <c r="E4386">
        <v>9</v>
      </c>
      <c r="F4386">
        <v>14</v>
      </c>
      <c r="G4386">
        <v>10.3</v>
      </c>
      <c r="H4386" t="str">
        <f>_xlfn.XLOOKUP(Table1[[#This Row],[MyyjäID]],myyjat!$A$2:$A$16,myyjat!$B$2:$B$16)</f>
        <v>Maija</v>
      </c>
      <c r="I4386">
        <f>_xlfn.XLOOKUP(Table1[[#This Row],[Tuotenumero]],tuotteet!$A$2:$A$26,tuotteet!$C$2:$C$26)</f>
        <v>4</v>
      </c>
      <c r="J4386" t="str">
        <f>_xlfn.XLOOKUP(Table1[[#This Row],[ryhmäID]],ryhmat!$A$2:$A$7,ryhmat!$B$2:$B$7)</f>
        <v>Tarvikkeet</v>
      </c>
      <c r="K4386">
        <f>Table1[[#This Row],[Myyntihinta]]-Table1[[#This Row],[Ostohinta]]</f>
        <v>3.6999999999999993</v>
      </c>
    </row>
    <row r="4387" spans="1:11" x14ac:dyDescent="0.2">
      <c r="A4387">
        <v>54885</v>
      </c>
      <c r="B4387" s="21">
        <v>44650</v>
      </c>
      <c r="C4387" s="26" t="s">
        <v>828</v>
      </c>
      <c r="D4387">
        <v>1</v>
      </c>
      <c r="E4387">
        <v>9</v>
      </c>
      <c r="F4387">
        <v>15</v>
      </c>
      <c r="G4387">
        <v>10.69</v>
      </c>
      <c r="H4387" t="str">
        <f>_xlfn.XLOOKUP(Table1[[#This Row],[MyyjäID]],myyjat!$A$2:$A$16,myyjat!$B$2:$B$16)</f>
        <v>Maija</v>
      </c>
      <c r="I4387">
        <f>_xlfn.XLOOKUP(Table1[[#This Row],[Tuotenumero]],tuotteet!$A$2:$A$26,tuotteet!$C$2:$C$26)</f>
        <v>4</v>
      </c>
      <c r="J4387" t="str">
        <f>_xlfn.XLOOKUP(Table1[[#This Row],[ryhmäID]],ryhmat!$A$2:$A$7,ryhmat!$B$2:$B$7)</f>
        <v>Tarvikkeet</v>
      </c>
      <c r="K4387">
        <f>Table1[[#This Row],[Myyntihinta]]-Table1[[#This Row],[Ostohinta]]</f>
        <v>4.3100000000000005</v>
      </c>
    </row>
    <row r="4388" spans="1:11" x14ac:dyDescent="0.2">
      <c r="A4388">
        <v>54886</v>
      </c>
      <c r="B4388" s="21">
        <v>44650</v>
      </c>
      <c r="C4388" s="26" t="s">
        <v>828</v>
      </c>
      <c r="D4388">
        <v>1</v>
      </c>
      <c r="E4388">
        <v>7</v>
      </c>
      <c r="F4388">
        <v>15</v>
      </c>
      <c r="G4388">
        <v>11.09</v>
      </c>
      <c r="H4388" t="str">
        <f>_xlfn.XLOOKUP(Table1[[#This Row],[MyyjäID]],myyjat!$A$2:$A$16,myyjat!$B$2:$B$16)</f>
        <v>Rauno</v>
      </c>
      <c r="I4388">
        <f>_xlfn.XLOOKUP(Table1[[#This Row],[Tuotenumero]],tuotteet!$A$2:$A$26,tuotteet!$C$2:$C$26)</f>
        <v>4</v>
      </c>
      <c r="J4388" t="str">
        <f>_xlfn.XLOOKUP(Table1[[#This Row],[ryhmäID]],ryhmat!$A$2:$A$7,ryhmat!$B$2:$B$7)</f>
        <v>Tarvikkeet</v>
      </c>
      <c r="K4388">
        <f>Table1[[#This Row],[Myyntihinta]]-Table1[[#This Row],[Ostohinta]]</f>
        <v>3.91</v>
      </c>
    </row>
    <row r="4389" spans="1:11" x14ac:dyDescent="0.2">
      <c r="A4389">
        <v>54887</v>
      </c>
      <c r="B4389" s="21">
        <v>44651</v>
      </c>
      <c r="C4389" s="26" t="s">
        <v>828</v>
      </c>
      <c r="D4389">
        <v>1</v>
      </c>
      <c r="E4389">
        <v>7</v>
      </c>
      <c r="F4389">
        <v>15</v>
      </c>
      <c r="G4389">
        <v>10.83</v>
      </c>
      <c r="H4389" t="str">
        <f>_xlfn.XLOOKUP(Table1[[#This Row],[MyyjäID]],myyjat!$A$2:$A$16,myyjat!$B$2:$B$16)</f>
        <v>Rauno</v>
      </c>
      <c r="I4389">
        <f>_xlfn.XLOOKUP(Table1[[#This Row],[Tuotenumero]],tuotteet!$A$2:$A$26,tuotteet!$C$2:$C$26)</f>
        <v>4</v>
      </c>
      <c r="J4389" t="str">
        <f>_xlfn.XLOOKUP(Table1[[#This Row],[ryhmäID]],ryhmat!$A$2:$A$7,ryhmat!$B$2:$B$7)</f>
        <v>Tarvikkeet</v>
      </c>
      <c r="K4389">
        <f>Table1[[#This Row],[Myyntihinta]]-Table1[[#This Row],[Ostohinta]]</f>
        <v>4.17</v>
      </c>
    </row>
    <row r="4390" spans="1:11" x14ac:dyDescent="0.2">
      <c r="A4390">
        <v>54888</v>
      </c>
      <c r="B4390" s="21">
        <v>44652</v>
      </c>
      <c r="C4390" s="26" t="s">
        <v>828</v>
      </c>
      <c r="D4390">
        <v>1</v>
      </c>
      <c r="E4390">
        <v>10</v>
      </c>
      <c r="F4390">
        <v>15</v>
      </c>
      <c r="G4390">
        <v>10.86</v>
      </c>
      <c r="H4390" t="str">
        <f>_xlfn.XLOOKUP(Table1[[#This Row],[MyyjäID]],myyjat!$A$2:$A$16,myyjat!$B$2:$B$16)</f>
        <v>Jenni</v>
      </c>
      <c r="I4390">
        <f>_xlfn.XLOOKUP(Table1[[#This Row],[Tuotenumero]],tuotteet!$A$2:$A$26,tuotteet!$C$2:$C$26)</f>
        <v>4</v>
      </c>
      <c r="J4390" t="str">
        <f>_xlfn.XLOOKUP(Table1[[#This Row],[ryhmäID]],ryhmat!$A$2:$A$7,ryhmat!$B$2:$B$7)</f>
        <v>Tarvikkeet</v>
      </c>
      <c r="K4390">
        <f>Table1[[#This Row],[Myyntihinta]]-Table1[[#This Row],[Ostohinta]]</f>
        <v>4.1400000000000006</v>
      </c>
    </row>
    <row r="4391" spans="1:11" x14ac:dyDescent="0.2">
      <c r="A4391">
        <v>54889</v>
      </c>
      <c r="B4391" s="21">
        <v>44652</v>
      </c>
      <c r="C4391" s="26" t="s">
        <v>828</v>
      </c>
      <c r="D4391">
        <v>1</v>
      </c>
      <c r="E4391">
        <v>13</v>
      </c>
      <c r="F4391">
        <v>15</v>
      </c>
      <c r="G4391">
        <v>10.4</v>
      </c>
      <c r="H4391" t="str">
        <f>_xlfn.XLOOKUP(Table1[[#This Row],[MyyjäID]],myyjat!$A$2:$A$16,myyjat!$B$2:$B$16)</f>
        <v>Mari</v>
      </c>
      <c r="I4391">
        <f>_xlfn.XLOOKUP(Table1[[#This Row],[Tuotenumero]],tuotteet!$A$2:$A$26,tuotteet!$C$2:$C$26)</f>
        <v>4</v>
      </c>
      <c r="J4391" t="str">
        <f>_xlfn.XLOOKUP(Table1[[#This Row],[ryhmäID]],ryhmat!$A$2:$A$7,ryhmat!$B$2:$B$7)</f>
        <v>Tarvikkeet</v>
      </c>
      <c r="K4391">
        <f>Table1[[#This Row],[Myyntihinta]]-Table1[[#This Row],[Ostohinta]]</f>
        <v>4.5999999999999996</v>
      </c>
    </row>
    <row r="4392" spans="1:11" x14ac:dyDescent="0.2">
      <c r="A4392">
        <v>54890</v>
      </c>
      <c r="B4392" s="21">
        <v>44652</v>
      </c>
      <c r="C4392" s="26" t="s">
        <v>828</v>
      </c>
      <c r="D4392">
        <v>1</v>
      </c>
      <c r="E4392">
        <v>7</v>
      </c>
      <c r="F4392">
        <v>15</v>
      </c>
      <c r="G4392">
        <v>10.35</v>
      </c>
      <c r="H4392" t="str">
        <f>_xlfn.XLOOKUP(Table1[[#This Row],[MyyjäID]],myyjat!$A$2:$A$16,myyjat!$B$2:$B$16)</f>
        <v>Rauno</v>
      </c>
      <c r="I4392">
        <f>_xlfn.XLOOKUP(Table1[[#This Row],[Tuotenumero]],tuotteet!$A$2:$A$26,tuotteet!$C$2:$C$26)</f>
        <v>4</v>
      </c>
      <c r="J4392" t="str">
        <f>_xlfn.XLOOKUP(Table1[[#This Row],[ryhmäID]],ryhmat!$A$2:$A$7,ryhmat!$B$2:$B$7)</f>
        <v>Tarvikkeet</v>
      </c>
      <c r="K4392">
        <f>Table1[[#This Row],[Myyntihinta]]-Table1[[#This Row],[Ostohinta]]</f>
        <v>4.6500000000000004</v>
      </c>
    </row>
    <row r="4393" spans="1:11" x14ac:dyDescent="0.2">
      <c r="A4393">
        <v>54891</v>
      </c>
      <c r="B4393" s="21">
        <v>44652</v>
      </c>
      <c r="C4393" s="26" t="s">
        <v>828</v>
      </c>
      <c r="D4393">
        <v>1</v>
      </c>
      <c r="E4393">
        <v>1</v>
      </c>
      <c r="F4393">
        <v>15</v>
      </c>
      <c r="G4393">
        <v>10.84</v>
      </c>
      <c r="H4393" t="str">
        <f>_xlfn.XLOOKUP(Table1[[#This Row],[MyyjäID]],myyjat!$A$2:$A$16,myyjat!$B$2:$B$16)</f>
        <v>Jani</v>
      </c>
      <c r="I4393">
        <f>_xlfn.XLOOKUP(Table1[[#This Row],[Tuotenumero]],tuotteet!$A$2:$A$26,tuotteet!$C$2:$C$26)</f>
        <v>4</v>
      </c>
      <c r="J4393" t="str">
        <f>_xlfn.XLOOKUP(Table1[[#This Row],[ryhmäID]],ryhmat!$A$2:$A$7,ryhmat!$B$2:$B$7)</f>
        <v>Tarvikkeet</v>
      </c>
      <c r="K4393">
        <f>Table1[[#This Row],[Myyntihinta]]-Table1[[#This Row],[Ostohinta]]</f>
        <v>4.16</v>
      </c>
    </row>
    <row r="4394" spans="1:11" x14ac:dyDescent="0.2">
      <c r="A4394">
        <v>54892</v>
      </c>
      <c r="B4394" s="21">
        <v>44652</v>
      </c>
      <c r="C4394" s="26" t="s">
        <v>828</v>
      </c>
      <c r="D4394">
        <v>1</v>
      </c>
      <c r="E4394">
        <v>14</v>
      </c>
      <c r="F4394">
        <v>15</v>
      </c>
      <c r="G4394">
        <v>10.83</v>
      </c>
      <c r="H4394" t="str">
        <f>_xlfn.XLOOKUP(Table1[[#This Row],[MyyjäID]],myyjat!$A$2:$A$16,myyjat!$B$2:$B$16)</f>
        <v>Hillevi</v>
      </c>
      <c r="I4394">
        <f>_xlfn.XLOOKUP(Table1[[#This Row],[Tuotenumero]],tuotteet!$A$2:$A$26,tuotteet!$C$2:$C$26)</f>
        <v>4</v>
      </c>
      <c r="J4394" t="str">
        <f>_xlfn.XLOOKUP(Table1[[#This Row],[ryhmäID]],ryhmat!$A$2:$A$7,ryhmat!$B$2:$B$7)</f>
        <v>Tarvikkeet</v>
      </c>
      <c r="K4394">
        <f>Table1[[#This Row],[Myyntihinta]]-Table1[[#This Row],[Ostohinta]]</f>
        <v>4.17</v>
      </c>
    </row>
    <row r="4395" spans="1:11" x14ac:dyDescent="0.2">
      <c r="A4395">
        <v>54893</v>
      </c>
      <c r="B4395" s="21">
        <v>44652</v>
      </c>
      <c r="C4395" s="26" t="s">
        <v>827</v>
      </c>
      <c r="D4395">
        <v>1</v>
      </c>
      <c r="E4395">
        <v>11</v>
      </c>
      <c r="F4395">
        <v>252</v>
      </c>
      <c r="G4395">
        <v>127.3</v>
      </c>
      <c r="H4395" t="str">
        <f>_xlfn.XLOOKUP(Table1[[#This Row],[MyyjäID]],myyjat!$A$2:$A$16,myyjat!$B$2:$B$16)</f>
        <v>Lisbeth</v>
      </c>
      <c r="I4395">
        <f>_xlfn.XLOOKUP(Table1[[#This Row],[Tuotenumero]],tuotteet!$A$2:$A$26,tuotteet!$C$2:$C$26)</f>
        <v>1</v>
      </c>
      <c r="J4395" t="str">
        <f>_xlfn.XLOOKUP(Table1[[#This Row],[ryhmäID]],ryhmat!$A$2:$A$7,ryhmat!$B$2:$B$7)</f>
        <v>Äänentoisto</v>
      </c>
      <c r="K4395">
        <f>Table1[[#This Row],[Myyntihinta]]-Table1[[#This Row],[Ostohinta]]</f>
        <v>124.7</v>
      </c>
    </row>
    <row r="4396" spans="1:11" x14ac:dyDescent="0.2">
      <c r="A4396">
        <v>54894</v>
      </c>
      <c r="B4396" s="21">
        <v>44653</v>
      </c>
      <c r="C4396" s="26" t="s">
        <v>828</v>
      </c>
      <c r="D4396">
        <v>1</v>
      </c>
      <c r="E4396">
        <v>7</v>
      </c>
      <c r="F4396">
        <v>14</v>
      </c>
      <c r="G4396">
        <v>10.29</v>
      </c>
      <c r="H4396" t="str">
        <f>_xlfn.XLOOKUP(Table1[[#This Row],[MyyjäID]],myyjat!$A$2:$A$16,myyjat!$B$2:$B$16)</f>
        <v>Rauno</v>
      </c>
      <c r="I4396">
        <f>_xlfn.XLOOKUP(Table1[[#This Row],[Tuotenumero]],tuotteet!$A$2:$A$26,tuotteet!$C$2:$C$26)</f>
        <v>4</v>
      </c>
      <c r="J4396" t="str">
        <f>_xlfn.XLOOKUP(Table1[[#This Row],[ryhmäID]],ryhmat!$A$2:$A$7,ryhmat!$B$2:$B$7)</f>
        <v>Tarvikkeet</v>
      </c>
      <c r="K4396">
        <f>Table1[[#This Row],[Myyntihinta]]-Table1[[#This Row],[Ostohinta]]</f>
        <v>3.7100000000000009</v>
      </c>
    </row>
    <row r="4397" spans="1:11" x14ac:dyDescent="0.2">
      <c r="A4397">
        <v>54895</v>
      </c>
      <c r="B4397" s="21">
        <v>44653</v>
      </c>
      <c r="C4397" s="26" t="s">
        <v>828</v>
      </c>
      <c r="D4397">
        <v>1</v>
      </c>
      <c r="E4397">
        <v>1</v>
      </c>
      <c r="F4397">
        <v>15</v>
      </c>
      <c r="G4397">
        <v>10.63</v>
      </c>
      <c r="H4397" t="str">
        <f>_xlfn.XLOOKUP(Table1[[#This Row],[MyyjäID]],myyjat!$A$2:$A$16,myyjat!$B$2:$B$16)</f>
        <v>Jani</v>
      </c>
      <c r="I4397">
        <f>_xlfn.XLOOKUP(Table1[[#This Row],[Tuotenumero]],tuotteet!$A$2:$A$26,tuotteet!$C$2:$C$26)</f>
        <v>4</v>
      </c>
      <c r="J4397" t="str">
        <f>_xlfn.XLOOKUP(Table1[[#This Row],[ryhmäID]],ryhmat!$A$2:$A$7,ryhmat!$B$2:$B$7)</f>
        <v>Tarvikkeet</v>
      </c>
      <c r="K4397">
        <f>Table1[[#This Row],[Myyntihinta]]-Table1[[#This Row],[Ostohinta]]</f>
        <v>4.3699999999999992</v>
      </c>
    </row>
    <row r="4398" spans="1:11" x14ac:dyDescent="0.2">
      <c r="A4398">
        <v>54896</v>
      </c>
      <c r="B4398" s="21">
        <v>44653</v>
      </c>
      <c r="C4398" s="26" t="s">
        <v>828</v>
      </c>
      <c r="D4398">
        <v>1</v>
      </c>
      <c r="E4398">
        <v>16</v>
      </c>
      <c r="F4398">
        <v>15</v>
      </c>
      <c r="G4398">
        <v>10.84</v>
      </c>
      <c r="H4398" t="str">
        <f>_xlfn.XLOOKUP(Table1[[#This Row],[MyyjäID]],myyjat!$A$2:$A$16,myyjat!$B$2:$B$16)</f>
        <v>Sanni</v>
      </c>
      <c r="I4398">
        <f>_xlfn.XLOOKUP(Table1[[#This Row],[Tuotenumero]],tuotteet!$A$2:$A$26,tuotteet!$C$2:$C$26)</f>
        <v>4</v>
      </c>
      <c r="J4398" t="str">
        <f>_xlfn.XLOOKUP(Table1[[#This Row],[ryhmäID]],ryhmat!$A$2:$A$7,ryhmat!$B$2:$B$7)</f>
        <v>Tarvikkeet</v>
      </c>
      <c r="K4398">
        <f>Table1[[#This Row],[Myyntihinta]]-Table1[[#This Row],[Ostohinta]]</f>
        <v>4.16</v>
      </c>
    </row>
    <row r="4399" spans="1:11" x14ac:dyDescent="0.2">
      <c r="A4399">
        <v>54897</v>
      </c>
      <c r="B4399" s="21">
        <v>44653</v>
      </c>
      <c r="C4399" s="26" t="s">
        <v>828</v>
      </c>
      <c r="D4399">
        <v>1</v>
      </c>
      <c r="E4399">
        <v>3</v>
      </c>
      <c r="F4399">
        <v>14</v>
      </c>
      <c r="G4399">
        <v>11.13</v>
      </c>
      <c r="H4399" t="str">
        <f>_xlfn.XLOOKUP(Table1[[#This Row],[MyyjäID]],myyjat!$A$2:$A$16,myyjat!$B$2:$B$16)</f>
        <v>Pekka</v>
      </c>
      <c r="I4399">
        <f>_xlfn.XLOOKUP(Table1[[#This Row],[Tuotenumero]],tuotteet!$A$2:$A$26,tuotteet!$C$2:$C$26)</f>
        <v>4</v>
      </c>
      <c r="J4399" t="str">
        <f>_xlfn.XLOOKUP(Table1[[#This Row],[ryhmäID]],ryhmat!$A$2:$A$7,ryhmat!$B$2:$B$7)</f>
        <v>Tarvikkeet</v>
      </c>
      <c r="K4399">
        <f>Table1[[#This Row],[Myyntihinta]]-Table1[[#This Row],[Ostohinta]]</f>
        <v>2.8699999999999992</v>
      </c>
    </row>
    <row r="4400" spans="1:11" x14ac:dyDescent="0.2">
      <c r="A4400">
        <v>54898</v>
      </c>
      <c r="B4400" s="21">
        <v>44654</v>
      </c>
      <c r="C4400" s="26" t="s">
        <v>828</v>
      </c>
      <c r="D4400">
        <v>1</v>
      </c>
      <c r="E4400">
        <v>14</v>
      </c>
      <c r="F4400">
        <v>15</v>
      </c>
      <c r="G4400">
        <v>10.35</v>
      </c>
      <c r="H4400" t="str">
        <f>_xlfn.XLOOKUP(Table1[[#This Row],[MyyjäID]],myyjat!$A$2:$A$16,myyjat!$B$2:$B$16)</f>
        <v>Hillevi</v>
      </c>
      <c r="I4400">
        <f>_xlfn.XLOOKUP(Table1[[#This Row],[Tuotenumero]],tuotteet!$A$2:$A$26,tuotteet!$C$2:$C$26)</f>
        <v>4</v>
      </c>
      <c r="J4400" t="str">
        <f>_xlfn.XLOOKUP(Table1[[#This Row],[ryhmäID]],ryhmat!$A$2:$A$7,ryhmat!$B$2:$B$7)</f>
        <v>Tarvikkeet</v>
      </c>
      <c r="K4400">
        <f>Table1[[#This Row],[Myyntihinta]]-Table1[[#This Row],[Ostohinta]]</f>
        <v>4.6500000000000004</v>
      </c>
    </row>
    <row r="4401" spans="1:11" x14ac:dyDescent="0.2">
      <c r="A4401">
        <v>54899</v>
      </c>
      <c r="B4401" s="21">
        <v>44654</v>
      </c>
      <c r="C4401" s="26" t="s">
        <v>827</v>
      </c>
      <c r="D4401">
        <v>1</v>
      </c>
      <c r="E4401">
        <v>7</v>
      </c>
      <c r="F4401">
        <v>242</v>
      </c>
      <c r="G4401">
        <v>131.03</v>
      </c>
      <c r="H4401" t="str">
        <f>_xlfn.XLOOKUP(Table1[[#This Row],[MyyjäID]],myyjat!$A$2:$A$16,myyjat!$B$2:$B$16)</f>
        <v>Rauno</v>
      </c>
      <c r="I4401">
        <f>_xlfn.XLOOKUP(Table1[[#This Row],[Tuotenumero]],tuotteet!$A$2:$A$26,tuotteet!$C$2:$C$26)</f>
        <v>1</v>
      </c>
      <c r="J4401" t="str">
        <f>_xlfn.XLOOKUP(Table1[[#This Row],[ryhmäID]],ryhmat!$A$2:$A$7,ryhmat!$B$2:$B$7)</f>
        <v>Äänentoisto</v>
      </c>
      <c r="K4401">
        <f>Table1[[#This Row],[Myyntihinta]]-Table1[[#This Row],[Ostohinta]]</f>
        <v>110.97</v>
      </c>
    </row>
    <row r="4402" spans="1:11" x14ac:dyDescent="0.2">
      <c r="A4402">
        <v>54900</v>
      </c>
      <c r="B4402" s="21">
        <v>44654</v>
      </c>
      <c r="C4402" s="26" t="s">
        <v>828</v>
      </c>
      <c r="D4402">
        <v>1</v>
      </c>
      <c r="E4402">
        <v>1</v>
      </c>
      <c r="F4402">
        <v>15</v>
      </c>
      <c r="G4402">
        <v>11.13</v>
      </c>
      <c r="H4402" t="str">
        <f>_xlfn.XLOOKUP(Table1[[#This Row],[MyyjäID]],myyjat!$A$2:$A$16,myyjat!$B$2:$B$16)</f>
        <v>Jani</v>
      </c>
      <c r="I4402">
        <f>_xlfn.XLOOKUP(Table1[[#This Row],[Tuotenumero]],tuotteet!$A$2:$A$26,tuotteet!$C$2:$C$26)</f>
        <v>4</v>
      </c>
      <c r="J4402" t="str">
        <f>_xlfn.XLOOKUP(Table1[[#This Row],[ryhmäID]],ryhmat!$A$2:$A$7,ryhmat!$B$2:$B$7)</f>
        <v>Tarvikkeet</v>
      </c>
      <c r="K4402">
        <f>Table1[[#This Row],[Myyntihinta]]-Table1[[#This Row],[Ostohinta]]</f>
        <v>3.8699999999999992</v>
      </c>
    </row>
    <row r="4403" spans="1:11" x14ac:dyDescent="0.2">
      <c r="A4403">
        <v>54901</v>
      </c>
      <c r="B4403" s="21">
        <v>44655</v>
      </c>
      <c r="C4403" s="26" t="s">
        <v>826</v>
      </c>
      <c r="D4403">
        <v>1</v>
      </c>
      <c r="E4403">
        <v>2</v>
      </c>
      <c r="F4403">
        <v>17</v>
      </c>
      <c r="G4403">
        <v>9.65</v>
      </c>
      <c r="H4403" t="str">
        <f>_xlfn.XLOOKUP(Table1[[#This Row],[MyyjäID]],myyjat!$A$2:$A$16,myyjat!$B$2:$B$16)</f>
        <v>Petteri</v>
      </c>
      <c r="I4403">
        <f>_xlfn.XLOOKUP(Table1[[#This Row],[Tuotenumero]],tuotteet!$A$2:$A$26,tuotteet!$C$2:$C$26)</f>
        <v>4</v>
      </c>
      <c r="J4403" t="str">
        <f>_xlfn.XLOOKUP(Table1[[#This Row],[ryhmäID]],ryhmat!$A$2:$A$7,ryhmat!$B$2:$B$7)</f>
        <v>Tarvikkeet</v>
      </c>
      <c r="K4403">
        <f>Table1[[#This Row],[Myyntihinta]]-Table1[[#This Row],[Ostohinta]]</f>
        <v>7.35</v>
      </c>
    </row>
    <row r="4404" spans="1:11" x14ac:dyDescent="0.2">
      <c r="A4404">
        <v>54902</v>
      </c>
      <c r="B4404" s="21">
        <v>44655</v>
      </c>
      <c r="C4404" s="26" t="s">
        <v>828</v>
      </c>
      <c r="D4404">
        <v>1</v>
      </c>
      <c r="E4404">
        <v>2</v>
      </c>
      <c r="F4404">
        <v>15</v>
      </c>
      <c r="G4404">
        <v>10.75</v>
      </c>
      <c r="H4404" t="str">
        <f>_xlfn.XLOOKUP(Table1[[#This Row],[MyyjäID]],myyjat!$A$2:$A$16,myyjat!$B$2:$B$16)</f>
        <v>Petteri</v>
      </c>
      <c r="I4404">
        <f>_xlfn.XLOOKUP(Table1[[#This Row],[Tuotenumero]],tuotteet!$A$2:$A$26,tuotteet!$C$2:$C$26)</f>
        <v>4</v>
      </c>
      <c r="J4404" t="str">
        <f>_xlfn.XLOOKUP(Table1[[#This Row],[ryhmäID]],ryhmat!$A$2:$A$7,ryhmat!$B$2:$B$7)</f>
        <v>Tarvikkeet</v>
      </c>
      <c r="K4404">
        <f>Table1[[#This Row],[Myyntihinta]]-Table1[[#This Row],[Ostohinta]]</f>
        <v>4.25</v>
      </c>
    </row>
    <row r="4405" spans="1:11" x14ac:dyDescent="0.2">
      <c r="A4405">
        <v>54903</v>
      </c>
      <c r="B4405" s="21">
        <v>44655</v>
      </c>
      <c r="C4405" s="26" t="s">
        <v>833</v>
      </c>
      <c r="D4405">
        <v>1</v>
      </c>
      <c r="E4405">
        <v>5</v>
      </c>
      <c r="F4405">
        <v>33</v>
      </c>
      <c r="G4405">
        <v>19.86</v>
      </c>
      <c r="H4405" t="str">
        <f>_xlfn.XLOOKUP(Table1[[#This Row],[MyyjäID]],myyjat!$A$2:$A$16,myyjat!$B$2:$B$16)</f>
        <v>Liisa</v>
      </c>
      <c r="I4405">
        <f>_xlfn.XLOOKUP(Table1[[#This Row],[Tuotenumero]],tuotteet!$A$2:$A$26,tuotteet!$C$2:$C$26)</f>
        <v>4</v>
      </c>
      <c r="J4405" t="str">
        <f>_xlfn.XLOOKUP(Table1[[#This Row],[ryhmäID]],ryhmat!$A$2:$A$7,ryhmat!$B$2:$B$7)</f>
        <v>Tarvikkeet</v>
      </c>
      <c r="K4405">
        <f>Table1[[#This Row],[Myyntihinta]]-Table1[[#This Row],[Ostohinta]]</f>
        <v>13.14</v>
      </c>
    </row>
    <row r="4406" spans="1:11" x14ac:dyDescent="0.2">
      <c r="A4406">
        <v>54904</v>
      </c>
      <c r="B4406" s="21">
        <v>44655</v>
      </c>
      <c r="C4406" s="26" t="s">
        <v>828</v>
      </c>
      <c r="D4406">
        <v>1</v>
      </c>
      <c r="E4406">
        <v>13</v>
      </c>
      <c r="F4406">
        <v>15</v>
      </c>
      <c r="G4406">
        <v>10.43</v>
      </c>
      <c r="H4406" t="str">
        <f>_xlfn.XLOOKUP(Table1[[#This Row],[MyyjäID]],myyjat!$A$2:$A$16,myyjat!$B$2:$B$16)</f>
        <v>Mari</v>
      </c>
      <c r="I4406">
        <f>_xlfn.XLOOKUP(Table1[[#This Row],[Tuotenumero]],tuotteet!$A$2:$A$26,tuotteet!$C$2:$C$26)</f>
        <v>4</v>
      </c>
      <c r="J4406" t="str">
        <f>_xlfn.XLOOKUP(Table1[[#This Row],[ryhmäID]],ryhmat!$A$2:$A$7,ryhmat!$B$2:$B$7)</f>
        <v>Tarvikkeet</v>
      </c>
      <c r="K4406">
        <f>Table1[[#This Row],[Myyntihinta]]-Table1[[#This Row],[Ostohinta]]</f>
        <v>4.57</v>
      </c>
    </row>
    <row r="4407" spans="1:11" x14ac:dyDescent="0.2">
      <c r="A4407">
        <v>54905</v>
      </c>
      <c r="B4407" s="21">
        <v>44656</v>
      </c>
      <c r="C4407" s="26" t="s">
        <v>828</v>
      </c>
      <c r="D4407">
        <v>1</v>
      </c>
      <c r="E4407">
        <v>7</v>
      </c>
      <c r="F4407">
        <v>15</v>
      </c>
      <c r="G4407">
        <v>11.01</v>
      </c>
      <c r="H4407" t="str">
        <f>_xlfn.XLOOKUP(Table1[[#This Row],[MyyjäID]],myyjat!$A$2:$A$16,myyjat!$B$2:$B$16)</f>
        <v>Rauno</v>
      </c>
      <c r="I4407">
        <f>_xlfn.XLOOKUP(Table1[[#This Row],[Tuotenumero]],tuotteet!$A$2:$A$26,tuotteet!$C$2:$C$26)</f>
        <v>4</v>
      </c>
      <c r="J4407" t="str">
        <f>_xlfn.XLOOKUP(Table1[[#This Row],[ryhmäID]],ryhmat!$A$2:$A$7,ryhmat!$B$2:$B$7)</f>
        <v>Tarvikkeet</v>
      </c>
      <c r="K4407">
        <f>Table1[[#This Row],[Myyntihinta]]-Table1[[#This Row],[Ostohinta]]</f>
        <v>3.99</v>
      </c>
    </row>
    <row r="4408" spans="1:11" x14ac:dyDescent="0.2">
      <c r="A4408">
        <v>54906</v>
      </c>
      <c r="B4408" s="21">
        <v>44656</v>
      </c>
      <c r="C4408" s="26" t="s">
        <v>831</v>
      </c>
      <c r="D4408">
        <v>1</v>
      </c>
      <c r="E4408">
        <v>6</v>
      </c>
      <c r="F4408">
        <v>110</v>
      </c>
      <c r="G4408">
        <v>72.569999999999993</v>
      </c>
      <c r="H4408" t="str">
        <f>_xlfn.XLOOKUP(Table1[[#This Row],[MyyjäID]],myyjat!$A$2:$A$16,myyjat!$B$2:$B$16)</f>
        <v>Hessu</v>
      </c>
      <c r="I4408">
        <f>_xlfn.XLOOKUP(Table1[[#This Row],[Tuotenumero]],tuotteet!$A$2:$A$26,tuotteet!$C$2:$C$26)</f>
        <v>6</v>
      </c>
      <c r="J4408" t="str">
        <f>_xlfn.XLOOKUP(Table1[[#This Row],[ryhmäID]],ryhmat!$A$2:$A$7,ryhmat!$B$2:$B$7)</f>
        <v>Digiboxit</v>
      </c>
      <c r="K4408">
        <f>Table1[[#This Row],[Myyntihinta]]-Table1[[#This Row],[Ostohinta]]</f>
        <v>37.430000000000007</v>
      </c>
    </row>
    <row r="4409" spans="1:11" x14ac:dyDescent="0.2">
      <c r="A4409">
        <v>54907</v>
      </c>
      <c r="B4409" s="21">
        <v>44656</v>
      </c>
      <c r="C4409" s="26" t="s">
        <v>828</v>
      </c>
      <c r="D4409">
        <v>1</v>
      </c>
      <c r="E4409">
        <v>6</v>
      </c>
      <c r="F4409">
        <v>15</v>
      </c>
      <c r="G4409">
        <v>10.96</v>
      </c>
      <c r="H4409" t="str">
        <f>_xlfn.XLOOKUP(Table1[[#This Row],[MyyjäID]],myyjat!$A$2:$A$16,myyjat!$B$2:$B$16)</f>
        <v>Hessu</v>
      </c>
      <c r="I4409">
        <f>_xlfn.XLOOKUP(Table1[[#This Row],[Tuotenumero]],tuotteet!$A$2:$A$26,tuotteet!$C$2:$C$26)</f>
        <v>4</v>
      </c>
      <c r="J4409" t="str">
        <f>_xlfn.XLOOKUP(Table1[[#This Row],[ryhmäID]],ryhmat!$A$2:$A$7,ryhmat!$B$2:$B$7)</f>
        <v>Tarvikkeet</v>
      </c>
      <c r="K4409">
        <f>Table1[[#This Row],[Myyntihinta]]-Table1[[#This Row],[Ostohinta]]</f>
        <v>4.0399999999999991</v>
      </c>
    </row>
    <row r="4410" spans="1:11" x14ac:dyDescent="0.2">
      <c r="A4410">
        <v>54908</v>
      </c>
      <c r="B4410" s="21">
        <v>44657</v>
      </c>
      <c r="C4410" s="26" t="s">
        <v>826</v>
      </c>
      <c r="D4410">
        <v>1</v>
      </c>
      <c r="E4410">
        <v>7</v>
      </c>
      <c r="F4410">
        <v>18</v>
      </c>
      <c r="G4410">
        <v>9.0399999999999991</v>
      </c>
      <c r="H4410" t="str">
        <f>_xlfn.XLOOKUP(Table1[[#This Row],[MyyjäID]],myyjat!$A$2:$A$16,myyjat!$B$2:$B$16)</f>
        <v>Rauno</v>
      </c>
      <c r="I4410">
        <f>_xlfn.XLOOKUP(Table1[[#This Row],[Tuotenumero]],tuotteet!$A$2:$A$26,tuotteet!$C$2:$C$26)</f>
        <v>4</v>
      </c>
      <c r="J4410" t="str">
        <f>_xlfn.XLOOKUP(Table1[[#This Row],[ryhmäID]],ryhmat!$A$2:$A$7,ryhmat!$B$2:$B$7)</f>
        <v>Tarvikkeet</v>
      </c>
      <c r="K4410">
        <f>Table1[[#This Row],[Myyntihinta]]-Table1[[#This Row],[Ostohinta]]</f>
        <v>8.9600000000000009</v>
      </c>
    </row>
    <row r="4411" spans="1:11" x14ac:dyDescent="0.2">
      <c r="A4411">
        <v>54909</v>
      </c>
      <c r="B4411" s="21">
        <v>44657</v>
      </c>
      <c r="C4411" s="26" t="s">
        <v>828</v>
      </c>
      <c r="D4411">
        <v>1</v>
      </c>
      <c r="E4411">
        <v>16</v>
      </c>
      <c r="F4411">
        <v>15</v>
      </c>
      <c r="G4411">
        <v>11.08</v>
      </c>
      <c r="H4411" t="str">
        <f>_xlfn.XLOOKUP(Table1[[#This Row],[MyyjäID]],myyjat!$A$2:$A$16,myyjat!$B$2:$B$16)</f>
        <v>Sanni</v>
      </c>
      <c r="I4411">
        <f>_xlfn.XLOOKUP(Table1[[#This Row],[Tuotenumero]],tuotteet!$A$2:$A$26,tuotteet!$C$2:$C$26)</f>
        <v>4</v>
      </c>
      <c r="J4411" t="str">
        <f>_xlfn.XLOOKUP(Table1[[#This Row],[ryhmäID]],ryhmat!$A$2:$A$7,ryhmat!$B$2:$B$7)</f>
        <v>Tarvikkeet</v>
      </c>
      <c r="K4411">
        <f>Table1[[#This Row],[Myyntihinta]]-Table1[[#This Row],[Ostohinta]]</f>
        <v>3.92</v>
      </c>
    </row>
    <row r="4412" spans="1:11" x14ac:dyDescent="0.2">
      <c r="A4412">
        <v>54910</v>
      </c>
      <c r="B4412" s="21">
        <v>44657</v>
      </c>
      <c r="C4412" s="26" t="s">
        <v>828</v>
      </c>
      <c r="D4412">
        <v>1</v>
      </c>
      <c r="E4412">
        <v>3</v>
      </c>
      <c r="F4412">
        <v>15</v>
      </c>
      <c r="G4412">
        <v>10.73</v>
      </c>
      <c r="H4412" t="str">
        <f>_xlfn.XLOOKUP(Table1[[#This Row],[MyyjäID]],myyjat!$A$2:$A$16,myyjat!$B$2:$B$16)</f>
        <v>Pekka</v>
      </c>
      <c r="I4412">
        <f>_xlfn.XLOOKUP(Table1[[#This Row],[Tuotenumero]],tuotteet!$A$2:$A$26,tuotteet!$C$2:$C$26)</f>
        <v>4</v>
      </c>
      <c r="J4412" t="str">
        <f>_xlfn.XLOOKUP(Table1[[#This Row],[ryhmäID]],ryhmat!$A$2:$A$7,ryhmat!$B$2:$B$7)</f>
        <v>Tarvikkeet</v>
      </c>
      <c r="K4412">
        <f>Table1[[#This Row],[Myyntihinta]]-Table1[[#This Row],[Ostohinta]]</f>
        <v>4.2699999999999996</v>
      </c>
    </row>
    <row r="4413" spans="1:11" x14ac:dyDescent="0.2">
      <c r="A4413">
        <v>54911</v>
      </c>
      <c r="B4413" s="21">
        <v>44657</v>
      </c>
      <c r="C4413" s="26" t="s">
        <v>828</v>
      </c>
      <c r="D4413">
        <v>1</v>
      </c>
      <c r="E4413">
        <v>6</v>
      </c>
      <c r="F4413">
        <v>14</v>
      </c>
      <c r="G4413">
        <v>10.96</v>
      </c>
      <c r="H4413" t="str">
        <f>_xlfn.XLOOKUP(Table1[[#This Row],[MyyjäID]],myyjat!$A$2:$A$16,myyjat!$B$2:$B$16)</f>
        <v>Hessu</v>
      </c>
      <c r="I4413">
        <f>_xlfn.XLOOKUP(Table1[[#This Row],[Tuotenumero]],tuotteet!$A$2:$A$26,tuotteet!$C$2:$C$26)</f>
        <v>4</v>
      </c>
      <c r="J4413" t="str">
        <f>_xlfn.XLOOKUP(Table1[[#This Row],[ryhmäID]],ryhmat!$A$2:$A$7,ryhmat!$B$2:$B$7)</f>
        <v>Tarvikkeet</v>
      </c>
      <c r="K4413">
        <f>Table1[[#This Row],[Myyntihinta]]-Table1[[#This Row],[Ostohinta]]</f>
        <v>3.0399999999999991</v>
      </c>
    </row>
    <row r="4414" spans="1:11" x14ac:dyDescent="0.2">
      <c r="A4414">
        <v>54912</v>
      </c>
      <c r="B4414" s="21">
        <v>44657</v>
      </c>
      <c r="C4414" s="26" t="s">
        <v>828</v>
      </c>
      <c r="D4414">
        <v>1</v>
      </c>
      <c r="E4414">
        <v>5</v>
      </c>
      <c r="F4414">
        <v>14</v>
      </c>
      <c r="G4414">
        <v>10.41</v>
      </c>
      <c r="H4414" t="str">
        <f>_xlfn.XLOOKUP(Table1[[#This Row],[MyyjäID]],myyjat!$A$2:$A$16,myyjat!$B$2:$B$16)</f>
        <v>Liisa</v>
      </c>
      <c r="I4414">
        <f>_xlfn.XLOOKUP(Table1[[#This Row],[Tuotenumero]],tuotteet!$A$2:$A$26,tuotteet!$C$2:$C$26)</f>
        <v>4</v>
      </c>
      <c r="J4414" t="str">
        <f>_xlfn.XLOOKUP(Table1[[#This Row],[ryhmäID]],ryhmat!$A$2:$A$7,ryhmat!$B$2:$B$7)</f>
        <v>Tarvikkeet</v>
      </c>
      <c r="K4414">
        <f>Table1[[#This Row],[Myyntihinta]]-Table1[[#This Row],[Ostohinta]]</f>
        <v>3.59</v>
      </c>
    </row>
    <row r="4415" spans="1:11" x14ac:dyDescent="0.2">
      <c r="A4415">
        <v>54913</v>
      </c>
      <c r="B4415" s="21">
        <v>44657</v>
      </c>
      <c r="C4415" s="26" t="s">
        <v>828</v>
      </c>
      <c r="D4415">
        <v>1</v>
      </c>
      <c r="E4415">
        <v>6</v>
      </c>
      <c r="F4415">
        <v>15</v>
      </c>
      <c r="G4415">
        <v>10.87</v>
      </c>
      <c r="H4415" t="str">
        <f>_xlfn.XLOOKUP(Table1[[#This Row],[MyyjäID]],myyjat!$A$2:$A$16,myyjat!$B$2:$B$16)</f>
        <v>Hessu</v>
      </c>
      <c r="I4415">
        <f>_xlfn.XLOOKUP(Table1[[#This Row],[Tuotenumero]],tuotteet!$A$2:$A$26,tuotteet!$C$2:$C$26)</f>
        <v>4</v>
      </c>
      <c r="J4415" t="str">
        <f>_xlfn.XLOOKUP(Table1[[#This Row],[ryhmäID]],ryhmat!$A$2:$A$7,ryhmat!$B$2:$B$7)</f>
        <v>Tarvikkeet</v>
      </c>
      <c r="K4415">
        <f>Table1[[#This Row],[Myyntihinta]]-Table1[[#This Row],[Ostohinta]]</f>
        <v>4.1300000000000008</v>
      </c>
    </row>
    <row r="4416" spans="1:11" x14ac:dyDescent="0.2">
      <c r="A4416">
        <v>54914</v>
      </c>
      <c r="B4416" s="21">
        <v>44658</v>
      </c>
      <c r="C4416" s="26" t="s">
        <v>827</v>
      </c>
      <c r="D4416">
        <v>1</v>
      </c>
      <c r="E4416">
        <v>1</v>
      </c>
      <c r="F4416">
        <v>254</v>
      </c>
      <c r="G4416">
        <v>138.41</v>
      </c>
      <c r="H4416" t="str">
        <f>_xlfn.XLOOKUP(Table1[[#This Row],[MyyjäID]],myyjat!$A$2:$A$16,myyjat!$B$2:$B$16)</f>
        <v>Jani</v>
      </c>
      <c r="I4416">
        <f>_xlfn.XLOOKUP(Table1[[#This Row],[Tuotenumero]],tuotteet!$A$2:$A$26,tuotteet!$C$2:$C$26)</f>
        <v>1</v>
      </c>
      <c r="J4416" t="str">
        <f>_xlfn.XLOOKUP(Table1[[#This Row],[ryhmäID]],ryhmat!$A$2:$A$7,ryhmat!$B$2:$B$7)</f>
        <v>Äänentoisto</v>
      </c>
      <c r="K4416">
        <f>Table1[[#This Row],[Myyntihinta]]-Table1[[#This Row],[Ostohinta]]</f>
        <v>115.59</v>
      </c>
    </row>
    <row r="4417" spans="1:11" x14ac:dyDescent="0.2">
      <c r="A4417">
        <v>54915</v>
      </c>
      <c r="B4417" s="21">
        <v>44658</v>
      </c>
      <c r="C4417" s="26" t="s">
        <v>828</v>
      </c>
      <c r="D4417">
        <v>1</v>
      </c>
      <c r="E4417">
        <v>6</v>
      </c>
      <c r="F4417">
        <v>14</v>
      </c>
      <c r="G4417">
        <v>10.81</v>
      </c>
      <c r="H4417" t="str">
        <f>_xlfn.XLOOKUP(Table1[[#This Row],[MyyjäID]],myyjat!$A$2:$A$16,myyjat!$B$2:$B$16)</f>
        <v>Hessu</v>
      </c>
      <c r="I4417">
        <f>_xlfn.XLOOKUP(Table1[[#This Row],[Tuotenumero]],tuotteet!$A$2:$A$26,tuotteet!$C$2:$C$26)</f>
        <v>4</v>
      </c>
      <c r="J4417" t="str">
        <f>_xlfn.XLOOKUP(Table1[[#This Row],[ryhmäID]],ryhmat!$A$2:$A$7,ryhmat!$B$2:$B$7)</f>
        <v>Tarvikkeet</v>
      </c>
      <c r="K4417">
        <f>Table1[[#This Row],[Myyntihinta]]-Table1[[#This Row],[Ostohinta]]</f>
        <v>3.1899999999999995</v>
      </c>
    </row>
    <row r="4418" spans="1:11" x14ac:dyDescent="0.2">
      <c r="A4418">
        <v>54916</v>
      </c>
      <c r="B4418" s="21">
        <v>44659</v>
      </c>
      <c r="C4418" s="26" t="s">
        <v>828</v>
      </c>
      <c r="D4418">
        <v>1</v>
      </c>
      <c r="E4418">
        <v>1</v>
      </c>
      <c r="F4418">
        <v>15</v>
      </c>
      <c r="G4418">
        <v>10.57</v>
      </c>
      <c r="H4418" t="str">
        <f>_xlfn.XLOOKUP(Table1[[#This Row],[MyyjäID]],myyjat!$A$2:$A$16,myyjat!$B$2:$B$16)</f>
        <v>Jani</v>
      </c>
      <c r="I4418">
        <f>_xlfn.XLOOKUP(Table1[[#This Row],[Tuotenumero]],tuotteet!$A$2:$A$26,tuotteet!$C$2:$C$26)</f>
        <v>4</v>
      </c>
      <c r="J4418" t="str">
        <f>_xlfn.XLOOKUP(Table1[[#This Row],[ryhmäID]],ryhmat!$A$2:$A$7,ryhmat!$B$2:$B$7)</f>
        <v>Tarvikkeet</v>
      </c>
      <c r="K4418">
        <f>Table1[[#This Row],[Myyntihinta]]-Table1[[#This Row],[Ostohinta]]</f>
        <v>4.43</v>
      </c>
    </row>
    <row r="4419" spans="1:11" x14ac:dyDescent="0.2">
      <c r="A4419">
        <v>54917</v>
      </c>
      <c r="B4419" s="21">
        <v>44659</v>
      </c>
      <c r="C4419" s="26" t="s">
        <v>828</v>
      </c>
      <c r="D4419">
        <v>1</v>
      </c>
      <c r="E4419">
        <v>6</v>
      </c>
      <c r="F4419">
        <v>15</v>
      </c>
      <c r="G4419">
        <v>11.06</v>
      </c>
      <c r="H4419" t="str">
        <f>_xlfn.XLOOKUP(Table1[[#This Row],[MyyjäID]],myyjat!$A$2:$A$16,myyjat!$B$2:$B$16)</f>
        <v>Hessu</v>
      </c>
      <c r="I4419">
        <f>_xlfn.XLOOKUP(Table1[[#This Row],[Tuotenumero]],tuotteet!$A$2:$A$26,tuotteet!$C$2:$C$26)</f>
        <v>4</v>
      </c>
      <c r="J4419" t="str">
        <f>_xlfn.XLOOKUP(Table1[[#This Row],[ryhmäID]],ryhmat!$A$2:$A$7,ryhmat!$B$2:$B$7)</f>
        <v>Tarvikkeet</v>
      </c>
      <c r="K4419">
        <f>Table1[[#This Row],[Myyntihinta]]-Table1[[#This Row],[Ostohinta]]</f>
        <v>3.9399999999999995</v>
      </c>
    </row>
    <row r="4420" spans="1:11" x14ac:dyDescent="0.2">
      <c r="A4420">
        <v>54918</v>
      </c>
      <c r="B4420" s="21">
        <v>44659</v>
      </c>
      <c r="C4420" s="26" t="s">
        <v>828</v>
      </c>
      <c r="D4420">
        <v>1</v>
      </c>
      <c r="E4420">
        <v>16</v>
      </c>
      <c r="F4420">
        <v>15</v>
      </c>
      <c r="G4420">
        <v>10.4</v>
      </c>
      <c r="H4420" t="str">
        <f>_xlfn.XLOOKUP(Table1[[#This Row],[MyyjäID]],myyjat!$A$2:$A$16,myyjat!$B$2:$B$16)</f>
        <v>Sanni</v>
      </c>
      <c r="I4420">
        <f>_xlfn.XLOOKUP(Table1[[#This Row],[Tuotenumero]],tuotteet!$A$2:$A$26,tuotteet!$C$2:$C$26)</f>
        <v>4</v>
      </c>
      <c r="J4420" t="str">
        <f>_xlfn.XLOOKUP(Table1[[#This Row],[ryhmäID]],ryhmat!$A$2:$A$7,ryhmat!$B$2:$B$7)</f>
        <v>Tarvikkeet</v>
      </c>
      <c r="K4420">
        <f>Table1[[#This Row],[Myyntihinta]]-Table1[[#This Row],[Ostohinta]]</f>
        <v>4.5999999999999996</v>
      </c>
    </row>
    <row r="4421" spans="1:11" x14ac:dyDescent="0.2">
      <c r="A4421">
        <v>54919</v>
      </c>
      <c r="B4421" s="21">
        <v>44659</v>
      </c>
      <c r="C4421" s="26" t="s">
        <v>828</v>
      </c>
      <c r="D4421">
        <v>1</v>
      </c>
      <c r="E4421">
        <v>11</v>
      </c>
      <c r="F4421">
        <v>14</v>
      </c>
      <c r="G4421">
        <v>10.95</v>
      </c>
      <c r="H4421" t="str">
        <f>_xlfn.XLOOKUP(Table1[[#This Row],[MyyjäID]],myyjat!$A$2:$A$16,myyjat!$B$2:$B$16)</f>
        <v>Lisbeth</v>
      </c>
      <c r="I4421">
        <f>_xlfn.XLOOKUP(Table1[[#This Row],[Tuotenumero]],tuotteet!$A$2:$A$26,tuotteet!$C$2:$C$26)</f>
        <v>4</v>
      </c>
      <c r="J4421" t="str">
        <f>_xlfn.XLOOKUP(Table1[[#This Row],[ryhmäID]],ryhmat!$A$2:$A$7,ryhmat!$B$2:$B$7)</f>
        <v>Tarvikkeet</v>
      </c>
      <c r="K4421">
        <f>Table1[[#This Row],[Myyntihinta]]-Table1[[#This Row],[Ostohinta]]</f>
        <v>3.0500000000000007</v>
      </c>
    </row>
    <row r="4422" spans="1:11" x14ac:dyDescent="0.2">
      <c r="A4422">
        <v>54920</v>
      </c>
      <c r="B4422" s="21">
        <v>44660</v>
      </c>
      <c r="C4422" s="26" t="s">
        <v>828</v>
      </c>
      <c r="D4422">
        <v>1</v>
      </c>
      <c r="E4422">
        <v>3</v>
      </c>
      <c r="F4422">
        <v>14</v>
      </c>
      <c r="G4422">
        <v>10.48</v>
      </c>
      <c r="H4422" t="str">
        <f>_xlfn.XLOOKUP(Table1[[#This Row],[MyyjäID]],myyjat!$A$2:$A$16,myyjat!$B$2:$B$16)</f>
        <v>Pekka</v>
      </c>
      <c r="I4422">
        <f>_xlfn.XLOOKUP(Table1[[#This Row],[Tuotenumero]],tuotteet!$A$2:$A$26,tuotteet!$C$2:$C$26)</f>
        <v>4</v>
      </c>
      <c r="J4422" t="str">
        <f>_xlfn.XLOOKUP(Table1[[#This Row],[ryhmäID]],ryhmat!$A$2:$A$7,ryhmat!$B$2:$B$7)</f>
        <v>Tarvikkeet</v>
      </c>
      <c r="K4422">
        <f>Table1[[#This Row],[Myyntihinta]]-Table1[[#This Row],[Ostohinta]]</f>
        <v>3.5199999999999996</v>
      </c>
    </row>
    <row r="4423" spans="1:11" x14ac:dyDescent="0.2">
      <c r="A4423">
        <v>54921</v>
      </c>
      <c r="B4423" s="21">
        <v>44660</v>
      </c>
      <c r="C4423" s="26" t="s">
        <v>829</v>
      </c>
      <c r="D4423">
        <v>1</v>
      </c>
      <c r="E4423">
        <v>5</v>
      </c>
      <c r="F4423">
        <v>330</v>
      </c>
      <c r="G4423">
        <v>236.95</v>
      </c>
      <c r="H4423" t="str">
        <f>_xlfn.XLOOKUP(Table1[[#This Row],[MyyjäID]],myyjat!$A$2:$A$16,myyjat!$B$2:$B$16)</f>
        <v>Liisa</v>
      </c>
      <c r="I4423">
        <f>_xlfn.XLOOKUP(Table1[[#This Row],[Tuotenumero]],tuotteet!$A$2:$A$26,tuotteet!$C$2:$C$26)</f>
        <v>3</v>
      </c>
      <c r="J4423" t="str">
        <f>_xlfn.XLOOKUP(Table1[[#This Row],[ryhmäID]],ryhmat!$A$2:$A$7,ryhmat!$B$2:$B$7)</f>
        <v>TV</v>
      </c>
      <c r="K4423">
        <f>Table1[[#This Row],[Myyntihinta]]-Table1[[#This Row],[Ostohinta]]</f>
        <v>93.050000000000011</v>
      </c>
    </row>
    <row r="4424" spans="1:11" x14ac:dyDescent="0.2">
      <c r="A4424">
        <v>54922</v>
      </c>
      <c r="B4424" s="21">
        <v>44661</v>
      </c>
      <c r="C4424" s="26" t="s">
        <v>833</v>
      </c>
      <c r="D4424">
        <v>1</v>
      </c>
      <c r="E4424">
        <v>7</v>
      </c>
      <c r="F4424">
        <v>34</v>
      </c>
      <c r="G4424">
        <v>18.989999999999998</v>
      </c>
      <c r="H4424" t="str">
        <f>_xlfn.XLOOKUP(Table1[[#This Row],[MyyjäID]],myyjat!$A$2:$A$16,myyjat!$B$2:$B$16)</f>
        <v>Rauno</v>
      </c>
      <c r="I4424">
        <f>_xlfn.XLOOKUP(Table1[[#This Row],[Tuotenumero]],tuotteet!$A$2:$A$26,tuotteet!$C$2:$C$26)</f>
        <v>4</v>
      </c>
      <c r="J4424" t="str">
        <f>_xlfn.XLOOKUP(Table1[[#This Row],[ryhmäID]],ryhmat!$A$2:$A$7,ryhmat!$B$2:$B$7)</f>
        <v>Tarvikkeet</v>
      </c>
      <c r="K4424">
        <f>Table1[[#This Row],[Myyntihinta]]-Table1[[#This Row],[Ostohinta]]</f>
        <v>15.010000000000002</v>
      </c>
    </row>
    <row r="4425" spans="1:11" x14ac:dyDescent="0.2">
      <c r="A4425">
        <v>54923</v>
      </c>
      <c r="B4425" s="21">
        <v>44661</v>
      </c>
      <c r="C4425" s="26" t="s">
        <v>828</v>
      </c>
      <c r="D4425">
        <v>1</v>
      </c>
      <c r="E4425">
        <v>7</v>
      </c>
      <c r="F4425">
        <v>14</v>
      </c>
      <c r="G4425">
        <v>10.85</v>
      </c>
      <c r="H4425" t="str">
        <f>_xlfn.XLOOKUP(Table1[[#This Row],[MyyjäID]],myyjat!$A$2:$A$16,myyjat!$B$2:$B$16)</f>
        <v>Rauno</v>
      </c>
      <c r="I4425">
        <f>_xlfn.XLOOKUP(Table1[[#This Row],[Tuotenumero]],tuotteet!$A$2:$A$26,tuotteet!$C$2:$C$26)</f>
        <v>4</v>
      </c>
      <c r="J4425" t="str">
        <f>_xlfn.XLOOKUP(Table1[[#This Row],[ryhmäID]],ryhmat!$A$2:$A$7,ryhmat!$B$2:$B$7)</f>
        <v>Tarvikkeet</v>
      </c>
      <c r="K4425">
        <f>Table1[[#This Row],[Myyntihinta]]-Table1[[#This Row],[Ostohinta]]</f>
        <v>3.1500000000000004</v>
      </c>
    </row>
    <row r="4426" spans="1:11" x14ac:dyDescent="0.2">
      <c r="A4426">
        <v>54924</v>
      </c>
      <c r="B4426" s="21">
        <v>44661</v>
      </c>
      <c r="C4426" s="26" t="s">
        <v>830</v>
      </c>
      <c r="D4426">
        <v>1</v>
      </c>
      <c r="E4426">
        <v>15</v>
      </c>
      <c r="F4426">
        <v>54</v>
      </c>
      <c r="G4426">
        <v>44.53</v>
      </c>
      <c r="H4426" t="str">
        <f>_xlfn.XLOOKUP(Table1[[#This Row],[MyyjäID]],myyjat!$A$2:$A$16,myyjat!$B$2:$B$16)</f>
        <v>Sohvi</v>
      </c>
      <c r="I4426">
        <f>_xlfn.XLOOKUP(Table1[[#This Row],[Tuotenumero]],tuotteet!$A$2:$A$26,tuotteet!$C$2:$C$26)</f>
        <v>4</v>
      </c>
      <c r="J4426" t="str">
        <f>_xlfn.XLOOKUP(Table1[[#This Row],[ryhmäID]],ryhmat!$A$2:$A$7,ryhmat!$B$2:$B$7)</f>
        <v>Tarvikkeet</v>
      </c>
      <c r="K4426">
        <f>Table1[[#This Row],[Myyntihinta]]-Table1[[#This Row],[Ostohinta]]</f>
        <v>9.4699999999999989</v>
      </c>
    </row>
    <row r="4427" spans="1:11" x14ac:dyDescent="0.2">
      <c r="A4427">
        <v>54925</v>
      </c>
      <c r="B4427" s="21">
        <v>44662</v>
      </c>
      <c r="C4427" s="26" t="s">
        <v>826</v>
      </c>
      <c r="D4427">
        <v>1</v>
      </c>
      <c r="E4427">
        <v>11</v>
      </c>
      <c r="F4427">
        <v>17</v>
      </c>
      <c r="G4427">
        <v>9.3800000000000008</v>
      </c>
      <c r="H4427" t="str">
        <f>_xlfn.XLOOKUP(Table1[[#This Row],[MyyjäID]],myyjat!$A$2:$A$16,myyjat!$B$2:$B$16)</f>
        <v>Lisbeth</v>
      </c>
      <c r="I4427">
        <f>_xlfn.XLOOKUP(Table1[[#This Row],[Tuotenumero]],tuotteet!$A$2:$A$26,tuotteet!$C$2:$C$26)</f>
        <v>4</v>
      </c>
      <c r="J4427" t="str">
        <f>_xlfn.XLOOKUP(Table1[[#This Row],[ryhmäID]],ryhmat!$A$2:$A$7,ryhmat!$B$2:$B$7)</f>
        <v>Tarvikkeet</v>
      </c>
      <c r="K4427">
        <f>Table1[[#This Row],[Myyntihinta]]-Table1[[#This Row],[Ostohinta]]</f>
        <v>7.6199999999999992</v>
      </c>
    </row>
    <row r="4428" spans="1:11" x14ac:dyDescent="0.2">
      <c r="A4428">
        <v>54926</v>
      </c>
      <c r="B4428" s="21">
        <v>44662</v>
      </c>
      <c r="C4428" s="26" t="s">
        <v>828</v>
      </c>
      <c r="D4428">
        <v>1</v>
      </c>
      <c r="E4428">
        <v>2</v>
      </c>
      <c r="F4428">
        <v>14</v>
      </c>
      <c r="G4428">
        <v>10.9</v>
      </c>
      <c r="H4428" t="str">
        <f>_xlfn.XLOOKUP(Table1[[#This Row],[MyyjäID]],myyjat!$A$2:$A$16,myyjat!$B$2:$B$16)</f>
        <v>Petteri</v>
      </c>
      <c r="I4428">
        <f>_xlfn.XLOOKUP(Table1[[#This Row],[Tuotenumero]],tuotteet!$A$2:$A$26,tuotteet!$C$2:$C$26)</f>
        <v>4</v>
      </c>
      <c r="J4428" t="str">
        <f>_xlfn.XLOOKUP(Table1[[#This Row],[ryhmäID]],ryhmat!$A$2:$A$7,ryhmat!$B$2:$B$7)</f>
        <v>Tarvikkeet</v>
      </c>
      <c r="K4428">
        <f>Table1[[#This Row],[Myyntihinta]]-Table1[[#This Row],[Ostohinta]]</f>
        <v>3.0999999999999996</v>
      </c>
    </row>
    <row r="4429" spans="1:11" x14ac:dyDescent="0.2">
      <c r="A4429">
        <v>54927</v>
      </c>
      <c r="B4429" s="21">
        <v>44662</v>
      </c>
      <c r="C4429" s="26" t="s">
        <v>828</v>
      </c>
      <c r="D4429">
        <v>1</v>
      </c>
      <c r="E4429">
        <v>1</v>
      </c>
      <c r="F4429">
        <v>15</v>
      </c>
      <c r="G4429">
        <v>10.51</v>
      </c>
      <c r="H4429" t="str">
        <f>_xlfn.XLOOKUP(Table1[[#This Row],[MyyjäID]],myyjat!$A$2:$A$16,myyjat!$B$2:$B$16)</f>
        <v>Jani</v>
      </c>
      <c r="I4429">
        <f>_xlfn.XLOOKUP(Table1[[#This Row],[Tuotenumero]],tuotteet!$A$2:$A$26,tuotteet!$C$2:$C$26)</f>
        <v>4</v>
      </c>
      <c r="J4429" t="str">
        <f>_xlfn.XLOOKUP(Table1[[#This Row],[ryhmäID]],ryhmat!$A$2:$A$7,ryhmat!$B$2:$B$7)</f>
        <v>Tarvikkeet</v>
      </c>
      <c r="K4429">
        <f>Table1[[#This Row],[Myyntihinta]]-Table1[[#This Row],[Ostohinta]]</f>
        <v>4.49</v>
      </c>
    </row>
    <row r="4430" spans="1:11" x14ac:dyDescent="0.2">
      <c r="A4430">
        <v>54928</v>
      </c>
      <c r="B4430" s="21">
        <v>44662</v>
      </c>
      <c r="C4430" s="26" t="s">
        <v>828</v>
      </c>
      <c r="D4430">
        <v>1</v>
      </c>
      <c r="E4430">
        <v>9</v>
      </c>
      <c r="F4430">
        <v>14</v>
      </c>
      <c r="G4430">
        <v>10.89</v>
      </c>
      <c r="H4430" t="str">
        <f>_xlfn.XLOOKUP(Table1[[#This Row],[MyyjäID]],myyjat!$A$2:$A$16,myyjat!$B$2:$B$16)</f>
        <v>Maija</v>
      </c>
      <c r="I4430">
        <f>_xlfn.XLOOKUP(Table1[[#This Row],[Tuotenumero]],tuotteet!$A$2:$A$26,tuotteet!$C$2:$C$26)</f>
        <v>4</v>
      </c>
      <c r="J4430" t="str">
        <f>_xlfn.XLOOKUP(Table1[[#This Row],[ryhmäID]],ryhmat!$A$2:$A$7,ryhmat!$B$2:$B$7)</f>
        <v>Tarvikkeet</v>
      </c>
      <c r="K4430">
        <f>Table1[[#This Row],[Myyntihinta]]-Table1[[#This Row],[Ostohinta]]</f>
        <v>3.1099999999999994</v>
      </c>
    </row>
    <row r="4431" spans="1:11" x14ac:dyDescent="0.2">
      <c r="A4431">
        <v>54929</v>
      </c>
      <c r="B4431" s="21">
        <v>44663</v>
      </c>
      <c r="C4431" s="26" t="s">
        <v>828</v>
      </c>
      <c r="D4431">
        <v>1</v>
      </c>
      <c r="E4431">
        <v>5</v>
      </c>
      <c r="F4431">
        <v>15</v>
      </c>
      <c r="G4431">
        <v>11.17</v>
      </c>
      <c r="H4431" t="str">
        <f>_xlfn.XLOOKUP(Table1[[#This Row],[MyyjäID]],myyjat!$A$2:$A$16,myyjat!$B$2:$B$16)</f>
        <v>Liisa</v>
      </c>
      <c r="I4431">
        <f>_xlfn.XLOOKUP(Table1[[#This Row],[Tuotenumero]],tuotteet!$A$2:$A$26,tuotteet!$C$2:$C$26)</f>
        <v>4</v>
      </c>
      <c r="J4431" t="str">
        <f>_xlfn.XLOOKUP(Table1[[#This Row],[ryhmäID]],ryhmat!$A$2:$A$7,ryhmat!$B$2:$B$7)</f>
        <v>Tarvikkeet</v>
      </c>
      <c r="K4431">
        <f>Table1[[#This Row],[Myyntihinta]]-Table1[[#This Row],[Ostohinta]]</f>
        <v>3.83</v>
      </c>
    </row>
    <row r="4432" spans="1:11" x14ac:dyDescent="0.2">
      <c r="A4432">
        <v>54930</v>
      </c>
      <c r="B4432" s="21">
        <v>44663</v>
      </c>
      <c r="C4432" s="26" t="s">
        <v>828</v>
      </c>
      <c r="D4432">
        <v>1</v>
      </c>
      <c r="E4432">
        <v>6</v>
      </c>
      <c r="F4432">
        <v>15</v>
      </c>
      <c r="G4432">
        <v>10.48</v>
      </c>
      <c r="H4432" t="str">
        <f>_xlfn.XLOOKUP(Table1[[#This Row],[MyyjäID]],myyjat!$A$2:$A$16,myyjat!$B$2:$B$16)</f>
        <v>Hessu</v>
      </c>
      <c r="I4432">
        <f>_xlfn.XLOOKUP(Table1[[#This Row],[Tuotenumero]],tuotteet!$A$2:$A$26,tuotteet!$C$2:$C$26)</f>
        <v>4</v>
      </c>
      <c r="J4432" t="str">
        <f>_xlfn.XLOOKUP(Table1[[#This Row],[ryhmäID]],ryhmat!$A$2:$A$7,ryhmat!$B$2:$B$7)</f>
        <v>Tarvikkeet</v>
      </c>
      <c r="K4432">
        <f>Table1[[#This Row],[Myyntihinta]]-Table1[[#This Row],[Ostohinta]]</f>
        <v>4.5199999999999996</v>
      </c>
    </row>
    <row r="4433" spans="1:11" x14ac:dyDescent="0.2">
      <c r="A4433">
        <v>54931</v>
      </c>
      <c r="B4433" s="21">
        <v>44663</v>
      </c>
      <c r="C4433" s="26" t="s">
        <v>827</v>
      </c>
      <c r="D4433">
        <v>1</v>
      </c>
      <c r="E4433">
        <v>7</v>
      </c>
      <c r="F4433">
        <v>245</v>
      </c>
      <c r="G4433">
        <v>132.13999999999999</v>
      </c>
      <c r="H4433" t="str">
        <f>_xlfn.XLOOKUP(Table1[[#This Row],[MyyjäID]],myyjat!$A$2:$A$16,myyjat!$B$2:$B$16)</f>
        <v>Rauno</v>
      </c>
      <c r="I4433">
        <f>_xlfn.XLOOKUP(Table1[[#This Row],[Tuotenumero]],tuotteet!$A$2:$A$26,tuotteet!$C$2:$C$26)</f>
        <v>1</v>
      </c>
      <c r="J4433" t="str">
        <f>_xlfn.XLOOKUP(Table1[[#This Row],[ryhmäID]],ryhmat!$A$2:$A$7,ryhmat!$B$2:$B$7)</f>
        <v>Äänentoisto</v>
      </c>
      <c r="K4433">
        <f>Table1[[#This Row],[Myyntihinta]]-Table1[[#This Row],[Ostohinta]]</f>
        <v>112.86000000000001</v>
      </c>
    </row>
    <row r="4434" spans="1:11" x14ac:dyDescent="0.2">
      <c r="A4434">
        <v>54932</v>
      </c>
      <c r="B4434" s="21">
        <v>44663</v>
      </c>
      <c r="C4434" s="26" t="s">
        <v>828</v>
      </c>
      <c r="D4434">
        <v>1</v>
      </c>
      <c r="E4434">
        <v>6</v>
      </c>
      <c r="F4434">
        <v>15</v>
      </c>
      <c r="G4434">
        <v>10.99</v>
      </c>
      <c r="H4434" t="str">
        <f>_xlfn.XLOOKUP(Table1[[#This Row],[MyyjäID]],myyjat!$A$2:$A$16,myyjat!$B$2:$B$16)</f>
        <v>Hessu</v>
      </c>
      <c r="I4434">
        <f>_xlfn.XLOOKUP(Table1[[#This Row],[Tuotenumero]],tuotteet!$A$2:$A$26,tuotteet!$C$2:$C$26)</f>
        <v>4</v>
      </c>
      <c r="J4434" t="str">
        <f>_xlfn.XLOOKUP(Table1[[#This Row],[ryhmäID]],ryhmat!$A$2:$A$7,ryhmat!$B$2:$B$7)</f>
        <v>Tarvikkeet</v>
      </c>
      <c r="K4434">
        <f>Table1[[#This Row],[Myyntihinta]]-Table1[[#This Row],[Ostohinta]]</f>
        <v>4.01</v>
      </c>
    </row>
    <row r="4435" spans="1:11" x14ac:dyDescent="0.2">
      <c r="A4435">
        <v>54933</v>
      </c>
      <c r="B4435" s="21">
        <v>44663</v>
      </c>
      <c r="C4435" s="26" t="s">
        <v>828</v>
      </c>
      <c r="D4435">
        <v>1</v>
      </c>
      <c r="E4435">
        <v>6</v>
      </c>
      <c r="F4435">
        <v>15</v>
      </c>
      <c r="G4435">
        <v>10.46</v>
      </c>
      <c r="H4435" t="str">
        <f>_xlfn.XLOOKUP(Table1[[#This Row],[MyyjäID]],myyjat!$A$2:$A$16,myyjat!$B$2:$B$16)</f>
        <v>Hessu</v>
      </c>
      <c r="I4435">
        <f>_xlfn.XLOOKUP(Table1[[#This Row],[Tuotenumero]],tuotteet!$A$2:$A$26,tuotteet!$C$2:$C$26)</f>
        <v>4</v>
      </c>
      <c r="J4435" t="str">
        <f>_xlfn.XLOOKUP(Table1[[#This Row],[ryhmäID]],ryhmat!$A$2:$A$7,ryhmat!$B$2:$B$7)</f>
        <v>Tarvikkeet</v>
      </c>
      <c r="K4435">
        <f>Table1[[#This Row],[Myyntihinta]]-Table1[[#This Row],[Ostohinta]]</f>
        <v>4.5399999999999991</v>
      </c>
    </row>
    <row r="4436" spans="1:11" x14ac:dyDescent="0.2">
      <c r="A4436">
        <v>54934</v>
      </c>
      <c r="B4436" s="21">
        <v>44663</v>
      </c>
      <c r="C4436" s="26" t="s">
        <v>828</v>
      </c>
      <c r="D4436">
        <v>1</v>
      </c>
      <c r="E4436">
        <v>2</v>
      </c>
      <c r="F4436">
        <v>14</v>
      </c>
      <c r="G4436">
        <v>10.76</v>
      </c>
      <c r="H4436" t="str">
        <f>_xlfn.XLOOKUP(Table1[[#This Row],[MyyjäID]],myyjat!$A$2:$A$16,myyjat!$B$2:$B$16)</f>
        <v>Petteri</v>
      </c>
      <c r="I4436">
        <f>_xlfn.XLOOKUP(Table1[[#This Row],[Tuotenumero]],tuotteet!$A$2:$A$26,tuotteet!$C$2:$C$26)</f>
        <v>4</v>
      </c>
      <c r="J4436" t="str">
        <f>_xlfn.XLOOKUP(Table1[[#This Row],[ryhmäID]],ryhmat!$A$2:$A$7,ryhmat!$B$2:$B$7)</f>
        <v>Tarvikkeet</v>
      </c>
      <c r="K4436">
        <f>Table1[[#This Row],[Myyntihinta]]-Table1[[#This Row],[Ostohinta]]</f>
        <v>3.24</v>
      </c>
    </row>
    <row r="4437" spans="1:11" x14ac:dyDescent="0.2">
      <c r="A4437">
        <v>54935</v>
      </c>
      <c r="B4437" s="21">
        <v>44663</v>
      </c>
      <c r="C4437" s="26" t="s">
        <v>828</v>
      </c>
      <c r="D4437">
        <v>1</v>
      </c>
      <c r="E4437">
        <v>7</v>
      </c>
      <c r="F4437">
        <v>14</v>
      </c>
      <c r="G4437">
        <v>10.72</v>
      </c>
      <c r="H4437" t="str">
        <f>_xlfn.XLOOKUP(Table1[[#This Row],[MyyjäID]],myyjat!$A$2:$A$16,myyjat!$B$2:$B$16)</f>
        <v>Rauno</v>
      </c>
      <c r="I4437">
        <f>_xlfn.XLOOKUP(Table1[[#This Row],[Tuotenumero]],tuotteet!$A$2:$A$26,tuotteet!$C$2:$C$26)</f>
        <v>4</v>
      </c>
      <c r="J4437" t="str">
        <f>_xlfn.XLOOKUP(Table1[[#This Row],[ryhmäID]],ryhmat!$A$2:$A$7,ryhmat!$B$2:$B$7)</f>
        <v>Tarvikkeet</v>
      </c>
      <c r="K4437">
        <f>Table1[[#This Row],[Myyntihinta]]-Table1[[#This Row],[Ostohinta]]</f>
        <v>3.2799999999999994</v>
      </c>
    </row>
    <row r="4438" spans="1:11" x14ac:dyDescent="0.2">
      <c r="A4438">
        <v>54936</v>
      </c>
      <c r="B4438" s="21">
        <v>44664</v>
      </c>
      <c r="C4438" s="26" t="s">
        <v>828</v>
      </c>
      <c r="D4438">
        <v>1</v>
      </c>
      <c r="E4438">
        <v>16</v>
      </c>
      <c r="F4438">
        <v>15</v>
      </c>
      <c r="G4438">
        <v>11.22</v>
      </c>
      <c r="H4438" t="str">
        <f>_xlfn.XLOOKUP(Table1[[#This Row],[MyyjäID]],myyjat!$A$2:$A$16,myyjat!$B$2:$B$16)</f>
        <v>Sanni</v>
      </c>
      <c r="I4438">
        <f>_xlfn.XLOOKUP(Table1[[#This Row],[Tuotenumero]],tuotteet!$A$2:$A$26,tuotteet!$C$2:$C$26)</f>
        <v>4</v>
      </c>
      <c r="J4438" t="str">
        <f>_xlfn.XLOOKUP(Table1[[#This Row],[ryhmäID]],ryhmat!$A$2:$A$7,ryhmat!$B$2:$B$7)</f>
        <v>Tarvikkeet</v>
      </c>
      <c r="K4438">
        <f>Table1[[#This Row],[Myyntihinta]]-Table1[[#This Row],[Ostohinta]]</f>
        <v>3.7799999999999994</v>
      </c>
    </row>
    <row r="4439" spans="1:11" x14ac:dyDescent="0.2">
      <c r="A4439">
        <v>54937</v>
      </c>
      <c r="B4439" s="21">
        <v>44665</v>
      </c>
      <c r="C4439" s="26" t="s">
        <v>828</v>
      </c>
      <c r="D4439">
        <v>1</v>
      </c>
      <c r="E4439">
        <v>9</v>
      </c>
      <c r="F4439">
        <v>14</v>
      </c>
      <c r="G4439">
        <v>10.3</v>
      </c>
      <c r="H4439" t="str">
        <f>_xlfn.XLOOKUP(Table1[[#This Row],[MyyjäID]],myyjat!$A$2:$A$16,myyjat!$B$2:$B$16)</f>
        <v>Maija</v>
      </c>
      <c r="I4439">
        <f>_xlfn.XLOOKUP(Table1[[#This Row],[Tuotenumero]],tuotteet!$A$2:$A$26,tuotteet!$C$2:$C$26)</f>
        <v>4</v>
      </c>
      <c r="J4439" t="str">
        <f>_xlfn.XLOOKUP(Table1[[#This Row],[ryhmäID]],ryhmat!$A$2:$A$7,ryhmat!$B$2:$B$7)</f>
        <v>Tarvikkeet</v>
      </c>
      <c r="K4439">
        <f>Table1[[#This Row],[Myyntihinta]]-Table1[[#This Row],[Ostohinta]]</f>
        <v>3.6999999999999993</v>
      </c>
    </row>
    <row r="4440" spans="1:11" x14ac:dyDescent="0.2">
      <c r="A4440">
        <v>54938</v>
      </c>
      <c r="B4440" s="21">
        <v>44665</v>
      </c>
      <c r="C4440" s="26" t="s">
        <v>828</v>
      </c>
      <c r="D4440">
        <v>1</v>
      </c>
      <c r="E4440">
        <v>10</v>
      </c>
      <c r="F4440">
        <v>15</v>
      </c>
      <c r="G4440">
        <v>10.48</v>
      </c>
      <c r="H4440" t="str">
        <f>_xlfn.XLOOKUP(Table1[[#This Row],[MyyjäID]],myyjat!$A$2:$A$16,myyjat!$B$2:$B$16)</f>
        <v>Jenni</v>
      </c>
      <c r="I4440">
        <f>_xlfn.XLOOKUP(Table1[[#This Row],[Tuotenumero]],tuotteet!$A$2:$A$26,tuotteet!$C$2:$C$26)</f>
        <v>4</v>
      </c>
      <c r="J4440" t="str">
        <f>_xlfn.XLOOKUP(Table1[[#This Row],[ryhmäID]],ryhmat!$A$2:$A$7,ryhmat!$B$2:$B$7)</f>
        <v>Tarvikkeet</v>
      </c>
      <c r="K4440">
        <f>Table1[[#This Row],[Myyntihinta]]-Table1[[#This Row],[Ostohinta]]</f>
        <v>4.5199999999999996</v>
      </c>
    </row>
    <row r="4441" spans="1:11" x14ac:dyDescent="0.2">
      <c r="A4441">
        <v>54939</v>
      </c>
      <c r="B4441" s="21">
        <v>44666</v>
      </c>
      <c r="C4441" s="26" t="s">
        <v>828</v>
      </c>
      <c r="D4441">
        <v>1</v>
      </c>
      <c r="E4441">
        <v>10</v>
      </c>
      <c r="F4441">
        <v>14</v>
      </c>
      <c r="G4441">
        <v>11.15</v>
      </c>
      <c r="H4441" t="str">
        <f>_xlfn.XLOOKUP(Table1[[#This Row],[MyyjäID]],myyjat!$A$2:$A$16,myyjat!$B$2:$B$16)</f>
        <v>Jenni</v>
      </c>
      <c r="I4441">
        <f>_xlfn.XLOOKUP(Table1[[#This Row],[Tuotenumero]],tuotteet!$A$2:$A$26,tuotteet!$C$2:$C$26)</f>
        <v>4</v>
      </c>
      <c r="J4441" t="str">
        <f>_xlfn.XLOOKUP(Table1[[#This Row],[ryhmäID]],ryhmat!$A$2:$A$7,ryhmat!$B$2:$B$7)</f>
        <v>Tarvikkeet</v>
      </c>
      <c r="K4441">
        <f>Table1[[#This Row],[Myyntihinta]]-Table1[[#This Row],[Ostohinta]]</f>
        <v>2.8499999999999996</v>
      </c>
    </row>
    <row r="4442" spans="1:11" x14ac:dyDescent="0.2">
      <c r="A4442">
        <v>54940</v>
      </c>
      <c r="B4442" s="21">
        <v>44667</v>
      </c>
      <c r="C4442" s="26" t="s">
        <v>828</v>
      </c>
      <c r="D4442">
        <v>1</v>
      </c>
      <c r="E4442">
        <v>7</v>
      </c>
      <c r="F4442">
        <v>15</v>
      </c>
      <c r="G4442">
        <v>10.52</v>
      </c>
      <c r="H4442" t="str">
        <f>_xlfn.XLOOKUP(Table1[[#This Row],[MyyjäID]],myyjat!$A$2:$A$16,myyjat!$B$2:$B$16)</f>
        <v>Rauno</v>
      </c>
      <c r="I4442">
        <f>_xlfn.XLOOKUP(Table1[[#This Row],[Tuotenumero]],tuotteet!$A$2:$A$26,tuotteet!$C$2:$C$26)</f>
        <v>4</v>
      </c>
      <c r="J4442" t="str">
        <f>_xlfn.XLOOKUP(Table1[[#This Row],[ryhmäID]],ryhmat!$A$2:$A$7,ryhmat!$B$2:$B$7)</f>
        <v>Tarvikkeet</v>
      </c>
      <c r="K4442">
        <f>Table1[[#This Row],[Myyntihinta]]-Table1[[#This Row],[Ostohinta]]</f>
        <v>4.4800000000000004</v>
      </c>
    </row>
    <row r="4443" spans="1:11" x14ac:dyDescent="0.2">
      <c r="A4443">
        <v>54941</v>
      </c>
      <c r="B4443" s="21">
        <v>44667</v>
      </c>
      <c r="C4443" s="26" t="s">
        <v>828</v>
      </c>
      <c r="D4443">
        <v>1</v>
      </c>
      <c r="E4443">
        <v>6</v>
      </c>
      <c r="F4443">
        <v>14</v>
      </c>
      <c r="G4443">
        <v>10.99</v>
      </c>
      <c r="H4443" t="str">
        <f>_xlfn.XLOOKUP(Table1[[#This Row],[MyyjäID]],myyjat!$A$2:$A$16,myyjat!$B$2:$B$16)</f>
        <v>Hessu</v>
      </c>
      <c r="I4443">
        <f>_xlfn.XLOOKUP(Table1[[#This Row],[Tuotenumero]],tuotteet!$A$2:$A$26,tuotteet!$C$2:$C$26)</f>
        <v>4</v>
      </c>
      <c r="J4443" t="str">
        <f>_xlfn.XLOOKUP(Table1[[#This Row],[ryhmäID]],ryhmat!$A$2:$A$7,ryhmat!$B$2:$B$7)</f>
        <v>Tarvikkeet</v>
      </c>
      <c r="K4443">
        <f>Table1[[#This Row],[Myyntihinta]]-Table1[[#This Row],[Ostohinta]]</f>
        <v>3.01</v>
      </c>
    </row>
    <row r="4444" spans="1:11" x14ac:dyDescent="0.2">
      <c r="A4444">
        <v>54942</v>
      </c>
      <c r="B4444" s="21">
        <v>44667</v>
      </c>
      <c r="C4444" s="26" t="s">
        <v>826</v>
      </c>
      <c r="D4444">
        <v>1</v>
      </c>
      <c r="E4444">
        <v>5</v>
      </c>
      <c r="F4444">
        <v>17</v>
      </c>
      <c r="G4444">
        <v>9.15</v>
      </c>
      <c r="H4444" t="str">
        <f>_xlfn.XLOOKUP(Table1[[#This Row],[MyyjäID]],myyjat!$A$2:$A$16,myyjat!$B$2:$B$16)</f>
        <v>Liisa</v>
      </c>
      <c r="I4444">
        <f>_xlfn.XLOOKUP(Table1[[#This Row],[Tuotenumero]],tuotteet!$A$2:$A$26,tuotteet!$C$2:$C$26)</f>
        <v>4</v>
      </c>
      <c r="J4444" t="str">
        <f>_xlfn.XLOOKUP(Table1[[#This Row],[ryhmäID]],ryhmat!$A$2:$A$7,ryhmat!$B$2:$B$7)</f>
        <v>Tarvikkeet</v>
      </c>
      <c r="K4444">
        <f>Table1[[#This Row],[Myyntihinta]]-Table1[[#This Row],[Ostohinta]]</f>
        <v>7.85</v>
      </c>
    </row>
    <row r="4445" spans="1:11" x14ac:dyDescent="0.2">
      <c r="A4445">
        <v>54943</v>
      </c>
      <c r="B4445" s="21">
        <v>44668</v>
      </c>
      <c r="C4445" s="26" t="s">
        <v>827</v>
      </c>
      <c r="D4445">
        <v>1</v>
      </c>
      <c r="E4445">
        <v>16</v>
      </c>
      <c r="F4445">
        <v>247</v>
      </c>
      <c r="G4445">
        <v>138.46</v>
      </c>
      <c r="H4445" t="str">
        <f>_xlfn.XLOOKUP(Table1[[#This Row],[MyyjäID]],myyjat!$A$2:$A$16,myyjat!$B$2:$B$16)</f>
        <v>Sanni</v>
      </c>
      <c r="I4445">
        <f>_xlfn.XLOOKUP(Table1[[#This Row],[Tuotenumero]],tuotteet!$A$2:$A$26,tuotteet!$C$2:$C$26)</f>
        <v>1</v>
      </c>
      <c r="J4445" t="str">
        <f>_xlfn.XLOOKUP(Table1[[#This Row],[ryhmäID]],ryhmat!$A$2:$A$7,ryhmat!$B$2:$B$7)</f>
        <v>Äänentoisto</v>
      </c>
      <c r="K4445">
        <f>Table1[[#This Row],[Myyntihinta]]-Table1[[#This Row],[Ostohinta]]</f>
        <v>108.53999999999999</v>
      </c>
    </row>
    <row r="4446" spans="1:11" x14ac:dyDescent="0.2">
      <c r="A4446">
        <v>54944</v>
      </c>
      <c r="B4446" s="21">
        <v>44668</v>
      </c>
      <c r="C4446" s="26" t="s">
        <v>828</v>
      </c>
      <c r="D4446">
        <v>1</v>
      </c>
      <c r="E4446">
        <v>7</v>
      </c>
      <c r="F4446">
        <v>15</v>
      </c>
      <c r="G4446">
        <v>10.35</v>
      </c>
      <c r="H4446" t="str">
        <f>_xlfn.XLOOKUP(Table1[[#This Row],[MyyjäID]],myyjat!$A$2:$A$16,myyjat!$B$2:$B$16)</f>
        <v>Rauno</v>
      </c>
      <c r="I4446">
        <f>_xlfn.XLOOKUP(Table1[[#This Row],[Tuotenumero]],tuotteet!$A$2:$A$26,tuotteet!$C$2:$C$26)</f>
        <v>4</v>
      </c>
      <c r="J4446" t="str">
        <f>_xlfn.XLOOKUP(Table1[[#This Row],[ryhmäID]],ryhmat!$A$2:$A$7,ryhmat!$B$2:$B$7)</f>
        <v>Tarvikkeet</v>
      </c>
      <c r="K4446">
        <f>Table1[[#This Row],[Myyntihinta]]-Table1[[#This Row],[Ostohinta]]</f>
        <v>4.6500000000000004</v>
      </c>
    </row>
    <row r="4447" spans="1:11" x14ac:dyDescent="0.2">
      <c r="A4447">
        <v>54945</v>
      </c>
      <c r="B4447" s="21">
        <v>44669</v>
      </c>
      <c r="C4447" s="26" t="s">
        <v>828</v>
      </c>
      <c r="D4447">
        <v>1</v>
      </c>
      <c r="E4447">
        <v>2</v>
      </c>
      <c r="F4447">
        <v>15</v>
      </c>
      <c r="G4447">
        <v>10.44</v>
      </c>
      <c r="H4447" t="str">
        <f>_xlfn.XLOOKUP(Table1[[#This Row],[MyyjäID]],myyjat!$A$2:$A$16,myyjat!$B$2:$B$16)</f>
        <v>Petteri</v>
      </c>
      <c r="I4447">
        <f>_xlfn.XLOOKUP(Table1[[#This Row],[Tuotenumero]],tuotteet!$A$2:$A$26,tuotteet!$C$2:$C$26)</f>
        <v>4</v>
      </c>
      <c r="J4447" t="str">
        <f>_xlfn.XLOOKUP(Table1[[#This Row],[ryhmäID]],ryhmat!$A$2:$A$7,ryhmat!$B$2:$B$7)</f>
        <v>Tarvikkeet</v>
      </c>
      <c r="K4447">
        <f>Table1[[#This Row],[Myyntihinta]]-Table1[[#This Row],[Ostohinta]]</f>
        <v>4.5600000000000005</v>
      </c>
    </row>
    <row r="4448" spans="1:11" x14ac:dyDescent="0.2">
      <c r="A4448">
        <v>54946</v>
      </c>
      <c r="B4448" s="21">
        <v>44669</v>
      </c>
      <c r="C4448" s="26" t="s">
        <v>833</v>
      </c>
      <c r="D4448">
        <v>1</v>
      </c>
      <c r="E4448">
        <v>3</v>
      </c>
      <c r="F4448">
        <v>33</v>
      </c>
      <c r="G4448">
        <v>18.84</v>
      </c>
      <c r="H4448" t="str">
        <f>_xlfn.XLOOKUP(Table1[[#This Row],[MyyjäID]],myyjat!$A$2:$A$16,myyjat!$B$2:$B$16)</f>
        <v>Pekka</v>
      </c>
      <c r="I4448">
        <f>_xlfn.XLOOKUP(Table1[[#This Row],[Tuotenumero]],tuotteet!$A$2:$A$26,tuotteet!$C$2:$C$26)</f>
        <v>4</v>
      </c>
      <c r="J4448" t="str">
        <f>_xlfn.XLOOKUP(Table1[[#This Row],[ryhmäID]],ryhmat!$A$2:$A$7,ryhmat!$B$2:$B$7)</f>
        <v>Tarvikkeet</v>
      </c>
      <c r="K4448">
        <f>Table1[[#This Row],[Myyntihinta]]-Table1[[#This Row],[Ostohinta]]</f>
        <v>14.16</v>
      </c>
    </row>
    <row r="4449" spans="1:11" x14ac:dyDescent="0.2">
      <c r="A4449">
        <v>54947</v>
      </c>
      <c r="B4449" s="21">
        <v>44670</v>
      </c>
      <c r="C4449" s="26" t="s">
        <v>828</v>
      </c>
      <c r="D4449">
        <v>1</v>
      </c>
      <c r="E4449">
        <v>3</v>
      </c>
      <c r="F4449">
        <v>14</v>
      </c>
      <c r="G4449">
        <v>11.02</v>
      </c>
      <c r="H4449" t="str">
        <f>_xlfn.XLOOKUP(Table1[[#This Row],[MyyjäID]],myyjat!$A$2:$A$16,myyjat!$B$2:$B$16)</f>
        <v>Pekka</v>
      </c>
      <c r="I4449">
        <f>_xlfn.XLOOKUP(Table1[[#This Row],[Tuotenumero]],tuotteet!$A$2:$A$26,tuotteet!$C$2:$C$26)</f>
        <v>4</v>
      </c>
      <c r="J4449" t="str">
        <f>_xlfn.XLOOKUP(Table1[[#This Row],[ryhmäID]],ryhmat!$A$2:$A$7,ryhmat!$B$2:$B$7)</f>
        <v>Tarvikkeet</v>
      </c>
      <c r="K4449">
        <f>Table1[[#This Row],[Myyntihinta]]-Table1[[#This Row],[Ostohinta]]</f>
        <v>2.9800000000000004</v>
      </c>
    </row>
    <row r="4450" spans="1:11" x14ac:dyDescent="0.2">
      <c r="A4450">
        <v>54948</v>
      </c>
      <c r="B4450" s="21">
        <v>44670</v>
      </c>
      <c r="C4450" s="26" t="s">
        <v>828</v>
      </c>
      <c r="D4450">
        <v>1</v>
      </c>
      <c r="E4450">
        <v>7</v>
      </c>
      <c r="F4450">
        <v>14</v>
      </c>
      <c r="G4450">
        <v>10.92</v>
      </c>
      <c r="H4450" t="str">
        <f>_xlfn.XLOOKUP(Table1[[#This Row],[MyyjäID]],myyjat!$A$2:$A$16,myyjat!$B$2:$B$16)</f>
        <v>Rauno</v>
      </c>
      <c r="I4450">
        <f>_xlfn.XLOOKUP(Table1[[#This Row],[Tuotenumero]],tuotteet!$A$2:$A$26,tuotteet!$C$2:$C$26)</f>
        <v>4</v>
      </c>
      <c r="J4450" t="str">
        <f>_xlfn.XLOOKUP(Table1[[#This Row],[ryhmäID]],ryhmat!$A$2:$A$7,ryhmat!$B$2:$B$7)</f>
        <v>Tarvikkeet</v>
      </c>
      <c r="K4450">
        <f>Table1[[#This Row],[Myyntihinta]]-Table1[[#This Row],[Ostohinta]]</f>
        <v>3.08</v>
      </c>
    </row>
    <row r="4451" spans="1:11" x14ac:dyDescent="0.2">
      <c r="A4451">
        <v>54949</v>
      </c>
      <c r="B4451" s="21">
        <v>44670</v>
      </c>
      <c r="C4451" s="26" t="s">
        <v>827</v>
      </c>
      <c r="D4451">
        <v>1</v>
      </c>
      <c r="E4451">
        <v>6</v>
      </c>
      <c r="F4451">
        <v>256</v>
      </c>
      <c r="G4451">
        <v>128.72</v>
      </c>
      <c r="H4451" t="str">
        <f>_xlfn.XLOOKUP(Table1[[#This Row],[MyyjäID]],myyjat!$A$2:$A$16,myyjat!$B$2:$B$16)</f>
        <v>Hessu</v>
      </c>
      <c r="I4451">
        <f>_xlfn.XLOOKUP(Table1[[#This Row],[Tuotenumero]],tuotteet!$A$2:$A$26,tuotteet!$C$2:$C$26)</f>
        <v>1</v>
      </c>
      <c r="J4451" t="str">
        <f>_xlfn.XLOOKUP(Table1[[#This Row],[ryhmäID]],ryhmat!$A$2:$A$7,ryhmat!$B$2:$B$7)</f>
        <v>Äänentoisto</v>
      </c>
      <c r="K4451">
        <f>Table1[[#This Row],[Myyntihinta]]-Table1[[#This Row],[Ostohinta]]</f>
        <v>127.28</v>
      </c>
    </row>
    <row r="4452" spans="1:11" x14ac:dyDescent="0.2">
      <c r="A4452">
        <v>54950</v>
      </c>
      <c r="B4452" s="21">
        <v>44671</v>
      </c>
      <c r="C4452" s="26" t="s">
        <v>828</v>
      </c>
      <c r="D4452">
        <v>1</v>
      </c>
      <c r="E4452">
        <v>6</v>
      </c>
      <c r="F4452">
        <v>14</v>
      </c>
      <c r="G4452">
        <v>10.79</v>
      </c>
      <c r="H4452" t="str">
        <f>_xlfn.XLOOKUP(Table1[[#This Row],[MyyjäID]],myyjat!$A$2:$A$16,myyjat!$B$2:$B$16)</f>
        <v>Hessu</v>
      </c>
      <c r="I4452">
        <f>_xlfn.XLOOKUP(Table1[[#This Row],[Tuotenumero]],tuotteet!$A$2:$A$26,tuotteet!$C$2:$C$26)</f>
        <v>4</v>
      </c>
      <c r="J4452" t="str">
        <f>_xlfn.XLOOKUP(Table1[[#This Row],[ryhmäID]],ryhmat!$A$2:$A$7,ryhmat!$B$2:$B$7)</f>
        <v>Tarvikkeet</v>
      </c>
      <c r="K4452">
        <f>Table1[[#This Row],[Myyntihinta]]-Table1[[#This Row],[Ostohinta]]</f>
        <v>3.2100000000000009</v>
      </c>
    </row>
    <row r="4453" spans="1:11" x14ac:dyDescent="0.2">
      <c r="A4453">
        <v>54951</v>
      </c>
      <c r="B4453" s="21">
        <v>44672</v>
      </c>
      <c r="C4453" s="26" t="s">
        <v>827</v>
      </c>
      <c r="D4453">
        <v>1</v>
      </c>
      <c r="E4453">
        <v>5</v>
      </c>
      <c r="F4453">
        <v>240</v>
      </c>
      <c r="G4453">
        <v>132.13</v>
      </c>
      <c r="H4453" t="str">
        <f>_xlfn.XLOOKUP(Table1[[#This Row],[MyyjäID]],myyjat!$A$2:$A$16,myyjat!$B$2:$B$16)</f>
        <v>Liisa</v>
      </c>
      <c r="I4453">
        <f>_xlfn.XLOOKUP(Table1[[#This Row],[Tuotenumero]],tuotteet!$A$2:$A$26,tuotteet!$C$2:$C$26)</f>
        <v>1</v>
      </c>
      <c r="J4453" t="str">
        <f>_xlfn.XLOOKUP(Table1[[#This Row],[ryhmäID]],ryhmat!$A$2:$A$7,ryhmat!$B$2:$B$7)</f>
        <v>Äänentoisto</v>
      </c>
      <c r="K4453">
        <f>Table1[[#This Row],[Myyntihinta]]-Table1[[#This Row],[Ostohinta]]</f>
        <v>107.87</v>
      </c>
    </row>
    <row r="4454" spans="1:11" x14ac:dyDescent="0.2">
      <c r="A4454">
        <v>54952</v>
      </c>
      <c r="B4454" s="21">
        <v>44672</v>
      </c>
      <c r="C4454" s="26" t="s">
        <v>828</v>
      </c>
      <c r="D4454">
        <v>1</v>
      </c>
      <c r="E4454">
        <v>1</v>
      </c>
      <c r="F4454">
        <v>14</v>
      </c>
      <c r="G4454">
        <v>10.33</v>
      </c>
      <c r="H4454" t="str">
        <f>_xlfn.XLOOKUP(Table1[[#This Row],[MyyjäID]],myyjat!$A$2:$A$16,myyjat!$B$2:$B$16)</f>
        <v>Jani</v>
      </c>
      <c r="I4454">
        <f>_xlfn.XLOOKUP(Table1[[#This Row],[Tuotenumero]],tuotteet!$A$2:$A$26,tuotteet!$C$2:$C$26)</f>
        <v>4</v>
      </c>
      <c r="J4454" t="str">
        <f>_xlfn.XLOOKUP(Table1[[#This Row],[ryhmäID]],ryhmat!$A$2:$A$7,ryhmat!$B$2:$B$7)</f>
        <v>Tarvikkeet</v>
      </c>
      <c r="K4454">
        <f>Table1[[#This Row],[Myyntihinta]]-Table1[[#This Row],[Ostohinta]]</f>
        <v>3.67</v>
      </c>
    </row>
    <row r="4455" spans="1:11" x14ac:dyDescent="0.2">
      <c r="A4455">
        <v>54953</v>
      </c>
      <c r="B4455" s="21">
        <v>44672</v>
      </c>
      <c r="C4455" s="26" t="s">
        <v>828</v>
      </c>
      <c r="D4455">
        <v>1</v>
      </c>
      <c r="E4455">
        <v>6</v>
      </c>
      <c r="F4455">
        <v>15</v>
      </c>
      <c r="G4455">
        <v>11.26</v>
      </c>
      <c r="H4455" t="str">
        <f>_xlfn.XLOOKUP(Table1[[#This Row],[MyyjäID]],myyjat!$A$2:$A$16,myyjat!$B$2:$B$16)</f>
        <v>Hessu</v>
      </c>
      <c r="I4455">
        <f>_xlfn.XLOOKUP(Table1[[#This Row],[Tuotenumero]],tuotteet!$A$2:$A$26,tuotteet!$C$2:$C$26)</f>
        <v>4</v>
      </c>
      <c r="J4455" t="str">
        <f>_xlfn.XLOOKUP(Table1[[#This Row],[ryhmäID]],ryhmat!$A$2:$A$7,ryhmat!$B$2:$B$7)</f>
        <v>Tarvikkeet</v>
      </c>
      <c r="K4455">
        <f>Table1[[#This Row],[Myyntihinta]]-Table1[[#This Row],[Ostohinta]]</f>
        <v>3.74</v>
      </c>
    </row>
    <row r="4456" spans="1:11" x14ac:dyDescent="0.2">
      <c r="A4456">
        <v>54954</v>
      </c>
      <c r="B4456" s="21">
        <v>44672</v>
      </c>
      <c r="C4456" s="26" t="s">
        <v>828</v>
      </c>
      <c r="D4456">
        <v>1</v>
      </c>
      <c r="E4456">
        <v>11</v>
      </c>
      <c r="F4456">
        <v>15</v>
      </c>
      <c r="G4456">
        <v>10.18</v>
      </c>
      <c r="H4456" t="str">
        <f>_xlfn.XLOOKUP(Table1[[#This Row],[MyyjäID]],myyjat!$A$2:$A$16,myyjat!$B$2:$B$16)</f>
        <v>Lisbeth</v>
      </c>
      <c r="I4456">
        <f>_xlfn.XLOOKUP(Table1[[#This Row],[Tuotenumero]],tuotteet!$A$2:$A$26,tuotteet!$C$2:$C$26)</f>
        <v>4</v>
      </c>
      <c r="J4456" t="str">
        <f>_xlfn.XLOOKUP(Table1[[#This Row],[ryhmäID]],ryhmat!$A$2:$A$7,ryhmat!$B$2:$B$7)</f>
        <v>Tarvikkeet</v>
      </c>
      <c r="K4456">
        <f>Table1[[#This Row],[Myyntihinta]]-Table1[[#This Row],[Ostohinta]]</f>
        <v>4.82</v>
      </c>
    </row>
    <row r="4457" spans="1:11" x14ac:dyDescent="0.2">
      <c r="A4457">
        <v>54955</v>
      </c>
      <c r="B4457" s="21">
        <v>44673</v>
      </c>
      <c r="C4457" s="26" t="s">
        <v>828</v>
      </c>
      <c r="D4457">
        <v>1</v>
      </c>
      <c r="E4457">
        <v>1</v>
      </c>
      <c r="F4457">
        <v>15</v>
      </c>
      <c r="G4457">
        <v>10.62</v>
      </c>
      <c r="H4457" t="str">
        <f>_xlfn.XLOOKUP(Table1[[#This Row],[MyyjäID]],myyjat!$A$2:$A$16,myyjat!$B$2:$B$16)</f>
        <v>Jani</v>
      </c>
      <c r="I4457">
        <f>_xlfn.XLOOKUP(Table1[[#This Row],[Tuotenumero]],tuotteet!$A$2:$A$26,tuotteet!$C$2:$C$26)</f>
        <v>4</v>
      </c>
      <c r="J4457" t="str">
        <f>_xlfn.XLOOKUP(Table1[[#This Row],[ryhmäID]],ryhmat!$A$2:$A$7,ryhmat!$B$2:$B$7)</f>
        <v>Tarvikkeet</v>
      </c>
      <c r="K4457">
        <f>Table1[[#This Row],[Myyntihinta]]-Table1[[#This Row],[Ostohinta]]</f>
        <v>4.3800000000000008</v>
      </c>
    </row>
    <row r="4458" spans="1:11" x14ac:dyDescent="0.2">
      <c r="A4458">
        <v>54956</v>
      </c>
      <c r="B4458" s="21">
        <v>44673</v>
      </c>
      <c r="C4458" s="26" t="s">
        <v>831</v>
      </c>
      <c r="D4458">
        <v>1</v>
      </c>
      <c r="E4458">
        <v>11</v>
      </c>
      <c r="F4458">
        <v>119</v>
      </c>
      <c r="G4458">
        <v>76.930000000000007</v>
      </c>
      <c r="H4458" t="str">
        <f>_xlfn.XLOOKUP(Table1[[#This Row],[MyyjäID]],myyjat!$A$2:$A$16,myyjat!$B$2:$B$16)</f>
        <v>Lisbeth</v>
      </c>
      <c r="I4458">
        <f>_xlfn.XLOOKUP(Table1[[#This Row],[Tuotenumero]],tuotteet!$A$2:$A$26,tuotteet!$C$2:$C$26)</f>
        <v>6</v>
      </c>
      <c r="J4458" t="str">
        <f>_xlfn.XLOOKUP(Table1[[#This Row],[ryhmäID]],ryhmat!$A$2:$A$7,ryhmat!$B$2:$B$7)</f>
        <v>Digiboxit</v>
      </c>
      <c r="K4458">
        <f>Table1[[#This Row],[Myyntihinta]]-Table1[[#This Row],[Ostohinta]]</f>
        <v>42.069999999999993</v>
      </c>
    </row>
    <row r="4459" spans="1:11" x14ac:dyDescent="0.2">
      <c r="A4459">
        <v>54957</v>
      </c>
      <c r="B4459" s="21">
        <v>44673</v>
      </c>
      <c r="C4459" s="26" t="s">
        <v>829</v>
      </c>
      <c r="D4459">
        <v>1</v>
      </c>
      <c r="E4459">
        <v>7</v>
      </c>
      <c r="F4459">
        <v>339</v>
      </c>
      <c r="G4459">
        <v>225.02</v>
      </c>
      <c r="H4459" t="str">
        <f>_xlfn.XLOOKUP(Table1[[#This Row],[MyyjäID]],myyjat!$A$2:$A$16,myyjat!$B$2:$B$16)</f>
        <v>Rauno</v>
      </c>
      <c r="I4459">
        <f>_xlfn.XLOOKUP(Table1[[#This Row],[Tuotenumero]],tuotteet!$A$2:$A$26,tuotteet!$C$2:$C$26)</f>
        <v>3</v>
      </c>
      <c r="J4459" t="str">
        <f>_xlfn.XLOOKUP(Table1[[#This Row],[ryhmäID]],ryhmat!$A$2:$A$7,ryhmat!$B$2:$B$7)</f>
        <v>TV</v>
      </c>
      <c r="K4459">
        <f>Table1[[#This Row],[Myyntihinta]]-Table1[[#This Row],[Ostohinta]]</f>
        <v>113.97999999999999</v>
      </c>
    </row>
    <row r="4460" spans="1:11" x14ac:dyDescent="0.2">
      <c r="A4460">
        <v>54958</v>
      </c>
      <c r="B4460" s="21">
        <v>44673</v>
      </c>
      <c r="C4460" s="26" t="s">
        <v>828</v>
      </c>
      <c r="D4460">
        <v>1</v>
      </c>
      <c r="E4460">
        <v>2</v>
      </c>
      <c r="F4460">
        <v>15</v>
      </c>
      <c r="G4460">
        <v>10.199999999999999</v>
      </c>
      <c r="H4460" t="str">
        <f>_xlfn.XLOOKUP(Table1[[#This Row],[MyyjäID]],myyjat!$A$2:$A$16,myyjat!$B$2:$B$16)</f>
        <v>Petteri</v>
      </c>
      <c r="I4460">
        <f>_xlfn.XLOOKUP(Table1[[#This Row],[Tuotenumero]],tuotteet!$A$2:$A$26,tuotteet!$C$2:$C$26)</f>
        <v>4</v>
      </c>
      <c r="J4460" t="str">
        <f>_xlfn.XLOOKUP(Table1[[#This Row],[ryhmäID]],ryhmat!$A$2:$A$7,ryhmat!$B$2:$B$7)</f>
        <v>Tarvikkeet</v>
      </c>
      <c r="K4460">
        <f>Table1[[#This Row],[Myyntihinta]]-Table1[[#This Row],[Ostohinta]]</f>
        <v>4.8000000000000007</v>
      </c>
    </row>
    <row r="4461" spans="1:11" x14ac:dyDescent="0.2">
      <c r="A4461">
        <v>54959</v>
      </c>
      <c r="B4461" s="21">
        <v>44674</v>
      </c>
      <c r="C4461" s="26" t="s">
        <v>826</v>
      </c>
      <c r="D4461">
        <v>1</v>
      </c>
      <c r="E4461">
        <v>7</v>
      </c>
      <c r="F4461">
        <v>18</v>
      </c>
      <c r="G4461">
        <v>8.82</v>
      </c>
      <c r="H4461" t="str">
        <f>_xlfn.XLOOKUP(Table1[[#This Row],[MyyjäID]],myyjat!$A$2:$A$16,myyjat!$B$2:$B$16)</f>
        <v>Rauno</v>
      </c>
      <c r="I4461">
        <f>_xlfn.XLOOKUP(Table1[[#This Row],[Tuotenumero]],tuotteet!$A$2:$A$26,tuotteet!$C$2:$C$26)</f>
        <v>4</v>
      </c>
      <c r="J4461" t="str">
        <f>_xlfn.XLOOKUP(Table1[[#This Row],[ryhmäID]],ryhmat!$A$2:$A$7,ryhmat!$B$2:$B$7)</f>
        <v>Tarvikkeet</v>
      </c>
      <c r="K4461">
        <f>Table1[[#This Row],[Myyntihinta]]-Table1[[#This Row],[Ostohinta]]</f>
        <v>9.18</v>
      </c>
    </row>
    <row r="4462" spans="1:11" x14ac:dyDescent="0.2">
      <c r="A4462">
        <v>54960</v>
      </c>
      <c r="B4462" s="21">
        <v>44674</v>
      </c>
      <c r="C4462" s="26" t="s">
        <v>828</v>
      </c>
      <c r="D4462">
        <v>1</v>
      </c>
      <c r="E4462">
        <v>7</v>
      </c>
      <c r="F4462">
        <v>14</v>
      </c>
      <c r="G4462">
        <v>10.59</v>
      </c>
      <c r="H4462" t="str">
        <f>_xlfn.XLOOKUP(Table1[[#This Row],[MyyjäID]],myyjat!$A$2:$A$16,myyjat!$B$2:$B$16)</f>
        <v>Rauno</v>
      </c>
      <c r="I4462">
        <f>_xlfn.XLOOKUP(Table1[[#This Row],[Tuotenumero]],tuotteet!$A$2:$A$26,tuotteet!$C$2:$C$26)</f>
        <v>4</v>
      </c>
      <c r="J4462" t="str">
        <f>_xlfn.XLOOKUP(Table1[[#This Row],[ryhmäID]],ryhmat!$A$2:$A$7,ryhmat!$B$2:$B$7)</f>
        <v>Tarvikkeet</v>
      </c>
      <c r="K4462">
        <f>Table1[[#This Row],[Myyntihinta]]-Table1[[#This Row],[Ostohinta]]</f>
        <v>3.41</v>
      </c>
    </row>
    <row r="4463" spans="1:11" x14ac:dyDescent="0.2">
      <c r="A4463">
        <v>54961</v>
      </c>
      <c r="B4463" s="21">
        <v>44675</v>
      </c>
      <c r="C4463" s="26" t="s">
        <v>830</v>
      </c>
      <c r="D4463">
        <v>1</v>
      </c>
      <c r="E4463">
        <v>2</v>
      </c>
      <c r="F4463">
        <v>59</v>
      </c>
      <c r="G4463">
        <v>43.6</v>
      </c>
      <c r="H4463" t="str">
        <f>_xlfn.XLOOKUP(Table1[[#This Row],[MyyjäID]],myyjat!$A$2:$A$16,myyjat!$B$2:$B$16)</f>
        <v>Petteri</v>
      </c>
      <c r="I4463">
        <f>_xlfn.XLOOKUP(Table1[[#This Row],[Tuotenumero]],tuotteet!$A$2:$A$26,tuotteet!$C$2:$C$26)</f>
        <v>4</v>
      </c>
      <c r="J4463" t="str">
        <f>_xlfn.XLOOKUP(Table1[[#This Row],[ryhmäID]],ryhmat!$A$2:$A$7,ryhmat!$B$2:$B$7)</f>
        <v>Tarvikkeet</v>
      </c>
      <c r="K4463">
        <f>Table1[[#This Row],[Myyntihinta]]-Table1[[#This Row],[Ostohinta]]</f>
        <v>15.399999999999999</v>
      </c>
    </row>
    <row r="4464" spans="1:11" x14ac:dyDescent="0.2">
      <c r="A4464">
        <v>54962</v>
      </c>
      <c r="B4464" s="21">
        <v>44675</v>
      </c>
      <c r="C4464" s="26" t="s">
        <v>828</v>
      </c>
      <c r="D4464">
        <v>1</v>
      </c>
      <c r="E4464">
        <v>11</v>
      </c>
      <c r="F4464">
        <v>15</v>
      </c>
      <c r="G4464">
        <v>10.99</v>
      </c>
      <c r="H4464" t="str">
        <f>_xlfn.XLOOKUP(Table1[[#This Row],[MyyjäID]],myyjat!$A$2:$A$16,myyjat!$B$2:$B$16)</f>
        <v>Lisbeth</v>
      </c>
      <c r="I4464">
        <f>_xlfn.XLOOKUP(Table1[[#This Row],[Tuotenumero]],tuotteet!$A$2:$A$26,tuotteet!$C$2:$C$26)</f>
        <v>4</v>
      </c>
      <c r="J4464" t="str">
        <f>_xlfn.XLOOKUP(Table1[[#This Row],[ryhmäID]],ryhmat!$A$2:$A$7,ryhmat!$B$2:$B$7)</f>
        <v>Tarvikkeet</v>
      </c>
      <c r="K4464">
        <f>Table1[[#This Row],[Myyntihinta]]-Table1[[#This Row],[Ostohinta]]</f>
        <v>4.01</v>
      </c>
    </row>
    <row r="4465" spans="1:11" x14ac:dyDescent="0.2">
      <c r="A4465">
        <v>54963</v>
      </c>
      <c r="B4465" s="21">
        <v>44675</v>
      </c>
      <c r="C4465" s="26" t="s">
        <v>827</v>
      </c>
      <c r="D4465">
        <v>1</v>
      </c>
      <c r="E4465">
        <v>7</v>
      </c>
      <c r="F4465">
        <v>243</v>
      </c>
      <c r="G4465">
        <v>139.35</v>
      </c>
      <c r="H4465" t="str">
        <f>_xlfn.XLOOKUP(Table1[[#This Row],[MyyjäID]],myyjat!$A$2:$A$16,myyjat!$B$2:$B$16)</f>
        <v>Rauno</v>
      </c>
      <c r="I4465">
        <f>_xlfn.XLOOKUP(Table1[[#This Row],[Tuotenumero]],tuotteet!$A$2:$A$26,tuotteet!$C$2:$C$26)</f>
        <v>1</v>
      </c>
      <c r="J4465" t="str">
        <f>_xlfn.XLOOKUP(Table1[[#This Row],[ryhmäID]],ryhmat!$A$2:$A$7,ryhmat!$B$2:$B$7)</f>
        <v>Äänentoisto</v>
      </c>
      <c r="K4465">
        <f>Table1[[#This Row],[Myyntihinta]]-Table1[[#This Row],[Ostohinta]]</f>
        <v>103.65</v>
      </c>
    </row>
    <row r="4466" spans="1:11" x14ac:dyDescent="0.2">
      <c r="A4466">
        <v>54964</v>
      </c>
      <c r="B4466" s="21">
        <v>44676</v>
      </c>
      <c r="C4466" s="26" t="s">
        <v>828</v>
      </c>
      <c r="D4466">
        <v>1</v>
      </c>
      <c r="E4466">
        <v>13</v>
      </c>
      <c r="F4466">
        <v>14</v>
      </c>
      <c r="G4466">
        <v>11.24</v>
      </c>
      <c r="H4466" t="str">
        <f>_xlfn.XLOOKUP(Table1[[#This Row],[MyyjäID]],myyjat!$A$2:$A$16,myyjat!$B$2:$B$16)</f>
        <v>Mari</v>
      </c>
      <c r="I4466">
        <f>_xlfn.XLOOKUP(Table1[[#This Row],[Tuotenumero]],tuotteet!$A$2:$A$26,tuotteet!$C$2:$C$26)</f>
        <v>4</v>
      </c>
      <c r="J4466" t="str">
        <f>_xlfn.XLOOKUP(Table1[[#This Row],[ryhmäID]],ryhmat!$A$2:$A$7,ryhmat!$B$2:$B$7)</f>
        <v>Tarvikkeet</v>
      </c>
      <c r="K4466">
        <f>Table1[[#This Row],[Myyntihinta]]-Table1[[#This Row],[Ostohinta]]</f>
        <v>2.76</v>
      </c>
    </row>
    <row r="4467" spans="1:11" x14ac:dyDescent="0.2">
      <c r="A4467">
        <v>54965</v>
      </c>
      <c r="B4467" s="21">
        <v>44676</v>
      </c>
      <c r="C4467" s="26" t="s">
        <v>828</v>
      </c>
      <c r="D4467">
        <v>1</v>
      </c>
      <c r="E4467">
        <v>7</v>
      </c>
      <c r="F4467">
        <v>14</v>
      </c>
      <c r="G4467">
        <v>10.29</v>
      </c>
      <c r="H4467" t="str">
        <f>_xlfn.XLOOKUP(Table1[[#This Row],[MyyjäID]],myyjat!$A$2:$A$16,myyjat!$B$2:$B$16)</f>
        <v>Rauno</v>
      </c>
      <c r="I4467">
        <f>_xlfn.XLOOKUP(Table1[[#This Row],[Tuotenumero]],tuotteet!$A$2:$A$26,tuotteet!$C$2:$C$26)</f>
        <v>4</v>
      </c>
      <c r="J4467" t="str">
        <f>_xlfn.XLOOKUP(Table1[[#This Row],[ryhmäID]],ryhmat!$A$2:$A$7,ryhmat!$B$2:$B$7)</f>
        <v>Tarvikkeet</v>
      </c>
      <c r="K4467">
        <f>Table1[[#This Row],[Myyntihinta]]-Table1[[#This Row],[Ostohinta]]</f>
        <v>3.7100000000000009</v>
      </c>
    </row>
    <row r="4468" spans="1:11" x14ac:dyDescent="0.2">
      <c r="A4468">
        <v>54966</v>
      </c>
      <c r="B4468" s="21">
        <v>44677</v>
      </c>
      <c r="C4468" s="26" t="s">
        <v>827</v>
      </c>
      <c r="D4468">
        <v>1</v>
      </c>
      <c r="E4468">
        <v>7</v>
      </c>
      <c r="F4468">
        <v>251</v>
      </c>
      <c r="G4468">
        <v>133.85</v>
      </c>
      <c r="H4468" t="str">
        <f>_xlfn.XLOOKUP(Table1[[#This Row],[MyyjäID]],myyjat!$A$2:$A$16,myyjat!$B$2:$B$16)</f>
        <v>Rauno</v>
      </c>
      <c r="I4468">
        <f>_xlfn.XLOOKUP(Table1[[#This Row],[Tuotenumero]],tuotteet!$A$2:$A$26,tuotteet!$C$2:$C$26)</f>
        <v>1</v>
      </c>
      <c r="J4468" t="str">
        <f>_xlfn.XLOOKUP(Table1[[#This Row],[ryhmäID]],ryhmat!$A$2:$A$7,ryhmat!$B$2:$B$7)</f>
        <v>Äänentoisto</v>
      </c>
      <c r="K4468">
        <f>Table1[[#This Row],[Myyntihinta]]-Table1[[#This Row],[Ostohinta]]</f>
        <v>117.15</v>
      </c>
    </row>
    <row r="4469" spans="1:11" x14ac:dyDescent="0.2">
      <c r="A4469">
        <v>54967</v>
      </c>
      <c r="B4469" s="21">
        <v>44677</v>
      </c>
      <c r="C4469" s="26" t="s">
        <v>828</v>
      </c>
      <c r="D4469">
        <v>1</v>
      </c>
      <c r="E4469">
        <v>5</v>
      </c>
      <c r="F4469">
        <v>15</v>
      </c>
      <c r="G4469">
        <v>10.42</v>
      </c>
      <c r="H4469" t="str">
        <f>_xlfn.XLOOKUP(Table1[[#This Row],[MyyjäID]],myyjat!$A$2:$A$16,myyjat!$B$2:$B$16)</f>
        <v>Liisa</v>
      </c>
      <c r="I4469">
        <f>_xlfn.XLOOKUP(Table1[[#This Row],[Tuotenumero]],tuotteet!$A$2:$A$26,tuotteet!$C$2:$C$26)</f>
        <v>4</v>
      </c>
      <c r="J4469" t="str">
        <f>_xlfn.XLOOKUP(Table1[[#This Row],[ryhmäID]],ryhmat!$A$2:$A$7,ryhmat!$B$2:$B$7)</f>
        <v>Tarvikkeet</v>
      </c>
      <c r="K4469">
        <f>Table1[[#This Row],[Myyntihinta]]-Table1[[#This Row],[Ostohinta]]</f>
        <v>4.58</v>
      </c>
    </row>
    <row r="4470" spans="1:11" x14ac:dyDescent="0.2">
      <c r="A4470">
        <v>54968</v>
      </c>
      <c r="B4470" s="21">
        <v>44677</v>
      </c>
      <c r="C4470" s="26" t="s">
        <v>833</v>
      </c>
      <c r="D4470">
        <v>1</v>
      </c>
      <c r="E4470">
        <v>6</v>
      </c>
      <c r="F4470">
        <v>33</v>
      </c>
      <c r="G4470">
        <v>19.54</v>
      </c>
      <c r="H4470" t="str">
        <f>_xlfn.XLOOKUP(Table1[[#This Row],[MyyjäID]],myyjat!$A$2:$A$16,myyjat!$B$2:$B$16)</f>
        <v>Hessu</v>
      </c>
      <c r="I4470">
        <f>_xlfn.XLOOKUP(Table1[[#This Row],[Tuotenumero]],tuotteet!$A$2:$A$26,tuotteet!$C$2:$C$26)</f>
        <v>4</v>
      </c>
      <c r="J4470" t="str">
        <f>_xlfn.XLOOKUP(Table1[[#This Row],[ryhmäID]],ryhmat!$A$2:$A$7,ryhmat!$B$2:$B$7)</f>
        <v>Tarvikkeet</v>
      </c>
      <c r="K4470">
        <f>Table1[[#This Row],[Myyntihinta]]-Table1[[#This Row],[Ostohinta]]</f>
        <v>13.46</v>
      </c>
    </row>
    <row r="4471" spans="1:11" x14ac:dyDescent="0.2">
      <c r="A4471">
        <v>54969</v>
      </c>
      <c r="B4471" s="21">
        <v>44678</v>
      </c>
      <c r="C4471" s="26" t="s">
        <v>828</v>
      </c>
      <c r="D4471">
        <v>1</v>
      </c>
      <c r="E4471">
        <v>7</v>
      </c>
      <c r="F4471">
        <v>15</v>
      </c>
      <c r="G4471">
        <v>10.64</v>
      </c>
      <c r="H4471" t="str">
        <f>_xlfn.XLOOKUP(Table1[[#This Row],[MyyjäID]],myyjat!$A$2:$A$16,myyjat!$B$2:$B$16)</f>
        <v>Rauno</v>
      </c>
      <c r="I4471">
        <f>_xlfn.XLOOKUP(Table1[[#This Row],[Tuotenumero]],tuotteet!$A$2:$A$26,tuotteet!$C$2:$C$26)</f>
        <v>4</v>
      </c>
      <c r="J4471" t="str">
        <f>_xlfn.XLOOKUP(Table1[[#This Row],[ryhmäID]],ryhmat!$A$2:$A$7,ryhmat!$B$2:$B$7)</f>
        <v>Tarvikkeet</v>
      </c>
      <c r="K4471">
        <f>Table1[[#This Row],[Myyntihinta]]-Table1[[#This Row],[Ostohinta]]</f>
        <v>4.3599999999999994</v>
      </c>
    </row>
    <row r="4472" spans="1:11" x14ac:dyDescent="0.2">
      <c r="A4472">
        <v>54970</v>
      </c>
      <c r="B4472" s="21">
        <v>44679</v>
      </c>
      <c r="C4472" s="26" t="s">
        <v>828</v>
      </c>
      <c r="D4472">
        <v>1</v>
      </c>
      <c r="E4472">
        <v>13</v>
      </c>
      <c r="F4472">
        <v>14</v>
      </c>
      <c r="G4472">
        <v>10.72</v>
      </c>
      <c r="H4472" t="str">
        <f>_xlfn.XLOOKUP(Table1[[#This Row],[MyyjäID]],myyjat!$A$2:$A$16,myyjat!$B$2:$B$16)</f>
        <v>Mari</v>
      </c>
      <c r="I4472">
        <f>_xlfn.XLOOKUP(Table1[[#This Row],[Tuotenumero]],tuotteet!$A$2:$A$26,tuotteet!$C$2:$C$26)</f>
        <v>4</v>
      </c>
      <c r="J4472" t="str">
        <f>_xlfn.XLOOKUP(Table1[[#This Row],[ryhmäID]],ryhmat!$A$2:$A$7,ryhmat!$B$2:$B$7)</f>
        <v>Tarvikkeet</v>
      </c>
      <c r="K4472">
        <f>Table1[[#This Row],[Myyntihinta]]-Table1[[#This Row],[Ostohinta]]</f>
        <v>3.2799999999999994</v>
      </c>
    </row>
    <row r="4473" spans="1:11" x14ac:dyDescent="0.2">
      <c r="A4473">
        <v>54971</v>
      </c>
      <c r="B4473" s="21">
        <v>44680</v>
      </c>
      <c r="C4473" s="26" t="s">
        <v>828</v>
      </c>
      <c r="D4473">
        <v>1</v>
      </c>
      <c r="E4473">
        <v>10</v>
      </c>
      <c r="F4473">
        <v>14</v>
      </c>
      <c r="G4473">
        <v>10.78</v>
      </c>
      <c r="H4473" t="str">
        <f>_xlfn.XLOOKUP(Table1[[#This Row],[MyyjäID]],myyjat!$A$2:$A$16,myyjat!$B$2:$B$16)</f>
        <v>Jenni</v>
      </c>
      <c r="I4473">
        <f>_xlfn.XLOOKUP(Table1[[#This Row],[Tuotenumero]],tuotteet!$A$2:$A$26,tuotteet!$C$2:$C$26)</f>
        <v>4</v>
      </c>
      <c r="J4473" t="str">
        <f>_xlfn.XLOOKUP(Table1[[#This Row],[ryhmäID]],ryhmat!$A$2:$A$7,ryhmat!$B$2:$B$7)</f>
        <v>Tarvikkeet</v>
      </c>
      <c r="K4473">
        <f>Table1[[#This Row],[Myyntihinta]]-Table1[[#This Row],[Ostohinta]]</f>
        <v>3.2200000000000006</v>
      </c>
    </row>
    <row r="4474" spans="1:11" x14ac:dyDescent="0.2">
      <c r="A4474">
        <v>54972</v>
      </c>
      <c r="B4474" s="21">
        <v>44680</v>
      </c>
      <c r="C4474" s="26" t="s">
        <v>828</v>
      </c>
      <c r="D4474">
        <v>1</v>
      </c>
      <c r="E4474">
        <v>16</v>
      </c>
      <c r="F4474">
        <v>14</v>
      </c>
      <c r="G4474">
        <v>11.11</v>
      </c>
      <c r="H4474" t="str">
        <f>_xlfn.XLOOKUP(Table1[[#This Row],[MyyjäID]],myyjat!$A$2:$A$16,myyjat!$B$2:$B$16)</f>
        <v>Sanni</v>
      </c>
      <c r="I4474">
        <f>_xlfn.XLOOKUP(Table1[[#This Row],[Tuotenumero]],tuotteet!$A$2:$A$26,tuotteet!$C$2:$C$26)</f>
        <v>4</v>
      </c>
      <c r="J4474" t="str">
        <f>_xlfn.XLOOKUP(Table1[[#This Row],[ryhmäID]],ryhmat!$A$2:$A$7,ryhmat!$B$2:$B$7)</f>
        <v>Tarvikkeet</v>
      </c>
      <c r="K4474">
        <f>Table1[[#This Row],[Myyntihinta]]-Table1[[#This Row],[Ostohinta]]</f>
        <v>2.8900000000000006</v>
      </c>
    </row>
    <row r="4475" spans="1:11" x14ac:dyDescent="0.2">
      <c r="A4475">
        <v>54973</v>
      </c>
      <c r="B4475" s="21">
        <v>44680</v>
      </c>
      <c r="C4475" s="26" t="s">
        <v>828</v>
      </c>
      <c r="D4475">
        <v>1</v>
      </c>
      <c r="E4475">
        <v>5</v>
      </c>
      <c r="F4475">
        <v>14</v>
      </c>
      <c r="G4475">
        <v>10.15</v>
      </c>
      <c r="H4475" t="str">
        <f>_xlfn.XLOOKUP(Table1[[#This Row],[MyyjäID]],myyjat!$A$2:$A$16,myyjat!$B$2:$B$16)</f>
        <v>Liisa</v>
      </c>
      <c r="I4475">
        <f>_xlfn.XLOOKUP(Table1[[#This Row],[Tuotenumero]],tuotteet!$A$2:$A$26,tuotteet!$C$2:$C$26)</f>
        <v>4</v>
      </c>
      <c r="J4475" t="str">
        <f>_xlfn.XLOOKUP(Table1[[#This Row],[ryhmäID]],ryhmat!$A$2:$A$7,ryhmat!$B$2:$B$7)</f>
        <v>Tarvikkeet</v>
      </c>
      <c r="K4475">
        <f>Table1[[#This Row],[Myyntihinta]]-Table1[[#This Row],[Ostohinta]]</f>
        <v>3.8499999999999996</v>
      </c>
    </row>
    <row r="4476" spans="1:11" x14ac:dyDescent="0.2">
      <c r="A4476">
        <v>54974</v>
      </c>
      <c r="B4476" s="21">
        <v>44680</v>
      </c>
      <c r="C4476" s="26" t="s">
        <v>828</v>
      </c>
      <c r="D4476">
        <v>1</v>
      </c>
      <c r="E4476">
        <v>7</v>
      </c>
      <c r="F4476">
        <v>14</v>
      </c>
      <c r="G4476">
        <v>11.02</v>
      </c>
      <c r="H4476" t="str">
        <f>_xlfn.XLOOKUP(Table1[[#This Row],[MyyjäID]],myyjat!$A$2:$A$16,myyjat!$B$2:$B$16)</f>
        <v>Rauno</v>
      </c>
      <c r="I4476">
        <f>_xlfn.XLOOKUP(Table1[[#This Row],[Tuotenumero]],tuotteet!$A$2:$A$26,tuotteet!$C$2:$C$26)</f>
        <v>4</v>
      </c>
      <c r="J4476" t="str">
        <f>_xlfn.XLOOKUP(Table1[[#This Row],[ryhmäID]],ryhmat!$A$2:$A$7,ryhmat!$B$2:$B$7)</f>
        <v>Tarvikkeet</v>
      </c>
      <c r="K4476">
        <f>Table1[[#This Row],[Myyntihinta]]-Table1[[#This Row],[Ostohinta]]</f>
        <v>2.9800000000000004</v>
      </c>
    </row>
    <row r="4477" spans="1:11" x14ac:dyDescent="0.2">
      <c r="A4477">
        <v>54975</v>
      </c>
      <c r="B4477" s="21">
        <v>44681</v>
      </c>
      <c r="C4477" s="26" t="s">
        <v>828</v>
      </c>
      <c r="D4477">
        <v>1</v>
      </c>
      <c r="E4477">
        <v>9</v>
      </c>
      <c r="F4477">
        <v>15</v>
      </c>
      <c r="G4477">
        <v>10.73</v>
      </c>
      <c r="H4477" t="str">
        <f>_xlfn.XLOOKUP(Table1[[#This Row],[MyyjäID]],myyjat!$A$2:$A$16,myyjat!$B$2:$B$16)</f>
        <v>Maija</v>
      </c>
      <c r="I4477">
        <f>_xlfn.XLOOKUP(Table1[[#This Row],[Tuotenumero]],tuotteet!$A$2:$A$26,tuotteet!$C$2:$C$26)</f>
        <v>4</v>
      </c>
      <c r="J4477" t="str">
        <f>_xlfn.XLOOKUP(Table1[[#This Row],[ryhmäID]],ryhmat!$A$2:$A$7,ryhmat!$B$2:$B$7)</f>
        <v>Tarvikkeet</v>
      </c>
      <c r="K4477">
        <f>Table1[[#This Row],[Myyntihinta]]-Table1[[#This Row],[Ostohinta]]</f>
        <v>4.2699999999999996</v>
      </c>
    </row>
    <row r="4478" spans="1:11" x14ac:dyDescent="0.2">
      <c r="A4478">
        <v>54976</v>
      </c>
      <c r="B4478" s="21">
        <v>44681</v>
      </c>
      <c r="C4478" s="26" t="s">
        <v>833</v>
      </c>
      <c r="D4478">
        <v>1</v>
      </c>
      <c r="E4478">
        <v>2</v>
      </c>
      <c r="F4478">
        <v>32</v>
      </c>
      <c r="G4478">
        <v>18.28</v>
      </c>
      <c r="H4478" t="str">
        <f>_xlfn.XLOOKUP(Table1[[#This Row],[MyyjäID]],myyjat!$A$2:$A$16,myyjat!$B$2:$B$16)</f>
        <v>Petteri</v>
      </c>
      <c r="I4478">
        <f>_xlfn.XLOOKUP(Table1[[#This Row],[Tuotenumero]],tuotteet!$A$2:$A$26,tuotteet!$C$2:$C$26)</f>
        <v>4</v>
      </c>
      <c r="J4478" t="str">
        <f>_xlfn.XLOOKUP(Table1[[#This Row],[ryhmäID]],ryhmat!$A$2:$A$7,ryhmat!$B$2:$B$7)</f>
        <v>Tarvikkeet</v>
      </c>
      <c r="K4478">
        <f>Table1[[#This Row],[Myyntihinta]]-Table1[[#This Row],[Ostohinta]]</f>
        <v>13.719999999999999</v>
      </c>
    </row>
    <row r="4479" spans="1:11" x14ac:dyDescent="0.2">
      <c r="A4479">
        <v>54977</v>
      </c>
      <c r="B4479" s="21">
        <v>44681</v>
      </c>
      <c r="C4479" s="26" t="s">
        <v>826</v>
      </c>
      <c r="D4479">
        <v>1</v>
      </c>
      <c r="E4479">
        <v>6</v>
      </c>
      <c r="F4479">
        <v>18</v>
      </c>
      <c r="G4479">
        <v>8.93</v>
      </c>
      <c r="H4479" t="str">
        <f>_xlfn.XLOOKUP(Table1[[#This Row],[MyyjäID]],myyjat!$A$2:$A$16,myyjat!$B$2:$B$16)</f>
        <v>Hessu</v>
      </c>
      <c r="I4479">
        <f>_xlfn.XLOOKUP(Table1[[#This Row],[Tuotenumero]],tuotteet!$A$2:$A$26,tuotteet!$C$2:$C$26)</f>
        <v>4</v>
      </c>
      <c r="J4479" t="str">
        <f>_xlfn.XLOOKUP(Table1[[#This Row],[ryhmäID]],ryhmat!$A$2:$A$7,ryhmat!$B$2:$B$7)</f>
        <v>Tarvikkeet</v>
      </c>
      <c r="K4479">
        <f>Table1[[#This Row],[Myyntihinta]]-Table1[[#This Row],[Ostohinta]]</f>
        <v>9.07</v>
      </c>
    </row>
    <row r="4480" spans="1:11" x14ac:dyDescent="0.2">
      <c r="A4480">
        <v>54978</v>
      </c>
      <c r="B4480" s="21">
        <v>44681</v>
      </c>
      <c r="C4480" s="26" t="s">
        <v>828</v>
      </c>
      <c r="D4480">
        <v>1</v>
      </c>
      <c r="E4480">
        <v>7</v>
      </c>
      <c r="F4480">
        <v>14</v>
      </c>
      <c r="G4480">
        <v>11.03</v>
      </c>
      <c r="H4480" t="str">
        <f>_xlfn.XLOOKUP(Table1[[#This Row],[MyyjäID]],myyjat!$A$2:$A$16,myyjat!$B$2:$B$16)</f>
        <v>Rauno</v>
      </c>
      <c r="I4480">
        <f>_xlfn.XLOOKUP(Table1[[#This Row],[Tuotenumero]],tuotteet!$A$2:$A$26,tuotteet!$C$2:$C$26)</f>
        <v>4</v>
      </c>
      <c r="J4480" t="str">
        <f>_xlfn.XLOOKUP(Table1[[#This Row],[ryhmäID]],ryhmat!$A$2:$A$7,ryhmat!$B$2:$B$7)</f>
        <v>Tarvikkeet</v>
      </c>
      <c r="K4480">
        <f>Table1[[#This Row],[Myyntihinta]]-Table1[[#This Row],[Ostohinta]]</f>
        <v>2.9700000000000006</v>
      </c>
    </row>
    <row r="4481" spans="1:11" x14ac:dyDescent="0.2">
      <c r="A4481">
        <v>54979</v>
      </c>
      <c r="B4481" s="21">
        <v>44681</v>
      </c>
      <c r="C4481" s="26" t="s">
        <v>828</v>
      </c>
      <c r="D4481">
        <v>1</v>
      </c>
      <c r="E4481">
        <v>3</v>
      </c>
      <c r="F4481">
        <v>14</v>
      </c>
      <c r="G4481">
        <v>10.29</v>
      </c>
      <c r="H4481" t="str">
        <f>_xlfn.XLOOKUP(Table1[[#This Row],[MyyjäID]],myyjat!$A$2:$A$16,myyjat!$B$2:$B$16)</f>
        <v>Pekka</v>
      </c>
      <c r="I4481">
        <f>_xlfn.XLOOKUP(Table1[[#This Row],[Tuotenumero]],tuotteet!$A$2:$A$26,tuotteet!$C$2:$C$26)</f>
        <v>4</v>
      </c>
      <c r="J4481" t="str">
        <f>_xlfn.XLOOKUP(Table1[[#This Row],[ryhmäID]],ryhmat!$A$2:$A$7,ryhmat!$B$2:$B$7)</f>
        <v>Tarvikkeet</v>
      </c>
      <c r="K4481">
        <f>Table1[[#This Row],[Myyntihinta]]-Table1[[#This Row],[Ostohinta]]</f>
        <v>3.7100000000000009</v>
      </c>
    </row>
    <row r="4482" spans="1:11" x14ac:dyDescent="0.2">
      <c r="A4482">
        <v>54980</v>
      </c>
      <c r="B4482" s="21">
        <v>44681</v>
      </c>
      <c r="C4482" s="26" t="s">
        <v>828</v>
      </c>
      <c r="D4482">
        <v>1</v>
      </c>
      <c r="E4482">
        <v>11</v>
      </c>
      <c r="F4482">
        <v>15</v>
      </c>
      <c r="G4482">
        <v>10.88</v>
      </c>
      <c r="H4482" t="str">
        <f>_xlfn.XLOOKUP(Table1[[#This Row],[MyyjäID]],myyjat!$A$2:$A$16,myyjat!$B$2:$B$16)</f>
        <v>Lisbeth</v>
      </c>
      <c r="I4482">
        <f>_xlfn.XLOOKUP(Table1[[#This Row],[Tuotenumero]],tuotteet!$A$2:$A$26,tuotteet!$C$2:$C$26)</f>
        <v>4</v>
      </c>
      <c r="J4482" t="str">
        <f>_xlfn.XLOOKUP(Table1[[#This Row],[ryhmäID]],ryhmat!$A$2:$A$7,ryhmat!$B$2:$B$7)</f>
        <v>Tarvikkeet</v>
      </c>
      <c r="K4482">
        <f>Table1[[#This Row],[Myyntihinta]]-Table1[[#This Row],[Ostohinta]]</f>
        <v>4.1199999999999992</v>
      </c>
    </row>
    <row r="4483" spans="1:11" x14ac:dyDescent="0.2">
      <c r="A4483">
        <v>54981</v>
      </c>
      <c r="B4483" s="21">
        <v>44682</v>
      </c>
      <c r="C4483" s="26" t="s">
        <v>828</v>
      </c>
      <c r="D4483">
        <v>1</v>
      </c>
      <c r="E4483">
        <v>15</v>
      </c>
      <c r="F4483">
        <v>14</v>
      </c>
      <c r="G4483">
        <v>10.6</v>
      </c>
      <c r="H4483" t="str">
        <f>_xlfn.XLOOKUP(Table1[[#This Row],[MyyjäID]],myyjat!$A$2:$A$16,myyjat!$B$2:$B$16)</f>
        <v>Sohvi</v>
      </c>
      <c r="I4483">
        <f>_xlfn.XLOOKUP(Table1[[#This Row],[Tuotenumero]],tuotteet!$A$2:$A$26,tuotteet!$C$2:$C$26)</f>
        <v>4</v>
      </c>
      <c r="J4483" t="str">
        <f>_xlfn.XLOOKUP(Table1[[#This Row],[ryhmäID]],ryhmat!$A$2:$A$7,ryhmat!$B$2:$B$7)</f>
        <v>Tarvikkeet</v>
      </c>
      <c r="K4483">
        <f>Table1[[#This Row],[Myyntihinta]]-Table1[[#This Row],[Ostohinta]]</f>
        <v>3.4000000000000004</v>
      </c>
    </row>
    <row r="4484" spans="1:11" x14ac:dyDescent="0.2">
      <c r="A4484">
        <v>54982</v>
      </c>
      <c r="B4484" s="21">
        <v>44682</v>
      </c>
      <c r="C4484" s="26" t="s">
        <v>828</v>
      </c>
      <c r="D4484">
        <v>1</v>
      </c>
      <c r="E4484">
        <v>7</v>
      </c>
      <c r="F4484">
        <v>15</v>
      </c>
      <c r="G4484">
        <v>10.52</v>
      </c>
      <c r="H4484" t="str">
        <f>_xlfn.XLOOKUP(Table1[[#This Row],[MyyjäID]],myyjat!$A$2:$A$16,myyjat!$B$2:$B$16)</f>
        <v>Rauno</v>
      </c>
      <c r="I4484">
        <f>_xlfn.XLOOKUP(Table1[[#This Row],[Tuotenumero]],tuotteet!$A$2:$A$26,tuotteet!$C$2:$C$26)</f>
        <v>4</v>
      </c>
      <c r="J4484" t="str">
        <f>_xlfn.XLOOKUP(Table1[[#This Row],[ryhmäID]],ryhmat!$A$2:$A$7,ryhmat!$B$2:$B$7)</f>
        <v>Tarvikkeet</v>
      </c>
      <c r="K4484">
        <f>Table1[[#This Row],[Myyntihinta]]-Table1[[#This Row],[Ostohinta]]</f>
        <v>4.4800000000000004</v>
      </c>
    </row>
    <row r="4485" spans="1:11" x14ac:dyDescent="0.2">
      <c r="A4485">
        <v>54983</v>
      </c>
      <c r="B4485" s="21">
        <v>44682</v>
      </c>
      <c r="C4485" s="26" t="s">
        <v>828</v>
      </c>
      <c r="D4485">
        <v>1</v>
      </c>
      <c r="E4485">
        <v>2</v>
      </c>
      <c r="F4485">
        <v>14</v>
      </c>
      <c r="G4485">
        <v>11.03</v>
      </c>
      <c r="H4485" t="str">
        <f>_xlfn.XLOOKUP(Table1[[#This Row],[MyyjäID]],myyjat!$A$2:$A$16,myyjat!$B$2:$B$16)</f>
        <v>Petteri</v>
      </c>
      <c r="I4485">
        <f>_xlfn.XLOOKUP(Table1[[#This Row],[Tuotenumero]],tuotteet!$A$2:$A$26,tuotteet!$C$2:$C$26)</f>
        <v>4</v>
      </c>
      <c r="J4485" t="str">
        <f>_xlfn.XLOOKUP(Table1[[#This Row],[ryhmäID]],ryhmat!$A$2:$A$7,ryhmat!$B$2:$B$7)</f>
        <v>Tarvikkeet</v>
      </c>
      <c r="K4485">
        <f>Table1[[#This Row],[Myyntihinta]]-Table1[[#This Row],[Ostohinta]]</f>
        <v>2.9700000000000006</v>
      </c>
    </row>
    <row r="4486" spans="1:11" x14ac:dyDescent="0.2">
      <c r="A4486">
        <v>54984</v>
      </c>
      <c r="B4486" s="21">
        <v>44682</v>
      </c>
      <c r="C4486" s="26" t="s">
        <v>827</v>
      </c>
      <c r="D4486">
        <v>1</v>
      </c>
      <c r="E4486">
        <v>13</v>
      </c>
      <c r="F4486">
        <v>249</v>
      </c>
      <c r="G4486">
        <v>131.05000000000001</v>
      </c>
      <c r="H4486" t="str">
        <f>_xlfn.XLOOKUP(Table1[[#This Row],[MyyjäID]],myyjat!$A$2:$A$16,myyjat!$B$2:$B$16)</f>
        <v>Mari</v>
      </c>
      <c r="I4486">
        <f>_xlfn.XLOOKUP(Table1[[#This Row],[Tuotenumero]],tuotteet!$A$2:$A$26,tuotteet!$C$2:$C$26)</f>
        <v>1</v>
      </c>
      <c r="J4486" t="str">
        <f>_xlfn.XLOOKUP(Table1[[#This Row],[ryhmäID]],ryhmat!$A$2:$A$7,ryhmat!$B$2:$B$7)</f>
        <v>Äänentoisto</v>
      </c>
      <c r="K4486">
        <f>Table1[[#This Row],[Myyntihinta]]-Table1[[#This Row],[Ostohinta]]</f>
        <v>117.94999999999999</v>
      </c>
    </row>
    <row r="4487" spans="1:11" x14ac:dyDescent="0.2">
      <c r="A4487">
        <v>54985</v>
      </c>
      <c r="B4487" s="21">
        <v>44682</v>
      </c>
      <c r="C4487" s="26" t="s">
        <v>828</v>
      </c>
      <c r="D4487">
        <v>1</v>
      </c>
      <c r="E4487">
        <v>3</v>
      </c>
      <c r="F4487">
        <v>15</v>
      </c>
      <c r="G4487">
        <v>10.23</v>
      </c>
      <c r="H4487" t="str">
        <f>_xlfn.XLOOKUP(Table1[[#This Row],[MyyjäID]],myyjat!$A$2:$A$16,myyjat!$B$2:$B$16)</f>
        <v>Pekka</v>
      </c>
      <c r="I4487">
        <f>_xlfn.XLOOKUP(Table1[[#This Row],[Tuotenumero]],tuotteet!$A$2:$A$26,tuotteet!$C$2:$C$26)</f>
        <v>4</v>
      </c>
      <c r="J4487" t="str">
        <f>_xlfn.XLOOKUP(Table1[[#This Row],[ryhmäID]],ryhmat!$A$2:$A$7,ryhmat!$B$2:$B$7)</f>
        <v>Tarvikkeet</v>
      </c>
      <c r="K4487">
        <f>Table1[[#This Row],[Myyntihinta]]-Table1[[#This Row],[Ostohinta]]</f>
        <v>4.7699999999999996</v>
      </c>
    </row>
    <row r="4488" spans="1:11" x14ac:dyDescent="0.2">
      <c r="A4488">
        <v>54986</v>
      </c>
      <c r="B4488" s="21">
        <v>44683</v>
      </c>
      <c r="C4488" s="26" t="s">
        <v>828</v>
      </c>
      <c r="D4488">
        <v>1</v>
      </c>
      <c r="E4488">
        <v>13</v>
      </c>
      <c r="F4488">
        <v>15</v>
      </c>
      <c r="G4488">
        <v>11.21</v>
      </c>
      <c r="H4488" t="str">
        <f>_xlfn.XLOOKUP(Table1[[#This Row],[MyyjäID]],myyjat!$A$2:$A$16,myyjat!$B$2:$B$16)</f>
        <v>Mari</v>
      </c>
      <c r="I4488">
        <f>_xlfn.XLOOKUP(Table1[[#This Row],[Tuotenumero]],tuotteet!$A$2:$A$26,tuotteet!$C$2:$C$26)</f>
        <v>4</v>
      </c>
      <c r="J4488" t="str">
        <f>_xlfn.XLOOKUP(Table1[[#This Row],[ryhmäID]],ryhmat!$A$2:$A$7,ryhmat!$B$2:$B$7)</f>
        <v>Tarvikkeet</v>
      </c>
      <c r="K4488">
        <f>Table1[[#This Row],[Myyntihinta]]-Table1[[#This Row],[Ostohinta]]</f>
        <v>3.7899999999999991</v>
      </c>
    </row>
    <row r="4489" spans="1:11" x14ac:dyDescent="0.2">
      <c r="A4489">
        <v>54987</v>
      </c>
      <c r="B4489" s="21">
        <v>44683</v>
      </c>
      <c r="C4489" s="26" t="s">
        <v>831</v>
      </c>
      <c r="D4489">
        <v>1</v>
      </c>
      <c r="E4489">
        <v>11</v>
      </c>
      <c r="F4489">
        <v>111</v>
      </c>
      <c r="G4489">
        <v>75.709999999999994</v>
      </c>
      <c r="H4489" t="str">
        <f>_xlfn.XLOOKUP(Table1[[#This Row],[MyyjäID]],myyjat!$A$2:$A$16,myyjat!$B$2:$B$16)</f>
        <v>Lisbeth</v>
      </c>
      <c r="I4489">
        <f>_xlfn.XLOOKUP(Table1[[#This Row],[Tuotenumero]],tuotteet!$A$2:$A$26,tuotteet!$C$2:$C$26)</f>
        <v>6</v>
      </c>
      <c r="J4489" t="str">
        <f>_xlfn.XLOOKUP(Table1[[#This Row],[ryhmäID]],ryhmat!$A$2:$A$7,ryhmat!$B$2:$B$7)</f>
        <v>Digiboxit</v>
      </c>
      <c r="K4489">
        <f>Table1[[#This Row],[Myyntihinta]]-Table1[[#This Row],[Ostohinta]]</f>
        <v>35.290000000000006</v>
      </c>
    </row>
    <row r="4490" spans="1:11" x14ac:dyDescent="0.2">
      <c r="A4490">
        <v>54988</v>
      </c>
      <c r="B4490" s="21">
        <v>44684</v>
      </c>
      <c r="C4490" s="26" t="s">
        <v>828</v>
      </c>
      <c r="D4490">
        <v>1</v>
      </c>
      <c r="E4490">
        <v>11</v>
      </c>
      <c r="F4490">
        <v>15</v>
      </c>
      <c r="G4490">
        <v>11</v>
      </c>
      <c r="H4490" t="str">
        <f>_xlfn.XLOOKUP(Table1[[#This Row],[MyyjäID]],myyjat!$A$2:$A$16,myyjat!$B$2:$B$16)</f>
        <v>Lisbeth</v>
      </c>
      <c r="I4490">
        <f>_xlfn.XLOOKUP(Table1[[#This Row],[Tuotenumero]],tuotteet!$A$2:$A$26,tuotteet!$C$2:$C$26)</f>
        <v>4</v>
      </c>
      <c r="J4490" t="str">
        <f>_xlfn.XLOOKUP(Table1[[#This Row],[ryhmäID]],ryhmat!$A$2:$A$7,ryhmat!$B$2:$B$7)</f>
        <v>Tarvikkeet</v>
      </c>
      <c r="K4490">
        <f>Table1[[#This Row],[Myyntihinta]]-Table1[[#This Row],[Ostohinta]]</f>
        <v>4</v>
      </c>
    </row>
    <row r="4491" spans="1:11" x14ac:dyDescent="0.2">
      <c r="A4491">
        <v>54989</v>
      </c>
      <c r="B4491" s="21">
        <v>44684</v>
      </c>
      <c r="C4491" s="26" t="s">
        <v>828</v>
      </c>
      <c r="D4491">
        <v>1</v>
      </c>
      <c r="E4491">
        <v>18</v>
      </c>
      <c r="F4491">
        <v>15</v>
      </c>
      <c r="G4491">
        <v>10.45</v>
      </c>
      <c r="H4491" t="str">
        <f>_xlfn.XLOOKUP(Table1[[#This Row],[MyyjäID]],myyjat!$A$2:$A$16,myyjat!$B$2:$B$16)</f>
        <v>Juhani</v>
      </c>
      <c r="I4491">
        <f>_xlfn.XLOOKUP(Table1[[#This Row],[Tuotenumero]],tuotteet!$A$2:$A$26,tuotteet!$C$2:$C$26)</f>
        <v>4</v>
      </c>
      <c r="J4491" t="str">
        <f>_xlfn.XLOOKUP(Table1[[#This Row],[ryhmäID]],ryhmat!$A$2:$A$7,ryhmat!$B$2:$B$7)</f>
        <v>Tarvikkeet</v>
      </c>
      <c r="K4491">
        <f>Table1[[#This Row],[Myyntihinta]]-Table1[[#This Row],[Ostohinta]]</f>
        <v>4.5500000000000007</v>
      </c>
    </row>
    <row r="4492" spans="1:11" x14ac:dyDescent="0.2">
      <c r="A4492">
        <v>54990</v>
      </c>
      <c r="B4492" s="21">
        <v>44684</v>
      </c>
      <c r="C4492" s="26" t="s">
        <v>828</v>
      </c>
      <c r="D4492">
        <v>1</v>
      </c>
      <c r="E4492">
        <v>6</v>
      </c>
      <c r="F4492">
        <v>15</v>
      </c>
      <c r="G4492">
        <v>10.64</v>
      </c>
      <c r="H4492" t="str">
        <f>_xlfn.XLOOKUP(Table1[[#This Row],[MyyjäID]],myyjat!$A$2:$A$16,myyjat!$B$2:$B$16)</f>
        <v>Hessu</v>
      </c>
      <c r="I4492">
        <f>_xlfn.XLOOKUP(Table1[[#This Row],[Tuotenumero]],tuotteet!$A$2:$A$26,tuotteet!$C$2:$C$26)</f>
        <v>4</v>
      </c>
      <c r="J4492" t="str">
        <f>_xlfn.XLOOKUP(Table1[[#This Row],[ryhmäID]],ryhmat!$A$2:$A$7,ryhmat!$B$2:$B$7)</f>
        <v>Tarvikkeet</v>
      </c>
      <c r="K4492">
        <f>Table1[[#This Row],[Myyntihinta]]-Table1[[#This Row],[Ostohinta]]</f>
        <v>4.3599999999999994</v>
      </c>
    </row>
    <row r="4493" spans="1:11" x14ac:dyDescent="0.2">
      <c r="A4493">
        <v>54991</v>
      </c>
      <c r="B4493" s="21">
        <v>44684</v>
      </c>
      <c r="C4493" s="26" t="s">
        <v>828</v>
      </c>
      <c r="D4493">
        <v>1</v>
      </c>
      <c r="E4493">
        <v>3</v>
      </c>
      <c r="F4493">
        <v>14</v>
      </c>
      <c r="G4493">
        <v>10.53</v>
      </c>
      <c r="H4493" t="str">
        <f>_xlfn.XLOOKUP(Table1[[#This Row],[MyyjäID]],myyjat!$A$2:$A$16,myyjat!$B$2:$B$16)</f>
        <v>Pekka</v>
      </c>
      <c r="I4493">
        <f>_xlfn.XLOOKUP(Table1[[#This Row],[Tuotenumero]],tuotteet!$A$2:$A$26,tuotteet!$C$2:$C$26)</f>
        <v>4</v>
      </c>
      <c r="J4493" t="str">
        <f>_xlfn.XLOOKUP(Table1[[#This Row],[ryhmäID]],ryhmat!$A$2:$A$7,ryhmat!$B$2:$B$7)</f>
        <v>Tarvikkeet</v>
      </c>
      <c r="K4493">
        <f>Table1[[#This Row],[Myyntihinta]]-Table1[[#This Row],[Ostohinta]]</f>
        <v>3.4700000000000006</v>
      </c>
    </row>
    <row r="4494" spans="1:11" x14ac:dyDescent="0.2">
      <c r="A4494">
        <v>54992</v>
      </c>
      <c r="B4494" s="21">
        <v>44684</v>
      </c>
      <c r="C4494" s="26" t="s">
        <v>828</v>
      </c>
      <c r="D4494">
        <v>1</v>
      </c>
      <c r="E4494">
        <v>6</v>
      </c>
      <c r="F4494">
        <v>14</v>
      </c>
      <c r="G4494">
        <v>11.27</v>
      </c>
      <c r="H4494" t="str">
        <f>_xlfn.XLOOKUP(Table1[[#This Row],[MyyjäID]],myyjat!$A$2:$A$16,myyjat!$B$2:$B$16)</f>
        <v>Hessu</v>
      </c>
      <c r="I4494">
        <f>_xlfn.XLOOKUP(Table1[[#This Row],[Tuotenumero]],tuotteet!$A$2:$A$26,tuotteet!$C$2:$C$26)</f>
        <v>4</v>
      </c>
      <c r="J4494" t="str">
        <f>_xlfn.XLOOKUP(Table1[[#This Row],[ryhmäID]],ryhmat!$A$2:$A$7,ryhmat!$B$2:$B$7)</f>
        <v>Tarvikkeet</v>
      </c>
      <c r="K4494">
        <f>Table1[[#This Row],[Myyntihinta]]-Table1[[#This Row],[Ostohinta]]</f>
        <v>2.7300000000000004</v>
      </c>
    </row>
    <row r="4495" spans="1:11" x14ac:dyDescent="0.2">
      <c r="A4495">
        <v>54993</v>
      </c>
      <c r="B4495" s="21">
        <v>44685</v>
      </c>
      <c r="C4495" s="26" t="s">
        <v>828</v>
      </c>
      <c r="D4495">
        <v>1</v>
      </c>
      <c r="E4495">
        <v>1</v>
      </c>
      <c r="F4495">
        <v>14</v>
      </c>
      <c r="G4495">
        <v>10.6</v>
      </c>
      <c r="H4495" t="str">
        <f>_xlfn.XLOOKUP(Table1[[#This Row],[MyyjäID]],myyjat!$A$2:$A$16,myyjat!$B$2:$B$16)</f>
        <v>Jani</v>
      </c>
      <c r="I4495">
        <f>_xlfn.XLOOKUP(Table1[[#This Row],[Tuotenumero]],tuotteet!$A$2:$A$26,tuotteet!$C$2:$C$26)</f>
        <v>4</v>
      </c>
      <c r="J4495" t="str">
        <f>_xlfn.XLOOKUP(Table1[[#This Row],[ryhmäID]],ryhmat!$A$2:$A$7,ryhmat!$B$2:$B$7)</f>
        <v>Tarvikkeet</v>
      </c>
      <c r="K4495">
        <f>Table1[[#This Row],[Myyntihinta]]-Table1[[#This Row],[Ostohinta]]</f>
        <v>3.4000000000000004</v>
      </c>
    </row>
    <row r="4496" spans="1:11" x14ac:dyDescent="0.2">
      <c r="A4496">
        <v>54994</v>
      </c>
      <c r="B4496" s="21">
        <v>44685</v>
      </c>
      <c r="C4496" s="26" t="s">
        <v>833</v>
      </c>
      <c r="D4496">
        <v>1</v>
      </c>
      <c r="E4496">
        <v>2</v>
      </c>
      <c r="F4496">
        <v>32</v>
      </c>
      <c r="G4496">
        <v>18.29</v>
      </c>
      <c r="H4496" t="str">
        <f>_xlfn.XLOOKUP(Table1[[#This Row],[MyyjäID]],myyjat!$A$2:$A$16,myyjat!$B$2:$B$16)</f>
        <v>Petteri</v>
      </c>
      <c r="I4496">
        <f>_xlfn.XLOOKUP(Table1[[#This Row],[Tuotenumero]],tuotteet!$A$2:$A$26,tuotteet!$C$2:$C$26)</f>
        <v>4</v>
      </c>
      <c r="J4496" t="str">
        <f>_xlfn.XLOOKUP(Table1[[#This Row],[ryhmäID]],ryhmat!$A$2:$A$7,ryhmat!$B$2:$B$7)</f>
        <v>Tarvikkeet</v>
      </c>
      <c r="K4496">
        <f>Table1[[#This Row],[Myyntihinta]]-Table1[[#This Row],[Ostohinta]]</f>
        <v>13.71</v>
      </c>
    </row>
    <row r="4497" spans="1:11" x14ac:dyDescent="0.2">
      <c r="A4497">
        <v>54995</v>
      </c>
      <c r="B4497" s="21">
        <v>44685</v>
      </c>
      <c r="C4497" s="26" t="s">
        <v>826</v>
      </c>
      <c r="D4497">
        <v>1</v>
      </c>
      <c r="E4497">
        <v>5</v>
      </c>
      <c r="F4497">
        <v>17</v>
      </c>
      <c r="G4497">
        <v>9.4</v>
      </c>
      <c r="H4497" t="str">
        <f>_xlfn.XLOOKUP(Table1[[#This Row],[MyyjäID]],myyjat!$A$2:$A$16,myyjat!$B$2:$B$16)</f>
        <v>Liisa</v>
      </c>
      <c r="I4497">
        <f>_xlfn.XLOOKUP(Table1[[#This Row],[Tuotenumero]],tuotteet!$A$2:$A$26,tuotteet!$C$2:$C$26)</f>
        <v>4</v>
      </c>
      <c r="J4497" t="str">
        <f>_xlfn.XLOOKUP(Table1[[#This Row],[ryhmäID]],ryhmat!$A$2:$A$7,ryhmat!$B$2:$B$7)</f>
        <v>Tarvikkeet</v>
      </c>
      <c r="K4497">
        <f>Table1[[#This Row],[Myyntihinta]]-Table1[[#This Row],[Ostohinta]]</f>
        <v>7.6</v>
      </c>
    </row>
    <row r="4498" spans="1:11" x14ac:dyDescent="0.2">
      <c r="A4498">
        <v>54996</v>
      </c>
      <c r="B4498" s="21">
        <v>44685</v>
      </c>
      <c r="C4498" s="26" t="s">
        <v>828</v>
      </c>
      <c r="D4498">
        <v>1</v>
      </c>
      <c r="E4498">
        <v>7</v>
      </c>
      <c r="F4498">
        <v>15</v>
      </c>
      <c r="G4498">
        <v>11.16</v>
      </c>
      <c r="H4498" t="str">
        <f>_xlfn.XLOOKUP(Table1[[#This Row],[MyyjäID]],myyjat!$A$2:$A$16,myyjat!$B$2:$B$16)</f>
        <v>Rauno</v>
      </c>
      <c r="I4498">
        <f>_xlfn.XLOOKUP(Table1[[#This Row],[Tuotenumero]],tuotteet!$A$2:$A$26,tuotteet!$C$2:$C$26)</f>
        <v>4</v>
      </c>
      <c r="J4498" t="str">
        <f>_xlfn.XLOOKUP(Table1[[#This Row],[ryhmäID]],ryhmat!$A$2:$A$7,ryhmat!$B$2:$B$7)</f>
        <v>Tarvikkeet</v>
      </c>
      <c r="K4498">
        <f>Table1[[#This Row],[Myyntihinta]]-Table1[[#This Row],[Ostohinta]]</f>
        <v>3.84</v>
      </c>
    </row>
    <row r="4499" spans="1:11" x14ac:dyDescent="0.2">
      <c r="A4499">
        <v>54997</v>
      </c>
      <c r="B4499" s="21">
        <v>44685</v>
      </c>
      <c r="C4499" s="26" t="s">
        <v>830</v>
      </c>
      <c r="D4499">
        <v>1</v>
      </c>
      <c r="E4499">
        <v>16</v>
      </c>
      <c r="F4499">
        <v>54</v>
      </c>
      <c r="G4499">
        <v>43.81</v>
      </c>
      <c r="H4499" t="str">
        <f>_xlfn.XLOOKUP(Table1[[#This Row],[MyyjäID]],myyjat!$A$2:$A$16,myyjat!$B$2:$B$16)</f>
        <v>Sanni</v>
      </c>
      <c r="I4499">
        <f>_xlfn.XLOOKUP(Table1[[#This Row],[Tuotenumero]],tuotteet!$A$2:$A$26,tuotteet!$C$2:$C$26)</f>
        <v>4</v>
      </c>
      <c r="J4499" t="str">
        <f>_xlfn.XLOOKUP(Table1[[#This Row],[ryhmäID]],ryhmat!$A$2:$A$7,ryhmat!$B$2:$B$7)</f>
        <v>Tarvikkeet</v>
      </c>
      <c r="K4499">
        <f>Table1[[#This Row],[Myyntihinta]]-Table1[[#This Row],[Ostohinta]]</f>
        <v>10.189999999999998</v>
      </c>
    </row>
    <row r="4500" spans="1:11" x14ac:dyDescent="0.2">
      <c r="A4500">
        <v>54998</v>
      </c>
      <c r="B4500" s="21">
        <v>44686</v>
      </c>
      <c r="C4500" s="26" t="s">
        <v>828</v>
      </c>
      <c r="D4500">
        <v>1</v>
      </c>
      <c r="E4500">
        <v>15</v>
      </c>
      <c r="F4500">
        <v>15</v>
      </c>
      <c r="G4500">
        <v>11.08</v>
      </c>
      <c r="H4500" t="str">
        <f>_xlfn.XLOOKUP(Table1[[#This Row],[MyyjäID]],myyjat!$A$2:$A$16,myyjat!$B$2:$B$16)</f>
        <v>Sohvi</v>
      </c>
      <c r="I4500">
        <f>_xlfn.XLOOKUP(Table1[[#This Row],[Tuotenumero]],tuotteet!$A$2:$A$26,tuotteet!$C$2:$C$26)</f>
        <v>4</v>
      </c>
      <c r="J4500" t="str">
        <f>_xlfn.XLOOKUP(Table1[[#This Row],[ryhmäID]],ryhmat!$A$2:$A$7,ryhmat!$B$2:$B$7)</f>
        <v>Tarvikkeet</v>
      </c>
      <c r="K4500">
        <f>Table1[[#This Row],[Myyntihinta]]-Table1[[#This Row],[Ostohinta]]</f>
        <v>3.92</v>
      </c>
    </row>
    <row r="4501" spans="1:11" x14ac:dyDescent="0.2">
      <c r="A4501">
        <v>54999</v>
      </c>
      <c r="B4501" s="21">
        <v>44687</v>
      </c>
      <c r="C4501" s="26" t="s">
        <v>828</v>
      </c>
      <c r="D4501">
        <v>1</v>
      </c>
      <c r="E4501">
        <v>2</v>
      </c>
      <c r="F4501">
        <v>15</v>
      </c>
      <c r="G4501">
        <v>10.66</v>
      </c>
      <c r="H4501" t="str">
        <f>_xlfn.XLOOKUP(Table1[[#This Row],[MyyjäID]],myyjat!$A$2:$A$16,myyjat!$B$2:$B$16)</f>
        <v>Petteri</v>
      </c>
      <c r="I4501">
        <f>_xlfn.XLOOKUP(Table1[[#This Row],[Tuotenumero]],tuotteet!$A$2:$A$26,tuotteet!$C$2:$C$26)</f>
        <v>4</v>
      </c>
      <c r="J4501" t="str">
        <f>_xlfn.XLOOKUP(Table1[[#This Row],[ryhmäID]],ryhmat!$A$2:$A$7,ryhmat!$B$2:$B$7)</f>
        <v>Tarvikkeet</v>
      </c>
      <c r="K4501">
        <f>Table1[[#This Row],[Myyntihinta]]-Table1[[#This Row],[Ostohinta]]</f>
        <v>4.34</v>
      </c>
    </row>
    <row r="4502" spans="1:11" x14ac:dyDescent="0.2">
      <c r="A4502">
        <v>55000</v>
      </c>
      <c r="B4502" s="21">
        <v>44687</v>
      </c>
      <c r="C4502" s="26" t="s">
        <v>828</v>
      </c>
      <c r="D4502">
        <v>1</v>
      </c>
      <c r="E4502">
        <v>11</v>
      </c>
      <c r="F4502">
        <v>15</v>
      </c>
      <c r="G4502">
        <v>11.15</v>
      </c>
      <c r="H4502" t="str">
        <f>_xlfn.XLOOKUP(Table1[[#This Row],[MyyjäID]],myyjat!$A$2:$A$16,myyjat!$B$2:$B$16)</f>
        <v>Lisbeth</v>
      </c>
      <c r="I4502">
        <f>_xlfn.XLOOKUP(Table1[[#This Row],[Tuotenumero]],tuotteet!$A$2:$A$26,tuotteet!$C$2:$C$26)</f>
        <v>4</v>
      </c>
      <c r="J4502" t="str">
        <f>_xlfn.XLOOKUP(Table1[[#This Row],[ryhmäID]],ryhmat!$A$2:$A$7,ryhmat!$B$2:$B$7)</f>
        <v>Tarvikkeet</v>
      </c>
      <c r="K4502">
        <f>Table1[[#This Row],[Myyntihinta]]-Table1[[#This Row],[Ostohinta]]</f>
        <v>3.8499999999999996</v>
      </c>
    </row>
    <row r="4503" spans="1:11" x14ac:dyDescent="0.2">
      <c r="A4503">
        <v>55001</v>
      </c>
      <c r="B4503" s="21">
        <v>44687</v>
      </c>
      <c r="C4503" s="26" t="s">
        <v>826</v>
      </c>
      <c r="D4503">
        <v>1</v>
      </c>
      <c r="E4503">
        <v>1</v>
      </c>
      <c r="F4503">
        <v>18</v>
      </c>
      <c r="G4503">
        <v>8.9</v>
      </c>
      <c r="H4503" t="str">
        <f>_xlfn.XLOOKUP(Table1[[#This Row],[MyyjäID]],myyjat!$A$2:$A$16,myyjat!$B$2:$B$16)</f>
        <v>Jani</v>
      </c>
      <c r="I4503">
        <f>_xlfn.XLOOKUP(Table1[[#This Row],[Tuotenumero]],tuotteet!$A$2:$A$26,tuotteet!$C$2:$C$26)</f>
        <v>4</v>
      </c>
      <c r="J4503" t="str">
        <f>_xlfn.XLOOKUP(Table1[[#This Row],[ryhmäID]],ryhmat!$A$2:$A$7,ryhmat!$B$2:$B$7)</f>
        <v>Tarvikkeet</v>
      </c>
      <c r="K4503">
        <f>Table1[[#This Row],[Myyntihinta]]-Table1[[#This Row],[Ostohinta]]</f>
        <v>9.1</v>
      </c>
    </row>
    <row r="4504" spans="1:11" x14ac:dyDescent="0.2">
      <c r="A4504">
        <v>55002</v>
      </c>
      <c r="B4504" s="21">
        <v>44687</v>
      </c>
      <c r="C4504" s="26" t="s">
        <v>827</v>
      </c>
      <c r="D4504">
        <v>1</v>
      </c>
      <c r="E4504">
        <v>10</v>
      </c>
      <c r="F4504">
        <v>244</v>
      </c>
      <c r="G4504">
        <v>131.47999999999999</v>
      </c>
      <c r="H4504" t="str">
        <f>_xlfn.XLOOKUP(Table1[[#This Row],[MyyjäID]],myyjat!$A$2:$A$16,myyjat!$B$2:$B$16)</f>
        <v>Jenni</v>
      </c>
      <c r="I4504">
        <f>_xlfn.XLOOKUP(Table1[[#This Row],[Tuotenumero]],tuotteet!$A$2:$A$26,tuotteet!$C$2:$C$26)</f>
        <v>1</v>
      </c>
      <c r="J4504" t="str">
        <f>_xlfn.XLOOKUP(Table1[[#This Row],[ryhmäID]],ryhmat!$A$2:$A$7,ryhmat!$B$2:$B$7)</f>
        <v>Äänentoisto</v>
      </c>
      <c r="K4504">
        <f>Table1[[#This Row],[Myyntihinta]]-Table1[[#This Row],[Ostohinta]]</f>
        <v>112.52000000000001</v>
      </c>
    </row>
    <row r="4505" spans="1:11" x14ac:dyDescent="0.2">
      <c r="A4505">
        <v>55003</v>
      </c>
      <c r="B4505" s="21">
        <v>44687</v>
      </c>
      <c r="C4505" s="26" t="s">
        <v>828</v>
      </c>
      <c r="D4505">
        <v>2</v>
      </c>
      <c r="E4505">
        <v>6</v>
      </c>
      <c r="F4505">
        <v>15</v>
      </c>
      <c r="G4505">
        <v>10.82</v>
      </c>
      <c r="H4505" t="str">
        <f>_xlfn.XLOOKUP(Table1[[#This Row],[MyyjäID]],myyjat!$A$2:$A$16,myyjat!$B$2:$B$16)</f>
        <v>Hessu</v>
      </c>
      <c r="I4505">
        <f>_xlfn.XLOOKUP(Table1[[#This Row],[Tuotenumero]],tuotteet!$A$2:$A$26,tuotteet!$C$2:$C$26)</f>
        <v>4</v>
      </c>
      <c r="J4505" t="str">
        <f>_xlfn.XLOOKUP(Table1[[#This Row],[ryhmäID]],ryhmat!$A$2:$A$7,ryhmat!$B$2:$B$7)</f>
        <v>Tarvikkeet</v>
      </c>
      <c r="K4505">
        <f>Table1[[#This Row],[Myyntihinta]]-Table1[[#This Row],[Ostohinta]]</f>
        <v>4.18</v>
      </c>
    </row>
    <row r="4506" spans="1:11" x14ac:dyDescent="0.2">
      <c r="A4506">
        <v>55004</v>
      </c>
      <c r="B4506" s="21">
        <v>44687</v>
      </c>
      <c r="C4506" s="26" t="s">
        <v>829</v>
      </c>
      <c r="D4506">
        <v>1</v>
      </c>
      <c r="E4506">
        <v>5</v>
      </c>
      <c r="F4506">
        <v>342</v>
      </c>
      <c r="G4506">
        <v>228.69</v>
      </c>
      <c r="H4506" t="str">
        <f>_xlfn.XLOOKUP(Table1[[#This Row],[MyyjäID]],myyjat!$A$2:$A$16,myyjat!$B$2:$B$16)</f>
        <v>Liisa</v>
      </c>
      <c r="I4506">
        <f>_xlfn.XLOOKUP(Table1[[#This Row],[Tuotenumero]],tuotteet!$A$2:$A$26,tuotteet!$C$2:$C$26)</f>
        <v>3</v>
      </c>
      <c r="J4506" t="str">
        <f>_xlfn.XLOOKUP(Table1[[#This Row],[ryhmäID]],ryhmat!$A$2:$A$7,ryhmat!$B$2:$B$7)</f>
        <v>TV</v>
      </c>
      <c r="K4506">
        <f>Table1[[#This Row],[Myyntihinta]]-Table1[[#This Row],[Ostohinta]]</f>
        <v>113.31</v>
      </c>
    </row>
    <row r="4507" spans="1:11" x14ac:dyDescent="0.2">
      <c r="A4507">
        <v>55005</v>
      </c>
      <c r="B4507" s="21">
        <v>44688</v>
      </c>
      <c r="C4507" s="26" t="s">
        <v>828</v>
      </c>
      <c r="D4507">
        <v>1</v>
      </c>
      <c r="E4507">
        <v>3</v>
      </c>
      <c r="F4507">
        <v>14</v>
      </c>
      <c r="G4507">
        <v>10.52</v>
      </c>
      <c r="H4507" t="str">
        <f>_xlfn.XLOOKUP(Table1[[#This Row],[MyyjäID]],myyjat!$A$2:$A$16,myyjat!$B$2:$B$16)</f>
        <v>Pekka</v>
      </c>
      <c r="I4507">
        <f>_xlfn.XLOOKUP(Table1[[#This Row],[Tuotenumero]],tuotteet!$A$2:$A$26,tuotteet!$C$2:$C$26)</f>
        <v>4</v>
      </c>
      <c r="J4507" t="str">
        <f>_xlfn.XLOOKUP(Table1[[#This Row],[ryhmäID]],ryhmat!$A$2:$A$7,ryhmat!$B$2:$B$7)</f>
        <v>Tarvikkeet</v>
      </c>
      <c r="K4507">
        <f>Table1[[#This Row],[Myyntihinta]]-Table1[[#This Row],[Ostohinta]]</f>
        <v>3.4800000000000004</v>
      </c>
    </row>
    <row r="4508" spans="1:11" x14ac:dyDescent="0.2">
      <c r="A4508">
        <v>55006</v>
      </c>
      <c r="B4508" s="21">
        <v>44689</v>
      </c>
      <c r="C4508" s="26" t="s">
        <v>833</v>
      </c>
      <c r="D4508">
        <v>1</v>
      </c>
      <c r="E4508">
        <v>1</v>
      </c>
      <c r="F4508">
        <v>32</v>
      </c>
      <c r="G4508">
        <v>19.09</v>
      </c>
      <c r="H4508" t="str">
        <f>_xlfn.XLOOKUP(Table1[[#This Row],[MyyjäID]],myyjat!$A$2:$A$16,myyjat!$B$2:$B$16)</f>
        <v>Jani</v>
      </c>
      <c r="I4508">
        <f>_xlfn.XLOOKUP(Table1[[#This Row],[Tuotenumero]],tuotteet!$A$2:$A$26,tuotteet!$C$2:$C$26)</f>
        <v>4</v>
      </c>
      <c r="J4508" t="str">
        <f>_xlfn.XLOOKUP(Table1[[#This Row],[ryhmäID]],ryhmat!$A$2:$A$7,ryhmat!$B$2:$B$7)</f>
        <v>Tarvikkeet</v>
      </c>
      <c r="K4508">
        <f>Table1[[#This Row],[Myyntihinta]]-Table1[[#This Row],[Ostohinta]]</f>
        <v>12.91</v>
      </c>
    </row>
    <row r="4509" spans="1:11" x14ac:dyDescent="0.2">
      <c r="A4509">
        <v>55007</v>
      </c>
      <c r="B4509" s="21">
        <v>44689</v>
      </c>
      <c r="C4509" s="26" t="s">
        <v>828</v>
      </c>
      <c r="D4509">
        <v>1</v>
      </c>
      <c r="E4509">
        <v>7</v>
      </c>
      <c r="F4509">
        <v>14</v>
      </c>
      <c r="G4509">
        <v>10.37</v>
      </c>
      <c r="H4509" t="str">
        <f>_xlfn.XLOOKUP(Table1[[#This Row],[MyyjäID]],myyjat!$A$2:$A$16,myyjat!$B$2:$B$16)</f>
        <v>Rauno</v>
      </c>
      <c r="I4509">
        <f>_xlfn.XLOOKUP(Table1[[#This Row],[Tuotenumero]],tuotteet!$A$2:$A$26,tuotteet!$C$2:$C$26)</f>
        <v>4</v>
      </c>
      <c r="J4509" t="str">
        <f>_xlfn.XLOOKUP(Table1[[#This Row],[ryhmäID]],ryhmat!$A$2:$A$7,ryhmat!$B$2:$B$7)</f>
        <v>Tarvikkeet</v>
      </c>
      <c r="K4509">
        <f>Table1[[#This Row],[Myyntihinta]]-Table1[[#This Row],[Ostohinta]]</f>
        <v>3.6300000000000008</v>
      </c>
    </row>
    <row r="4510" spans="1:11" x14ac:dyDescent="0.2">
      <c r="A4510">
        <v>55008</v>
      </c>
      <c r="B4510" s="21">
        <v>44689</v>
      </c>
      <c r="C4510" s="26" t="s">
        <v>826</v>
      </c>
      <c r="D4510">
        <v>1</v>
      </c>
      <c r="E4510">
        <v>7</v>
      </c>
      <c r="F4510">
        <v>17</v>
      </c>
      <c r="G4510">
        <v>9.23</v>
      </c>
      <c r="H4510" t="str">
        <f>_xlfn.XLOOKUP(Table1[[#This Row],[MyyjäID]],myyjat!$A$2:$A$16,myyjat!$B$2:$B$16)</f>
        <v>Rauno</v>
      </c>
      <c r="I4510">
        <f>_xlfn.XLOOKUP(Table1[[#This Row],[Tuotenumero]],tuotteet!$A$2:$A$26,tuotteet!$C$2:$C$26)</f>
        <v>4</v>
      </c>
      <c r="J4510" t="str">
        <f>_xlfn.XLOOKUP(Table1[[#This Row],[ryhmäID]],ryhmat!$A$2:$A$7,ryhmat!$B$2:$B$7)</f>
        <v>Tarvikkeet</v>
      </c>
      <c r="K4510">
        <f>Table1[[#This Row],[Myyntihinta]]-Table1[[#This Row],[Ostohinta]]</f>
        <v>7.77</v>
      </c>
    </row>
    <row r="4511" spans="1:11" x14ac:dyDescent="0.2">
      <c r="A4511">
        <v>55009</v>
      </c>
      <c r="B4511" s="21">
        <v>44690</v>
      </c>
      <c r="C4511" s="26" t="s">
        <v>828</v>
      </c>
      <c r="D4511">
        <v>1</v>
      </c>
      <c r="E4511">
        <v>2</v>
      </c>
      <c r="F4511">
        <v>14</v>
      </c>
      <c r="G4511">
        <v>10.37</v>
      </c>
      <c r="H4511" t="str">
        <f>_xlfn.XLOOKUP(Table1[[#This Row],[MyyjäID]],myyjat!$A$2:$A$16,myyjat!$B$2:$B$16)</f>
        <v>Petteri</v>
      </c>
      <c r="I4511">
        <f>_xlfn.XLOOKUP(Table1[[#This Row],[Tuotenumero]],tuotteet!$A$2:$A$26,tuotteet!$C$2:$C$26)</f>
        <v>4</v>
      </c>
      <c r="J4511" t="str">
        <f>_xlfn.XLOOKUP(Table1[[#This Row],[ryhmäID]],ryhmat!$A$2:$A$7,ryhmat!$B$2:$B$7)</f>
        <v>Tarvikkeet</v>
      </c>
      <c r="K4511">
        <f>Table1[[#This Row],[Myyntihinta]]-Table1[[#This Row],[Ostohinta]]</f>
        <v>3.6300000000000008</v>
      </c>
    </row>
    <row r="4512" spans="1:11" x14ac:dyDescent="0.2">
      <c r="A4512">
        <v>55010</v>
      </c>
      <c r="B4512" s="21">
        <v>44690</v>
      </c>
      <c r="C4512" s="26" t="s">
        <v>828</v>
      </c>
      <c r="D4512">
        <v>1</v>
      </c>
      <c r="E4512">
        <v>6</v>
      </c>
      <c r="F4512">
        <v>15</v>
      </c>
      <c r="G4512">
        <v>10.7</v>
      </c>
      <c r="H4512" t="str">
        <f>_xlfn.XLOOKUP(Table1[[#This Row],[MyyjäID]],myyjat!$A$2:$A$16,myyjat!$B$2:$B$16)</f>
        <v>Hessu</v>
      </c>
      <c r="I4512">
        <f>_xlfn.XLOOKUP(Table1[[#This Row],[Tuotenumero]],tuotteet!$A$2:$A$26,tuotteet!$C$2:$C$26)</f>
        <v>4</v>
      </c>
      <c r="J4512" t="str">
        <f>_xlfn.XLOOKUP(Table1[[#This Row],[ryhmäID]],ryhmat!$A$2:$A$7,ryhmat!$B$2:$B$7)</f>
        <v>Tarvikkeet</v>
      </c>
      <c r="K4512">
        <f>Table1[[#This Row],[Myyntihinta]]-Table1[[#This Row],[Ostohinta]]</f>
        <v>4.3000000000000007</v>
      </c>
    </row>
    <row r="4513" spans="1:11" x14ac:dyDescent="0.2">
      <c r="A4513">
        <v>55011</v>
      </c>
      <c r="B4513" s="21">
        <v>44691</v>
      </c>
      <c r="C4513" s="26" t="s">
        <v>828</v>
      </c>
      <c r="D4513">
        <v>1</v>
      </c>
      <c r="E4513">
        <v>1</v>
      </c>
      <c r="F4513">
        <v>15</v>
      </c>
      <c r="G4513">
        <v>10.3</v>
      </c>
      <c r="H4513" t="str">
        <f>_xlfn.XLOOKUP(Table1[[#This Row],[MyyjäID]],myyjat!$A$2:$A$16,myyjat!$B$2:$B$16)</f>
        <v>Jani</v>
      </c>
      <c r="I4513">
        <f>_xlfn.XLOOKUP(Table1[[#This Row],[Tuotenumero]],tuotteet!$A$2:$A$26,tuotteet!$C$2:$C$26)</f>
        <v>4</v>
      </c>
      <c r="J4513" t="str">
        <f>_xlfn.XLOOKUP(Table1[[#This Row],[ryhmäID]],ryhmat!$A$2:$A$7,ryhmat!$B$2:$B$7)</f>
        <v>Tarvikkeet</v>
      </c>
      <c r="K4513">
        <f>Table1[[#This Row],[Myyntihinta]]-Table1[[#This Row],[Ostohinta]]</f>
        <v>4.6999999999999993</v>
      </c>
    </row>
    <row r="4514" spans="1:11" x14ac:dyDescent="0.2">
      <c r="A4514">
        <v>55012</v>
      </c>
      <c r="B4514" s="21">
        <v>44692</v>
      </c>
      <c r="C4514" s="26" t="s">
        <v>827</v>
      </c>
      <c r="D4514">
        <v>1</v>
      </c>
      <c r="E4514">
        <v>13</v>
      </c>
      <c r="F4514">
        <v>251</v>
      </c>
      <c r="G4514">
        <v>126.86</v>
      </c>
      <c r="H4514" t="str">
        <f>_xlfn.XLOOKUP(Table1[[#This Row],[MyyjäID]],myyjat!$A$2:$A$16,myyjat!$B$2:$B$16)</f>
        <v>Mari</v>
      </c>
      <c r="I4514">
        <f>_xlfn.XLOOKUP(Table1[[#This Row],[Tuotenumero]],tuotteet!$A$2:$A$26,tuotteet!$C$2:$C$26)</f>
        <v>1</v>
      </c>
      <c r="J4514" t="str">
        <f>_xlfn.XLOOKUP(Table1[[#This Row],[ryhmäID]],ryhmat!$A$2:$A$7,ryhmat!$B$2:$B$7)</f>
        <v>Äänentoisto</v>
      </c>
      <c r="K4514">
        <f>Table1[[#This Row],[Myyntihinta]]-Table1[[#This Row],[Ostohinta]]</f>
        <v>124.14</v>
      </c>
    </row>
    <row r="4515" spans="1:11" x14ac:dyDescent="0.2">
      <c r="A4515">
        <v>55013</v>
      </c>
      <c r="B4515" s="21">
        <v>44692</v>
      </c>
      <c r="C4515" s="26" t="s">
        <v>826</v>
      </c>
      <c r="D4515">
        <v>1</v>
      </c>
      <c r="E4515">
        <v>7</v>
      </c>
      <c r="F4515">
        <v>18</v>
      </c>
      <c r="G4515">
        <v>9.3000000000000007</v>
      </c>
      <c r="H4515" t="str">
        <f>_xlfn.XLOOKUP(Table1[[#This Row],[MyyjäID]],myyjat!$A$2:$A$16,myyjat!$B$2:$B$16)</f>
        <v>Rauno</v>
      </c>
      <c r="I4515">
        <f>_xlfn.XLOOKUP(Table1[[#This Row],[Tuotenumero]],tuotteet!$A$2:$A$26,tuotteet!$C$2:$C$26)</f>
        <v>4</v>
      </c>
      <c r="J4515" t="str">
        <f>_xlfn.XLOOKUP(Table1[[#This Row],[ryhmäID]],ryhmat!$A$2:$A$7,ryhmat!$B$2:$B$7)</f>
        <v>Tarvikkeet</v>
      </c>
      <c r="K4515">
        <f>Table1[[#This Row],[Myyntihinta]]-Table1[[#This Row],[Ostohinta]]</f>
        <v>8.6999999999999993</v>
      </c>
    </row>
    <row r="4516" spans="1:11" x14ac:dyDescent="0.2">
      <c r="A4516">
        <v>55014</v>
      </c>
      <c r="B4516" s="21">
        <v>44692</v>
      </c>
      <c r="C4516" s="26" t="s">
        <v>828</v>
      </c>
      <c r="D4516">
        <v>1</v>
      </c>
      <c r="E4516">
        <v>9</v>
      </c>
      <c r="F4516">
        <v>14</v>
      </c>
      <c r="G4516">
        <v>11.25</v>
      </c>
      <c r="H4516" t="str">
        <f>_xlfn.XLOOKUP(Table1[[#This Row],[MyyjäID]],myyjat!$A$2:$A$16,myyjat!$B$2:$B$16)</f>
        <v>Maija</v>
      </c>
      <c r="I4516">
        <f>_xlfn.XLOOKUP(Table1[[#This Row],[Tuotenumero]],tuotteet!$A$2:$A$26,tuotteet!$C$2:$C$26)</f>
        <v>4</v>
      </c>
      <c r="J4516" t="str">
        <f>_xlfn.XLOOKUP(Table1[[#This Row],[ryhmäID]],ryhmat!$A$2:$A$7,ryhmat!$B$2:$B$7)</f>
        <v>Tarvikkeet</v>
      </c>
      <c r="K4516">
        <f>Table1[[#This Row],[Myyntihinta]]-Table1[[#This Row],[Ostohinta]]</f>
        <v>2.75</v>
      </c>
    </row>
    <row r="4517" spans="1:11" x14ac:dyDescent="0.2">
      <c r="A4517">
        <v>55015</v>
      </c>
      <c r="B4517" s="21">
        <v>44692</v>
      </c>
      <c r="C4517" s="26" t="s">
        <v>831</v>
      </c>
      <c r="D4517">
        <v>1</v>
      </c>
      <c r="E4517">
        <v>9</v>
      </c>
      <c r="F4517">
        <v>117</v>
      </c>
      <c r="G4517">
        <v>76.53</v>
      </c>
      <c r="H4517" t="str">
        <f>_xlfn.XLOOKUP(Table1[[#This Row],[MyyjäID]],myyjat!$A$2:$A$16,myyjat!$B$2:$B$16)</f>
        <v>Maija</v>
      </c>
      <c r="I4517">
        <f>_xlfn.XLOOKUP(Table1[[#This Row],[Tuotenumero]],tuotteet!$A$2:$A$26,tuotteet!$C$2:$C$26)</f>
        <v>6</v>
      </c>
      <c r="J4517" t="str">
        <f>_xlfn.XLOOKUP(Table1[[#This Row],[ryhmäID]],ryhmat!$A$2:$A$7,ryhmat!$B$2:$B$7)</f>
        <v>Digiboxit</v>
      </c>
      <c r="K4517">
        <f>Table1[[#This Row],[Myyntihinta]]-Table1[[#This Row],[Ostohinta]]</f>
        <v>40.47</v>
      </c>
    </row>
    <row r="4518" spans="1:11" x14ac:dyDescent="0.2">
      <c r="A4518">
        <v>55016</v>
      </c>
      <c r="B4518" s="21">
        <v>44693</v>
      </c>
      <c r="C4518" s="26" t="s">
        <v>828</v>
      </c>
      <c r="D4518">
        <v>1</v>
      </c>
      <c r="E4518">
        <v>6</v>
      </c>
      <c r="F4518">
        <v>14</v>
      </c>
      <c r="G4518">
        <v>10.95</v>
      </c>
      <c r="H4518" t="str">
        <f>_xlfn.XLOOKUP(Table1[[#This Row],[MyyjäID]],myyjat!$A$2:$A$16,myyjat!$B$2:$B$16)</f>
        <v>Hessu</v>
      </c>
      <c r="I4518">
        <f>_xlfn.XLOOKUP(Table1[[#This Row],[Tuotenumero]],tuotteet!$A$2:$A$26,tuotteet!$C$2:$C$26)</f>
        <v>4</v>
      </c>
      <c r="J4518" t="str">
        <f>_xlfn.XLOOKUP(Table1[[#This Row],[ryhmäID]],ryhmat!$A$2:$A$7,ryhmat!$B$2:$B$7)</f>
        <v>Tarvikkeet</v>
      </c>
      <c r="K4518">
        <f>Table1[[#This Row],[Myyntihinta]]-Table1[[#This Row],[Ostohinta]]</f>
        <v>3.0500000000000007</v>
      </c>
    </row>
    <row r="4519" spans="1:11" x14ac:dyDescent="0.2">
      <c r="A4519">
        <v>55017</v>
      </c>
      <c r="B4519" s="21">
        <v>44693</v>
      </c>
      <c r="C4519" s="26" t="s">
        <v>828</v>
      </c>
      <c r="D4519">
        <v>1</v>
      </c>
      <c r="E4519">
        <v>3</v>
      </c>
      <c r="F4519">
        <v>15</v>
      </c>
      <c r="G4519">
        <v>10.55</v>
      </c>
      <c r="H4519" t="str">
        <f>_xlfn.XLOOKUP(Table1[[#This Row],[MyyjäID]],myyjat!$A$2:$A$16,myyjat!$B$2:$B$16)</f>
        <v>Pekka</v>
      </c>
      <c r="I4519">
        <f>_xlfn.XLOOKUP(Table1[[#This Row],[Tuotenumero]],tuotteet!$A$2:$A$26,tuotteet!$C$2:$C$26)</f>
        <v>4</v>
      </c>
      <c r="J4519" t="str">
        <f>_xlfn.XLOOKUP(Table1[[#This Row],[ryhmäID]],ryhmat!$A$2:$A$7,ryhmat!$B$2:$B$7)</f>
        <v>Tarvikkeet</v>
      </c>
      <c r="K4519">
        <f>Table1[[#This Row],[Myyntihinta]]-Table1[[#This Row],[Ostohinta]]</f>
        <v>4.4499999999999993</v>
      </c>
    </row>
    <row r="4520" spans="1:11" x14ac:dyDescent="0.2">
      <c r="A4520">
        <v>55018</v>
      </c>
      <c r="B4520" s="21">
        <v>44694</v>
      </c>
      <c r="C4520" s="26" t="s">
        <v>828</v>
      </c>
      <c r="D4520">
        <v>1</v>
      </c>
      <c r="E4520">
        <v>7</v>
      </c>
      <c r="F4520">
        <v>15</v>
      </c>
      <c r="G4520">
        <v>10.28</v>
      </c>
      <c r="H4520" t="str">
        <f>_xlfn.XLOOKUP(Table1[[#This Row],[MyyjäID]],myyjat!$A$2:$A$16,myyjat!$B$2:$B$16)</f>
        <v>Rauno</v>
      </c>
      <c r="I4520">
        <f>_xlfn.XLOOKUP(Table1[[#This Row],[Tuotenumero]],tuotteet!$A$2:$A$26,tuotteet!$C$2:$C$26)</f>
        <v>4</v>
      </c>
      <c r="J4520" t="str">
        <f>_xlfn.XLOOKUP(Table1[[#This Row],[ryhmäID]],ryhmat!$A$2:$A$7,ryhmat!$B$2:$B$7)</f>
        <v>Tarvikkeet</v>
      </c>
      <c r="K4520">
        <f>Table1[[#This Row],[Myyntihinta]]-Table1[[#This Row],[Ostohinta]]</f>
        <v>4.7200000000000006</v>
      </c>
    </row>
    <row r="4521" spans="1:11" x14ac:dyDescent="0.2">
      <c r="A4521">
        <v>55019</v>
      </c>
      <c r="B4521" s="21">
        <v>44694</v>
      </c>
      <c r="C4521" s="26" t="s">
        <v>828</v>
      </c>
      <c r="D4521">
        <v>1</v>
      </c>
      <c r="E4521">
        <v>19</v>
      </c>
      <c r="F4521">
        <v>15</v>
      </c>
      <c r="G4521">
        <v>11.12</v>
      </c>
      <c r="H4521" t="str">
        <f>_xlfn.XLOOKUP(Table1[[#This Row],[MyyjäID]],myyjat!$A$2:$A$16,myyjat!$B$2:$B$16)</f>
        <v>Valtteri</v>
      </c>
      <c r="I4521">
        <f>_xlfn.XLOOKUP(Table1[[#This Row],[Tuotenumero]],tuotteet!$A$2:$A$26,tuotteet!$C$2:$C$26)</f>
        <v>4</v>
      </c>
      <c r="J4521" t="str">
        <f>_xlfn.XLOOKUP(Table1[[#This Row],[ryhmäID]],ryhmat!$A$2:$A$7,ryhmat!$B$2:$B$7)</f>
        <v>Tarvikkeet</v>
      </c>
      <c r="K4521">
        <f>Table1[[#This Row],[Myyntihinta]]-Table1[[#This Row],[Ostohinta]]</f>
        <v>3.8800000000000008</v>
      </c>
    </row>
    <row r="4522" spans="1:11" x14ac:dyDescent="0.2">
      <c r="A4522">
        <v>55020</v>
      </c>
      <c r="B4522" s="21">
        <v>44694</v>
      </c>
      <c r="C4522" s="26" t="s">
        <v>828</v>
      </c>
      <c r="D4522">
        <v>1</v>
      </c>
      <c r="E4522">
        <v>18</v>
      </c>
      <c r="F4522">
        <v>15</v>
      </c>
      <c r="G4522">
        <v>10.71</v>
      </c>
      <c r="H4522" t="str">
        <f>_xlfn.XLOOKUP(Table1[[#This Row],[MyyjäID]],myyjat!$A$2:$A$16,myyjat!$B$2:$B$16)</f>
        <v>Juhani</v>
      </c>
      <c r="I4522">
        <f>_xlfn.XLOOKUP(Table1[[#This Row],[Tuotenumero]],tuotteet!$A$2:$A$26,tuotteet!$C$2:$C$26)</f>
        <v>4</v>
      </c>
      <c r="J4522" t="str">
        <f>_xlfn.XLOOKUP(Table1[[#This Row],[ryhmäID]],ryhmat!$A$2:$A$7,ryhmat!$B$2:$B$7)</f>
        <v>Tarvikkeet</v>
      </c>
      <c r="K4522">
        <f>Table1[[#This Row],[Myyntihinta]]-Table1[[#This Row],[Ostohinta]]</f>
        <v>4.2899999999999991</v>
      </c>
    </row>
    <row r="4523" spans="1:11" x14ac:dyDescent="0.2">
      <c r="A4523">
        <v>55021</v>
      </c>
      <c r="B4523" s="21">
        <v>44694</v>
      </c>
      <c r="C4523" s="26" t="s">
        <v>828</v>
      </c>
      <c r="D4523">
        <v>1</v>
      </c>
      <c r="E4523">
        <v>1</v>
      </c>
      <c r="F4523">
        <v>14</v>
      </c>
      <c r="G4523">
        <v>10.82</v>
      </c>
      <c r="H4523" t="str">
        <f>_xlfn.XLOOKUP(Table1[[#This Row],[MyyjäID]],myyjat!$A$2:$A$16,myyjat!$B$2:$B$16)</f>
        <v>Jani</v>
      </c>
      <c r="I4523">
        <f>_xlfn.XLOOKUP(Table1[[#This Row],[Tuotenumero]],tuotteet!$A$2:$A$26,tuotteet!$C$2:$C$26)</f>
        <v>4</v>
      </c>
      <c r="J4523" t="str">
        <f>_xlfn.XLOOKUP(Table1[[#This Row],[ryhmäID]],ryhmat!$A$2:$A$7,ryhmat!$B$2:$B$7)</f>
        <v>Tarvikkeet</v>
      </c>
      <c r="K4523">
        <f>Table1[[#This Row],[Myyntihinta]]-Table1[[#This Row],[Ostohinta]]</f>
        <v>3.1799999999999997</v>
      </c>
    </row>
    <row r="4524" spans="1:11" x14ac:dyDescent="0.2">
      <c r="A4524">
        <v>55022</v>
      </c>
      <c r="B4524" s="21">
        <v>44694</v>
      </c>
      <c r="C4524" s="26" t="s">
        <v>828</v>
      </c>
      <c r="D4524">
        <v>1</v>
      </c>
      <c r="E4524">
        <v>7</v>
      </c>
      <c r="F4524">
        <v>14</v>
      </c>
      <c r="G4524">
        <v>11</v>
      </c>
      <c r="H4524" t="str">
        <f>_xlfn.XLOOKUP(Table1[[#This Row],[MyyjäID]],myyjat!$A$2:$A$16,myyjat!$B$2:$B$16)</f>
        <v>Rauno</v>
      </c>
      <c r="I4524">
        <f>_xlfn.XLOOKUP(Table1[[#This Row],[Tuotenumero]],tuotteet!$A$2:$A$26,tuotteet!$C$2:$C$26)</f>
        <v>4</v>
      </c>
      <c r="J4524" t="str">
        <f>_xlfn.XLOOKUP(Table1[[#This Row],[ryhmäID]],ryhmat!$A$2:$A$7,ryhmat!$B$2:$B$7)</f>
        <v>Tarvikkeet</v>
      </c>
      <c r="K4524">
        <f>Table1[[#This Row],[Myyntihinta]]-Table1[[#This Row],[Ostohinta]]</f>
        <v>3</v>
      </c>
    </row>
    <row r="4525" spans="1:11" x14ac:dyDescent="0.2">
      <c r="A4525">
        <v>55023</v>
      </c>
      <c r="B4525" s="21">
        <v>44695</v>
      </c>
      <c r="C4525" s="26" t="s">
        <v>828</v>
      </c>
      <c r="D4525">
        <v>1</v>
      </c>
      <c r="E4525">
        <v>19</v>
      </c>
      <c r="F4525">
        <v>14</v>
      </c>
      <c r="G4525">
        <v>10.5</v>
      </c>
      <c r="H4525" t="str">
        <f>_xlfn.XLOOKUP(Table1[[#This Row],[MyyjäID]],myyjat!$A$2:$A$16,myyjat!$B$2:$B$16)</f>
        <v>Valtteri</v>
      </c>
      <c r="I4525">
        <f>_xlfn.XLOOKUP(Table1[[#This Row],[Tuotenumero]],tuotteet!$A$2:$A$26,tuotteet!$C$2:$C$26)</f>
        <v>4</v>
      </c>
      <c r="J4525" t="str">
        <f>_xlfn.XLOOKUP(Table1[[#This Row],[ryhmäID]],ryhmat!$A$2:$A$7,ryhmat!$B$2:$B$7)</f>
        <v>Tarvikkeet</v>
      </c>
      <c r="K4525">
        <f>Table1[[#This Row],[Myyntihinta]]-Table1[[#This Row],[Ostohinta]]</f>
        <v>3.5</v>
      </c>
    </row>
    <row r="4526" spans="1:11" x14ac:dyDescent="0.2">
      <c r="A4526">
        <v>55024</v>
      </c>
      <c r="B4526" s="21">
        <v>44696</v>
      </c>
      <c r="C4526" s="26" t="s">
        <v>828</v>
      </c>
      <c r="D4526">
        <v>1</v>
      </c>
      <c r="E4526">
        <v>6</v>
      </c>
      <c r="F4526">
        <v>15</v>
      </c>
      <c r="G4526">
        <v>10.51</v>
      </c>
      <c r="H4526" t="str">
        <f>_xlfn.XLOOKUP(Table1[[#This Row],[MyyjäID]],myyjat!$A$2:$A$16,myyjat!$B$2:$B$16)</f>
        <v>Hessu</v>
      </c>
      <c r="I4526">
        <f>_xlfn.XLOOKUP(Table1[[#This Row],[Tuotenumero]],tuotteet!$A$2:$A$26,tuotteet!$C$2:$C$26)</f>
        <v>4</v>
      </c>
      <c r="J4526" t="str">
        <f>_xlfn.XLOOKUP(Table1[[#This Row],[ryhmäID]],ryhmat!$A$2:$A$7,ryhmat!$B$2:$B$7)</f>
        <v>Tarvikkeet</v>
      </c>
      <c r="K4526">
        <f>Table1[[#This Row],[Myyntihinta]]-Table1[[#This Row],[Ostohinta]]</f>
        <v>4.49</v>
      </c>
    </row>
    <row r="4527" spans="1:11" x14ac:dyDescent="0.2">
      <c r="A4527">
        <v>55025</v>
      </c>
      <c r="B4527" s="21">
        <v>44696</v>
      </c>
      <c r="C4527" s="26" t="s">
        <v>828</v>
      </c>
      <c r="D4527">
        <v>1</v>
      </c>
      <c r="E4527">
        <v>9</v>
      </c>
      <c r="F4527">
        <v>15</v>
      </c>
      <c r="G4527">
        <v>11.09</v>
      </c>
      <c r="H4527" t="str">
        <f>_xlfn.XLOOKUP(Table1[[#This Row],[MyyjäID]],myyjat!$A$2:$A$16,myyjat!$B$2:$B$16)</f>
        <v>Maija</v>
      </c>
      <c r="I4527">
        <f>_xlfn.XLOOKUP(Table1[[#This Row],[Tuotenumero]],tuotteet!$A$2:$A$26,tuotteet!$C$2:$C$26)</f>
        <v>4</v>
      </c>
      <c r="J4527" t="str">
        <f>_xlfn.XLOOKUP(Table1[[#This Row],[ryhmäID]],ryhmat!$A$2:$A$7,ryhmat!$B$2:$B$7)</f>
        <v>Tarvikkeet</v>
      </c>
      <c r="K4527">
        <f>Table1[[#This Row],[Myyntihinta]]-Table1[[#This Row],[Ostohinta]]</f>
        <v>3.91</v>
      </c>
    </row>
    <row r="4528" spans="1:11" x14ac:dyDescent="0.2">
      <c r="A4528">
        <v>55026</v>
      </c>
      <c r="B4528" s="21">
        <v>44696</v>
      </c>
      <c r="C4528" s="26" t="s">
        <v>828</v>
      </c>
      <c r="D4528">
        <v>1</v>
      </c>
      <c r="E4528">
        <v>10</v>
      </c>
      <c r="F4528">
        <v>15</v>
      </c>
      <c r="G4528">
        <v>10.210000000000001</v>
      </c>
      <c r="H4528" t="str">
        <f>_xlfn.XLOOKUP(Table1[[#This Row],[MyyjäID]],myyjat!$A$2:$A$16,myyjat!$B$2:$B$16)</f>
        <v>Jenni</v>
      </c>
      <c r="I4528">
        <f>_xlfn.XLOOKUP(Table1[[#This Row],[Tuotenumero]],tuotteet!$A$2:$A$26,tuotteet!$C$2:$C$26)</f>
        <v>4</v>
      </c>
      <c r="J4528" t="str">
        <f>_xlfn.XLOOKUP(Table1[[#This Row],[ryhmäID]],ryhmat!$A$2:$A$7,ryhmat!$B$2:$B$7)</f>
        <v>Tarvikkeet</v>
      </c>
      <c r="K4528">
        <f>Table1[[#This Row],[Myyntihinta]]-Table1[[#This Row],[Ostohinta]]</f>
        <v>4.7899999999999991</v>
      </c>
    </row>
    <row r="4529" spans="1:11" x14ac:dyDescent="0.2">
      <c r="A4529">
        <v>55027</v>
      </c>
      <c r="B4529" s="21">
        <v>44696</v>
      </c>
      <c r="C4529" s="26" t="s">
        <v>828</v>
      </c>
      <c r="D4529">
        <v>1</v>
      </c>
      <c r="E4529">
        <v>6</v>
      </c>
      <c r="F4529">
        <v>15</v>
      </c>
      <c r="G4529">
        <v>10.55</v>
      </c>
      <c r="H4529" t="str">
        <f>_xlfn.XLOOKUP(Table1[[#This Row],[MyyjäID]],myyjat!$A$2:$A$16,myyjat!$B$2:$B$16)</f>
        <v>Hessu</v>
      </c>
      <c r="I4529">
        <f>_xlfn.XLOOKUP(Table1[[#This Row],[Tuotenumero]],tuotteet!$A$2:$A$26,tuotteet!$C$2:$C$26)</f>
        <v>4</v>
      </c>
      <c r="J4529" t="str">
        <f>_xlfn.XLOOKUP(Table1[[#This Row],[ryhmäID]],ryhmat!$A$2:$A$7,ryhmat!$B$2:$B$7)</f>
        <v>Tarvikkeet</v>
      </c>
      <c r="K4529">
        <f>Table1[[#This Row],[Myyntihinta]]-Table1[[#This Row],[Ostohinta]]</f>
        <v>4.4499999999999993</v>
      </c>
    </row>
    <row r="4530" spans="1:11" x14ac:dyDescent="0.2">
      <c r="A4530">
        <v>55028</v>
      </c>
      <c r="B4530" s="21">
        <v>44696</v>
      </c>
      <c r="C4530" s="26" t="s">
        <v>828</v>
      </c>
      <c r="D4530">
        <v>1</v>
      </c>
      <c r="E4530">
        <v>7</v>
      </c>
      <c r="F4530">
        <v>14</v>
      </c>
      <c r="G4530">
        <v>10.8</v>
      </c>
      <c r="H4530" t="str">
        <f>_xlfn.XLOOKUP(Table1[[#This Row],[MyyjäID]],myyjat!$A$2:$A$16,myyjat!$B$2:$B$16)</f>
        <v>Rauno</v>
      </c>
      <c r="I4530">
        <f>_xlfn.XLOOKUP(Table1[[#This Row],[Tuotenumero]],tuotteet!$A$2:$A$26,tuotteet!$C$2:$C$26)</f>
        <v>4</v>
      </c>
      <c r="J4530" t="str">
        <f>_xlfn.XLOOKUP(Table1[[#This Row],[ryhmäID]],ryhmat!$A$2:$A$7,ryhmat!$B$2:$B$7)</f>
        <v>Tarvikkeet</v>
      </c>
      <c r="K4530">
        <f>Table1[[#This Row],[Myyntihinta]]-Table1[[#This Row],[Ostohinta]]</f>
        <v>3.1999999999999993</v>
      </c>
    </row>
    <row r="4531" spans="1:11" x14ac:dyDescent="0.2">
      <c r="A4531">
        <v>55029</v>
      </c>
      <c r="B4531" s="21">
        <v>44696</v>
      </c>
      <c r="C4531" s="26" t="s">
        <v>828</v>
      </c>
      <c r="D4531">
        <v>1</v>
      </c>
      <c r="E4531">
        <v>10</v>
      </c>
      <c r="F4531">
        <v>15</v>
      </c>
      <c r="G4531">
        <v>10.56</v>
      </c>
      <c r="H4531" t="str">
        <f>_xlfn.XLOOKUP(Table1[[#This Row],[MyyjäID]],myyjat!$A$2:$A$16,myyjat!$B$2:$B$16)</f>
        <v>Jenni</v>
      </c>
      <c r="I4531">
        <f>_xlfn.XLOOKUP(Table1[[#This Row],[Tuotenumero]],tuotteet!$A$2:$A$26,tuotteet!$C$2:$C$26)</f>
        <v>4</v>
      </c>
      <c r="J4531" t="str">
        <f>_xlfn.XLOOKUP(Table1[[#This Row],[ryhmäID]],ryhmat!$A$2:$A$7,ryhmat!$B$2:$B$7)</f>
        <v>Tarvikkeet</v>
      </c>
      <c r="K4531">
        <f>Table1[[#This Row],[Myyntihinta]]-Table1[[#This Row],[Ostohinta]]</f>
        <v>4.4399999999999995</v>
      </c>
    </row>
    <row r="4532" spans="1:11" x14ac:dyDescent="0.2">
      <c r="A4532">
        <v>55030</v>
      </c>
      <c r="B4532" s="21">
        <v>44696</v>
      </c>
      <c r="C4532" s="26" t="s">
        <v>828</v>
      </c>
      <c r="D4532">
        <v>1</v>
      </c>
      <c r="E4532">
        <v>13</v>
      </c>
      <c r="F4532">
        <v>14</v>
      </c>
      <c r="G4532">
        <v>10.42</v>
      </c>
      <c r="H4532" t="str">
        <f>_xlfn.XLOOKUP(Table1[[#This Row],[MyyjäID]],myyjat!$A$2:$A$16,myyjat!$B$2:$B$16)</f>
        <v>Mari</v>
      </c>
      <c r="I4532">
        <f>_xlfn.XLOOKUP(Table1[[#This Row],[Tuotenumero]],tuotteet!$A$2:$A$26,tuotteet!$C$2:$C$26)</f>
        <v>4</v>
      </c>
      <c r="J4532" t="str">
        <f>_xlfn.XLOOKUP(Table1[[#This Row],[ryhmäID]],ryhmat!$A$2:$A$7,ryhmat!$B$2:$B$7)</f>
        <v>Tarvikkeet</v>
      </c>
      <c r="K4532">
        <f>Table1[[#This Row],[Myyntihinta]]-Table1[[#This Row],[Ostohinta]]</f>
        <v>3.58</v>
      </c>
    </row>
    <row r="4533" spans="1:11" x14ac:dyDescent="0.2">
      <c r="A4533">
        <v>55031</v>
      </c>
      <c r="B4533" s="21">
        <v>44696</v>
      </c>
      <c r="C4533" s="26" t="s">
        <v>828</v>
      </c>
      <c r="D4533">
        <v>1</v>
      </c>
      <c r="E4533">
        <v>10</v>
      </c>
      <c r="F4533">
        <v>15</v>
      </c>
      <c r="G4533">
        <v>11.24</v>
      </c>
      <c r="H4533" t="str">
        <f>_xlfn.XLOOKUP(Table1[[#This Row],[MyyjäID]],myyjat!$A$2:$A$16,myyjat!$B$2:$B$16)</f>
        <v>Jenni</v>
      </c>
      <c r="I4533">
        <f>_xlfn.XLOOKUP(Table1[[#This Row],[Tuotenumero]],tuotteet!$A$2:$A$26,tuotteet!$C$2:$C$26)</f>
        <v>4</v>
      </c>
      <c r="J4533" t="str">
        <f>_xlfn.XLOOKUP(Table1[[#This Row],[ryhmäID]],ryhmat!$A$2:$A$7,ryhmat!$B$2:$B$7)</f>
        <v>Tarvikkeet</v>
      </c>
      <c r="K4533">
        <f>Table1[[#This Row],[Myyntihinta]]-Table1[[#This Row],[Ostohinta]]</f>
        <v>3.76</v>
      </c>
    </row>
    <row r="4534" spans="1:11" x14ac:dyDescent="0.2">
      <c r="A4534">
        <v>55032</v>
      </c>
      <c r="B4534" s="21">
        <v>44696</v>
      </c>
      <c r="C4534" s="26" t="s">
        <v>828</v>
      </c>
      <c r="D4534">
        <v>1</v>
      </c>
      <c r="E4534">
        <v>7</v>
      </c>
      <c r="F4534">
        <v>14</v>
      </c>
      <c r="G4534">
        <v>11.26</v>
      </c>
      <c r="H4534" t="str">
        <f>_xlfn.XLOOKUP(Table1[[#This Row],[MyyjäID]],myyjat!$A$2:$A$16,myyjat!$B$2:$B$16)</f>
        <v>Rauno</v>
      </c>
      <c r="I4534">
        <f>_xlfn.XLOOKUP(Table1[[#This Row],[Tuotenumero]],tuotteet!$A$2:$A$26,tuotteet!$C$2:$C$26)</f>
        <v>4</v>
      </c>
      <c r="J4534" t="str">
        <f>_xlfn.XLOOKUP(Table1[[#This Row],[ryhmäID]],ryhmat!$A$2:$A$7,ryhmat!$B$2:$B$7)</f>
        <v>Tarvikkeet</v>
      </c>
      <c r="K4534">
        <f>Table1[[#This Row],[Myyntihinta]]-Table1[[#This Row],[Ostohinta]]</f>
        <v>2.74</v>
      </c>
    </row>
    <row r="4535" spans="1:11" x14ac:dyDescent="0.2">
      <c r="A4535">
        <v>55033</v>
      </c>
      <c r="B4535" s="21">
        <v>44696</v>
      </c>
      <c r="C4535" s="26" t="s">
        <v>829</v>
      </c>
      <c r="D4535">
        <v>1</v>
      </c>
      <c r="E4535">
        <v>16</v>
      </c>
      <c r="F4535">
        <v>328</v>
      </c>
      <c r="G4535">
        <v>219.77</v>
      </c>
      <c r="H4535" t="str">
        <f>_xlfn.XLOOKUP(Table1[[#This Row],[MyyjäID]],myyjat!$A$2:$A$16,myyjat!$B$2:$B$16)</f>
        <v>Sanni</v>
      </c>
      <c r="I4535">
        <f>_xlfn.XLOOKUP(Table1[[#This Row],[Tuotenumero]],tuotteet!$A$2:$A$26,tuotteet!$C$2:$C$26)</f>
        <v>3</v>
      </c>
      <c r="J4535" t="str">
        <f>_xlfn.XLOOKUP(Table1[[#This Row],[ryhmäID]],ryhmat!$A$2:$A$7,ryhmat!$B$2:$B$7)</f>
        <v>TV</v>
      </c>
      <c r="K4535">
        <f>Table1[[#This Row],[Myyntihinta]]-Table1[[#This Row],[Ostohinta]]</f>
        <v>108.22999999999999</v>
      </c>
    </row>
    <row r="4536" spans="1:11" x14ac:dyDescent="0.2">
      <c r="A4536">
        <v>55034</v>
      </c>
      <c r="B4536" s="21">
        <v>44697</v>
      </c>
      <c r="C4536" s="26" t="s">
        <v>828</v>
      </c>
      <c r="D4536">
        <v>1</v>
      </c>
      <c r="E4536">
        <v>18</v>
      </c>
      <c r="F4536">
        <v>15</v>
      </c>
      <c r="G4536">
        <v>10.69</v>
      </c>
      <c r="H4536" t="str">
        <f>_xlfn.XLOOKUP(Table1[[#This Row],[MyyjäID]],myyjat!$A$2:$A$16,myyjat!$B$2:$B$16)</f>
        <v>Juhani</v>
      </c>
      <c r="I4536">
        <f>_xlfn.XLOOKUP(Table1[[#This Row],[Tuotenumero]],tuotteet!$A$2:$A$26,tuotteet!$C$2:$C$26)</f>
        <v>4</v>
      </c>
      <c r="J4536" t="str">
        <f>_xlfn.XLOOKUP(Table1[[#This Row],[ryhmäID]],ryhmat!$A$2:$A$7,ryhmat!$B$2:$B$7)</f>
        <v>Tarvikkeet</v>
      </c>
      <c r="K4536">
        <f>Table1[[#This Row],[Myyntihinta]]-Table1[[#This Row],[Ostohinta]]</f>
        <v>4.3100000000000005</v>
      </c>
    </row>
    <row r="4537" spans="1:11" x14ac:dyDescent="0.2">
      <c r="A4537">
        <v>55035</v>
      </c>
      <c r="B4537" s="21">
        <v>44697</v>
      </c>
      <c r="C4537" s="26" t="s">
        <v>827</v>
      </c>
      <c r="D4537">
        <v>1</v>
      </c>
      <c r="E4537">
        <v>7</v>
      </c>
      <c r="F4537">
        <v>253</v>
      </c>
      <c r="G4537">
        <v>130.71</v>
      </c>
      <c r="H4537" t="str">
        <f>_xlfn.XLOOKUP(Table1[[#This Row],[MyyjäID]],myyjat!$A$2:$A$16,myyjat!$B$2:$B$16)</f>
        <v>Rauno</v>
      </c>
      <c r="I4537">
        <f>_xlfn.XLOOKUP(Table1[[#This Row],[Tuotenumero]],tuotteet!$A$2:$A$26,tuotteet!$C$2:$C$26)</f>
        <v>1</v>
      </c>
      <c r="J4537" t="str">
        <f>_xlfn.XLOOKUP(Table1[[#This Row],[ryhmäID]],ryhmat!$A$2:$A$7,ryhmat!$B$2:$B$7)</f>
        <v>Äänentoisto</v>
      </c>
      <c r="K4537">
        <f>Table1[[#This Row],[Myyntihinta]]-Table1[[#This Row],[Ostohinta]]</f>
        <v>122.28999999999999</v>
      </c>
    </row>
    <row r="4538" spans="1:11" x14ac:dyDescent="0.2">
      <c r="A4538">
        <v>55036</v>
      </c>
      <c r="B4538" s="21">
        <v>44697</v>
      </c>
      <c r="C4538" s="26" t="s">
        <v>828</v>
      </c>
      <c r="D4538">
        <v>1</v>
      </c>
      <c r="E4538">
        <v>7</v>
      </c>
      <c r="F4538">
        <v>14</v>
      </c>
      <c r="G4538">
        <v>10.9</v>
      </c>
      <c r="H4538" t="str">
        <f>_xlfn.XLOOKUP(Table1[[#This Row],[MyyjäID]],myyjat!$A$2:$A$16,myyjat!$B$2:$B$16)</f>
        <v>Rauno</v>
      </c>
      <c r="I4538">
        <f>_xlfn.XLOOKUP(Table1[[#This Row],[Tuotenumero]],tuotteet!$A$2:$A$26,tuotteet!$C$2:$C$26)</f>
        <v>4</v>
      </c>
      <c r="J4538" t="str">
        <f>_xlfn.XLOOKUP(Table1[[#This Row],[ryhmäID]],ryhmat!$A$2:$A$7,ryhmat!$B$2:$B$7)</f>
        <v>Tarvikkeet</v>
      </c>
      <c r="K4538">
        <f>Table1[[#This Row],[Myyntihinta]]-Table1[[#This Row],[Ostohinta]]</f>
        <v>3.0999999999999996</v>
      </c>
    </row>
    <row r="4539" spans="1:11" x14ac:dyDescent="0.2">
      <c r="A4539">
        <v>55037</v>
      </c>
      <c r="B4539" s="21">
        <v>44698</v>
      </c>
      <c r="C4539" s="26" t="s">
        <v>828</v>
      </c>
      <c r="D4539">
        <v>1</v>
      </c>
      <c r="E4539">
        <v>19</v>
      </c>
      <c r="F4539">
        <v>15</v>
      </c>
      <c r="G4539">
        <v>10.61</v>
      </c>
      <c r="H4539" t="str">
        <f>_xlfn.XLOOKUP(Table1[[#This Row],[MyyjäID]],myyjat!$A$2:$A$16,myyjat!$B$2:$B$16)</f>
        <v>Valtteri</v>
      </c>
      <c r="I4539">
        <f>_xlfn.XLOOKUP(Table1[[#This Row],[Tuotenumero]],tuotteet!$A$2:$A$26,tuotteet!$C$2:$C$26)</f>
        <v>4</v>
      </c>
      <c r="J4539" t="str">
        <f>_xlfn.XLOOKUP(Table1[[#This Row],[ryhmäID]],ryhmat!$A$2:$A$7,ryhmat!$B$2:$B$7)</f>
        <v>Tarvikkeet</v>
      </c>
      <c r="K4539">
        <f>Table1[[#This Row],[Myyntihinta]]-Table1[[#This Row],[Ostohinta]]</f>
        <v>4.3900000000000006</v>
      </c>
    </row>
    <row r="4540" spans="1:11" x14ac:dyDescent="0.2">
      <c r="A4540">
        <v>55038</v>
      </c>
      <c r="B4540" s="21">
        <v>44698</v>
      </c>
      <c r="C4540" s="26" t="s">
        <v>828</v>
      </c>
      <c r="D4540">
        <v>1</v>
      </c>
      <c r="E4540">
        <v>15</v>
      </c>
      <c r="F4540">
        <v>14</v>
      </c>
      <c r="G4540">
        <v>10.7</v>
      </c>
      <c r="H4540" t="str">
        <f>_xlfn.XLOOKUP(Table1[[#This Row],[MyyjäID]],myyjat!$A$2:$A$16,myyjat!$B$2:$B$16)</f>
        <v>Sohvi</v>
      </c>
      <c r="I4540">
        <f>_xlfn.XLOOKUP(Table1[[#This Row],[Tuotenumero]],tuotteet!$A$2:$A$26,tuotteet!$C$2:$C$26)</f>
        <v>4</v>
      </c>
      <c r="J4540" t="str">
        <f>_xlfn.XLOOKUP(Table1[[#This Row],[ryhmäID]],ryhmat!$A$2:$A$7,ryhmat!$B$2:$B$7)</f>
        <v>Tarvikkeet</v>
      </c>
      <c r="K4540">
        <f>Table1[[#This Row],[Myyntihinta]]-Table1[[#This Row],[Ostohinta]]</f>
        <v>3.3000000000000007</v>
      </c>
    </row>
    <row r="4541" spans="1:11" x14ac:dyDescent="0.2">
      <c r="A4541">
        <v>55039</v>
      </c>
      <c r="B4541" s="21">
        <v>44698</v>
      </c>
      <c r="C4541" s="26" t="s">
        <v>828</v>
      </c>
      <c r="D4541">
        <v>1</v>
      </c>
      <c r="E4541">
        <v>14</v>
      </c>
      <c r="F4541">
        <v>14</v>
      </c>
      <c r="G4541">
        <v>11.12</v>
      </c>
      <c r="H4541" t="str">
        <f>_xlfn.XLOOKUP(Table1[[#This Row],[MyyjäID]],myyjat!$A$2:$A$16,myyjat!$B$2:$B$16)</f>
        <v>Hillevi</v>
      </c>
      <c r="I4541">
        <f>_xlfn.XLOOKUP(Table1[[#This Row],[Tuotenumero]],tuotteet!$A$2:$A$26,tuotteet!$C$2:$C$26)</f>
        <v>4</v>
      </c>
      <c r="J4541" t="str">
        <f>_xlfn.XLOOKUP(Table1[[#This Row],[ryhmäID]],ryhmat!$A$2:$A$7,ryhmat!$B$2:$B$7)</f>
        <v>Tarvikkeet</v>
      </c>
      <c r="K4541">
        <f>Table1[[#This Row],[Myyntihinta]]-Table1[[#This Row],[Ostohinta]]</f>
        <v>2.8800000000000008</v>
      </c>
    </row>
    <row r="4542" spans="1:11" x14ac:dyDescent="0.2">
      <c r="A4542">
        <v>55040</v>
      </c>
      <c r="B4542" s="21">
        <v>44699</v>
      </c>
      <c r="C4542" s="26" t="s">
        <v>828</v>
      </c>
      <c r="D4542">
        <v>1</v>
      </c>
      <c r="E4542">
        <v>1</v>
      </c>
      <c r="F4542">
        <v>15</v>
      </c>
      <c r="G4542">
        <v>11.17</v>
      </c>
      <c r="H4542" t="str">
        <f>_xlfn.XLOOKUP(Table1[[#This Row],[MyyjäID]],myyjat!$A$2:$A$16,myyjat!$B$2:$B$16)</f>
        <v>Jani</v>
      </c>
      <c r="I4542">
        <f>_xlfn.XLOOKUP(Table1[[#This Row],[Tuotenumero]],tuotteet!$A$2:$A$26,tuotteet!$C$2:$C$26)</f>
        <v>4</v>
      </c>
      <c r="J4542" t="str">
        <f>_xlfn.XLOOKUP(Table1[[#This Row],[ryhmäID]],ryhmat!$A$2:$A$7,ryhmat!$B$2:$B$7)</f>
        <v>Tarvikkeet</v>
      </c>
      <c r="K4542">
        <f>Table1[[#This Row],[Myyntihinta]]-Table1[[#This Row],[Ostohinta]]</f>
        <v>3.83</v>
      </c>
    </row>
    <row r="4543" spans="1:11" x14ac:dyDescent="0.2">
      <c r="A4543">
        <v>55041</v>
      </c>
      <c r="B4543" s="21">
        <v>44699</v>
      </c>
      <c r="C4543" s="26" t="s">
        <v>826</v>
      </c>
      <c r="D4543">
        <v>1</v>
      </c>
      <c r="E4543">
        <v>7</v>
      </c>
      <c r="F4543">
        <v>18</v>
      </c>
      <c r="G4543">
        <v>9.1300000000000008</v>
      </c>
      <c r="H4543" t="str">
        <f>_xlfn.XLOOKUP(Table1[[#This Row],[MyyjäID]],myyjat!$A$2:$A$16,myyjat!$B$2:$B$16)</f>
        <v>Rauno</v>
      </c>
      <c r="I4543">
        <f>_xlfn.XLOOKUP(Table1[[#This Row],[Tuotenumero]],tuotteet!$A$2:$A$26,tuotteet!$C$2:$C$26)</f>
        <v>4</v>
      </c>
      <c r="J4543" t="str">
        <f>_xlfn.XLOOKUP(Table1[[#This Row],[ryhmäID]],ryhmat!$A$2:$A$7,ryhmat!$B$2:$B$7)</f>
        <v>Tarvikkeet</v>
      </c>
      <c r="K4543">
        <f>Table1[[#This Row],[Myyntihinta]]-Table1[[#This Row],[Ostohinta]]</f>
        <v>8.8699999999999992</v>
      </c>
    </row>
    <row r="4544" spans="1:11" x14ac:dyDescent="0.2">
      <c r="A4544">
        <v>55042</v>
      </c>
      <c r="B4544" s="21">
        <v>44700</v>
      </c>
      <c r="C4544" s="26" t="s">
        <v>831</v>
      </c>
      <c r="D4544">
        <v>1</v>
      </c>
      <c r="E4544">
        <v>7</v>
      </c>
      <c r="F4544">
        <v>119</v>
      </c>
      <c r="G4544">
        <v>77.510000000000005</v>
      </c>
      <c r="H4544" t="str">
        <f>_xlfn.XLOOKUP(Table1[[#This Row],[MyyjäID]],myyjat!$A$2:$A$16,myyjat!$B$2:$B$16)</f>
        <v>Rauno</v>
      </c>
      <c r="I4544">
        <f>_xlfn.XLOOKUP(Table1[[#This Row],[Tuotenumero]],tuotteet!$A$2:$A$26,tuotteet!$C$2:$C$26)</f>
        <v>6</v>
      </c>
      <c r="J4544" t="str">
        <f>_xlfn.XLOOKUP(Table1[[#This Row],[ryhmäID]],ryhmat!$A$2:$A$7,ryhmat!$B$2:$B$7)</f>
        <v>Digiboxit</v>
      </c>
      <c r="K4544">
        <f>Table1[[#This Row],[Myyntihinta]]-Table1[[#This Row],[Ostohinta]]</f>
        <v>41.489999999999995</v>
      </c>
    </row>
    <row r="4545" spans="1:11" x14ac:dyDescent="0.2">
      <c r="A4545">
        <v>55043</v>
      </c>
      <c r="B4545" s="21">
        <v>44700</v>
      </c>
      <c r="C4545" s="26" t="s">
        <v>828</v>
      </c>
      <c r="D4545">
        <v>1</v>
      </c>
      <c r="E4545">
        <v>7</v>
      </c>
      <c r="F4545">
        <v>14</v>
      </c>
      <c r="G4545">
        <v>11.2</v>
      </c>
      <c r="H4545" t="str">
        <f>_xlfn.XLOOKUP(Table1[[#This Row],[MyyjäID]],myyjat!$A$2:$A$16,myyjat!$B$2:$B$16)</f>
        <v>Rauno</v>
      </c>
      <c r="I4545">
        <f>_xlfn.XLOOKUP(Table1[[#This Row],[Tuotenumero]],tuotteet!$A$2:$A$26,tuotteet!$C$2:$C$26)</f>
        <v>4</v>
      </c>
      <c r="J4545" t="str">
        <f>_xlfn.XLOOKUP(Table1[[#This Row],[ryhmäID]],ryhmat!$A$2:$A$7,ryhmat!$B$2:$B$7)</f>
        <v>Tarvikkeet</v>
      </c>
      <c r="K4545">
        <f>Table1[[#This Row],[Myyntihinta]]-Table1[[#This Row],[Ostohinta]]</f>
        <v>2.8000000000000007</v>
      </c>
    </row>
    <row r="4546" spans="1:11" x14ac:dyDescent="0.2">
      <c r="A4546">
        <v>55044</v>
      </c>
      <c r="B4546" s="21">
        <v>44701</v>
      </c>
      <c r="C4546" s="26" t="s">
        <v>829</v>
      </c>
      <c r="D4546">
        <v>1</v>
      </c>
      <c r="E4546">
        <v>3</v>
      </c>
      <c r="F4546">
        <v>326</v>
      </c>
      <c r="G4546">
        <v>216.95</v>
      </c>
      <c r="H4546" t="str">
        <f>_xlfn.XLOOKUP(Table1[[#This Row],[MyyjäID]],myyjat!$A$2:$A$16,myyjat!$B$2:$B$16)</f>
        <v>Pekka</v>
      </c>
      <c r="I4546">
        <f>_xlfn.XLOOKUP(Table1[[#This Row],[Tuotenumero]],tuotteet!$A$2:$A$26,tuotteet!$C$2:$C$26)</f>
        <v>3</v>
      </c>
      <c r="J4546" t="str">
        <f>_xlfn.XLOOKUP(Table1[[#This Row],[ryhmäID]],ryhmat!$A$2:$A$7,ryhmat!$B$2:$B$7)</f>
        <v>TV</v>
      </c>
      <c r="K4546">
        <f>Table1[[#This Row],[Myyntihinta]]-Table1[[#This Row],[Ostohinta]]</f>
        <v>109.05000000000001</v>
      </c>
    </row>
    <row r="4547" spans="1:11" x14ac:dyDescent="0.2">
      <c r="A4547">
        <v>55045</v>
      </c>
      <c r="B4547" s="21">
        <v>44701</v>
      </c>
      <c r="C4547" s="26" t="s">
        <v>830</v>
      </c>
      <c r="D4547">
        <v>1</v>
      </c>
      <c r="E4547">
        <v>14</v>
      </c>
      <c r="F4547">
        <v>59</v>
      </c>
      <c r="G4547">
        <v>43.01</v>
      </c>
      <c r="H4547" t="str">
        <f>_xlfn.XLOOKUP(Table1[[#This Row],[MyyjäID]],myyjat!$A$2:$A$16,myyjat!$B$2:$B$16)</f>
        <v>Hillevi</v>
      </c>
      <c r="I4547">
        <f>_xlfn.XLOOKUP(Table1[[#This Row],[Tuotenumero]],tuotteet!$A$2:$A$26,tuotteet!$C$2:$C$26)</f>
        <v>4</v>
      </c>
      <c r="J4547" t="str">
        <f>_xlfn.XLOOKUP(Table1[[#This Row],[ryhmäID]],ryhmat!$A$2:$A$7,ryhmat!$B$2:$B$7)</f>
        <v>Tarvikkeet</v>
      </c>
      <c r="K4547">
        <f>Table1[[#This Row],[Myyntihinta]]-Table1[[#This Row],[Ostohinta]]</f>
        <v>15.990000000000002</v>
      </c>
    </row>
    <row r="4548" spans="1:11" x14ac:dyDescent="0.2">
      <c r="A4548">
        <v>55046</v>
      </c>
      <c r="B4548" s="21">
        <v>44701</v>
      </c>
      <c r="C4548" s="26" t="s">
        <v>833</v>
      </c>
      <c r="D4548">
        <v>1</v>
      </c>
      <c r="E4548">
        <v>5</v>
      </c>
      <c r="F4548">
        <v>31</v>
      </c>
      <c r="G4548">
        <v>18.97</v>
      </c>
      <c r="H4548" t="str">
        <f>_xlfn.XLOOKUP(Table1[[#This Row],[MyyjäID]],myyjat!$A$2:$A$16,myyjat!$B$2:$B$16)</f>
        <v>Liisa</v>
      </c>
      <c r="I4548">
        <f>_xlfn.XLOOKUP(Table1[[#This Row],[Tuotenumero]],tuotteet!$A$2:$A$26,tuotteet!$C$2:$C$26)</f>
        <v>4</v>
      </c>
      <c r="J4548" t="str">
        <f>_xlfn.XLOOKUP(Table1[[#This Row],[ryhmäID]],ryhmat!$A$2:$A$7,ryhmat!$B$2:$B$7)</f>
        <v>Tarvikkeet</v>
      </c>
      <c r="K4548">
        <f>Table1[[#This Row],[Myyntihinta]]-Table1[[#This Row],[Ostohinta]]</f>
        <v>12.030000000000001</v>
      </c>
    </row>
    <row r="4549" spans="1:11" x14ac:dyDescent="0.2">
      <c r="A4549">
        <v>55047</v>
      </c>
      <c r="B4549" s="21">
        <v>44701</v>
      </c>
      <c r="C4549" s="26" t="s">
        <v>828</v>
      </c>
      <c r="D4549">
        <v>1</v>
      </c>
      <c r="E4549">
        <v>5</v>
      </c>
      <c r="F4549">
        <v>14</v>
      </c>
      <c r="G4549">
        <v>10.52</v>
      </c>
      <c r="H4549" t="str">
        <f>_xlfn.XLOOKUP(Table1[[#This Row],[MyyjäID]],myyjat!$A$2:$A$16,myyjat!$B$2:$B$16)</f>
        <v>Liisa</v>
      </c>
      <c r="I4549">
        <f>_xlfn.XLOOKUP(Table1[[#This Row],[Tuotenumero]],tuotteet!$A$2:$A$26,tuotteet!$C$2:$C$26)</f>
        <v>4</v>
      </c>
      <c r="J4549" t="str">
        <f>_xlfn.XLOOKUP(Table1[[#This Row],[ryhmäID]],ryhmat!$A$2:$A$7,ryhmat!$B$2:$B$7)</f>
        <v>Tarvikkeet</v>
      </c>
      <c r="K4549">
        <f>Table1[[#This Row],[Myyntihinta]]-Table1[[#This Row],[Ostohinta]]</f>
        <v>3.4800000000000004</v>
      </c>
    </row>
    <row r="4550" spans="1:11" x14ac:dyDescent="0.2">
      <c r="A4550">
        <v>55048</v>
      </c>
      <c r="B4550" s="21">
        <v>44702</v>
      </c>
      <c r="C4550" s="26" t="s">
        <v>828</v>
      </c>
      <c r="D4550">
        <v>1</v>
      </c>
      <c r="E4550">
        <v>2</v>
      </c>
      <c r="F4550">
        <v>15</v>
      </c>
      <c r="G4550">
        <v>11.19</v>
      </c>
      <c r="H4550" t="str">
        <f>_xlfn.XLOOKUP(Table1[[#This Row],[MyyjäID]],myyjat!$A$2:$A$16,myyjat!$B$2:$B$16)</f>
        <v>Petteri</v>
      </c>
      <c r="I4550">
        <f>_xlfn.XLOOKUP(Table1[[#This Row],[Tuotenumero]],tuotteet!$A$2:$A$26,tuotteet!$C$2:$C$26)</f>
        <v>4</v>
      </c>
      <c r="J4550" t="str">
        <f>_xlfn.XLOOKUP(Table1[[#This Row],[ryhmäID]],ryhmat!$A$2:$A$7,ryhmat!$B$2:$B$7)</f>
        <v>Tarvikkeet</v>
      </c>
      <c r="K4550">
        <f>Table1[[#This Row],[Myyntihinta]]-Table1[[#This Row],[Ostohinta]]</f>
        <v>3.8100000000000005</v>
      </c>
    </row>
    <row r="4551" spans="1:11" x14ac:dyDescent="0.2">
      <c r="A4551">
        <v>55049</v>
      </c>
      <c r="B4551" s="21">
        <v>44702</v>
      </c>
      <c r="C4551" s="26" t="s">
        <v>827</v>
      </c>
      <c r="D4551">
        <v>1</v>
      </c>
      <c r="E4551">
        <v>2</v>
      </c>
      <c r="F4551">
        <v>240</v>
      </c>
      <c r="G4551">
        <v>131.05000000000001</v>
      </c>
      <c r="H4551" t="str">
        <f>_xlfn.XLOOKUP(Table1[[#This Row],[MyyjäID]],myyjat!$A$2:$A$16,myyjat!$B$2:$B$16)</f>
        <v>Petteri</v>
      </c>
      <c r="I4551">
        <f>_xlfn.XLOOKUP(Table1[[#This Row],[Tuotenumero]],tuotteet!$A$2:$A$26,tuotteet!$C$2:$C$26)</f>
        <v>1</v>
      </c>
      <c r="J4551" t="str">
        <f>_xlfn.XLOOKUP(Table1[[#This Row],[ryhmäID]],ryhmat!$A$2:$A$7,ryhmat!$B$2:$B$7)</f>
        <v>Äänentoisto</v>
      </c>
      <c r="K4551">
        <f>Table1[[#This Row],[Myyntihinta]]-Table1[[#This Row],[Ostohinta]]</f>
        <v>108.94999999999999</v>
      </c>
    </row>
    <row r="4552" spans="1:11" x14ac:dyDescent="0.2">
      <c r="A4552">
        <v>55050</v>
      </c>
      <c r="B4552" s="21">
        <v>44703</v>
      </c>
      <c r="C4552" s="26" t="s">
        <v>828</v>
      </c>
      <c r="D4552">
        <v>1</v>
      </c>
      <c r="E4552">
        <v>7</v>
      </c>
      <c r="F4552">
        <v>15</v>
      </c>
      <c r="G4552">
        <v>10.5</v>
      </c>
      <c r="H4552" t="str">
        <f>_xlfn.XLOOKUP(Table1[[#This Row],[MyyjäID]],myyjat!$A$2:$A$16,myyjat!$B$2:$B$16)</f>
        <v>Rauno</v>
      </c>
      <c r="I4552">
        <f>_xlfn.XLOOKUP(Table1[[#This Row],[Tuotenumero]],tuotteet!$A$2:$A$26,tuotteet!$C$2:$C$26)</f>
        <v>4</v>
      </c>
      <c r="J4552" t="str">
        <f>_xlfn.XLOOKUP(Table1[[#This Row],[ryhmäID]],ryhmat!$A$2:$A$7,ryhmat!$B$2:$B$7)</f>
        <v>Tarvikkeet</v>
      </c>
      <c r="K4552">
        <f>Table1[[#This Row],[Myyntihinta]]-Table1[[#This Row],[Ostohinta]]</f>
        <v>4.5</v>
      </c>
    </row>
    <row r="4553" spans="1:11" x14ac:dyDescent="0.2">
      <c r="A4553">
        <v>55051</v>
      </c>
      <c r="B4553" s="21">
        <v>44703</v>
      </c>
      <c r="C4553" s="26" t="s">
        <v>828</v>
      </c>
      <c r="D4553">
        <v>1</v>
      </c>
      <c r="E4553">
        <v>3</v>
      </c>
      <c r="F4553">
        <v>15</v>
      </c>
      <c r="G4553">
        <v>10.76</v>
      </c>
      <c r="H4553" t="str">
        <f>_xlfn.XLOOKUP(Table1[[#This Row],[MyyjäID]],myyjat!$A$2:$A$16,myyjat!$B$2:$B$16)</f>
        <v>Pekka</v>
      </c>
      <c r="I4553">
        <f>_xlfn.XLOOKUP(Table1[[#This Row],[Tuotenumero]],tuotteet!$A$2:$A$26,tuotteet!$C$2:$C$26)</f>
        <v>4</v>
      </c>
      <c r="J4553" t="str">
        <f>_xlfn.XLOOKUP(Table1[[#This Row],[ryhmäID]],ryhmat!$A$2:$A$7,ryhmat!$B$2:$B$7)</f>
        <v>Tarvikkeet</v>
      </c>
      <c r="K4553">
        <f>Table1[[#This Row],[Myyntihinta]]-Table1[[#This Row],[Ostohinta]]</f>
        <v>4.24</v>
      </c>
    </row>
    <row r="4554" spans="1:11" x14ac:dyDescent="0.2">
      <c r="A4554">
        <v>55052</v>
      </c>
      <c r="B4554" s="21">
        <v>44703</v>
      </c>
      <c r="C4554" s="26" t="s">
        <v>828</v>
      </c>
      <c r="D4554">
        <v>1</v>
      </c>
      <c r="E4554">
        <v>7</v>
      </c>
      <c r="F4554">
        <v>15</v>
      </c>
      <c r="G4554">
        <v>10.28</v>
      </c>
      <c r="H4554" t="str">
        <f>_xlfn.XLOOKUP(Table1[[#This Row],[MyyjäID]],myyjat!$A$2:$A$16,myyjat!$B$2:$B$16)</f>
        <v>Rauno</v>
      </c>
      <c r="I4554">
        <f>_xlfn.XLOOKUP(Table1[[#This Row],[Tuotenumero]],tuotteet!$A$2:$A$26,tuotteet!$C$2:$C$26)</f>
        <v>4</v>
      </c>
      <c r="J4554" t="str">
        <f>_xlfn.XLOOKUP(Table1[[#This Row],[ryhmäID]],ryhmat!$A$2:$A$7,ryhmat!$B$2:$B$7)</f>
        <v>Tarvikkeet</v>
      </c>
      <c r="K4554">
        <f>Table1[[#This Row],[Myyntihinta]]-Table1[[#This Row],[Ostohinta]]</f>
        <v>4.7200000000000006</v>
      </c>
    </row>
    <row r="4555" spans="1:11" x14ac:dyDescent="0.2">
      <c r="A4555">
        <v>55053</v>
      </c>
      <c r="B4555" s="21">
        <v>44704</v>
      </c>
      <c r="C4555" s="26" t="s">
        <v>828</v>
      </c>
      <c r="D4555">
        <v>1</v>
      </c>
      <c r="E4555">
        <v>15</v>
      </c>
      <c r="F4555">
        <v>14</v>
      </c>
      <c r="G4555">
        <v>11.2</v>
      </c>
      <c r="H4555" t="str">
        <f>_xlfn.XLOOKUP(Table1[[#This Row],[MyyjäID]],myyjat!$A$2:$A$16,myyjat!$B$2:$B$16)</f>
        <v>Sohvi</v>
      </c>
      <c r="I4555">
        <f>_xlfn.XLOOKUP(Table1[[#This Row],[Tuotenumero]],tuotteet!$A$2:$A$26,tuotteet!$C$2:$C$26)</f>
        <v>4</v>
      </c>
      <c r="J4555" t="str">
        <f>_xlfn.XLOOKUP(Table1[[#This Row],[ryhmäID]],ryhmat!$A$2:$A$7,ryhmat!$B$2:$B$7)</f>
        <v>Tarvikkeet</v>
      </c>
      <c r="K4555">
        <f>Table1[[#This Row],[Myyntihinta]]-Table1[[#This Row],[Ostohinta]]</f>
        <v>2.8000000000000007</v>
      </c>
    </row>
    <row r="4556" spans="1:11" x14ac:dyDescent="0.2">
      <c r="A4556">
        <v>55054</v>
      </c>
      <c r="B4556" s="21">
        <v>44705</v>
      </c>
      <c r="C4556" s="26" t="s">
        <v>826</v>
      </c>
      <c r="D4556">
        <v>1</v>
      </c>
      <c r="E4556">
        <v>7</v>
      </c>
      <c r="F4556">
        <v>18</v>
      </c>
      <c r="G4556">
        <v>8.9700000000000006</v>
      </c>
      <c r="H4556" t="str">
        <f>_xlfn.XLOOKUP(Table1[[#This Row],[MyyjäID]],myyjat!$A$2:$A$16,myyjat!$B$2:$B$16)</f>
        <v>Rauno</v>
      </c>
      <c r="I4556">
        <f>_xlfn.XLOOKUP(Table1[[#This Row],[Tuotenumero]],tuotteet!$A$2:$A$26,tuotteet!$C$2:$C$26)</f>
        <v>4</v>
      </c>
      <c r="J4556" t="str">
        <f>_xlfn.XLOOKUP(Table1[[#This Row],[ryhmäID]],ryhmat!$A$2:$A$7,ryhmat!$B$2:$B$7)</f>
        <v>Tarvikkeet</v>
      </c>
      <c r="K4556">
        <f>Table1[[#This Row],[Myyntihinta]]-Table1[[#This Row],[Ostohinta]]</f>
        <v>9.0299999999999994</v>
      </c>
    </row>
    <row r="4557" spans="1:11" x14ac:dyDescent="0.2">
      <c r="A4557">
        <v>55055</v>
      </c>
      <c r="B4557" s="21">
        <v>44705</v>
      </c>
      <c r="C4557" s="26" t="s">
        <v>828</v>
      </c>
      <c r="D4557">
        <v>1</v>
      </c>
      <c r="E4557">
        <v>1</v>
      </c>
      <c r="F4557">
        <v>15</v>
      </c>
      <c r="G4557">
        <v>10.88</v>
      </c>
      <c r="H4557" t="str">
        <f>_xlfn.XLOOKUP(Table1[[#This Row],[MyyjäID]],myyjat!$A$2:$A$16,myyjat!$B$2:$B$16)</f>
        <v>Jani</v>
      </c>
      <c r="I4557">
        <f>_xlfn.XLOOKUP(Table1[[#This Row],[Tuotenumero]],tuotteet!$A$2:$A$26,tuotteet!$C$2:$C$26)</f>
        <v>4</v>
      </c>
      <c r="J4557" t="str">
        <f>_xlfn.XLOOKUP(Table1[[#This Row],[ryhmäID]],ryhmat!$A$2:$A$7,ryhmat!$B$2:$B$7)</f>
        <v>Tarvikkeet</v>
      </c>
      <c r="K4557">
        <f>Table1[[#This Row],[Myyntihinta]]-Table1[[#This Row],[Ostohinta]]</f>
        <v>4.1199999999999992</v>
      </c>
    </row>
    <row r="4558" spans="1:11" x14ac:dyDescent="0.2">
      <c r="A4558">
        <v>55056</v>
      </c>
      <c r="B4558" s="21">
        <v>44705</v>
      </c>
      <c r="C4558" s="26" t="s">
        <v>828</v>
      </c>
      <c r="D4558">
        <v>1</v>
      </c>
      <c r="E4558">
        <v>16</v>
      </c>
      <c r="F4558">
        <v>14</v>
      </c>
      <c r="G4558">
        <v>10.6</v>
      </c>
      <c r="H4558" t="str">
        <f>_xlfn.XLOOKUP(Table1[[#This Row],[MyyjäID]],myyjat!$A$2:$A$16,myyjat!$B$2:$B$16)</f>
        <v>Sanni</v>
      </c>
      <c r="I4558">
        <f>_xlfn.XLOOKUP(Table1[[#This Row],[Tuotenumero]],tuotteet!$A$2:$A$26,tuotteet!$C$2:$C$26)</f>
        <v>4</v>
      </c>
      <c r="J4558" t="str">
        <f>_xlfn.XLOOKUP(Table1[[#This Row],[ryhmäID]],ryhmat!$A$2:$A$7,ryhmat!$B$2:$B$7)</f>
        <v>Tarvikkeet</v>
      </c>
      <c r="K4558">
        <f>Table1[[#This Row],[Myyntihinta]]-Table1[[#This Row],[Ostohinta]]</f>
        <v>3.4000000000000004</v>
      </c>
    </row>
    <row r="4559" spans="1:11" x14ac:dyDescent="0.2">
      <c r="A4559">
        <v>55057</v>
      </c>
      <c r="B4559" s="21">
        <v>44705</v>
      </c>
      <c r="C4559" s="26" t="s">
        <v>828</v>
      </c>
      <c r="D4559">
        <v>1</v>
      </c>
      <c r="E4559">
        <v>2</v>
      </c>
      <c r="F4559">
        <v>15</v>
      </c>
      <c r="G4559">
        <v>10.57</v>
      </c>
      <c r="H4559" t="str">
        <f>_xlfn.XLOOKUP(Table1[[#This Row],[MyyjäID]],myyjat!$A$2:$A$16,myyjat!$B$2:$B$16)</f>
        <v>Petteri</v>
      </c>
      <c r="I4559">
        <f>_xlfn.XLOOKUP(Table1[[#This Row],[Tuotenumero]],tuotteet!$A$2:$A$26,tuotteet!$C$2:$C$26)</f>
        <v>4</v>
      </c>
      <c r="J4559" t="str">
        <f>_xlfn.XLOOKUP(Table1[[#This Row],[ryhmäID]],ryhmat!$A$2:$A$7,ryhmat!$B$2:$B$7)</f>
        <v>Tarvikkeet</v>
      </c>
      <c r="K4559">
        <f>Table1[[#This Row],[Myyntihinta]]-Table1[[#This Row],[Ostohinta]]</f>
        <v>4.43</v>
      </c>
    </row>
    <row r="4560" spans="1:11" x14ac:dyDescent="0.2">
      <c r="A4560">
        <v>55058</v>
      </c>
      <c r="B4560" s="21">
        <v>44706</v>
      </c>
      <c r="C4560" s="26" t="s">
        <v>827</v>
      </c>
      <c r="D4560">
        <v>1</v>
      </c>
      <c r="E4560">
        <v>11</v>
      </c>
      <c r="F4560">
        <v>238</v>
      </c>
      <c r="G4560">
        <v>132.09</v>
      </c>
      <c r="H4560" t="str">
        <f>_xlfn.XLOOKUP(Table1[[#This Row],[MyyjäID]],myyjat!$A$2:$A$16,myyjat!$B$2:$B$16)</f>
        <v>Lisbeth</v>
      </c>
      <c r="I4560">
        <f>_xlfn.XLOOKUP(Table1[[#This Row],[Tuotenumero]],tuotteet!$A$2:$A$26,tuotteet!$C$2:$C$26)</f>
        <v>1</v>
      </c>
      <c r="J4560" t="str">
        <f>_xlfn.XLOOKUP(Table1[[#This Row],[ryhmäID]],ryhmat!$A$2:$A$7,ryhmat!$B$2:$B$7)</f>
        <v>Äänentoisto</v>
      </c>
      <c r="K4560">
        <f>Table1[[#This Row],[Myyntihinta]]-Table1[[#This Row],[Ostohinta]]</f>
        <v>105.91</v>
      </c>
    </row>
    <row r="4561" spans="1:11" x14ac:dyDescent="0.2">
      <c r="A4561">
        <v>55059</v>
      </c>
      <c r="B4561" s="21">
        <v>44706</v>
      </c>
      <c r="C4561" s="26" t="s">
        <v>828</v>
      </c>
      <c r="D4561">
        <v>1</v>
      </c>
      <c r="E4561">
        <v>1</v>
      </c>
      <c r="F4561">
        <v>14</v>
      </c>
      <c r="G4561">
        <v>10.61</v>
      </c>
      <c r="H4561" t="str">
        <f>_xlfn.XLOOKUP(Table1[[#This Row],[MyyjäID]],myyjat!$A$2:$A$16,myyjat!$B$2:$B$16)</f>
        <v>Jani</v>
      </c>
      <c r="I4561">
        <f>_xlfn.XLOOKUP(Table1[[#This Row],[Tuotenumero]],tuotteet!$A$2:$A$26,tuotteet!$C$2:$C$26)</f>
        <v>4</v>
      </c>
      <c r="J4561" t="str">
        <f>_xlfn.XLOOKUP(Table1[[#This Row],[ryhmäID]],ryhmat!$A$2:$A$7,ryhmat!$B$2:$B$7)</f>
        <v>Tarvikkeet</v>
      </c>
      <c r="K4561">
        <f>Table1[[#This Row],[Myyntihinta]]-Table1[[#This Row],[Ostohinta]]</f>
        <v>3.3900000000000006</v>
      </c>
    </row>
    <row r="4562" spans="1:11" x14ac:dyDescent="0.2">
      <c r="A4562">
        <v>55060</v>
      </c>
      <c r="B4562" s="21">
        <v>44706</v>
      </c>
      <c r="C4562" s="26" t="s">
        <v>828</v>
      </c>
      <c r="D4562">
        <v>1</v>
      </c>
      <c r="E4562">
        <v>7</v>
      </c>
      <c r="F4562">
        <v>15</v>
      </c>
      <c r="G4562">
        <v>11.13</v>
      </c>
      <c r="H4562" t="str">
        <f>_xlfn.XLOOKUP(Table1[[#This Row],[MyyjäID]],myyjat!$A$2:$A$16,myyjat!$B$2:$B$16)</f>
        <v>Rauno</v>
      </c>
      <c r="I4562">
        <f>_xlfn.XLOOKUP(Table1[[#This Row],[Tuotenumero]],tuotteet!$A$2:$A$26,tuotteet!$C$2:$C$26)</f>
        <v>4</v>
      </c>
      <c r="J4562" t="str">
        <f>_xlfn.XLOOKUP(Table1[[#This Row],[ryhmäID]],ryhmat!$A$2:$A$7,ryhmat!$B$2:$B$7)</f>
        <v>Tarvikkeet</v>
      </c>
      <c r="K4562">
        <f>Table1[[#This Row],[Myyntihinta]]-Table1[[#This Row],[Ostohinta]]</f>
        <v>3.8699999999999992</v>
      </c>
    </row>
    <row r="4563" spans="1:11" x14ac:dyDescent="0.2">
      <c r="A4563">
        <v>55061</v>
      </c>
      <c r="B4563" s="21">
        <v>44706</v>
      </c>
      <c r="C4563" s="26" t="s">
        <v>830</v>
      </c>
      <c r="D4563">
        <v>1</v>
      </c>
      <c r="E4563">
        <v>7</v>
      </c>
      <c r="F4563">
        <v>57</v>
      </c>
      <c r="G4563">
        <v>43.53</v>
      </c>
      <c r="H4563" t="str">
        <f>_xlfn.XLOOKUP(Table1[[#This Row],[MyyjäID]],myyjat!$A$2:$A$16,myyjat!$B$2:$B$16)</f>
        <v>Rauno</v>
      </c>
      <c r="I4563">
        <f>_xlfn.XLOOKUP(Table1[[#This Row],[Tuotenumero]],tuotteet!$A$2:$A$26,tuotteet!$C$2:$C$26)</f>
        <v>4</v>
      </c>
      <c r="J4563" t="str">
        <f>_xlfn.XLOOKUP(Table1[[#This Row],[ryhmäID]],ryhmat!$A$2:$A$7,ryhmat!$B$2:$B$7)</f>
        <v>Tarvikkeet</v>
      </c>
      <c r="K4563">
        <f>Table1[[#This Row],[Myyntihinta]]-Table1[[#This Row],[Ostohinta]]</f>
        <v>13.469999999999999</v>
      </c>
    </row>
    <row r="4564" spans="1:11" x14ac:dyDescent="0.2">
      <c r="A4564">
        <v>55062</v>
      </c>
      <c r="B4564" s="21">
        <v>44706</v>
      </c>
      <c r="C4564" s="26" t="s">
        <v>828</v>
      </c>
      <c r="D4564">
        <v>1</v>
      </c>
      <c r="E4564">
        <v>7</v>
      </c>
      <c r="F4564">
        <v>14</v>
      </c>
      <c r="G4564">
        <v>10.74</v>
      </c>
      <c r="H4564" t="str">
        <f>_xlfn.XLOOKUP(Table1[[#This Row],[MyyjäID]],myyjat!$A$2:$A$16,myyjat!$B$2:$B$16)</f>
        <v>Rauno</v>
      </c>
      <c r="I4564">
        <f>_xlfn.XLOOKUP(Table1[[#This Row],[Tuotenumero]],tuotteet!$A$2:$A$26,tuotteet!$C$2:$C$26)</f>
        <v>4</v>
      </c>
      <c r="J4564" t="str">
        <f>_xlfn.XLOOKUP(Table1[[#This Row],[ryhmäID]],ryhmat!$A$2:$A$7,ryhmat!$B$2:$B$7)</f>
        <v>Tarvikkeet</v>
      </c>
      <c r="K4564">
        <f>Table1[[#This Row],[Myyntihinta]]-Table1[[#This Row],[Ostohinta]]</f>
        <v>3.26</v>
      </c>
    </row>
    <row r="4565" spans="1:11" x14ac:dyDescent="0.2">
      <c r="A4565">
        <v>55063</v>
      </c>
      <c r="B4565" s="21">
        <v>44706</v>
      </c>
      <c r="C4565" s="26" t="s">
        <v>828</v>
      </c>
      <c r="D4565">
        <v>1</v>
      </c>
      <c r="E4565">
        <v>1</v>
      </c>
      <c r="F4565">
        <v>14</v>
      </c>
      <c r="G4565">
        <v>10.35</v>
      </c>
      <c r="H4565" t="str">
        <f>_xlfn.XLOOKUP(Table1[[#This Row],[MyyjäID]],myyjat!$A$2:$A$16,myyjat!$B$2:$B$16)</f>
        <v>Jani</v>
      </c>
      <c r="I4565">
        <f>_xlfn.XLOOKUP(Table1[[#This Row],[Tuotenumero]],tuotteet!$A$2:$A$26,tuotteet!$C$2:$C$26)</f>
        <v>4</v>
      </c>
      <c r="J4565" t="str">
        <f>_xlfn.XLOOKUP(Table1[[#This Row],[ryhmäID]],ryhmat!$A$2:$A$7,ryhmat!$B$2:$B$7)</f>
        <v>Tarvikkeet</v>
      </c>
      <c r="K4565">
        <f>Table1[[#This Row],[Myyntihinta]]-Table1[[#This Row],[Ostohinta]]</f>
        <v>3.6500000000000004</v>
      </c>
    </row>
    <row r="4566" spans="1:11" x14ac:dyDescent="0.2">
      <c r="A4566">
        <v>55064</v>
      </c>
      <c r="B4566" s="21">
        <v>44707</v>
      </c>
      <c r="C4566" s="26" t="s">
        <v>828</v>
      </c>
      <c r="D4566">
        <v>1</v>
      </c>
      <c r="E4566">
        <v>11</v>
      </c>
      <c r="F4566">
        <v>15</v>
      </c>
      <c r="G4566">
        <v>10.25</v>
      </c>
      <c r="H4566" t="str">
        <f>_xlfn.XLOOKUP(Table1[[#This Row],[MyyjäID]],myyjat!$A$2:$A$16,myyjat!$B$2:$B$16)</f>
        <v>Lisbeth</v>
      </c>
      <c r="I4566">
        <f>_xlfn.XLOOKUP(Table1[[#This Row],[Tuotenumero]],tuotteet!$A$2:$A$26,tuotteet!$C$2:$C$26)</f>
        <v>4</v>
      </c>
      <c r="J4566" t="str">
        <f>_xlfn.XLOOKUP(Table1[[#This Row],[ryhmäID]],ryhmat!$A$2:$A$7,ryhmat!$B$2:$B$7)</f>
        <v>Tarvikkeet</v>
      </c>
      <c r="K4566">
        <f>Table1[[#This Row],[Myyntihinta]]-Table1[[#This Row],[Ostohinta]]</f>
        <v>4.75</v>
      </c>
    </row>
    <row r="4567" spans="1:11" x14ac:dyDescent="0.2">
      <c r="A4567">
        <v>55065</v>
      </c>
      <c r="B4567" s="21">
        <v>44707</v>
      </c>
      <c r="C4567" s="26" t="s">
        <v>828</v>
      </c>
      <c r="D4567">
        <v>1</v>
      </c>
      <c r="E4567">
        <v>10</v>
      </c>
      <c r="F4567">
        <v>15</v>
      </c>
      <c r="G4567">
        <v>11.07</v>
      </c>
      <c r="H4567" t="str">
        <f>_xlfn.XLOOKUP(Table1[[#This Row],[MyyjäID]],myyjat!$A$2:$A$16,myyjat!$B$2:$B$16)</f>
        <v>Jenni</v>
      </c>
      <c r="I4567">
        <f>_xlfn.XLOOKUP(Table1[[#This Row],[Tuotenumero]],tuotteet!$A$2:$A$26,tuotteet!$C$2:$C$26)</f>
        <v>4</v>
      </c>
      <c r="J4567" t="str">
        <f>_xlfn.XLOOKUP(Table1[[#This Row],[ryhmäID]],ryhmat!$A$2:$A$7,ryhmat!$B$2:$B$7)</f>
        <v>Tarvikkeet</v>
      </c>
      <c r="K4567">
        <f>Table1[[#This Row],[Myyntihinta]]-Table1[[#This Row],[Ostohinta]]</f>
        <v>3.9299999999999997</v>
      </c>
    </row>
    <row r="4568" spans="1:11" x14ac:dyDescent="0.2">
      <c r="A4568">
        <v>55066</v>
      </c>
      <c r="B4568" s="21">
        <v>44707</v>
      </c>
      <c r="C4568" s="26" t="s">
        <v>828</v>
      </c>
      <c r="D4568">
        <v>1</v>
      </c>
      <c r="E4568">
        <v>6</v>
      </c>
      <c r="F4568">
        <v>15</v>
      </c>
      <c r="G4568">
        <v>11.09</v>
      </c>
      <c r="H4568" t="str">
        <f>_xlfn.XLOOKUP(Table1[[#This Row],[MyyjäID]],myyjat!$A$2:$A$16,myyjat!$B$2:$B$16)</f>
        <v>Hessu</v>
      </c>
      <c r="I4568">
        <f>_xlfn.XLOOKUP(Table1[[#This Row],[Tuotenumero]],tuotteet!$A$2:$A$26,tuotteet!$C$2:$C$26)</f>
        <v>4</v>
      </c>
      <c r="J4568" t="str">
        <f>_xlfn.XLOOKUP(Table1[[#This Row],[ryhmäID]],ryhmat!$A$2:$A$7,ryhmat!$B$2:$B$7)</f>
        <v>Tarvikkeet</v>
      </c>
      <c r="K4568">
        <f>Table1[[#This Row],[Myyntihinta]]-Table1[[#This Row],[Ostohinta]]</f>
        <v>3.91</v>
      </c>
    </row>
    <row r="4569" spans="1:11" x14ac:dyDescent="0.2">
      <c r="A4569">
        <v>55067</v>
      </c>
      <c r="B4569" s="21">
        <v>44707</v>
      </c>
      <c r="C4569" s="26" t="s">
        <v>833</v>
      </c>
      <c r="D4569">
        <v>1</v>
      </c>
      <c r="E4569">
        <v>15</v>
      </c>
      <c r="F4569">
        <v>32</v>
      </c>
      <c r="G4569">
        <v>18.63</v>
      </c>
      <c r="H4569" t="str">
        <f>_xlfn.XLOOKUP(Table1[[#This Row],[MyyjäID]],myyjat!$A$2:$A$16,myyjat!$B$2:$B$16)</f>
        <v>Sohvi</v>
      </c>
      <c r="I4569">
        <f>_xlfn.XLOOKUP(Table1[[#This Row],[Tuotenumero]],tuotteet!$A$2:$A$26,tuotteet!$C$2:$C$26)</f>
        <v>4</v>
      </c>
      <c r="J4569" t="str">
        <f>_xlfn.XLOOKUP(Table1[[#This Row],[ryhmäID]],ryhmat!$A$2:$A$7,ryhmat!$B$2:$B$7)</f>
        <v>Tarvikkeet</v>
      </c>
      <c r="K4569">
        <f>Table1[[#This Row],[Myyntihinta]]-Table1[[#This Row],[Ostohinta]]</f>
        <v>13.370000000000001</v>
      </c>
    </row>
    <row r="4570" spans="1:11" x14ac:dyDescent="0.2">
      <c r="A4570">
        <v>55068</v>
      </c>
      <c r="B4570" s="21">
        <v>44707</v>
      </c>
      <c r="C4570" s="26" t="s">
        <v>828</v>
      </c>
      <c r="D4570">
        <v>1</v>
      </c>
      <c r="E4570">
        <v>7</v>
      </c>
      <c r="F4570">
        <v>15</v>
      </c>
      <c r="G4570">
        <v>10.93</v>
      </c>
      <c r="H4570" t="str">
        <f>_xlfn.XLOOKUP(Table1[[#This Row],[MyyjäID]],myyjat!$A$2:$A$16,myyjat!$B$2:$B$16)</f>
        <v>Rauno</v>
      </c>
      <c r="I4570">
        <f>_xlfn.XLOOKUP(Table1[[#This Row],[Tuotenumero]],tuotteet!$A$2:$A$26,tuotteet!$C$2:$C$26)</f>
        <v>4</v>
      </c>
      <c r="J4570" t="str">
        <f>_xlfn.XLOOKUP(Table1[[#This Row],[ryhmäID]],ryhmat!$A$2:$A$7,ryhmat!$B$2:$B$7)</f>
        <v>Tarvikkeet</v>
      </c>
      <c r="K4570">
        <f>Table1[[#This Row],[Myyntihinta]]-Table1[[#This Row],[Ostohinta]]</f>
        <v>4.07</v>
      </c>
    </row>
    <row r="4571" spans="1:11" x14ac:dyDescent="0.2">
      <c r="A4571">
        <v>55069</v>
      </c>
      <c r="B4571" s="21">
        <v>44707</v>
      </c>
      <c r="C4571" s="26" t="s">
        <v>828</v>
      </c>
      <c r="D4571">
        <v>1</v>
      </c>
      <c r="E4571">
        <v>2</v>
      </c>
      <c r="F4571">
        <v>15</v>
      </c>
      <c r="G4571">
        <v>10.68</v>
      </c>
      <c r="H4571" t="str">
        <f>_xlfn.XLOOKUP(Table1[[#This Row],[MyyjäID]],myyjat!$A$2:$A$16,myyjat!$B$2:$B$16)</f>
        <v>Petteri</v>
      </c>
      <c r="I4571">
        <f>_xlfn.XLOOKUP(Table1[[#This Row],[Tuotenumero]],tuotteet!$A$2:$A$26,tuotteet!$C$2:$C$26)</f>
        <v>4</v>
      </c>
      <c r="J4571" t="str">
        <f>_xlfn.XLOOKUP(Table1[[#This Row],[ryhmäID]],ryhmat!$A$2:$A$7,ryhmat!$B$2:$B$7)</f>
        <v>Tarvikkeet</v>
      </c>
      <c r="K4571">
        <f>Table1[[#This Row],[Myyntihinta]]-Table1[[#This Row],[Ostohinta]]</f>
        <v>4.32</v>
      </c>
    </row>
    <row r="4572" spans="1:11" x14ac:dyDescent="0.2">
      <c r="A4572">
        <v>55070</v>
      </c>
      <c r="B4572" s="21">
        <v>44708</v>
      </c>
      <c r="C4572" s="26" t="s">
        <v>828</v>
      </c>
      <c r="D4572">
        <v>1</v>
      </c>
      <c r="E4572">
        <v>15</v>
      </c>
      <c r="F4572">
        <v>15</v>
      </c>
      <c r="G4572">
        <v>10.32</v>
      </c>
      <c r="H4572" t="str">
        <f>_xlfn.XLOOKUP(Table1[[#This Row],[MyyjäID]],myyjat!$A$2:$A$16,myyjat!$B$2:$B$16)</f>
        <v>Sohvi</v>
      </c>
      <c r="I4572">
        <f>_xlfn.XLOOKUP(Table1[[#This Row],[Tuotenumero]],tuotteet!$A$2:$A$26,tuotteet!$C$2:$C$26)</f>
        <v>4</v>
      </c>
      <c r="J4572" t="str">
        <f>_xlfn.XLOOKUP(Table1[[#This Row],[ryhmäID]],ryhmat!$A$2:$A$7,ryhmat!$B$2:$B$7)</f>
        <v>Tarvikkeet</v>
      </c>
      <c r="K4572">
        <f>Table1[[#This Row],[Myyntihinta]]-Table1[[#This Row],[Ostohinta]]</f>
        <v>4.68</v>
      </c>
    </row>
    <row r="4573" spans="1:11" x14ac:dyDescent="0.2">
      <c r="A4573">
        <v>55071</v>
      </c>
      <c r="B4573" s="21">
        <v>44709</v>
      </c>
      <c r="C4573" s="26" t="s">
        <v>828</v>
      </c>
      <c r="D4573">
        <v>1</v>
      </c>
      <c r="E4573">
        <v>7</v>
      </c>
      <c r="F4573">
        <v>15</v>
      </c>
      <c r="G4573">
        <v>10.61</v>
      </c>
      <c r="H4573" t="str">
        <f>_xlfn.XLOOKUP(Table1[[#This Row],[MyyjäID]],myyjat!$A$2:$A$16,myyjat!$B$2:$B$16)</f>
        <v>Rauno</v>
      </c>
      <c r="I4573">
        <f>_xlfn.XLOOKUP(Table1[[#This Row],[Tuotenumero]],tuotteet!$A$2:$A$26,tuotteet!$C$2:$C$26)</f>
        <v>4</v>
      </c>
      <c r="J4573" t="str">
        <f>_xlfn.XLOOKUP(Table1[[#This Row],[ryhmäID]],ryhmat!$A$2:$A$7,ryhmat!$B$2:$B$7)</f>
        <v>Tarvikkeet</v>
      </c>
      <c r="K4573">
        <f>Table1[[#This Row],[Myyntihinta]]-Table1[[#This Row],[Ostohinta]]</f>
        <v>4.3900000000000006</v>
      </c>
    </row>
    <row r="4574" spans="1:11" x14ac:dyDescent="0.2">
      <c r="A4574">
        <v>55072</v>
      </c>
      <c r="B4574" s="21">
        <v>44710</v>
      </c>
      <c r="C4574" s="26" t="s">
        <v>830</v>
      </c>
      <c r="D4574">
        <v>1</v>
      </c>
      <c r="E4574">
        <v>10</v>
      </c>
      <c r="F4574">
        <v>56</v>
      </c>
      <c r="G4574">
        <v>42.39</v>
      </c>
      <c r="H4574" t="str">
        <f>_xlfn.XLOOKUP(Table1[[#This Row],[MyyjäID]],myyjat!$A$2:$A$16,myyjat!$B$2:$B$16)</f>
        <v>Jenni</v>
      </c>
      <c r="I4574">
        <f>_xlfn.XLOOKUP(Table1[[#This Row],[Tuotenumero]],tuotteet!$A$2:$A$26,tuotteet!$C$2:$C$26)</f>
        <v>4</v>
      </c>
      <c r="J4574" t="str">
        <f>_xlfn.XLOOKUP(Table1[[#This Row],[ryhmäID]],ryhmat!$A$2:$A$7,ryhmat!$B$2:$B$7)</f>
        <v>Tarvikkeet</v>
      </c>
      <c r="K4574">
        <f>Table1[[#This Row],[Myyntihinta]]-Table1[[#This Row],[Ostohinta]]</f>
        <v>13.61</v>
      </c>
    </row>
    <row r="4575" spans="1:11" x14ac:dyDescent="0.2">
      <c r="A4575">
        <v>55073</v>
      </c>
      <c r="B4575" s="21">
        <v>44710</v>
      </c>
      <c r="C4575" s="26" t="s">
        <v>828</v>
      </c>
      <c r="D4575">
        <v>1</v>
      </c>
      <c r="E4575">
        <v>5</v>
      </c>
      <c r="F4575">
        <v>14</v>
      </c>
      <c r="G4575">
        <v>10.86</v>
      </c>
      <c r="H4575" t="str">
        <f>_xlfn.XLOOKUP(Table1[[#This Row],[MyyjäID]],myyjat!$A$2:$A$16,myyjat!$B$2:$B$16)</f>
        <v>Liisa</v>
      </c>
      <c r="I4575">
        <f>_xlfn.XLOOKUP(Table1[[#This Row],[Tuotenumero]],tuotteet!$A$2:$A$26,tuotteet!$C$2:$C$26)</f>
        <v>4</v>
      </c>
      <c r="J4575" t="str">
        <f>_xlfn.XLOOKUP(Table1[[#This Row],[ryhmäID]],ryhmat!$A$2:$A$7,ryhmat!$B$2:$B$7)</f>
        <v>Tarvikkeet</v>
      </c>
      <c r="K4575">
        <f>Table1[[#This Row],[Myyntihinta]]-Table1[[#This Row],[Ostohinta]]</f>
        <v>3.1400000000000006</v>
      </c>
    </row>
    <row r="4576" spans="1:11" x14ac:dyDescent="0.2">
      <c r="A4576">
        <v>55074</v>
      </c>
      <c r="B4576" s="21">
        <v>44710</v>
      </c>
      <c r="C4576" s="26" t="s">
        <v>827</v>
      </c>
      <c r="D4576">
        <v>1</v>
      </c>
      <c r="E4576">
        <v>19</v>
      </c>
      <c r="F4576">
        <v>259</v>
      </c>
      <c r="G4576">
        <v>129.19999999999999</v>
      </c>
      <c r="H4576" t="str">
        <f>_xlfn.XLOOKUP(Table1[[#This Row],[MyyjäID]],myyjat!$A$2:$A$16,myyjat!$B$2:$B$16)</f>
        <v>Valtteri</v>
      </c>
      <c r="I4576">
        <f>_xlfn.XLOOKUP(Table1[[#This Row],[Tuotenumero]],tuotteet!$A$2:$A$26,tuotteet!$C$2:$C$26)</f>
        <v>1</v>
      </c>
      <c r="J4576" t="str">
        <f>_xlfn.XLOOKUP(Table1[[#This Row],[ryhmäID]],ryhmat!$A$2:$A$7,ryhmat!$B$2:$B$7)</f>
        <v>Äänentoisto</v>
      </c>
      <c r="K4576">
        <f>Table1[[#This Row],[Myyntihinta]]-Table1[[#This Row],[Ostohinta]]</f>
        <v>129.80000000000001</v>
      </c>
    </row>
    <row r="4577" spans="1:11" x14ac:dyDescent="0.2">
      <c r="A4577">
        <v>55075</v>
      </c>
      <c r="B4577" s="21">
        <v>44710</v>
      </c>
      <c r="C4577" s="26" t="s">
        <v>828</v>
      </c>
      <c r="D4577">
        <v>1</v>
      </c>
      <c r="E4577">
        <v>2</v>
      </c>
      <c r="F4577">
        <v>15</v>
      </c>
      <c r="G4577">
        <v>10.34</v>
      </c>
      <c r="H4577" t="str">
        <f>_xlfn.XLOOKUP(Table1[[#This Row],[MyyjäID]],myyjat!$A$2:$A$16,myyjat!$B$2:$B$16)</f>
        <v>Petteri</v>
      </c>
      <c r="I4577">
        <f>_xlfn.XLOOKUP(Table1[[#This Row],[Tuotenumero]],tuotteet!$A$2:$A$26,tuotteet!$C$2:$C$26)</f>
        <v>4</v>
      </c>
      <c r="J4577" t="str">
        <f>_xlfn.XLOOKUP(Table1[[#This Row],[ryhmäID]],ryhmat!$A$2:$A$7,ryhmat!$B$2:$B$7)</f>
        <v>Tarvikkeet</v>
      </c>
      <c r="K4577">
        <f>Table1[[#This Row],[Myyntihinta]]-Table1[[#This Row],[Ostohinta]]</f>
        <v>4.66</v>
      </c>
    </row>
    <row r="4578" spans="1:11" x14ac:dyDescent="0.2">
      <c r="A4578">
        <v>55076</v>
      </c>
      <c r="B4578" s="21">
        <v>44711</v>
      </c>
      <c r="C4578" s="26" t="s">
        <v>828</v>
      </c>
      <c r="D4578">
        <v>1</v>
      </c>
      <c r="E4578">
        <v>3</v>
      </c>
      <c r="F4578">
        <v>14</v>
      </c>
      <c r="G4578">
        <v>10.71</v>
      </c>
      <c r="H4578" t="str">
        <f>_xlfn.XLOOKUP(Table1[[#This Row],[MyyjäID]],myyjat!$A$2:$A$16,myyjat!$B$2:$B$16)</f>
        <v>Pekka</v>
      </c>
      <c r="I4578">
        <f>_xlfn.XLOOKUP(Table1[[#This Row],[Tuotenumero]],tuotteet!$A$2:$A$26,tuotteet!$C$2:$C$26)</f>
        <v>4</v>
      </c>
      <c r="J4578" t="str">
        <f>_xlfn.XLOOKUP(Table1[[#This Row],[ryhmäID]],ryhmat!$A$2:$A$7,ryhmat!$B$2:$B$7)</f>
        <v>Tarvikkeet</v>
      </c>
      <c r="K4578">
        <f>Table1[[#This Row],[Myyntihinta]]-Table1[[#This Row],[Ostohinta]]</f>
        <v>3.2899999999999991</v>
      </c>
    </row>
    <row r="4579" spans="1:11" x14ac:dyDescent="0.2">
      <c r="A4579">
        <v>55077</v>
      </c>
      <c r="B4579" s="21">
        <v>44711</v>
      </c>
      <c r="C4579" s="26" t="s">
        <v>829</v>
      </c>
      <c r="D4579">
        <v>1</v>
      </c>
      <c r="E4579">
        <v>19</v>
      </c>
      <c r="F4579">
        <v>349</v>
      </c>
      <c r="G4579">
        <v>219.44</v>
      </c>
      <c r="H4579" t="str">
        <f>_xlfn.XLOOKUP(Table1[[#This Row],[MyyjäID]],myyjat!$A$2:$A$16,myyjat!$B$2:$B$16)</f>
        <v>Valtteri</v>
      </c>
      <c r="I4579">
        <f>_xlfn.XLOOKUP(Table1[[#This Row],[Tuotenumero]],tuotteet!$A$2:$A$26,tuotteet!$C$2:$C$26)</f>
        <v>3</v>
      </c>
      <c r="J4579" t="str">
        <f>_xlfn.XLOOKUP(Table1[[#This Row],[ryhmäID]],ryhmat!$A$2:$A$7,ryhmat!$B$2:$B$7)</f>
        <v>TV</v>
      </c>
      <c r="K4579">
        <f>Table1[[#This Row],[Myyntihinta]]-Table1[[#This Row],[Ostohinta]]</f>
        <v>129.56</v>
      </c>
    </row>
    <row r="4580" spans="1:11" x14ac:dyDescent="0.2">
      <c r="A4580">
        <v>55078</v>
      </c>
      <c r="B4580" s="21">
        <v>44712</v>
      </c>
      <c r="C4580" s="26" t="s">
        <v>828</v>
      </c>
      <c r="D4580">
        <v>1</v>
      </c>
      <c r="E4580">
        <v>5</v>
      </c>
      <c r="F4580">
        <v>15</v>
      </c>
      <c r="G4580">
        <v>10.37</v>
      </c>
      <c r="H4580" t="str">
        <f>_xlfn.XLOOKUP(Table1[[#This Row],[MyyjäID]],myyjat!$A$2:$A$16,myyjat!$B$2:$B$16)</f>
        <v>Liisa</v>
      </c>
      <c r="I4580">
        <f>_xlfn.XLOOKUP(Table1[[#This Row],[Tuotenumero]],tuotteet!$A$2:$A$26,tuotteet!$C$2:$C$26)</f>
        <v>4</v>
      </c>
      <c r="J4580" t="str">
        <f>_xlfn.XLOOKUP(Table1[[#This Row],[ryhmäID]],ryhmat!$A$2:$A$7,ryhmat!$B$2:$B$7)</f>
        <v>Tarvikkeet</v>
      </c>
      <c r="K4580">
        <f>Table1[[#This Row],[Myyntihinta]]-Table1[[#This Row],[Ostohinta]]</f>
        <v>4.6300000000000008</v>
      </c>
    </row>
    <row r="4581" spans="1:11" x14ac:dyDescent="0.2">
      <c r="A4581">
        <v>55079</v>
      </c>
      <c r="B4581" s="21">
        <v>44712</v>
      </c>
      <c r="C4581" s="26" t="s">
        <v>827</v>
      </c>
      <c r="D4581">
        <v>1</v>
      </c>
      <c r="E4581">
        <v>14</v>
      </c>
      <c r="F4581">
        <v>250</v>
      </c>
      <c r="G4581">
        <v>129.22999999999999</v>
      </c>
      <c r="H4581" t="str">
        <f>_xlfn.XLOOKUP(Table1[[#This Row],[MyyjäID]],myyjat!$A$2:$A$16,myyjat!$B$2:$B$16)</f>
        <v>Hillevi</v>
      </c>
      <c r="I4581">
        <f>_xlfn.XLOOKUP(Table1[[#This Row],[Tuotenumero]],tuotteet!$A$2:$A$26,tuotteet!$C$2:$C$26)</f>
        <v>1</v>
      </c>
      <c r="J4581" t="str">
        <f>_xlfn.XLOOKUP(Table1[[#This Row],[ryhmäID]],ryhmat!$A$2:$A$7,ryhmat!$B$2:$B$7)</f>
        <v>Äänentoisto</v>
      </c>
      <c r="K4581">
        <f>Table1[[#This Row],[Myyntihinta]]-Table1[[#This Row],[Ostohinta]]</f>
        <v>120.77000000000001</v>
      </c>
    </row>
    <row r="4582" spans="1:11" x14ac:dyDescent="0.2">
      <c r="A4582">
        <v>55080</v>
      </c>
      <c r="B4582" s="21">
        <v>44712</v>
      </c>
      <c r="C4582" s="26" t="s">
        <v>826</v>
      </c>
      <c r="D4582">
        <v>1</v>
      </c>
      <c r="E4582">
        <v>7</v>
      </c>
      <c r="F4582">
        <v>18</v>
      </c>
      <c r="G4582">
        <v>8.7899999999999991</v>
      </c>
      <c r="H4582" t="str">
        <f>_xlfn.XLOOKUP(Table1[[#This Row],[MyyjäID]],myyjat!$A$2:$A$16,myyjat!$B$2:$B$16)</f>
        <v>Rauno</v>
      </c>
      <c r="I4582">
        <f>_xlfn.XLOOKUP(Table1[[#This Row],[Tuotenumero]],tuotteet!$A$2:$A$26,tuotteet!$C$2:$C$26)</f>
        <v>4</v>
      </c>
      <c r="J4582" t="str">
        <f>_xlfn.XLOOKUP(Table1[[#This Row],[ryhmäID]],ryhmat!$A$2:$A$7,ryhmat!$B$2:$B$7)</f>
        <v>Tarvikkeet</v>
      </c>
      <c r="K4582">
        <f>Table1[[#This Row],[Myyntihinta]]-Table1[[#This Row],[Ostohinta]]</f>
        <v>9.2100000000000009</v>
      </c>
    </row>
    <row r="4583" spans="1:11" x14ac:dyDescent="0.2">
      <c r="A4583">
        <v>55081</v>
      </c>
      <c r="B4583" s="21">
        <v>44713</v>
      </c>
      <c r="C4583" s="26" t="s">
        <v>828</v>
      </c>
      <c r="D4583">
        <v>1</v>
      </c>
      <c r="E4583">
        <v>2</v>
      </c>
      <c r="F4583">
        <v>14</v>
      </c>
      <c r="G4583">
        <v>10.28</v>
      </c>
      <c r="H4583" t="str">
        <f>_xlfn.XLOOKUP(Table1[[#This Row],[MyyjäID]],myyjat!$A$2:$A$16,myyjat!$B$2:$B$16)</f>
        <v>Petteri</v>
      </c>
      <c r="I4583">
        <f>_xlfn.XLOOKUP(Table1[[#This Row],[Tuotenumero]],tuotteet!$A$2:$A$26,tuotteet!$C$2:$C$26)</f>
        <v>4</v>
      </c>
      <c r="J4583" t="str">
        <f>_xlfn.XLOOKUP(Table1[[#This Row],[ryhmäID]],ryhmat!$A$2:$A$7,ryhmat!$B$2:$B$7)</f>
        <v>Tarvikkeet</v>
      </c>
      <c r="K4583">
        <f>Table1[[#This Row],[Myyntihinta]]-Table1[[#This Row],[Ostohinta]]</f>
        <v>3.7200000000000006</v>
      </c>
    </row>
    <row r="4584" spans="1:11" x14ac:dyDescent="0.2">
      <c r="A4584">
        <v>55082</v>
      </c>
      <c r="B4584" s="21">
        <v>44713</v>
      </c>
      <c r="C4584" s="26" t="s">
        <v>831</v>
      </c>
      <c r="D4584">
        <v>1</v>
      </c>
      <c r="E4584">
        <v>1</v>
      </c>
      <c r="F4584">
        <v>110</v>
      </c>
      <c r="G4584">
        <v>72.28</v>
      </c>
      <c r="H4584" t="str">
        <f>_xlfn.XLOOKUP(Table1[[#This Row],[MyyjäID]],myyjat!$A$2:$A$16,myyjat!$B$2:$B$16)</f>
        <v>Jani</v>
      </c>
      <c r="I4584">
        <f>_xlfn.XLOOKUP(Table1[[#This Row],[Tuotenumero]],tuotteet!$A$2:$A$26,tuotteet!$C$2:$C$26)</f>
        <v>6</v>
      </c>
      <c r="J4584" t="str">
        <f>_xlfn.XLOOKUP(Table1[[#This Row],[ryhmäID]],ryhmat!$A$2:$A$7,ryhmat!$B$2:$B$7)</f>
        <v>Digiboxit</v>
      </c>
      <c r="K4584">
        <f>Table1[[#This Row],[Myyntihinta]]-Table1[[#This Row],[Ostohinta]]</f>
        <v>37.72</v>
      </c>
    </row>
    <row r="4585" spans="1:11" x14ac:dyDescent="0.2">
      <c r="A4585">
        <v>55083</v>
      </c>
      <c r="B4585" s="21">
        <v>44714</v>
      </c>
      <c r="C4585" s="26" t="s">
        <v>828</v>
      </c>
      <c r="D4585">
        <v>1</v>
      </c>
      <c r="E4585">
        <v>7</v>
      </c>
      <c r="F4585">
        <v>15</v>
      </c>
      <c r="G4585">
        <v>10.34</v>
      </c>
      <c r="H4585" t="str">
        <f>_xlfn.XLOOKUP(Table1[[#This Row],[MyyjäID]],myyjat!$A$2:$A$16,myyjat!$B$2:$B$16)</f>
        <v>Rauno</v>
      </c>
      <c r="I4585">
        <f>_xlfn.XLOOKUP(Table1[[#This Row],[Tuotenumero]],tuotteet!$A$2:$A$26,tuotteet!$C$2:$C$26)</f>
        <v>4</v>
      </c>
      <c r="J4585" t="str">
        <f>_xlfn.XLOOKUP(Table1[[#This Row],[ryhmäID]],ryhmat!$A$2:$A$7,ryhmat!$B$2:$B$7)</f>
        <v>Tarvikkeet</v>
      </c>
      <c r="K4585">
        <f>Table1[[#This Row],[Myyntihinta]]-Table1[[#This Row],[Ostohinta]]</f>
        <v>4.66</v>
      </c>
    </row>
    <row r="4586" spans="1:11" x14ac:dyDescent="0.2">
      <c r="A4586">
        <v>55084</v>
      </c>
      <c r="B4586" s="21">
        <v>44714</v>
      </c>
      <c r="C4586" s="26" t="s">
        <v>828</v>
      </c>
      <c r="D4586">
        <v>1</v>
      </c>
      <c r="E4586">
        <v>3</v>
      </c>
      <c r="F4586">
        <v>14</v>
      </c>
      <c r="G4586">
        <v>10.96</v>
      </c>
      <c r="H4586" t="str">
        <f>_xlfn.XLOOKUP(Table1[[#This Row],[MyyjäID]],myyjat!$A$2:$A$16,myyjat!$B$2:$B$16)</f>
        <v>Pekka</v>
      </c>
      <c r="I4586">
        <f>_xlfn.XLOOKUP(Table1[[#This Row],[Tuotenumero]],tuotteet!$A$2:$A$26,tuotteet!$C$2:$C$26)</f>
        <v>4</v>
      </c>
      <c r="J4586" t="str">
        <f>_xlfn.XLOOKUP(Table1[[#This Row],[ryhmäID]],ryhmat!$A$2:$A$7,ryhmat!$B$2:$B$7)</f>
        <v>Tarvikkeet</v>
      </c>
      <c r="K4586">
        <f>Table1[[#This Row],[Myyntihinta]]-Table1[[#This Row],[Ostohinta]]</f>
        <v>3.0399999999999991</v>
      </c>
    </row>
    <row r="4587" spans="1:11" x14ac:dyDescent="0.2">
      <c r="A4587">
        <v>55085</v>
      </c>
      <c r="B4587" s="21">
        <v>44715</v>
      </c>
      <c r="C4587" s="26" t="s">
        <v>829</v>
      </c>
      <c r="D4587">
        <v>1</v>
      </c>
      <c r="E4587">
        <v>6</v>
      </c>
      <c r="F4587">
        <v>319</v>
      </c>
      <c r="G4587">
        <v>222.87</v>
      </c>
      <c r="H4587" t="str">
        <f>_xlfn.XLOOKUP(Table1[[#This Row],[MyyjäID]],myyjat!$A$2:$A$16,myyjat!$B$2:$B$16)</f>
        <v>Hessu</v>
      </c>
      <c r="I4587">
        <f>_xlfn.XLOOKUP(Table1[[#This Row],[Tuotenumero]],tuotteet!$A$2:$A$26,tuotteet!$C$2:$C$26)</f>
        <v>3</v>
      </c>
      <c r="J4587" t="str">
        <f>_xlfn.XLOOKUP(Table1[[#This Row],[ryhmäID]],ryhmat!$A$2:$A$7,ryhmat!$B$2:$B$7)</f>
        <v>TV</v>
      </c>
      <c r="K4587">
        <f>Table1[[#This Row],[Myyntihinta]]-Table1[[#This Row],[Ostohinta]]</f>
        <v>96.13</v>
      </c>
    </row>
    <row r="4588" spans="1:11" x14ac:dyDescent="0.2">
      <c r="A4588">
        <v>55086</v>
      </c>
      <c r="B4588" s="21">
        <v>44715</v>
      </c>
      <c r="C4588" s="26" t="s">
        <v>827</v>
      </c>
      <c r="D4588">
        <v>1</v>
      </c>
      <c r="E4588">
        <v>10</v>
      </c>
      <c r="F4588">
        <v>255</v>
      </c>
      <c r="G4588">
        <v>129.13</v>
      </c>
      <c r="H4588" t="str">
        <f>_xlfn.XLOOKUP(Table1[[#This Row],[MyyjäID]],myyjat!$A$2:$A$16,myyjat!$B$2:$B$16)</f>
        <v>Jenni</v>
      </c>
      <c r="I4588">
        <f>_xlfn.XLOOKUP(Table1[[#This Row],[Tuotenumero]],tuotteet!$A$2:$A$26,tuotteet!$C$2:$C$26)</f>
        <v>1</v>
      </c>
      <c r="J4588" t="str">
        <f>_xlfn.XLOOKUP(Table1[[#This Row],[ryhmäID]],ryhmat!$A$2:$A$7,ryhmat!$B$2:$B$7)</f>
        <v>Äänentoisto</v>
      </c>
      <c r="K4588">
        <f>Table1[[#This Row],[Myyntihinta]]-Table1[[#This Row],[Ostohinta]]</f>
        <v>125.87</v>
      </c>
    </row>
    <row r="4589" spans="1:11" x14ac:dyDescent="0.2">
      <c r="A4589">
        <v>55087</v>
      </c>
      <c r="B4589" s="21">
        <v>44715</v>
      </c>
      <c r="C4589" s="26" t="s">
        <v>828</v>
      </c>
      <c r="D4589">
        <v>1</v>
      </c>
      <c r="E4589">
        <v>6</v>
      </c>
      <c r="F4589">
        <v>15</v>
      </c>
      <c r="G4589">
        <v>10.16</v>
      </c>
      <c r="H4589" t="str">
        <f>_xlfn.XLOOKUP(Table1[[#This Row],[MyyjäID]],myyjat!$A$2:$A$16,myyjat!$B$2:$B$16)</f>
        <v>Hessu</v>
      </c>
      <c r="I4589">
        <f>_xlfn.XLOOKUP(Table1[[#This Row],[Tuotenumero]],tuotteet!$A$2:$A$26,tuotteet!$C$2:$C$26)</f>
        <v>4</v>
      </c>
      <c r="J4589" t="str">
        <f>_xlfn.XLOOKUP(Table1[[#This Row],[ryhmäID]],ryhmat!$A$2:$A$7,ryhmat!$B$2:$B$7)</f>
        <v>Tarvikkeet</v>
      </c>
      <c r="K4589">
        <f>Table1[[#This Row],[Myyntihinta]]-Table1[[#This Row],[Ostohinta]]</f>
        <v>4.84</v>
      </c>
    </row>
    <row r="4590" spans="1:11" x14ac:dyDescent="0.2">
      <c r="A4590">
        <v>55088</v>
      </c>
      <c r="B4590" s="21">
        <v>44715</v>
      </c>
      <c r="C4590" s="26" t="s">
        <v>828</v>
      </c>
      <c r="D4590">
        <v>1</v>
      </c>
      <c r="E4590">
        <v>5</v>
      </c>
      <c r="F4590">
        <v>14</v>
      </c>
      <c r="G4590">
        <v>11.24</v>
      </c>
      <c r="H4590" t="str">
        <f>_xlfn.XLOOKUP(Table1[[#This Row],[MyyjäID]],myyjat!$A$2:$A$16,myyjat!$B$2:$B$16)</f>
        <v>Liisa</v>
      </c>
      <c r="I4590">
        <f>_xlfn.XLOOKUP(Table1[[#This Row],[Tuotenumero]],tuotteet!$A$2:$A$26,tuotteet!$C$2:$C$26)</f>
        <v>4</v>
      </c>
      <c r="J4590" t="str">
        <f>_xlfn.XLOOKUP(Table1[[#This Row],[ryhmäID]],ryhmat!$A$2:$A$7,ryhmat!$B$2:$B$7)</f>
        <v>Tarvikkeet</v>
      </c>
      <c r="K4590">
        <f>Table1[[#This Row],[Myyntihinta]]-Table1[[#This Row],[Ostohinta]]</f>
        <v>2.76</v>
      </c>
    </row>
    <row r="4591" spans="1:11" x14ac:dyDescent="0.2">
      <c r="A4591">
        <v>55089</v>
      </c>
      <c r="B4591" s="21">
        <v>44715</v>
      </c>
      <c r="C4591" s="26" t="s">
        <v>828</v>
      </c>
      <c r="D4591">
        <v>1</v>
      </c>
      <c r="E4591">
        <v>10</v>
      </c>
      <c r="F4591">
        <v>15</v>
      </c>
      <c r="G4591">
        <v>10.98</v>
      </c>
      <c r="H4591" t="str">
        <f>_xlfn.XLOOKUP(Table1[[#This Row],[MyyjäID]],myyjat!$A$2:$A$16,myyjat!$B$2:$B$16)</f>
        <v>Jenni</v>
      </c>
      <c r="I4591">
        <f>_xlfn.XLOOKUP(Table1[[#This Row],[Tuotenumero]],tuotteet!$A$2:$A$26,tuotteet!$C$2:$C$26)</f>
        <v>4</v>
      </c>
      <c r="J4591" t="str">
        <f>_xlfn.XLOOKUP(Table1[[#This Row],[ryhmäID]],ryhmat!$A$2:$A$7,ryhmat!$B$2:$B$7)</f>
        <v>Tarvikkeet</v>
      </c>
      <c r="K4591">
        <f>Table1[[#This Row],[Myyntihinta]]-Table1[[#This Row],[Ostohinta]]</f>
        <v>4.0199999999999996</v>
      </c>
    </row>
    <row r="4592" spans="1:11" x14ac:dyDescent="0.2">
      <c r="A4592">
        <v>55090</v>
      </c>
      <c r="B4592" s="21">
        <v>44715</v>
      </c>
      <c r="C4592" s="26" t="s">
        <v>826</v>
      </c>
      <c r="D4592">
        <v>1</v>
      </c>
      <c r="E4592">
        <v>15</v>
      </c>
      <c r="F4592">
        <v>18</v>
      </c>
      <c r="G4592">
        <v>9.48</v>
      </c>
      <c r="H4592" t="str">
        <f>_xlfn.XLOOKUP(Table1[[#This Row],[MyyjäID]],myyjat!$A$2:$A$16,myyjat!$B$2:$B$16)</f>
        <v>Sohvi</v>
      </c>
      <c r="I4592">
        <f>_xlfn.XLOOKUP(Table1[[#This Row],[Tuotenumero]],tuotteet!$A$2:$A$26,tuotteet!$C$2:$C$26)</f>
        <v>4</v>
      </c>
      <c r="J4592" t="str">
        <f>_xlfn.XLOOKUP(Table1[[#This Row],[ryhmäID]],ryhmat!$A$2:$A$7,ryhmat!$B$2:$B$7)</f>
        <v>Tarvikkeet</v>
      </c>
      <c r="K4592">
        <f>Table1[[#This Row],[Myyntihinta]]-Table1[[#This Row],[Ostohinta]]</f>
        <v>8.52</v>
      </c>
    </row>
    <row r="4593" spans="1:11" x14ac:dyDescent="0.2">
      <c r="A4593">
        <v>55091</v>
      </c>
      <c r="B4593" s="21">
        <v>44716</v>
      </c>
      <c r="C4593" s="26" t="s">
        <v>828</v>
      </c>
      <c r="D4593">
        <v>1</v>
      </c>
      <c r="E4593">
        <v>14</v>
      </c>
      <c r="F4593">
        <v>15</v>
      </c>
      <c r="G4593">
        <v>10.48</v>
      </c>
      <c r="H4593" t="str">
        <f>_xlfn.XLOOKUP(Table1[[#This Row],[MyyjäID]],myyjat!$A$2:$A$16,myyjat!$B$2:$B$16)</f>
        <v>Hillevi</v>
      </c>
      <c r="I4593">
        <f>_xlfn.XLOOKUP(Table1[[#This Row],[Tuotenumero]],tuotteet!$A$2:$A$26,tuotteet!$C$2:$C$26)</f>
        <v>4</v>
      </c>
      <c r="J4593" t="str">
        <f>_xlfn.XLOOKUP(Table1[[#This Row],[ryhmäID]],ryhmat!$A$2:$A$7,ryhmat!$B$2:$B$7)</f>
        <v>Tarvikkeet</v>
      </c>
      <c r="K4593">
        <f>Table1[[#This Row],[Myyntihinta]]-Table1[[#This Row],[Ostohinta]]</f>
        <v>4.5199999999999996</v>
      </c>
    </row>
    <row r="4594" spans="1:11" x14ac:dyDescent="0.2">
      <c r="A4594">
        <v>55092</v>
      </c>
      <c r="B4594" s="21">
        <v>44717</v>
      </c>
      <c r="C4594" s="26" t="s">
        <v>828</v>
      </c>
      <c r="D4594">
        <v>1</v>
      </c>
      <c r="E4594">
        <v>3</v>
      </c>
      <c r="F4594">
        <v>14</v>
      </c>
      <c r="G4594">
        <v>11.19</v>
      </c>
      <c r="H4594" t="str">
        <f>_xlfn.XLOOKUP(Table1[[#This Row],[MyyjäID]],myyjat!$A$2:$A$16,myyjat!$B$2:$B$16)</f>
        <v>Pekka</v>
      </c>
      <c r="I4594">
        <f>_xlfn.XLOOKUP(Table1[[#This Row],[Tuotenumero]],tuotteet!$A$2:$A$26,tuotteet!$C$2:$C$26)</f>
        <v>4</v>
      </c>
      <c r="J4594" t="str">
        <f>_xlfn.XLOOKUP(Table1[[#This Row],[ryhmäID]],ryhmat!$A$2:$A$7,ryhmat!$B$2:$B$7)</f>
        <v>Tarvikkeet</v>
      </c>
      <c r="K4594">
        <f>Table1[[#This Row],[Myyntihinta]]-Table1[[#This Row],[Ostohinta]]</f>
        <v>2.8100000000000005</v>
      </c>
    </row>
    <row r="4595" spans="1:11" x14ac:dyDescent="0.2">
      <c r="A4595">
        <v>55093</v>
      </c>
      <c r="B4595" s="21">
        <v>44718</v>
      </c>
      <c r="C4595" s="26" t="s">
        <v>827</v>
      </c>
      <c r="D4595">
        <v>1</v>
      </c>
      <c r="E4595">
        <v>11</v>
      </c>
      <c r="F4595">
        <v>241</v>
      </c>
      <c r="G4595">
        <v>139.4</v>
      </c>
      <c r="H4595" t="str">
        <f>_xlfn.XLOOKUP(Table1[[#This Row],[MyyjäID]],myyjat!$A$2:$A$16,myyjat!$B$2:$B$16)</f>
        <v>Lisbeth</v>
      </c>
      <c r="I4595">
        <f>_xlfn.XLOOKUP(Table1[[#This Row],[Tuotenumero]],tuotteet!$A$2:$A$26,tuotteet!$C$2:$C$26)</f>
        <v>1</v>
      </c>
      <c r="J4595" t="str">
        <f>_xlfn.XLOOKUP(Table1[[#This Row],[ryhmäID]],ryhmat!$A$2:$A$7,ryhmat!$B$2:$B$7)</f>
        <v>Äänentoisto</v>
      </c>
      <c r="K4595">
        <f>Table1[[#This Row],[Myyntihinta]]-Table1[[#This Row],[Ostohinta]]</f>
        <v>101.6</v>
      </c>
    </row>
    <row r="4596" spans="1:11" x14ac:dyDescent="0.2">
      <c r="A4596">
        <v>55094</v>
      </c>
      <c r="B4596" s="21">
        <v>44718</v>
      </c>
      <c r="C4596" s="26" t="s">
        <v>828</v>
      </c>
      <c r="D4596">
        <v>1</v>
      </c>
      <c r="E4596">
        <v>1</v>
      </c>
      <c r="F4596">
        <v>15</v>
      </c>
      <c r="G4596">
        <v>11.19</v>
      </c>
      <c r="H4596" t="str">
        <f>_xlfn.XLOOKUP(Table1[[#This Row],[MyyjäID]],myyjat!$A$2:$A$16,myyjat!$B$2:$B$16)</f>
        <v>Jani</v>
      </c>
      <c r="I4596">
        <f>_xlfn.XLOOKUP(Table1[[#This Row],[Tuotenumero]],tuotteet!$A$2:$A$26,tuotteet!$C$2:$C$26)</f>
        <v>4</v>
      </c>
      <c r="J4596" t="str">
        <f>_xlfn.XLOOKUP(Table1[[#This Row],[ryhmäID]],ryhmat!$A$2:$A$7,ryhmat!$B$2:$B$7)</f>
        <v>Tarvikkeet</v>
      </c>
      <c r="K4596">
        <f>Table1[[#This Row],[Myyntihinta]]-Table1[[#This Row],[Ostohinta]]</f>
        <v>3.8100000000000005</v>
      </c>
    </row>
    <row r="4597" spans="1:11" x14ac:dyDescent="0.2">
      <c r="A4597">
        <v>55095</v>
      </c>
      <c r="B4597" s="21">
        <v>44719</v>
      </c>
      <c r="C4597" s="26" t="s">
        <v>828</v>
      </c>
      <c r="D4597">
        <v>1</v>
      </c>
      <c r="E4597">
        <v>14</v>
      </c>
      <c r="F4597">
        <v>14</v>
      </c>
      <c r="G4597">
        <v>10.51</v>
      </c>
      <c r="H4597" t="str">
        <f>_xlfn.XLOOKUP(Table1[[#This Row],[MyyjäID]],myyjat!$A$2:$A$16,myyjat!$B$2:$B$16)</f>
        <v>Hillevi</v>
      </c>
      <c r="I4597">
        <f>_xlfn.XLOOKUP(Table1[[#This Row],[Tuotenumero]],tuotteet!$A$2:$A$26,tuotteet!$C$2:$C$26)</f>
        <v>4</v>
      </c>
      <c r="J4597" t="str">
        <f>_xlfn.XLOOKUP(Table1[[#This Row],[ryhmäID]],ryhmat!$A$2:$A$7,ryhmat!$B$2:$B$7)</f>
        <v>Tarvikkeet</v>
      </c>
      <c r="K4597">
        <f>Table1[[#This Row],[Myyntihinta]]-Table1[[#This Row],[Ostohinta]]</f>
        <v>3.49</v>
      </c>
    </row>
    <row r="4598" spans="1:11" x14ac:dyDescent="0.2">
      <c r="A4598">
        <v>55096</v>
      </c>
      <c r="B4598" s="21">
        <v>44719</v>
      </c>
      <c r="C4598" s="26" t="s">
        <v>833</v>
      </c>
      <c r="D4598">
        <v>1</v>
      </c>
      <c r="E4598">
        <v>6</v>
      </c>
      <c r="F4598">
        <v>34</v>
      </c>
      <c r="G4598">
        <v>19.3</v>
      </c>
      <c r="H4598" t="str">
        <f>_xlfn.XLOOKUP(Table1[[#This Row],[MyyjäID]],myyjat!$A$2:$A$16,myyjat!$B$2:$B$16)</f>
        <v>Hessu</v>
      </c>
      <c r="I4598">
        <f>_xlfn.XLOOKUP(Table1[[#This Row],[Tuotenumero]],tuotteet!$A$2:$A$26,tuotteet!$C$2:$C$26)</f>
        <v>4</v>
      </c>
      <c r="J4598" t="str">
        <f>_xlfn.XLOOKUP(Table1[[#This Row],[ryhmäID]],ryhmat!$A$2:$A$7,ryhmat!$B$2:$B$7)</f>
        <v>Tarvikkeet</v>
      </c>
      <c r="K4598">
        <f>Table1[[#This Row],[Myyntihinta]]-Table1[[#This Row],[Ostohinta]]</f>
        <v>14.7</v>
      </c>
    </row>
    <row r="4599" spans="1:11" x14ac:dyDescent="0.2">
      <c r="A4599">
        <v>55097</v>
      </c>
      <c r="B4599" s="21">
        <v>44719</v>
      </c>
      <c r="C4599" s="26" t="s">
        <v>830</v>
      </c>
      <c r="D4599">
        <v>1</v>
      </c>
      <c r="E4599">
        <v>5</v>
      </c>
      <c r="F4599">
        <v>57</v>
      </c>
      <c r="G4599">
        <v>45.87</v>
      </c>
      <c r="H4599" t="str">
        <f>_xlfn.XLOOKUP(Table1[[#This Row],[MyyjäID]],myyjat!$A$2:$A$16,myyjat!$B$2:$B$16)</f>
        <v>Liisa</v>
      </c>
      <c r="I4599">
        <f>_xlfn.XLOOKUP(Table1[[#This Row],[Tuotenumero]],tuotteet!$A$2:$A$26,tuotteet!$C$2:$C$26)</f>
        <v>4</v>
      </c>
      <c r="J4599" t="str">
        <f>_xlfn.XLOOKUP(Table1[[#This Row],[ryhmäID]],ryhmat!$A$2:$A$7,ryhmat!$B$2:$B$7)</f>
        <v>Tarvikkeet</v>
      </c>
      <c r="K4599">
        <f>Table1[[#This Row],[Myyntihinta]]-Table1[[#This Row],[Ostohinta]]</f>
        <v>11.130000000000003</v>
      </c>
    </row>
    <row r="4600" spans="1:11" x14ac:dyDescent="0.2">
      <c r="A4600">
        <v>55098</v>
      </c>
      <c r="B4600" s="21">
        <v>44720</v>
      </c>
      <c r="C4600" s="26" t="s">
        <v>828</v>
      </c>
      <c r="D4600">
        <v>1</v>
      </c>
      <c r="E4600">
        <v>1</v>
      </c>
      <c r="F4600">
        <v>15</v>
      </c>
      <c r="G4600">
        <v>10.38</v>
      </c>
      <c r="H4600" t="str">
        <f>_xlfn.XLOOKUP(Table1[[#This Row],[MyyjäID]],myyjat!$A$2:$A$16,myyjat!$B$2:$B$16)</f>
        <v>Jani</v>
      </c>
      <c r="I4600">
        <f>_xlfn.XLOOKUP(Table1[[#This Row],[Tuotenumero]],tuotteet!$A$2:$A$26,tuotteet!$C$2:$C$26)</f>
        <v>4</v>
      </c>
      <c r="J4600" t="str">
        <f>_xlfn.XLOOKUP(Table1[[#This Row],[ryhmäID]],ryhmat!$A$2:$A$7,ryhmat!$B$2:$B$7)</f>
        <v>Tarvikkeet</v>
      </c>
      <c r="K4600">
        <f>Table1[[#This Row],[Myyntihinta]]-Table1[[#This Row],[Ostohinta]]</f>
        <v>4.6199999999999992</v>
      </c>
    </row>
    <row r="4601" spans="1:11" x14ac:dyDescent="0.2">
      <c r="A4601">
        <v>55099</v>
      </c>
      <c r="B4601" s="21">
        <v>44721</v>
      </c>
      <c r="C4601" s="26" t="s">
        <v>828</v>
      </c>
      <c r="D4601">
        <v>1</v>
      </c>
      <c r="E4601">
        <v>13</v>
      </c>
      <c r="F4601">
        <v>14</v>
      </c>
      <c r="G4601">
        <v>11.04</v>
      </c>
      <c r="H4601" t="str">
        <f>_xlfn.XLOOKUP(Table1[[#This Row],[MyyjäID]],myyjat!$A$2:$A$16,myyjat!$B$2:$B$16)</f>
        <v>Mari</v>
      </c>
      <c r="I4601">
        <f>_xlfn.XLOOKUP(Table1[[#This Row],[Tuotenumero]],tuotteet!$A$2:$A$26,tuotteet!$C$2:$C$26)</f>
        <v>4</v>
      </c>
      <c r="J4601" t="str">
        <f>_xlfn.XLOOKUP(Table1[[#This Row],[ryhmäID]],ryhmat!$A$2:$A$7,ryhmat!$B$2:$B$7)</f>
        <v>Tarvikkeet</v>
      </c>
      <c r="K4601">
        <f>Table1[[#This Row],[Myyntihinta]]-Table1[[#This Row],[Ostohinta]]</f>
        <v>2.9600000000000009</v>
      </c>
    </row>
    <row r="4602" spans="1:11" x14ac:dyDescent="0.2">
      <c r="A4602">
        <v>55100</v>
      </c>
      <c r="B4602" s="21">
        <v>44721</v>
      </c>
      <c r="C4602" s="26" t="s">
        <v>827</v>
      </c>
      <c r="D4602">
        <v>1</v>
      </c>
      <c r="E4602">
        <v>3</v>
      </c>
      <c r="F4602">
        <v>234</v>
      </c>
      <c r="G4602">
        <v>132.71</v>
      </c>
      <c r="H4602" t="str">
        <f>_xlfn.XLOOKUP(Table1[[#This Row],[MyyjäID]],myyjat!$A$2:$A$16,myyjat!$B$2:$B$16)</f>
        <v>Pekka</v>
      </c>
      <c r="I4602">
        <f>_xlfn.XLOOKUP(Table1[[#This Row],[Tuotenumero]],tuotteet!$A$2:$A$26,tuotteet!$C$2:$C$26)</f>
        <v>1</v>
      </c>
      <c r="J4602" t="str">
        <f>_xlfn.XLOOKUP(Table1[[#This Row],[ryhmäID]],ryhmat!$A$2:$A$7,ryhmat!$B$2:$B$7)</f>
        <v>Äänentoisto</v>
      </c>
      <c r="K4602">
        <f>Table1[[#This Row],[Myyntihinta]]-Table1[[#This Row],[Ostohinta]]</f>
        <v>101.28999999999999</v>
      </c>
    </row>
    <row r="4603" spans="1:11" x14ac:dyDescent="0.2">
      <c r="A4603">
        <v>55101</v>
      </c>
      <c r="B4603" s="21">
        <v>44721</v>
      </c>
      <c r="C4603" s="26" t="s">
        <v>828</v>
      </c>
      <c r="D4603">
        <v>1</v>
      </c>
      <c r="E4603">
        <v>7</v>
      </c>
      <c r="F4603">
        <v>15</v>
      </c>
      <c r="G4603">
        <v>10.99</v>
      </c>
      <c r="H4603" t="str">
        <f>_xlfn.XLOOKUP(Table1[[#This Row],[MyyjäID]],myyjat!$A$2:$A$16,myyjat!$B$2:$B$16)</f>
        <v>Rauno</v>
      </c>
      <c r="I4603">
        <f>_xlfn.XLOOKUP(Table1[[#This Row],[Tuotenumero]],tuotteet!$A$2:$A$26,tuotteet!$C$2:$C$26)</f>
        <v>4</v>
      </c>
      <c r="J4603" t="str">
        <f>_xlfn.XLOOKUP(Table1[[#This Row],[ryhmäID]],ryhmat!$A$2:$A$7,ryhmat!$B$2:$B$7)</f>
        <v>Tarvikkeet</v>
      </c>
      <c r="K4603">
        <f>Table1[[#This Row],[Myyntihinta]]-Table1[[#This Row],[Ostohinta]]</f>
        <v>4.01</v>
      </c>
    </row>
    <row r="4604" spans="1:11" x14ac:dyDescent="0.2">
      <c r="A4604">
        <v>55102</v>
      </c>
      <c r="B4604" s="21">
        <v>44722</v>
      </c>
      <c r="C4604" s="26" t="s">
        <v>828</v>
      </c>
      <c r="D4604">
        <v>1</v>
      </c>
      <c r="E4604">
        <v>14</v>
      </c>
      <c r="F4604">
        <v>15</v>
      </c>
      <c r="G4604">
        <v>11.16</v>
      </c>
      <c r="H4604" t="str">
        <f>_xlfn.XLOOKUP(Table1[[#This Row],[MyyjäID]],myyjat!$A$2:$A$16,myyjat!$B$2:$B$16)</f>
        <v>Hillevi</v>
      </c>
      <c r="I4604">
        <f>_xlfn.XLOOKUP(Table1[[#This Row],[Tuotenumero]],tuotteet!$A$2:$A$26,tuotteet!$C$2:$C$26)</f>
        <v>4</v>
      </c>
      <c r="J4604" t="str">
        <f>_xlfn.XLOOKUP(Table1[[#This Row],[ryhmäID]],ryhmat!$A$2:$A$7,ryhmat!$B$2:$B$7)</f>
        <v>Tarvikkeet</v>
      </c>
      <c r="K4604">
        <f>Table1[[#This Row],[Myyntihinta]]-Table1[[#This Row],[Ostohinta]]</f>
        <v>3.84</v>
      </c>
    </row>
    <row r="4605" spans="1:11" x14ac:dyDescent="0.2">
      <c r="A4605">
        <v>55103</v>
      </c>
      <c r="B4605" s="21">
        <v>44722</v>
      </c>
      <c r="C4605" s="26" t="s">
        <v>828</v>
      </c>
      <c r="D4605">
        <v>1</v>
      </c>
      <c r="E4605">
        <v>6</v>
      </c>
      <c r="F4605">
        <v>15</v>
      </c>
      <c r="G4605">
        <v>11.19</v>
      </c>
      <c r="H4605" t="str">
        <f>_xlfn.XLOOKUP(Table1[[#This Row],[MyyjäID]],myyjat!$A$2:$A$16,myyjat!$B$2:$B$16)</f>
        <v>Hessu</v>
      </c>
      <c r="I4605">
        <f>_xlfn.XLOOKUP(Table1[[#This Row],[Tuotenumero]],tuotteet!$A$2:$A$26,tuotteet!$C$2:$C$26)</f>
        <v>4</v>
      </c>
      <c r="J4605" t="str">
        <f>_xlfn.XLOOKUP(Table1[[#This Row],[ryhmäID]],ryhmat!$A$2:$A$7,ryhmat!$B$2:$B$7)</f>
        <v>Tarvikkeet</v>
      </c>
      <c r="K4605">
        <f>Table1[[#This Row],[Myyntihinta]]-Table1[[#This Row],[Ostohinta]]</f>
        <v>3.8100000000000005</v>
      </c>
    </row>
    <row r="4606" spans="1:11" x14ac:dyDescent="0.2">
      <c r="A4606">
        <v>55104</v>
      </c>
      <c r="B4606" s="21">
        <v>44722</v>
      </c>
      <c r="C4606" s="26" t="s">
        <v>826</v>
      </c>
      <c r="D4606">
        <v>1</v>
      </c>
      <c r="E4606">
        <v>7</v>
      </c>
      <c r="F4606">
        <v>17</v>
      </c>
      <c r="G4606">
        <v>9.52</v>
      </c>
      <c r="H4606" t="str">
        <f>_xlfn.XLOOKUP(Table1[[#This Row],[MyyjäID]],myyjat!$A$2:$A$16,myyjat!$B$2:$B$16)</f>
        <v>Rauno</v>
      </c>
      <c r="I4606">
        <f>_xlfn.XLOOKUP(Table1[[#This Row],[Tuotenumero]],tuotteet!$A$2:$A$26,tuotteet!$C$2:$C$26)</f>
        <v>4</v>
      </c>
      <c r="J4606" t="str">
        <f>_xlfn.XLOOKUP(Table1[[#This Row],[ryhmäID]],ryhmat!$A$2:$A$7,ryhmat!$B$2:$B$7)</f>
        <v>Tarvikkeet</v>
      </c>
      <c r="K4606">
        <f>Table1[[#This Row],[Myyntihinta]]-Table1[[#This Row],[Ostohinta]]</f>
        <v>7.48</v>
      </c>
    </row>
    <row r="4607" spans="1:11" x14ac:dyDescent="0.2">
      <c r="A4607">
        <v>55105</v>
      </c>
      <c r="B4607" s="21">
        <v>44723</v>
      </c>
      <c r="C4607" s="26" t="s">
        <v>828</v>
      </c>
      <c r="D4607">
        <v>1</v>
      </c>
      <c r="E4607">
        <v>7</v>
      </c>
      <c r="F4607">
        <v>15</v>
      </c>
      <c r="G4607">
        <v>10.71</v>
      </c>
      <c r="H4607" t="str">
        <f>_xlfn.XLOOKUP(Table1[[#This Row],[MyyjäID]],myyjat!$A$2:$A$16,myyjat!$B$2:$B$16)</f>
        <v>Rauno</v>
      </c>
      <c r="I4607">
        <f>_xlfn.XLOOKUP(Table1[[#This Row],[Tuotenumero]],tuotteet!$A$2:$A$26,tuotteet!$C$2:$C$26)</f>
        <v>4</v>
      </c>
      <c r="J4607" t="str">
        <f>_xlfn.XLOOKUP(Table1[[#This Row],[ryhmäID]],ryhmat!$A$2:$A$7,ryhmat!$B$2:$B$7)</f>
        <v>Tarvikkeet</v>
      </c>
      <c r="K4607">
        <f>Table1[[#This Row],[Myyntihinta]]-Table1[[#This Row],[Ostohinta]]</f>
        <v>4.2899999999999991</v>
      </c>
    </row>
    <row r="4608" spans="1:11" x14ac:dyDescent="0.2">
      <c r="A4608">
        <v>55106</v>
      </c>
      <c r="B4608" s="21">
        <v>44723</v>
      </c>
      <c r="C4608" s="26" t="s">
        <v>828</v>
      </c>
      <c r="D4608">
        <v>1</v>
      </c>
      <c r="E4608">
        <v>9</v>
      </c>
      <c r="F4608">
        <v>14</v>
      </c>
      <c r="G4608">
        <v>10.18</v>
      </c>
      <c r="H4608" t="str">
        <f>_xlfn.XLOOKUP(Table1[[#This Row],[MyyjäID]],myyjat!$A$2:$A$16,myyjat!$B$2:$B$16)</f>
        <v>Maija</v>
      </c>
      <c r="I4608">
        <f>_xlfn.XLOOKUP(Table1[[#This Row],[Tuotenumero]],tuotteet!$A$2:$A$26,tuotteet!$C$2:$C$26)</f>
        <v>4</v>
      </c>
      <c r="J4608" t="str">
        <f>_xlfn.XLOOKUP(Table1[[#This Row],[ryhmäID]],ryhmat!$A$2:$A$7,ryhmat!$B$2:$B$7)</f>
        <v>Tarvikkeet</v>
      </c>
      <c r="K4608">
        <f>Table1[[#This Row],[Myyntihinta]]-Table1[[#This Row],[Ostohinta]]</f>
        <v>3.8200000000000003</v>
      </c>
    </row>
    <row r="4609" spans="1:11" x14ac:dyDescent="0.2">
      <c r="A4609">
        <v>55107</v>
      </c>
      <c r="B4609" s="21">
        <v>44724</v>
      </c>
      <c r="C4609" s="26" t="s">
        <v>828</v>
      </c>
      <c r="D4609">
        <v>1</v>
      </c>
      <c r="E4609">
        <v>7</v>
      </c>
      <c r="F4609">
        <v>15</v>
      </c>
      <c r="G4609">
        <v>10.98</v>
      </c>
      <c r="H4609" t="str">
        <f>_xlfn.XLOOKUP(Table1[[#This Row],[MyyjäID]],myyjat!$A$2:$A$16,myyjat!$B$2:$B$16)</f>
        <v>Rauno</v>
      </c>
      <c r="I4609">
        <f>_xlfn.XLOOKUP(Table1[[#This Row],[Tuotenumero]],tuotteet!$A$2:$A$26,tuotteet!$C$2:$C$26)</f>
        <v>4</v>
      </c>
      <c r="J4609" t="str">
        <f>_xlfn.XLOOKUP(Table1[[#This Row],[ryhmäID]],ryhmat!$A$2:$A$7,ryhmat!$B$2:$B$7)</f>
        <v>Tarvikkeet</v>
      </c>
      <c r="K4609">
        <f>Table1[[#This Row],[Myyntihinta]]-Table1[[#This Row],[Ostohinta]]</f>
        <v>4.0199999999999996</v>
      </c>
    </row>
    <row r="4610" spans="1:11" x14ac:dyDescent="0.2">
      <c r="A4610">
        <v>55108</v>
      </c>
      <c r="B4610" s="21">
        <v>44724</v>
      </c>
      <c r="C4610" s="26" t="s">
        <v>831</v>
      </c>
      <c r="D4610">
        <v>1</v>
      </c>
      <c r="E4610">
        <v>7</v>
      </c>
      <c r="F4610">
        <v>118</v>
      </c>
      <c r="G4610">
        <v>79.069999999999993</v>
      </c>
      <c r="H4610" t="str">
        <f>_xlfn.XLOOKUP(Table1[[#This Row],[MyyjäID]],myyjat!$A$2:$A$16,myyjat!$B$2:$B$16)</f>
        <v>Rauno</v>
      </c>
      <c r="I4610">
        <f>_xlfn.XLOOKUP(Table1[[#This Row],[Tuotenumero]],tuotteet!$A$2:$A$26,tuotteet!$C$2:$C$26)</f>
        <v>6</v>
      </c>
      <c r="J4610" t="str">
        <f>_xlfn.XLOOKUP(Table1[[#This Row],[ryhmäID]],ryhmat!$A$2:$A$7,ryhmat!$B$2:$B$7)</f>
        <v>Digiboxit</v>
      </c>
      <c r="K4610">
        <f>Table1[[#This Row],[Myyntihinta]]-Table1[[#This Row],[Ostohinta]]</f>
        <v>38.930000000000007</v>
      </c>
    </row>
    <row r="4611" spans="1:11" x14ac:dyDescent="0.2">
      <c r="A4611">
        <v>55109</v>
      </c>
      <c r="B4611" s="21">
        <v>44724</v>
      </c>
      <c r="C4611" s="26" t="s">
        <v>827</v>
      </c>
      <c r="D4611">
        <v>1</v>
      </c>
      <c r="E4611">
        <v>7</v>
      </c>
      <c r="F4611">
        <v>243</v>
      </c>
      <c r="G4611">
        <v>138.75</v>
      </c>
      <c r="H4611" t="str">
        <f>_xlfn.XLOOKUP(Table1[[#This Row],[MyyjäID]],myyjat!$A$2:$A$16,myyjat!$B$2:$B$16)</f>
        <v>Rauno</v>
      </c>
      <c r="I4611">
        <f>_xlfn.XLOOKUP(Table1[[#This Row],[Tuotenumero]],tuotteet!$A$2:$A$26,tuotteet!$C$2:$C$26)</f>
        <v>1</v>
      </c>
      <c r="J4611" t="str">
        <f>_xlfn.XLOOKUP(Table1[[#This Row],[ryhmäID]],ryhmat!$A$2:$A$7,ryhmat!$B$2:$B$7)</f>
        <v>Äänentoisto</v>
      </c>
      <c r="K4611">
        <f>Table1[[#This Row],[Myyntihinta]]-Table1[[#This Row],[Ostohinta]]</f>
        <v>104.25</v>
      </c>
    </row>
    <row r="4612" spans="1:11" x14ac:dyDescent="0.2">
      <c r="A4612">
        <v>55110</v>
      </c>
      <c r="B4612" s="21">
        <v>44725</v>
      </c>
      <c r="C4612" s="26" t="s">
        <v>828</v>
      </c>
      <c r="D4612">
        <v>1</v>
      </c>
      <c r="E4612">
        <v>5</v>
      </c>
      <c r="F4612">
        <v>14</v>
      </c>
      <c r="G4612">
        <v>10.31</v>
      </c>
      <c r="H4612" t="str">
        <f>_xlfn.XLOOKUP(Table1[[#This Row],[MyyjäID]],myyjat!$A$2:$A$16,myyjat!$B$2:$B$16)</f>
        <v>Liisa</v>
      </c>
      <c r="I4612">
        <f>_xlfn.XLOOKUP(Table1[[#This Row],[Tuotenumero]],tuotteet!$A$2:$A$26,tuotteet!$C$2:$C$26)</f>
        <v>4</v>
      </c>
      <c r="J4612" t="str">
        <f>_xlfn.XLOOKUP(Table1[[#This Row],[ryhmäID]],ryhmat!$A$2:$A$7,ryhmat!$B$2:$B$7)</f>
        <v>Tarvikkeet</v>
      </c>
      <c r="K4612">
        <f>Table1[[#This Row],[Myyntihinta]]-Table1[[#This Row],[Ostohinta]]</f>
        <v>3.6899999999999995</v>
      </c>
    </row>
    <row r="4613" spans="1:11" x14ac:dyDescent="0.2">
      <c r="A4613">
        <v>55111</v>
      </c>
      <c r="B4613" s="21">
        <v>44725</v>
      </c>
      <c r="C4613" s="26" t="s">
        <v>828</v>
      </c>
      <c r="D4613">
        <v>1</v>
      </c>
      <c r="E4613">
        <v>7</v>
      </c>
      <c r="F4613">
        <v>15</v>
      </c>
      <c r="G4613">
        <v>10.42</v>
      </c>
      <c r="H4613" t="str">
        <f>_xlfn.XLOOKUP(Table1[[#This Row],[MyyjäID]],myyjat!$A$2:$A$16,myyjat!$B$2:$B$16)</f>
        <v>Rauno</v>
      </c>
      <c r="I4613">
        <f>_xlfn.XLOOKUP(Table1[[#This Row],[Tuotenumero]],tuotteet!$A$2:$A$26,tuotteet!$C$2:$C$26)</f>
        <v>4</v>
      </c>
      <c r="J4613" t="str">
        <f>_xlfn.XLOOKUP(Table1[[#This Row],[ryhmäID]],ryhmat!$A$2:$A$7,ryhmat!$B$2:$B$7)</f>
        <v>Tarvikkeet</v>
      </c>
      <c r="K4613">
        <f>Table1[[#This Row],[Myyntihinta]]-Table1[[#This Row],[Ostohinta]]</f>
        <v>4.58</v>
      </c>
    </row>
    <row r="4614" spans="1:11" x14ac:dyDescent="0.2">
      <c r="A4614">
        <v>55112</v>
      </c>
      <c r="B4614" s="21">
        <v>44725</v>
      </c>
      <c r="C4614" s="26" t="s">
        <v>828</v>
      </c>
      <c r="D4614">
        <v>1</v>
      </c>
      <c r="E4614">
        <v>3</v>
      </c>
      <c r="F4614">
        <v>15</v>
      </c>
      <c r="G4614">
        <v>10.34</v>
      </c>
      <c r="H4614" t="str">
        <f>_xlfn.XLOOKUP(Table1[[#This Row],[MyyjäID]],myyjat!$A$2:$A$16,myyjat!$B$2:$B$16)</f>
        <v>Pekka</v>
      </c>
      <c r="I4614">
        <f>_xlfn.XLOOKUP(Table1[[#This Row],[Tuotenumero]],tuotteet!$A$2:$A$26,tuotteet!$C$2:$C$26)</f>
        <v>4</v>
      </c>
      <c r="J4614" t="str">
        <f>_xlfn.XLOOKUP(Table1[[#This Row],[ryhmäID]],ryhmat!$A$2:$A$7,ryhmat!$B$2:$B$7)</f>
        <v>Tarvikkeet</v>
      </c>
      <c r="K4614">
        <f>Table1[[#This Row],[Myyntihinta]]-Table1[[#This Row],[Ostohinta]]</f>
        <v>4.66</v>
      </c>
    </row>
    <row r="4615" spans="1:11" x14ac:dyDescent="0.2">
      <c r="A4615">
        <v>55113</v>
      </c>
      <c r="B4615" s="21">
        <v>44725</v>
      </c>
      <c r="C4615" s="26" t="s">
        <v>828</v>
      </c>
      <c r="D4615">
        <v>1</v>
      </c>
      <c r="E4615">
        <v>16</v>
      </c>
      <c r="F4615">
        <v>14</v>
      </c>
      <c r="G4615">
        <v>10.220000000000001</v>
      </c>
      <c r="H4615" t="str">
        <f>_xlfn.XLOOKUP(Table1[[#This Row],[MyyjäID]],myyjat!$A$2:$A$16,myyjat!$B$2:$B$16)</f>
        <v>Sanni</v>
      </c>
      <c r="I4615">
        <f>_xlfn.XLOOKUP(Table1[[#This Row],[Tuotenumero]],tuotteet!$A$2:$A$26,tuotteet!$C$2:$C$26)</f>
        <v>4</v>
      </c>
      <c r="J4615" t="str">
        <f>_xlfn.XLOOKUP(Table1[[#This Row],[ryhmäID]],ryhmat!$A$2:$A$7,ryhmat!$B$2:$B$7)</f>
        <v>Tarvikkeet</v>
      </c>
      <c r="K4615">
        <f>Table1[[#This Row],[Myyntihinta]]-Table1[[#This Row],[Ostohinta]]</f>
        <v>3.7799999999999994</v>
      </c>
    </row>
    <row r="4616" spans="1:11" x14ac:dyDescent="0.2">
      <c r="A4616">
        <v>55114</v>
      </c>
      <c r="B4616" s="21">
        <v>44725</v>
      </c>
      <c r="C4616" s="26" t="s">
        <v>828</v>
      </c>
      <c r="D4616">
        <v>1</v>
      </c>
      <c r="E4616">
        <v>7</v>
      </c>
      <c r="F4616">
        <v>15</v>
      </c>
      <c r="G4616">
        <v>10.99</v>
      </c>
      <c r="H4616" t="str">
        <f>_xlfn.XLOOKUP(Table1[[#This Row],[MyyjäID]],myyjat!$A$2:$A$16,myyjat!$B$2:$B$16)</f>
        <v>Rauno</v>
      </c>
      <c r="I4616">
        <f>_xlfn.XLOOKUP(Table1[[#This Row],[Tuotenumero]],tuotteet!$A$2:$A$26,tuotteet!$C$2:$C$26)</f>
        <v>4</v>
      </c>
      <c r="J4616" t="str">
        <f>_xlfn.XLOOKUP(Table1[[#This Row],[ryhmäID]],ryhmat!$A$2:$A$7,ryhmat!$B$2:$B$7)</f>
        <v>Tarvikkeet</v>
      </c>
      <c r="K4616">
        <f>Table1[[#This Row],[Myyntihinta]]-Table1[[#This Row],[Ostohinta]]</f>
        <v>4.01</v>
      </c>
    </row>
    <row r="4617" spans="1:11" x14ac:dyDescent="0.2">
      <c r="A4617">
        <v>55115</v>
      </c>
      <c r="B4617" s="21">
        <v>44725</v>
      </c>
      <c r="C4617" s="26" t="s">
        <v>828</v>
      </c>
      <c r="D4617">
        <v>1</v>
      </c>
      <c r="E4617">
        <v>10</v>
      </c>
      <c r="F4617">
        <v>15</v>
      </c>
      <c r="G4617">
        <v>10.27</v>
      </c>
      <c r="H4617" t="str">
        <f>_xlfn.XLOOKUP(Table1[[#This Row],[MyyjäID]],myyjat!$A$2:$A$16,myyjat!$B$2:$B$16)</f>
        <v>Jenni</v>
      </c>
      <c r="I4617">
        <f>_xlfn.XLOOKUP(Table1[[#This Row],[Tuotenumero]],tuotteet!$A$2:$A$26,tuotteet!$C$2:$C$26)</f>
        <v>4</v>
      </c>
      <c r="J4617" t="str">
        <f>_xlfn.XLOOKUP(Table1[[#This Row],[ryhmäID]],ryhmat!$A$2:$A$7,ryhmat!$B$2:$B$7)</f>
        <v>Tarvikkeet</v>
      </c>
      <c r="K4617">
        <f>Table1[[#This Row],[Myyntihinta]]-Table1[[#This Row],[Ostohinta]]</f>
        <v>4.7300000000000004</v>
      </c>
    </row>
    <row r="4618" spans="1:11" x14ac:dyDescent="0.2">
      <c r="A4618">
        <v>55116</v>
      </c>
      <c r="B4618" s="21">
        <v>44725</v>
      </c>
      <c r="C4618" s="26" t="s">
        <v>828</v>
      </c>
      <c r="D4618">
        <v>1</v>
      </c>
      <c r="E4618">
        <v>13</v>
      </c>
      <c r="F4618">
        <v>15</v>
      </c>
      <c r="G4618">
        <v>10.82</v>
      </c>
      <c r="H4618" t="str">
        <f>_xlfn.XLOOKUP(Table1[[#This Row],[MyyjäID]],myyjat!$A$2:$A$16,myyjat!$B$2:$B$16)</f>
        <v>Mari</v>
      </c>
      <c r="I4618">
        <f>_xlfn.XLOOKUP(Table1[[#This Row],[Tuotenumero]],tuotteet!$A$2:$A$26,tuotteet!$C$2:$C$26)</f>
        <v>4</v>
      </c>
      <c r="J4618" t="str">
        <f>_xlfn.XLOOKUP(Table1[[#This Row],[ryhmäID]],ryhmat!$A$2:$A$7,ryhmat!$B$2:$B$7)</f>
        <v>Tarvikkeet</v>
      </c>
      <c r="K4618">
        <f>Table1[[#This Row],[Myyntihinta]]-Table1[[#This Row],[Ostohinta]]</f>
        <v>4.18</v>
      </c>
    </row>
    <row r="4619" spans="1:11" x14ac:dyDescent="0.2">
      <c r="A4619">
        <v>55117</v>
      </c>
      <c r="B4619" s="21">
        <v>44725</v>
      </c>
      <c r="C4619" s="26" t="s">
        <v>827</v>
      </c>
      <c r="D4619">
        <v>1</v>
      </c>
      <c r="E4619">
        <v>15</v>
      </c>
      <c r="F4619">
        <v>251</v>
      </c>
      <c r="G4619">
        <v>129.28</v>
      </c>
      <c r="H4619" t="str">
        <f>_xlfn.XLOOKUP(Table1[[#This Row],[MyyjäID]],myyjat!$A$2:$A$16,myyjat!$B$2:$B$16)</f>
        <v>Sohvi</v>
      </c>
      <c r="I4619">
        <f>_xlfn.XLOOKUP(Table1[[#This Row],[Tuotenumero]],tuotteet!$A$2:$A$26,tuotteet!$C$2:$C$26)</f>
        <v>1</v>
      </c>
      <c r="J4619" t="str">
        <f>_xlfn.XLOOKUP(Table1[[#This Row],[ryhmäID]],ryhmat!$A$2:$A$7,ryhmat!$B$2:$B$7)</f>
        <v>Äänentoisto</v>
      </c>
      <c r="K4619">
        <f>Table1[[#This Row],[Myyntihinta]]-Table1[[#This Row],[Ostohinta]]</f>
        <v>121.72</v>
      </c>
    </row>
    <row r="4620" spans="1:11" x14ac:dyDescent="0.2">
      <c r="A4620">
        <v>55118</v>
      </c>
      <c r="B4620" s="21">
        <v>44725</v>
      </c>
      <c r="C4620" s="26" t="s">
        <v>828</v>
      </c>
      <c r="D4620">
        <v>1</v>
      </c>
      <c r="E4620">
        <v>19</v>
      </c>
      <c r="F4620">
        <v>14</v>
      </c>
      <c r="G4620">
        <v>10.45</v>
      </c>
      <c r="H4620" t="str">
        <f>_xlfn.XLOOKUP(Table1[[#This Row],[MyyjäID]],myyjat!$A$2:$A$16,myyjat!$B$2:$B$16)</f>
        <v>Valtteri</v>
      </c>
      <c r="I4620">
        <f>_xlfn.XLOOKUP(Table1[[#This Row],[Tuotenumero]],tuotteet!$A$2:$A$26,tuotteet!$C$2:$C$26)</f>
        <v>4</v>
      </c>
      <c r="J4620" t="str">
        <f>_xlfn.XLOOKUP(Table1[[#This Row],[ryhmäID]],ryhmat!$A$2:$A$7,ryhmat!$B$2:$B$7)</f>
        <v>Tarvikkeet</v>
      </c>
      <c r="K4620">
        <f>Table1[[#This Row],[Myyntihinta]]-Table1[[#This Row],[Ostohinta]]</f>
        <v>3.5500000000000007</v>
      </c>
    </row>
    <row r="4621" spans="1:11" x14ac:dyDescent="0.2">
      <c r="A4621">
        <v>55119</v>
      </c>
      <c r="B4621" s="21">
        <v>44725</v>
      </c>
      <c r="C4621" s="26" t="s">
        <v>828</v>
      </c>
      <c r="D4621">
        <v>1</v>
      </c>
      <c r="E4621">
        <v>3</v>
      </c>
      <c r="F4621">
        <v>15</v>
      </c>
      <c r="G4621">
        <v>10.51</v>
      </c>
      <c r="H4621" t="str">
        <f>_xlfn.XLOOKUP(Table1[[#This Row],[MyyjäID]],myyjat!$A$2:$A$16,myyjat!$B$2:$B$16)</f>
        <v>Pekka</v>
      </c>
      <c r="I4621">
        <f>_xlfn.XLOOKUP(Table1[[#This Row],[Tuotenumero]],tuotteet!$A$2:$A$26,tuotteet!$C$2:$C$26)</f>
        <v>4</v>
      </c>
      <c r="J4621" t="str">
        <f>_xlfn.XLOOKUP(Table1[[#This Row],[ryhmäID]],ryhmat!$A$2:$A$7,ryhmat!$B$2:$B$7)</f>
        <v>Tarvikkeet</v>
      </c>
      <c r="K4621">
        <f>Table1[[#This Row],[Myyntihinta]]-Table1[[#This Row],[Ostohinta]]</f>
        <v>4.49</v>
      </c>
    </row>
    <row r="4622" spans="1:11" x14ac:dyDescent="0.2">
      <c r="A4622">
        <v>55120</v>
      </c>
      <c r="B4622" s="21">
        <v>44725</v>
      </c>
      <c r="C4622" s="26" t="s">
        <v>828</v>
      </c>
      <c r="D4622">
        <v>1</v>
      </c>
      <c r="E4622">
        <v>5</v>
      </c>
      <c r="F4622">
        <v>15</v>
      </c>
      <c r="G4622">
        <v>10.17</v>
      </c>
      <c r="H4622" t="str">
        <f>_xlfn.XLOOKUP(Table1[[#This Row],[MyyjäID]],myyjat!$A$2:$A$16,myyjat!$B$2:$B$16)</f>
        <v>Liisa</v>
      </c>
      <c r="I4622">
        <f>_xlfn.XLOOKUP(Table1[[#This Row],[Tuotenumero]],tuotteet!$A$2:$A$26,tuotteet!$C$2:$C$26)</f>
        <v>4</v>
      </c>
      <c r="J4622" t="str">
        <f>_xlfn.XLOOKUP(Table1[[#This Row],[ryhmäID]],ryhmat!$A$2:$A$7,ryhmat!$B$2:$B$7)</f>
        <v>Tarvikkeet</v>
      </c>
      <c r="K4622">
        <f>Table1[[#This Row],[Myyntihinta]]-Table1[[#This Row],[Ostohinta]]</f>
        <v>4.83</v>
      </c>
    </row>
    <row r="4623" spans="1:11" x14ac:dyDescent="0.2">
      <c r="A4623">
        <v>55121</v>
      </c>
      <c r="B4623" s="21">
        <v>44725</v>
      </c>
      <c r="C4623" s="26" t="s">
        <v>828</v>
      </c>
      <c r="D4623">
        <v>1</v>
      </c>
      <c r="E4623">
        <v>7</v>
      </c>
      <c r="F4623">
        <v>14</v>
      </c>
      <c r="G4623">
        <v>11.24</v>
      </c>
      <c r="H4623" t="str">
        <f>_xlfn.XLOOKUP(Table1[[#This Row],[MyyjäID]],myyjat!$A$2:$A$16,myyjat!$B$2:$B$16)</f>
        <v>Rauno</v>
      </c>
      <c r="I4623">
        <f>_xlfn.XLOOKUP(Table1[[#This Row],[Tuotenumero]],tuotteet!$A$2:$A$26,tuotteet!$C$2:$C$26)</f>
        <v>4</v>
      </c>
      <c r="J4623" t="str">
        <f>_xlfn.XLOOKUP(Table1[[#This Row],[ryhmäID]],ryhmat!$A$2:$A$7,ryhmat!$B$2:$B$7)</f>
        <v>Tarvikkeet</v>
      </c>
      <c r="K4623">
        <f>Table1[[#This Row],[Myyntihinta]]-Table1[[#This Row],[Ostohinta]]</f>
        <v>2.76</v>
      </c>
    </row>
    <row r="4624" spans="1:11" x14ac:dyDescent="0.2">
      <c r="A4624">
        <v>55122</v>
      </c>
      <c r="B4624" s="21">
        <v>44726</v>
      </c>
      <c r="C4624" s="26" t="s">
        <v>828</v>
      </c>
      <c r="D4624">
        <v>1</v>
      </c>
      <c r="E4624">
        <v>3</v>
      </c>
      <c r="F4624">
        <v>15</v>
      </c>
      <c r="G4624">
        <v>10.31</v>
      </c>
      <c r="H4624" t="str">
        <f>_xlfn.XLOOKUP(Table1[[#This Row],[MyyjäID]],myyjat!$A$2:$A$16,myyjat!$B$2:$B$16)</f>
        <v>Pekka</v>
      </c>
      <c r="I4624">
        <f>_xlfn.XLOOKUP(Table1[[#This Row],[Tuotenumero]],tuotteet!$A$2:$A$26,tuotteet!$C$2:$C$26)</f>
        <v>4</v>
      </c>
      <c r="J4624" t="str">
        <f>_xlfn.XLOOKUP(Table1[[#This Row],[ryhmäID]],ryhmat!$A$2:$A$7,ryhmat!$B$2:$B$7)</f>
        <v>Tarvikkeet</v>
      </c>
      <c r="K4624">
        <f>Table1[[#This Row],[Myyntihinta]]-Table1[[#This Row],[Ostohinta]]</f>
        <v>4.6899999999999995</v>
      </c>
    </row>
    <row r="4625" spans="1:11" x14ac:dyDescent="0.2">
      <c r="A4625">
        <v>55123</v>
      </c>
      <c r="B4625" s="21">
        <v>44726</v>
      </c>
      <c r="C4625" s="26" t="s">
        <v>828</v>
      </c>
      <c r="D4625">
        <v>1</v>
      </c>
      <c r="E4625">
        <v>15</v>
      </c>
      <c r="F4625">
        <v>15</v>
      </c>
      <c r="G4625">
        <v>10.17</v>
      </c>
      <c r="H4625" t="str">
        <f>_xlfn.XLOOKUP(Table1[[#This Row],[MyyjäID]],myyjat!$A$2:$A$16,myyjat!$B$2:$B$16)</f>
        <v>Sohvi</v>
      </c>
      <c r="I4625">
        <f>_xlfn.XLOOKUP(Table1[[#This Row],[Tuotenumero]],tuotteet!$A$2:$A$26,tuotteet!$C$2:$C$26)</f>
        <v>4</v>
      </c>
      <c r="J4625" t="str">
        <f>_xlfn.XLOOKUP(Table1[[#This Row],[ryhmäID]],ryhmat!$A$2:$A$7,ryhmat!$B$2:$B$7)</f>
        <v>Tarvikkeet</v>
      </c>
      <c r="K4625">
        <f>Table1[[#This Row],[Myyntihinta]]-Table1[[#This Row],[Ostohinta]]</f>
        <v>4.83</v>
      </c>
    </row>
    <row r="4626" spans="1:11" x14ac:dyDescent="0.2">
      <c r="A4626">
        <v>55124</v>
      </c>
      <c r="B4626" s="21">
        <v>44726</v>
      </c>
      <c r="C4626" s="26" t="s">
        <v>828</v>
      </c>
      <c r="D4626">
        <v>1</v>
      </c>
      <c r="E4626">
        <v>5</v>
      </c>
      <c r="F4626">
        <v>14</v>
      </c>
      <c r="G4626">
        <v>10.34</v>
      </c>
      <c r="H4626" t="str">
        <f>_xlfn.XLOOKUP(Table1[[#This Row],[MyyjäID]],myyjat!$A$2:$A$16,myyjat!$B$2:$B$16)</f>
        <v>Liisa</v>
      </c>
      <c r="I4626">
        <f>_xlfn.XLOOKUP(Table1[[#This Row],[Tuotenumero]],tuotteet!$A$2:$A$26,tuotteet!$C$2:$C$26)</f>
        <v>4</v>
      </c>
      <c r="J4626" t="str">
        <f>_xlfn.XLOOKUP(Table1[[#This Row],[ryhmäID]],ryhmat!$A$2:$A$7,ryhmat!$B$2:$B$7)</f>
        <v>Tarvikkeet</v>
      </c>
      <c r="K4626">
        <f>Table1[[#This Row],[Myyntihinta]]-Table1[[#This Row],[Ostohinta]]</f>
        <v>3.66</v>
      </c>
    </row>
    <row r="4627" spans="1:11" x14ac:dyDescent="0.2">
      <c r="A4627">
        <v>55125</v>
      </c>
      <c r="B4627" s="21">
        <v>44726</v>
      </c>
      <c r="C4627" s="26" t="s">
        <v>828</v>
      </c>
      <c r="D4627">
        <v>1</v>
      </c>
      <c r="E4627">
        <v>6</v>
      </c>
      <c r="F4627">
        <v>14</v>
      </c>
      <c r="G4627">
        <v>10.71</v>
      </c>
      <c r="H4627" t="str">
        <f>_xlfn.XLOOKUP(Table1[[#This Row],[MyyjäID]],myyjat!$A$2:$A$16,myyjat!$B$2:$B$16)</f>
        <v>Hessu</v>
      </c>
      <c r="I4627">
        <f>_xlfn.XLOOKUP(Table1[[#This Row],[Tuotenumero]],tuotteet!$A$2:$A$26,tuotteet!$C$2:$C$26)</f>
        <v>4</v>
      </c>
      <c r="J4627" t="str">
        <f>_xlfn.XLOOKUP(Table1[[#This Row],[ryhmäID]],ryhmat!$A$2:$A$7,ryhmat!$B$2:$B$7)</f>
        <v>Tarvikkeet</v>
      </c>
      <c r="K4627">
        <f>Table1[[#This Row],[Myyntihinta]]-Table1[[#This Row],[Ostohinta]]</f>
        <v>3.2899999999999991</v>
      </c>
    </row>
    <row r="4628" spans="1:11" x14ac:dyDescent="0.2">
      <c r="A4628">
        <v>55126</v>
      </c>
      <c r="B4628" s="21">
        <v>44726</v>
      </c>
      <c r="C4628" s="26" t="s">
        <v>828</v>
      </c>
      <c r="D4628">
        <v>1</v>
      </c>
      <c r="E4628">
        <v>6</v>
      </c>
      <c r="F4628">
        <v>14</v>
      </c>
      <c r="G4628">
        <v>10.46</v>
      </c>
      <c r="H4628" t="str">
        <f>_xlfn.XLOOKUP(Table1[[#This Row],[MyyjäID]],myyjat!$A$2:$A$16,myyjat!$B$2:$B$16)</f>
        <v>Hessu</v>
      </c>
      <c r="I4628">
        <f>_xlfn.XLOOKUP(Table1[[#This Row],[Tuotenumero]],tuotteet!$A$2:$A$26,tuotteet!$C$2:$C$26)</f>
        <v>4</v>
      </c>
      <c r="J4628" t="str">
        <f>_xlfn.XLOOKUP(Table1[[#This Row],[ryhmäID]],ryhmat!$A$2:$A$7,ryhmat!$B$2:$B$7)</f>
        <v>Tarvikkeet</v>
      </c>
      <c r="K4628">
        <f>Table1[[#This Row],[Myyntihinta]]-Table1[[#This Row],[Ostohinta]]</f>
        <v>3.5399999999999991</v>
      </c>
    </row>
    <row r="4629" spans="1:11" x14ac:dyDescent="0.2">
      <c r="A4629">
        <v>55127</v>
      </c>
      <c r="B4629" s="21">
        <v>44726</v>
      </c>
      <c r="C4629" s="26" t="s">
        <v>828</v>
      </c>
      <c r="D4629">
        <v>1</v>
      </c>
      <c r="E4629">
        <v>9</v>
      </c>
      <c r="F4629">
        <v>15</v>
      </c>
      <c r="G4629">
        <v>11.03</v>
      </c>
      <c r="H4629" t="str">
        <f>_xlfn.XLOOKUP(Table1[[#This Row],[MyyjäID]],myyjat!$A$2:$A$16,myyjat!$B$2:$B$16)</f>
        <v>Maija</v>
      </c>
      <c r="I4629">
        <f>_xlfn.XLOOKUP(Table1[[#This Row],[Tuotenumero]],tuotteet!$A$2:$A$26,tuotteet!$C$2:$C$26)</f>
        <v>4</v>
      </c>
      <c r="J4629" t="str">
        <f>_xlfn.XLOOKUP(Table1[[#This Row],[ryhmäID]],ryhmat!$A$2:$A$7,ryhmat!$B$2:$B$7)</f>
        <v>Tarvikkeet</v>
      </c>
      <c r="K4629">
        <f>Table1[[#This Row],[Myyntihinta]]-Table1[[#This Row],[Ostohinta]]</f>
        <v>3.9700000000000006</v>
      </c>
    </row>
    <row r="4630" spans="1:11" x14ac:dyDescent="0.2">
      <c r="A4630">
        <v>55128</v>
      </c>
      <c r="B4630" s="21">
        <v>44726</v>
      </c>
      <c r="C4630" s="26" t="s">
        <v>828</v>
      </c>
      <c r="D4630">
        <v>1</v>
      </c>
      <c r="E4630">
        <v>6</v>
      </c>
      <c r="F4630">
        <v>15</v>
      </c>
      <c r="G4630">
        <v>10.26</v>
      </c>
      <c r="H4630" t="str">
        <f>_xlfn.XLOOKUP(Table1[[#This Row],[MyyjäID]],myyjat!$A$2:$A$16,myyjat!$B$2:$B$16)</f>
        <v>Hessu</v>
      </c>
      <c r="I4630">
        <f>_xlfn.XLOOKUP(Table1[[#This Row],[Tuotenumero]],tuotteet!$A$2:$A$26,tuotteet!$C$2:$C$26)</f>
        <v>4</v>
      </c>
      <c r="J4630" t="str">
        <f>_xlfn.XLOOKUP(Table1[[#This Row],[ryhmäID]],ryhmat!$A$2:$A$7,ryhmat!$B$2:$B$7)</f>
        <v>Tarvikkeet</v>
      </c>
      <c r="K4630">
        <f>Table1[[#This Row],[Myyntihinta]]-Table1[[#This Row],[Ostohinta]]</f>
        <v>4.74</v>
      </c>
    </row>
    <row r="4631" spans="1:11" x14ac:dyDescent="0.2">
      <c r="A4631">
        <v>55129</v>
      </c>
      <c r="B4631" s="21">
        <v>44726</v>
      </c>
      <c r="C4631" s="26" t="s">
        <v>828</v>
      </c>
      <c r="D4631">
        <v>1</v>
      </c>
      <c r="E4631">
        <v>16</v>
      </c>
      <c r="F4631">
        <v>14</v>
      </c>
      <c r="G4631">
        <v>10.99</v>
      </c>
      <c r="H4631" t="str">
        <f>_xlfn.XLOOKUP(Table1[[#This Row],[MyyjäID]],myyjat!$A$2:$A$16,myyjat!$B$2:$B$16)</f>
        <v>Sanni</v>
      </c>
      <c r="I4631">
        <f>_xlfn.XLOOKUP(Table1[[#This Row],[Tuotenumero]],tuotteet!$A$2:$A$26,tuotteet!$C$2:$C$26)</f>
        <v>4</v>
      </c>
      <c r="J4631" t="str">
        <f>_xlfn.XLOOKUP(Table1[[#This Row],[ryhmäID]],ryhmat!$A$2:$A$7,ryhmat!$B$2:$B$7)</f>
        <v>Tarvikkeet</v>
      </c>
      <c r="K4631">
        <f>Table1[[#This Row],[Myyntihinta]]-Table1[[#This Row],[Ostohinta]]</f>
        <v>3.01</v>
      </c>
    </row>
    <row r="4632" spans="1:11" x14ac:dyDescent="0.2">
      <c r="A4632">
        <v>55130</v>
      </c>
      <c r="B4632" s="21">
        <v>44727</v>
      </c>
      <c r="C4632" s="26" t="s">
        <v>828</v>
      </c>
      <c r="D4632">
        <v>1</v>
      </c>
      <c r="E4632">
        <v>11</v>
      </c>
      <c r="F4632">
        <v>15</v>
      </c>
      <c r="G4632">
        <v>10.72</v>
      </c>
      <c r="H4632" t="str">
        <f>_xlfn.XLOOKUP(Table1[[#This Row],[MyyjäID]],myyjat!$A$2:$A$16,myyjat!$B$2:$B$16)</f>
        <v>Lisbeth</v>
      </c>
      <c r="I4632">
        <f>_xlfn.XLOOKUP(Table1[[#This Row],[Tuotenumero]],tuotteet!$A$2:$A$26,tuotteet!$C$2:$C$26)</f>
        <v>4</v>
      </c>
      <c r="J4632" t="str">
        <f>_xlfn.XLOOKUP(Table1[[#This Row],[ryhmäID]],ryhmat!$A$2:$A$7,ryhmat!$B$2:$B$7)</f>
        <v>Tarvikkeet</v>
      </c>
      <c r="K4632">
        <f>Table1[[#This Row],[Myyntihinta]]-Table1[[#This Row],[Ostohinta]]</f>
        <v>4.2799999999999994</v>
      </c>
    </row>
    <row r="4633" spans="1:11" x14ac:dyDescent="0.2">
      <c r="A4633">
        <v>55131</v>
      </c>
      <c r="B4633" s="21">
        <v>44727</v>
      </c>
      <c r="C4633" s="26" t="s">
        <v>828</v>
      </c>
      <c r="D4633">
        <v>1</v>
      </c>
      <c r="E4633">
        <v>13</v>
      </c>
      <c r="F4633">
        <v>15</v>
      </c>
      <c r="G4633">
        <v>10.55</v>
      </c>
      <c r="H4633" t="str">
        <f>_xlfn.XLOOKUP(Table1[[#This Row],[MyyjäID]],myyjat!$A$2:$A$16,myyjat!$B$2:$B$16)</f>
        <v>Mari</v>
      </c>
      <c r="I4633">
        <f>_xlfn.XLOOKUP(Table1[[#This Row],[Tuotenumero]],tuotteet!$A$2:$A$26,tuotteet!$C$2:$C$26)</f>
        <v>4</v>
      </c>
      <c r="J4633" t="str">
        <f>_xlfn.XLOOKUP(Table1[[#This Row],[ryhmäID]],ryhmat!$A$2:$A$7,ryhmat!$B$2:$B$7)</f>
        <v>Tarvikkeet</v>
      </c>
      <c r="K4633">
        <f>Table1[[#This Row],[Myyntihinta]]-Table1[[#This Row],[Ostohinta]]</f>
        <v>4.4499999999999993</v>
      </c>
    </row>
    <row r="4634" spans="1:11" x14ac:dyDescent="0.2">
      <c r="A4634">
        <v>55132</v>
      </c>
      <c r="B4634" s="21">
        <v>44727</v>
      </c>
      <c r="C4634" s="26" t="s">
        <v>828</v>
      </c>
      <c r="D4634">
        <v>1</v>
      </c>
      <c r="E4634">
        <v>10</v>
      </c>
      <c r="F4634">
        <v>14</v>
      </c>
      <c r="G4634">
        <v>10.74</v>
      </c>
      <c r="H4634" t="str">
        <f>_xlfn.XLOOKUP(Table1[[#This Row],[MyyjäID]],myyjat!$A$2:$A$16,myyjat!$B$2:$B$16)</f>
        <v>Jenni</v>
      </c>
      <c r="I4634">
        <f>_xlfn.XLOOKUP(Table1[[#This Row],[Tuotenumero]],tuotteet!$A$2:$A$26,tuotteet!$C$2:$C$26)</f>
        <v>4</v>
      </c>
      <c r="J4634" t="str">
        <f>_xlfn.XLOOKUP(Table1[[#This Row],[ryhmäID]],ryhmat!$A$2:$A$7,ryhmat!$B$2:$B$7)</f>
        <v>Tarvikkeet</v>
      </c>
      <c r="K4634">
        <f>Table1[[#This Row],[Myyntihinta]]-Table1[[#This Row],[Ostohinta]]</f>
        <v>3.26</v>
      </c>
    </row>
    <row r="4635" spans="1:11" x14ac:dyDescent="0.2">
      <c r="A4635">
        <v>55133</v>
      </c>
      <c r="B4635" s="21">
        <v>44727</v>
      </c>
      <c r="C4635" s="26" t="s">
        <v>826</v>
      </c>
      <c r="D4635">
        <v>1</v>
      </c>
      <c r="E4635">
        <v>3</v>
      </c>
      <c r="F4635">
        <v>18</v>
      </c>
      <c r="G4635">
        <v>8.8800000000000008</v>
      </c>
      <c r="H4635" t="str">
        <f>_xlfn.XLOOKUP(Table1[[#This Row],[MyyjäID]],myyjat!$A$2:$A$16,myyjat!$B$2:$B$16)</f>
        <v>Pekka</v>
      </c>
      <c r="I4635">
        <f>_xlfn.XLOOKUP(Table1[[#This Row],[Tuotenumero]],tuotteet!$A$2:$A$26,tuotteet!$C$2:$C$26)</f>
        <v>4</v>
      </c>
      <c r="J4635" t="str">
        <f>_xlfn.XLOOKUP(Table1[[#This Row],[ryhmäID]],ryhmat!$A$2:$A$7,ryhmat!$B$2:$B$7)</f>
        <v>Tarvikkeet</v>
      </c>
      <c r="K4635">
        <f>Table1[[#This Row],[Myyntihinta]]-Table1[[#This Row],[Ostohinta]]</f>
        <v>9.1199999999999992</v>
      </c>
    </row>
    <row r="4636" spans="1:11" x14ac:dyDescent="0.2">
      <c r="A4636">
        <v>55134</v>
      </c>
      <c r="B4636" s="21">
        <v>44728</v>
      </c>
      <c r="C4636" s="26" t="s">
        <v>829</v>
      </c>
      <c r="D4636">
        <v>1</v>
      </c>
      <c r="E4636">
        <v>11</v>
      </c>
      <c r="F4636">
        <v>322</v>
      </c>
      <c r="G4636">
        <v>230.62</v>
      </c>
      <c r="H4636" t="str">
        <f>_xlfn.XLOOKUP(Table1[[#This Row],[MyyjäID]],myyjat!$A$2:$A$16,myyjat!$B$2:$B$16)</f>
        <v>Lisbeth</v>
      </c>
      <c r="I4636">
        <f>_xlfn.XLOOKUP(Table1[[#This Row],[Tuotenumero]],tuotteet!$A$2:$A$26,tuotteet!$C$2:$C$26)</f>
        <v>3</v>
      </c>
      <c r="J4636" t="str">
        <f>_xlfn.XLOOKUP(Table1[[#This Row],[ryhmäID]],ryhmat!$A$2:$A$7,ryhmat!$B$2:$B$7)</f>
        <v>TV</v>
      </c>
      <c r="K4636">
        <f>Table1[[#This Row],[Myyntihinta]]-Table1[[#This Row],[Ostohinta]]</f>
        <v>91.38</v>
      </c>
    </row>
    <row r="4637" spans="1:11" x14ac:dyDescent="0.2">
      <c r="A4637">
        <v>55135</v>
      </c>
      <c r="B4637" s="21">
        <v>44728</v>
      </c>
      <c r="C4637" s="26" t="s">
        <v>828</v>
      </c>
      <c r="D4637">
        <v>1</v>
      </c>
      <c r="E4637">
        <v>15</v>
      </c>
      <c r="F4637">
        <v>15</v>
      </c>
      <c r="G4637">
        <v>10.4</v>
      </c>
      <c r="H4637" t="str">
        <f>_xlfn.XLOOKUP(Table1[[#This Row],[MyyjäID]],myyjat!$A$2:$A$16,myyjat!$B$2:$B$16)</f>
        <v>Sohvi</v>
      </c>
      <c r="I4637">
        <f>_xlfn.XLOOKUP(Table1[[#This Row],[Tuotenumero]],tuotteet!$A$2:$A$26,tuotteet!$C$2:$C$26)</f>
        <v>4</v>
      </c>
      <c r="J4637" t="str">
        <f>_xlfn.XLOOKUP(Table1[[#This Row],[ryhmäID]],ryhmat!$A$2:$A$7,ryhmat!$B$2:$B$7)</f>
        <v>Tarvikkeet</v>
      </c>
      <c r="K4637">
        <f>Table1[[#This Row],[Myyntihinta]]-Table1[[#This Row],[Ostohinta]]</f>
        <v>4.5999999999999996</v>
      </c>
    </row>
    <row r="4638" spans="1:11" x14ac:dyDescent="0.2">
      <c r="A4638">
        <v>55136</v>
      </c>
      <c r="B4638" s="21">
        <v>44728</v>
      </c>
      <c r="C4638" s="26" t="s">
        <v>827</v>
      </c>
      <c r="D4638">
        <v>1</v>
      </c>
      <c r="E4638">
        <v>7</v>
      </c>
      <c r="F4638">
        <v>244</v>
      </c>
      <c r="G4638">
        <v>137.22999999999999</v>
      </c>
      <c r="H4638" t="str">
        <f>_xlfn.XLOOKUP(Table1[[#This Row],[MyyjäID]],myyjat!$A$2:$A$16,myyjat!$B$2:$B$16)</f>
        <v>Rauno</v>
      </c>
      <c r="I4638">
        <f>_xlfn.XLOOKUP(Table1[[#This Row],[Tuotenumero]],tuotteet!$A$2:$A$26,tuotteet!$C$2:$C$26)</f>
        <v>1</v>
      </c>
      <c r="J4638" t="str">
        <f>_xlfn.XLOOKUP(Table1[[#This Row],[ryhmäID]],ryhmat!$A$2:$A$7,ryhmat!$B$2:$B$7)</f>
        <v>Äänentoisto</v>
      </c>
      <c r="K4638">
        <f>Table1[[#This Row],[Myyntihinta]]-Table1[[#This Row],[Ostohinta]]</f>
        <v>106.77000000000001</v>
      </c>
    </row>
    <row r="4639" spans="1:11" x14ac:dyDescent="0.2">
      <c r="A4639">
        <v>55137</v>
      </c>
      <c r="B4639" s="21">
        <v>44729</v>
      </c>
      <c r="C4639" s="26" t="s">
        <v>828</v>
      </c>
      <c r="D4639">
        <v>1</v>
      </c>
      <c r="E4639">
        <v>2</v>
      </c>
      <c r="F4639">
        <v>15</v>
      </c>
      <c r="G4639">
        <v>10.84</v>
      </c>
      <c r="H4639" t="str">
        <f>_xlfn.XLOOKUP(Table1[[#This Row],[MyyjäID]],myyjat!$A$2:$A$16,myyjat!$B$2:$B$16)</f>
        <v>Petteri</v>
      </c>
      <c r="I4639">
        <f>_xlfn.XLOOKUP(Table1[[#This Row],[Tuotenumero]],tuotteet!$A$2:$A$26,tuotteet!$C$2:$C$26)</f>
        <v>4</v>
      </c>
      <c r="J4639" t="str">
        <f>_xlfn.XLOOKUP(Table1[[#This Row],[ryhmäID]],ryhmat!$A$2:$A$7,ryhmat!$B$2:$B$7)</f>
        <v>Tarvikkeet</v>
      </c>
      <c r="K4639">
        <f>Table1[[#This Row],[Myyntihinta]]-Table1[[#This Row],[Ostohinta]]</f>
        <v>4.16</v>
      </c>
    </row>
    <row r="4640" spans="1:11" x14ac:dyDescent="0.2">
      <c r="A4640">
        <v>55138</v>
      </c>
      <c r="B4640" s="21">
        <v>44729</v>
      </c>
      <c r="C4640" s="26" t="s">
        <v>828</v>
      </c>
      <c r="D4640">
        <v>1</v>
      </c>
      <c r="E4640">
        <v>10</v>
      </c>
      <c r="F4640">
        <v>14</v>
      </c>
      <c r="G4640">
        <v>10.19</v>
      </c>
      <c r="H4640" t="str">
        <f>_xlfn.XLOOKUP(Table1[[#This Row],[MyyjäID]],myyjat!$A$2:$A$16,myyjat!$B$2:$B$16)</f>
        <v>Jenni</v>
      </c>
      <c r="I4640">
        <f>_xlfn.XLOOKUP(Table1[[#This Row],[Tuotenumero]],tuotteet!$A$2:$A$26,tuotteet!$C$2:$C$26)</f>
        <v>4</v>
      </c>
      <c r="J4640" t="str">
        <f>_xlfn.XLOOKUP(Table1[[#This Row],[ryhmäID]],ryhmat!$A$2:$A$7,ryhmat!$B$2:$B$7)</f>
        <v>Tarvikkeet</v>
      </c>
      <c r="K4640">
        <f>Table1[[#This Row],[Myyntihinta]]-Table1[[#This Row],[Ostohinta]]</f>
        <v>3.8100000000000005</v>
      </c>
    </row>
    <row r="4641" spans="1:11" x14ac:dyDescent="0.2">
      <c r="A4641">
        <v>55139</v>
      </c>
      <c r="B4641" s="21">
        <v>44729</v>
      </c>
      <c r="C4641" s="26" t="s">
        <v>833</v>
      </c>
      <c r="D4641">
        <v>1</v>
      </c>
      <c r="E4641">
        <v>16</v>
      </c>
      <c r="F4641">
        <v>33</v>
      </c>
      <c r="G4641">
        <v>20.100000000000001</v>
      </c>
      <c r="H4641" t="str">
        <f>_xlfn.XLOOKUP(Table1[[#This Row],[MyyjäID]],myyjat!$A$2:$A$16,myyjat!$B$2:$B$16)</f>
        <v>Sanni</v>
      </c>
      <c r="I4641">
        <f>_xlfn.XLOOKUP(Table1[[#This Row],[Tuotenumero]],tuotteet!$A$2:$A$26,tuotteet!$C$2:$C$26)</f>
        <v>4</v>
      </c>
      <c r="J4641" t="str">
        <f>_xlfn.XLOOKUP(Table1[[#This Row],[ryhmäID]],ryhmat!$A$2:$A$7,ryhmat!$B$2:$B$7)</f>
        <v>Tarvikkeet</v>
      </c>
      <c r="K4641">
        <f>Table1[[#This Row],[Myyntihinta]]-Table1[[#This Row],[Ostohinta]]</f>
        <v>12.899999999999999</v>
      </c>
    </row>
    <row r="4642" spans="1:11" x14ac:dyDescent="0.2">
      <c r="A4642">
        <v>55140</v>
      </c>
      <c r="B4642" s="21">
        <v>44730</v>
      </c>
      <c r="C4642" s="26" t="s">
        <v>828</v>
      </c>
      <c r="D4642">
        <v>1</v>
      </c>
      <c r="E4642">
        <v>7</v>
      </c>
      <c r="F4642">
        <v>14</v>
      </c>
      <c r="G4642">
        <v>10.77</v>
      </c>
      <c r="H4642" t="str">
        <f>_xlfn.XLOOKUP(Table1[[#This Row],[MyyjäID]],myyjat!$A$2:$A$16,myyjat!$B$2:$B$16)</f>
        <v>Rauno</v>
      </c>
      <c r="I4642">
        <f>_xlfn.XLOOKUP(Table1[[#This Row],[Tuotenumero]],tuotteet!$A$2:$A$26,tuotteet!$C$2:$C$26)</f>
        <v>4</v>
      </c>
      <c r="J4642" t="str">
        <f>_xlfn.XLOOKUP(Table1[[#This Row],[ryhmäID]],ryhmat!$A$2:$A$7,ryhmat!$B$2:$B$7)</f>
        <v>Tarvikkeet</v>
      </c>
      <c r="K4642">
        <f>Table1[[#This Row],[Myyntihinta]]-Table1[[#This Row],[Ostohinta]]</f>
        <v>3.2300000000000004</v>
      </c>
    </row>
    <row r="4643" spans="1:11" x14ac:dyDescent="0.2">
      <c r="A4643">
        <v>55141</v>
      </c>
      <c r="B4643" s="21">
        <v>44730</v>
      </c>
      <c r="C4643" s="26" t="s">
        <v>828</v>
      </c>
      <c r="D4643">
        <v>1</v>
      </c>
      <c r="E4643">
        <v>2</v>
      </c>
      <c r="F4643">
        <v>14</v>
      </c>
      <c r="G4643">
        <v>10.91</v>
      </c>
      <c r="H4643" t="str">
        <f>_xlfn.XLOOKUP(Table1[[#This Row],[MyyjäID]],myyjat!$A$2:$A$16,myyjat!$B$2:$B$16)</f>
        <v>Petteri</v>
      </c>
      <c r="I4643">
        <f>_xlfn.XLOOKUP(Table1[[#This Row],[Tuotenumero]],tuotteet!$A$2:$A$26,tuotteet!$C$2:$C$26)</f>
        <v>4</v>
      </c>
      <c r="J4643" t="str">
        <f>_xlfn.XLOOKUP(Table1[[#This Row],[ryhmäID]],ryhmat!$A$2:$A$7,ryhmat!$B$2:$B$7)</f>
        <v>Tarvikkeet</v>
      </c>
      <c r="K4643">
        <f>Table1[[#This Row],[Myyntihinta]]-Table1[[#This Row],[Ostohinta]]</f>
        <v>3.09</v>
      </c>
    </row>
    <row r="4644" spans="1:11" x14ac:dyDescent="0.2">
      <c r="A4644">
        <v>55142</v>
      </c>
      <c r="B4644" s="21">
        <v>44730</v>
      </c>
      <c r="C4644" s="26" t="s">
        <v>828</v>
      </c>
      <c r="D4644">
        <v>1</v>
      </c>
      <c r="E4644">
        <v>7</v>
      </c>
      <c r="F4644">
        <v>15</v>
      </c>
      <c r="G4644">
        <v>10.33</v>
      </c>
      <c r="H4644" t="str">
        <f>_xlfn.XLOOKUP(Table1[[#This Row],[MyyjäID]],myyjat!$A$2:$A$16,myyjat!$B$2:$B$16)</f>
        <v>Rauno</v>
      </c>
      <c r="I4644">
        <f>_xlfn.XLOOKUP(Table1[[#This Row],[Tuotenumero]],tuotteet!$A$2:$A$26,tuotteet!$C$2:$C$26)</f>
        <v>4</v>
      </c>
      <c r="J4644" t="str">
        <f>_xlfn.XLOOKUP(Table1[[#This Row],[ryhmäID]],ryhmat!$A$2:$A$7,ryhmat!$B$2:$B$7)</f>
        <v>Tarvikkeet</v>
      </c>
      <c r="K4644">
        <f>Table1[[#This Row],[Myyntihinta]]-Table1[[#This Row],[Ostohinta]]</f>
        <v>4.67</v>
      </c>
    </row>
    <row r="4645" spans="1:11" x14ac:dyDescent="0.2">
      <c r="A4645">
        <v>55143</v>
      </c>
      <c r="B4645" s="21">
        <v>44731</v>
      </c>
      <c r="C4645" s="26" t="s">
        <v>827</v>
      </c>
      <c r="D4645">
        <v>1</v>
      </c>
      <c r="E4645">
        <v>6</v>
      </c>
      <c r="F4645">
        <v>257</v>
      </c>
      <c r="G4645">
        <v>136.30000000000001</v>
      </c>
      <c r="H4645" t="str">
        <f>_xlfn.XLOOKUP(Table1[[#This Row],[MyyjäID]],myyjat!$A$2:$A$16,myyjat!$B$2:$B$16)</f>
        <v>Hessu</v>
      </c>
      <c r="I4645">
        <f>_xlfn.XLOOKUP(Table1[[#This Row],[Tuotenumero]],tuotteet!$A$2:$A$26,tuotteet!$C$2:$C$26)</f>
        <v>1</v>
      </c>
      <c r="J4645" t="str">
        <f>_xlfn.XLOOKUP(Table1[[#This Row],[ryhmäID]],ryhmat!$A$2:$A$7,ryhmat!$B$2:$B$7)</f>
        <v>Äänentoisto</v>
      </c>
      <c r="K4645">
        <f>Table1[[#This Row],[Myyntihinta]]-Table1[[#This Row],[Ostohinta]]</f>
        <v>120.69999999999999</v>
      </c>
    </row>
    <row r="4646" spans="1:11" x14ac:dyDescent="0.2">
      <c r="A4646">
        <v>55144</v>
      </c>
      <c r="B4646" s="21">
        <v>44731</v>
      </c>
      <c r="C4646" s="26" t="s">
        <v>828</v>
      </c>
      <c r="D4646">
        <v>1</v>
      </c>
      <c r="E4646">
        <v>14</v>
      </c>
      <c r="F4646">
        <v>15</v>
      </c>
      <c r="G4646">
        <v>10.62</v>
      </c>
      <c r="H4646" t="str">
        <f>_xlfn.XLOOKUP(Table1[[#This Row],[MyyjäID]],myyjat!$A$2:$A$16,myyjat!$B$2:$B$16)</f>
        <v>Hillevi</v>
      </c>
      <c r="I4646">
        <f>_xlfn.XLOOKUP(Table1[[#This Row],[Tuotenumero]],tuotteet!$A$2:$A$26,tuotteet!$C$2:$C$26)</f>
        <v>4</v>
      </c>
      <c r="J4646" t="str">
        <f>_xlfn.XLOOKUP(Table1[[#This Row],[ryhmäID]],ryhmat!$A$2:$A$7,ryhmat!$B$2:$B$7)</f>
        <v>Tarvikkeet</v>
      </c>
      <c r="K4646">
        <f>Table1[[#This Row],[Myyntihinta]]-Table1[[#This Row],[Ostohinta]]</f>
        <v>4.3800000000000008</v>
      </c>
    </row>
    <row r="4647" spans="1:11" x14ac:dyDescent="0.2">
      <c r="A4647">
        <v>55145</v>
      </c>
      <c r="B4647" s="21">
        <v>44731</v>
      </c>
      <c r="C4647" s="26" t="s">
        <v>828</v>
      </c>
      <c r="D4647">
        <v>1</v>
      </c>
      <c r="E4647">
        <v>2</v>
      </c>
      <c r="F4647">
        <v>15</v>
      </c>
      <c r="G4647">
        <v>10.97</v>
      </c>
      <c r="H4647" t="str">
        <f>_xlfn.XLOOKUP(Table1[[#This Row],[MyyjäID]],myyjat!$A$2:$A$16,myyjat!$B$2:$B$16)</f>
        <v>Petteri</v>
      </c>
      <c r="I4647">
        <f>_xlfn.XLOOKUP(Table1[[#This Row],[Tuotenumero]],tuotteet!$A$2:$A$26,tuotteet!$C$2:$C$26)</f>
        <v>4</v>
      </c>
      <c r="J4647" t="str">
        <f>_xlfn.XLOOKUP(Table1[[#This Row],[ryhmäID]],ryhmat!$A$2:$A$7,ryhmat!$B$2:$B$7)</f>
        <v>Tarvikkeet</v>
      </c>
      <c r="K4647">
        <f>Table1[[#This Row],[Myyntihinta]]-Table1[[#This Row],[Ostohinta]]</f>
        <v>4.0299999999999994</v>
      </c>
    </row>
    <row r="4648" spans="1:11" x14ac:dyDescent="0.2">
      <c r="A4648">
        <v>55146</v>
      </c>
      <c r="B4648" s="21">
        <v>44731</v>
      </c>
      <c r="C4648" s="26" t="s">
        <v>828</v>
      </c>
      <c r="D4648">
        <v>1</v>
      </c>
      <c r="E4648">
        <v>3</v>
      </c>
      <c r="F4648">
        <v>14</v>
      </c>
      <c r="G4648">
        <v>10.51</v>
      </c>
      <c r="H4648" t="str">
        <f>_xlfn.XLOOKUP(Table1[[#This Row],[MyyjäID]],myyjat!$A$2:$A$16,myyjat!$B$2:$B$16)</f>
        <v>Pekka</v>
      </c>
      <c r="I4648">
        <f>_xlfn.XLOOKUP(Table1[[#This Row],[Tuotenumero]],tuotteet!$A$2:$A$26,tuotteet!$C$2:$C$26)</f>
        <v>4</v>
      </c>
      <c r="J4648" t="str">
        <f>_xlfn.XLOOKUP(Table1[[#This Row],[ryhmäID]],ryhmat!$A$2:$A$7,ryhmat!$B$2:$B$7)</f>
        <v>Tarvikkeet</v>
      </c>
      <c r="K4648">
        <f>Table1[[#This Row],[Myyntihinta]]-Table1[[#This Row],[Ostohinta]]</f>
        <v>3.49</v>
      </c>
    </row>
    <row r="4649" spans="1:11" x14ac:dyDescent="0.2">
      <c r="A4649">
        <v>55147</v>
      </c>
      <c r="B4649" s="21">
        <v>44731</v>
      </c>
      <c r="C4649" s="26" t="s">
        <v>828</v>
      </c>
      <c r="D4649">
        <v>1</v>
      </c>
      <c r="E4649">
        <v>6</v>
      </c>
      <c r="F4649">
        <v>14</v>
      </c>
      <c r="G4649">
        <v>10.63</v>
      </c>
      <c r="H4649" t="str">
        <f>_xlfn.XLOOKUP(Table1[[#This Row],[MyyjäID]],myyjat!$A$2:$A$16,myyjat!$B$2:$B$16)</f>
        <v>Hessu</v>
      </c>
      <c r="I4649">
        <f>_xlfn.XLOOKUP(Table1[[#This Row],[Tuotenumero]],tuotteet!$A$2:$A$26,tuotteet!$C$2:$C$26)</f>
        <v>4</v>
      </c>
      <c r="J4649" t="str">
        <f>_xlfn.XLOOKUP(Table1[[#This Row],[ryhmäID]],ryhmat!$A$2:$A$7,ryhmat!$B$2:$B$7)</f>
        <v>Tarvikkeet</v>
      </c>
      <c r="K4649">
        <f>Table1[[#This Row],[Myyntihinta]]-Table1[[#This Row],[Ostohinta]]</f>
        <v>3.3699999999999992</v>
      </c>
    </row>
    <row r="4650" spans="1:11" x14ac:dyDescent="0.2">
      <c r="A4650">
        <v>55148</v>
      </c>
      <c r="B4650" s="21">
        <v>44731</v>
      </c>
      <c r="C4650" s="26" t="s">
        <v>828</v>
      </c>
      <c r="D4650">
        <v>1</v>
      </c>
      <c r="E4650">
        <v>11</v>
      </c>
      <c r="F4650">
        <v>15</v>
      </c>
      <c r="G4650">
        <v>11.01</v>
      </c>
      <c r="H4650" t="str">
        <f>_xlfn.XLOOKUP(Table1[[#This Row],[MyyjäID]],myyjat!$A$2:$A$16,myyjat!$B$2:$B$16)</f>
        <v>Lisbeth</v>
      </c>
      <c r="I4650">
        <f>_xlfn.XLOOKUP(Table1[[#This Row],[Tuotenumero]],tuotteet!$A$2:$A$26,tuotteet!$C$2:$C$26)</f>
        <v>4</v>
      </c>
      <c r="J4650" t="str">
        <f>_xlfn.XLOOKUP(Table1[[#This Row],[ryhmäID]],ryhmat!$A$2:$A$7,ryhmat!$B$2:$B$7)</f>
        <v>Tarvikkeet</v>
      </c>
      <c r="K4650">
        <f>Table1[[#This Row],[Myyntihinta]]-Table1[[#This Row],[Ostohinta]]</f>
        <v>3.99</v>
      </c>
    </row>
    <row r="4651" spans="1:11" x14ac:dyDescent="0.2">
      <c r="A4651">
        <v>55149</v>
      </c>
      <c r="B4651" s="21">
        <v>44731</v>
      </c>
      <c r="C4651" s="26" t="s">
        <v>828</v>
      </c>
      <c r="D4651">
        <v>1</v>
      </c>
      <c r="E4651">
        <v>5</v>
      </c>
      <c r="F4651">
        <v>14</v>
      </c>
      <c r="G4651">
        <v>10.95</v>
      </c>
      <c r="H4651" t="str">
        <f>_xlfn.XLOOKUP(Table1[[#This Row],[MyyjäID]],myyjat!$A$2:$A$16,myyjat!$B$2:$B$16)</f>
        <v>Liisa</v>
      </c>
      <c r="I4651">
        <f>_xlfn.XLOOKUP(Table1[[#This Row],[Tuotenumero]],tuotteet!$A$2:$A$26,tuotteet!$C$2:$C$26)</f>
        <v>4</v>
      </c>
      <c r="J4651" t="str">
        <f>_xlfn.XLOOKUP(Table1[[#This Row],[ryhmäID]],ryhmat!$A$2:$A$7,ryhmat!$B$2:$B$7)</f>
        <v>Tarvikkeet</v>
      </c>
      <c r="K4651">
        <f>Table1[[#This Row],[Myyntihinta]]-Table1[[#This Row],[Ostohinta]]</f>
        <v>3.0500000000000007</v>
      </c>
    </row>
    <row r="4652" spans="1:11" x14ac:dyDescent="0.2">
      <c r="A4652">
        <v>55150</v>
      </c>
      <c r="B4652" s="21">
        <v>44731</v>
      </c>
      <c r="C4652" s="26" t="s">
        <v>828</v>
      </c>
      <c r="D4652">
        <v>1</v>
      </c>
      <c r="E4652">
        <v>2</v>
      </c>
      <c r="F4652">
        <v>14</v>
      </c>
      <c r="G4652">
        <v>10.89</v>
      </c>
      <c r="H4652" t="str">
        <f>_xlfn.XLOOKUP(Table1[[#This Row],[MyyjäID]],myyjat!$A$2:$A$16,myyjat!$B$2:$B$16)</f>
        <v>Petteri</v>
      </c>
      <c r="I4652">
        <f>_xlfn.XLOOKUP(Table1[[#This Row],[Tuotenumero]],tuotteet!$A$2:$A$26,tuotteet!$C$2:$C$26)</f>
        <v>4</v>
      </c>
      <c r="J4652" t="str">
        <f>_xlfn.XLOOKUP(Table1[[#This Row],[ryhmäID]],ryhmat!$A$2:$A$7,ryhmat!$B$2:$B$7)</f>
        <v>Tarvikkeet</v>
      </c>
      <c r="K4652">
        <f>Table1[[#This Row],[Myyntihinta]]-Table1[[#This Row],[Ostohinta]]</f>
        <v>3.1099999999999994</v>
      </c>
    </row>
    <row r="4653" spans="1:11" x14ac:dyDescent="0.2">
      <c r="A4653">
        <v>55151</v>
      </c>
      <c r="B4653" s="21">
        <v>44732</v>
      </c>
      <c r="C4653" s="26" t="s">
        <v>828</v>
      </c>
      <c r="D4653">
        <v>1</v>
      </c>
      <c r="E4653">
        <v>5</v>
      </c>
      <c r="F4653">
        <v>15</v>
      </c>
      <c r="G4653">
        <v>10.210000000000001</v>
      </c>
      <c r="H4653" t="str">
        <f>_xlfn.XLOOKUP(Table1[[#This Row],[MyyjäID]],myyjat!$A$2:$A$16,myyjat!$B$2:$B$16)</f>
        <v>Liisa</v>
      </c>
      <c r="I4653">
        <f>_xlfn.XLOOKUP(Table1[[#This Row],[Tuotenumero]],tuotteet!$A$2:$A$26,tuotteet!$C$2:$C$26)</f>
        <v>4</v>
      </c>
      <c r="J4653" t="str">
        <f>_xlfn.XLOOKUP(Table1[[#This Row],[ryhmäID]],ryhmat!$A$2:$A$7,ryhmat!$B$2:$B$7)</f>
        <v>Tarvikkeet</v>
      </c>
      <c r="K4653">
        <f>Table1[[#This Row],[Myyntihinta]]-Table1[[#This Row],[Ostohinta]]</f>
        <v>4.7899999999999991</v>
      </c>
    </row>
    <row r="4654" spans="1:11" x14ac:dyDescent="0.2">
      <c r="A4654">
        <v>55152</v>
      </c>
      <c r="B4654" s="21">
        <v>44732</v>
      </c>
      <c r="C4654" s="26" t="s">
        <v>828</v>
      </c>
      <c r="D4654">
        <v>1</v>
      </c>
      <c r="E4654">
        <v>16</v>
      </c>
      <c r="F4654">
        <v>14</v>
      </c>
      <c r="G4654">
        <v>10.96</v>
      </c>
      <c r="H4654" t="str">
        <f>_xlfn.XLOOKUP(Table1[[#This Row],[MyyjäID]],myyjat!$A$2:$A$16,myyjat!$B$2:$B$16)</f>
        <v>Sanni</v>
      </c>
      <c r="I4654">
        <f>_xlfn.XLOOKUP(Table1[[#This Row],[Tuotenumero]],tuotteet!$A$2:$A$26,tuotteet!$C$2:$C$26)</f>
        <v>4</v>
      </c>
      <c r="J4654" t="str">
        <f>_xlfn.XLOOKUP(Table1[[#This Row],[ryhmäID]],ryhmat!$A$2:$A$7,ryhmat!$B$2:$B$7)</f>
        <v>Tarvikkeet</v>
      </c>
      <c r="K4654">
        <f>Table1[[#This Row],[Myyntihinta]]-Table1[[#This Row],[Ostohinta]]</f>
        <v>3.0399999999999991</v>
      </c>
    </row>
    <row r="4655" spans="1:11" x14ac:dyDescent="0.2">
      <c r="A4655">
        <v>55153</v>
      </c>
      <c r="B4655" s="21">
        <v>44732</v>
      </c>
      <c r="C4655" s="26" t="s">
        <v>828</v>
      </c>
      <c r="D4655">
        <v>1</v>
      </c>
      <c r="E4655">
        <v>1</v>
      </c>
      <c r="F4655">
        <v>15</v>
      </c>
      <c r="G4655">
        <v>10.82</v>
      </c>
      <c r="H4655" t="str">
        <f>_xlfn.XLOOKUP(Table1[[#This Row],[MyyjäID]],myyjat!$A$2:$A$16,myyjat!$B$2:$B$16)</f>
        <v>Jani</v>
      </c>
      <c r="I4655">
        <f>_xlfn.XLOOKUP(Table1[[#This Row],[Tuotenumero]],tuotteet!$A$2:$A$26,tuotteet!$C$2:$C$26)</f>
        <v>4</v>
      </c>
      <c r="J4655" t="str">
        <f>_xlfn.XLOOKUP(Table1[[#This Row],[ryhmäID]],ryhmat!$A$2:$A$7,ryhmat!$B$2:$B$7)</f>
        <v>Tarvikkeet</v>
      </c>
      <c r="K4655">
        <f>Table1[[#This Row],[Myyntihinta]]-Table1[[#This Row],[Ostohinta]]</f>
        <v>4.18</v>
      </c>
    </row>
    <row r="4656" spans="1:11" x14ac:dyDescent="0.2">
      <c r="A4656">
        <v>55154</v>
      </c>
      <c r="B4656" s="21">
        <v>44732</v>
      </c>
      <c r="C4656" s="26" t="s">
        <v>828</v>
      </c>
      <c r="D4656">
        <v>1</v>
      </c>
      <c r="E4656">
        <v>11</v>
      </c>
      <c r="F4656">
        <v>14</v>
      </c>
      <c r="G4656">
        <v>10.38</v>
      </c>
      <c r="H4656" t="str">
        <f>_xlfn.XLOOKUP(Table1[[#This Row],[MyyjäID]],myyjat!$A$2:$A$16,myyjat!$B$2:$B$16)</f>
        <v>Lisbeth</v>
      </c>
      <c r="I4656">
        <f>_xlfn.XLOOKUP(Table1[[#This Row],[Tuotenumero]],tuotteet!$A$2:$A$26,tuotteet!$C$2:$C$26)</f>
        <v>4</v>
      </c>
      <c r="J4656" t="str">
        <f>_xlfn.XLOOKUP(Table1[[#This Row],[ryhmäID]],ryhmat!$A$2:$A$7,ryhmat!$B$2:$B$7)</f>
        <v>Tarvikkeet</v>
      </c>
      <c r="K4656">
        <f>Table1[[#This Row],[Myyntihinta]]-Table1[[#This Row],[Ostohinta]]</f>
        <v>3.6199999999999992</v>
      </c>
    </row>
    <row r="4657" spans="1:11" x14ac:dyDescent="0.2">
      <c r="A4657">
        <v>55155</v>
      </c>
      <c r="B4657" s="21">
        <v>44732</v>
      </c>
      <c r="C4657" s="26" t="s">
        <v>828</v>
      </c>
      <c r="D4657">
        <v>1</v>
      </c>
      <c r="E4657">
        <v>5</v>
      </c>
      <c r="F4657">
        <v>15</v>
      </c>
      <c r="G4657">
        <v>10.46</v>
      </c>
      <c r="H4657" t="str">
        <f>_xlfn.XLOOKUP(Table1[[#This Row],[MyyjäID]],myyjat!$A$2:$A$16,myyjat!$B$2:$B$16)</f>
        <v>Liisa</v>
      </c>
      <c r="I4657">
        <f>_xlfn.XLOOKUP(Table1[[#This Row],[Tuotenumero]],tuotteet!$A$2:$A$26,tuotteet!$C$2:$C$26)</f>
        <v>4</v>
      </c>
      <c r="J4657" t="str">
        <f>_xlfn.XLOOKUP(Table1[[#This Row],[ryhmäID]],ryhmat!$A$2:$A$7,ryhmat!$B$2:$B$7)</f>
        <v>Tarvikkeet</v>
      </c>
      <c r="K4657">
        <f>Table1[[#This Row],[Myyntihinta]]-Table1[[#This Row],[Ostohinta]]</f>
        <v>4.5399999999999991</v>
      </c>
    </row>
    <row r="4658" spans="1:11" x14ac:dyDescent="0.2">
      <c r="A4658">
        <v>55156</v>
      </c>
      <c r="B4658" s="21">
        <v>44733</v>
      </c>
      <c r="C4658" s="26" t="s">
        <v>828</v>
      </c>
      <c r="D4658">
        <v>1</v>
      </c>
      <c r="E4658">
        <v>5</v>
      </c>
      <c r="F4658">
        <v>14</v>
      </c>
      <c r="G4658">
        <v>10.94</v>
      </c>
      <c r="H4658" t="str">
        <f>_xlfn.XLOOKUP(Table1[[#This Row],[MyyjäID]],myyjat!$A$2:$A$16,myyjat!$B$2:$B$16)</f>
        <v>Liisa</v>
      </c>
      <c r="I4658">
        <f>_xlfn.XLOOKUP(Table1[[#This Row],[Tuotenumero]],tuotteet!$A$2:$A$26,tuotteet!$C$2:$C$26)</f>
        <v>4</v>
      </c>
      <c r="J4658" t="str">
        <f>_xlfn.XLOOKUP(Table1[[#This Row],[ryhmäID]],ryhmat!$A$2:$A$7,ryhmat!$B$2:$B$7)</f>
        <v>Tarvikkeet</v>
      </c>
      <c r="K4658">
        <f>Table1[[#This Row],[Myyntihinta]]-Table1[[#This Row],[Ostohinta]]</f>
        <v>3.0600000000000005</v>
      </c>
    </row>
    <row r="4659" spans="1:11" x14ac:dyDescent="0.2">
      <c r="A4659">
        <v>55157</v>
      </c>
      <c r="B4659" s="21">
        <v>44733</v>
      </c>
      <c r="C4659" s="26" t="s">
        <v>830</v>
      </c>
      <c r="D4659">
        <v>1</v>
      </c>
      <c r="E4659">
        <v>6</v>
      </c>
      <c r="F4659">
        <v>54</v>
      </c>
      <c r="G4659">
        <v>45.24</v>
      </c>
      <c r="H4659" t="str">
        <f>_xlfn.XLOOKUP(Table1[[#This Row],[MyyjäID]],myyjat!$A$2:$A$16,myyjat!$B$2:$B$16)</f>
        <v>Hessu</v>
      </c>
      <c r="I4659">
        <f>_xlfn.XLOOKUP(Table1[[#This Row],[Tuotenumero]],tuotteet!$A$2:$A$26,tuotteet!$C$2:$C$26)</f>
        <v>4</v>
      </c>
      <c r="J4659" t="str">
        <f>_xlfn.XLOOKUP(Table1[[#This Row],[ryhmäID]],ryhmat!$A$2:$A$7,ryhmat!$B$2:$B$7)</f>
        <v>Tarvikkeet</v>
      </c>
      <c r="K4659">
        <f>Table1[[#This Row],[Myyntihinta]]-Table1[[#This Row],[Ostohinta]]</f>
        <v>8.759999999999998</v>
      </c>
    </row>
    <row r="4660" spans="1:11" x14ac:dyDescent="0.2">
      <c r="A4660">
        <v>55158</v>
      </c>
      <c r="B4660" s="21">
        <v>44733</v>
      </c>
      <c r="C4660" s="26" t="s">
        <v>828</v>
      </c>
      <c r="D4660">
        <v>1</v>
      </c>
      <c r="E4660">
        <v>5</v>
      </c>
      <c r="F4660">
        <v>15</v>
      </c>
      <c r="G4660">
        <v>10.29</v>
      </c>
      <c r="H4660" t="str">
        <f>_xlfn.XLOOKUP(Table1[[#This Row],[MyyjäID]],myyjat!$A$2:$A$16,myyjat!$B$2:$B$16)</f>
        <v>Liisa</v>
      </c>
      <c r="I4660">
        <f>_xlfn.XLOOKUP(Table1[[#This Row],[Tuotenumero]],tuotteet!$A$2:$A$26,tuotteet!$C$2:$C$26)</f>
        <v>4</v>
      </c>
      <c r="J4660" t="str">
        <f>_xlfn.XLOOKUP(Table1[[#This Row],[ryhmäID]],ryhmat!$A$2:$A$7,ryhmat!$B$2:$B$7)</f>
        <v>Tarvikkeet</v>
      </c>
      <c r="K4660">
        <f>Table1[[#This Row],[Myyntihinta]]-Table1[[#This Row],[Ostohinta]]</f>
        <v>4.7100000000000009</v>
      </c>
    </row>
    <row r="4661" spans="1:11" x14ac:dyDescent="0.2">
      <c r="A4661">
        <v>55159</v>
      </c>
      <c r="B4661" s="21">
        <v>44733</v>
      </c>
      <c r="C4661" s="26" t="s">
        <v>826</v>
      </c>
      <c r="D4661">
        <v>1</v>
      </c>
      <c r="E4661">
        <v>7</v>
      </c>
      <c r="F4661">
        <v>18</v>
      </c>
      <c r="G4661">
        <v>9.2200000000000006</v>
      </c>
      <c r="H4661" t="str">
        <f>_xlfn.XLOOKUP(Table1[[#This Row],[MyyjäID]],myyjat!$A$2:$A$16,myyjat!$B$2:$B$16)</f>
        <v>Rauno</v>
      </c>
      <c r="I4661">
        <f>_xlfn.XLOOKUP(Table1[[#This Row],[Tuotenumero]],tuotteet!$A$2:$A$26,tuotteet!$C$2:$C$26)</f>
        <v>4</v>
      </c>
      <c r="J4661" t="str">
        <f>_xlfn.XLOOKUP(Table1[[#This Row],[ryhmäID]],ryhmat!$A$2:$A$7,ryhmat!$B$2:$B$7)</f>
        <v>Tarvikkeet</v>
      </c>
      <c r="K4661">
        <f>Table1[[#This Row],[Myyntihinta]]-Table1[[#This Row],[Ostohinta]]</f>
        <v>8.7799999999999994</v>
      </c>
    </row>
    <row r="4662" spans="1:11" x14ac:dyDescent="0.2">
      <c r="A4662">
        <v>55160</v>
      </c>
      <c r="B4662" s="21">
        <v>44734</v>
      </c>
      <c r="C4662" s="26" t="s">
        <v>828</v>
      </c>
      <c r="D4662">
        <v>1</v>
      </c>
      <c r="E4662">
        <v>1</v>
      </c>
      <c r="F4662">
        <v>14</v>
      </c>
      <c r="G4662">
        <v>10.66</v>
      </c>
      <c r="H4662" t="str">
        <f>_xlfn.XLOOKUP(Table1[[#This Row],[MyyjäID]],myyjat!$A$2:$A$16,myyjat!$B$2:$B$16)</f>
        <v>Jani</v>
      </c>
      <c r="I4662">
        <f>_xlfn.XLOOKUP(Table1[[#This Row],[Tuotenumero]],tuotteet!$A$2:$A$26,tuotteet!$C$2:$C$26)</f>
        <v>4</v>
      </c>
      <c r="J4662" t="str">
        <f>_xlfn.XLOOKUP(Table1[[#This Row],[ryhmäID]],ryhmat!$A$2:$A$7,ryhmat!$B$2:$B$7)</f>
        <v>Tarvikkeet</v>
      </c>
      <c r="K4662">
        <f>Table1[[#This Row],[Myyntihinta]]-Table1[[#This Row],[Ostohinta]]</f>
        <v>3.34</v>
      </c>
    </row>
    <row r="4663" spans="1:11" x14ac:dyDescent="0.2">
      <c r="A4663">
        <v>55161</v>
      </c>
      <c r="B4663" s="21">
        <v>44734</v>
      </c>
      <c r="C4663" s="26" t="s">
        <v>828</v>
      </c>
      <c r="D4663">
        <v>1</v>
      </c>
      <c r="E4663">
        <v>1</v>
      </c>
      <c r="F4663">
        <v>15</v>
      </c>
      <c r="G4663">
        <v>11.2</v>
      </c>
      <c r="H4663" t="str">
        <f>_xlfn.XLOOKUP(Table1[[#This Row],[MyyjäID]],myyjat!$A$2:$A$16,myyjat!$B$2:$B$16)</f>
        <v>Jani</v>
      </c>
      <c r="I4663">
        <f>_xlfn.XLOOKUP(Table1[[#This Row],[Tuotenumero]],tuotteet!$A$2:$A$26,tuotteet!$C$2:$C$26)</f>
        <v>4</v>
      </c>
      <c r="J4663" t="str">
        <f>_xlfn.XLOOKUP(Table1[[#This Row],[ryhmäID]],ryhmat!$A$2:$A$7,ryhmat!$B$2:$B$7)</f>
        <v>Tarvikkeet</v>
      </c>
      <c r="K4663">
        <f>Table1[[#This Row],[Myyntihinta]]-Table1[[#This Row],[Ostohinta]]</f>
        <v>3.8000000000000007</v>
      </c>
    </row>
    <row r="4664" spans="1:11" x14ac:dyDescent="0.2">
      <c r="A4664">
        <v>55162</v>
      </c>
      <c r="B4664" s="21">
        <v>44734</v>
      </c>
      <c r="C4664" s="26" t="s">
        <v>827</v>
      </c>
      <c r="D4664">
        <v>1</v>
      </c>
      <c r="E4664">
        <v>7</v>
      </c>
      <c r="F4664">
        <v>245</v>
      </c>
      <c r="G4664">
        <v>131.19999999999999</v>
      </c>
      <c r="H4664" t="str">
        <f>_xlfn.XLOOKUP(Table1[[#This Row],[MyyjäID]],myyjat!$A$2:$A$16,myyjat!$B$2:$B$16)</f>
        <v>Rauno</v>
      </c>
      <c r="I4664">
        <f>_xlfn.XLOOKUP(Table1[[#This Row],[Tuotenumero]],tuotteet!$A$2:$A$26,tuotteet!$C$2:$C$26)</f>
        <v>1</v>
      </c>
      <c r="J4664" t="str">
        <f>_xlfn.XLOOKUP(Table1[[#This Row],[ryhmäID]],ryhmat!$A$2:$A$7,ryhmat!$B$2:$B$7)</f>
        <v>Äänentoisto</v>
      </c>
      <c r="K4664">
        <f>Table1[[#This Row],[Myyntihinta]]-Table1[[#This Row],[Ostohinta]]</f>
        <v>113.80000000000001</v>
      </c>
    </row>
    <row r="4665" spans="1:11" x14ac:dyDescent="0.2">
      <c r="A4665">
        <v>55163</v>
      </c>
      <c r="B4665" s="21">
        <v>44734</v>
      </c>
      <c r="C4665" s="26" t="s">
        <v>829</v>
      </c>
      <c r="D4665">
        <v>1</v>
      </c>
      <c r="E4665">
        <v>15</v>
      </c>
      <c r="F4665">
        <v>315</v>
      </c>
      <c r="G4665">
        <v>223.12</v>
      </c>
      <c r="H4665" t="str">
        <f>_xlfn.XLOOKUP(Table1[[#This Row],[MyyjäID]],myyjat!$A$2:$A$16,myyjat!$B$2:$B$16)</f>
        <v>Sohvi</v>
      </c>
      <c r="I4665">
        <f>_xlfn.XLOOKUP(Table1[[#This Row],[Tuotenumero]],tuotteet!$A$2:$A$26,tuotteet!$C$2:$C$26)</f>
        <v>3</v>
      </c>
      <c r="J4665" t="str">
        <f>_xlfn.XLOOKUP(Table1[[#This Row],[ryhmäID]],ryhmat!$A$2:$A$7,ryhmat!$B$2:$B$7)</f>
        <v>TV</v>
      </c>
      <c r="K4665">
        <f>Table1[[#This Row],[Myyntihinta]]-Table1[[#This Row],[Ostohinta]]</f>
        <v>91.88</v>
      </c>
    </row>
    <row r="4666" spans="1:11" x14ac:dyDescent="0.2">
      <c r="A4666">
        <v>55164</v>
      </c>
      <c r="B4666" s="21">
        <v>44735</v>
      </c>
      <c r="C4666" s="26" t="s">
        <v>828</v>
      </c>
      <c r="D4666">
        <v>1</v>
      </c>
      <c r="E4666">
        <v>6</v>
      </c>
      <c r="F4666">
        <v>14</v>
      </c>
      <c r="G4666">
        <v>10.77</v>
      </c>
      <c r="H4666" t="str">
        <f>_xlfn.XLOOKUP(Table1[[#This Row],[MyyjäID]],myyjat!$A$2:$A$16,myyjat!$B$2:$B$16)</f>
        <v>Hessu</v>
      </c>
      <c r="I4666">
        <f>_xlfn.XLOOKUP(Table1[[#This Row],[Tuotenumero]],tuotteet!$A$2:$A$26,tuotteet!$C$2:$C$26)</f>
        <v>4</v>
      </c>
      <c r="J4666" t="str">
        <f>_xlfn.XLOOKUP(Table1[[#This Row],[ryhmäID]],ryhmat!$A$2:$A$7,ryhmat!$B$2:$B$7)</f>
        <v>Tarvikkeet</v>
      </c>
      <c r="K4666">
        <f>Table1[[#This Row],[Myyntihinta]]-Table1[[#This Row],[Ostohinta]]</f>
        <v>3.2300000000000004</v>
      </c>
    </row>
    <row r="4667" spans="1:11" x14ac:dyDescent="0.2">
      <c r="A4667">
        <v>55165</v>
      </c>
      <c r="B4667" s="21">
        <v>44735</v>
      </c>
      <c r="C4667" s="26" t="s">
        <v>828</v>
      </c>
      <c r="D4667">
        <v>1</v>
      </c>
      <c r="E4667">
        <v>1</v>
      </c>
      <c r="F4667">
        <v>15</v>
      </c>
      <c r="G4667">
        <v>11.23</v>
      </c>
      <c r="H4667" t="str">
        <f>_xlfn.XLOOKUP(Table1[[#This Row],[MyyjäID]],myyjat!$A$2:$A$16,myyjat!$B$2:$B$16)</f>
        <v>Jani</v>
      </c>
      <c r="I4667">
        <f>_xlfn.XLOOKUP(Table1[[#This Row],[Tuotenumero]],tuotteet!$A$2:$A$26,tuotteet!$C$2:$C$26)</f>
        <v>4</v>
      </c>
      <c r="J4667" t="str">
        <f>_xlfn.XLOOKUP(Table1[[#This Row],[ryhmäID]],ryhmat!$A$2:$A$7,ryhmat!$B$2:$B$7)</f>
        <v>Tarvikkeet</v>
      </c>
      <c r="K4667">
        <f>Table1[[#This Row],[Myyntihinta]]-Table1[[#This Row],[Ostohinta]]</f>
        <v>3.7699999999999996</v>
      </c>
    </row>
    <row r="4668" spans="1:11" x14ac:dyDescent="0.2">
      <c r="A4668">
        <v>55166</v>
      </c>
      <c r="B4668" s="21">
        <v>44735</v>
      </c>
      <c r="C4668" s="26" t="s">
        <v>826</v>
      </c>
      <c r="D4668">
        <v>1</v>
      </c>
      <c r="E4668">
        <v>19</v>
      </c>
      <c r="F4668">
        <v>18</v>
      </c>
      <c r="G4668">
        <v>9.26</v>
      </c>
      <c r="H4668" t="str">
        <f>_xlfn.XLOOKUP(Table1[[#This Row],[MyyjäID]],myyjat!$A$2:$A$16,myyjat!$B$2:$B$16)</f>
        <v>Valtteri</v>
      </c>
      <c r="I4668">
        <f>_xlfn.XLOOKUP(Table1[[#This Row],[Tuotenumero]],tuotteet!$A$2:$A$26,tuotteet!$C$2:$C$26)</f>
        <v>4</v>
      </c>
      <c r="J4668" t="str">
        <f>_xlfn.XLOOKUP(Table1[[#This Row],[ryhmäID]],ryhmat!$A$2:$A$7,ryhmat!$B$2:$B$7)</f>
        <v>Tarvikkeet</v>
      </c>
      <c r="K4668">
        <f>Table1[[#This Row],[Myyntihinta]]-Table1[[#This Row],[Ostohinta]]</f>
        <v>8.74</v>
      </c>
    </row>
    <row r="4669" spans="1:11" x14ac:dyDescent="0.2">
      <c r="A4669">
        <v>55167</v>
      </c>
      <c r="B4669" s="21">
        <v>44735</v>
      </c>
      <c r="C4669" s="26" t="s">
        <v>828</v>
      </c>
      <c r="D4669">
        <v>1</v>
      </c>
      <c r="E4669">
        <v>1</v>
      </c>
      <c r="F4669">
        <v>15</v>
      </c>
      <c r="G4669">
        <v>10.81</v>
      </c>
      <c r="H4669" t="str">
        <f>_xlfn.XLOOKUP(Table1[[#This Row],[MyyjäID]],myyjat!$A$2:$A$16,myyjat!$B$2:$B$16)</f>
        <v>Jani</v>
      </c>
      <c r="I4669">
        <f>_xlfn.XLOOKUP(Table1[[#This Row],[Tuotenumero]],tuotteet!$A$2:$A$26,tuotteet!$C$2:$C$26)</f>
        <v>4</v>
      </c>
      <c r="J4669" t="str">
        <f>_xlfn.XLOOKUP(Table1[[#This Row],[ryhmäID]],ryhmat!$A$2:$A$7,ryhmat!$B$2:$B$7)</f>
        <v>Tarvikkeet</v>
      </c>
      <c r="K4669">
        <f>Table1[[#This Row],[Myyntihinta]]-Table1[[#This Row],[Ostohinta]]</f>
        <v>4.1899999999999995</v>
      </c>
    </row>
    <row r="4670" spans="1:11" x14ac:dyDescent="0.2">
      <c r="A4670">
        <v>55168</v>
      </c>
      <c r="B4670" s="21">
        <v>44736</v>
      </c>
      <c r="C4670" s="26" t="s">
        <v>828</v>
      </c>
      <c r="D4670">
        <v>1</v>
      </c>
      <c r="E4670">
        <v>6</v>
      </c>
      <c r="F4670">
        <v>14</v>
      </c>
      <c r="G4670">
        <v>10.41</v>
      </c>
      <c r="H4670" t="str">
        <f>_xlfn.XLOOKUP(Table1[[#This Row],[MyyjäID]],myyjat!$A$2:$A$16,myyjat!$B$2:$B$16)</f>
        <v>Hessu</v>
      </c>
      <c r="I4670">
        <f>_xlfn.XLOOKUP(Table1[[#This Row],[Tuotenumero]],tuotteet!$A$2:$A$26,tuotteet!$C$2:$C$26)</f>
        <v>4</v>
      </c>
      <c r="J4670" t="str">
        <f>_xlfn.XLOOKUP(Table1[[#This Row],[ryhmäID]],ryhmat!$A$2:$A$7,ryhmat!$B$2:$B$7)</f>
        <v>Tarvikkeet</v>
      </c>
      <c r="K4670">
        <f>Table1[[#This Row],[Myyntihinta]]-Table1[[#This Row],[Ostohinta]]</f>
        <v>3.59</v>
      </c>
    </row>
    <row r="4671" spans="1:11" x14ac:dyDescent="0.2">
      <c r="A4671">
        <v>55169</v>
      </c>
      <c r="B4671" s="21">
        <v>44736</v>
      </c>
      <c r="C4671" s="26" t="s">
        <v>828</v>
      </c>
      <c r="D4671">
        <v>1</v>
      </c>
      <c r="E4671">
        <v>13</v>
      </c>
      <c r="F4671">
        <v>14</v>
      </c>
      <c r="G4671">
        <v>11.03</v>
      </c>
      <c r="H4671" t="str">
        <f>_xlfn.XLOOKUP(Table1[[#This Row],[MyyjäID]],myyjat!$A$2:$A$16,myyjat!$B$2:$B$16)</f>
        <v>Mari</v>
      </c>
      <c r="I4671">
        <f>_xlfn.XLOOKUP(Table1[[#This Row],[Tuotenumero]],tuotteet!$A$2:$A$26,tuotteet!$C$2:$C$26)</f>
        <v>4</v>
      </c>
      <c r="J4671" t="str">
        <f>_xlfn.XLOOKUP(Table1[[#This Row],[ryhmäID]],ryhmat!$A$2:$A$7,ryhmat!$B$2:$B$7)</f>
        <v>Tarvikkeet</v>
      </c>
      <c r="K4671">
        <f>Table1[[#This Row],[Myyntihinta]]-Table1[[#This Row],[Ostohinta]]</f>
        <v>2.9700000000000006</v>
      </c>
    </row>
    <row r="4672" spans="1:11" x14ac:dyDescent="0.2">
      <c r="A4672">
        <v>55170</v>
      </c>
      <c r="B4672" s="21">
        <v>44736</v>
      </c>
      <c r="C4672" s="26" t="s">
        <v>828</v>
      </c>
      <c r="D4672">
        <v>1</v>
      </c>
      <c r="E4672">
        <v>3</v>
      </c>
      <c r="F4672">
        <v>15</v>
      </c>
      <c r="G4672">
        <v>11</v>
      </c>
      <c r="H4672" t="str">
        <f>_xlfn.XLOOKUP(Table1[[#This Row],[MyyjäID]],myyjat!$A$2:$A$16,myyjat!$B$2:$B$16)</f>
        <v>Pekka</v>
      </c>
      <c r="I4672">
        <f>_xlfn.XLOOKUP(Table1[[#This Row],[Tuotenumero]],tuotteet!$A$2:$A$26,tuotteet!$C$2:$C$26)</f>
        <v>4</v>
      </c>
      <c r="J4672" t="str">
        <f>_xlfn.XLOOKUP(Table1[[#This Row],[ryhmäID]],ryhmat!$A$2:$A$7,ryhmat!$B$2:$B$7)</f>
        <v>Tarvikkeet</v>
      </c>
      <c r="K4672">
        <f>Table1[[#This Row],[Myyntihinta]]-Table1[[#This Row],[Ostohinta]]</f>
        <v>4</v>
      </c>
    </row>
    <row r="4673" spans="1:11" x14ac:dyDescent="0.2">
      <c r="A4673">
        <v>55171</v>
      </c>
      <c r="B4673" s="21">
        <v>44736</v>
      </c>
      <c r="C4673" s="26" t="s">
        <v>827</v>
      </c>
      <c r="D4673">
        <v>1</v>
      </c>
      <c r="E4673">
        <v>7</v>
      </c>
      <c r="F4673">
        <v>244</v>
      </c>
      <c r="G4673">
        <v>138.37</v>
      </c>
      <c r="H4673" t="str">
        <f>_xlfn.XLOOKUP(Table1[[#This Row],[MyyjäID]],myyjat!$A$2:$A$16,myyjat!$B$2:$B$16)</f>
        <v>Rauno</v>
      </c>
      <c r="I4673">
        <f>_xlfn.XLOOKUP(Table1[[#This Row],[Tuotenumero]],tuotteet!$A$2:$A$26,tuotteet!$C$2:$C$26)</f>
        <v>1</v>
      </c>
      <c r="J4673" t="str">
        <f>_xlfn.XLOOKUP(Table1[[#This Row],[ryhmäID]],ryhmat!$A$2:$A$7,ryhmat!$B$2:$B$7)</f>
        <v>Äänentoisto</v>
      </c>
      <c r="K4673">
        <f>Table1[[#This Row],[Myyntihinta]]-Table1[[#This Row],[Ostohinta]]</f>
        <v>105.63</v>
      </c>
    </row>
    <row r="4674" spans="1:11" x14ac:dyDescent="0.2">
      <c r="A4674">
        <v>55172</v>
      </c>
      <c r="B4674" s="21">
        <v>44736</v>
      </c>
      <c r="C4674" s="26" t="s">
        <v>828</v>
      </c>
      <c r="D4674">
        <v>1</v>
      </c>
      <c r="E4674">
        <v>11</v>
      </c>
      <c r="F4674">
        <v>15</v>
      </c>
      <c r="G4674">
        <v>10.74</v>
      </c>
      <c r="H4674" t="str">
        <f>_xlfn.XLOOKUP(Table1[[#This Row],[MyyjäID]],myyjat!$A$2:$A$16,myyjat!$B$2:$B$16)</f>
        <v>Lisbeth</v>
      </c>
      <c r="I4674">
        <f>_xlfn.XLOOKUP(Table1[[#This Row],[Tuotenumero]],tuotteet!$A$2:$A$26,tuotteet!$C$2:$C$26)</f>
        <v>4</v>
      </c>
      <c r="J4674" t="str">
        <f>_xlfn.XLOOKUP(Table1[[#This Row],[ryhmäID]],ryhmat!$A$2:$A$7,ryhmat!$B$2:$B$7)</f>
        <v>Tarvikkeet</v>
      </c>
      <c r="K4674">
        <f>Table1[[#This Row],[Myyntihinta]]-Table1[[#This Row],[Ostohinta]]</f>
        <v>4.26</v>
      </c>
    </row>
    <row r="4675" spans="1:11" x14ac:dyDescent="0.2">
      <c r="A4675">
        <v>55173</v>
      </c>
      <c r="B4675" s="21">
        <v>44737</v>
      </c>
      <c r="C4675" s="26" t="s">
        <v>828</v>
      </c>
      <c r="D4675">
        <v>1</v>
      </c>
      <c r="E4675">
        <v>16</v>
      </c>
      <c r="F4675">
        <v>15</v>
      </c>
      <c r="G4675">
        <v>11.03</v>
      </c>
      <c r="H4675" t="str">
        <f>_xlfn.XLOOKUP(Table1[[#This Row],[MyyjäID]],myyjat!$A$2:$A$16,myyjat!$B$2:$B$16)</f>
        <v>Sanni</v>
      </c>
      <c r="I4675">
        <f>_xlfn.XLOOKUP(Table1[[#This Row],[Tuotenumero]],tuotteet!$A$2:$A$26,tuotteet!$C$2:$C$26)</f>
        <v>4</v>
      </c>
      <c r="J4675" t="str">
        <f>_xlfn.XLOOKUP(Table1[[#This Row],[ryhmäID]],ryhmat!$A$2:$A$7,ryhmat!$B$2:$B$7)</f>
        <v>Tarvikkeet</v>
      </c>
      <c r="K4675">
        <f>Table1[[#This Row],[Myyntihinta]]-Table1[[#This Row],[Ostohinta]]</f>
        <v>3.9700000000000006</v>
      </c>
    </row>
    <row r="4676" spans="1:11" x14ac:dyDescent="0.2">
      <c r="A4676">
        <v>55174</v>
      </c>
      <c r="B4676" s="21">
        <v>44737</v>
      </c>
      <c r="C4676" s="26" t="s">
        <v>828</v>
      </c>
      <c r="D4676">
        <v>1</v>
      </c>
      <c r="E4676">
        <v>7</v>
      </c>
      <c r="F4676">
        <v>14</v>
      </c>
      <c r="G4676">
        <v>10.74</v>
      </c>
      <c r="H4676" t="str">
        <f>_xlfn.XLOOKUP(Table1[[#This Row],[MyyjäID]],myyjat!$A$2:$A$16,myyjat!$B$2:$B$16)</f>
        <v>Rauno</v>
      </c>
      <c r="I4676">
        <f>_xlfn.XLOOKUP(Table1[[#This Row],[Tuotenumero]],tuotteet!$A$2:$A$26,tuotteet!$C$2:$C$26)</f>
        <v>4</v>
      </c>
      <c r="J4676" t="str">
        <f>_xlfn.XLOOKUP(Table1[[#This Row],[ryhmäID]],ryhmat!$A$2:$A$7,ryhmat!$B$2:$B$7)</f>
        <v>Tarvikkeet</v>
      </c>
      <c r="K4676">
        <f>Table1[[#This Row],[Myyntihinta]]-Table1[[#This Row],[Ostohinta]]</f>
        <v>3.26</v>
      </c>
    </row>
    <row r="4677" spans="1:11" x14ac:dyDescent="0.2">
      <c r="A4677">
        <v>55175</v>
      </c>
      <c r="B4677" s="21">
        <v>44738</v>
      </c>
      <c r="C4677" s="26" t="s">
        <v>828</v>
      </c>
      <c r="D4677">
        <v>1</v>
      </c>
      <c r="E4677">
        <v>2</v>
      </c>
      <c r="F4677">
        <v>15</v>
      </c>
      <c r="G4677">
        <v>10.23</v>
      </c>
      <c r="H4677" t="str">
        <f>_xlfn.XLOOKUP(Table1[[#This Row],[MyyjäID]],myyjat!$A$2:$A$16,myyjat!$B$2:$B$16)</f>
        <v>Petteri</v>
      </c>
      <c r="I4677">
        <f>_xlfn.XLOOKUP(Table1[[#This Row],[Tuotenumero]],tuotteet!$A$2:$A$26,tuotteet!$C$2:$C$26)</f>
        <v>4</v>
      </c>
      <c r="J4677" t="str">
        <f>_xlfn.XLOOKUP(Table1[[#This Row],[ryhmäID]],ryhmat!$A$2:$A$7,ryhmat!$B$2:$B$7)</f>
        <v>Tarvikkeet</v>
      </c>
      <c r="K4677">
        <f>Table1[[#This Row],[Myyntihinta]]-Table1[[#This Row],[Ostohinta]]</f>
        <v>4.7699999999999996</v>
      </c>
    </row>
    <row r="4678" spans="1:11" x14ac:dyDescent="0.2">
      <c r="A4678">
        <v>55176</v>
      </c>
      <c r="B4678" s="21">
        <v>44738</v>
      </c>
      <c r="C4678" s="26" t="s">
        <v>826</v>
      </c>
      <c r="D4678">
        <v>1</v>
      </c>
      <c r="E4678">
        <v>6</v>
      </c>
      <c r="F4678">
        <v>18</v>
      </c>
      <c r="G4678">
        <v>9.23</v>
      </c>
      <c r="H4678" t="str">
        <f>_xlfn.XLOOKUP(Table1[[#This Row],[MyyjäID]],myyjat!$A$2:$A$16,myyjat!$B$2:$B$16)</f>
        <v>Hessu</v>
      </c>
      <c r="I4678">
        <f>_xlfn.XLOOKUP(Table1[[#This Row],[Tuotenumero]],tuotteet!$A$2:$A$26,tuotteet!$C$2:$C$26)</f>
        <v>4</v>
      </c>
      <c r="J4678" t="str">
        <f>_xlfn.XLOOKUP(Table1[[#This Row],[ryhmäID]],ryhmat!$A$2:$A$7,ryhmat!$B$2:$B$7)</f>
        <v>Tarvikkeet</v>
      </c>
      <c r="K4678">
        <f>Table1[[#This Row],[Myyntihinta]]-Table1[[#This Row],[Ostohinta]]</f>
        <v>8.77</v>
      </c>
    </row>
    <row r="4679" spans="1:11" x14ac:dyDescent="0.2">
      <c r="A4679">
        <v>55177</v>
      </c>
      <c r="B4679" s="21">
        <v>44738</v>
      </c>
      <c r="C4679" s="26" t="s">
        <v>829</v>
      </c>
      <c r="D4679">
        <v>1</v>
      </c>
      <c r="E4679">
        <v>10</v>
      </c>
      <c r="F4679">
        <v>322</v>
      </c>
      <c r="G4679">
        <v>218.52</v>
      </c>
      <c r="H4679" t="str">
        <f>_xlfn.XLOOKUP(Table1[[#This Row],[MyyjäID]],myyjat!$A$2:$A$16,myyjat!$B$2:$B$16)</f>
        <v>Jenni</v>
      </c>
      <c r="I4679">
        <f>_xlfn.XLOOKUP(Table1[[#This Row],[Tuotenumero]],tuotteet!$A$2:$A$26,tuotteet!$C$2:$C$26)</f>
        <v>3</v>
      </c>
      <c r="J4679" t="str">
        <f>_xlfn.XLOOKUP(Table1[[#This Row],[ryhmäID]],ryhmat!$A$2:$A$7,ryhmat!$B$2:$B$7)</f>
        <v>TV</v>
      </c>
      <c r="K4679">
        <f>Table1[[#This Row],[Myyntihinta]]-Table1[[#This Row],[Ostohinta]]</f>
        <v>103.47999999999999</v>
      </c>
    </row>
    <row r="4680" spans="1:11" x14ac:dyDescent="0.2">
      <c r="A4680">
        <v>55178</v>
      </c>
      <c r="B4680" s="21">
        <v>44739</v>
      </c>
      <c r="C4680" s="26" t="s">
        <v>828</v>
      </c>
      <c r="D4680">
        <v>1</v>
      </c>
      <c r="E4680">
        <v>2</v>
      </c>
      <c r="F4680">
        <v>15</v>
      </c>
      <c r="G4680">
        <v>11.01</v>
      </c>
      <c r="H4680" t="str">
        <f>_xlfn.XLOOKUP(Table1[[#This Row],[MyyjäID]],myyjat!$A$2:$A$16,myyjat!$B$2:$B$16)</f>
        <v>Petteri</v>
      </c>
      <c r="I4680">
        <f>_xlfn.XLOOKUP(Table1[[#This Row],[Tuotenumero]],tuotteet!$A$2:$A$26,tuotteet!$C$2:$C$26)</f>
        <v>4</v>
      </c>
      <c r="J4680" t="str">
        <f>_xlfn.XLOOKUP(Table1[[#This Row],[ryhmäID]],ryhmat!$A$2:$A$7,ryhmat!$B$2:$B$7)</f>
        <v>Tarvikkeet</v>
      </c>
      <c r="K4680">
        <f>Table1[[#This Row],[Myyntihinta]]-Table1[[#This Row],[Ostohinta]]</f>
        <v>3.99</v>
      </c>
    </row>
    <row r="4681" spans="1:11" x14ac:dyDescent="0.2">
      <c r="A4681">
        <v>55179</v>
      </c>
      <c r="B4681" s="21">
        <v>44739</v>
      </c>
      <c r="C4681" s="26" t="s">
        <v>833</v>
      </c>
      <c r="D4681">
        <v>1</v>
      </c>
      <c r="E4681">
        <v>5</v>
      </c>
      <c r="F4681">
        <v>31</v>
      </c>
      <c r="G4681">
        <v>19.05</v>
      </c>
      <c r="H4681" t="str">
        <f>_xlfn.XLOOKUP(Table1[[#This Row],[MyyjäID]],myyjat!$A$2:$A$16,myyjat!$B$2:$B$16)</f>
        <v>Liisa</v>
      </c>
      <c r="I4681">
        <f>_xlfn.XLOOKUP(Table1[[#This Row],[Tuotenumero]],tuotteet!$A$2:$A$26,tuotteet!$C$2:$C$26)</f>
        <v>4</v>
      </c>
      <c r="J4681" t="str">
        <f>_xlfn.XLOOKUP(Table1[[#This Row],[ryhmäID]],ryhmat!$A$2:$A$7,ryhmat!$B$2:$B$7)</f>
        <v>Tarvikkeet</v>
      </c>
      <c r="K4681">
        <f>Table1[[#This Row],[Myyntihinta]]-Table1[[#This Row],[Ostohinta]]</f>
        <v>11.95</v>
      </c>
    </row>
    <row r="4682" spans="1:11" x14ac:dyDescent="0.2">
      <c r="A4682">
        <v>55180</v>
      </c>
      <c r="B4682" s="21">
        <v>44739</v>
      </c>
      <c r="C4682" s="26" t="s">
        <v>828</v>
      </c>
      <c r="D4682">
        <v>1</v>
      </c>
      <c r="E4682">
        <v>9</v>
      </c>
      <c r="F4682">
        <v>14</v>
      </c>
      <c r="G4682">
        <v>10.74</v>
      </c>
      <c r="H4682" t="str">
        <f>_xlfn.XLOOKUP(Table1[[#This Row],[MyyjäID]],myyjat!$A$2:$A$16,myyjat!$B$2:$B$16)</f>
        <v>Maija</v>
      </c>
      <c r="I4682">
        <f>_xlfn.XLOOKUP(Table1[[#This Row],[Tuotenumero]],tuotteet!$A$2:$A$26,tuotteet!$C$2:$C$26)</f>
        <v>4</v>
      </c>
      <c r="J4682" t="str">
        <f>_xlfn.XLOOKUP(Table1[[#This Row],[ryhmäID]],ryhmat!$A$2:$A$7,ryhmat!$B$2:$B$7)</f>
        <v>Tarvikkeet</v>
      </c>
      <c r="K4682">
        <f>Table1[[#This Row],[Myyntihinta]]-Table1[[#This Row],[Ostohinta]]</f>
        <v>3.26</v>
      </c>
    </row>
    <row r="4683" spans="1:11" x14ac:dyDescent="0.2">
      <c r="A4683">
        <v>55181</v>
      </c>
      <c r="B4683" s="21">
        <v>44740</v>
      </c>
      <c r="C4683" s="26" t="s">
        <v>827</v>
      </c>
      <c r="D4683">
        <v>1</v>
      </c>
      <c r="E4683">
        <v>5</v>
      </c>
      <c r="F4683">
        <v>250</v>
      </c>
      <c r="G4683">
        <v>138.53</v>
      </c>
      <c r="H4683" t="str">
        <f>_xlfn.XLOOKUP(Table1[[#This Row],[MyyjäID]],myyjat!$A$2:$A$16,myyjat!$B$2:$B$16)</f>
        <v>Liisa</v>
      </c>
      <c r="I4683">
        <f>_xlfn.XLOOKUP(Table1[[#This Row],[Tuotenumero]],tuotteet!$A$2:$A$26,tuotteet!$C$2:$C$26)</f>
        <v>1</v>
      </c>
      <c r="J4683" t="str">
        <f>_xlfn.XLOOKUP(Table1[[#This Row],[ryhmäID]],ryhmat!$A$2:$A$7,ryhmat!$B$2:$B$7)</f>
        <v>Äänentoisto</v>
      </c>
      <c r="K4683">
        <f>Table1[[#This Row],[Myyntihinta]]-Table1[[#This Row],[Ostohinta]]</f>
        <v>111.47</v>
      </c>
    </row>
    <row r="4684" spans="1:11" x14ac:dyDescent="0.2">
      <c r="A4684">
        <v>55182</v>
      </c>
      <c r="B4684" s="21">
        <v>44740</v>
      </c>
      <c r="C4684" s="26" t="s">
        <v>828</v>
      </c>
      <c r="D4684">
        <v>1</v>
      </c>
      <c r="E4684">
        <v>3</v>
      </c>
      <c r="F4684">
        <v>15</v>
      </c>
      <c r="G4684">
        <v>10.98</v>
      </c>
      <c r="H4684" t="str">
        <f>_xlfn.XLOOKUP(Table1[[#This Row],[MyyjäID]],myyjat!$A$2:$A$16,myyjat!$B$2:$B$16)</f>
        <v>Pekka</v>
      </c>
      <c r="I4684">
        <f>_xlfn.XLOOKUP(Table1[[#This Row],[Tuotenumero]],tuotteet!$A$2:$A$26,tuotteet!$C$2:$C$26)</f>
        <v>4</v>
      </c>
      <c r="J4684" t="str">
        <f>_xlfn.XLOOKUP(Table1[[#This Row],[ryhmäID]],ryhmat!$A$2:$A$7,ryhmat!$B$2:$B$7)</f>
        <v>Tarvikkeet</v>
      </c>
      <c r="K4684">
        <f>Table1[[#This Row],[Myyntihinta]]-Table1[[#This Row],[Ostohinta]]</f>
        <v>4.0199999999999996</v>
      </c>
    </row>
    <row r="4685" spans="1:11" x14ac:dyDescent="0.2">
      <c r="A4685">
        <v>55183</v>
      </c>
      <c r="B4685" s="21">
        <v>44741</v>
      </c>
      <c r="C4685" s="26" t="s">
        <v>828</v>
      </c>
      <c r="D4685">
        <v>1</v>
      </c>
      <c r="E4685">
        <v>13</v>
      </c>
      <c r="F4685">
        <v>14</v>
      </c>
      <c r="G4685">
        <v>10.27</v>
      </c>
      <c r="H4685" t="str">
        <f>_xlfn.XLOOKUP(Table1[[#This Row],[MyyjäID]],myyjat!$A$2:$A$16,myyjat!$B$2:$B$16)</f>
        <v>Mari</v>
      </c>
      <c r="I4685">
        <f>_xlfn.XLOOKUP(Table1[[#This Row],[Tuotenumero]],tuotteet!$A$2:$A$26,tuotteet!$C$2:$C$26)</f>
        <v>4</v>
      </c>
      <c r="J4685" t="str">
        <f>_xlfn.XLOOKUP(Table1[[#This Row],[ryhmäID]],ryhmat!$A$2:$A$7,ryhmat!$B$2:$B$7)</f>
        <v>Tarvikkeet</v>
      </c>
      <c r="K4685">
        <f>Table1[[#This Row],[Myyntihinta]]-Table1[[#This Row],[Ostohinta]]</f>
        <v>3.7300000000000004</v>
      </c>
    </row>
    <row r="4686" spans="1:11" x14ac:dyDescent="0.2">
      <c r="A4686">
        <v>55184</v>
      </c>
      <c r="B4686" s="21">
        <v>44741</v>
      </c>
      <c r="C4686" s="26" t="s">
        <v>828</v>
      </c>
      <c r="D4686">
        <v>1</v>
      </c>
      <c r="E4686">
        <v>5</v>
      </c>
      <c r="F4686">
        <v>14</v>
      </c>
      <c r="G4686">
        <v>10.35</v>
      </c>
      <c r="H4686" t="str">
        <f>_xlfn.XLOOKUP(Table1[[#This Row],[MyyjäID]],myyjat!$A$2:$A$16,myyjat!$B$2:$B$16)</f>
        <v>Liisa</v>
      </c>
      <c r="I4686">
        <f>_xlfn.XLOOKUP(Table1[[#This Row],[Tuotenumero]],tuotteet!$A$2:$A$26,tuotteet!$C$2:$C$26)</f>
        <v>4</v>
      </c>
      <c r="J4686" t="str">
        <f>_xlfn.XLOOKUP(Table1[[#This Row],[ryhmäID]],ryhmat!$A$2:$A$7,ryhmat!$B$2:$B$7)</f>
        <v>Tarvikkeet</v>
      </c>
      <c r="K4686">
        <f>Table1[[#This Row],[Myyntihinta]]-Table1[[#This Row],[Ostohinta]]</f>
        <v>3.6500000000000004</v>
      </c>
    </row>
    <row r="4687" spans="1:11" x14ac:dyDescent="0.2">
      <c r="A4687">
        <v>55185</v>
      </c>
      <c r="B4687" s="21">
        <v>44741</v>
      </c>
      <c r="C4687" s="26" t="s">
        <v>828</v>
      </c>
      <c r="D4687">
        <v>1</v>
      </c>
      <c r="E4687">
        <v>7</v>
      </c>
      <c r="F4687">
        <v>14</v>
      </c>
      <c r="G4687">
        <v>10.39</v>
      </c>
      <c r="H4687" t="str">
        <f>_xlfn.XLOOKUP(Table1[[#This Row],[MyyjäID]],myyjat!$A$2:$A$16,myyjat!$B$2:$B$16)</f>
        <v>Rauno</v>
      </c>
      <c r="I4687">
        <f>_xlfn.XLOOKUP(Table1[[#This Row],[Tuotenumero]],tuotteet!$A$2:$A$26,tuotteet!$C$2:$C$26)</f>
        <v>4</v>
      </c>
      <c r="J4687" t="str">
        <f>_xlfn.XLOOKUP(Table1[[#This Row],[ryhmäID]],ryhmat!$A$2:$A$7,ryhmat!$B$2:$B$7)</f>
        <v>Tarvikkeet</v>
      </c>
      <c r="K4687">
        <f>Table1[[#This Row],[Myyntihinta]]-Table1[[#This Row],[Ostohinta]]</f>
        <v>3.6099999999999994</v>
      </c>
    </row>
    <row r="4688" spans="1:11" x14ac:dyDescent="0.2">
      <c r="A4688">
        <v>55186</v>
      </c>
      <c r="B4688" s="21">
        <v>44742</v>
      </c>
      <c r="C4688" s="26" t="s">
        <v>828</v>
      </c>
      <c r="D4688">
        <v>1</v>
      </c>
      <c r="E4688">
        <v>1</v>
      </c>
      <c r="F4688">
        <v>14</v>
      </c>
      <c r="G4688">
        <v>10.88</v>
      </c>
      <c r="H4688" t="str">
        <f>_xlfn.XLOOKUP(Table1[[#This Row],[MyyjäID]],myyjat!$A$2:$A$16,myyjat!$B$2:$B$16)</f>
        <v>Jani</v>
      </c>
      <c r="I4688">
        <f>_xlfn.XLOOKUP(Table1[[#This Row],[Tuotenumero]],tuotteet!$A$2:$A$26,tuotteet!$C$2:$C$26)</f>
        <v>4</v>
      </c>
      <c r="J4688" t="str">
        <f>_xlfn.XLOOKUP(Table1[[#This Row],[ryhmäID]],ryhmat!$A$2:$A$7,ryhmat!$B$2:$B$7)</f>
        <v>Tarvikkeet</v>
      </c>
      <c r="K4688">
        <f>Table1[[#This Row],[Myyntihinta]]-Table1[[#This Row],[Ostohinta]]</f>
        <v>3.1199999999999992</v>
      </c>
    </row>
    <row r="4689" spans="1:11" x14ac:dyDescent="0.2">
      <c r="A4689">
        <v>55187</v>
      </c>
      <c r="B4689" s="21">
        <v>44742</v>
      </c>
      <c r="C4689" s="26" t="s">
        <v>826</v>
      </c>
      <c r="D4689">
        <v>1</v>
      </c>
      <c r="E4689">
        <v>16</v>
      </c>
      <c r="F4689">
        <v>17</v>
      </c>
      <c r="G4689">
        <v>9.68</v>
      </c>
      <c r="H4689" t="str">
        <f>_xlfn.XLOOKUP(Table1[[#This Row],[MyyjäID]],myyjat!$A$2:$A$16,myyjat!$B$2:$B$16)</f>
        <v>Sanni</v>
      </c>
      <c r="I4689">
        <f>_xlfn.XLOOKUP(Table1[[#This Row],[Tuotenumero]],tuotteet!$A$2:$A$26,tuotteet!$C$2:$C$26)</f>
        <v>4</v>
      </c>
      <c r="J4689" t="str">
        <f>_xlfn.XLOOKUP(Table1[[#This Row],[ryhmäID]],ryhmat!$A$2:$A$7,ryhmat!$B$2:$B$7)</f>
        <v>Tarvikkeet</v>
      </c>
      <c r="K4689">
        <f>Table1[[#This Row],[Myyntihinta]]-Table1[[#This Row],[Ostohinta]]</f>
        <v>7.32</v>
      </c>
    </row>
    <row r="4690" spans="1:11" x14ac:dyDescent="0.2">
      <c r="A4690">
        <v>55188</v>
      </c>
      <c r="B4690" s="21">
        <v>44743</v>
      </c>
      <c r="C4690" s="26" t="s">
        <v>828</v>
      </c>
      <c r="D4690">
        <v>1</v>
      </c>
      <c r="E4690">
        <v>3</v>
      </c>
      <c r="F4690">
        <v>15</v>
      </c>
      <c r="G4690">
        <v>10.3</v>
      </c>
      <c r="H4690" t="str">
        <f>_xlfn.XLOOKUP(Table1[[#This Row],[MyyjäID]],myyjat!$A$2:$A$16,myyjat!$B$2:$B$16)</f>
        <v>Pekka</v>
      </c>
      <c r="I4690">
        <f>_xlfn.XLOOKUP(Table1[[#This Row],[Tuotenumero]],tuotteet!$A$2:$A$26,tuotteet!$C$2:$C$26)</f>
        <v>4</v>
      </c>
      <c r="J4690" t="str">
        <f>_xlfn.XLOOKUP(Table1[[#This Row],[ryhmäID]],ryhmat!$A$2:$A$7,ryhmat!$B$2:$B$7)</f>
        <v>Tarvikkeet</v>
      </c>
      <c r="K4690">
        <f>Table1[[#This Row],[Myyntihinta]]-Table1[[#This Row],[Ostohinta]]</f>
        <v>4.6999999999999993</v>
      </c>
    </row>
    <row r="4691" spans="1:11" x14ac:dyDescent="0.2">
      <c r="A4691">
        <v>55189</v>
      </c>
      <c r="B4691" s="21">
        <v>44744</v>
      </c>
      <c r="C4691" s="26" t="s">
        <v>828</v>
      </c>
      <c r="D4691">
        <v>1</v>
      </c>
      <c r="E4691">
        <v>19</v>
      </c>
      <c r="F4691">
        <v>15</v>
      </c>
      <c r="G4691">
        <v>10.77</v>
      </c>
      <c r="H4691" t="str">
        <f>_xlfn.XLOOKUP(Table1[[#This Row],[MyyjäID]],myyjat!$A$2:$A$16,myyjat!$B$2:$B$16)</f>
        <v>Valtteri</v>
      </c>
      <c r="I4691">
        <f>_xlfn.XLOOKUP(Table1[[#This Row],[Tuotenumero]],tuotteet!$A$2:$A$26,tuotteet!$C$2:$C$26)</f>
        <v>4</v>
      </c>
      <c r="J4691" t="str">
        <f>_xlfn.XLOOKUP(Table1[[#This Row],[ryhmäID]],ryhmat!$A$2:$A$7,ryhmat!$B$2:$B$7)</f>
        <v>Tarvikkeet</v>
      </c>
      <c r="K4691">
        <f>Table1[[#This Row],[Myyntihinta]]-Table1[[#This Row],[Ostohinta]]</f>
        <v>4.2300000000000004</v>
      </c>
    </row>
    <row r="4692" spans="1:11" x14ac:dyDescent="0.2">
      <c r="A4692">
        <v>55190</v>
      </c>
      <c r="B4692" s="21">
        <v>44744</v>
      </c>
      <c r="C4692" s="26" t="s">
        <v>827</v>
      </c>
      <c r="D4692">
        <v>1</v>
      </c>
      <c r="E4692">
        <v>1</v>
      </c>
      <c r="F4692">
        <v>247</v>
      </c>
      <c r="G4692">
        <v>129.25</v>
      </c>
      <c r="H4692" t="str">
        <f>_xlfn.XLOOKUP(Table1[[#This Row],[MyyjäID]],myyjat!$A$2:$A$16,myyjat!$B$2:$B$16)</f>
        <v>Jani</v>
      </c>
      <c r="I4692">
        <f>_xlfn.XLOOKUP(Table1[[#This Row],[Tuotenumero]],tuotteet!$A$2:$A$26,tuotteet!$C$2:$C$26)</f>
        <v>1</v>
      </c>
      <c r="J4692" t="str">
        <f>_xlfn.XLOOKUP(Table1[[#This Row],[ryhmäID]],ryhmat!$A$2:$A$7,ryhmat!$B$2:$B$7)</f>
        <v>Äänentoisto</v>
      </c>
      <c r="K4692">
        <f>Table1[[#This Row],[Myyntihinta]]-Table1[[#This Row],[Ostohinta]]</f>
        <v>117.75</v>
      </c>
    </row>
    <row r="4693" spans="1:11" x14ac:dyDescent="0.2">
      <c r="A4693">
        <v>55191</v>
      </c>
      <c r="B4693" s="21">
        <v>44744</v>
      </c>
      <c r="C4693" s="26" t="s">
        <v>828</v>
      </c>
      <c r="D4693">
        <v>1</v>
      </c>
      <c r="E4693">
        <v>7</v>
      </c>
      <c r="F4693">
        <v>15</v>
      </c>
      <c r="G4693">
        <v>11.02</v>
      </c>
      <c r="H4693" t="str">
        <f>_xlfn.XLOOKUP(Table1[[#This Row],[MyyjäID]],myyjat!$A$2:$A$16,myyjat!$B$2:$B$16)</f>
        <v>Rauno</v>
      </c>
      <c r="I4693">
        <f>_xlfn.XLOOKUP(Table1[[#This Row],[Tuotenumero]],tuotteet!$A$2:$A$26,tuotteet!$C$2:$C$26)</f>
        <v>4</v>
      </c>
      <c r="J4693" t="str">
        <f>_xlfn.XLOOKUP(Table1[[#This Row],[ryhmäID]],ryhmat!$A$2:$A$7,ryhmat!$B$2:$B$7)</f>
        <v>Tarvikkeet</v>
      </c>
      <c r="K4693">
        <f>Table1[[#This Row],[Myyntihinta]]-Table1[[#This Row],[Ostohinta]]</f>
        <v>3.9800000000000004</v>
      </c>
    </row>
    <row r="4694" spans="1:11" x14ac:dyDescent="0.2">
      <c r="A4694">
        <v>55192</v>
      </c>
      <c r="B4694" s="21">
        <v>44744</v>
      </c>
      <c r="C4694" s="26" t="s">
        <v>828</v>
      </c>
      <c r="D4694">
        <v>1</v>
      </c>
      <c r="E4694">
        <v>5</v>
      </c>
      <c r="F4694">
        <v>14</v>
      </c>
      <c r="G4694">
        <v>10.74</v>
      </c>
      <c r="H4694" t="str">
        <f>_xlfn.XLOOKUP(Table1[[#This Row],[MyyjäID]],myyjat!$A$2:$A$16,myyjat!$B$2:$B$16)</f>
        <v>Liisa</v>
      </c>
      <c r="I4694">
        <f>_xlfn.XLOOKUP(Table1[[#This Row],[Tuotenumero]],tuotteet!$A$2:$A$26,tuotteet!$C$2:$C$26)</f>
        <v>4</v>
      </c>
      <c r="J4694" t="str">
        <f>_xlfn.XLOOKUP(Table1[[#This Row],[ryhmäID]],ryhmat!$A$2:$A$7,ryhmat!$B$2:$B$7)</f>
        <v>Tarvikkeet</v>
      </c>
      <c r="K4694">
        <f>Table1[[#This Row],[Myyntihinta]]-Table1[[#This Row],[Ostohinta]]</f>
        <v>3.26</v>
      </c>
    </row>
    <row r="4695" spans="1:11" x14ac:dyDescent="0.2">
      <c r="A4695">
        <v>55193</v>
      </c>
      <c r="B4695" s="21">
        <v>44745</v>
      </c>
      <c r="C4695" s="26" t="s">
        <v>828</v>
      </c>
      <c r="D4695">
        <v>1</v>
      </c>
      <c r="E4695">
        <v>14</v>
      </c>
      <c r="F4695">
        <v>14</v>
      </c>
      <c r="G4695">
        <v>11.18</v>
      </c>
      <c r="H4695" t="str">
        <f>_xlfn.XLOOKUP(Table1[[#This Row],[MyyjäID]],myyjat!$A$2:$A$16,myyjat!$B$2:$B$16)</f>
        <v>Hillevi</v>
      </c>
      <c r="I4695">
        <f>_xlfn.XLOOKUP(Table1[[#This Row],[Tuotenumero]],tuotteet!$A$2:$A$26,tuotteet!$C$2:$C$26)</f>
        <v>4</v>
      </c>
      <c r="J4695" t="str">
        <f>_xlfn.XLOOKUP(Table1[[#This Row],[ryhmäID]],ryhmat!$A$2:$A$7,ryhmat!$B$2:$B$7)</f>
        <v>Tarvikkeet</v>
      </c>
      <c r="K4695">
        <f>Table1[[#This Row],[Myyntihinta]]-Table1[[#This Row],[Ostohinta]]</f>
        <v>2.8200000000000003</v>
      </c>
    </row>
    <row r="4696" spans="1:11" x14ac:dyDescent="0.2">
      <c r="A4696">
        <v>55194</v>
      </c>
      <c r="B4696" s="21">
        <v>44745</v>
      </c>
      <c r="C4696" s="26" t="s">
        <v>833</v>
      </c>
      <c r="D4696">
        <v>1</v>
      </c>
      <c r="E4696">
        <v>7</v>
      </c>
      <c r="F4696">
        <v>34</v>
      </c>
      <c r="G4696">
        <v>19.52</v>
      </c>
      <c r="H4696" t="str">
        <f>_xlfn.XLOOKUP(Table1[[#This Row],[MyyjäID]],myyjat!$A$2:$A$16,myyjat!$B$2:$B$16)</f>
        <v>Rauno</v>
      </c>
      <c r="I4696">
        <f>_xlfn.XLOOKUP(Table1[[#This Row],[Tuotenumero]],tuotteet!$A$2:$A$26,tuotteet!$C$2:$C$26)</f>
        <v>4</v>
      </c>
      <c r="J4696" t="str">
        <f>_xlfn.XLOOKUP(Table1[[#This Row],[ryhmäID]],ryhmat!$A$2:$A$7,ryhmat!$B$2:$B$7)</f>
        <v>Tarvikkeet</v>
      </c>
      <c r="K4696">
        <f>Table1[[#This Row],[Myyntihinta]]-Table1[[#This Row],[Ostohinta]]</f>
        <v>14.48</v>
      </c>
    </row>
    <row r="4697" spans="1:11" x14ac:dyDescent="0.2">
      <c r="A4697">
        <v>55195</v>
      </c>
      <c r="B4697" s="21">
        <v>44745</v>
      </c>
      <c r="C4697" s="26" t="s">
        <v>831</v>
      </c>
      <c r="D4697">
        <v>1</v>
      </c>
      <c r="E4697">
        <v>16</v>
      </c>
      <c r="F4697">
        <v>115</v>
      </c>
      <c r="G4697">
        <v>78.77</v>
      </c>
      <c r="H4697" t="str">
        <f>_xlfn.XLOOKUP(Table1[[#This Row],[MyyjäID]],myyjat!$A$2:$A$16,myyjat!$B$2:$B$16)</f>
        <v>Sanni</v>
      </c>
      <c r="I4697">
        <f>_xlfn.XLOOKUP(Table1[[#This Row],[Tuotenumero]],tuotteet!$A$2:$A$26,tuotteet!$C$2:$C$26)</f>
        <v>6</v>
      </c>
      <c r="J4697" t="str">
        <f>_xlfn.XLOOKUP(Table1[[#This Row],[ryhmäID]],ryhmat!$A$2:$A$7,ryhmat!$B$2:$B$7)</f>
        <v>Digiboxit</v>
      </c>
      <c r="K4697">
        <f>Table1[[#This Row],[Myyntihinta]]-Table1[[#This Row],[Ostohinta]]</f>
        <v>36.230000000000004</v>
      </c>
    </row>
    <row r="4698" spans="1:11" x14ac:dyDescent="0.2">
      <c r="A4698">
        <v>55196</v>
      </c>
      <c r="B4698" s="21">
        <v>44745</v>
      </c>
      <c r="C4698" s="26" t="s">
        <v>828</v>
      </c>
      <c r="D4698">
        <v>1</v>
      </c>
      <c r="E4698">
        <v>10</v>
      </c>
      <c r="F4698">
        <v>15</v>
      </c>
      <c r="G4698">
        <v>10.41</v>
      </c>
      <c r="H4698" t="str">
        <f>_xlfn.XLOOKUP(Table1[[#This Row],[MyyjäID]],myyjat!$A$2:$A$16,myyjat!$B$2:$B$16)</f>
        <v>Jenni</v>
      </c>
      <c r="I4698">
        <f>_xlfn.XLOOKUP(Table1[[#This Row],[Tuotenumero]],tuotteet!$A$2:$A$26,tuotteet!$C$2:$C$26)</f>
        <v>4</v>
      </c>
      <c r="J4698" t="str">
        <f>_xlfn.XLOOKUP(Table1[[#This Row],[ryhmäID]],ryhmat!$A$2:$A$7,ryhmat!$B$2:$B$7)</f>
        <v>Tarvikkeet</v>
      </c>
      <c r="K4698">
        <f>Table1[[#This Row],[Myyntihinta]]-Table1[[#This Row],[Ostohinta]]</f>
        <v>4.59</v>
      </c>
    </row>
    <row r="4699" spans="1:11" x14ac:dyDescent="0.2">
      <c r="A4699">
        <v>55197</v>
      </c>
      <c r="B4699" s="21">
        <v>44746</v>
      </c>
      <c r="C4699" s="26" t="s">
        <v>830</v>
      </c>
      <c r="D4699">
        <v>1</v>
      </c>
      <c r="E4699">
        <v>2</v>
      </c>
      <c r="F4699">
        <v>55</v>
      </c>
      <c r="G4699">
        <v>45.23</v>
      </c>
      <c r="H4699" t="str">
        <f>_xlfn.XLOOKUP(Table1[[#This Row],[MyyjäID]],myyjat!$A$2:$A$16,myyjat!$B$2:$B$16)</f>
        <v>Petteri</v>
      </c>
      <c r="I4699">
        <f>_xlfn.XLOOKUP(Table1[[#This Row],[Tuotenumero]],tuotteet!$A$2:$A$26,tuotteet!$C$2:$C$26)</f>
        <v>4</v>
      </c>
      <c r="J4699" t="str">
        <f>_xlfn.XLOOKUP(Table1[[#This Row],[ryhmäID]],ryhmat!$A$2:$A$7,ryhmat!$B$2:$B$7)</f>
        <v>Tarvikkeet</v>
      </c>
      <c r="K4699">
        <f>Table1[[#This Row],[Myyntihinta]]-Table1[[#This Row],[Ostohinta]]</f>
        <v>9.7700000000000031</v>
      </c>
    </row>
    <row r="4700" spans="1:11" x14ac:dyDescent="0.2">
      <c r="A4700">
        <v>55198</v>
      </c>
      <c r="B4700" s="21">
        <v>44746</v>
      </c>
      <c r="C4700" s="26" t="s">
        <v>828</v>
      </c>
      <c r="D4700">
        <v>1</v>
      </c>
      <c r="E4700">
        <v>6</v>
      </c>
      <c r="F4700">
        <v>15</v>
      </c>
      <c r="G4700">
        <v>10.62</v>
      </c>
      <c r="H4700" t="str">
        <f>_xlfn.XLOOKUP(Table1[[#This Row],[MyyjäID]],myyjat!$A$2:$A$16,myyjat!$B$2:$B$16)</f>
        <v>Hessu</v>
      </c>
      <c r="I4700">
        <f>_xlfn.XLOOKUP(Table1[[#This Row],[Tuotenumero]],tuotteet!$A$2:$A$26,tuotteet!$C$2:$C$26)</f>
        <v>4</v>
      </c>
      <c r="J4700" t="str">
        <f>_xlfn.XLOOKUP(Table1[[#This Row],[ryhmäID]],ryhmat!$A$2:$A$7,ryhmat!$B$2:$B$7)</f>
        <v>Tarvikkeet</v>
      </c>
      <c r="K4700">
        <f>Table1[[#This Row],[Myyntihinta]]-Table1[[#This Row],[Ostohinta]]</f>
        <v>4.3800000000000008</v>
      </c>
    </row>
    <row r="4701" spans="1:11" x14ac:dyDescent="0.2">
      <c r="A4701">
        <v>55199</v>
      </c>
      <c r="B4701" s="21">
        <v>44746</v>
      </c>
      <c r="C4701" s="26" t="s">
        <v>828</v>
      </c>
      <c r="D4701">
        <v>1</v>
      </c>
      <c r="E4701">
        <v>15</v>
      </c>
      <c r="F4701">
        <v>14</v>
      </c>
      <c r="G4701">
        <v>10.68</v>
      </c>
      <c r="H4701" t="str">
        <f>_xlfn.XLOOKUP(Table1[[#This Row],[MyyjäID]],myyjat!$A$2:$A$16,myyjat!$B$2:$B$16)</f>
        <v>Sohvi</v>
      </c>
      <c r="I4701">
        <f>_xlfn.XLOOKUP(Table1[[#This Row],[Tuotenumero]],tuotteet!$A$2:$A$26,tuotteet!$C$2:$C$26)</f>
        <v>4</v>
      </c>
      <c r="J4701" t="str">
        <f>_xlfn.XLOOKUP(Table1[[#This Row],[ryhmäID]],ryhmat!$A$2:$A$7,ryhmat!$B$2:$B$7)</f>
        <v>Tarvikkeet</v>
      </c>
      <c r="K4701">
        <f>Table1[[#This Row],[Myyntihinta]]-Table1[[#This Row],[Ostohinta]]</f>
        <v>3.3200000000000003</v>
      </c>
    </row>
    <row r="4702" spans="1:11" x14ac:dyDescent="0.2">
      <c r="A4702">
        <v>55200</v>
      </c>
      <c r="B4702" s="21">
        <v>44746</v>
      </c>
      <c r="C4702" s="26" t="s">
        <v>827</v>
      </c>
      <c r="D4702">
        <v>1</v>
      </c>
      <c r="E4702">
        <v>9</v>
      </c>
      <c r="F4702">
        <v>243</v>
      </c>
      <c r="G4702">
        <v>126.35</v>
      </c>
      <c r="H4702" t="str">
        <f>_xlfn.XLOOKUP(Table1[[#This Row],[MyyjäID]],myyjat!$A$2:$A$16,myyjat!$B$2:$B$16)</f>
        <v>Maija</v>
      </c>
      <c r="I4702">
        <f>_xlfn.XLOOKUP(Table1[[#This Row],[Tuotenumero]],tuotteet!$A$2:$A$26,tuotteet!$C$2:$C$26)</f>
        <v>1</v>
      </c>
      <c r="J4702" t="str">
        <f>_xlfn.XLOOKUP(Table1[[#This Row],[ryhmäID]],ryhmat!$A$2:$A$7,ryhmat!$B$2:$B$7)</f>
        <v>Äänentoisto</v>
      </c>
      <c r="K4702">
        <f>Table1[[#This Row],[Myyntihinta]]-Table1[[#This Row],[Ostohinta]]</f>
        <v>116.65</v>
      </c>
    </row>
    <row r="4703" spans="1:11" x14ac:dyDescent="0.2">
      <c r="A4703">
        <v>55201</v>
      </c>
      <c r="B4703" s="21">
        <v>44746</v>
      </c>
      <c r="C4703" s="26" t="s">
        <v>829</v>
      </c>
      <c r="D4703">
        <v>1</v>
      </c>
      <c r="E4703">
        <v>1</v>
      </c>
      <c r="F4703">
        <v>327</v>
      </c>
      <c r="G4703">
        <v>236.18</v>
      </c>
      <c r="H4703" t="str">
        <f>_xlfn.XLOOKUP(Table1[[#This Row],[MyyjäID]],myyjat!$A$2:$A$16,myyjat!$B$2:$B$16)</f>
        <v>Jani</v>
      </c>
      <c r="I4703">
        <f>_xlfn.XLOOKUP(Table1[[#This Row],[Tuotenumero]],tuotteet!$A$2:$A$26,tuotteet!$C$2:$C$26)</f>
        <v>3</v>
      </c>
      <c r="J4703" t="str">
        <f>_xlfn.XLOOKUP(Table1[[#This Row],[ryhmäID]],ryhmat!$A$2:$A$7,ryhmat!$B$2:$B$7)</f>
        <v>TV</v>
      </c>
      <c r="K4703">
        <f>Table1[[#This Row],[Myyntihinta]]-Table1[[#This Row],[Ostohinta]]</f>
        <v>90.82</v>
      </c>
    </row>
    <row r="4704" spans="1:11" x14ac:dyDescent="0.2">
      <c r="A4704">
        <v>55202</v>
      </c>
      <c r="B4704" s="21">
        <v>44746</v>
      </c>
      <c r="C4704" s="26" t="s">
        <v>826</v>
      </c>
      <c r="D4704">
        <v>1</v>
      </c>
      <c r="E4704">
        <v>16</v>
      </c>
      <c r="F4704">
        <v>17</v>
      </c>
      <c r="G4704">
        <v>8.93</v>
      </c>
      <c r="H4704" t="str">
        <f>_xlfn.XLOOKUP(Table1[[#This Row],[MyyjäID]],myyjat!$A$2:$A$16,myyjat!$B$2:$B$16)</f>
        <v>Sanni</v>
      </c>
      <c r="I4704">
        <f>_xlfn.XLOOKUP(Table1[[#This Row],[Tuotenumero]],tuotteet!$A$2:$A$26,tuotteet!$C$2:$C$26)</f>
        <v>4</v>
      </c>
      <c r="J4704" t="str">
        <f>_xlfn.XLOOKUP(Table1[[#This Row],[ryhmäID]],ryhmat!$A$2:$A$7,ryhmat!$B$2:$B$7)</f>
        <v>Tarvikkeet</v>
      </c>
      <c r="K4704">
        <f>Table1[[#This Row],[Myyntihinta]]-Table1[[#This Row],[Ostohinta]]</f>
        <v>8.07</v>
      </c>
    </row>
    <row r="4705" spans="1:11" x14ac:dyDescent="0.2">
      <c r="A4705">
        <v>55203</v>
      </c>
      <c r="B4705" s="21">
        <v>44746</v>
      </c>
      <c r="C4705" s="26" t="s">
        <v>828</v>
      </c>
      <c r="D4705">
        <v>1</v>
      </c>
      <c r="E4705">
        <v>1</v>
      </c>
      <c r="F4705">
        <v>14</v>
      </c>
      <c r="G4705">
        <v>10.82</v>
      </c>
      <c r="H4705" t="str">
        <f>_xlfn.XLOOKUP(Table1[[#This Row],[MyyjäID]],myyjat!$A$2:$A$16,myyjat!$B$2:$B$16)</f>
        <v>Jani</v>
      </c>
      <c r="I4705">
        <f>_xlfn.XLOOKUP(Table1[[#This Row],[Tuotenumero]],tuotteet!$A$2:$A$26,tuotteet!$C$2:$C$26)</f>
        <v>4</v>
      </c>
      <c r="J4705" t="str">
        <f>_xlfn.XLOOKUP(Table1[[#This Row],[ryhmäID]],ryhmat!$A$2:$A$7,ryhmat!$B$2:$B$7)</f>
        <v>Tarvikkeet</v>
      </c>
      <c r="K4705">
        <f>Table1[[#This Row],[Myyntihinta]]-Table1[[#This Row],[Ostohinta]]</f>
        <v>3.1799999999999997</v>
      </c>
    </row>
    <row r="4706" spans="1:11" x14ac:dyDescent="0.2">
      <c r="A4706">
        <v>55204</v>
      </c>
      <c r="B4706" s="21">
        <v>44746</v>
      </c>
      <c r="C4706" s="26" t="s">
        <v>828</v>
      </c>
      <c r="D4706">
        <v>1</v>
      </c>
      <c r="E4706">
        <v>3</v>
      </c>
      <c r="F4706">
        <v>14</v>
      </c>
      <c r="G4706">
        <v>10.75</v>
      </c>
      <c r="H4706" t="str">
        <f>_xlfn.XLOOKUP(Table1[[#This Row],[MyyjäID]],myyjat!$A$2:$A$16,myyjat!$B$2:$B$16)</f>
        <v>Pekka</v>
      </c>
      <c r="I4706">
        <f>_xlfn.XLOOKUP(Table1[[#This Row],[Tuotenumero]],tuotteet!$A$2:$A$26,tuotteet!$C$2:$C$26)</f>
        <v>4</v>
      </c>
      <c r="J4706" t="str">
        <f>_xlfn.XLOOKUP(Table1[[#This Row],[ryhmäID]],ryhmat!$A$2:$A$7,ryhmat!$B$2:$B$7)</f>
        <v>Tarvikkeet</v>
      </c>
      <c r="K4706">
        <f>Table1[[#This Row],[Myyntihinta]]-Table1[[#This Row],[Ostohinta]]</f>
        <v>3.25</v>
      </c>
    </row>
    <row r="4707" spans="1:11" x14ac:dyDescent="0.2">
      <c r="A4707">
        <v>55205</v>
      </c>
      <c r="B4707" s="21">
        <v>44747</v>
      </c>
      <c r="C4707" s="26" t="s">
        <v>828</v>
      </c>
      <c r="D4707">
        <v>1</v>
      </c>
      <c r="E4707">
        <v>14</v>
      </c>
      <c r="F4707">
        <v>14</v>
      </c>
      <c r="G4707">
        <v>10.49</v>
      </c>
      <c r="H4707" t="str">
        <f>_xlfn.XLOOKUP(Table1[[#This Row],[MyyjäID]],myyjat!$A$2:$A$16,myyjat!$B$2:$B$16)</f>
        <v>Hillevi</v>
      </c>
      <c r="I4707">
        <f>_xlfn.XLOOKUP(Table1[[#This Row],[Tuotenumero]],tuotteet!$A$2:$A$26,tuotteet!$C$2:$C$26)</f>
        <v>4</v>
      </c>
      <c r="J4707" t="str">
        <f>_xlfn.XLOOKUP(Table1[[#This Row],[ryhmäID]],ryhmat!$A$2:$A$7,ryhmat!$B$2:$B$7)</f>
        <v>Tarvikkeet</v>
      </c>
      <c r="K4707">
        <f>Table1[[#This Row],[Myyntihinta]]-Table1[[#This Row],[Ostohinta]]</f>
        <v>3.51</v>
      </c>
    </row>
    <row r="4708" spans="1:11" x14ac:dyDescent="0.2">
      <c r="A4708">
        <v>55206</v>
      </c>
      <c r="B4708" s="21">
        <v>44747</v>
      </c>
      <c r="C4708" s="26" t="s">
        <v>828</v>
      </c>
      <c r="D4708">
        <v>1</v>
      </c>
      <c r="E4708">
        <v>5</v>
      </c>
      <c r="F4708">
        <v>15</v>
      </c>
      <c r="G4708">
        <v>10.85</v>
      </c>
      <c r="H4708" t="str">
        <f>_xlfn.XLOOKUP(Table1[[#This Row],[MyyjäID]],myyjat!$A$2:$A$16,myyjat!$B$2:$B$16)</f>
        <v>Liisa</v>
      </c>
      <c r="I4708">
        <f>_xlfn.XLOOKUP(Table1[[#This Row],[Tuotenumero]],tuotteet!$A$2:$A$26,tuotteet!$C$2:$C$26)</f>
        <v>4</v>
      </c>
      <c r="J4708" t="str">
        <f>_xlfn.XLOOKUP(Table1[[#This Row],[ryhmäID]],ryhmat!$A$2:$A$7,ryhmat!$B$2:$B$7)</f>
        <v>Tarvikkeet</v>
      </c>
      <c r="K4708">
        <f>Table1[[#This Row],[Myyntihinta]]-Table1[[#This Row],[Ostohinta]]</f>
        <v>4.1500000000000004</v>
      </c>
    </row>
    <row r="4709" spans="1:11" x14ac:dyDescent="0.2">
      <c r="A4709">
        <v>55207</v>
      </c>
      <c r="B4709" s="21">
        <v>44748</v>
      </c>
      <c r="C4709" s="26" t="s">
        <v>828</v>
      </c>
      <c r="D4709">
        <v>1</v>
      </c>
      <c r="E4709">
        <v>9</v>
      </c>
      <c r="F4709">
        <v>14</v>
      </c>
      <c r="G4709">
        <v>10.16</v>
      </c>
      <c r="H4709" t="str">
        <f>_xlfn.XLOOKUP(Table1[[#This Row],[MyyjäID]],myyjat!$A$2:$A$16,myyjat!$B$2:$B$16)</f>
        <v>Maija</v>
      </c>
      <c r="I4709">
        <f>_xlfn.XLOOKUP(Table1[[#This Row],[Tuotenumero]],tuotteet!$A$2:$A$26,tuotteet!$C$2:$C$26)</f>
        <v>4</v>
      </c>
      <c r="J4709" t="str">
        <f>_xlfn.XLOOKUP(Table1[[#This Row],[ryhmäID]],ryhmat!$A$2:$A$7,ryhmat!$B$2:$B$7)</f>
        <v>Tarvikkeet</v>
      </c>
      <c r="K4709">
        <f>Table1[[#This Row],[Myyntihinta]]-Table1[[#This Row],[Ostohinta]]</f>
        <v>3.84</v>
      </c>
    </row>
    <row r="4710" spans="1:11" x14ac:dyDescent="0.2">
      <c r="A4710">
        <v>55208</v>
      </c>
      <c r="B4710" s="21">
        <v>44748</v>
      </c>
      <c r="C4710" s="26" t="s">
        <v>826</v>
      </c>
      <c r="D4710">
        <v>1</v>
      </c>
      <c r="E4710">
        <v>18</v>
      </c>
      <c r="F4710">
        <v>18</v>
      </c>
      <c r="G4710">
        <v>9.51</v>
      </c>
      <c r="H4710" t="str">
        <f>_xlfn.XLOOKUP(Table1[[#This Row],[MyyjäID]],myyjat!$A$2:$A$16,myyjat!$B$2:$B$16)</f>
        <v>Juhani</v>
      </c>
      <c r="I4710">
        <f>_xlfn.XLOOKUP(Table1[[#This Row],[Tuotenumero]],tuotteet!$A$2:$A$26,tuotteet!$C$2:$C$26)</f>
        <v>4</v>
      </c>
      <c r="J4710" t="str">
        <f>_xlfn.XLOOKUP(Table1[[#This Row],[ryhmäID]],ryhmat!$A$2:$A$7,ryhmat!$B$2:$B$7)</f>
        <v>Tarvikkeet</v>
      </c>
      <c r="K4710">
        <f>Table1[[#This Row],[Myyntihinta]]-Table1[[#This Row],[Ostohinta]]</f>
        <v>8.49</v>
      </c>
    </row>
    <row r="4711" spans="1:11" x14ac:dyDescent="0.2">
      <c r="A4711">
        <v>55209</v>
      </c>
      <c r="B4711" s="21">
        <v>44748</v>
      </c>
      <c r="C4711" s="26" t="s">
        <v>828</v>
      </c>
      <c r="D4711">
        <v>1</v>
      </c>
      <c r="E4711">
        <v>7</v>
      </c>
      <c r="F4711">
        <v>14</v>
      </c>
      <c r="G4711">
        <v>11.23</v>
      </c>
      <c r="H4711" t="str">
        <f>_xlfn.XLOOKUP(Table1[[#This Row],[MyyjäID]],myyjat!$A$2:$A$16,myyjat!$B$2:$B$16)</f>
        <v>Rauno</v>
      </c>
      <c r="I4711">
        <f>_xlfn.XLOOKUP(Table1[[#This Row],[Tuotenumero]],tuotteet!$A$2:$A$26,tuotteet!$C$2:$C$26)</f>
        <v>4</v>
      </c>
      <c r="J4711" t="str">
        <f>_xlfn.XLOOKUP(Table1[[#This Row],[ryhmäID]],ryhmat!$A$2:$A$7,ryhmat!$B$2:$B$7)</f>
        <v>Tarvikkeet</v>
      </c>
      <c r="K4711">
        <f>Table1[[#This Row],[Myyntihinta]]-Table1[[#This Row],[Ostohinta]]</f>
        <v>2.7699999999999996</v>
      </c>
    </row>
    <row r="4712" spans="1:11" x14ac:dyDescent="0.2">
      <c r="A4712">
        <v>55210</v>
      </c>
      <c r="B4712" s="21">
        <v>44748</v>
      </c>
      <c r="C4712" s="26" t="s">
        <v>828</v>
      </c>
      <c r="D4712">
        <v>1</v>
      </c>
      <c r="E4712">
        <v>18</v>
      </c>
      <c r="F4712">
        <v>15</v>
      </c>
      <c r="G4712">
        <v>10.199999999999999</v>
      </c>
      <c r="H4712" t="str">
        <f>_xlfn.XLOOKUP(Table1[[#This Row],[MyyjäID]],myyjat!$A$2:$A$16,myyjat!$B$2:$B$16)</f>
        <v>Juhani</v>
      </c>
      <c r="I4712">
        <f>_xlfn.XLOOKUP(Table1[[#This Row],[Tuotenumero]],tuotteet!$A$2:$A$26,tuotteet!$C$2:$C$26)</f>
        <v>4</v>
      </c>
      <c r="J4712" t="str">
        <f>_xlfn.XLOOKUP(Table1[[#This Row],[ryhmäID]],ryhmat!$A$2:$A$7,ryhmat!$B$2:$B$7)</f>
        <v>Tarvikkeet</v>
      </c>
      <c r="K4712">
        <f>Table1[[#This Row],[Myyntihinta]]-Table1[[#This Row],[Ostohinta]]</f>
        <v>4.8000000000000007</v>
      </c>
    </row>
    <row r="4713" spans="1:11" x14ac:dyDescent="0.2">
      <c r="A4713">
        <v>55211</v>
      </c>
      <c r="B4713" s="21">
        <v>44749</v>
      </c>
      <c r="C4713" s="26" t="s">
        <v>827</v>
      </c>
      <c r="D4713">
        <v>1</v>
      </c>
      <c r="E4713">
        <v>19</v>
      </c>
      <c r="F4713">
        <v>246</v>
      </c>
      <c r="G4713">
        <v>135.5</v>
      </c>
      <c r="H4713" t="str">
        <f>_xlfn.XLOOKUP(Table1[[#This Row],[MyyjäID]],myyjat!$A$2:$A$16,myyjat!$B$2:$B$16)</f>
        <v>Valtteri</v>
      </c>
      <c r="I4713">
        <f>_xlfn.XLOOKUP(Table1[[#This Row],[Tuotenumero]],tuotteet!$A$2:$A$26,tuotteet!$C$2:$C$26)</f>
        <v>1</v>
      </c>
      <c r="J4713" t="str">
        <f>_xlfn.XLOOKUP(Table1[[#This Row],[ryhmäID]],ryhmat!$A$2:$A$7,ryhmat!$B$2:$B$7)</f>
        <v>Äänentoisto</v>
      </c>
      <c r="K4713">
        <f>Table1[[#This Row],[Myyntihinta]]-Table1[[#This Row],[Ostohinta]]</f>
        <v>110.5</v>
      </c>
    </row>
    <row r="4714" spans="1:11" x14ac:dyDescent="0.2">
      <c r="A4714">
        <v>55212</v>
      </c>
      <c r="B4714" s="21">
        <v>44749</v>
      </c>
      <c r="C4714" s="26" t="s">
        <v>828</v>
      </c>
      <c r="D4714">
        <v>1</v>
      </c>
      <c r="E4714">
        <v>14</v>
      </c>
      <c r="F4714">
        <v>14</v>
      </c>
      <c r="G4714">
        <v>10.3</v>
      </c>
      <c r="H4714" t="str">
        <f>_xlfn.XLOOKUP(Table1[[#This Row],[MyyjäID]],myyjat!$A$2:$A$16,myyjat!$B$2:$B$16)</f>
        <v>Hillevi</v>
      </c>
      <c r="I4714">
        <f>_xlfn.XLOOKUP(Table1[[#This Row],[Tuotenumero]],tuotteet!$A$2:$A$26,tuotteet!$C$2:$C$26)</f>
        <v>4</v>
      </c>
      <c r="J4714" t="str">
        <f>_xlfn.XLOOKUP(Table1[[#This Row],[ryhmäID]],ryhmat!$A$2:$A$7,ryhmat!$B$2:$B$7)</f>
        <v>Tarvikkeet</v>
      </c>
      <c r="K4714">
        <f>Table1[[#This Row],[Myyntihinta]]-Table1[[#This Row],[Ostohinta]]</f>
        <v>3.6999999999999993</v>
      </c>
    </row>
    <row r="4715" spans="1:11" x14ac:dyDescent="0.2">
      <c r="A4715">
        <v>55213</v>
      </c>
      <c r="B4715" s="21">
        <v>44750</v>
      </c>
      <c r="C4715" s="26" t="s">
        <v>828</v>
      </c>
      <c r="D4715">
        <v>1</v>
      </c>
      <c r="E4715">
        <v>6</v>
      </c>
      <c r="F4715">
        <v>14</v>
      </c>
      <c r="G4715">
        <v>11.03</v>
      </c>
      <c r="H4715" t="str">
        <f>_xlfn.XLOOKUP(Table1[[#This Row],[MyyjäID]],myyjat!$A$2:$A$16,myyjat!$B$2:$B$16)</f>
        <v>Hessu</v>
      </c>
      <c r="I4715">
        <f>_xlfn.XLOOKUP(Table1[[#This Row],[Tuotenumero]],tuotteet!$A$2:$A$26,tuotteet!$C$2:$C$26)</f>
        <v>4</v>
      </c>
      <c r="J4715" t="str">
        <f>_xlfn.XLOOKUP(Table1[[#This Row],[ryhmäID]],ryhmat!$A$2:$A$7,ryhmat!$B$2:$B$7)</f>
        <v>Tarvikkeet</v>
      </c>
      <c r="K4715">
        <f>Table1[[#This Row],[Myyntihinta]]-Table1[[#This Row],[Ostohinta]]</f>
        <v>2.9700000000000006</v>
      </c>
    </row>
    <row r="4716" spans="1:11" x14ac:dyDescent="0.2">
      <c r="A4716">
        <v>55214</v>
      </c>
      <c r="B4716" s="21">
        <v>44750</v>
      </c>
      <c r="C4716" s="26" t="s">
        <v>827</v>
      </c>
      <c r="D4716">
        <v>1</v>
      </c>
      <c r="E4716">
        <v>2</v>
      </c>
      <c r="F4716">
        <v>240</v>
      </c>
      <c r="G4716">
        <v>133.03</v>
      </c>
      <c r="H4716" t="str">
        <f>_xlfn.XLOOKUP(Table1[[#This Row],[MyyjäID]],myyjat!$A$2:$A$16,myyjat!$B$2:$B$16)</f>
        <v>Petteri</v>
      </c>
      <c r="I4716">
        <f>_xlfn.XLOOKUP(Table1[[#This Row],[Tuotenumero]],tuotteet!$A$2:$A$26,tuotteet!$C$2:$C$26)</f>
        <v>1</v>
      </c>
      <c r="J4716" t="str">
        <f>_xlfn.XLOOKUP(Table1[[#This Row],[ryhmäID]],ryhmat!$A$2:$A$7,ryhmat!$B$2:$B$7)</f>
        <v>Äänentoisto</v>
      </c>
      <c r="K4716">
        <f>Table1[[#This Row],[Myyntihinta]]-Table1[[#This Row],[Ostohinta]]</f>
        <v>106.97</v>
      </c>
    </row>
    <row r="4717" spans="1:11" x14ac:dyDescent="0.2">
      <c r="A4717">
        <v>55215</v>
      </c>
      <c r="B4717" s="21">
        <v>44751</v>
      </c>
      <c r="C4717" s="26" t="s">
        <v>833</v>
      </c>
      <c r="D4717">
        <v>1</v>
      </c>
      <c r="E4717">
        <v>3</v>
      </c>
      <c r="F4717">
        <v>34</v>
      </c>
      <c r="G4717">
        <v>20.059999999999999</v>
      </c>
      <c r="H4717" t="str">
        <f>_xlfn.XLOOKUP(Table1[[#This Row],[MyyjäID]],myyjat!$A$2:$A$16,myyjat!$B$2:$B$16)</f>
        <v>Pekka</v>
      </c>
      <c r="I4717">
        <f>_xlfn.XLOOKUP(Table1[[#This Row],[Tuotenumero]],tuotteet!$A$2:$A$26,tuotteet!$C$2:$C$26)</f>
        <v>4</v>
      </c>
      <c r="J4717" t="str">
        <f>_xlfn.XLOOKUP(Table1[[#This Row],[ryhmäID]],ryhmat!$A$2:$A$7,ryhmat!$B$2:$B$7)</f>
        <v>Tarvikkeet</v>
      </c>
      <c r="K4717">
        <f>Table1[[#This Row],[Myyntihinta]]-Table1[[#This Row],[Ostohinta]]</f>
        <v>13.940000000000001</v>
      </c>
    </row>
    <row r="4718" spans="1:11" x14ac:dyDescent="0.2">
      <c r="A4718">
        <v>55216</v>
      </c>
      <c r="B4718" s="21">
        <v>44751</v>
      </c>
      <c r="C4718" s="26" t="s">
        <v>827</v>
      </c>
      <c r="D4718">
        <v>1</v>
      </c>
      <c r="E4718">
        <v>7</v>
      </c>
      <c r="F4718">
        <v>244</v>
      </c>
      <c r="G4718">
        <v>137.82</v>
      </c>
      <c r="H4718" t="str">
        <f>_xlfn.XLOOKUP(Table1[[#This Row],[MyyjäID]],myyjat!$A$2:$A$16,myyjat!$B$2:$B$16)</f>
        <v>Rauno</v>
      </c>
      <c r="I4718">
        <f>_xlfn.XLOOKUP(Table1[[#This Row],[Tuotenumero]],tuotteet!$A$2:$A$26,tuotteet!$C$2:$C$26)</f>
        <v>1</v>
      </c>
      <c r="J4718" t="str">
        <f>_xlfn.XLOOKUP(Table1[[#This Row],[ryhmäID]],ryhmat!$A$2:$A$7,ryhmat!$B$2:$B$7)</f>
        <v>Äänentoisto</v>
      </c>
      <c r="K4718">
        <f>Table1[[#This Row],[Myyntihinta]]-Table1[[#This Row],[Ostohinta]]</f>
        <v>106.18</v>
      </c>
    </row>
    <row r="4719" spans="1:11" x14ac:dyDescent="0.2">
      <c r="A4719">
        <v>55217</v>
      </c>
      <c r="B4719" s="21">
        <v>44751</v>
      </c>
      <c r="C4719" s="26" t="s">
        <v>828</v>
      </c>
      <c r="D4719">
        <v>1</v>
      </c>
      <c r="E4719">
        <v>16</v>
      </c>
      <c r="F4719">
        <v>14</v>
      </c>
      <c r="G4719">
        <v>11.26</v>
      </c>
      <c r="H4719" t="str">
        <f>_xlfn.XLOOKUP(Table1[[#This Row],[MyyjäID]],myyjat!$A$2:$A$16,myyjat!$B$2:$B$16)</f>
        <v>Sanni</v>
      </c>
      <c r="I4719">
        <f>_xlfn.XLOOKUP(Table1[[#This Row],[Tuotenumero]],tuotteet!$A$2:$A$26,tuotteet!$C$2:$C$26)</f>
        <v>4</v>
      </c>
      <c r="J4719" t="str">
        <f>_xlfn.XLOOKUP(Table1[[#This Row],[ryhmäID]],ryhmat!$A$2:$A$7,ryhmat!$B$2:$B$7)</f>
        <v>Tarvikkeet</v>
      </c>
      <c r="K4719">
        <f>Table1[[#This Row],[Myyntihinta]]-Table1[[#This Row],[Ostohinta]]</f>
        <v>2.74</v>
      </c>
    </row>
    <row r="4720" spans="1:11" x14ac:dyDescent="0.2">
      <c r="A4720">
        <v>55218</v>
      </c>
      <c r="B4720" s="21">
        <v>44752</v>
      </c>
      <c r="C4720" s="26" t="s">
        <v>828</v>
      </c>
      <c r="D4720">
        <v>1</v>
      </c>
      <c r="E4720">
        <v>11</v>
      </c>
      <c r="F4720">
        <v>14</v>
      </c>
      <c r="G4720">
        <v>10.91</v>
      </c>
      <c r="H4720" t="str">
        <f>_xlfn.XLOOKUP(Table1[[#This Row],[MyyjäID]],myyjat!$A$2:$A$16,myyjat!$B$2:$B$16)</f>
        <v>Lisbeth</v>
      </c>
      <c r="I4720">
        <f>_xlfn.XLOOKUP(Table1[[#This Row],[Tuotenumero]],tuotteet!$A$2:$A$26,tuotteet!$C$2:$C$26)</f>
        <v>4</v>
      </c>
      <c r="J4720" t="str">
        <f>_xlfn.XLOOKUP(Table1[[#This Row],[ryhmäID]],ryhmat!$A$2:$A$7,ryhmat!$B$2:$B$7)</f>
        <v>Tarvikkeet</v>
      </c>
      <c r="K4720">
        <f>Table1[[#This Row],[Myyntihinta]]-Table1[[#This Row],[Ostohinta]]</f>
        <v>3.09</v>
      </c>
    </row>
    <row r="4721" spans="1:11" x14ac:dyDescent="0.2">
      <c r="A4721">
        <v>55219</v>
      </c>
      <c r="B4721" s="21">
        <v>44753</v>
      </c>
      <c r="C4721" s="26" t="s">
        <v>828</v>
      </c>
      <c r="D4721">
        <v>1</v>
      </c>
      <c r="E4721">
        <v>18</v>
      </c>
      <c r="F4721">
        <v>14</v>
      </c>
      <c r="G4721">
        <v>10.52</v>
      </c>
      <c r="H4721" t="str">
        <f>_xlfn.XLOOKUP(Table1[[#This Row],[MyyjäID]],myyjat!$A$2:$A$16,myyjat!$B$2:$B$16)</f>
        <v>Juhani</v>
      </c>
      <c r="I4721">
        <f>_xlfn.XLOOKUP(Table1[[#This Row],[Tuotenumero]],tuotteet!$A$2:$A$26,tuotteet!$C$2:$C$26)</f>
        <v>4</v>
      </c>
      <c r="J4721" t="str">
        <f>_xlfn.XLOOKUP(Table1[[#This Row],[ryhmäID]],ryhmat!$A$2:$A$7,ryhmat!$B$2:$B$7)</f>
        <v>Tarvikkeet</v>
      </c>
      <c r="K4721">
        <f>Table1[[#This Row],[Myyntihinta]]-Table1[[#This Row],[Ostohinta]]</f>
        <v>3.4800000000000004</v>
      </c>
    </row>
    <row r="4722" spans="1:11" x14ac:dyDescent="0.2">
      <c r="A4722">
        <v>55220</v>
      </c>
      <c r="B4722" s="21">
        <v>44753</v>
      </c>
      <c r="C4722" s="26" t="s">
        <v>828</v>
      </c>
      <c r="D4722">
        <v>1</v>
      </c>
      <c r="E4722">
        <v>1</v>
      </c>
      <c r="F4722">
        <v>14</v>
      </c>
      <c r="G4722">
        <v>10.61</v>
      </c>
      <c r="H4722" t="str">
        <f>_xlfn.XLOOKUP(Table1[[#This Row],[MyyjäID]],myyjat!$A$2:$A$16,myyjat!$B$2:$B$16)</f>
        <v>Jani</v>
      </c>
      <c r="I4722">
        <f>_xlfn.XLOOKUP(Table1[[#This Row],[Tuotenumero]],tuotteet!$A$2:$A$26,tuotteet!$C$2:$C$26)</f>
        <v>4</v>
      </c>
      <c r="J4722" t="str">
        <f>_xlfn.XLOOKUP(Table1[[#This Row],[ryhmäID]],ryhmat!$A$2:$A$7,ryhmat!$B$2:$B$7)</f>
        <v>Tarvikkeet</v>
      </c>
      <c r="K4722">
        <f>Table1[[#This Row],[Myyntihinta]]-Table1[[#This Row],[Ostohinta]]</f>
        <v>3.3900000000000006</v>
      </c>
    </row>
    <row r="4723" spans="1:11" x14ac:dyDescent="0.2">
      <c r="A4723">
        <v>55221</v>
      </c>
      <c r="B4723" s="21">
        <v>44753</v>
      </c>
      <c r="C4723" s="26" t="s">
        <v>828</v>
      </c>
      <c r="D4723">
        <v>1</v>
      </c>
      <c r="E4723">
        <v>5</v>
      </c>
      <c r="F4723">
        <v>15</v>
      </c>
      <c r="G4723">
        <v>11.04</v>
      </c>
      <c r="H4723" t="str">
        <f>_xlfn.XLOOKUP(Table1[[#This Row],[MyyjäID]],myyjat!$A$2:$A$16,myyjat!$B$2:$B$16)</f>
        <v>Liisa</v>
      </c>
      <c r="I4723">
        <f>_xlfn.XLOOKUP(Table1[[#This Row],[Tuotenumero]],tuotteet!$A$2:$A$26,tuotteet!$C$2:$C$26)</f>
        <v>4</v>
      </c>
      <c r="J4723" t="str">
        <f>_xlfn.XLOOKUP(Table1[[#This Row],[ryhmäID]],ryhmat!$A$2:$A$7,ryhmat!$B$2:$B$7)</f>
        <v>Tarvikkeet</v>
      </c>
      <c r="K4723">
        <f>Table1[[#This Row],[Myyntihinta]]-Table1[[#This Row],[Ostohinta]]</f>
        <v>3.9600000000000009</v>
      </c>
    </row>
    <row r="4724" spans="1:11" x14ac:dyDescent="0.2">
      <c r="A4724">
        <v>55222</v>
      </c>
      <c r="B4724" s="21">
        <v>44753</v>
      </c>
      <c r="C4724" s="26" t="s">
        <v>827</v>
      </c>
      <c r="D4724">
        <v>1</v>
      </c>
      <c r="E4724">
        <v>6</v>
      </c>
      <c r="F4724">
        <v>242</v>
      </c>
      <c r="G4724">
        <v>128.4</v>
      </c>
      <c r="H4724" t="str">
        <f>_xlfn.XLOOKUP(Table1[[#This Row],[MyyjäID]],myyjat!$A$2:$A$16,myyjat!$B$2:$B$16)</f>
        <v>Hessu</v>
      </c>
      <c r="I4724">
        <f>_xlfn.XLOOKUP(Table1[[#This Row],[Tuotenumero]],tuotteet!$A$2:$A$26,tuotteet!$C$2:$C$26)</f>
        <v>1</v>
      </c>
      <c r="J4724" t="str">
        <f>_xlfn.XLOOKUP(Table1[[#This Row],[ryhmäID]],ryhmat!$A$2:$A$7,ryhmat!$B$2:$B$7)</f>
        <v>Äänentoisto</v>
      </c>
      <c r="K4724">
        <f>Table1[[#This Row],[Myyntihinta]]-Table1[[#This Row],[Ostohinta]]</f>
        <v>113.6</v>
      </c>
    </row>
    <row r="4725" spans="1:11" x14ac:dyDescent="0.2">
      <c r="A4725">
        <v>55223</v>
      </c>
      <c r="B4725" s="21">
        <v>44754</v>
      </c>
      <c r="C4725" s="26" t="s">
        <v>827</v>
      </c>
      <c r="D4725">
        <v>1</v>
      </c>
      <c r="E4725">
        <v>11</v>
      </c>
      <c r="F4725">
        <v>246</v>
      </c>
      <c r="G4725">
        <v>130.28</v>
      </c>
      <c r="H4725" t="str">
        <f>_xlfn.XLOOKUP(Table1[[#This Row],[MyyjäID]],myyjat!$A$2:$A$16,myyjat!$B$2:$B$16)</f>
        <v>Lisbeth</v>
      </c>
      <c r="I4725">
        <f>_xlfn.XLOOKUP(Table1[[#This Row],[Tuotenumero]],tuotteet!$A$2:$A$26,tuotteet!$C$2:$C$26)</f>
        <v>1</v>
      </c>
      <c r="J4725" t="str">
        <f>_xlfn.XLOOKUP(Table1[[#This Row],[ryhmäID]],ryhmat!$A$2:$A$7,ryhmat!$B$2:$B$7)</f>
        <v>Äänentoisto</v>
      </c>
      <c r="K4725">
        <f>Table1[[#This Row],[Myyntihinta]]-Table1[[#This Row],[Ostohinta]]</f>
        <v>115.72</v>
      </c>
    </row>
    <row r="4726" spans="1:11" x14ac:dyDescent="0.2">
      <c r="A4726">
        <v>55224</v>
      </c>
      <c r="B4726" s="21">
        <v>44754</v>
      </c>
      <c r="C4726" s="26" t="s">
        <v>828</v>
      </c>
      <c r="D4726">
        <v>1</v>
      </c>
      <c r="E4726">
        <v>18</v>
      </c>
      <c r="F4726">
        <v>15</v>
      </c>
      <c r="G4726">
        <v>11.02</v>
      </c>
      <c r="H4726" t="str">
        <f>_xlfn.XLOOKUP(Table1[[#This Row],[MyyjäID]],myyjat!$A$2:$A$16,myyjat!$B$2:$B$16)</f>
        <v>Juhani</v>
      </c>
      <c r="I4726">
        <f>_xlfn.XLOOKUP(Table1[[#This Row],[Tuotenumero]],tuotteet!$A$2:$A$26,tuotteet!$C$2:$C$26)</f>
        <v>4</v>
      </c>
      <c r="J4726" t="str">
        <f>_xlfn.XLOOKUP(Table1[[#This Row],[ryhmäID]],ryhmat!$A$2:$A$7,ryhmat!$B$2:$B$7)</f>
        <v>Tarvikkeet</v>
      </c>
      <c r="K4726">
        <f>Table1[[#This Row],[Myyntihinta]]-Table1[[#This Row],[Ostohinta]]</f>
        <v>3.9800000000000004</v>
      </c>
    </row>
    <row r="4727" spans="1:11" x14ac:dyDescent="0.2">
      <c r="A4727">
        <v>55225</v>
      </c>
      <c r="B4727" s="21">
        <v>44755</v>
      </c>
      <c r="C4727" s="26" t="s">
        <v>828</v>
      </c>
      <c r="D4727">
        <v>1</v>
      </c>
      <c r="E4727">
        <v>5</v>
      </c>
      <c r="F4727">
        <v>14</v>
      </c>
      <c r="G4727">
        <v>11.1</v>
      </c>
      <c r="H4727" t="str">
        <f>_xlfn.XLOOKUP(Table1[[#This Row],[MyyjäID]],myyjat!$A$2:$A$16,myyjat!$B$2:$B$16)</f>
        <v>Liisa</v>
      </c>
      <c r="I4727">
        <f>_xlfn.XLOOKUP(Table1[[#This Row],[Tuotenumero]],tuotteet!$A$2:$A$26,tuotteet!$C$2:$C$26)</f>
        <v>4</v>
      </c>
      <c r="J4727" t="str">
        <f>_xlfn.XLOOKUP(Table1[[#This Row],[ryhmäID]],ryhmat!$A$2:$A$7,ryhmat!$B$2:$B$7)</f>
        <v>Tarvikkeet</v>
      </c>
      <c r="K4727">
        <f>Table1[[#This Row],[Myyntihinta]]-Table1[[#This Row],[Ostohinta]]</f>
        <v>2.9000000000000004</v>
      </c>
    </row>
    <row r="4728" spans="1:11" x14ac:dyDescent="0.2">
      <c r="A4728">
        <v>55226</v>
      </c>
      <c r="B4728" s="21">
        <v>44755</v>
      </c>
      <c r="C4728" s="26" t="s">
        <v>826</v>
      </c>
      <c r="D4728">
        <v>1</v>
      </c>
      <c r="E4728">
        <v>1</v>
      </c>
      <c r="F4728">
        <v>17</v>
      </c>
      <c r="G4728">
        <v>9.6</v>
      </c>
      <c r="H4728" t="str">
        <f>_xlfn.XLOOKUP(Table1[[#This Row],[MyyjäID]],myyjat!$A$2:$A$16,myyjat!$B$2:$B$16)</f>
        <v>Jani</v>
      </c>
      <c r="I4728">
        <f>_xlfn.XLOOKUP(Table1[[#This Row],[Tuotenumero]],tuotteet!$A$2:$A$26,tuotteet!$C$2:$C$26)</f>
        <v>4</v>
      </c>
      <c r="J4728" t="str">
        <f>_xlfn.XLOOKUP(Table1[[#This Row],[ryhmäID]],ryhmat!$A$2:$A$7,ryhmat!$B$2:$B$7)</f>
        <v>Tarvikkeet</v>
      </c>
      <c r="K4728">
        <f>Table1[[#This Row],[Myyntihinta]]-Table1[[#This Row],[Ostohinta]]</f>
        <v>7.4</v>
      </c>
    </row>
    <row r="4729" spans="1:11" x14ac:dyDescent="0.2">
      <c r="A4729">
        <v>55227</v>
      </c>
      <c r="B4729" s="21">
        <v>44755</v>
      </c>
      <c r="C4729" s="26" t="s">
        <v>828</v>
      </c>
      <c r="D4729">
        <v>1</v>
      </c>
      <c r="E4729">
        <v>10</v>
      </c>
      <c r="F4729">
        <v>15</v>
      </c>
      <c r="G4729">
        <v>11.01</v>
      </c>
      <c r="H4729" t="str">
        <f>_xlfn.XLOOKUP(Table1[[#This Row],[MyyjäID]],myyjat!$A$2:$A$16,myyjat!$B$2:$B$16)</f>
        <v>Jenni</v>
      </c>
      <c r="I4729">
        <f>_xlfn.XLOOKUP(Table1[[#This Row],[Tuotenumero]],tuotteet!$A$2:$A$26,tuotteet!$C$2:$C$26)</f>
        <v>4</v>
      </c>
      <c r="J4729" t="str">
        <f>_xlfn.XLOOKUP(Table1[[#This Row],[ryhmäID]],ryhmat!$A$2:$A$7,ryhmat!$B$2:$B$7)</f>
        <v>Tarvikkeet</v>
      </c>
      <c r="K4729">
        <f>Table1[[#This Row],[Myyntihinta]]-Table1[[#This Row],[Ostohinta]]</f>
        <v>3.99</v>
      </c>
    </row>
    <row r="4730" spans="1:11" x14ac:dyDescent="0.2">
      <c r="A4730">
        <v>55228</v>
      </c>
      <c r="B4730" s="21">
        <v>44756</v>
      </c>
      <c r="C4730" s="26" t="s">
        <v>828</v>
      </c>
      <c r="D4730">
        <v>1</v>
      </c>
      <c r="E4730">
        <v>7</v>
      </c>
      <c r="F4730">
        <v>14</v>
      </c>
      <c r="G4730">
        <v>11.04</v>
      </c>
      <c r="H4730" t="str">
        <f>_xlfn.XLOOKUP(Table1[[#This Row],[MyyjäID]],myyjat!$A$2:$A$16,myyjat!$B$2:$B$16)</f>
        <v>Rauno</v>
      </c>
      <c r="I4730">
        <f>_xlfn.XLOOKUP(Table1[[#This Row],[Tuotenumero]],tuotteet!$A$2:$A$26,tuotteet!$C$2:$C$26)</f>
        <v>4</v>
      </c>
      <c r="J4730" t="str">
        <f>_xlfn.XLOOKUP(Table1[[#This Row],[ryhmäID]],ryhmat!$A$2:$A$7,ryhmat!$B$2:$B$7)</f>
        <v>Tarvikkeet</v>
      </c>
      <c r="K4730">
        <f>Table1[[#This Row],[Myyntihinta]]-Table1[[#This Row],[Ostohinta]]</f>
        <v>2.9600000000000009</v>
      </c>
    </row>
    <row r="4731" spans="1:11" x14ac:dyDescent="0.2">
      <c r="A4731">
        <v>55229</v>
      </c>
      <c r="B4731" s="21">
        <v>44756</v>
      </c>
      <c r="C4731" s="26" t="s">
        <v>827</v>
      </c>
      <c r="D4731">
        <v>1</v>
      </c>
      <c r="E4731">
        <v>11</v>
      </c>
      <c r="F4731">
        <v>242</v>
      </c>
      <c r="G4731">
        <v>138.16999999999999</v>
      </c>
      <c r="H4731" t="str">
        <f>_xlfn.XLOOKUP(Table1[[#This Row],[MyyjäID]],myyjat!$A$2:$A$16,myyjat!$B$2:$B$16)</f>
        <v>Lisbeth</v>
      </c>
      <c r="I4731">
        <f>_xlfn.XLOOKUP(Table1[[#This Row],[Tuotenumero]],tuotteet!$A$2:$A$26,tuotteet!$C$2:$C$26)</f>
        <v>1</v>
      </c>
      <c r="J4731" t="str">
        <f>_xlfn.XLOOKUP(Table1[[#This Row],[ryhmäID]],ryhmat!$A$2:$A$7,ryhmat!$B$2:$B$7)</f>
        <v>Äänentoisto</v>
      </c>
      <c r="K4731">
        <f>Table1[[#This Row],[Myyntihinta]]-Table1[[#This Row],[Ostohinta]]</f>
        <v>103.83000000000001</v>
      </c>
    </row>
    <row r="4732" spans="1:11" x14ac:dyDescent="0.2">
      <c r="A4732">
        <v>55230</v>
      </c>
      <c r="B4732" s="21">
        <v>44757</v>
      </c>
      <c r="C4732" s="26" t="s">
        <v>828</v>
      </c>
      <c r="D4732">
        <v>1</v>
      </c>
      <c r="E4732">
        <v>3</v>
      </c>
      <c r="F4732">
        <v>14</v>
      </c>
      <c r="G4732">
        <v>10.35</v>
      </c>
      <c r="H4732" t="str">
        <f>_xlfn.XLOOKUP(Table1[[#This Row],[MyyjäID]],myyjat!$A$2:$A$16,myyjat!$B$2:$B$16)</f>
        <v>Pekka</v>
      </c>
      <c r="I4732">
        <f>_xlfn.XLOOKUP(Table1[[#This Row],[Tuotenumero]],tuotteet!$A$2:$A$26,tuotteet!$C$2:$C$26)</f>
        <v>4</v>
      </c>
      <c r="J4732" t="str">
        <f>_xlfn.XLOOKUP(Table1[[#This Row],[ryhmäID]],ryhmat!$A$2:$A$7,ryhmat!$B$2:$B$7)</f>
        <v>Tarvikkeet</v>
      </c>
      <c r="K4732">
        <f>Table1[[#This Row],[Myyntihinta]]-Table1[[#This Row],[Ostohinta]]</f>
        <v>3.6500000000000004</v>
      </c>
    </row>
    <row r="4733" spans="1:11" x14ac:dyDescent="0.2">
      <c r="A4733">
        <v>55231</v>
      </c>
      <c r="B4733" s="21">
        <v>44758</v>
      </c>
      <c r="C4733" s="26" t="s">
        <v>828</v>
      </c>
      <c r="D4733">
        <v>1</v>
      </c>
      <c r="E4733">
        <v>7</v>
      </c>
      <c r="F4733">
        <v>15</v>
      </c>
      <c r="G4733">
        <v>10.68</v>
      </c>
      <c r="H4733" t="str">
        <f>_xlfn.XLOOKUP(Table1[[#This Row],[MyyjäID]],myyjat!$A$2:$A$16,myyjat!$B$2:$B$16)</f>
        <v>Rauno</v>
      </c>
      <c r="I4733">
        <f>_xlfn.XLOOKUP(Table1[[#This Row],[Tuotenumero]],tuotteet!$A$2:$A$26,tuotteet!$C$2:$C$26)</f>
        <v>4</v>
      </c>
      <c r="J4733" t="str">
        <f>_xlfn.XLOOKUP(Table1[[#This Row],[ryhmäID]],ryhmat!$A$2:$A$7,ryhmat!$B$2:$B$7)</f>
        <v>Tarvikkeet</v>
      </c>
      <c r="K4733">
        <f>Table1[[#This Row],[Myyntihinta]]-Table1[[#This Row],[Ostohinta]]</f>
        <v>4.32</v>
      </c>
    </row>
    <row r="4734" spans="1:11" x14ac:dyDescent="0.2">
      <c r="A4734">
        <v>55232</v>
      </c>
      <c r="B4734" s="21">
        <v>44758</v>
      </c>
      <c r="C4734" s="26" t="s">
        <v>827</v>
      </c>
      <c r="D4734">
        <v>1</v>
      </c>
      <c r="E4734">
        <v>1</v>
      </c>
      <c r="F4734">
        <v>255</v>
      </c>
      <c r="G4734">
        <v>126.3</v>
      </c>
      <c r="H4734" t="str">
        <f>_xlfn.XLOOKUP(Table1[[#This Row],[MyyjäID]],myyjat!$A$2:$A$16,myyjat!$B$2:$B$16)</f>
        <v>Jani</v>
      </c>
      <c r="I4734">
        <f>_xlfn.XLOOKUP(Table1[[#This Row],[Tuotenumero]],tuotteet!$A$2:$A$26,tuotteet!$C$2:$C$26)</f>
        <v>1</v>
      </c>
      <c r="J4734" t="str">
        <f>_xlfn.XLOOKUP(Table1[[#This Row],[ryhmäID]],ryhmat!$A$2:$A$7,ryhmat!$B$2:$B$7)</f>
        <v>Äänentoisto</v>
      </c>
      <c r="K4734">
        <f>Table1[[#This Row],[Myyntihinta]]-Table1[[#This Row],[Ostohinta]]</f>
        <v>128.69999999999999</v>
      </c>
    </row>
    <row r="4735" spans="1:11" x14ac:dyDescent="0.2">
      <c r="A4735">
        <v>55233</v>
      </c>
      <c r="B4735" s="21">
        <v>44759</v>
      </c>
      <c r="C4735" s="26" t="s">
        <v>828</v>
      </c>
      <c r="D4735">
        <v>1</v>
      </c>
      <c r="E4735">
        <v>6</v>
      </c>
      <c r="F4735">
        <v>15</v>
      </c>
      <c r="G4735">
        <v>11.18</v>
      </c>
      <c r="H4735" t="str">
        <f>_xlfn.XLOOKUP(Table1[[#This Row],[MyyjäID]],myyjat!$A$2:$A$16,myyjat!$B$2:$B$16)</f>
        <v>Hessu</v>
      </c>
      <c r="I4735">
        <f>_xlfn.XLOOKUP(Table1[[#This Row],[Tuotenumero]],tuotteet!$A$2:$A$26,tuotteet!$C$2:$C$26)</f>
        <v>4</v>
      </c>
      <c r="J4735" t="str">
        <f>_xlfn.XLOOKUP(Table1[[#This Row],[ryhmäID]],ryhmat!$A$2:$A$7,ryhmat!$B$2:$B$7)</f>
        <v>Tarvikkeet</v>
      </c>
      <c r="K4735">
        <f>Table1[[#This Row],[Myyntihinta]]-Table1[[#This Row],[Ostohinta]]</f>
        <v>3.8200000000000003</v>
      </c>
    </row>
    <row r="4736" spans="1:11" x14ac:dyDescent="0.2">
      <c r="A4736">
        <v>55234</v>
      </c>
      <c r="B4736" s="21">
        <v>44760</v>
      </c>
      <c r="C4736" s="26" t="s">
        <v>829</v>
      </c>
      <c r="D4736">
        <v>1</v>
      </c>
      <c r="E4736">
        <v>1</v>
      </c>
      <c r="F4736">
        <v>333</v>
      </c>
      <c r="G4736">
        <v>222.82</v>
      </c>
      <c r="H4736" t="str">
        <f>_xlfn.XLOOKUP(Table1[[#This Row],[MyyjäID]],myyjat!$A$2:$A$16,myyjat!$B$2:$B$16)</f>
        <v>Jani</v>
      </c>
      <c r="I4736">
        <f>_xlfn.XLOOKUP(Table1[[#This Row],[Tuotenumero]],tuotteet!$A$2:$A$26,tuotteet!$C$2:$C$26)</f>
        <v>3</v>
      </c>
      <c r="J4736" t="str">
        <f>_xlfn.XLOOKUP(Table1[[#This Row],[ryhmäID]],ryhmat!$A$2:$A$7,ryhmat!$B$2:$B$7)</f>
        <v>TV</v>
      </c>
      <c r="K4736">
        <f>Table1[[#This Row],[Myyntihinta]]-Table1[[#This Row],[Ostohinta]]</f>
        <v>110.18</v>
      </c>
    </row>
    <row r="4737" spans="1:11" x14ac:dyDescent="0.2">
      <c r="A4737">
        <v>55235</v>
      </c>
      <c r="B4737" s="21">
        <v>44760</v>
      </c>
      <c r="C4737" s="26" t="s">
        <v>826</v>
      </c>
      <c r="D4737">
        <v>1</v>
      </c>
      <c r="E4737">
        <v>15</v>
      </c>
      <c r="F4737">
        <v>17</v>
      </c>
      <c r="G4737">
        <v>9.01</v>
      </c>
      <c r="H4737" t="str">
        <f>_xlfn.XLOOKUP(Table1[[#This Row],[MyyjäID]],myyjat!$A$2:$A$16,myyjat!$B$2:$B$16)</f>
        <v>Sohvi</v>
      </c>
      <c r="I4737">
        <f>_xlfn.XLOOKUP(Table1[[#This Row],[Tuotenumero]],tuotteet!$A$2:$A$26,tuotteet!$C$2:$C$26)</f>
        <v>4</v>
      </c>
      <c r="J4737" t="str">
        <f>_xlfn.XLOOKUP(Table1[[#This Row],[ryhmäID]],ryhmat!$A$2:$A$7,ryhmat!$B$2:$B$7)</f>
        <v>Tarvikkeet</v>
      </c>
      <c r="K4737">
        <f>Table1[[#This Row],[Myyntihinta]]-Table1[[#This Row],[Ostohinta]]</f>
        <v>7.99</v>
      </c>
    </row>
    <row r="4738" spans="1:11" x14ac:dyDescent="0.2">
      <c r="A4738">
        <v>55236</v>
      </c>
      <c r="B4738" s="21">
        <v>44760</v>
      </c>
      <c r="C4738" s="26" t="s">
        <v>828</v>
      </c>
      <c r="D4738">
        <v>1</v>
      </c>
      <c r="E4738">
        <v>9</v>
      </c>
      <c r="F4738">
        <v>15</v>
      </c>
      <c r="G4738">
        <v>10.4</v>
      </c>
      <c r="H4738" t="str">
        <f>_xlfn.XLOOKUP(Table1[[#This Row],[MyyjäID]],myyjat!$A$2:$A$16,myyjat!$B$2:$B$16)</f>
        <v>Maija</v>
      </c>
      <c r="I4738">
        <f>_xlfn.XLOOKUP(Table1[[#This Row],[Tuotenumero]],tuotteet!$A$2:$A$26,tuotteet!$C$2:$C$26)</f>
        <v>4</v>
      </c>
      <c r="J4738" t="str">
        <f>_xlfn.XLOOKUP(Table1[[#This Row],[ryhmäID]],ryhmat!$A$2:$A$7,ryhmat!$B$2:$B$7)</f>
        <v>Tarvikkeet</v>
      </c>
      <c r="K4738">
        <f>Table1[[#This Row],[Myyntihinta]]-Table1[[#This Row],[Ostohinta]]</f>
        <v>4.5999999999999996</v>
      </c>
    </row>
    <row r="4739" spans="1:11" x14ac:dyDescent="0.2">
      <c r="A4739">
        <v>55237</v>
      </c>
      <c r="B4739" s="21">
        <v>44761</v>
      </c>
      <c r="C4739" s="26" t="s">
        <v>827</v>
      </c>
      <c r="D4739">
        <v>1</v>
      </c>
      <c r="E4739">
        <v>2</v>
      </c>
      <c r="F4739">
        <v>236</v>
      </c>
      <c r="G4739">
        <v>136.6</v>
      </c>
      <c r="H4739" t="str">
        <f>_xlfn.XLOOKUP(Table1[[#This Row],[MyyjäID]],myyjat!$A$2:$A$16,myyjat!$B$2:$B$16)</f>
        <v>Petteri</v>
      </c>
      <c r="I4739">
        <f>_xlfn.XLOOKUP(Table1[[#This Row],[Tuotenumero]],tuotteet!$A$2:$A$26,tuotteet!$C$2:$C$26)</f>
        <v>1</v>
      </c>
      <c r="J4739" t="str">
        <f>_xlfn.XLOOKUP(Table1[[#This Row],[ryhmäID]],ryhmat!$A$2:$A$7,ryhmat!$B$2:$B$7)</f>
        <v>Äänentoisto</v>
      </c>
      <c r="K4739">
        <f>Table1[[#This Row],[Myyntihinta]]-Table1[[#This Row],[Ostohinta]]</f>
        <v>99.4</v>
      </c>
    </row>
    <row r="4740" spans="1:11" x14ac:dyDescent="0.2">
      <c r="A4740">
        <v>55238</v>
      </c>
      <c r="B4740" s="21">
        <v>44761</v>
      </c>
      <c r="C4740" s="26" t="s">
        <v>828</v>
      </c>
      <c r="D4740">
        <v>1</v>
      </c>
      <c r="E4740">
        <v>13</v>
      </c>
      <c r="F4740">
        <v>14</v>
      </c>
      <c r="G4740">
        <v>10.16</v>
      </c>
      <c r="H4740" t="str">
        <f>_xlfn.XLOOKUP(Table1[[#This Row],[MyyjäID]],myyjat!$A$2:$A$16,myyjat!$B$2:$B$16)</f>
        <v>Mari</v>
      </c>
      <c r="I4740">
        <f>_xlfn.XLOOKUP(Table1[[#This Row],[Tuotenumero]],tuotteet!$A$2:$A$26,tuotteet!$C$2:$C$26)</f>
        <v>4</v>
      </c>
      <c r="J4740" t="str">
        <f>_xlfn.XLOOKUP(Table1[[#This Row],[ryhmäID]],ryhmat!$A$2:$A$7,ryhmat!$B$2:$B$7)</f>
        <v>Tarvikkeet</v>
      </c>
      <c r="K4740">
        <f>Table1[[#This Row],[Myyntihinta]]-Table1[[#This Row],[Ostohinta]]</f>
        <v>3.84</v>
      </c>
    </row>
    <row r="4741" spans="1:11" x14ac:dyDescent="0.2">
      <c r="A4741">
        <v>55239</v>
      </c>
      <c r="B4741" s="21">
        <v>44762</v>
      </c>
      <c r="C4741" s="26" t="s">
        <v>828</v>
      </c>
      <c r="D4741">
        <v>1</v>
      </c>
      <c r="E4741">
        <v>7</v>
      </c>
      <c r="F4741">
        <v>15</v>
      </c>
      <c r="G4741">
        <v>11.06</v>
      </c>
      <c r="H4741" t="str">
        <f>_xlfn.XLOOKUP(Table1[[#This Row],[MyyjäID]],myyjat!$A$2:$A$16,myyjat!$B$2:$B$16)</f>
        <v>Rauno</v>
      </c>
      <c r="I4741">
        <f>_xlfn.XLOOKUP(Table1[[#This Row],[Tuotenumero]],tuotteet!$A$2:$A$26,tuotteet!$C$2:$C$26)</f>
        <v>4</v>
      </c>
      <c r="J4741" t="str">
        <f>_xlfn.XLOOKUP(Table1[[#This Row],[ryhmäID]],ryhmat!$A$2:$A$7,ryhmat!$B$2:$B$7)</f>
        <v>Tarvikkeet</v>
      </c>
      <c r="K4741">
        <f>Table1[[#This Row],[Myyntihinta]]-Table1[[#This Row],[Ostohinta]]</f>
        <v>3.9399999999999995</v>
      </c>
    </row>
    <row r="4742" spans="1:11" x14ac:dyDescent="0.2">
      <c r="A4742">
        <v>55240</v>
      </c>
      <c r="B4742" s="21">
        <v>44762</v>
      </c>
      <c r="C4742" s="26" t="s">
        <v>828</v>
      </c>
      <c r="D4742">
        <v>1</v>
      </c>
      <c r="E4742">
        <v>7</v>
      </c>
      <c r="F4742">
        <v>14</v>
      </c>
      <c r="G4742">
        <v>10.44</v>
      </c>
      <c r="H4742" t="str">
        <f>_xlfn.XLOOKUP(Table1[[#This Row],[MyyjäID]],myyjat!$A$2:$A$16,myyjat!$B$2:$B$16)</f>
        <v>Rauno</v>
      </c>
      <c r="I4742">
        <f>_xlfn.XLOOKUP(Table1[[#This Row],[Tuotenumero]],tuotteet!$A$2:$A$26,tuotteet!$C$2:$C$26)</f>
        <v>4</v>
      </c>
      <c r="J4742" t="str">
        <f>_xlfn.XLOOKUP(Table1[[#This Row],[ryhmäID]],ryhmat!$A$2:$A$7,ryhmat!$B$2:$B$7)</f>
        <v>Tarvikkeet</v>
      </c>
      <c r="K4742">
        <f>Table1[[#This Row],[Myyntihinta]]-Table1[[#This Row],[Ostohinta]]</f>
        <v>3.5600000000000005</v>
      </c>
    </row>
    <row r="4743" spans="1:11" x14ac:dyDescent="0.2">
      <c r="A4743">
        <v>55241</v>
      </c>
      <c r="B4743" s="21">
        <v>44762</v>
      </c>
      <c r="C4743" s="26" t="s">
        <v>827</v>
      </c>
      <c r="D4743">
        <v>1</v>
      </c>
      <c r="E4743">
        <v>11</v>
      </c>
      <c r="F4743">
        <v>255</v>
      </c>
      <c r="G4743">
        <v>131.04</v>
      </c>
      <c r="H4743" t="str">
        <f>_xlfn.XLOOKUP(Table1[[#This Row],[MyyjäID]],myyjat!$A$2:$A$16,myyjat!$B$2:$B$16)</f>
        <v>Lisbeth</v>
      </c>
      <c r="I4743">
        <f>_xlfn.XLOOKUP(Table1[[#This Row],[Tuotenumero]],tuotteet!$A$2:$A$26,tuotteet!$C$2:$C$26)</f>
        <v>1</v>
      </c>
      <c r="J4743" t="str">
        <f>_xlfn.XLOOKUP(Table1[[#This Row],[ryhmäID]],ryhmat!$A$2:$A$7,ryhmat!$B$2:$B$7)</f>
        <v>Äänentoisto</v>
      </c>
      <c r="K4743">
        <f>Table1[[#This Row],[Myyntihinta]]-Table1[[#This Row],[Ostohinta]]</f>
        <v>123.96000000000001</v>
      </c>
    </row>
    <row r="4744" spans="1:11" x14ac:dyDescent="0.2">
      <c r="A4744">
        <v>55242</v>
      </c>
      <c r="B4744" s="21">
        <v>44762</v>
      </c>
      <c r="C4744" s="26" t="s">
        <v>828</v>
      </c>
      <c r="D4744">
        <v>1</v>
      </c>
      <c r="E4744">
        <v>1</v>
      </c>
      <c r="F4744">
        <v>14</v>
      </c>
      <c r="G4744">
        <v>11.01</v>
      </c>
      <c r="H4744" t="str">
        <f>_xlfn.XLOOKUP(Table1[[#This Row],[MyyjäID]],myyjat!$A$2:$A$16,myyjat!$B$2:$B$16)</f>
        <v>Jani</v>
      </c>
      <c r="I4744">
        <f>_xlfn.XLOOKUP(Table1[[#This Row],[Tuotenumero]],tuotteet!$A$2:$A$26,tuotteet!$C$2:$C$26)</f>
        <v>4</v>
      </c>
      <c r="J4744" t="str">
        <f>_xlfn.XLOOKUP(Table1[[#This Row],[ryhmäID]],ryhmat!$A$2:$A$7,ryhmat!$B$2:$B$7)</f>
        <v>Tarvikkeet</v>
      </c>
      <c r="K4744">
        <f>Table1[[#This Row],[Myyntihinta]]-Table1[[#This Row],[Ostohinta]]</f>
        <v>2.99</v>
      </c>
    </row>
    <row r="4745" spans="1:11" x14ac:dyDescent="0.2">
      <c r="A4745">
        <v>55243</v>
      </c>
      <c r="B4745" s="21">
        <v>44762</v>
      </c>
      <c r="C4745" s="26" t="s">
        <v>830</v>
      </c>
      <c r="D4745">
        <v>1</v>
      </c>
      <c r="E4745">
        <v>5</v>
      </c>
      <c r="F4745">
        <v>54</v>
      </c>
      <c r="G4745">
        <v>42.58</v>
      </c>
      <c r="H4745" t="str">
        <f>_xlfn.XLOOKUP(Table1[[#This Row],[MyyjäID]],myyjat!$A$2:$A$16,myyjat!$B$2:$B$16)</f>
        <v>Liisa</v>
      </c>
      <c r="I4745">
        <f>_xlfn.XLOOKUP(Table1[[#This Row],[Tuotenumero]],tuotteet!$A$2:$A$26,tuotteet!$C$2:$C$26)</f>
        <v>4</v>
      </c>
      <c r="J4745" t="str">
        <f>_xlfn.XLOOKUP(Table1[[#This Row],[ryhmäID]],ryhmat!$A$2:$A$7,ryhmat!$B$2:$B$7)</f>
        <v>Tarvikkeet</v>
      </c>
      <c r="K4745">
        <f>Table1[[#This Row],[Myyntihinta]]-Table1[[#This Row],[Ostohinta]]</f>
        <v>11.420000000000002</v>
      </c>
    </row>
    <row r="4746" spans="1:11" x14ac:dyDescent="0.2">
      <c r="A4746">
        <v>55244</v>
      </c>
      <c r="B4746" s="21">
        <v>44763</v>
      </c>
      <c r="C4746" s="26" t="s">
        <v>828</v>
      </c>
      <c r="D4746">
        <v>1</v>
      </c>
      <c r="E4746">
        <v>1</v>
      </c>
      <c r="F4746">
        <v>15</v>
      </c>
      <c r="G4746">
        <v>10.72</v>
      </c>
      <c r="H4746" t="str">
        <f>_xlfn.XLOOKUP(Table1[[#This Row],[MyyjäID]],myyjat!$A$2:$A$16,myyjat!$B$2:$B$16)</f>
        <v>Jani</v>
      </c>
      <c r="I4746">
        <f>_xlfn.XLOOKUP(Table1[[#This Row],[Tuotenumero]],tuotteet!$A$2:$A$26,tuotteet!$C$2:$C$26)</f>
        <v>4</v>
      </c>
      <c r="J4746" t="str">
        <f>_xlfn.XLOOKUP(Table1[[#This Row],[ryhmäID]],ryhmat!$A$2:$A$7,ryhmat!$B$2:$B$7)</f>
        <v>Tarvikkeet</v>
      </c>
      <c r="K4746">
        <f>Table1[[#This Row],[Myyntihinta]]-Table1[[#This Row],[Ostohinta]]</f>
        <v>4.2799999999999994</v>
      </c>
    </row>
    <row r="4747" spans="1:11" x14ac:dyDescent="0.2">
      <c r="A4747">
        <v>55245</v>
      </c>
      <c r="B4747" s="21">
        <v>44764</v>
      </c>
      <c r="C4747" s="26" t="s">
        <v>833</v>
      </c>
      <c r="D4747">
        <v>1</v>
      </c>
      <c r="E4747">
        <v>1</v>
      </c>
      <c r="F4747">
        <v>31</v>
      </c>
      <c r="G4747">
        <v>18.88</v>
      </c>
      <c r="H4747" t="str">
        <f>_xlfn.XLOOKUP(Table1[[#This Row],[MyyjäID]],myyjat!$A$2:$A$16,myyjat!$B$2:$B$16)</f>
        <v>Jani</v>
      </c>
      <c r="I4747">
        <f>_xlfn.XLOOKUP(Table1[[#This Row],[Tuotenumero]],tuotteet!$A$2:$A$26,tuotteet!$C$2:$C$26)</f>
        <v>4</v>
      </c>
      <c r="J4747" t="str">
        <f>_xlfn.XLOOKUP(Table1[[#This Row],[ryhmäID]],ryhmat!$A$2:$A$7,ryhmat!$B$2:$B$7)</f>
        <v>Tarvikkeet</v>
      </c>
      <c r="K4747">
        <f>Table1[[#This Row],[Myyntihinta]]-Table1[[#This Row],[Ostohinta]]</f>
        <v>12.120000000000001</v>
      </c>
    </row>
    <row r="4748" spans="1:11" x14ac:dyDescent="0.2">
      <c r="A4748">
        <v>55246</v>
      </c>
      <c r="B4748" s="21">
        <v>44764</v>
      </c>
      <c r="C4748" s="26" t="s">
        <v>828</v>
      </c>
      <c r="D4748">
        <v>1</v>
      </c>
      <c r="E4748">
        <v>2</v>
      </c>
      <c r="F4748">
        <v>14</v>
      </c>
      <c r="G4748">
        <v>10.66</v>
      </c>
      <c r="H4748" t="str">
        <f>_xlfn.XLOOKUP(Table1[[#This Row],[MyyjäID]],myyjat!$A$2:$A$16,myyjat!$B$2:$B$16)</f>
        <v>Petteri</v>
      </c>
      <c r="I4748">
        <f>_xlfn.XLOOKUP(Table1[[#This Row],[Tuotenumero]],tuotteet!$A$2:$A$26,tuotteet!$C$2:$C$26)</f>
        <v>4</v>
      </c>
      <c r="J4748" t="str">
        <f>_xlfn.XLOOKUP(Table1[[#This Row],[ryhmäID]],ryhmat!$A$2:$A$7,ryhmat!$B$2:$B$7)</f>
        <v>Tarvikkeet</v>
      </c>
      <c r="K4748">
        <f>Table1[[#This Row],[Myyntihinta]]-Table1[[#This Row],[Ostohinta]]</f>
        <v>3.34</v>
      </c>
    </row>
    <row r="4749" spans="1:11" x14ac:dyDescent="0.2">
      <c r="A4749">
        <v>55247</v>
      </c>
      <c r="B4749" s="21">
        <v>44765</v>
      </c>
      <c r="C4749" s="26" t="s">
        <v>827</v>
      </c>
      <c r="D4749">
        <v>1</v>
      </c>
      <c r="E4749">
        <v>11</v>
      </c>
      <c r="F4749">
        <v>250</v>
      </c>
      <c r="G4749">
        <v>129.77000000000001</v>
      </c>
      <c r="H4749" t="str">
        <f>_xlfn.XLOOKUP(Table1[[#This Row],[MyyjäID]],myyjat!$A$2:$A$16,myyjat!$B$2:$B$16)</f>
        <v>Lisbeth</v>
      </c>
      <c r="I4749">
        <f>_xlfn.XLOOKUP(Table1[[#This Row],[Tuotenumero]],tuotteet!$A$2:$A$26,tuotteet!$C$2:$C$26)</f>
        <v>1</v>
      </c>
      <c r="J4749" t="str">
        <f>_xlfn.XLOOKUP(Table1[[#This Row],[ryhmäID]],ryhmat!$A$2:$A$7,ryhmat!$B$2:$B$7)</f>
        <v>Äänentoisto</v>
      </c>
      <c r="K4749">
        <f>Table1[[#This Row],[Myyntihinta]]-Table1[[#This Row],[Ostohinta]]</f>
        <v>120.22999999999999</v>
      </c>
    </row>
    <row r="4750" spans="1:11" x14ac:dyDescent="0.2">
      <c r="A4750">
        <v>55248</v>
      </c>
      <c r="B4750" s="21">
        <v>44765</v>
      </c>
      <c r="C4750" s="26" t="s">
        <v>828</v>
      </c>
      <c r="D4750">
        <v>1</v>
      </c>
      <c r="E4750">
        <v>5</v>
      </c>
      <c r="F4750">
        <v>15</v>
      </c>
      <c r="G4750">
        <v>11.08</v>
      </c>
      <c r="H4750" t="str">
        <f>_xlfn.XLOOKUP(Table1[[#This Row],[MyyjäID]],myyjat!$A$2:$A$16,myyjat!$B$2:$B$16)</f>
        <v>Liisa</v>
      </c>
      <c r="I4750">
        <f>_xlfn.XLOOKUP(Table1[[#This Row],[Tuotenumero]],tuotteet!$A$2:$A$26,tuotteet!$C$2:$C$26)</f>
        <v>4</v>
      </c>
      <c r="J4750" t="str">
        <f>_xlfn.XLOOKUP(Table1[[#This Row],[ryhmäID]],ryhmat!$A$2:$A$7,ryhmat!$B$2:$B$7)</f>
        <v>Tarvikkeet</v>
      </c>
      <c r="K4750">
        <f>Table1[[#This Row],[Myyntihinta]]-Table1[[#This Row],[Ostohinta]]</f>
        <v>3.92</v>
      </c>
    </row>
    <row r="4751" spans="1:11" x14ac:dyDescent="0.2">
      <c r="A4751">
        <v>55249</v>
      </c>
      <c r="B4751" s="21">
        <v>44765</v>
      </c>
      <c r="C4751" s="26" t="s">
        <v>828</v>
      </c>
      <c r="D4751">
        <v>1</v>
      </c>
      <c r="E4751">
        <v>9</v>
      </c>
      <c r="F4751">
        <v>15</v>
      </c>
      <c r="G4751">
        <v>11.26</v>
      </c>
      <c r="H4751" t="str">
        <f>_xlfn.XLOOKUP(Table1[[#This Row],[MyyjäID]],myyjat!$A$2:$A$16,myyjat!$B$2:$B$16)</f>
        <v>Maija</v>
      </c>
      <c r="I4751">
        <f>_xlfn.XLOOKUP(Table1[[#This Row],[Tuotenumero]],tuotteet!$A$2:$A$26,tuotteet!$C$2:$C$26)</f>
        <v>4</v>
      </c>
      <c r="J4751" t="str">
        <f>_xlfn.XLOOKUP(Table1[[#This Row],[ryhmäID]],ryhmat!$A$2:$A$7,ryhmat!$B$2:$B$7)</f>
        <v>Tarvikkeet</v>
      </c>
      <c r="K4751">
        <f>Table1[[#This Row],[Myyntihinta]]-Table1[[#This Row],[Ostohinta]]</f>
        <v>3.74</v>
      </c>
    </row>
    <row r="4752" spans="1:11" x14ac:dyDescent="0.2">
      <c r="A4752">
        <v>55250</v>
      </c>
      <c r="B4752" s="21">
        <v>44766</v>
      </c>
      <c r="C4752" s="26" t="s">
        <v>828</v>
      </c>
      <c r="D4752">
        <v>1</v>
      </c>
      <c r="E4752">
        <v>2</v>
      </c>
      <c r="F4752">
        <v>15</v>
      </c>
      <c r="G4752">
        <v>11.04</v>
      </c>
      <c r="H4752" t="str">
        <f>_xlfn.XLOOKUP(Table1[[#This Row],[MyyjäID]],myyjat!$A$2:$A$16,myyjat!$B$2:$B$16)</f>
        <v>Petteri</v>
      </c>
      <c r="I4752">
        <f>_xlfn.XLOOKUP(Table1[[#This Row],[Tuotenumero]],tuotteet!$A$2:$A$26,tuotteet!$C$2:$C$26)</f>
        <v>4</v>
      </c>
      <c r="J4752" t="str">
        <f>_xlfn.XLOOKUP(Table1[[#This Row],[ryhmäID]],ryhmat!$A$2:$A$7,ryhmat!$B$2:$B$7)</f>
        <v>Tarvikkeet</v>
      </c>
      <c r="K4752">
        <f>Table1[[#This Row],[Myyntihinta]]-Table1[[#This Row],[Ostohinta]]</f>
        <v>3.9600000000000009</v>
      </c>
    </row>
    <row r="4753" spans="1:11" x14ac:dyDescent="0.2">
      <c r="A4753">
        <v>55251</v>
      </c>
      <c r="B4753" s="21">
        <v>44766</v>
      </c>
      <c r="C4753" s="26" t="s">
        <v>826</v>
      </c>
      <c r="D4753">
        <v>1</v>
      </c>
      <c r="E4753">
        <v>7</v>
      </c>
      <c r="F4753">
        <v>18</v>
      </c>
      <c r="G4753">
        <v>9.17</v>
      </c>
      <c r="H4753" t="str">
        <f>_xlfn.XLOOKUP(Table1[[#This Row],[MyyjäID]],myyjat!$A$2:$A$16,myyjat!$B$2:$B$16)</f>
        <v>Rauno</v>
      </c>
      <c r="I4753">
        <f>_xlfn.XLOOKUP(Table1[[#This Row],[Tuotenumero]],tuotteet!$A$2:$A$26,tuotteet!$C$2:$C$26)</f>
        <v>4</v>
      </c>
      <c r="J4753" t="str">
        <f>_xlfn.XLOOKUP(Table1[[#This Row],[ryhmäID]],ryhmat!$A$2:$A$7,ryhmat!$B$2:$B$7)</f>
        <v>Tarvikkeet</v>
      </c>
      <c r="K4753">
        <f>Table1[[#This Row],[Myyntihinta]]-Table1[[#This Row],[Ostohinta]]</f>
        <v>8.83</v>
      </c>
    </row>
    <row r="4754" spans="1:11" x14ac:dyDescent="0.2">
      <c r="A4754">
        <v>55252</v>
      </c>
      <c r="B4754" s="21">
        <v>44766</v>
      </c>
      <c r="C4754" s="26" t="s">
        <v>831</v>
      </c>
      <c r="D4754">
        <v>1</v>
      </c>
      <c r="E4754">
        <v>10</v>
      </c>
      <c r="F4754">
        <v>117</v>
      </c>
      <c r="G4754">
        <v>73.900000000000006</v>
      </c>
      <c r="H4754" t="str">
        <f>_xlfn.XLOOKUP(Table1[[#This Row],[MyyjäID]],myyjat!$A$2:$A$16,myyjat!$B$2:$B$16)</f>
        <v>Jenni</v>
      </c>
      <c r="I4754">
        <f>_xlfn.XLOOKUP(Table1[[#This Row],[Tuotenumero]],tuotteet!$A$2:$A$26,tuotteet!$C$2:$C$26)</f>
        <v>6</v>
      </c>
      <c r="J4754" t="str">
        <f>_xlfn.XLOOKUP(Table1[[#This Row],[ryhmäID]],ryhmat!$A$2:$A$7,ryhmat!$B$2:$B$7)</f>
        <v>Digiboxit</v>
      </c>
      <c r="K4754">
        <f>Table1[[#This Row],[Myyntihinta]]-Table1[[#This Row],[Ostohinta]]</f>
        <v>43.099999999999994</v>
      </c>
    </row>
    <row r="4755" spans="1:11" x14ac:dyDescent="0.2">
      <c r="A4755">
        <v>55253</v>
      </c>
      <c r="B4755" s="21">
        <v>44767</v>
      </c>
      <c r="C4755" s="26" t="s">
        <v>828</v>
      </c>
      <c r="D4755">
        <v>1</v>
      </c>
      <c r="E4755">
        <v>19</v>
      </c>
      <c r="F4755">
        <v>15</v>
      </c>
      <c r="G4755">
        <v>11.12</v>
      </c>
      <c r="H4755" t="str">
        <f>_xlfn.XLOOKUP(Table1[[#This Row],[MyyjäID]],myyjat!$A$2:$A$16,myyjat!$B$2:$B$16)</f>
        <v>Valtteri</v>
      </c>
      <c r="I4755">
        <f>_xlfn.XLOOKUP(Table1[[#This Row],[Tuotenumero]],tuotteet!$A$2:$A$26,tuotteet!$C$2:$C$26)</f>
        <v>4</v>
      </c>
      <c r="J4755" t="str">
        <f>_xlfn.XLOOKUP(Table1[[#This Row],[ryhmäID]],ryhmat!$A$2:$A$7,ryhmat!$B$2:$B$7)</f>
        <v>Tarvikkeet</v>
      </c>
      <c r="K4755">
        <f>Table1[[#This Row],[Myyntihinta]]-Table1[[#This Row],[Ostohinta]]</f>
        <v>3.8800000000000008</v>
      </c>
    </row>
    <row r="4756" spans="1:11" x14ac:dyDescent="0.2">
      <c r="A4756">
        <v>55254</v>
      </c>
      <c r="B4756" s="21">
        <v>44768</v>
      </c>
      <c r="C4756" s="26" t="s">
        <v>828</v>
      </c>
      <c r="D4756">
        <v>1</v>
      </c>
      <c r="E4756">
        <v>11</v>
      </c>
      <c r="F4756">
        <v>15</v>
      </c>
      <c r="G4756">
        <v>10.62</v>
      </c>
      <c r="H4756" t="str">
        <f>_xlfn.XLOOKUP(Table1[[#This Row],[MyyjäID]],myyjat!$A$2:$A$16,myyjat!$B$2:$B$16)</f>
        <v>Lisbeth</v>
      </c>
      <c r="I4756">
        <f>_xlfn.XLOOKUP(Table1[[#This Row],[Tuotenumero]],tuotteet!$A$2:$A$26,tuotteet!$C$2:$C$26)</f>
        <v>4</v>
      </c>
      <c r="J4756" t="str">
        <f>_xlfn.XLOOKUP(Table1[[#This Row],[ryhmäID]],ryhmat!$A$2:$A$7,ryhmat!$B$2:$B$7)</f>
        <v>Tarvikkeet</v>
      </c>
      <c r="K4756">
        <f>Table1[[#This Row],[Myyntihinta]]-Table1[[#This Row],[Ostohinta]]</f>
        <v>4.3800000000000008</v>
      </c>
    </row>
    <row r="4757" spans="1:11" x14ac:dyDescent="0.2">
      <c r="A4757">
        <v>55255</v>
      </c>
      <c r="B4757" s="21">
        <v>44768</v>
      </c>
      <c r="C4757" s="26" t="s">
        <v>828</v>
      </c>
      <c r="D4757">
        <v>1</v>
      </c>
      <c r="E4757">
        <v>2</v>
      </c>
      <c r="F4757">
        <v>15</v>
      </c>
      <c r="G4757">
        <v>10.39</v>
      </c>
      <c r="H4757" t="str">
        <f>_xlfn.XLOOKUP(Table1[[#This Row],[MyyjäID]],myyjat!$A$2:$A$16,myyjat!$B$2:$B$16)</f>
        <v>Petteri</v>
      </c>
      <c r="I4757">
        <f>_xlfn.XLOOKUP(Table1[[#This Row],[Tuotenumero]],tuotteet!$A$2:$A$26,tuotteet!$C$2:$C$26)</f>
        <v>4</v>
      </c>
      <c r="J4757" t="str">
        <f>_xlfn.XLOOKUP(Table1[[#This Row],[ryhmäID]],ryhmat!$A$2:$A$7,ryhmat!$B$2:$B$7)</f>
        <v>Tarvikkeet</v>
      </c>
      <c r="K4757">
        <f>Table1[[#This Row],[Myyntihinta]]-Table1[[#This Row],[Ostohinta]]</f>
        <v>4.6099999999999994</v>
      </c>
    </row>
    <row r="4758" spans="1:11" x14ac:dyDescent="0.2">
      <c r="A4758">
        <v>55256</v>
      </c>
      <c r="B4758" s="21">
        <v>44768</v>
      </c>
      <c r="C4758" s="26" t="s">
        <v>828</v>
      </c>
      <c r="D4758">
        <v>1</v>
      </c>
      <c r="E4758">
        <v>1</v>
      </c>
      <c r="F4758">
        <v>15</v>
      </c>
      <c r="G4758">
        <v>11.12</v>
      </c>
      <c r="H4758" t="str">
        <f>_xlfn.XLOOKUP(Table1[[#This Row],[MyyjäID]],myyjat!$A$2:$A$16,myyjat!$B$2:$B$16)</f>
        <v>Jani</v>
      </c>
      <c r="I4758">
        <f>_xlfn.XLOOKUP(Table1[[#This Row],[Tuotenumero]],tuotteet!$A$2:$A$26,tuotteet!$C$2:$C$26)</f>
        <v>4</v>
      </c>
      <c r="J4758" t="str">
        <f>_xlfn.XLOOKUP(Table1[[#This Row],[ryhmäID]],ryhmat!$A$2:$A$7,ryhmat!$B$2:$B$7)</f>
        <v>Tarvikkeet</v>
      </c>
      <c r="K4758">
        <f>Table1[[#This Row],[Myyntihinta]]-Table1[[#This Row],[Ostohinta]]</f>
        <v>3.8800000000000008</v>
      </c>
    </row>
    <row r="4759" spans="1:11" x14ac:dyDescent="0.2">
      <c r="A4759">
        <v>55257</v>
      </c>
      <c r="B4759" s="21">
        <v>44769</v>
      </c>
      <c r="C4759" s="26" t="s">
        <v>827</v>
      </c>
      <c r="D4759">
        <v>1</v>
      </c>
      <c r="E4759">
        <v>5</v>
      </c>
      <c r="F4759">
        <v>236</v>
      </c>
      <c r="G4759">
        <v>134.91999999999999</v>
      </c>
      <c r="H4759" t="str">
        <f>_xlfn.XLOOKUP(Table1[[#This Row],[MyyjäID]],myyjat!$A$2:$A$16,myyjat!$B$2:$B$16)</f>
        <v>Liisa</v>
      </c>
      <c r="I4759">
        <f>_xlfn.XLOOKUP(Table1[[#This Row],[Tuotenumero]],tuotteet!$A$2:$A$26,tuotteet!$C$2:$C$26)</f>
        <v>1</v>
      </c>
      <c r="J4759" t="str">
        <f>_xlfn.XLOOKUP(Table1[[#This Row],[ryhmäID]],ryhmat!$A$2:$A$7,ryhmat!$B$2:$B$7)</f>
        <v>Äänentoisto</v>
      </c>
      <c r="K4759">
        <f>Table1[[#This Row],[Myyntihinta]]-Table1[[#This Row],[Ostohinta]]</f>
        <v>101.08000000000001</v>
      </c>
    </row>
    <row r="4760" spans="1:11" x14ac:dyDescent="0.2">
      <c r="A4760">
        <v>55258</v>
      </c>
      <c r="B4760" s="21">
        <v>44769</v>
      </c>
      <c r="C4760" s="26" t="s">
        <v>828</v>
      </c>
      <c r="D4760">
        <v>1</v>
      </c>
      <c r="E4760">
        <v>2</v>
      </c>
      <c r="F4760">
        <v>15</v>
      </c>
      <c r="G4760">
        <v>10.24</v>
      </c>
      <c r="H4760" t="str">
        <f>_xlfn.XLOOKUP(Table1[[#This Row],[MyyjäID]],myyjat!$A$2:$A$16,myyjat!$B$2:$B$16)</f>
        <v>Petteri</v>
      </c>
      <c r="I4760">
        <f>_xlfn.XLOOKUP(Table1[[#This Row],[Tuotenumero]],tuotteet!$A$2:$A$26,tuotteet!$C$2:$C$26)</f>
        <v>4</v>
      </c>
      <c r="J4760" t="str">
        <f>_xlfn.XLOOKUP(Table1[[#This Row],[ryhmäID]],ryhmat!$A$2:$A$7,ryhmat!$B$2:$B$7)</f>
        <v>Tarvikkeet</v>
      </c>
      <c r="K4760">
        <f>Table1[[#This Row],[Myyntihinta]]-Table1[[#This Row],[Ostohinta]]</f>
        <v>4.76</v>
      </c>
    </row>
    <row r="4761" spans="1:11" x14ac:dyDescent="0.2">
      <c r="A4761">
        <v>55259</v>
      </c>
      <c r="B4761" s="21">
        <v>44769</v>
      </c>
      <c r="C4761" s="26" t="s">
        <v>829</v>
      </c>
      <c r="D4761">
        <v>1</v>
      </c>
      <c r="E4761">
        <v>6</v>
      </c>
      <c r="F4761">
        <v>336</v>
      </c>
      <c r="G4761">
        <v>227.91</v>
      </c>
      <c r="H4761" t="str">
        <f>_xlfn.XLOOKUP(Table1[[#This Row],[MyyjäID]],myyjat!$A$2:$A$16,myyjat!$B$2:$B$16)</f>
        <v>Hessu</v>
      </c>
      <c r="I4761">
        <f>_xlfn.XLOOKUP(Table1[[#This Row],[Tuotenumero]],tuotteet!$A$2:$A$26,tuotteet!$C$2:$C$26)</f>
        <v>3</v>
      </c>
      <c r="J4761" t="str">
        <f>_xlfn.XLOOKUP(Table1[[#This Row],[ryhmäID]],ryhmat!$A$2:$A$7,ryhmat!$B$2:$B$7)</f>
        <v>TV</v>
      </c>
      <c r="K4761">
        <f>Table1[[#This Row],[Myyntihinta]]-Table1[[#This Row],[Ostohinta]]</f>
        <v>108.09</v>
      </c>
    </row>
    <row r="4762" spans="1:11" x14ac:dyDescent="0.2">
      <c r="A4762">
        <v>55260</v>
      </c>
      <c r="B4762" s="21">
        <v>44770</v>
      </c>
      <c r="C4762" s="26" t="s">
        <v>828</v>
      </c>
      <c r="D4762">
        <v>1</v>
      </c>
      <c r="E4762">
        <v>10</v>
      </c>
      <c r="F4762">
        <v>14</v>
      </c>
      <c r="G4762">
        <v>10.44</v>
      </c>
      <c r="H4762" t="str">
        <f>_xlfn.XLOOKUP(Table1[[#This Row],[MyyjäID]],myyjat!$A$2:$A$16,myyjat!$B$2:$B$16)</f>
        <v>Jenni</v>
      </c>
      <c r="I4762">
        <f>_xlfn.XLOOKUP(Table1[[#This Row],[Tuotenumero]],tuotteet!$A$2:$A$26,tuotteet!$C$2:$C$26)</f>
        <v>4</v>
      </c>
      <c r="J4762" t="str">
        <f>_xlfn.XLOOKUP(Table1[[#This Row],[ryhmäID]],ryhmat!$A$2:$A$7,ryhmat!$B$2:$B$7)</f>
        <v>Tarvikkeet</v>
      </c>
      <c r="K4762">
        <f>Table1[[#This Row],[Myyntihinta]]-Table1[[#This Row],[Ostohinta]]</f>
        <v>3.5600000000000005</v>
      </c>
    </row>
    <row r="4763" spans="1:11" x14ac:dyDescent="0.2">
      <c r="A4763">
        <v>55261</v>
      </c>
      <c r="B4763" s="21">
        <v>44770</v>
      </c>
      <c r="C4763" s="26" t="s">
        <v>828</v>
      </c>
      <c r="D4763">
        <v>1</v>
      </c>
      <c r="E4763">
        <v>7</v>
      </c>
      <c r="F4763">
        <v>15</v>
      </c>
      <c r="G4763">
        <v>10.36</v>
      </c>
      <c r="H4763" t="str">
        <f>_xlfn.XLOOKUP(Table1[[#This Row],[MyyjäID]],myyjat!$A$2:$A$16,myyjat!$B$2:$B$16)</f>
        <v>Rauno</v>
      </c>
      <c r="I4763">
        <f>_xlfn.XLOOKUP(Table1[[#This Row],[Tuotenumero]],tuotteet!$A$2:$A$26,tuotteet!$C$2:$C$26)</f>
        <v>4</v>
      </c>
      <c r="J4763" t="str">
        <f>_xlfn.XLOOKUP(Table1[[#This Row],[ryhmäID]],ryhmat!$A$2:$A$7,ryhmat!$B$2:$B$7)</f>
        <v>Tarvikkeet</v>
      </c>
      <c r="K4763">
        <f>Table1[[#This Row],[Myyntihinta]]-Table1[[#This Row],[Ostohinta]]</f>
        <v>4.6400000000000006</v>
      </c>
    </row>
    <row r="4764" spans="1:11" x14ac:dyDescent="0.2">
      <c r="A4764">
        <v>55262</v>
      </c>
      <c r="B4764" s="21">
        <v>44770</v>
      </c>
      <c r="C4764" s="26" t="s">
        <v>828</v>
      </c>
      <c r="D4764">
        <v>1</v>
      </c>
      <c r="E4764">
        <v>1</v>
      </c>
      <c r="F4764">
        <v>15</v>
      </c>
      <c r="G4764">
        <v>10.7</v>
      </c>
      <c r="H4764" t="str">
        <f>_xlfn.XLOOKUP(Table1[[#This Row],[MyyjäID]],myyjat!$A$2:$A$16,myyjat!$B$2:$B$16)</f>
        <v>Jani</v>
      </c>
      <c r="I4764">
        <f>_xlfn.XLOOKUP(Table1[[#This Row],[Tuotenumero]],tuotteet!$A$2:$A$26,tuotteet!$C$2:$C$26)</f>
        <v>4</v>
      </c>
      <c r="J4764" t="str">
        <f>_xlfn.XLOOKUP(Table1[[#This Row],[ryhmäID]],ryhmat!$A$2:$A$7,ryhmat!$B$2:$B$7)</f>
        <v>Tarvikkeet</v>
      </c>
      <c r="K4764">
        <f>Table1[[#This Row],[Myyntihinta]]-Table1[[#This Row],[Ostohinta]]</f>
        <v>4.3000000000000007</v>
      </c>
    </row>
    <row r="4765" spans="1:11" x14ac:dyDescent="0.2">
      <c r="A4765">
        <v>55263</v>
      </c>
      <c r="B4765" s="21">
        <v>44771</v>
      </c>
      <c r="C4765" s="26" t="s">
        <v>826</v>
      </c>
      <c r="D4765">
        <v>1</v>
      </c>
      <c r="E4765">
        <v>3</v>
      </c>
      <c r="F4765">
        <v>18</v>
      </c>
      <c r="G4765">
        <v>9.35</v>
      </c>
      <c r="H4765" t="str">
        <f>_xlfn.XLOOKUP(Table1[[#This Row],[MyyjäID]],myyjat!$A$2:$A$16,myyjat!$B$2:$B$16)</f>
        <v>Pekka</v>
      </c>
      <c r="I4765">
        <f>_xlfn.XLOOKUP(Table1[[#This Row],[Tuotenumero]],tuotteet!$A$2:$A$26,tuotteet!$C$2:$C$26)</f>
        <v>4</v>
      </c>
      <c r="J4765" t="str">
        <f>_xlfn.XLOOKUP(Table1[[#This Row],[ryhmäID]],ryhmat!$A$2:$A$7,ryhmat!$B$2:$B$7)</f>
        <v>Tarvikkeet</v>
      </c>
      <c r="K4765">
        <f>Table1[[#This Row],[Myyntihinta]]-Table1[[#This Row],[Ostohinta]]</f>
        <v>8.65</v>
      </c>
    </row>
    <row r="4766" spans="1:11" x14ac:dyDescent="0.2">
      <c r="A4766">
        <v>55264</v>
      </c>
      <c r="B4766" s="21">
        <v>44771</v>
      </c>
      <c r="C4766" s="26" t="s">
        <v>828</v>
      </c>
      <c r="D4766">
        <v>1</v>
      </c>
      <c r="E4766">
        <v>7</v>
      </c>
      <c r="F4766">
        <v>14</v>
      </c>
      <c r="G4766">
        <v>10.64</v>
      </c>
      <c r="H4766" t="str">
        <f>_xlfn.XLOOKUP(Table1[[#This Row],[MyyjäID]],myyjat!$A$2:$A$16,myyjat!$B$2:$B$16)</f>
        <v>Rauno</v>
      </c>
      <c r="I4766">
        <f>_xlfn.XLOOKUP(Table1[[#This Row],[Tuotenumero]],tuotteet!$A$2:$A$26,tuotteet!$C$2:$C$26)</f>
        <v>4</v>
      </c>
      <c r="J4766" t="str">
        <f>_xlfn.XLOOKUP(Table1[[#This Row],[ryhmäID]],ryhmat!$A$2:$A$7,ryhmat!$B$2:$B$7)</f>
        <v>Tarvikkeet</v>
      </c>
      <c r="K4766">
        <f>Table1[[#This Row],[Myyntihinta]]-Table1[[#This Row],[Ostohinta]]</f>
        <v>3.3599999999999994</v>
      </c>
    </row>
    <row r="4767" spans="1:11" x14ac:dyDescent="0.2">
      <c r="A4767">
        <v>55265</v>
      </c>
      <c r="B4767" s="21">
        <v>44772</v>
      </c>
      <c r="C4767" s="26" t="s">
        <v>830</v>
      </c>
      <c r="D4767">
        <v>1</v>
      </c>
      <c r="E4767">
        <v>10</v>
      </c>
      <c r="F4767">
        <v>58</v>
      </c>
      <c r="G4767">
        <v>42</v>
      </c>
      <c r="H4767" t="str">
        <f>_xlfn.XLOOKUP(Table1[[#This Row],[MyyjäID]],myyjat!$A$2:$A$16,myyjat!$B$2:$B$16)</f>
        <v>Jenni</v>
      </c>
      <c r="I4767">
        <f>_xlfn.XLOOKUP(Table1[[#This Row],[Tuotenumero]],tuotteet!$A$2:$A$26,tuotteet!$C$2:$C$26)</f>
        <v>4</v>
      </c>
      <c r="J4767" t="str">
        <f>_xlfn.XLOOKUP(Table1[[#This Row],[ryhmäID]],ryhmat!$A$2:$A$7,ryhmat!$B$2:$B$7)</f>
        <v>Tarvikkeet</v>
      </c>
      <c r="K4767">
        <f>Table1[[#This Row],[Myyntihinta]]-Table1[[#This Row],[Ostohinta]]</f>
        <v>16</v>
      </c>
    </row>
    <row r="4768" spans="1:11" x14ac:dyDescent="0.2">
      <c r="A4768">
        <v>55266</v>
      </c>
      <c r="B4768" s="21">
        <v>44772</v>
      </c>
      <c r="C4768" s="26" t="s">
        <v>828</v>
      </c>
      <c r="D4768">
        <v>1</v>
      </c>
      <c r="E4768">
        <v>6</v>
      </c>
      <c r="F4768">
        <v>15</v>
      </c>
      <c r="G4768">
        <v>10.45</v>
      </c>
      <c r="H4768" t="str">
        <f>_xlfn.XLOOKUP(Table1[[#This Row],[MyyjäID]],myyjat!$A$2:$A$16,myyjat!$B$2:$B$16)</f>
        <v>Hessu</v>
      </c>
      <c r="I4768">
        <f>_xlfn.XLOOKUP(Table1[[#This Row],[Tuotenumero]],tuotteet!$A$2:$A$26,tuotteet!$C$2:$C$26)</f>
        <v>4</v>
      </c>
      <c r="J4768" t="str">
        <f>_xlfn.XLOOKUP(Table1[[#This Row],[ryhmäID]],ryhmat!$A$2:$A$7,ryhmat!$B$2:$B$7)</f>
        <v>Tarvikkeet</v>
      </c>
      <c r="K4768">
        <f>Table1[[#This Row],[Myyntihinta]]-Table1[[#This Row],[Ostohinta]]</f>
        <v>4.5500000000000007</v>
      </c>
    </row>
    <row r="4769" spans="1:11" x14ac:dyDescent="0.2">
      <c r="A4769">
        <v>55267</v>
      </c>
      <c r="B4769" s="21">
        <v>44772</v>
      </c>
      <c r="C4769" s="26" t="s">
        <v>828</v>
      </c>
      <c r="D4769">
        <v>1</v>
      </c>
      <c r="E4769">
        <v>11</v>
      </c>
      <c r="F4769">
        <v>15</v>
      </c>
      <c r="G4769">
        <v>10.4</v>
      </c>
      <c r="H4769" t="str">
        <f>_xlfn.XLOOKUP(Table1[[#This Row],[MyyjäID]],myyjat!$A$2:$A$16,myyjat!$B$2:$B$16)</f>
        <v>Lisbeth</v>
      </c>
      <c r="I4769">
        <f>_xlfn.XLOOKUP(Table1[[#This Row],[Tuotenumero]],tuotteet!$A$2:$A$26,tuotteet!$C$2:$C$26)</f>
        <v>4</v>
      </c>
      <c r="J4769" t="str">
        <f>_xlfn.XLOOKUP(Table1[[#This Row],[ryhmäID]],ryhmat!$A$2:$A$7,ryhmat!$B$2:$B$7)</f>
        <v>Tarvikkeet</v>
      </c>
      <c r="K4769">
        <f>Table1[[#This Row],[Myyntihinta]]-Table1[[#This Row],[Ostohinta]]</f>
        <v>4.5999999999999996</v>
      </c>
    </row>
    <row r="4770" spans="1:11" x14ac:dyDescent="0.2">
      <c r="A4770">
        <v>55268</v>
      </c>
      <c r="B4770" s="21">
        <v>44772</v>
      </c>
      <c r="C4770" s="26" t="s">
        <v>828</v>
      </c>
      <c r="D4770">
        <v>1</v>
      </c>
      <c r="E4770">
        <v>14</v>
      </c>
      <c r="F4770">
        <v>14</v>
      </c>
      <c r="G4770">
        <v>10.3</v>
      </c>
      <c r="H4770" t="str">
        <f>_xlfn.XLOOKUP(Table1[[#This Row],[MyyjäID]],myyjat!$A$2:$A$16,myyjat!$B$2:$B$16)</f>
        <v>Hillevi</v>
      </c>
      <c r="I4770">
        <f>_xlfn.XLOOKUP(Table1[[#This Row],[Tuotenumero]],tuotteet!$A$2:$A$26,tuotteet!$C$2:$C$26)</f>
        <v>4</v>
      </c>
      <c r="J4770" t="str">
        <f>_xlfn.XLOOKUP(Table1[[#This Row],[ryhmäID]],ryhmat!$A$2:$A$7,ryhmat!$B$2:$B$7)</f>
        <v>Tarvikkeet</v>
      </c>
      <c r="K4770">
        <f>Table1[[#This Row],[Myyntihinta]]-Table1[[#This Row],[Ostohinta]]</f>
        <v>3.6999999999999993</v>
      </c>
    </row>
    <row r="4771" spans="1:11" x14ac:dyDescent="0.2">
      <c r="A4771">
        <v>55269</v>
      </c>
      <c r="B4771" s="21">
        <v>44772</v>
      </c>
      <c r="C4771" s="26" t="s">
        <v>828</v>
      </c>
      <c r="D4771">
        <v>1</v>
      </c>
      <c r="E4771">
        <v>7</v>
      </c>
      <c r="F4771">
        <v>15</v>
      </c>
      <c r="G4771">
        <v>10.86</v>
      </c>
      <c r="H4771" t="str">
        <f>_xlfn.XLOOKUP(Table1[[#This Row],[MyyjäID]],myyjat!$A$2:$A$16,myyjat!$B$2:$B$16)</f>
        <v>Rauno</v>
      </c>
      <c r="I4771">
        <f>_xlfn.XLOOKUP(Table1[[#This Row],[Tuotenumero]],tuotteet!$A$2:$A$26,tuotteet!$C$2:$C$26)</f>
        <v>4</v>
      </c>
      <c r="J4771" t="str">
        <f>_xlfn.XLOOKUP(Table1[[#This Row],[ryhmäID]],ryhmat!$A$2:$A$7,ryhmat!$B$2:$B$7)</f>
        <v>Tarvikkeet</v>
      </c>
      <c r="K4771">
        <f>Table1[[#This Row],[Myyntihinta]]-Table1[[#This Row],[Ostohinta]]</f>
        <v>4.1400000000000006</v>
      </c>
    </row>
    <row r="4772" spans="1:11" x14ac:dyDescent="0.2">
      <c r="A4772">
        <v>55270</v>
      </c>
      <c r="B4772" s="21">
        <v>44772</v>
      </c>
      <c r="C4772" s="26" t="s">
        <v>828</v>
      </c>
      <c r="D4772">
        <v>1</v>
      </c>
      <c r="E4772">
        <v>13</v>
      </c>
      <c r="F4772">
        <v>14</v>
      </c>
      <c r="G4772">
        <v>11.15</v>
      </c>
      <c r="H4772" t="str">
        <f>_xlfn.XLOOKUP(Table1[[#This Row],[MyyjäID]],myyjat!$A$2:$A$16,myyjat!$B$2:$B$16)</f>
        <v>Mari</v>
      </c>
      <c r="I4772">
        <f>_xlfn.XLOOKUP(Table1[[#This Row],[Tuotenumero]],tuotteet!$A$2:$A$26,tuotteet!$C$2:$C$26)</f>
        <v>4</v>
      </c>
      <c r="J4772" t="str">
        <f>_xlfn.XLOOKUP(Table1[[#This Row],[ryhmäID]],ryhmat!$A$2:$A$7,ryhmat!$B$2:$B$7)</f>
        <v>Tarvikkeet</v>
      </c>
      <c r="K4772">
        <f>Table1[[#This Row],[Myyntihinta]]-Table1[[#This Row],[Ostohinta]]</f>
        <v>2.8499999999999996</v>
      </c>
    </row>
    <row r="4773" spans="1:11" x14ac:dyDescent="0.2">
      <c r="A4773">
        <v>55271</v>
      </c>
      <c r="B4773" s="21">
        <v>44772</v>
      </c>
      <c r="C4773" s="26" t="s">
        <v>828</v>
      </c>
      <c r="D4773">
        <v>1</v>
      </c>
      <c r="E4773">
        <v>14</v>
      </c>
      <c r="F4773">
        <v>15</v>
      </c>
      <c r="G4773">
        <v>10.84</v>
      </c>
      <c r="H4773" t="str">
        <f>_xlfn.XLOOKUP(Table1[[#This Row],[MyyjäID]],myyjat!$A$2:$A$16,myyjat!$B$2:$B$16)</f>
        <v>Hillevi</v>
      </c>
      <c r="I4773">
        <f>_xlfn.XLOOKUP(Table1[[#This Row],[Tuotenumero]],tuotteet!$A$2:$A$26,tuotteet!$C$2:$C$26)</f>
        <v>4</v>
      </c>
      <c r="J4773" t="str">
        <f>_xlfn.XLOOKUP(Table1[[#This Row],[ryhmäID]],ryhmat!$A$2:$A$7,ryhmat!$B$2:$B$7)</f>
        <v>Tarvikkeet</v>
      </c>
      <c r="K4773">
        <f>Table1[[#This Row],[Myyntihinta]]-Table1[[#This Row],[Ostohinta]]</f>
        <v>4.16</v>
      </c>
    </row>
    <row r="4774" spans="1:11" x14ac:dyDescent="0.2">
      <c r="A4774">
        <v>55272</v>
      </c>
      <c r="B4774" s="21">
        <v>44772</v>
      </c>
      <c r="C4774" s="26" t="s">
        <v>828</v>
      </c>
      <c r="D4774">
        <v>1</v>
      </c>
      <c r="E4774">
        <v>19</v>
      </c>
      <c r="F4774">
        <v>15</v>
      </c>
      <c r="G4774">
        <v>11.04</v>
      </c>
      <c r="H4774" t="str">
        <f>_xlfn.XLOOKUP(Table1[[#This Row],[MyyjäID]],myyjat!$A$2:$A$16,myyjat!$B$2:$B$16)</f>
        <v>Valtteri</v>
      </c>
      <c r="I4774">
        <f>_xlfn.XLOOKUP(Table1[[#This Row],[Tuotenumero]],tuotteet!$A$2:$A$26,tuotteet!$C$2:$C$26)</f>
        <v>4</v>
      </c>
      <c r="J4774" t="str">
        <f>_xlfn.XLOOKUP(Table1[[#This Row],[ryhmäID]],ryhmat!$A$2:$A$7,ryhmat!$B$2:$B$7)</f>
        <v>Tarvikkeet</v>
      </c>
      <c r="K4774">
        <f>Table1[[#This Row],[Myyntihinta]]-Table1[[#This Row],[Ostohinta]]</f>
        <v>3.9600000000000009</v>
      </c>
    </row>
    <row r="4775" spans="1:11" x14ac:dyDescent="0.2">
      <c r="A4775">
        <v>55273</v>
      </c>
      <c r="B4775" s="21">
        <v>44772</v>
      </c>
      <c r="C4775" s="26" t="s">
        <v>828</v>
      </c>
      <c r="D4775">
        <v>1</v>
      </c>
      <c r="E4775">
        <v>1</v>
      </c>
      <c r="F4775">
        <v>15</v>
      </c>
      <c r="G4775">
        <v>10.46</v>
      </c>
      <c r="H4775" t="str">
        <f>_xlfn.XLOOKUP(Table1[[#This Row],[MyyjäID]],myyjat!$A$2:$A$16,myyjat!$B$2:$B$16)</f>
        <v>Jani</v>
      </c>
      <c r="I4775">
        <f>_xlfn.XLOOKUP(Table1[[#This Row],[Tuotenumero]],tuotteet!$A$2:$A$26,tuotteet!$C$2:$C$26)</f>
        <v>4</v>
      </c>
      <c r="J4775" t="str">
        <f>_xlfn.XLOOKUP(Table1[[#This Row],[ryhmäID]],ryhmat!$A$2:$A$7,ryhmat!$B$2:$B$7)</f>
        <v>Tarvikkeet</v>
      </c>
      <c r="K4775">
        <f>Table1[[#This Row],[Myyntihinta]]-Table1[[#This Row],[Ostohinta]]</f>
        <v>4.5399999999999991</v>
      </c>
    </row>
    <row r="4776" spans="1:11" x14ac:dyDescent="0.2">
      <c r="A4776">
        <v>55274</v>
      </c>
      <c r="B4776" s="21">
        <v>44772</v>
      </c>
      <c r="C4776" s="26" t="s">
        <v>828</v>
      </c>
      <c r="D4776">
        <v>1</v>
      </c>
      <c r="E4776">
        <v>5</v>
      </c>
      <c r="F4776">
        <v>14</v>
      </c>
      <c r="G4776">
        <v>11.1</v>
      </c>
      <c r="H4776" t="str">
        <f>_xlfn.XLOOKUP(Table1[[#This Row],[MyyjäID]],myyjat!$A$2:$A$16,myyjat!$B$2:$B$16)</f>
        <v>Liisa</v>
      </c>
      <c r="I4776">
        <f>_xlfn.XLOOKUP(Table1[[#This Row],[Tuotenumero]],tuotteet!$A$2:$A$26,tuotteet!$C$2:$C$26)</f>
        <v>4</v>
      </c>
      <c r="J4776" t="str">
        <f>_xlfn.XLOOKUP(Table1[[#This Row],[ryhmäID]],ryhmat!$A$2:$A$7,ryhmat!$B$2:$B$7)</f>
        <v>Tarvikkeet</v>
      </c>
      <c r="K4776">
        <f>Table1[[#This Row],[Myyntihinta]]-Table1[[#This Row],[Ostohinta]]</f>
        <v>2.9000000000000004</v>
      </c>
    </row>
    <row r="4777" spans="1:11" x14ac:dyDescent="0.2">
      <c r="A4777">
        <v>55275</v>
      </c>
      <c r="B4777" s="21">
        <v>44773</v>
      </c>
      <c r="C4777" s="26" t="s">
        <v>826</v>
      </c>
      <c r="D4777">
        <v>1</v>
      </c>
      <c r="E4777">
        <v>5</v>
      </c>
      <c r="F4777">
        <v>17</v>
      </c>
      <c r="G4777">
        <v>8.84</v>
      </c>
      <c r="H4777" t="str">
        <f>_xlfn.XLOOKUP(Table1[[#This Row],[MyyjäID]],myyjat!$A$2:$A$16,myyjat!$B$2:$B$16)</f>
        <v>Liisa</v>
      </c>
      <c r="I4777">
        <f>_xlfn.XLOOKUP(Table1[[#This Row],[Tuotenumero]],tuotteet!$A$2:$A$26,tuotteet!$C$2:$C$26)</f>
        <v>4</v>
      </c>
      <c r="J4777" t="str">
        <f>_xlfn.XLOOKUP(Table1[[#This Row],[ryhmäID]],ryhmat!$A$2:$A$7,ryhmat!$B$2:$B$7)</f>
        <v>Tarvikkeet</v>
      </c>
      <c r="K4777">
        <f>Table1[[#This Row],[Myyntihinta]]-Table1[[#This Row],[Ostohinta]]</f>
        <v>8.16</v>
      </c>
    </row>
    <row r="4778" spans="1:11" x14ac:dyDescent="0.2">
      <c r="A4778">
        <v>55276</v>
      </c>
      <c r="B4778" s="21">
        <v>44773</v>
      </c>
      <c r="C4778" s="26" t="s">
        <v>828</v>
      </c>
      <c r="D4778">
        <v>1</v>
      </c>
      <c r="E4778">
        <v>7</v>
      </c>
      <c r="F4778">
        <v>14</v>
      </c>
      <c r="G4778">
        <v>10.67</v>
      </c>
      <c r="H4778" t="str">
        <f>_xlfn.XLOOKUP(Table1[[#This Row],[MyyjäID]],myyjat!$A$2:$A$16,myyjat!$B$2:$B$16)</f>
        <v>Rauno</v>
      </c>
      <c r="I4778">
        <f>_xlfn.XLOOKUP(Table1[[#This Row],[Tuotenumero]],tuotteet!$A$2:$A$26,tuotteet!$C$2:$C$26)</f>
        <v>4</v>
      </c>
      <c r="J4778" t="str">
        <f>_xlfn.XLOOKUP(Table1[[#This Row],[ryhmäID]],ryhmat!$A$2:$A$7,ryhmat!$B$2:$B$7)</f>
        <v>Tarvikkeet</v>
      </c>
      <c r="K4778">
        <f>Table1[[#This Row],[Myyntihinta]]-Table1[[#This Row],[Ostohinta]]</f>
        <v>3.33</v>
      </c>
    </row>
    <row r="4779" spans="1:11" x14ac:dyDescent="0.2">
      <c r="A4779">
        <v>55277</v>
      </c>
      <c r="B4779" s="21">
        <v>44773</v>
      </c>
      <c r="C4779" s="26" t="s">
        <v>828</v>
      </c>
      <c r="D4779">
        <v>1</v>
      </c>
      <c r="E4779">
        <v>7</v>
      </c>
      <c r="F4779">
        <v>14</v>
      </c>
      <c r="G4779">
        <v>10.3</v>
      </c>
      <c r="H4779" t="str">
        <f>_xlfn.XLOOKUP(Table1[[#This Row],[MyyjäID]],myyjat!$A$2:$A$16,myyjat!$B$2:$B$16)</f>
        <v>Rauno</v>
      </c>
      <c r="I4779">
        <f>_xlfn.XLOOKUP(Table1[[#This Row],[Tuotenumero]],tuotteet!$A$2:$A$26,tuotteet!$C$2:$C$26)</f>
        <v>4</v>
      </c>
      <c r="J4779" t="str">
        <f>_xlfn.XLOOKUP(Table1[[#This Row],[ryhmäID]],ryhmat!$A$2:$A$7,ryhmat!$B$2:$B$7)</f>
        <v>Tarvikkeet</v>
      </c>
      <c r="K4779">
        <f>Table1[[#This Row],[Myyntihinta]]-Table1[[#This Row],[Ostohinta]]</f>
        <v>3.6999999999999993</v>
      </c>
    </row>
    <row r="4780" spans="1:11" x14ac:dyDescent="0.2">
      <c r="A4780">
        <v>55278</v>
      </c>
      <c r="B4780" s="21">
        <v>44773</v>
      </c>
      <c r="C4780" s="26" t="s">
        <v>827</v>
      </c>
      <c r="D4780">
        <v>1</v>
      </c>
      <c r="E4780">
        <v>3</v>
      </c>
      <c r="F4780">
        <v>234</v>
      </c>
      <c r="G4780">
        <v>133.07</v>
      </c>
      <c r="H4780" t="str">
        <f>_xlfn.XLOOKUP(Table1[[#This Row],[MyyjäID]],myyjat!$A$2:$A$16,myyjat!$B$2:$B$16)</f>
        <v>Pekka</v>
      </c>
      <c r="I4780">
        <f>_xlfn.XLOOKUP(Table1[[#This Row],[Tuotenumero]],tuotteet!$A$2:$A$26,tuotteet!$C$2:$C$26)</f>
        <v>1</v>
      </c>
      <c r="J4780" t="str">
        <f>_xlfn.XLOOKUP(Table1[[#This Row],[ryhmäID]],ryhmat!$A$2:$A$7,ryhmat!$B$2:$B$7)</f>
        <v>Äänentoisto</v>
      </c>
      <c r="K4780">
        <f>Table1[[#This Row],[Myyntihinta]]-Table1[[#This Row],[Ostohinta]]</f>
        <v>100.93</v>
      </c>
    </row>
    <row r="4781" spans="1:11" x14ac:dyDescent="0.2">
      <c r="A4781">
        <v>55279</v>
      </c>
      <c r="B4781" s="21">
        <v>44774</v>
      </c>
      <c r="C4781" s="26" t="s">
        <v>828</v>
      </c>
      <c r="D4781">
        <v>1</v>
      </c>
      <c r="E4781">
        <v>6</v>
      </c>
      <c r="F4781">
        <v>14</v>
      </c>
      <c r="G4781">
        <v>10.36</v>
      </c>
      <c r="H4781" t="str">
        <f>_xlfn.XLOOKUP(Table1[[#This Row],[MyyjäID]],myyjat!$A$2:$A$16,myyjat!$B$2:$B$16)</f>
        <v>Hessu</v>
      </c>
      <c r="I4781">
        <f>_xlfn.XLOOKUP(Table1[[#This Row],[Tuotenumero]],tuotteet!$A$2:$A$26,tuotteet!$C$2:$C$26)</f>
        <v>4</v>
      </c>
      <c r="J4781" t="str">
        <f>_xlfn.XLOOKUP(Table1[[#This Row],[ryhmäID]],ryhmat!$A$2:$A$7,ryhmat!$B$2:$B$7)</f>
        <v>Tarvikkeet</v>
      </c>
      <c r="K4781">
        <f>Table1[[#This Row],[Myyntihinta]]-Table1[[#This Row],[Ostohinta]]</f>
        <v>3.6400000000000006</v>
      </c>
    </row>
    <row r="4782" spans="1:11" x14ac:dyDescent="0.2">
      <c r="A4782">
        <v>55280</v>
      </c>
      <c r="B4782" s="21">
        <v>44774</v>
      </c>
      <c r="C4782" s="26" t="s">
        <v>833</v>
      </c>
      <c r="D4782">
        <v>1</v>
      </c>
      <c r="E4782">
        <v>6</v>
      </c>
      <c r="F4782">
        <v>33</v>
      </c>
      <c r="G4782">
        <v>19.399999999999999</v>
      </c>
      <c r="H4782" t="str">
        <f>_xlfn.XLOOKUP(Table1[[#This Row],[MyyjäID]],myyjat!$A$2:$A$16,myyjat!$B$2:$B$16)</f>
        <v>Hessu</v>
      </c>
      <c r="I4782">
        <f>_xlfn.XLOOKUP(Table1[[#This Row],[Tuotenumero]],tuotteet!$A$2:$A$26,tuotteet!$C$2:$C$26)</f>
        <v>4</v>
      </c>
      <c r="J4782" t="str">
        <f>_xlfn.XLOOKUP(Table1[[#This Row],[ryhmäID]],ryhmat!$A$2:$A$7,ryhmat!$B$2:$B$7)</f>
        <v>Tarvikkeet</v>
      </c>
      <c r="K4782">
        <f>Table1[[#This Row],[Myyntihinta]]-Table1[[#This Row],[Ostohinta]]</f>
        <v>13.600000000000001</v>
      </c>
    </row>
    <row r="4783" spans="1:11" x14ac:dyDescent="0.2">
      <c r="A4783">
        <v>55281</v>
      </c>
      <c r="B4783" s="21">
        <v>44775</v>
      </c>
      <c r="C4783" s="26" t="s">
        <v>828</v>
      </c>
      <c r="D4783">
        <v>1</v>
      </c>
      <c r="E4783">
        <v>16</v>
      </c>
      <c r="F4783">
        <v>15</v>
      </c>
      <c r="G4783">
        <v>10.82</v>
      </c>
      <c r="H4783" t="str">
        <f>_xlfn.XLOOKUP(Table1[[#This Row],[MyyjäID]],myyjat!$A$2:$A$16,myyjat!$B$2:$B$16)</f>
        <v>Sanni</v>
      </c>
      <c r="I4783">
        <f>_xlfn.XLOOKUP(Table1[[#This Row],[Tuotenumero]],tuotteet!$A$2:$A$26,tuotteet!$C$2:$C$26)</f>
        <v>4</v>
      </c>
      <c r="J4783" t="str">
        <f>_xlfn.XLOOKUP(Table1[[#This Row],[ryhmäID]],ryhmat!$A$2:$A$7,ryhmat!$B$2:$B$7)</f>
        <v>Tarvikkeet</v>
      </c>
      <c r="K4783">
        <f>Table1[[#This Row],[Myyntihinta]]-Table1[[#This Row],[Ostohinta]]</f>
        <v>4.18</v>
      </c>
    </row>
    <row r="4784" spans="1:11" x14ac:dyDescent="0.2">
      <c r="A4784">
        <v>55282</v>
      </c>
      <c r="B4784" s="21">
        <v>44776</v>
      </c>
      <c r="C4784" s="26" t="s">
        <v>827</v>
      </c>
      <c r="D4784">
        <v>1</v>
      </c>
      <c r="E4784">
        <v>13</v>
      </c>
      <c r="F4784">
        <v>248</v>
      </c>
      <c r="G4784">
        <v>138.97999999999999</v>
      </c>
      <c r="H4784" t="str">
        <f>_xlfn.XLOOKUP(Table1[[#This Row],[MyyjäID]],myyjat!$A$2:$A$16,myyjat!$B$2:$B$16)</f>
        <v>Mari</v>
      </c>
      <c r="I4784">
        <f>_xlfn.XLOOKUP(Table1[[#This Row],[Tuotenumero]],tuotteet!$A$2:$A$26,tuotteet!$C$2:$C$26)</f>
        <v>1</v>
      </c>
      <c r="J4784" t="str">
        <f>_xlfn.XLOOKUP(Table1[[#This Row],[ryhmäID]],ryhmat!$A$2:$A$7,ryhmat!$B$2:$B$7)</f>
        <v>Äänentoisto</v>
      </c>
      <c r="K4784">
        <f>Table1[[#This Row],[Myyntihinta]]-Table1[[#This Row],[Ostohinta]]</f>
        <v>109.02000000000001</v>
      </c>
    </row>
    <row r="4785" spans="1:11" x14ac:dyDescent="0.2">
      <c r="A4785">
        <v>55283</v>
      </c>
      <c r="B4785" s="21">
        <v>44776</v>
      </c>
      <c r="C4785" s="26" t="s">
        <v>828</v>
      </c>
      <c r="D4785">
        <v>1</v>
      </c>
      <c r="E4785">
        <v>9</v>
      </c>
      <c r="F4785">
        <v>15</v>
      </c>
      <c r="G4785">
        <v>10.31</v>
      </c>
      <c r="H4785" t="str">
        <f>_xlfn.XLOOKUP(Table1[[#This Row],[MyyjäID]],myyjat!$A$2:$A$16,myyjat!$B$2:$B$16)</f>
        <v>Maija</v>
      </c>
      <c r="I4785">
        <f>_xlfn.XLOOKUP(Table1[[#This Row],[Tuotenumero]],tuotteet!$A$2:$A$26,tuotteet!$C$2:$C$26)</f>
        <v>4</v>
      </c>
      <c r="J4785" t="str">
        <f>_xlfn.XLOOKUP(Table1[[#This Row],[ryhmäID]],ryhmat!$A$2:$A$7,ryhmat!$B$2:$B$7)</f>
        <v>Tarvikkeet</v>
      </c>
      <c r="K4785">
        <f>Table1[[#This Row],[Myyntihinta]]-Table1[[#This Row],[Ostohinta]]</f>
        <v>4.6899999999999995</v>
      </c>
    </row>
    <row r="4786" spans="1:11" x14ac:dyDescent="0.2">
      <c r="A4786">
        <v>55284</v>
      </c>
      <c r="B4786" s="21">
        <v>44776</v>
      </c>
      <c r="C4786" s="26" t="s">
        <v>830</v>
      </c>
      <c r="D4786">
        <v>1</v>
      </c>
      <c r="E4786">
        <v>2</v>
      </c>
      <c r="F4786">
        <v>57</v>
      </c>
      <c r="G4786">
        <v>46.09</v>
      </c>
      <c r="H4786" t="str">
        <f>_xlfn.XLOOKUP(Table1[[#This Row],[MyyjäID]],myyjat!$A$2:$A$16,myyjat!$B$2:$B$16)</f>
        <v>Petteri</v>
      </c>
      <c r="I4786">
        <f>_xlfn.XLOOKUP(Table1[[#This Row],[Tuotenumero]],tuotteet!$A$2:$A$26,tuotteet!$C$2:$C$26)</f>
        <v>4</v>
      </c>
      <c r="J4786" t="str">
        <f>_xlfn.XLOOKUP(Table1[[#This Row],[ryhmäID]],ryhmat!$A$2:$A$7,ryhmat!$B$2:$B$7)</f>
        <v>Tarvikkeet</v>
      </c>
      <c r="K4786">
        <f>Table1[[#This Row],[Myyntihinta]]-Table1[[#This Row],[Ostohinta]]</f>
        <v>10.909999999999997</v>
      </c>
    </row>
    <row r="4787" spans="1:11" x14ac:dyDescent="0.2">
      <c r="A4787">
        <v>55285</v>
      </c>
      <c r="B4787" s="21">
        <v>44776</v>
      </c>
      <c r="C4787" s="26" t="s">
        <v>828</v>
      </c>
      <c r="D4787">
        <v>1</v>
      </c>
      <c r="E4787">
        <v>6</v>
      </c>
      <c r="F4787">
        <v>14</v>
      </c>
      <c r="G4787">
        <v>10.15</v>
      </c>
      <c r="H4787" t="str">
        <f>_xlfn.XLOOKUP(Table1[[#This Row],[MyyjäID]],myyjat!$A$2:$A$16,myyjat!$B$2:$B$16)</f>
        <v>Hessu</v>
      </c>
      <c r="I4787">
        <f>_xlfn.XLOOKUP(Table1[[#This Row],[Tuotenumero]],tuotteet!$A$2:$A$26,tuotteet!$C$2:$C$26)</f>
        <v>4</v>
      </c>
      <c r="J4787" t="str">
        <f>_xlfn.XLOOKUP(Table1[[#This Row],[ryhmäID]],ryhmat!$A$2:$A$7,ryhmat!$B$2:$B$7)</f>
        <v>Tarvikkeet</v>
      </c>
      <c r="K4787">
        <f>Table1[[#This Row],[Myyntihinta]]-Table1[[#This Row],[Ostohinta]]</f>
        <v>3.8499999999999996</v>
      </c>
    </row>
    <row r="4788" spans="1:11" x14ac:dyDescent="0.2">
      <c r="A4788">
        <v>55286</v>
      </c>
      <c r="B4788" s="21">
        <v>44776</v>
      </c>
      <c r="C4788" s="26" t="s">
        <v>828</v>
      </c>
      <c r="D4788">
        <v>1</v>
      </c>
      <c r="E4788">
        <v>5</v>
      </c>
      <c r="F4788">
        <v>15</v>
      </c>
      <c r="G4788">
        <v>11.24</v>
      </c>
      <c r="H4788" t="str">
        <f>_xlfn.XLOOKUP(Table1[[#This Row],[MyyjäID]],myyjat!$A$2:$A$16,myyjat!$B$2:$B$16)</f>
        <v>Liisa</v>
      </c>
      <c r="I4788">
        <f>_xlfn.XLOOKUP(Table1[[#This Row],[Tuotenumero]],tuotteet!$A$2:$A$26,tuotteet!$C$2:$C$26)</f>
        <v>4</v>
      </c>
      <c r="J4788" t="str">
        <f>_xlfn.XLOOKUP(Table1[[#This Row],[ryhmäID]],ryhmat!$A$2:$A$7,ryhmat!$B$2:$B$7)</f>
        <v>Tarvikkeet</v>
      </c>
      <c r="K4788">
        <f>Table1[[#This Row],[Myyntihinta]]-Table1[[#This Row],[Ostohinta]]</f>
        <v>3.76</v>
      </c>
    </row>
    <row r="4789" spans="1:11" x14ac:dyDescent="0.2">
      <c r="A4789">
        <v>55287</v>
      </c>
      <c r="B4789" s="21">
        <v>44777</v>
      </c>
      <c r="C4789" s="26" t="s">
        <v>828</v>
      </c>
      <c r="D4789">
        <v>2</v>
      </c>
      <c r="E4789">
        <v>13</v>
      </c>
      <c r="F4789">
        <v>14</v>
      </c>
      <c r="G4789">
        <v>11</v>
      </c>
      <c r="H4789" t="str">
        <f>_xlfn.XLOOKUP(Table1[[#This Row],[MyyjäID]],myyjat!$A$2:$A$16,myyjat!$B$2:$B$16)</f>
        <v>Mari</v>
      </c>
      <c r="I4789">
        <f>_xlfn.XLOOKUP(Table1[[#This Row],[Tuotenumero]],tuotteet!$A$2:$A$26,tuotteet!$C$2:$C$26)</f>
        <v>4</v>
      </c>
      <c r="J4789" t="str">
        <f>_xlfn.XLOOKUP(Table1[[#This Row],[ryhmäID]],ryhmat!$A$2:$A$7,ryhmat!$B$2:$B$7)</f>
        <v>Tarvikkeet</v>
      </c>
      <c r="K4789">
        <f>Table1[[#This Row],[Myyntihinta]]-Table1[[#This Row],[Ostohinta]]</f>
        <v>3</v>
      </c>
    </row>
    <row r="4790" spans="1:11" x14ac:dyDescent="0.2">
      <c r="A4790">
        <v>55288</v>
      </c>
      <c r="B4790" s="21">
        <v>44777</v>
      </c>
      <c r="C4790" s="26" t="s">
        <v>828</v>
      </c>
      <c r="D4790">
        <v>1</v>
      </c>
      <c r="E4790">
        <v>5</v>
      </c>
      <c r="F4790">
        <v>14</v>
      </c>
      <c r="G4790">
        <v>10.29</v>
      </c>
      <c r="H4790" t="str">
        <f>_xlfn.XLOOKUP(Table1[[#This Row],[MyyjäID]],myyjat!$A$2:$A$16,myyjat!$B$2:$B$16)</f>
        <v>Liisa</v>
      </c>
      <c r="I4790">
        <f>_xlfn.XLOOKUP(Table1[[#This Row],[Tuotenumero]],tuotteet!$A$2:$A$26,tuotteet!$C$2:$C$26)</f>
        <v>4</v>
      </c>
      <c r="J4790" t="str">
        <f>_xlfn.XLOOKUP(Table1[[#This Row],[ryhmäID]],ryhmat!$A$2:$A$7,ryhmat!$B$2:$B$7)</f>
        <v>Tarvikkeet</v>
      </c>
      <c r="K4790">
        <f>Table1[[#This Row],[Myyntihinta]]-Table1[[#This Row],[Ostohinta]]</f>
        <v>3.7100000000000009</v>
      </c>
    </row>
    <row r="4791" spans="1:11" x14ac:dyDescent="0.2">
      <c r="A4791">
        <v>55289</v>
      </c>
      <c r="B4791" s="21">
        <v>44778</v>
      </c>
      <c r="C4791" s="26" t="s">
        <v>828</v>
      </c>
      <c r="D4791">
        <v>1</v>
      </c>
      <c r="E4791">
        <v>19</v>
      </c>
      <c r="F4791">
        <v>15</v>
      </c>
      <c r="G4791">
        <v>10.23</v>
      </c>
      <c r="H4791" t="str">
        <f>_xlfn.XLOOKUP(Table1[[#This Row],[MyyjäID]],myyjat!$A$2:$A$16,myyjat!$B$2:$B$16)</f>
        <v>Valtteri</v>
      </c>
      <c r="I4791">
        <f>_xlfn.XLOOKUP(Table1[[#This Row],[Tuotenumero]],tuotteet!$A$2:$A$26,tuotteet!$C$2:$C$26)</f>
        <v>4</v>
      </c>
      <c r="J4791" t="str">
        <f>_xlfn.XLOOKUP(Table1[[#This Row],[ryhmäID]],ryhmat!$A$2:$A$7,ryhmat!$B$2:$B$7)</f>
        <v>Tarvikkeet</v>
      </c>
      <c r="K4791">
        <f>Table1[[#This Row],[Myyntihinta]]-Table1[[#This Row],[Ostohinta]]</f>
        <v>4.7699999999999996</v>
      </c>
    </row>
    <row r="4792" spans="1:11" x14ac:dyDescent="0.2">
      <c r="A4792">
        <v>55290</v>
      </c>
      <c r="B4792" s="21">
        <v>44779</v>
      </c>
      <c r="C4792" s="26" t="s">
        <v>828</v>
      </c>
      <c r="D4792">
        <v>1</v>
      </c>
      <c r="E4792">
        <v>11</v>
      </c>
      <c r="F4792">
        <v>15</v>
      </c>
      <c r="G4792">
        <v>10.25</v>
      </c>
      <c r="H4792" t="str">
        <f>_xlfn.XLOOKUP(Table1[[#This Row],[MyyjäID]],myyjat!$A$2:$A$16,myyjat!$B$2:$B$16)</f>
        <v>Lisbeth</v>
      </c>
      <c r="I4792">
        <f>_xlfn.XLOOKUP(Table1[[#This Row],[Tuotenumero]],tuotteet!$A$2:$A$26,tuotteet!$C$2:$C$26)</f>
        <v>4</v>
      </c>
      <c r="J4792" t="str">
        <f>_xlfn.XLOOKUP(Table1[[#This Row],[ryhmäID]],ryhmat!$A$2:$A$7,ryhmat!$B$2:$B$7)</f>
        <v>Tarvikkeet</v>
      </c>
      <c r="K4792">
        <f>Table1[[#This Row],[Myyntihinta]]-Table1[[#This Row],[Ostohinta]]</f>
        <v>4.75</v>
      </c>
    </row>
    <row r="4793" spans="1:11" x14ac:dyDescent="0.2">
      <c r="A4793">
        <v>55291</v>
      </c>
      <c r="B4793" s="21">
        <v>44779</v>
      </c>
      <c r="C4793" s="26" t="s">
        <v>827</v>
      </c>
      <c r="D4793">
        <v>1</v>
      </c>
      <c r="E4793">
        <v>16</v>
      </c>
      <c r="F4793">
        <v>247</v>
      </c>
      <c r="G4793">
        <v>132.18</v>
      </c>
      <c r="H4793" t="str">
        <f>_xlfn.XLOOKUP(Table1[[#This Row],[MyyjäID]],myyjat!$A$2:$A$16,myyjat!$B$2:$B$16)</f>
        <v>Sanni</v>
      </c>
      <c r="I4793">
        <f>_xlfn.XLOOKUP(Table1[[#This Row],[Tuotenumero]],tuotteet!$A$2:$A$26,tuotteet!$C$2:$C$26)</f>
        <v>1</v>
      </c>
      <c r="J4793" t="str">
        <f>_xlfn.XLOOKUP(Table1[[#This Row],[ryhmäID]],ryhmat!$A$2:$A$7,ryhmat!$B$2:$B$7)</f>
        <v>Äänentoisto</v>
      </c>
      <c r="K4793">
        <f>Table1[[#This Row],[Myyntihinta]]-Table1[[#This Row],[Ostohinta]]</f>
        <v>114.82</v>
      </c>
    </row>
    <row r="4794" spans="1:11" x14ac:dyDescent="0.2">
      <c r="A4794">
        <v>55292</v>
      </c>
      <c r="B4794" s="21">
        <v>44779</v>
      </c>
      <c r="C4794" s="26" t="s">
        <v>829</v>
      </c>
      <c r="D4794">
        <v>1</v>
      </c>
      <c r="E4794">
        <v>9</v>
      </c>
      <c r="F4794">
        <v>345</v>
      </c>
      <c r="G4794">
        <v>219.93</v>
      </c>
      <c r="H4794" t="str">
        <f>_xlfn.XLOOKUP(Table1[[#This Row],[MyyjäID]],myyjat!$A$2:$A$16,myyjat!$B$2:$B$16)</f>
        <v>Maija</v>
      </c>
      <c r="I4794">
        <f>_xlfn.XLOOKUP(Table1[[#This Row],[Tuotenumero]],tuotteet!$A$2:$A$26,tuotteet!$C$2:$C$26)</f>
        <v>3</v>
      </c>
      <c r="J4794" t="str">
        <f>_xlfn.XLOOKUP(Table1[[#This Row],[ryhmäID]],ryhmat!$A$2:$A$7,ryhmat!$B$2:$B$7)</f>
        <v>TV</v>
      </c>
      <c r="K4794">
        <f>Table1[[#This Row],[Myyntihinta]]-Table1[[#This Row],[Ostohinta]]</f>
        <v>125.07</v>
      </c>
    </row>
    <row r="4795" spans="1:11" x14ac:dyDescent="0.2">
      <c r="A4795">
        <v>55293</v>
      </c>
      <c r="B4795" s="21">
        <v>44780</v>
      </c>
      <c r="C4795" s="26" t="s">
        <v>826</v>
      </c>
      <c r="D4795">
        <v>1</v>
      </c>
      <c r="E4795">
        <v>9</v>
      </c>
      <c r="F4795">
        <v>17</v>
      </c>
      <c r="G4795">
        <v>9.4499999999999993</v>
      </c>
      <c r="H4795" t="str">
        <f>_xlfn.XLOOKUP(Table1[[#This Row],[MyyjäID]],myyjat!$A$2:$A$16,myyjat!$B$2:$B$16)</f>
        <v>Maija</v>
      </c>
      <c r="I4795">
        <f>_xlfn.XLOOKUP(Table1[[#This Row],[Tuotenumero]],tuotteet!$A$2:$A$26,tuotteet!$C$2:$C$26)</f>
        <v>4</v>
      </c>
      <c r="J4795" t="str">
        <f>_xlfn.XLOOKUP(Table1[[#This Row],[ryhmäID]],ryhmat!$A$2:$A$7,ryhmat!$B$2:$B$7)</f>
        <v>Tarvikkeet</v>
      </c>
      <c r="K4795">
        <f>Table1[[#This Row],[Myyntihinta]]-Table1[[#This Row],[Ostohinta]]</f>
        <v>7.5500000000000007</v>
      </c>
    </row>
    <row r="4796" spans="1:11" x14ac:dyDescent="0.2">
      <c r="A4796">
        <v>55294</v>
      </c>
      <c r="B4796" s="21">
        <v>44780</v>
      </c>
      <c r="C4796" s="26" t="s">
        <v>828</v>
      </c>
      <c r="D4796">
        <v>1</v>
      </c>
      <c r="E4796">
        <v>9</v>
      </c>
      <c r="F4796">
        <v>14</v>
      </c>
      <c r="G4796">
        <v>10.35</v>
      </c>
      <c r="H4796" t="str">
        <f>_xlfn.XLOOKUP(Table1[[#This Row],[MyyjäID]],myyjat!$A$2:$A$16,myyjat!$B$2:$B$16)</f>
        <v>Maija</v>
      </c>
      <c r="I4796">
        <f>_xlfn.XLOOKUP(Table1[[#This Row],[Tuotenumero]],tuotteet!$A$2:$A$26,tuotteet!$C$2:$C$26)</f>
        <v>4</v>
      </c>
      <c r="J4796" t="str">
        <f>_xlfn.XLOOKUP(Table1[[#This Row],[ryhmäID]],ryhmat!$A$2:$A$7,ryhmat!$B$2:$B$7)</f>
        <v>Tarvikkeet</v>
      </c>
      <c r="K4796">
        <f>Table1[[#This Row],[Myyntihinta]]-Table1[[#This Row],[Ostohinta]]</f>
        <v>3.6500000000000004</v>
      </c>
    </row>
    <row r="4797" spans="1:11" x14ac:dyDescent="0.2">
      <c r="A4797">
        <v>55295</v>
      </c>
      <c r="B4797" s="21">
        <v>44780</v>
      </c>
      <c r="C4797" s="26" t="s">
        <v>828</v>
      </c>
      <c r="D4797">
        <v>1</v>
      </c>
      <c r="E4797">
        <v>7</v>
      </c>
      <c r="F4797">
        <v>14</v>
      </c>
      <c r="G4797">
        <v>10.62</v>
      </c>
      <c r="H4797" t="str">
        <f>_xlfn.XLOOKUP(Table1[[#This Row],[MyyjäID]],myyjat!$A$2:$A$16,myyjat!$B$2:$B$16)</f>
        <v>Rauno</v>
      </c>
      <c r="I4797">
        <f>_xlfn.XLOOKUP(Table1[[#This Row],[Tuotenumero]],tuotteet!$A$2:$A$26,tuotteet!$C$2:$C$26)</f>
        <v>4</v>
      </c>
      <c r="J4797" t="str">
        <f>_xlfn.XLOOKUP(Table1[[#This Row],[ryhmäID]],ryhmat!$A$2:$A$7,ryhmat!$B$2:$B$7)</f>
        <v>Tarvikkeet</v>
      </c>
      <c r="K4797">
        <f>Table1[[#This Row],[Myyntihinta]]-Table1[[#This Row],[Ostohinta]]</f>
        <v>3.3800000000000008</v>
      </c>
    </row>
    <row r="4798" spans="1:11" x14ac:dyDescent="0.2">
      <c r="A4798">
        <v>55296</v>
      </c>
      <c r="B4798" s="21">
        <v>44781</v>
      </c>
      <c r="C4798" s="26" t="s">
        <v>827</v>
      </c>
      <c r="D4798">
        <v>1</v>
      </c>
      <c r="E4798">
        <v>7</v>
      </c>
      <c r="F4798">
        <v>257</v>
      </c>
      <c r="G4798">
        <v>126.77</v>
      </c>
      <c r="H4798" t="str">
        <f>_xlfn.XLOOKUP(Table1[[#This Row],[MyyjäID]],myyjat!$A$2:$A$16,myyjat!$B$2:$B$16)</f>
        <v>Rauno</v>
      </c>
      <c r="I4798">
        <f>_xlfn.XLOOKUP(Table1[[#This Row],[Tuotenumero]],tuotteet!$A$2:$A$26,tuotteet!$C$2:$C$26)</f>
        <v>1</v>
      </c>
      <c r="J4798" t="str">
        <f>_xlfn.XLOOKUP(Table1[[#This Row],[ryhmäID]],ryhmat!$A$2:$A$7,ryhmat!$B$2:$B$7)</f>
        <v>Äänentoisto</v>
      </c>
      <c r="K4798">
        <f>Table1[[#This Row],[Myyntihinta]]-Table1[[#This Row],[Ostohinta]]</f>
        <v>130.23000000000002</v>
      </c>
    </row>
    <row r="4799" spans="1:11" x14ac:dyDescent="0.2">
      <c r="A4799">
        <v>55297</v>
      </c>
      <c r="B4799" s="21">
        <v>44781</v>
      </c>
      <c r="C4799" s="26" t="s">
        <v>830</v>
      </c>
      <c r="D4799">
        <v>1</v>
      </c>
      <c r="E4799">
        <v>7</v>
      </c>
      <c r="F4799">
        <v>58</v>
      </c>
      <c r="G4799">
        <v>44.48</v>
      </c>
      <c r="H4799" t="str">
        <f>_xlfn.XLOOKUP(Table1[[#This Row],[MyyjäID]],myyjat!$A$2:$A$16,myyjat!$B$2:$B$16)</f>
        <v>Rauno</v>
      </c>
      <c r="I4799">
        <f>_xlfn.XLOOKUP(Table1[[#This Row],[Tuotenumero]],tuotteet!$A$2:$A$26,tuotteet!$C$2:$C$26)</f>
        <v>4</v>
      </c>
      <c r="J4799" t="str">
        <f>_xlfn.XLOOKUP(Table1[[#This Row],[ryhmäID]],ryhmat!$A$2:$A$7,ryhmat!$B$2:$B$7)</f>
        <v>Tarvikkeet</v>
      </c>
      <c r="K4799">
        <f>Table1[[#This Row],[Myyntihinta]]-Table1[[#This Row],[Ostohinta]]</f>
        <v>13.520000000000003</v>
      </c>
    </row>
    <row r="4800" spans="1:11" x14ac:dyDescent="0.2">
      <c r="A4800">
        <v>55298</v>
      </c>
      <c r="B4800" s="21">
        <v>44781</v>
      </c>
      <c r="C4800" s="26" t="s">
        <v>828</v>
      </c>
      <c r="D4800">
        <v>1</v>
      </c>
      <c r="E4800">
        <v>13</v>
      </c>
      <c r="F4800">
        <v>14</v>
      </c>
      <c r="G4800">
        <v>10.72</v>
      </c>
      <c r="H4800" t="str">
        <f>_xlfn.XLOOKUP(Table1[[#This Row],[MyyjäID]],myyjat!$A$2:$A$16,myyjat!$B$2:$B$16)</f>
        <v>Mari</v>
      </c>
      <c r="I4800">
        <f>_xlfn.XLOOKUP(Table1[[#This Row],[Tuotenumero]],tuotteet!$A$2:$A$26,tuotteet!$C$2:$C$26)</f>
        <v>4</v>
      </c>
      <c r="J4800" t="str">
        <f>_xlfn.XLOOKUP(Table1[[#This Row],[ryhmäID]],ryhmat!$A$2:$A$7,ryhmat!$B$2:$B$7)</f>
        <v>Tarvikkeet</v>
      </c>
      <c r="K4800">
        <f>Table1[[#This Row],[Myyntihinta]]-Table1[[#This Row],[Ostohinta]]</f>
        <v>3.2799999999999994</v>
      </c>
    </row>
    <row r="4801" spans="1:11" x14ac:dyDescent="0.2">
      <c r="A4801">
        <v>55299</v>
      </c>
      <c r="B4801" s="21">
        <v>44781</v>
      </c>
      <c r="C4801" s="26" t="s">
        <v>828</v>
      </c>
      <c r="D4801">
        <v>1</v>
      </c>
      <c r="E4801">
        <v>6</v>
      </c>
      <c r="F4801">
        <v>14</v>
      </c>
      <c r="G4801">
        <v>10.92</v>
      </c>
      <c r="H4801" t="str">
        <f>_xlfn.XLOOKUP(Table1[[#This Row],[MyyjäID]],myyjat!$A$2:$A$16,myyjat!$B$2:$B$16)</f>
        <v>Hessu</v>
      </c>
      <c r="I4801">
        <f>_xlfn.XLOOKUP(Table1[[#This Row],[Tuotenumero]],tuotteet!$A$2:$A$26,tuotteet!$C$2:$C$26)</f>
        <v>4</v>
      </c>
      <c r="J4801" t="str">
        <f>_xlfn.XLOOKUP(Table1[[#This Row],[ryhmäID]],ryhmat!$A$2:$A$7,ryhmat!$B$2:$B$7)</f>
        <v>Tarvikkeet</v>
      </c>
      <c r="K4801">
        <f>Table1[[#This Row],[Myyntihinta]]-Table1[[#This Row],[Ostohinta]]</f>
        <v>3.08</v>
      </c>
    </row>
    <row r="4802" spans="1:11" x14ac:dyDescent="0.2">
      <c r="A4802">
        <v>55300</v>
      </c>
      <c r="B4802" s="21">
        <v>44782</v>
      </c>
      <c r="C4802" s="26" t="s">
        <v>828</v>
      </c>
      <c r="D4802">
        <v>1</v>
      </c>
      <c r="E4802">
        <v>7</v>
      </c>
      <c r="F4802">
        <v>15</v>
      </c>
      <c r="G4802">
        <v>10.92</v>
      </c>
      <c r="H4802" t="str">
        <f>_xlfn.XLOOKUP(Table1[[#This Row],[MyyjäID]],myyjat!$A$2:$A$16,myyjat!$B$2:$B$16)</f>
        <v>Rauno</v>
      </c>
      <c r="I4802">
        <f>_xlfn.XLOOKUP(Table1[[#This Row],[Tuotenumero]],tuotteet!$A$2:$A$26,tuotteet!$C$2:$C$26)</f>
        <v>4</v>
      </c>
      <c r="J4802" t="str">
        <f>_xlfn.XLOOKUP(Table1[[#This Row],[ryhmäID]],ryhmat!$A$2:$A$7,ryhmat!$B$2:$B$7)</f>
        <v>Tarvikkeet</v>
      </c>
      <c r="K4802">
        <f>Table1[[#This Row],[Myyntihinta]]-Table1[[#This Row],[Ostohinta]]</f>
        <v>4.08</v>
      </c>
    </row>
    <row r="4803" spans="1:11" x14ac:dyDescent="0.2">
      <c r="A4803">
        <v>55301</v>
      </c>
      <c r="B4803" s="21">
        <v>44783</v>
      </c>
      <c r="C4803" s="26" t="s">
        <v>828</v>
      </c>
      <c r="D4803">
        <v>1</v>
      </c>
      <c r="E4803">
        <v>18</v>
      </c>
      <c r="F4803">
        <v>14</v>
      </c>
      <c r="G4803">
        <v>10.24</v>
      </c>
      <c r="H4803" t="str">
        <f>_xlfn.XLOOKUP(Table1[[#This Row],[MyyjäID]],myyjat!$A$2:$A$16,myyjat!$B$2:$B$16)</f>
        <v>Juhani</v>
      </c>
      <c r="I4803">
        <f>_xlfn.XLOOKUP(Table1[[#This Row],[Tuotenumero]],tuotteet!$A$2:$A$26,tuotteet!$C$2:$C$26)</f>
        <v>4</v>
      </c>
      <c r="J4803" t="str">
        <f>_xlfn.XLOOKUP(Table1[[#This Row],[ryhmäID]],ryhmat!$A$2:$A$7,ryhmat!$B$2:$B$7)</f>
        <v>Tarvikkeet</v>
      </c>
      <c r="K4803">
        <f>Table1[[#This Row],[Myyntihinta]]-Table1[[#This Row],[Ostohinta]]</f>
        <v>3.76</v>
      </c>
    </row>
    <row r="4804" spans="1:11" x14ac:dyDescent="0.2">
      <c r="A4804">
        <v>55302</v>
      </c>
      <c r="B4804" s="21">
        <v>44784</v>
      </c>
      <c r="C4804" s="26" t="s">
        <v>827</v>
      </c>
      <c r="D4804">
        <v>1</v>
      </c>
      <c r="E4804">
        <v>6</v>
      </c>
      <c r="F4804">
        <v>238</v>
      </c>
      <c r="G4804">
        <v>139.63999999999999</v>
      </c>
      <c r="H4804" t="str">
        <f>_xlfn.XLOOKUP(Table1[[#This Row],[MyyjäID]],myyjat!$A$2:$A$16,myyjat!$B$2:$B$16)</f>
        <v>Hessu</v>
      </c>
      <c r="I4804">
        <f>_xlfn.XLOOKUP(Table1[[#This Row],[Tuotenumero]],tuotteet!$A$2:$A$26,tuotteet!$C$2:$C$26)</f>
        <v>1</v>
      </c>
      <c r="J4804" t="str">
        <f>_xlfn.XLOOKUP(Table1[[#This Row],[ryhmäID]],ryhmat!$A$2:$A$7,ryhmat!$B$2:$B$7)</f>
        <v>Äänentoisto</v>
      </c>
      <c r="K4804">
        <f>Table1[[#This Row],[Myyntihinta]]-Table1[[#This Row],[Ostohinta]]</f>
        <v>98.360000000000014</v>
      </c>
    </row>
    <row r="4805" spans="1:11" x14ac:dyDescent="0.2">
      <c r="A4805">
        <v>55303</v>
      </c>
      <c r="B4805" s="21">
        <v>44784</v>
      </c>
      <c r="C4805" s="26" t="s">
        <v>828</v>
      </c>
      <c r="D4805">
        <v>1</v>
      </c>
      <c r="E4805">
        <v>9</v>
      </c>
      <c r="F4805">
        <v>15</v>
      </c>
      <c r="G4805">
        <v>10.25</v>
      </c>
      <c r="H4805" t="str">
        <f>_xlfn.XLOOKUP(Table1[[#This Row],[MyyjäID]],myyjat!$A$2:$A$16,myyjat!$B$2:$B$16)</f>
        <v>Maija</v>
      </c>
      <c r="I4805">
        <f>_xlfn.XLOOKUP(Table1[[#This Row],[Tuotenumero]],tuotteet!$A$2:$A$26,tuotteet!$C$2:$C$26)</f>
        <v>4</v>
      </c>
      <c r="J4805" t="str">
        <f>_xlfn.XLOOKUP(Table1[[#This Row],[ryhmäID]],ryhmat!$A$2:$A$7,ryhmat!$B$2:$B$7)</f>
        <v>Tarvikkeet</v>
      </c>
      <c r="K4805">
        <f>Table1[[#This Row],[Myyntihinta]]-Table1[[#This Row],[Ostohinta]]</f>
        <v>4.75</v>
      </c>
    </row>
    <row r="4806" spans="1:11" x14ac:dyDescent="0.2">
      <c r="A4806">
        <v>55304</v>
      </c>
      <c r="B4806" s="21">
        <v>44784</v>
      </c>
      <c r="C4806" s="26" t="s">
        <v>826</v>
      </c>
      <c r="D4806">
        <v>1</v>
      </c>
      <c r="E4806">
        <v>1</v>
      </c>
      <c r="F4806">
        <v>17</v>
      </c>
      <c r="G4806">
        <v>9.33</v>
      </c>
      <c r="H4806" t="str">
        <f>_xlfn.XLOOKUP(Table1[[#This Row],[MyyjäID]],myyjat!$A$2:$A$16,myyjat!$B$2:$B$16)</f>
        <v>Jani</v>
      </c>
      <c r="I4806">
        <f>_xlfn.XLOOKUP(Table1[[#This Row],[Tuotenumero]],tuotteet!$A$2:$A$26,tuotteet!$C$2:$C$26)</f>
        <v>4</v>
      </c>
      <c r="J4806" t="str">
        <f>_xlfn.XLOOKUP(Table1[[#This Row],[ryhmäID]],ryhmat!$A$2:$A$7,ryhmat!$B$2:$B$7)</f>
        <v>Tarvikkeet</v>
      </c>
      <c r="K4806">
        <f>Table1[[#This Row],[Myyntihinta]]-Table1[[#This Row],[Ostohinta]]</f>
        <v>7.67</v>
      </c>
    </row>
    <row r="4807" spans="1:11" x14ac:dyDescent="0.2">
      <c r="A4807">
        <v>55305</v>
      </c>
      <c r="B4807" s="21">
        <v>44785</v>
      </c>
      <c r="C4807" s="26" t="s">
        <v>828</v>
      </c>
      <c r="D4807">
        <v>1</v>
      </c>
      <c r="E4807">
        <v>7</v>
      </c>
      <c r="F4807">
        <v>14</v>
      </c>
      <c r="G4807">
        <v>10.67</v>
      </c>
      <c r="H4807" t="str">
        <f>_xlfn.XLOOKUP(Table1[[#This Row],[MyyjäID]],myyjat!$A$2:$A$16,myyjat!$B$2:$B$16)</f>
        <v>Rauno</v>
      </c>
      <c r="I4807">
        <f>_xlfn.XLOOKUP(Table1[[#This Row],[Tuotenumero]],tuotteet!$A$2:$A$26,tuotteet!$C$2:$C$26)</f>
        <v>4</v>
      </c>
      <c r="J4807" t="str">
        <f>_xlfn.XLOOKUP(Table1[[#This Row],[ryhmäID]],ryhmat!$A$2:$A$7,ryhmat!$B$2:$B$7)</f>
        <v>Tarvikkeet</v>
      </c>
      <c r="K4807">
        <f>Table1[[#This Row],[Myyntihinta]]-Table1[[#This Row],[Ostohinta]]</f>
        <v>3.33</v>
      </c>
    </row>
    <row r="4808" spans="1:11" x14ac:dyDescent="0.2">
      <c r="A4808">
        <v>55306</v>
      </c>
      <c r="B4808" s="21">
        <v>44785</v>
      </c>
      <c r="C4808" s="26" t="s">
        <v>828</v>
      </c>
      <c r="D4808">
        <v>1</v>
      </c>
      <c r="E4808">
        <v>2</v>
      </c>
      <c r="F4808">
        <v>14</v>
      </c>
      <c r="G4808">
        <v>10.53</v>
      </c>
      <c r="H4808" t="str">
        <f>_xlfn.XLOOKUP(Table1[[#This Row],[MyyjäID]],myyjat!$A$2:$A$16,myyjat!$B$2:$B$16)</f>
        <v>Petteri</v>
      </c>
      <c r="I4808">
        <f>_xlfn.XLOOKUP(Table1[[#This Row],[Tuotenumero]],tuotteet!$A$2:$A$26,tuotteet!$C$2:$C$26)</f>
        <v>4</v>
      </c>
      <c r="J4808" t="str">
        <f>_xlfn.XLOOKUP(Table1[[#This Row],[ryhmäID]],ryhmat!$A$2:$A$7,ryhmat!$B$2:$B$7)</f>
        <v>Tarvikkeet</v>
      </c>
      <c r="K4808">
        <f>Table1[[#This Row],[Myyntihinta]]-Table1[[#This Row],[Ostohinta]]</f>
        <v>3.4700000000000006</v>
      </c>
    </row>
    <row r="4809" spans="1:11" x14ac:dyDescent="0.2">
      <c r="A4809">
        <v>55307</v>
      </c>
      <c r="B4809" s="21">
        <v>44786</v>
      </c>
      <c r="C4809" s="26" t="s">
        <v>828</v>
      </c>
      <c r="D4809">
        <v>1</v>
      </c>
      <c r="E4809">
        <v>1</v>
      </c>
      <c r="F4809">
        <v>15</v>
      </c>
      <c r="G4809">
        <v>11.23</v>
      </c>
      <c r="H4809" t="str">
        <f>_xlfn.XLOOKUP(Table1[[#This Row],[MyyjäID]],myyjat!$A$2:$A$16,myyjat!$B$2:$B$16)</f>
        <v>Jani</v>
      </c>
      <c r="I4809">
        <f>_xlfn.XLOOKUP(Table1[[#This Row],[Tuotenumero]],tuotteet!$A$2:$A$26,tuotteet!$C$2:$C$26)</f>
        <v>4</v>
      </c>
      <c r="J4809" t="str">
        <f>_xlfn.XLOOKUP(Table1[[#This Row],[ryhmäID]],ryhmat!$A$2:$A$7,ryhmat!$B$2:$B$7)</f>
        <v>Tarvikkeet</v>
      </c>
      <c r="K4809">
        <f>Table1[[#This Row],[Myyntihinta]]-Table1[[#This Row],[Ostohinta]]</f>
        <v>3.7699999999999996</v>
      </c>
    </row>
    <row r="4810" spans="1:11" x14ac:dyDescent="0.2">
      <c r="A4810">
        <v>55308</v>
      </c>
      <c r="B4810" s="21">
        <v>44786</v>
      </c>
      <c r="C4810" s="26" t="s">
        <v>833</v>
      </c>
      <c r="D4810">
        <v>1</v>
      </c>
      <c r="E4810">
        <v>7</v>
      </c>
      <c r="F4810">
        <v>32</v>
      </c>
      <c r="G4810">
        <v>19.55</v>
      </c>
      <c r="H4810" t="str">
        <f>_xlfn.XLOOKUP(Table1[[#This Row],[MyyjäID]],myyjat!$A$2:$A$16,myyjat!$B$2:$B$16)</f>
        <v>Rauno</v>
      </c>
      <c r="I4810">
        <f>_xlfn.XLOOKUP(Table1[[#This Row],[Tuotenumero]],tuotteet!$A$2:$A$26,tuotteet!$C$2:$C$26)</f>
        <v>4</v>
      </c>
      <c r="J4810" t="str">
        <f>_xlfn.XLOOKUP(Table1[[#This Row],[ryhmäID]],ryhmat!$A$2:$A$7,ryhmat!$B$2:$B$7)</f>
        <v>Tarvikkeet</v>
      </c>
      <c r="K4810">
        <f>Table1[[#This Row],[Myyntihinta]]-Table1[[#This Row],[Ostohinta]]</f>
        <v>12.45</v>
      </c>
    </row>
    <row r="4811" spans="1:11" x14ac:dyDescent="0.2">
      <c r="A4811">
        <v>55309</v>
      </c>
      <c r="B4811" s="21">
        <v>44787</v>
      </c>
      <c r="C4811" s="26" t="s">
        <v>828</v>
      </c>
      <c r="D4811">
        <v>1</v>
      </c>
      <c r="E4811">
        <v>13</v>
      </c>
      <c r="F4811">
        <v>14</v>
      </c>
      <c r="G4811">
        <v>11.12</v>
      </c>
      <c r="H4811" t="str">
        <f>_xlfn.XLOOKUP(Table1[[#This Row],[MyyjäID]],myyjat!$A$2:$A$16,myyjat!$B$2:$B$16)</f>
        <v>Mari</v>
      </c>
      <c r="I4811">
        <f>_xlfn.XLOOKUP(Table1[[#This Row],[Tuotenumero]],tuotteet!$A$2:$A$26,tuotteet!$C$2:$C$26)</f>
        <v>4</v>
      </c>
      <c r="J4811" t="str">
        <f>_xlfn.XLOOKUP(Table1[[#This Row],[ryhmäID]],ryhmat!$A$2:$A$7,ryhmat!$B$2:$B$7)</f>
        <v>Tarvikkeet</v>
      </c>
      <c r="K4811">
        <f>Table1[[#This Row],[Myyntihinta]]-Table1[[#This Row],[Ostohinta]]</f>
        <v>2.8800000000000008</v>
      </c>
    </row>
    <row r="4812" spans="1:11" x14ac:dyDescent="0.2">
      <c r="A4812">
        <v>55310</v>
      </c>
      <c r="B4812" s="21">
        <v>44787</v>
      </c>
      <c r="C4812" s="26" t="s">
        <v>828</v>
      </c>
      <c r="D4812">
        <v>1</v>
      </c>
      <c r="E4812">
        <v>5</v>
      </c>
      <c r="F4812">
        <v>14</v>
      </c>
      <c r="G4812">
        <v>11.03</v>
      </c>
      <c r="H4812" t="str">
        <f>_xlfn.XLOOKUP(Table1[[#This Row],[MyyjäID]],myyjat!$A$2:$A$16,myyjat!$B$2:$B$16)</f>
        <v>Liisa</v>
      </c>
      <c r="I4812">
        <f>_xlfn.XLOOKUP(Table1[[#This Row],[Tuotenumero]],tuotteet!$A$2:$A$26,tuotteet!$C$2:$C$26)</f>
        <v>4</v>
      </c>
      <c r="J4812" t="str">
        <f>_xlfn.XLOOKUP(Table1[[#This Row],[ryhmäID]],ryhmat!$A$2:$A$7,ryhmat!$B$2:$B$7)</f>
        <v>Tarvikkeet</v>
      </c>
      <c r="K4812">
        <f>Table1[[#This Row],[Myyntihinta]]-Table1[[#This Row],[Ostohinta]]</f>
        <v>2.9700000000000006</v>
      </c>
    </row>
    <row r="4813" spans="1:11" x14ac:dyDescent="0.2">
      <c r="A4813">
        <v>55311</v>
      </c>
      <c r="B4813" s="21">
        <v>44787</v>
      </c>
      <c r="C4813" s="26" t="s">
        <v>830</v>
      </c>
      <c r="D4813">
        <v>1</v>
      </c>
      <c r="E4813">
        <v>7</v>
      </c>
      <c r="F4813">
        <v>56</v>
      </c>
      <c r="G4813">
        <v>42.37</v>
      </c>
      <c r="H4813" t="str">
        <f>_xlfn.XLOOKUP(Table1[[#This Row],[MyyjäID]],myyjat!$A$2:$A$16,myyjat!$B$2:$B$16)</f>
        <v>Rauno</v>
      </c>
      <c r="I4813">
        <f>_xlfn.XLOOKUP(Table1[[#This Row],[Tuotenumero]],tuotteet!$A$2:$A$26,tuotteet!$C$2:$C$26)</f>
        <v>4</v>
      </c>
      <c r="J4813" t="str">
        <f>_xlfn.XLOOKUP(Table1[[#This Row],[ryhmäID]],ryhmat!$A$2:$A$7,ryhmat!$B$2:$B$7)</f>
        <v>Tarvikkeet</v>
      </c>
      <c r="K4813">
        <f>Table1[[#This Row],[Myyntihinta]]-Table1[[#This Row],[Ostohinta]]</f>
        <v>13.630000000000003</v>
      </c>
    </row>
    <row r="4814" spans="1:11" x14ac:dyDescent="0.2">
      <c r="A4814">
        <v>55312</v>
      </c>
      <c r="B4814" s="21">
        <v>44787</v>
      </c>
      <c r="C4814" s="26" t="s">
        <v>827</v>
      </c>
      <c r="D4814">
        <v>1</v>
      </c>
      <c r="E4814">
        <v>7</v>
      </c>
      <c r="F4814">
        <v>241</v>
      </c>
      <c r="G4814">
        <v>138.30000000000001</v>
      </c>
      <c r="H4814" t="str">
        <f>_xlfn.XLOOKUP(Table1[[#This Row],[MyyjäID]],myyjat!$A$2:$A$16,myyjat!$B$2:$B$16)</f>
        <v>Rauno</v>
      </c>
      <c r="I4814">
        <f>_xlfn.XLOOKUP(Table1[[#This Row],[Tuotenumero]],tuotteet!$A$2:$A$26,tuotteet!$C$2:$C$26)</f>
        <v>1</v>
      </c>
      <c r="J4814" t="str">
        <f>_xlfn.XLOOKUP(Table1[[#This Row],[ryhmäID]],ryhmat!$A$2:$A$7,ryhmat!$B$2:$B$7)</f>
        <v>Äänentoisto</v>
      </c>
      <c r="K4814">
        <f>Table1[[#This Row],[Myyntihinta]]-Table1[[#This Row],[Ostohinta]]</f>
        <v>102.69999999999999</v>
      </c>
    </row>
    <row r="4815" spans="1:11" x14ac:dyDescent="0.2">
      <c r="A4815">
        <v>55313</v>
      </c>
      <c r="B4815" s="21">
        <v>44787</v>
      </c>
      <c r="C4815" s="26" t="s">
        <v>828</v>
      </c>
      <c r="D4815">
        <v>1</v>
      </c>
      <c r="E4815">
        <v>3</v>
      </c>
      <c r="F4815">
        <v>15</v>
      </c>
      <c r="G4815">
        <v>10.59</v>
      </c>
      <c r="H4815" t="str">
        <f>_xlfn.XLOOKUP(Table1[[#This Row],[MyyjäID]],myyjat!$A$2:$A$16,myyjat!$B$2:$B$16)</f>
        <v>Pekka</v>
      </c>
      <c r="I4815">
        <f>_xlfn.XLOOKUP(Table1[[#This Row],[Tuotenumero]],tuotteet!$A$2:$A$26,tuotteet!$C$2:$C$26)</f>
        <v>4</v>
      </c>
      <c r="J4815" t="str">
        <f>_xlfn.XLOOKUP(Table1[[#This Row],[ryhmäID]],ryhmat!$A$2:$A$7,ryhmat!$B$2:$B$7)</f>
        <v>Tarvikkeet</v>
      </c>
      <c r="K4815">
        <f>Table1[[#This Row],[Myyntihinta]]-Table1[[#This Row],[Ostohinta]]</f>
        <v>4.41</v>
      </c>
    </row>
    <row r="4816" spans="1:11" x14ac:dyDescent="0.2">
      <c r="A4816">
        <v>55314</v>
      </c>
      <c r="B4816" s="21">
        <v>44787</v>
      </c>
      <c r="C4816" s="26" t="s">
        <v>828</v>
      </c>
      <c r="D4816">
        <v>1</v>
      </c>
      <c r="E4816">
        <v>5</v>
      </c>
      <c r="F4816">
        <v>14</v>
      </c>
      <c r="G4816">
        <v>11.07</v>
      </c>
      <c r="H4816" t="str">
        <f>_xlfn.XLOOKUP(Table1[[#This Row],[MyyjäID]],myyjat!$A$2:$A$16,myyjat!$B$2:$B$16)</f>
        <v>Liisa</v>
      </c>
      <c r="I4816">
        <f>_xlfn.XLOOKUP(Table1[[#This Row],[Tuotenumero]],tuotteet!$A$2:$A$26,tuotteet!$C$2:$C$26)</f>
        <v>4</v>
      </c>
      <c r="J4816" t="str">
        <f>_xlfn.XLOOKUP(Table1[[#This Row],[ryhmäID]],ryhmat!$A$2:$A$7,ryhmat!$B$2:$B$7)</f>
        <v>Tarvikkeet</v>
      </c>
      <c r="K4816">
        <f>Table1[[#This Row],[Myyntihinta]]-Table1[[#This Row],[Ostohinta]]</f>
        <v>2.9299999999999997</v>
      </c>
    </row>
    <row r="4817" spans="1:11" x14ac:dyDescent="0.2">
      <c r="A4817">
        <v>55315</v>
      </c>
      <c r="B4817" s="21">
        <v>44787</v>
      </c>
      <c r="C4817" s="26" t="s">
        <v>828</v>
      </c>
      <c r="D4817">
        <v>1</v>
      </c>
      <c r="E4817">
        <v>10</v>
      </c>
      <c r="F4817">
        <v>15</v>
      </c>
      <c r="G4817">
        <v>10.33</v>
      </c>
      <c r="H4817" t="str">
        <f>_xlfn.XLOOKUP(Table1[[#This Row],[MyyjäID]],myyjat!$A$2:$A$16,myyjat!$B$2:$B$16)</f>
        <v>Jenni</v>
      </c>
      <c r="I4817">
        <f>_xlfn.XLOOKUP(Table1[[#This Row],[Tuotenumero]],tuotteet!$A$2:$A$26,tuotteet!$C$2:$C$26)</f>
        <v>4</v>
      </c>
      <c r="J4817" t="str">
        <f>_xlfn.XLOOKUP(Table1[[#This Row],[ryhmäID]],ryhmat!$A$2:$A$7,ryhmat!$B$2:$B$7)</f>
        <v>Tarvikkeet</v>
      </c>
      <c r="K4817">
        <f>Table1[[#This Row],[Myyntihinta]]-Table1[[#This Row],[Ostohinta]]</f>
        <v>4.67</v>
      </c>
    </row>
    <row r="4818" spans="1:11" x14ac:dyDescent="0.2">
      <c r="A4818">
        <v>55316</v>
      </c>
      <c r="B4818" s="21">
        <v>44787</v>
      </c>
      <c r="C4818" s="26" t="s">
        <v>828</v>
      </c>
      <c r="D4818">
        <v>1</v>
      </c>
      <c r="E4818">
        <v>6</v>
      </c>
      <c r="F4818">
        <v>14</v>
      </c>
      <c r="G4818">
        <v>10.45</v>
      </c>
      <c r="H4818" t="str">
        <f>_xlfn.XLOOKUP(Table1[[#This Row],[MyyjäID]],myyjat!$A$2:$A$16,myyjat!$B$2:$B$16)</f>
        <v>Hessu</v>
      </c>
      <c r="I4818">
        <f>_xlfn.XLOOKUP(Table1[[#This Row],[Tuotenumero]],tuotteet!$A$2:$A$26,tuotteet!$C$2:$C$26)</f>
        <v>4</v>
      </c>
      <c r="J4818" t="str">
        <f>_xlfn.XLOOKUP(Table1[[#This Row],[ryhmäID]],ryhmat!$A$2:$A$7,ryhmat!$B$2:$B$7)</f>
        <v>Tarvikkeet</v>
      </c>
      <c r="K4818">
        <f>Table1[[#This Row],[Myyntihinta]]-Table1[[#This Row],[Ostohinta]]</f>
        <v>3.5500000000000007</v>
      </c>
    </row>
    <row r="4819" spans="1:11" x14ac:dyDescent="0.2">
      <c r="A4819">
        <v>55317</v>
      </c>
      <c r="B4819" s="21">
        <v>44787</v>
      </c>
      <c r="C4819" s="26" t="s">
        <v>826</v>
      </c>
      <c r="D4819">
        <v>1</v>
      </c>
      <c r="E4819">
        <v>5</v>
      </c>
      <c r="F4819">
        <v>17</v>
      </c>
      <c r="G4819">
        <v>9.06</v>
      </c>
      <c r="H4819" t="str">
        <f>_xlfn.XLOOKUP(Table1[[#This Row],[MyyjäID]],myyjat!$A$2:$A$16,myyjat!$B$2:$B$16)</f>
        <v>Liisa</v>
      </c>
      <c r="I4819">
        <f>_xlfn.XLOOKUP(Table1[[#This Row],[Tuotenumero]],tuotteet!$A$2:$A$26,tuotteet!$C$2:$C$26)</f>
        <v>4</v>
      </c>
      <c r="J4819" t="str">
        <f>_xlfn.XLOOKUP(Table1[[#This Row],[ryhmäID]],ryhmat!$A$2:$A$7,ryhmat!$B$2:$B$7)</f>
        <v>Tarvikkeet</v>
      </c>
      <c r="K4819">
        <f>Table1[[#This Row],[Myyntihinta]]-Table1[[#This Row],[Ostohinta]]</f>
        <v>7.9399999999999995</v>
      </c>
    </row>
    <row r="4820" spans="1:11" x14ac:dyDescent="0.2">
      <c r="A4820">
        <v>55318</v>
      </c>
      <c r="B4820" s="21">
        <v>44787</v>
      </c>
      <c r="C4820" s="26" t="s">
        <v>828</v>
      </c>
      <c r="D4820">
        <v>1</v>
      </c>
      <c r="E4820">
        <v>16</v>
      </c>
      <c r="F4820">
        <v>15</v>
      </c>
      <c r="G4820">
        <v>10.67</v>
      </c>
      <c r="H4820" t="str">
        <f>_xlfn.XLOOKUP(Table1[[#This Row],[MyyjäID]],myyjat!$A$2:$A$16,myyjat!$B$2:$B$16)</f>
        <v>Sanni</v>
      </c>
      <c r="I4820">
        <f>_xlfn.XLOOKUP(Table1[[#This Row],[Tuotenumero]],tuotteet!$A$2:$A$26,tuotteet!$C$2:$C$26)</f>
        <v>4</v>
      </c>
      <c r="J4820" t="str">
        <f>_xlfn.XLOOKUP(Table1[[#This Row],[ryhmäID]],ryhmat!$A$2:$A$7,ryhmat!$B$2:$B$7)</f>
        <v>Tarvikkeet</v>
      </c>
      <c r="K4820">
        <f>Table1[[#This Row],[Myyntihinta]]-Table1[[#This Row],[Ostohinta]]</f>
        <v>4.33</v>
      </c>
    </row>
    <row r="4821" spans="1:11" x14ac:dyDescent="0.2">
      <c r="A4821">
        <v>55319</v>
      </c>
      <c r="B4821" s="21">
        <v>44788</v>
      </c>
      <c r="C4821" s="26" t="s">
        <v>828</v>
      </c>
      <c r="D4821">
        <v>1</v>
      </c>
      <c r="E4821">
        <v>11</v>
      </c>
      <c r="F4821">
        <v>14</v>
      </c>
      <c r="G4821">
        <v>10.38</v>
      </c>
      <c r="H4821" t="str">
        <f>_xlfn.XLOOKUP(Table1[[#This Row],[MyyjäID]],myyjat!$A$2:$A$16,myyjat!$B$2:$B$16)</f>
        <v>Lisbeth</v>
      </c>
      <c r="I4821">
        <f>_xlfn.XLOOKUP(Table1[[#This Row],[Tuotenumero]],tuotteet!$A$2:$A$26,tuotteet!$C$2:$C$26)</f>
        <v>4</v>
      </c>
      <c r="J4821" t="str">
        <f>_xlfn.XLOOKUP(Table1[[#This Row],[ryhmäID]],ryhmat!$A$2:$A$7,ryhmat!$B$2:$B$7)</f>
        <v>Tarvikkeet</v>
      </c>
      <c r="K4821">
        <f>Table1[[#This Row],[Myyntihinta]]-Table1[[#This Row],[Ostohinta]]</f>
        <v>3.6199999999999992</v>
      </c>
    </row>
    <row r="4822" spans="1:11" x14ac:dyDescent="0.2">
      <c r="A4822">
        <v>55320</v>
      </c>
      <c r="B4822" s="21">
        <v>44788</v>
      </c>
      <c r="C4822" s="26" t="s">
        <v>831</v>
      </c>
      <c r="D4822">
        <v>1</v>
      </c>
      <c r="E4822">
        <v>7</v>
      </c>
      <c r="F4822">
        <v>117</v>
      </c>
      <c r="G4822">
        <v>77.540000000000006</v>
      </c>
      <c r="H4822" t="str">
        <f>_xlfn.XLOOKUP(Table1[[#This Row],[MyyjäID]],myyjat!$A$2:$A$16,myyjat!$B$2:$B$16)</f>
        <v>Rauno</v>
      </c>
      <c r="I4822">
        <f>_xlfn.XLOOKUP(Table1[[#This Row],[Tuotenumero]],tuotteet!$A$2:$A$26,tuotteet!$C$2:$C$26)</f>
        <v>6</v>
      </c>
      <c r="J4822" t="str">
        <f>_xlfn.XLOOKUP(Table1[[#This Row],[ryhmäID]],ryhmat!$A$2:$A$7,ryhmat!$B$2:$B$7)</f>
        <v>Digiboxit</v>
      </c>
      <c r="K4822">
        <f>Table1[[#This Row],[Myyntihinta]]-Table1[[#This Row],[Ostohinta]]</f>
        <v>39.459999999999994</v>
      </c>
    </row>
    <row r="4823" spans="1:11" x14ac:dyDescent="0.2">
      <c r="A4823">
        <v>55321</v>
      </c>
      <c r="B4823" s="21">
        <v>44789</v>
      </c>
      <c r="C4823" s="26" t="s">
        <v>829</v>
      </c>
      <c r="D4823">
        <v>1</v>
      </c>
      <c r="E4823">
        <v>11</v>
      </c>
      <c r="F4823">
        <v>342</v>
      </c>
      <c r="G4823">
        <v>237</v>
      </c>
      <c r="H4823" t="str">
        <f>_xlfn.XLOOKUP(Table1[[#This Row],[MyyjäID]],myyjat!$A$2:$A$16,myyjat!$B$2:$B$16)</f>
        <v>Lisbeth</v>
      </c>
      <c r="I4823">
        <f>_xlfn.XLOOKUP(Table1[[#This Row],[Tuotenumero]],tuotteet!$A$2:$A$26,tuotteet!$C$2:$C$26)</f>
        <v>3</v>
      </c>
      <c r="J4823" t="str">
        <f>_xlfn.XLOOKUP(Table1[[#This Row],[ryhmäID]],ryhmat!$A$2:$A$7,ryhmat!$B$2:$B$7)</f>
        <v>TV</v>
      </c>
      <c r="K4823">
        <f>Table1[[#This Row],[Myyntihinta]]-Table1[[#This Row],[Ostohinta]]</f>
        <v>105</v>
      </c>
    </row>
    <row r="4824" spans="1:11" x14ac:dyDescent="0.2">
      <c r="A4824">
        <v>55322</v>
      </c>
      <c r="B4824" s="21">
        <v>44789</v>
      </c>
      <c r="C4824" s="26" t="s">
        <v>828</v>
      </c>
      <c r="D4824">
        <v>1</v>
      </c>
      <c r="E4824">
        <v>6</v>
      </c>
      <c r="F4824">
        <v>15</v>
      </c>
      <c r="G4824">
        <v>10.3</v>
      </c>
      <c r="H4824" t="str">
        <f>_xlfn.XLOOKUP(Table1[[#This Row],[MyyjäID]],myyjat!$A$2:$A$16,myyjat!$B$2:$B$16)</f>
        <v>Hessu</v>
      </c>
      <c r="I4824">
        <f>_xlfn.XLOOKUP(Table1[[#This Row],[Tuotenumero]],tuotteet!$A$2:$A$26,tuotteet!$C$2:$C$26)</f>
        <v>4</v>
      </c>
      <c r="J4824" t="str">
        <f>_xlfn.XLOOKUP(Table1[[#This Row],[ryhmäID]],ryhmat!$A$2:$A$7,ryhmat!$B$2:$B$7)</f>
        <v>Tarvikkeet</v>
      </c>
      <c r="K4824">
        <f>Table1[[#This Row],[Myyntihinta]]-Table1[[#This Row],[Ostohinta]]</f>
        <v>4.6999999999999993</v>
      </c>
    </row>
    <row r="4825" spans="1:11" x14ac:dyDescent="0.2">
      <c r="A4825">
        <v>55323</v>
      </c>
      <c r="B4825" s="21">
        <v>44790</v>
      </c>
      <c r="C4825" s="26" t="s">
        <v>828</v>
      </c>
      <c r="D4825">
        <v>1</v>
      </c>
      <c r="E4825">
        <v>14</v>
      </c>
      <c r="F4825">
        <v>14</v>
      </c>
      <c r="G4825">
        <v>10.95</v>
      </c>
      <c r="H4825" t="str">
        <f>_xlfn.XLOOKUP(Table1[[#This Row],[MyyjäID]],myyjat!$A$2:$A$16,myyjat!$B$2:$B$16)</f>
        <v>Hillevi</v>
      </c>
      <c r="I4825">
        <f>_xlfn.XLOOKUP(Table1[[#This Row],[Tuotenumero]],tuotteet!$A$2:$A$26,tuotteet!$C$2:$C$26)</f>
        <v>4</v>
      </c>
      <c r="J4825" t="str">
        <f>_xlfn.XLOOKUP(Table1[[#This Row],[ryhmäID]],ryhmat!$A$2:$A$7,ryhmat!$B$2:$B$7)</f>
        <v>Tarvikkeet</v>
      </c>
      <c r="K4825">
        <f>Table1[[#This Row],[Myyntihinta]]-Table1[[#This Row],[Ostohinta]]</f>
        <v>3.0500000000000007</v>
      </c>
    </row>
    <row r="4826" spans="1:11" x14ac:dyDescent="0.2">
      <c r="A4826">
        <v>55324</v>
      </c>
      <c r="B4826" s="21">
        <v>44790</v>
      </c>
      <c r="C4826" s="26" t="s">
        <v>833</v>
      </c>
      <c r="D4826">
        <v>1</v>
      </c>
      <c r="E4826">
        <v>15</v>
      </c>
      <c r="F4826">
        <v>31</v>
      </c>
      <c r="G4826">
        <v>18.7</v>
      </c>
      <c r="H4826" t="str">
        <f>_xlfn.XLOOKUP(Table1[[#This Row],[MyyjäID]],myyjat!$A$2:$A$16,myyjat!$B$2:$B$16)</f>
        <v>Sohvi</v>
      </c>
      <c r="I4826">
        <f>_xlfn.XLOOKUP(Table1[[#This Row],[Tuotenumero]],tuotteet!$A$2:$A$26,tuotteet!$C$2:$C$26)</f>
        <v>4</v>
      </c>
      <c r="J4826" t="str">
        <f>_xlfn.XLOOKUP(Table1[[#This Row],[ryhmäID]],ryhmat!$A$2:$A$7,ryhmat!$B$2:$B$7)</f>
        <v>Tarvikkeet</v>
      </c>
      <c r="K4826">
        <f>Table1[[#This Row],[Myyntihinta]]-Table1[[#This Row],[Ostohinta]]</f>
        <v>12.3</v>
      </c>
    </row>
    <row r="4827" spans="1:11" x14ac:dyDescent="0.2">
      <c r="A4827">
        <v>55325</v>
      </c>
      <c r="B4827" s="21">
        <v>44791</v>
      </c>
      <c r="C4827" s="26" t="s">
        <v>827</v>
      </c>
      <c r="D4827">
        <v>1</v>
      </c>
      <c r="E4827">
        <v>16</v>
      </c>
      <c r="F4827">
        <v>259</v>
      </c>
      <c r="G4827">
        <v>132.51</v>
      </c>
      <c r="H4827" t="str">
        <f>_xlfn.XLOOKUP(Table1[[#This Row],[MyyjäID]],myyjat!$A$2:$A$16,myyjat!$B$2:$B$16)</f>
        <v>Sanni</v>
      </c>
      <c r="I4827">
        <f>_xlfn.XLOOKUP(Table1[[#This Row],[Tuotenumero]],tuotteet!$A$2:$A$26,tuotteet!$C$2:$C$26)</f>
        <v>1</v>
      </c>
      <c r="J4827" t="str">
        <f>_xlfn.XLOOKUP(Table1[[#This Row],[ryhmäID]],ryhmat!$A$2:$A$7,ryhmat!$B$2:$B$7)</f>
        <v>Äänentoisto</v>
      </c>
      <c r="K4827">
        <f>Table1[[#This Row],[Myyntihinta]]-Table1[[#This Row],[Ostohinta]]</f>
        <v>126.49000000000001</v>
      </c>
    </row>
    <row r="4828" spans="1:11" x14ac:dyDescent="0.2">
      <c r="A4828">
        <v>55326</v>
      </c>
      <c r="B4828" s="21">
        <v>44791</v>
      </c>
      <c r="C4828" s="26" t="s">
        <v>828</v>
      </c>
      <c r="D4828">
        <v>1</v>
      </c>
      <c r="E4828">
        <v>6</v>
      </c>
      <c r="F4828">
        <v>14</v>
      </c>
      <c r="G4828">
        <v>10.41</v>
      </c>
      <c r="H4828" t="str">
        <f>_xlfn.XLOOKUP(Table1[[#This Row],[MyyjäID]],myyjat!$A$2:$A$16,myyjat!$B$2:$B$16)</f>
        <v>Hessu</v>
      </c>
      <c r="I4828">
        <f>_xlfn.XLOOKUP(Table1[[#This Row],[Tuotenumero]],tuotteet!$A$2:$A$26,tuotteet!$C$2:$C$26)</f>
        <v>4</v>
      </c>
      <c r="J4828" t="str">
        <f>_xlfn.XLOOKUP(Table1[[#This Row],[ryhmäID]],ryhmat!$A$2:$A$7,ryhmat!$B$2:$B$7)</f>
        <v>Tarvikkeet</v>
      </c>
      <c r="K4828">
        <f>Table1[[#This Row],[Myyntihinta]]-Table1[[#This Row],[Ostohinta]]</f>
        <v>3.59</v>
      </c>
    </row>
    <row r="4829" spans="1:11" x14ac:dyDescent="0.2">
      <c r="A4829">
        <v>55327</v>
      </c>
      <c r="B4829" s="21">
        <v>44791</v>
      </c>
      <c r="C4829" s="26" t="s">
        <v>828</v>
      </c>
      <c r="D4829">
        <v>1</v>
      </c>
      <c r="E4829">
        <v>10</v>
      </c>
      <c r="F4829">
        <v>15</v>
      </c>
      <c r="G4829">
        <v>10.199999999999999</v>
      </c>
      <c r="H4829" t="str">
        <f>_xlfn.XLOOKUP(Table1[[#This Row],[MyyjäID]],myyjat!$A$2:$A$16,myyjat!$B$2:$B$16)</f>
        <v>Jenni</v>
      </c>
      <c r="I4829">
        <f>_xlfn.XLOOKUP(Table1[[#This Row],[Tuotenumero]],tuotteet!$A$2:$A$26,tuotteet!$C$2:$C$26)</f>
        <v>4</v>
      </c>
      <c r="J4829" t="str">
        <f>_xlfn.XLOOKUP(Table1[[#This Row],[ryhmäID]],ryhmat!$A$2:$A$7,ryhmat!$B$2:$B$7)</f>
        <v>Tarvikkeet</v>
      </c>
      <c r="K4829">
        <f>Table1[[#This Row],[Myyntihinta]]-Table1[[#This Row],[Ostohinta]]</f>
        <v>4.8000000000000007</v>
      </c>
    </row>
    <row r="4830" spans="1:11" x14ac:dyDescent="0.2">
      <c r="A4830">
        <v>55328</v>
      </c>
      <c r="B4830" s="21">
        <v>44791</v>
      </c>
      <c r="C4830" s="26" t="s">
        <v>828</v>
      </c>
      <c r="D4830">
        <v>1</v>
      </c>
      <c r="E4830">
        <v>11</v>
      </c>
      <c r="F4830">
        <v>15</v>
      </c>
      <c r="G4830">
        <v>10.78</v>
      </c>
      <c r="H4830" t="str">
        <f>_xlfn.XLOOKUP(Table1[[#This Row],[MyyjäID]],myyjat!$A$2:$A$16,myyjat!$B$2:$B$16)</f>
        <v>Lisbeth</v>
      </c>
      <c r="I4830">
        <f>_xlfn.XLOOKUP(Table1[[#This Row],[Tuotenumero]],tuotteet!$A$2:$A$26,tuotteet!$C$2:$C$26)</f>
        <v>4</v>
      </c>
      <c r="J4830" t="str">
        <f>_xlfn.XLOOKUP(Table1[[#This Row],[ryhmäID]],ryhmat!$A$2:$A$7,ryhmat!$B$2:$B$7)</f>
        <v>Tarvikkeet</v>
      </c>
      <c r="K4830">
        <f>Table1[[#This Row],[Myyntihinta]]-Table1[[#This Row],[Ostohinta]]</f>
        <v>4.2200000000000006</v>
      </c>
    </row>
    <row r="4831" spans="1:11" x14ac:dyDescent="0.2">
      <c r="A4831">
        <v>55329</v>
      </c>
      <c r="B4831" s="21">
        <v>44791</v>
      </c>
      <c r="C4831" s="26" t="s">
        <v>828</v>
      </c>
      <c r="D4831">
        <v>1</v>
      </c>
      <c r="E4831">
        <v>1</v>
      </c>
      <c r="F4831">
        <v>15</v>
      </c>
      <c r="G4831">
        <v>11.01</v>
      </c>
      <c r="H4831" t="str">
        <f>_xlfn.XLOOKUP(Table1[[#This Row],[MyyjäID]],myyjat!$A$2:$A$16,myyjat!$B$2:$B$16)</f>
        <v>Jani</v>
      </c>
      <c r="I4831">
        <f>_xlfn.XLOOKUP(Table1[[#This Row],[Tuotenumero]],tuotteet!$A$2:$A$26,tuotteet!$C$2:$C$26)</f>
        <v>4</v>
      </c>
      <c r="J4831" t="str">
        <f>_xlfn.XLOOKUP(Table1[[#This Row],[ryhmäID]],ryhmat!$A$2:$A$7,ryhmat!$B$2:$B$7)</f>
        <v>Tarvikkeet</v>
      </c>
      <c r="K4831">
        <f>Table1[[#This Row],[Myyntihinta]]-Table1[[#This Row],[Ostohinta]]</f>
        <v>3.99</v>
      </c>
    </row>
    <row r="4832" spans="1:11" x14ac:dyDescent="0.2">
      <c r="A4832">
        <v>55330</v>
      </c>
      <c r="B4832" s="21">
        <v>44792</v>
      </c>
      <c r="C4832" s="26" t="s">
        <v>826</v>
      </c>
      <c r="D4832">
        <v>1</v>
      </c>
      <c r="E4832">
        <v>2</v>
      </c>
      <c r="F4832">
        <v>18</v>
      </c>
      <c r="G4832">
        <v>9.42</v>
      </c>
      <c r="H4832" t="str">
        <f>_xlfn.XLOOKUP(Table1[[#This Row],[MyyjäID]],myyjat!$A$2:$A$16,myyjat!$B$2:$B$16)</f>
        <v>Petteri</v>
      </c>
      <c r="I4832">
        <f>_xlfn.XLOOKUP(Table1[[#This Row],[Tuotenumero]],tuotteet!$A$2:$A$26,tuotteet!$C$2:$C$26)</f>
        <v>4</v>
      </c>
      <c r="J4832" t="str">
        <f>_xlfn.XLOOKUP(Table1[[#This Row],[ryhmäID]],ryhmat!$A$2:$A$7,ryhmat!$B$2:$B$7)</f>
        <v>Tarvikkeet</v>
      </c>
      <c r="K4832">
        <f>Table1[[#This Row],[Myyntihinta]]-Table1[[#This Row],[Ostohinta]]</f>
        <v>8.58</v>
      </c>
    </row>
    <row r="4833" spans="1:11" x14ac:dyDescent="0.2">
      <c r="A4833">
        <v>55331</v>
      </c>
      <c r="B4833" s="21">
        <v>44792</v>
      </c>
      <c r="C4833" s="26" t="s">
        <v>828</v>
      </c>
      <c r="D4833">
        <v>1</v>
      </c>
      <c r="E4833">
        <v>5</v>
      </c>
      <c r="F4833">
        <v>15</v>
      </c>
      <c r="G4833">
        <v>10.34</v>
      </c>
      <c r="H4833" t="str">
        <f>_xlfn.XLOOKUP(Table1[[#This Row],[MyyjäID]],myyjat!$A$2:$A$16,myyjat!$B$2:$B$16)</f>
        <v>Liisa</v>
      </c>
      <c r="I4833">
        <f>_xlfn.XLOOKUP(Table1[[#This Row],[Tuotenumero]],tuotteet!$A$2:$A$26,tuotteet!$C$2:$C$26)</f>
        <v>4</v>
      </c>
      <c r="J4833" t="str">
        <f>_xlfn.XLOOKUP(Table1[[#This Row],[ryhmäID]],ryhmat!$A$2:$A$7,ryhmat!$B$2:$B$7)</f>
        <v>Tarvikkeet</v>
      </c>
      <c r="K4833">
        <f>Table1[[#This Row],[Myyntihinta]]-Table1[[#This Row],[Ostohinta]]</f>
        <v>4.66</v>
      </c>
    </row>
    <row r="4834" spans="1:11" x14ac:dyDescent="0.2">
      <c r="A4834">
        <v>55332</v>
      </c>
      <c r="B4834" s="21">
        <v>44793</v>
      </c>
      <c r="C4834" s="26" t="s">
        <v>828</v>
      </c>
      <c r="D4834">
        <v>1</v>
      </c>
      <c r="E4834">
        <v>6</v>
      </c>
      <c r="F4834">
        <v>15</v>
      </c>
      <c r="G4834">
        <v>11.09</v>
      </c>
      <c r="H4834" t="str">
        <f>_xlfn.XLOOKUP(Table1[[#This Row],[MyyjäID]],myyjat!$A$2:$A$16,myyjat!$B$2:$B$16)</f>
        <v>Hessu</v>
      </c>
      <c r="I4834">
        <f>_xlfn.XLOOKUP(Table1[[#This Row],[Tuotenumero]],tuotteet!$A$2:$A$26,tuotteet!$C$2:$C$26)</f>
        <v>4</v>
      </c>
      <c r="J4834" t="str">
        <f>_xlfn.XLOOKUP(Table1[[#This Row],[ryhmäID]],ryhmat!$A$2:$A$7,ryhmat!$B$2:$B$7)</f>
        <v>Tarvikkeet</v>
      </c>
      <c r="K4834">
        <f>Table1[[#This Row],[Myyntihinta]]-Table1[[#This Row],[Ostohinta]]</f>
        <v>3.91</v>
      </c>
    </row>
    <row r="4835" spans="1:11" x14ac:dyDescent="0.2">
      <c r="A4835">
        <v>55333</v>
      </c>
      <c r="B4835" s="21">
        <v>44793</v>
      </c>
      <c r="C4835" s="26" t="s">
        <v>828</v>
      </c>
      <c r="D4835">
        <v>1</v>
      </c>
      <c r="E4835">
        <v>10</v>
      </c>
      <c r="F4835">
        <v>15</v>
      </c>
      <c r="G4835">
        <v>10.61</v>
      </c>
      <c r="H4835" t="str">
        <f>_xlfn.XLOOKUP(Table1[[#This Row],[MyyjäID]],myyjat!$A$2:$A$16,myyjat!$B$2:$B$16)</f>
        <v>Jenni</v>
      </c>
      <c r="I4835">
        <f>_xlfn.XLOOKUP(Table1[[#This Row],[Tuotenumero]],tuotteet!$A$2:$A$26,tuotteet!$C$2:$C$26)</f>
        <v>4</v>
      </c>
      <c r="J4835" t="str">
        <f>_xlfn.XLOOKUP(Table1[[#This Row],[ryhmäID]],ryhmat!$A$2:$A$7,ryhmat!$B$2:$B$7)</f>
        <v>Tarvikkeet</v>
      </c>
      <c r="K4835">
        <f>Table1[[#This Row],[Myyntihinta]]-Table1[[#This Row],[Ostohinta]]</f>
        <v>4.3900000000000006</v>
      </c>
    </row>
    <row r="4836" spans="1:11" x14ac:dyDescent="0.2">
      <c r="A4836">
        <v>55334</v>
      </c>
      <c r="B4836" s="21">
        <v>44793</v>
      </c>
      <c r="C4836" s="26" t="s">
        <v>828</v>
      </c>
      <c r="D4836">
        <v>1</v>
      </c>
      <c r="E4836">
        <v>3</v>
      </c>
      <c r="F4836">
        <v>15</v>
      </c>
      <c r="G4836">
        <v>10.24</v>
      </c>
      <c r="H4836" t="str">
        <f>_xlfn.XLOOKUP(Table1[[#This Row],[MyyjäID]],myyjat!$A$2:$A$16,myyjat!$B$2:$B$16)</f>
        <v>Pekka</v>
      </c>
      <c r="I4836">
        <f>_xlfn.XLOOKUP(Table1[[#This Row],[Tuotenumero]],tuotteet!$A$2:$A$26,tuotteet!$C$2:$C$26)</f>
        <v>4</v>
      </c>
      <c r="J4836" t="str">
        <f>_xlfn.XLOOKUP(Table1[[#This Row],[ryhmäID]],ryhmat!$A$2:$A$7,ryhmat!$B$2:$B$7)</f>
        <v>Tarvikkeet</v>
      </c>
      <c r="K4836">
        <f>Table1[[#This Row],[Myyntihinta]]-Table1[[#This Row],[Ostohinta]]</f>
        <v>4.76</v>
      </c>
    </row>
    <row r="4837" spans="1:11" x14ac:dyDescent="0.2">
      <c r="A4837">
        <v>55335</v>
      </c>
      <c r="B4837" s="21">
        <v>44793</v>
      </c>
      <c r="C4837" s="26" t="s">
        <v>828</v>
      </c>
      <c r="D4837">
        <v>1</v>
      </c>
      <c r="E4837">
        <v>16</v>
      </c>
      <c r="F4837">
        <v>15</v>
      </c>
      <c r="G4837">
        <v>10.64</v>
      </c>
      <c r="H4837" t="str">
        <f>_xlfn.XLOOKUP(Table1[[#This Row],[MyyjäID]],myyjat!$A$2:$A$16,myyjat!$B$2:$B$16)</f>
        <v>Sanni</v>
      </c>
      <c r="I4837">
        <f>_xlfn.XLOOKUP(Table1[[#This Row],[Tuotenumero]],tuotteet!$A$2:$A$26,tuotteet!$C$2:$C$26)</f>
        <v>4</v>
      </c>
      <c r="J4837" t="str">
        <f>_xlfn.XLOOKUP(Table1[[#This Row],[ryhmäID]],ryhmat!$A$2:$A$7,ryhmat!$B$2:$B$7)</f>
        <v>Tarvikkeet</v>
      </c>
      <c r="K4837">
        <f>Table1[[#This Row],[Myyntihinta]]-Table1[[#This Row],[Ostohinta]]</f>
        <v>4.3599999999999994</v>
      </c>
    </row>
    <row r="4838" spans="1:11" x14ac:dyDescent="0.2">
      <c r="A4838">
        <v>55336</v>
      </c>
      <c r="B4838" s="21">
        <v>44793</v>
      </c>
      <c r="C4838" s="26" t="s">
        <v>827</v>
      </c>
      <c r="D4838">
        <v>1</v>
      </c>
      <c r="E4838">
        <v>7</v>
      </c>
      <c r="F4838">
        <v>234</v>
      </c>
      <c r="G4838">
        <v>138.68</v>
      </c>
      <c r="H4838" t="str">
        <f>_xlfn.XLOOKUP(Table1[[#This Row],[MyyjäID]],myyjat!$A$2:$A$16,myyjat!$B$2:$B$16)</f>
        <v>Rauno</v>
      </c>
      <c r="I4838">
        <f>_xlfn.XLOOKUP(Table1[[#This Row],[Tuotenumero]],tuotteet!$A$2:$A$26,tuotteet!$C$2:$C$26)</f>
        <v>1</v>
      </c>
      <c r="J4838" t="str">
        <f>_xlfn.XLOOKUP(Table1[[#This Row],[ryhmäID]],ryhmat!$A$2:$A$7,ryhmat!$B$2:$B$7)</f>
        <v>Äänentoisto</v>
      </c>
      <c r="K4838">
        <f>Table1[[#This Row],[Myyntihinta]]-Table1[[#This Row],[Ostohinta]]</f>
        <v>95.32</v>
      </c>
    </row>
    <row r="4839" spans="1:11" x14ac:dyDescent="0.2">
      <c r="A4839">
        <v>55337</v>
      </c>
      <c r="B4839" s="21">
        <v>44794</v>
      </c>
      <c r="C4839" s="26" t="s">
        <v>827</v>
      </c>
      <c r="D4839">
        <v>1</v>
      </c>
      <c r="E4839">
        <v>15</v>
      </c>
      <c r="F4839">
        <v>247</v>
      </c>
      <c r="G4839">
        <v>130.78</v>
      </c>
      <c r="H4839" t="str">
        <f>_xlfn.XLOOKUP(Table1[[#This Row],[MyyjäID]],myyjat!$A$2:$A$16,myyjat!$B$2:$B$16)</f>
        <v>Sohvi</v>
      </c>
      <c r="I4839">
        <f>_xlfn.XLOOKUP(Table1[[#This Row],[Tuotenumero]],tuotteet!$A$2:$A$26,tuotteet!$C$2:$C$26)</f>
        <v>1</v>
      </c>
      <c r="J4839" t="str">
        <f>_xlfn.XLOOKUP(Table1[[#This Row],[ryhmäID]],ryhmat!$A$2:$A$7,ryhmat!$B$2:$B$7)</f>
        <v>Äänentoisto</v>
      </c>
      <c r="K4839">
        <f>Table1[[#This Row],[Myyntihinta]]-Table1[[#This Row],[Ostohinta]]</f>
        <v>116.22</v>
      </c>
    </row>
    <row r="4840" spans="1:11" x14ac:dyDescent="0.2">
      <c r="A4840">
        <v>55338</v>
      </c>
      <c r="B4840" s="21">
        <v>44794</v>
      </c>
      <c r="C4840" s="26" t="s">
        <v>828</v>
      </c>
      <c r="D4840">
        <v>1</v>
      </c>
      <c r="E4840">
        <v>14</v>
      </c>
      <c r="F4840">
        <v>15</v>
      </c>
      <c r="G4840">
        <v>10.59</v>
      </c>
      <c r="H4840" t="str">
        <f>_xlfn.XLOOKUP(Table1[[#This Row],[MyyjäID]],myyjat!$A$2:$A$16,myyjat!$B$2:$B$16)</f>
        <v>Hillevi</v>
      </c>
      <c r="I4840">
        <f>_xlfn.XLOOKUP(Table1[[#This Row],[Tuotenumero]],tuotteet!$A$2:$A$26,tuotteet!$C$2:$C$26)</f>
        <v>4</v>
      </c>
      <c r="J4840" t="str">
        <f>_xlfn.XLOOKUP(Table1[[#This Row],[ryhmäID]],ryhmat!$A$2:$A$7,ryhmat!$B$2:$B$7)</f>
        <v>Tarvikkeet</v>
      </c>
      <c r="K4840">
        <f>Table1[[#This Row],[Myyntihinta]]-Table1[[#This Row],[Ostohinta]]</f>
        <v>4.41</v>
      </c>
    </row>
    <row r="4841" spans="1:11" x14ac:dyDescent="0.2">
      <c r="A4841">
        <v>55339</v>
      </c>
      <c r="B4841" s="21">
        <v>44795</v>
      </c>
      <c r="C4841" s="26" t="s">
        <v>828</v>
      </c>
      <c r="D4841">
        <v>1</v>
      </c>
      <c r="E4841">
        <v>14</v>
      </c>
      <c r="F4841">
        <v>15</v>
      </c>
      <c r="G4841">
        <v>10.43</v>
      </c>
      <c r="H4841" t="str">
        <f>_xlfn.XLOOKUP(Table1[[#This Row],[MyyjäID]],myyjat!$A$2:$A$16,myyjat!$B$2:$B$16)</f>
        <v>Hillevi</v>
      </c>
      <c r="I4841">
        <f>_xlfn.XLOOKUP(Table1[[#This Row],[Tuotenumero]],tuotteet!$A$2:$A$26,tuotteet!$C$2:$C$26)</f>
        <v>4</v>
      </c>
      <c r="J4841" t="str">
        <f>_xlfn.XLOOKUP(Table1[[#This Row],[ryhmäID]],ryhmat!$A$2:$A$7,ryhmat!$B$2:$B$7)</f>
        <v>Tarvikkeet</v>
      </c>
      <c r="K4841">
        <f>Table1[[#This Row],[Myyntihinta]]-Table1[[#This Row],[Ostohinta]]</f>
        <v>4.57</v>
      </c>
    </row>
    <row r="4842" spans="1:11" x14ac:dyDescent="0.2">
      <c r="A4842">
        <v>55340</v>
      </c>
      <c r="B4842" s="21">
        <v>44796</v>
      </c>
      <c r="C4842" s="26" t="s">
        <v>828</v>
      </c>
      <c r="D4842">
        <v>1</v>
      </c>
      <c r="E4842">
        <v>2</v>
      </c>
      <c r="F4842">
        <v>14</v>
      </c>
      <c r="G4842">
        <v>10.36</v>
      </c>
      <c r="H4842" t="str">
        <f>_xlfn.XLOOKUP(Table1[[#This Row],[MyyjäID]],myyjat!$A$2:$A$16,myyjat!$B$2:$B$16)</f>
        <v>Petteri</v>
      </c>
      <c r="I4842">
        <f>_xlfn.XLOOKUP(Table1[[#This Row],[Tuotenumero]],tuotteet!$A$2:$A$26,tuotteet!$C$2:$C$26)</f>
        <v>4</v>
      </c>
      <c r="J4842" t="str">
        <f>_xlfn.XLOOKUP(Table1[[#This Row],[ryhmäID]],ryhmat!$A$2:$A$7,ryhmat!$B$2:$B$7)</f>
        <v>Tarvikkeet</v>
      </c>
      <c r="K4842">
        <f>Table1[[#This Row],[Myyntihinta]]-Table1[[#This Row],[Ostohinta]]</f>
        <v>3.6400000000000006</v>
      </c>
    </row>
    <row r="4843" spans="1:11" x14ac:dyDescent="0.2">
      <c r="A4843">
        <v>55341</v>
      </c>
      <c r="B4843" s="21">
        <v>44797</v>
      </c>
      <c r="C4843" s="26" t="s">
        <v>828</v>
      </c>
      <c r="D4843">
        <v>1</v>
      </c>
      <c r="E4843">
        <v>2</v>
      </c>
      <c r="F4843">
        <v>15</v>
      </c>
      <c r="G4843">
        <v>11.19</v>
      </c>
      <c r="H4843" t="str">
        <f>_xlfn.XLOOKUP(Table1[[#This Row],[MyyjäID]],myyjat!$A$2:$A$16,myyjat!$B$2:$B$16)</f>
        <v>Petteri</v>
      </c>
      <c r="I4843">
        <f>_xlfn.XLOOKUP(Table1[[#This Row],[Tuotenumero]],tuotteet!$A$2:$A$26,tuotteet!$C$2:$C$26)</f>
        <v>4</v>
      </c>
      <c r="J4843" t="str">
        <f>_xlfn.XLOOKUP(Table1[[#This Row],[ryhmäID]],ryhmat!$A$2:$A$7,ryhmat!$B$2:$B$7)</f>
        <v>Tarvikkeet</v>
      </c>
      <c r="K4843">
        <f>Table1[[#This Row],[Myyntihinta]]-Table1[[#This Row],[Ostohinta]]</f>
        <v>3.8100000000000005</v>
      </c>
    </row>
    <row r="4844" spans="1:11" x14ac:dyDescent="0.2">
      <c r="A4844">
        <v>55342</v>
      </c>
      <c r="B4844" s="21">
        <v>44798</v>
      </c>
      <c r="C4844" s="26" t="s">
        <v>828</v>
      </c>
      <c r="D4844">
        <v>1</v>
      </c>
      <c r="E4844">
        <v>1</v>
      </c>
      <c r="F4844">
        <v>15</v>
      </c>
      <c r="G4844">
        <v>10.73</v>
      </c>
      <c r="H4844" t="str">
        <f>_xlfn.XLOOKUP(Table1[[#This Row],[MyyjäID]],myyjat!$A$2:$A$16,myyjat!$B$2:$B$16)</f>
        <v>Jani</v>
      </c>
      <c r="I4844">
        <f>_xlfn.XLOOKUP(Table1[[#This Row],[Tuotenumero]],tuotteet!$A$2:$A$26,tuotteet!$C$2:$C$26)</f>
        <v>4</v>
      </c>
      <c r="J4844" t="str">
        <f>_xlfn.XLOOKUP(Table1[[#This Row],[ryhmäID]],ryhmat!$A$2:$A$7,ryhmat!$B$2:$B$7)</f>
        <v>Tarvikkeet</v>
      </c>
      <c r="K4844">
        <f>Table1[[#This Row],[Myyntihinta]]-Table1[[#This Row],[Ostohinta]]</f>
        <v>4.2699999999999996</v>
      </c>
    </row>
    <row r="4845" spans="1:11" x14ac:dyDescent="0.2">
      <c r="A4845">
        <v>55343</v>
      </c>
      <c r="B4845" s="21">
        <v>44798</v>
      </c>
      <c r="C4845" s="26" t="s">
        <v>828</v>
      </c>
      <c r="D4845">
        <v>1</v>
      </c>
      <c r="E4845">
        <v>6</v>
      </c>
      <c r="F4845">
        <v>14</v>
      </c>
      <c r="G4845">
        <v>10.49</v>
      </c>
      <c r="H4845" t="str">
        <f>_xlfn.XLOOKUP(Table1[[#This Row],[MyyjäID]],myyjat!$A$2:$A$16,myyjat!$B$2:$B$16)</f>
        <v>Hessu</v>
      </c>
      <c r="I4845">
        <f>_xlfn.XLOOKUP(Table1[[#This Row],[Tuotenumero]],tuotteet!$A$2:$A$26,tuotteet!$C$2:$C$26)</f>
        <v>4</v>
      </c>
      <c r="J4845" t="str">
        <f>_xlfn.XLOOKUP(Table1[[#This Row],[ryhmäID]],ryhmat!$A$2:$A$7,ryhmat!$B$2:$B$7)</f>
        <v>Tarvikkeet</v>
      </c>
      <c r="K4845">
        <f>Table1[[#This Row],[Myyntihinta]]-Table1[[#This Row],[Ostohinta]]</f>
        <v>3.51</v>
      </c>
    </row>
    <row r="4846" spans="1:11" x14ac:dyDescent="0.2">
      <c r="A4846">
        <v>55344</v>
      </c>
      <c r="B4846" s="21">
        <v>44798</v>
      </c>
      <c r="C4846" s="26" t="s">
        <v>828</v>
      </c>
      <c r="D4846">
        <v>1</v>
      </c>
      <c r="E4846">
        <v>5</v>
      </c>
      <c r="F4846">
        <v>15</v>
      </c>
      <c r="G4846">
        <v>10.220000000000001</v>
      </c>
      <c r="H4846" t="str">
        <f>_xlfn.XLOOKUP(Table1[[#This Row],[MyyjäID]],myyjat!$A$2:$A$16,myyjat!$B$2:$B$16)</f>
        <v>Liisa</v>
      </c>
      <c r="I4846">
        <f>_xlfn.XLOOKUP(Table1[[#This Row],[Tuotenumero]],tuotteet!$A$2:$A$26,tuotteet!$C$2:$C$26)</f>
        <v>4</v>
      </c>
      <c r="J4846" t="str">
        <f>_xlfn.XLOOKUP(Table1[[#This Row],[ryhmäID]],ryhmat!$A$2:$A$7,ryhmat!$B$2:$B$7)</f>
        <v>Tarvikkeet</v>
      </c>
      <c r="K4846">
        <f>Table1[[#This Row],[Myyntihinta]]-Table1[[#This Row],[Ostohinta]]</f>
        <v>4.7799999999999994</v>
      </c>
    </row>
    <row r="4847" spans="1:11" x14ac:dyDescent="0.2">
      <c r="A4847">
        <v>55345</v>
      </c>
      <c r="B4847" s="21">
        <v>44798</v>
      </c>
      <c r="C4847" s="26" t="s">
        <v>828</v>
      </c>
      <c r="D4847">
        <v>1</v>
      </c>
      <c r="E4847">
        <v>5</v>
      </c>
      <c r="F4847">
        <v>15</v>
      </c>
      <c r="G4847">
        <v>11.26</v>
      </c>
      <c r="H4847" t="str">
        <f>_xlfn.XLOOKUP(Table1[[#This Row],[MyyjäID]],myyjat!$A$2:$A$16,myyjat!$B$2:$B$16)</f>
        <v>Liisa</v>
      </c>
      <c r="I4847">
        <f>_xlfn.XLOOKUP(Table1[[#This Row],[Tuotenumero]],tuotteet!$A$2:$A$26,tuotteet!$C$2:$C$26)</f>
        <v>4</v>
      </c>
      <c r="J4847" t="str">
        <f>_xlfn.XLOOKUP(Table1[[#This Row],[ryhmäID]],ryhmat!$A$2:$A$7,ryhmat!$B$2:$B$7)</f>
        <v>Tarvikkeet</v>
      </c>
      <c r="K4847">
        <f>Table1[[#This Row],[Myyntihinta]]-Table1[[#This Row],[Ostohinta]]</f>
        <v>3.74</v>
      </c>
    </row>
    <row r="4848" spans="1:11" x14ac:dyDescent="0.2">
      <c r="A4848">
        <v>55346</v>
      </c>
      <c r="B4848" s="21">
        <v>44798</v>
      </c>
      <c r="C4848" s="26" t="s">
        <v>827</v>
      </c>
      <c r="D4848">
        <v>1</v>
      </c>
      <c r="E4848">
        <v>5</v>
      </c>
      <c r="F4848">
        <v>240</v>
      </c>
      <c r="G4848">
        <v>136.04</v>
      </c>
      <c r="H4848" t="str">
        <f>_xlfn.XLOOKUP(Table1[[#This Row],[MyyjäID]],myyjat!$A$2:$A$16,myyjat!$B$2:$B$16)</f>
        <v>Liisa</v>
      </c>
      <c r="I4848">
        <f>_xlfn.XLOOKUP(Table1[[#This Row],[Tuotenumero]],tuotteet!$A$2:$A$26,tuotteet!$C$2:$C$26)</f>
        <v>1</v>
      </c>
      <c r="J4848" t="str">
        <f>_xlfn.XLOOKUP(Table1[[#This Row],[ryhmäID]],ryhmat!$A$2:$A$7,ryhmat!$B$2:$B$7)</f>
        <v>Äänentoisto</v>
      </c>
      <c r="K4848">
        <f>Table1[[#This Row],[Myyntihinta]]-Table1[[#This Row],[Ostohinta]]</f>
        <v>103.96000000000001</v>
      </c>
    </row>
    <row r="4849" spans="1:11" x14ac:dyDescent="0.2">
      <c r="A4849">
        <v>55347</v>
      </c>
      <c r="B4849" s="21">
        <v>44798</v>
      </c>
      <c r="C4849" s="26" t="s">
        <v>828</v>
      </c>
      <c r="D4849">
        <v>1</v>
      </c>
      <c r="E4849">
        <v>10</v>
      </c>
      <c r="F4849">
        <v>15</v>
      </c>
      <c r="G4849">
        <v>10.85</v>
      </c>
      <c r="H4849" t="str">
        <f>_xlfn.XLOOKUP(Table1[[#This Row],[MyyjäID]],myyjat!$A$2:$A$16,myyjat!$B$2:$B$16)</f>
        <v>Jenni</v>
      </c>
      <c r="I4849">
        <f>_xlfn.XLOOKUP(Table1[[#This Row],[Tuotenumero]],tuotteet!$A$2:$A$26,tuotteet!$C$2:$C$26)</f>
        <v>4</v>
      </c>
      <c r="J4849" t="str">
        <f>_xlfn.XLOOKUP(Table1[[#This Row],[ryhmäID]],ryhmat!$A$2:$A$7,ryhmat!$B$2:$B$7)</f>
        <v>Tarvikkeet</v>
      </c>
      <c r="K4849">
        <f>Table1[[#This Row],[Myyntihinta]]-Table1[[#This Row],[Ostohinta]]</f>
        <v>4.1500000000000004</v>
      </c>
    </row>
    <row r="4850" spans="1:11" x14ac:dyDescent="0.2">
      <c r="A4850">
        <v>55348</v>
      </c>
      <c r="B4850" s="21">
        <v>44798</v>
      </c>
      <c r="C4850" s="26" t="s">
        <v>828</v>
      </c>
      <c r="D4850">
        <v>1</v>
      </c>
      <c r="E4850">
        <v>10</v>
      </c>
      <c r="F4850">
        <v>15</v>
      </c>
      <c r="G4850">
        <v>11.17</v>
      </c>
      <c r="H4850" t="str">
        <f>_xlfn.XLOOKUP(Table1[[#This Row],[MyyjäID]],myyjat!$A$2:$A$16,myyjat!$B$2:$B$16)</f>
        <v>Jenni</v>
      </c>
      <c r="I4850">
        <f>_xlfn.XLOOKUP(Table1[[#This Row],[Tuotenumero]],tuotteet!$A$2:$A$26,tuotteet!$C$2:$C$26)</f>
        <v>4</v>
      </c>
      <c r="J4850" t="str">
        <f>_xlfn.XLOOKUP(Table1[[#This Row],[ryhmäID]],ryhmat!$A$2:$A$7,ryhmat!$B$2:$B$7)</f>
        <v>Tarvikkeet</v>
      </c>
      <c r="K4850">
        <f>Table1[[#This Row],[Myyntihinta]]-Table1[[#This Row],[Ostohinta]]</f>
        <v>3.83</v>
      </c>
    </row>
    <row r="4851" spans="1:11" x14ac:dyDescent="0.2">
      <c r="A4851">
        <v>55349</v>
      </c>
      <c r="B4851" s="21">
        <v>44799</v>
      </c>
      <c r="C4851" s="26" t="s">
        <v>826</v>
      </c>
      <c r="D4851">
        <v>1</v>
      </c>
      <c r="E4851">
        <v>10</v>
      </c>
      <c r="F4851">
        <v>17</v>
      </c>
      <c r="G4851">
        <v>9.17</v>
      </c>
      <c r="H4851" t="str">
        <f>_xlfn.XLOOKUP(Table1[[#This Row],[MyyjäID]],myyjat!$A$2:$A$16,myyjat!$B$2:$B$16)</f>
        <v>Jenni</v>
      </c>
      <c r="I4851">
        <f>_xlfn.XLOOKUP(Table1[[#This Row],[Tuotenumero]],tuotteet!$A$2:$A$26,tuotteet!$C$2:$C$26)</f>
        <v>4</v>
      </c>
      <c r="J4851" t="str">
        <f>_xlfn.XLOOKUP(Table1[[#This Row],[ryhmäID]],ryhmat!$A$2:$A$7,ryhmat!$B$2:$B$7)</f>
        <v>Tarvikkeet</v>
      </c>
      <c r="K4851">
        <f>Table1[[#This Row],[Myyntihinta]]-Table1[[#This Row],[Ostohinta]]</f>
        <v>7.83</v>
      </c>
    </row>
    <row r="4852" spans="1:11" x14ac:dyDescent="0.2">
      <c r="A4852">
        <v>55350</v>
      </c>
      <c r="B4852" s="21">
        <v>44799</v>
      </c>
      <c r="C4852" s="26" t="s">
        <v>828</v>
      </c>
      <c r="D4852">
        <v>1</v>
      </c>
      <c r="E4852">
        <v>6</v>
      </c>
      <c r="F4852">
        <v>14</v>
      </c>
      <c r="G4852">
        <v>11.24</v>
      </c>
      <c r="H4852" t="str">
        <f>_xlfn.XLOOKUP(Table1[[#This Row],[MyyjäID]],myyjat!$A$2:$A$16,myyjat!$B$2:$B$16)</f>
        <v>Hessu</v>
      </c>
      <c r="I4852">
        <f>_xlfn.XLOOKUP(Table1[[#This Row],[Tuotenumero]],tuotteet!$A$2:$A$26,tuotteet!$C$2:$C$26)</f>
        <v>4</v>
      </c>
      <c r="J4852" t="str">
        <f>_xlfn.XLOOKUP(Table1[[#This Row],[ryhmäID]],ryhmat!$A$2:$A$7,ryhmat!$B$2:$B$7)</f>
        <v>Tarvikkeet</v>
      </c>
      <c r="K4852">
        <f>Table1[[#This Row],[Myyntihinta]]-Table1[[#This Row],[Ostohinta]]</f>
        <v>2.76</v>
      </c>
    </row>
    <row r="4853" spans="1:11" x14ac:dyDescent="0.2">
      <c r="A4853">
        <v>55351</v>
      </c>
      <c r="B4853" s="21">
        <v>44800</v>
      </c>
      <c r="C4853" s="26" t="s">
        <v>827</v>
      </c>
      <c r="D4853">
        <v>1</v>
      </c>
      <c r="E4853">
        <v>10</v>
      </c>
      <c r="F4853">
        <v>250</v>
      </c>
      <c r="G4853">
        <v>135.19</v>
      </c>
      <c r="H4853" t="str">
        <f>_xlfn.XLOOKUP(Table1[[#This Row],[MyyjäID]],myyjat!$A$2:$A$16,myyjat!$B$2:$B$16)</f>
        <v>Jenni</v>
      </c>
      <c r="I4853">
        <f>_xlfn.XLOOKUP(Table1[[#This Row],[Tuotenumero]],tuotteet!$A$2:$A$26,tuotteet!$C$2:$C$26)</f>
        <v>1</v>
      </c>
      <c r="J4853" t="str">
        <f>_xlfn.XLOOKUP(Table1[[#This Row],[ryhmäID]],ryhmat!$A$2:$A$7,ryhmat!$B$2:$B$7)</f>
        <v>Äänentoisto</v>
      </c>
      <c r="K4853">
        <f>Table1[[#This Row],[Myyntihinta]]-Table1[[#This Row],[Ostohinta]]</f>
        <v>114.81</v>
      </c>
    </row>
    <row r="4854" spans="1:11" x14ac:dyDescent="0.2">
      <c r="A4854">
        <v>55352</v>
      </c>
      <c r="B4854" s="21">
        <v>44800</v>
      </c>
      <c r="C4854" s="26" t="s">
        <v>828</v>
      </c>
      <c r="D4854">
        <v>1</v>
      </c>
      <c r="E4854">
        <v>3</v>
      </c>
      <c r="F4854">
        <v>15</v>
      </c>
      <c r="G4854">
        <v>10.35</v>
      </c>
      <c r="H4854" t="str">
        <f>_xlfn.XLOOKUP(Table1[[#This Row],[MyyjäID]],myyjat!$A$2:$A$16,myyjat!$B$2:$B$16)</f>
        <v>Pekka</v>
      </c>
      <c r="I4854">
        <f>_xlfn.XLOOKUP(Table1[[#This Row],[Tuotenumero]],tuotteet!$A$2:$A$26,tuotteet!$C$2:$C$26)</f>
        <v>4</v>
      </c>
      <c r="J4854" t="str">
        <f>_xlfn.XLOOKUP(Table1[[#This Row],[ryhmäID]],ryhmat!$A$2:$A$7,ryhmat!$B$2:$B$7)</f>
        <v>Tarvikkeet</v>
      </c>
      <c r="K4854">
        <f>Table1[[#This Row],[Myyntihinta]]-Table1[[#This Row],[Ostohinta]]</f>
        <v>4.6500000000000004</v>
      </c>
    </row>
    <row r="4855" spans="1:11" x14ac:dyDescent="0.2">
      <c r="A4855">
        <v>55353</v>
      </c>
      <c r="B4855" s="21">
        <v>44800</v>
      </c>
      <c r="C4855" s="26" t="s">
        <v>833</v>
      </c>
      <c r="D4855">
        <v>1</v>
      </c>
      <c r="E4855">
        <v>10</v>
      </c>
      <c r="F4855">
        <v>34</v>
      </c>
      <c r="G4855">
        <v>19.53</v>
      </c>
      <c r="H4855" t="str">
        <f>_xlfn.XLOOKUP(Table1[[#This Row],[MyyjäID]],myyjat!$A$2:$A$16,myyjat!$B$2:$B$16)</f>
        <v>Jenni</v>
      </c>
      <c r="I4855">
        <f>_xlfn.XLOOKUP(Table1[[#This Row],[Tuotenumero]],tuotteet!$A$2:$A$26,tuotteet!$C$2:$C$26)</f>
        <v>4</v>
      </c>
      <c r="J4855" t="str">
        <f>_xlfn.XLOOKUP(Table1[[#This Row],[ryhmäID]],ryhmat!$A$2:$A$7,ryhmat!$B$2:$B$7)</f>
        <v>Tarvikkeet</v>
      </c>
      <c r="K4855">
        <f>Table1[[#This Row],[Myyntihinta]]-Table1[[#This Row],[Ostohinta]]</f>
        <v>14.469999999999999</v>
      </c>
    </row>
    <row r="4856" spans="1:11" x14ac:dyDescent="0.2">
      <c r="A4856">
        <v>55354</v>
      </c>
      <c r="B4856" s="21">
        <v>44801</v>
      </c>
      <c r="C4856" s="26" t="s">
        <v>827</v>
      </c>
      <c r="D4856">
        <v>1</v>
      </c>
      <c r="E4856">
        <v>10</v>
      </c>
      <c r="F4856">
        <v>247</v>
      </c>
      <c r="G4856">
        <v>133.15</v>
      </c>
      <c r="H4856" t="str">
        <f>_xlfn.XLOOKUP(Table1[[#This Row],[MyyjäID]],myyjat!$A$2:$A$16,myyjat!$B$2:$B$16)</f>
        <v>Jenni</v>
      </c>
      <c r="I4856">
        <f>_xlfn.XLOOKUP(Table1[[#This Row],[Tuotenumero]],tuotteet!$A$2:$A$26,tuotteet!$C$2:$C$26)</f>
        <v>1</v>
      </c>
      <c r="J4856" t="str">
        <f>_xlfn.XLOOKUP(Table1[[#This Row],[ryhmäID]],ryhmat!$A$2:$A$7,ryhmat!$B$2:$B$7)</f>
        <v>Äänentoisto</v>
      </c>
      <c r="K4856">
        <f>Table1[[#This Row],[Myyntihinta]]-Table1[[#This Row],[Ostohinta]]</f>
        <v>113.85</v>
      </c>
    </row>
    <row r="4857" spans="1:11" x14ac:dyDescent="0.2">
      <c r="A4857">
        <v>55355</v>
      </c>
      <c r="B4857" s="21">
        <v>44801</v>
      </c>
      <c r="C4857" s="26" t="s">
        <v>828</v>
      </c>
      <c r="D4857">
        <v>1</v>
      </c>
      <c r="E4857">
        <v>11</v>
      </c>
      <c r="F4857">
        <v>14</v>
      </c>
      <c r="G4857">
        <v>10.89</v>
      </c>
      <c r="H4857" t="str">
        <f>_xlfn.XLOOKUP(Table1[[#This Row],[MyyjäID]],myyjat!$A$2:$A$16,myyjat!$B$2:$B$16)</f>
        <v>Lisbeth</v>
      </c>
      <c r="I4857">
        <f>_xlfn.XLOOKUP(Table1[[#This Row],[Tuotenumero]],tuotteet!$A$2:$A$26,tuotteet!$C$2:$C$26)</f>
        <v>4</v>
      </c>
      <c r="J4857" t="str">
        <f>_xlfn.XLOOKUP(Table1[[#This Row],[ryhmäID]],ryhmat!$A$2:$A$7,ryhmat!$B$2:$B$7)</f>
        <v>Tarvikkeet</v>
      </c>
      <c r="K4857">
        <f>Table1[[#This Row],[Myyntihinta]]-Table1[[#This Row],[Ostohinta]]</f>
        <v>3.1099999999999994</v>
      </c>
    </row>
    <row r="4858" spans="1:11" x14ac:dyDescent="0.2">
      <c r="A4858">
        <v>55356</v>
      </c>
      <c r="B4858" s="21">
        <v>44801</v>
      </c>
      <c r="C4858" s="26" t="s">
        <v>829</v>
      </c>
      <c r="D4858">
        <v>1</v>
      </c>
      <c r="E4858">
        <v>1</v>
      </c>
      <c r="F4858">
        <v>340</v>
      </c>
      <c r="G4858">
        <v>231.85</v>
      </c>
      <c r="H4858" t="str">
        <f>_xlfn.XLOOKUP(Table1[[#This Row],[MyyjäID]],myyjat!$A$2:$A$16,myyjat!$B$2:$B$16)</f>
        <v>Jani</v>
      </c>
      <c r="I4858">
        <f>_xlfn.XLOOKUP(Table1[[#This Row],[Tuotenumero]],tuotteet!$A$2:$A$26,tuotteet!$C$2:$C$26)</f>
        <v>3</v>
      </c>
      <c r="J4858" t="str">
        <f>_xlfn.XLOOKUP(Table1[[#This Row],[ryhmäID]],ryhmat!$A$2:$A$7,ryhmat!$B$2:$B$7)</f>
        <v>TV</v>
      </c>
      <c r="K4858">
        <f>Table1[[#This Row],[Myyntihinta]]-Table1[[#This Row],[Ostohinta]]</f>
        <v>108.15</v>
      </c>
    </row>
    <row r="4859" spans="1:11" x14ac:dyDescent="0.2">
      <c r="A4859">
        <v>55357</v>
      </c>
      <c r="B4859" s="21">
        <v>44801</v>
      </c>
      <c r="C4859" s="26" t="s">
        <v>828</v>
      </c>
      <c r="D4859">
        <v>1</v>
      </c>
      <c r="E4859">
        <v>7</v>
      </c>
      <c r="F4859">
        <v>14</v>
      </c>
      <c r="G4859">
        <v>10.6</v>
      </c>
      <c r="H4859" t="str">
        <f>_xlfn.XLOOKUP(Table1[[#This Row],[MyyjäID]],myyjat!$A$2:$A$16,myyjat!$B$2:$B$16)</f>
        <v>Rauno</v>
      </c>
      <c r="I4859">
        <f>_xlfn.XLOOKUP(Table1[[#This Row],[Tuotenumero]],tuotteet!$A$2:$A$26,tuotteet!$C$2:$C$26)</f>
        <v>4</v>
      </c>
      <c r="J4859" t="str">
        <f>_xlfn.XLOOKUP(Table1[[#This Row],[ryhmäID]],ryhmat!$A$2:$A$7,ryhmat!$B$2:$B$7)</f>
        <v>Tarvikkeet</v>
      </c>
      <c r="K4859">
        <f>Table1[[#This Row],[Myyntihinta]]-Table1[[#This Row],[Ostohinta]]</f>
        <v>3.4000000000000004</v>
      </c>
    </row>
    <row r="4860" spans="1:11" x14ac:dyDescent="0.2">
      <c r="A4860">
        <v>55358</v>
      </c>
      <c r="B4860" s="21">
        <v>44802</v>
      </c>
      <c r="C4860" s="26" t="s">
        <v>828</v>
      </c>
      <c r="D4860">
        <v>1</v>
      </c>
      <c r="E4860">
        <v>1</v>
      </c>
      <c r="F4860">
        <v>15</v>
      </c>
      <c r="G4860">
        <v>10.61</v>
      </c>
      <c r="H4860" t="str">
        <f>_xlfn.XLOOKUP(Table1[[#This Row],[MyyjäID]],myyjat!$A$2:$A$16,myyjat!$B$2:$B$16)</f>
        <v>Jani</v>
      </c>
      <c r="I4860">
        <f>_xlfn.XLOOKUP(Table1[[#This Row],[Tuotenumero]],tuotteet!$A$2:$A$26,tuotteet!$C$2:$C$26)</f>
        <v>4</v>
      </c>
      <c r="J4860" t="str">
        <f>_xlfn.XLOOKUP(Table1[[#This Row],[ryhmäID]],ryhmat!$A$2:$A$7,ryhmat!$B$2:$B$7)</f>
        <v>Tarvikkeet</v>
      </c>
      <c r="K4860">
        <f>Table1[[#This Row],[Myyntihinta]]-Table1[[#This Row],[Ostohinta]]</f>
        <v>4.3900000000000006</v>
      </c>
    </row>
    <row r="4861" spans="1:11" x14ac:dyDescent="0.2">
      <c r="A4861">
        <v>55359</v>
      </c>
      <c r="B4861" s="21">
        <v>44802</v>
      </c>
      <c r="C4861" s="26" t="s">
        <v>828</v>
      </c>
      <c r="D4861">
        <v>1</v>
      </c>
      <c r="E4861">
        <v>14</v>
      </c>
      <c r="F4861">
        <v>15</v>
      </c>
      <c r="G4861">
        <v>11.23</v>
      </c>
      <c r="H4861" t="str">
        <f>_xlfn.XLOOKUP(Table1[[#This Row],[MyyjäID]],myyjat!$A$2:$A$16,myyjat!$B$2:$B$16)</f>
        <v>Hillevi</v>
      </c>
      <c r="I4861">
        <f>_xlfn.XLOOKUP(Table1[[#This Row],[Tuotenumero]],tuotteet!$A$2:$A$26,tuotteet!$C$2:$C$26)</f>
        <v>4</v>
      </c>
      <c r="J4861" t="str">
        <f>_xlfn.XLOOKUP(Table1[[#This Row],[ryhmäID]],ryhmat!$A$2:$A$7,ryhmat!$B$2:$B$7)</f>
        <v>Tarvikkeet</v>
      </c>
      <c r="K4861">
        <f>Table1[[#This Row],[Myyntihinta]]-Table1[[#This Row],[Ostohinta]]</f>
        <v>3.7699999999999996</v>
      </c>
    </row>
    <row r="4862" spans="1:11" x14ac:dyDescent="0.2">
      <c r="A4862">
        <v>55360</v>
      </c>
      <c r="B4862" s="21">
        <v>44802</v>
      </c>
      <c r="C4862" s="26" t="s">
        <v>826</v>
      </c>
      <c r="D4862">
        <v>1</v>
      </c>
      <c r="E4862">
        <v>2</v>
      </c>
      <c r="F4862">
        <v>18</v>
      </c>
      <c r="G4862">
        <v>9.32</v>
      </c>
      <c r="H4862" t="str">
        <f>_xlfn.XLOOKUP(Table1[[#This Row],[MyyjäID]],myyjat!$A$2:$A$16,myyjat!$B$2:$B$16)</f>
        <v>Petteri</v>
      </c>
      <c r="I4862">
        <f>_xlfn.XLOOKUP(Table1[[#This Row],[Tuotenumero]],tuotteet!$A$2:$A$26,tuotteet!$C$2:$C$26)</f>
        <v>4</v>
      </c>
      <c r="J4862" t="str">
        <f>_xlfn.XLOOKUP(Table1[[#This Row],[ryhmäID]],ryhmat!$A$2:$A$7,ryhmat!$B$2:$B$7)</f>
        <v>Tarvikkeet</v>
      </c>
      <c r="K4862">
        <f>Table1[[#This Row],[Myyntihinta]]-Table1[[#This Row],[Ostohinta]]</f>
        <v>8.68</v>
      </c>
    </row>
    <row r="4863" spans="1:11" x14ac:dyDescent="0.2">
      <c r="A4863">
        <v>55361</v>
      </c>
      <c r="B4863" s="21">
        <v>44803</v>
      </c>
      <c r="C4863" s="26" t="s">
        <v>828</v>
      </c>
      <c r="D4863">
        <v>1</v>
      </c>
      <c r="E4863">
        <v>5</v>
      </c>
      <c r="F4863">
        <v>14</v>
      </c>
      <c r="G4863">
        <v>10.5</v>
      </c>
      <c r="H4863" t="str">
        <f>_xlfn.XLOOKUP(Table1[[#This Row],[MyyjäID]],myyjat!$A$2:$A$16,myyjat!$B$2:$B$16)</f>
        <v>Liisa</v>
      </c>
      <c r="I4863">
        <f>_xlfn.XLOOKUP(Table1[[#This Row],[Tuotenumero]],tuotteet!$A$2:$A$26,tuotteet!$C$2:$C$26)</f>
        <v>4</v>
      </c>
      <c r="J4863" t="str">
        <f>_xlfn.XLOOKUP(Table1[[#This Row],[ryhmäID]],ryhmat!$A$2:$A$7,ryhmat!$B$2:$B$7)</f>
        <v>Tarvikkeet</v>
      </c>
      <c r="K4863">
        <f>Table1[[#This Row],[Myyntihinta]]-Table1[[#This Row],[Ostohinta]]</f>
        <v>3.5</v>
      </c>
    </row>
    <row r="4864" spans="1:11" x14ac:dyDescent="0.2">
      <c r="A4864">
        <v>55362</v>
      </c>
      <c r="B4864" s="21">
        <v>44803</v>
      </c>
      <c r="C4864" s="26" t="s">
        <v>828</v>
      </c>
      <c r="D4864">
        <v>1</v>
      </c>
      <c r="E4864">
        <v>19</v>
      </c>
      <c r="F4864">
        <v>15</v>
      </c>
      <c r="G4864">
        <v>10.14</v>
      </c>
      <c r="H4864" t="str">
        <f>_xlfn.XLOOKUP(Table1[[#This Row],[MyyjäID]],myyjat!$A$2:$A$16,myyjat!$B$2:$B$16)</f>
        <v>Valtteri</v>
      </c>
      <c r="I4864">
        <f>_xlfn.XLOOKUP(Table1[[#This Row],[Tuotenumero]],tuotteet!$A$2:$A$26,tuotteet!$C$2:$C$26)</f>
        <v>4</v>
      </c>
      <c r="J4864" t="str">
        <f>_xlfn.XLOOKUP(Table1[[#This Row],[ryhmäID]],ryhmat!$A$2:$A$7,ryhmat!$B$2:$B$7)</f>
        <v>Tarvikkeet</v>
      </c>
      <c r="K4864">
        <f>Table1[[#This Row],[Myyntihinta]]-Table1[[#This Row],[Ostohinta]]</f>
        <v>4.8599999999999994</v>
      </c>
    </row>
    <row r="4865" spans="1:11" x14ac:dyDescent="0.2">
      <c r="A4865">
        <v>55363</v>
      </c>
      <c r="B4865" s="21">
        <v>44803</v>
      </c>
      <c r="C4865" s="26" t="s">
        <v>828</v>
      </c>
      <c r="D4865">
        <v>1</v>
      </c>
      <c r="E4865">
        <v>10</v>
      </c>
      <c r="F4865">
        <v>15</v>
      </c>
      <c r="G4865">
        <v>11.14</v>
      </c>
      <c r="H4865" t="str">
        <f>_xlfn.XLOOKUP(Table1[[#This Row],[MyyjäID]],myyjat!$A$2:$A$16,myyjat!$B$2:$B$16)</f>
        <v>Jenni</v>
      </c>
      <c r="I4865">
        <f>_xlfn.XLOOKUP(Table1[[#This Row],[Tuotenumero]],tuotteet!$A$2:$A$26,tuotteet!$C$2:$C$26)</f>
        <v>4</v>
      </c>
      <c r="J4865" t="str">
        <f>_xlfn.XLOOKUP(Table1[[#This Row],[ryhmäID]],ryhmat!$A$2:$A$7,ryhmat!$B$2:$B$7)</f>
        <v>Tarvikkeet</v>
      </c>
      <c r="K4865">
        <f>Table1[[#This Row],[Myyntihinta]]-Table1[[#This Row],[Ostohinta]]</f>
        <v>3.8599999999999994</v>
      </c>
    </row>
    <row r="4866" spans="1:11" x14ac:dyDescent="0.2">
      <c r="A4866">
        <v>55364</v>
      </c>
      <c r="B4866" s="21">
        <v>44803</v>
      </c>
      <c r="C4866" s="26" t="s">
        <v>828</v>
      </c>
      <c r="D4866">
        <v>1</v>
      </c>
      <c r="E4866">
        <v>9</v>
      </c>
      <c r="F4866">
        <v>15</v>
      </c>
      <c r="G4866">
        <v>10.51</v>
      </c>
      <c r="H4866" t="str">
        <f>_xlfn.XLOOKUP(Table1[[#This Row],[MyyjäID]],myyjat!$A$2:$A$16,myyjat!$B$2:$B$16)</f>
        <v>Maija</v>
      </c>
      <c r="I4866">
        <f>_xlfn.XLOOKUP(Table1[[#This Row],[Tuotenumero]],tuotteet!$A$2:$A$26,tuotteet!$C$2:$C$26)</f>
        <v>4</v>
      </c>
      <c r="J4866" t="str">
        <f>_xlfn.XLOOKUP(Table1[[#This Row],[ryhmäID]],ryhmat!$A$2:$A$7,ryhmat!$B$2:$B$7)</f>
        <v>Tarvikkeet</v>
      </c>
      <c r="K4866">
        <f>Table1[[#This Row],[Myyntihinta]]-Table1[[#This Row],[Ostohinta]]</f>
        <v>4.49</v>
      </c>
    </row>
    <row r="4867" spans="1:11" x14ac:dyDescent="0.2">
      <c r="A4867">
        <v>55365</v>
      </c>
      <c r="B4867" s="21">
        <v>44804</v>
      </c>
      <c r="C4867" s="26" t="s">
        <v>828</v>
      </c>
      <c r="D4867">
        <v>1</v>
      </c>
      <c r="E4867">
        <v>9</v>
      </c>
      <c r="F4867">
        <v>15</v>
      </c>
      <c r="G4867">
        <v>10.57</v>
      </c>
      <c r="H4867" t="str">
        <f>_xlfn.XLOOKUP(Table1[[#This Row],[MyyjäID]],myyjat!$A$2:$A$16,myyjat!$B$2:$B$16)</f>
        <v>Maija</v>
      </c>
      <c r="I4867">
        <f>_xlfn.XLOOKUP(Table1[[#This Row],[Tuotenumero]],tuotteet!$A$2:$A$26,tuotteet!$C$2:$C$26)</f>
        <v>4</v>
      </c>
      <c r="J4867" t="str">
        <f>_xlfn.XLOOKUP(Table1[[#This Row],[ryhmäID]],ryhmat!$A$2:$A$7,ryhmat!$B$2:$B$7)</f>
        <v>Tarvikkeet</v>
      </c>
      <c r="K4867">
        <f>Table1[[#This Row],[Myyntihinta]]-Table1[[#This Row],[Ostohinta]]</f>
        <v>4.43</v>
      </c>
    </row>
    <row r="4868" spans="1:11" x14ac:dyDescent="0.2">
      <c r="A4868">
        <v>55366</v>
      </c>
      <c r="B4868" s="21">
        <v>44804</v>
      </c>
      <c r="C4868" s="26" t="s">
        <v>830</v>
      </c>
      <c r="D4868">
        <v>1</v>
      </c>
      <c r="E4868">
        <v>2</v>
      </c>
      <c r="F4868">
        <v>55</v>
      </c>
      <c r="G4868">
        <v>44.53</v>
      </c>
      <c r="H4868" t="str">
        <f>_xlfn.XLOOKUP(Table1[[#This Row],[MyyjäID]],myyjat!$A$2:$A$16,myyjat!$B$2:$B$16)</f>
        <v>Petteri</v>
      </c>
      <c r="I4868">
        <f>_xlfn.XLOOKUP(Table1[[#This Row],[Tuotenumero]],tuotteet!$A$2:$A$26,tuotteet!$C$2:$C$26)</f>
        <v>4</v>
      </c>
      <c r="J4868" t="str">
        <f>_xlfn.XLOOKUP(Table1[[#This Row],[ryhmäID]],ryhmat!$A$2:$A$7,ryhmat!$B$2:$B$7)</f>
        <v>Tarvikkeet</v>
      </c>
      <c r="K4868">
        <f>Table1[[#This Row],[Myyntihinta]]-Table1[[#This Row],[Ostohinta]]</f>
        <v>10.469999999999999</v>
      </c>
    </row>
    <row r="4869" spans="1:11" x14ac:dyDescent="0.2">
      <c r="A4869">
        <v>55367</v>
      </c>
      <c r="B4869" s="21">
        <v>44804</v>
      </c>
      <c r="C4869" s="26" t="s">
        <v>831</v>
      </c>
      <c r="D4869">
        <v>1</v>
      </c>
      <c r="E4869">
        <v>9</v>
      </c>
      <c r="F4869">
        <v>110</v>
      </c>
      <c r="G4869">
        <v>74.010000000000005</v>
      </c>
      <c r="H4869" t="str">
        <f>_xlfn.XLOOKUP(Table1[[#This Row],[MyyjäID]],myyjat!$A$2:$A$16,myyjat!$B$2:$B$16)</f>
        <v>Maija</v>
      </c>
      <c r="I4869">
        <f>_xlfn.XLOOKUP(Table1[[#This Row],[Tuotenumero]],tuotteet!$A$2:$A$26,tuotteet!$C$2:$C$26)</f>
        <v>6</v>
      </c>
      <c r="J4869" t="str">
        <f>_xlfn.XLOOKUP(Table1[[#This Row],[ryhmäID]],ryhmat!$A$2:$A$7,ryhmat!$B$2:$B$7)</f>
        <v>Digiboxit</v>
      </c>
      <c r="K4869">
        <f>Table1[[#This Row],[Myyntihinta]]-Table1[[#This Row],[Ostohinta]]</f>
        <v>35.989999999999995</v>
      </c>
    </row>
    <row r="4870" spans="1:11" x14ac:dyDescent="0.2">
      <c r="A4870">
        <v>55368</v>
      </c>
      <c r="B4870" s="21">
        <v>44805</v>
      </c>
      <c r="C4870" s="26" t="s">
        <v>828</v>
      </c>
      <c r="D4870">
        <v>1</v>
      </c>
      <c r="E4870">
        <v>7</v>
      </c>
      <c r="F4870">
        <v>14</v>
      </c>
      <c r="G4870">
        <v>10.88</v>
      </c>
      <c r="H4870" t="str">
        <f>_xlfn.XLOOKUP(Table1[[#This Row],[MyyjäID]],myyjat!$A$2:$A$16,myyjat!$B$2:$B$16)</f>
        <v>Rauno</v>
      </c>
      <c r="I4870">
        <f>_xlfn.XLOOKUP(Table1[[#This Row],[Tuotenumero]],tuotteet!$A$2:$A$26,tuotteet!$C$2:$C$26)</f>
        <v>4</v>
      </c>
      <c r="J4870" t="str">
        <f>_xlfn.XLOOKUP(Table1[[#This Row],[ryhmäID]],ryhmat!$A$2:$A$7,ryhmat!$B$2:$B$7)</f>
        <v>Tarvikkeet</v>
      </c>
      <c r="K4870">
        <f>Table1[[#This Row],[Myyntihinta]]-Table1[[#This Row],[Ostohinta]]</f>
        <v>3.1199999999999992</v>
      </c>
    </row>
    <row r="4871" spans="1:11" x14ac:dyDescent="0.2">
      <c r="A4871">
        <v>55369</v>
      </c>
      <c r="B4871" s="21">
        <v>44805</v>
      </c>
      <c r="C4871" s="26" t="s">
        <v>828</v>
      </c>
      <c r="D4871">
        <v>1</v>
      </c>
      <c r="E4871">
        <v>2</v>
      </c>
      <c r="F4871">
        <v>15</v>
      </c>
      <c r="G4871">
        <v>10.28</v>
      </c>
      <c r="H4871" t="str">
        <f>_xlfn.XLOOKUP(Table1[[#This Row],[MyyjäID]],myyjat!$A$2:$A$16,myyjat!$B$2:$B$16)</f>
        <v>Petteri</v>
      </c>
      <c r="I4871">
        <f>_xlfn.XLOOKUP(Table1[[#This Row],[Tuotenumero]],tuotteet!$A$2:$A$26,tuotteet!$C$2:$C$26)</f>
        <v>4</v>
      </c>
      <c r="J4871" t="str">
        <f>_xlfn.XLOOKUP(Table1[[#This Row],[ryhmäID]],ryhmat!$A$2:$A$7,ryhmat!$B$2:$B$7)</f>
        <v>Tarvikkeet</v>
      </c>
      <c r="K4871">
        <f>Table1[[#This Row],[Myyntihinta]]-Table1[[#This Row],[Ostohinta]]</f>
        <v>4.7200000000000006</v>
      </c>
    </row>
    <row r="4872" spans="1:11" x14ac:dyDescent="0.2">
      <c r="A4872">
        <v>55370</v>
      </c>
      <c r="B4872" s="21">
        <v>44805</v>
      </c>
      <c r="C4872" s="26" t="s">
        <v>827</v>
      </c>
      <c r="D4872">
        <v>1</v>
      </c>
      <c r="E4872">
        <v>5</v>
      </c>
      <c r="F4872">
        <v>251</v>
      </c>
      <c r="G4872">
        <v>127.93</v>
      </c>
      <c r="H4872" t="str">
        <f>_xlfn.XLOOKUP(Table1[[#This Row],[MyyjäID]],myyjat!$A$2:$A$16,myyjat!$B$2:$B$16)</f>
        <v>Liisa</v>
      </c>
      <c r="I4872">
        <f>_xlfn.XLOOKUP(Table1[[#This Row],[Tuotenumero]],tuotteet!$A$2:$A$26,tuotteet!$C$2:$C$26)</f>
        <v>1</v>
      </c>
      <c r="J4872" t="str">
        <f>_xlfn.XLOOKUP(Table1[[#This Row],[ryhmäID]],ryhmat!$A$2:$A$7,ryhmat!$B$2:$B$7)</f>
        <v>Äänentoisto</v>
      </c>
      <c r="K4872">
        <f>Table1[[#This Row],[Myyntihinta]]-Table1[[#This Row],[Ostohinta]]</f>
        <v>123.07</v>
      </c>
    </row>
    <row r="4873" spans="1:11" x14ac:dyDescent="0.2">
      <c r="A4873">
        <v>55371</v>
      </c>
      <c r="B4873" s="21">
        <v>44805</v>
      </c>
      <c r="C4873" s="26" t="s">
        <v>828</v>
      </c>
      <c r="D4873">
        <v>1</v>
      </c>
      <c r="E4873">
        <v>16</v>
      </c>
      <c r="F4873">
        <v>15</v>
      </c>
      <c r="G4873">
        <v>10.69</v>
      </c>
      <c r="H4873" t="str">
        <f>_xlfn.XLOOKUP(Table1[[#This Row],[MyyjäID]],myyjat!$A$2:$A$16,myyjat!$B$2:$B$16)</f>
        <v>Sanni</v>
      </c>
      <c r="I4873">
        <f>_xlfn.XLOOKUP(Table1[[#This Row],[Tuotenumero]],tuotteet!$A$2:$A$26,tuotteet!$C$2:$C$26)</f>
        <v>4</v>
      </c>
      <c r="J4873" t="str">
        <f>_xlfn.XLOOKUP(Table1[[#This Row],[ryhmäID]],ryhmat!$A$2:$A$7,ryhmat!$B$2:$B$7)</f>
        <v>Tarvikkeet</v>
      </c>
      <c r="K4873">
        <f>Table1[[#This Row],[Myyntihinta]]-Table1[[#This Row],[Ostohinta]]</f>
        <v>4.3100000000000005</v>
      </c>
    </row>
    <row r="4874" spans="1:11" x14ac:dyDescent="0.2">
      <c r="A4874">
        <v>55372</v>
      </c>
      <c r="B4874" s="21">
        <v>44806</v>
      </c>
      <c r="C4874" s="26" t="s">
        <v>826</v>
      </c>
      <c r="D4874">
        <v>1</v>
      </c>
      <c r="E4874">
        <v>7</v>
      </c>
      <c r="F4874">
        <v>18</v>
      </c>
      <c r="G4874">
        <v>9.2100000000000009</v>
      </c>
      <c r="H4874" t="str">
        <f>_xlfn.XLOOKUP(Table1[[#This Row],[MyyjäID]],myyjat!$A$2:$A$16,myyjat!$B$2:$B$16)</f>
        <v>Rauno</v>
      </c>
      <c r="I4874">
        <f>_xlfn.XLOOKUP(Table1[[#This Row],[Tuotenumero]],tuotteet!$A$2:$A$26,tuotteet!$C$2:$C$26)</f>
        <v>4</v>
      </c>
      <c r="J4874" t="str">
        <f>_xlfn.XLOOKUP(Table1[[#This Row],[ryhmäID]],ryhmat!$A$2:$A$7,ryhmat!$B$2:$B$7)</f>
        <v>Tarvikkeet</v>
      </c>
      <c r="K4874">
        <f>Table1[[#This Row],[Myyntihinta]]-Table1[[#This Row],[Ostohinta]]</f>
        <v>8.7899999999999991</v>
      </c>
    </row>
    <row r="4875" spans="1:11" x14ac:dyDescent="0.2">
      <c r="A4875">
        <v>55373</v>
      </c>
      <c r="B4875" s="21">
        <v>44806</v>
      </c>
      <c r="C4875" s="26" t="s">
        <v>833</v>
      </c>
      <c r="D4875">
        <v>1</v>
      </c>
      <c r="E4875">
        <v>5</v>
      </c>
      <c r="F4875">
        <v>33</v>
      </c>
      <c r="G4875">
        <v>19.920000000000002</v>
      </c>
      <c r="H4875" t="str">
        <f>_xlfn.XLOOKUP(Table1[[#This Row],[MyyjäID]],myyjat!$A$2:$A$16,myyjat!$B$2:$B$16)</f>
        <v>Liisa</v>
      </c>
      <c r="I4875">
        <f>_xlfn.XLOOKUP(Table1[[#This Row],[Tuotenumero]],tuotteet!$A$2:$A$26,tuotteet!$C$2:$C$26)</f>
        <v>4</v>
      </c>
      <c r="J4875" t="str">
        <f>_xlfn.XLOOKUP(Table1[[#This Row],[ryhmäID]],ryhmat!$A$2:$A$7,ryhmat!$B$2:$B$7)</f>
        <v>Tarvikkeet</v>
      </c>
      <c r="K4875">
        <f>Table1[[#This Row],[Myyntihinta]]-Table1[[#This Row],[Ostohinta]]</f>
        <v>13.079999999999998</v>
      </c>
    </row>
    <row r="4876" spans="1:11" x14ac:dyDescent="0.2">
      <c r="A4876">
        <v>55374</v>
      </c>
      <c r="B4876" s="21">
        <v>44806</v>
      </c>
      <c r="C4876" s="26" t="s">
        <v>828</v>
      </c>
      <c r="D4876">
        <v>1</v>
      </c>
      <c r="E4876">
        <v>3</v>
      </c>
      <c r="F4876">
        <v>15</v>
      </c>
      <c r="G4876">
        <v>11.12</v>
      </c>
      <c r="H4876" t="str">
        <f>_xlfn.XLOOKUP(Table1[[#This Row],[MyyjäID]],myyjat!$A$2:$A$16,myyjat!$B$2:$B$16)</f>
        <v>Pekka</v>
      </c>
      <c r="I4876">
        <f>_xlfn.XLOOKUP(Table1[[#This Row],[Tuotenumero]],tuotteet!$A$2:$A$26,tuotteet!$C$2:$C$26)</f>
        <v>4</v>
      </c>
      <c r="J4876" t="str">
        <f>_xlfn.XLOOKUP(Table1[[#This Row],[ryhmäID]],ryhmat!$A$2:$A$7,ryhmat!$B$2:$B$7)</f>
        <v>Tarvikkeet</v>
      </c>
      <c r="K4876">
        <f>Table1[[#This Row],[Myyntihinta]]-Table1[[#This Row],[Ostohinta]]</f>
        <v>3.8800000000000008</v>
      </c>
    </row>
    <row r="4877" spans="1:11" x14ac:dyDescent="0.2">
      <c r="A4877">
        <v>55375</v>
      </c>
      <c r="B4877" s="21">
        <v>44807</v>
      </c>
      <c r="C4877" s="26" t="s">
        <v>828</v>
      </c>
      <c r="D4877">
        <v>1</v>
      </c>
      <c r="E4877">
        <v>10</v>
      </c>
      <c r="F4877">
        <v>15</v>
      </c>
      <c r="G4877">
        <v>10.89</v>
      </c>
      <c r="H4877" t="str">
        <f>_xlfn.XLOOKUP(Table1[[#This Row],[MyyjäID]],myyjat!$A$2:$A$16,myyjat!$B$2:$B$16)</f>
        <v>Jenni</v>
      </c>
      <c r="I4877">
        <f>_xlfn.XLOOKUP(Table1[[#This Row],[Tuotenumero]],tuotteet!$A$2:$A$26,tuotteet!$C$2:$C$26)</f>
        <v>4</v>
      </c>
      <c r="J4877" t="str">
        <f>_xlfn.XLOOKUP(Table1[[#This Row],[ryhmäID]],ryhmat!$A$2:$A$7,ryhmat!$B$2:$B$7)</f>
        <v>Tarvikkeet</v>
      </c>
      <c r="K4877">
        <f>Table1[[#This Row],[Myyntihinta]]-Table1[[#This Row],[Ostohinta]]</f>
        <v>4.1099999999999994</v>
      </c>
    </row>
    <row r="4878" spans="1:11" x14ac:dyDescent="0.2">
      <c r="A4878">
        <v>55376</v>
      </c>
      <c r="B4878" s="21">
        <v>44807</v>
      </c>
      <c r="C4878" s="26" t="s">
        <v>828</v>
      </c>
      <c r="D4878">
        <v>1</v>
      </c>
      <c r="E4878">
        <v>3</v>
      </c>
      <c r="F4878">
        <v>14</v>
      </c>
      <c r="G4878">
        <v>10.15</v>
      </c>
      <c r="H4878" t="str">
        <f>_xlfn.XLOOKUP(Table1[[#This Row],[MyyjäID]],myyjat!$A$2:$A$16,myyjat!$B$2:$B$16)</f>
        <v>Pekka</v>
      </c>
      <c r="I4878">
        <f>_xlfn.XLOOKUP(Table1[[#This Row],[Tuotenumero]],tuotteet!$A$2:$A$26,tuotteet!$C$2:$C$26)</f>
        <v>4</v>
      </c>
      <c r="J4878" t="str">
        <f>_xlfn.XLOOKUP(Table1[[#This Row],[ryhmäID]],ryhmat!$A$2:$A$7,ryhmat!$B$2:$B$7)</f>
        <v>Tarvikkeet</v>
      </c>
      <c r="K4878">
        <f>Table1[[#This Row],[Myyntihinta]]-Table1[[#This Row],[Ostohinta]]</f>
        <v>3.8499999999999996</v>
      </c>
    </row>
    <row r="4879" spans="1:11" x14ac:dyDescent="0.2">
      <c r="A4879">
        <v>55377</v>
      </c>
      <c r="B4879" s="21">
        <v>44808</v>
      </c>
      <c r="C4879" s="26" t="s">
        <v>828</v>
      </c>
      <c r="D4879">
        <v>1</v>
      </c>
      <c r="E4879">
        <v>16</v>
      </c>
      <c r="F4879">
        <v>15</v>
      </c>
      <c r="G4879">
        <v>10.57</v>
      </c>
      <c r="H4879" t="str">
        <f>_xlfn.XLOOKUP(Table1[[#This Row],[MyyjäID]],myyjat!$A$2:$A$16,myyjat!$B$2:$B$16)</f>
        <v>Sanni</v>
      </c>
      <c r="I4879">
        <f>_xlfn.XLOOKUP(Table1[[#This Row],[Tuotenumero]],tuotteet!$A$2:$A$26,tuotteet!$C$2:$C$26)</f>
        <v>4</v>
      </c>
      <c r="J4879" t="str">
        <f>_xlfn.XLOOKUP(Table1[[#This Row],[ryhmäID]],ryhmat!$A$2:$A$7,ryhmat!$B$2:$B$7)</f>
        <v>Tarvikkeet</v>
      </c>
      <c r="K4879">
        <f>Table1[[#This Row],[Myyntihinta]]-Table1[[#This Row],[Ostohinta]]</f>
        <v>4.43</v>
      </c>
    </row>
    <row r="4880" spans="1:11" x14ac:dyDescent="0.2">
      <c r="A4880">
        <v>55378</v>
      </c>
      <c r="B4880" s="21">
        <v>44808</v>
      </c>
      <c r="C4880" s="26" t="s">
        <v>828</v>
      </c>
      <c r="D4880">
        <v>1</v>
      </c>
      <c r="E4880">
        <v>7</v>
      </c>
      <c r="F4880">
        <v>15</v>
      </c>
      <c r="G4880">
        <v>11.25</v>
      </c>
      <c r="H4880" t="str">
        <f>_xlfn.XLOOKUP(Table1[[#This Row],[MyyjäID]],myyjat!$A$2:$A$16,myyjat!$B$2:$B$16)</f>
        <v>Rauno</v>
      </c>
      <c r="I4880">
        <f>_xlfn.XLOOKUP(Table1[[#This Row],[Tuotenumero]],tuotteet!$A$2:$A$26,tuotteet!$C$2:$C$26)</f>
        <v>4</v>
      </c>
      <c r="J4880" t="str">
        <f>_xlfn.XLOOKUP(Table1[[#This Row],[ryhmäID]],ryhmat!$A$2:$A$7,ryhmat!$B$2:$B$7)</f>
        <v>Tarvikkeet</v>
      </c>
      <c r="K4880">
        <f>Table1[[#This Row],[Myyntihinta]]-Table1[[#This Row],[Ostohinta]]</f>
        <v>3.75</v>
      </c>
    </row>
    <row r="4881" spans="1:11" x14ac:dyDescent="0.2">
      <c r="A4881">
        <v>55379</v>
      </c>
      <c r="B4881" s="21">
        <v>44808</v>
      </c>
      <c r="C4881" s="26" t="s">
        <v>828</v>
      </c>
      <c r="D4881">
        <v>1</v>
      </c>
      <c r="E4881">
        <v>2</v>
      </c>
      <c r="F4881">
        <v>14</v>
      </c>
      <c r="G4881">
        <v>10.74</v>
      </c>
      <c r="H4881" t="str">
        <f>_xlfn.XLOOKUP(Table1[[#This Row],[MyyjäID]],myyjat!$A$2:$A$16,myyjat!$B$2:$B$16)</f>
        <v>Petteri</v>
      </c>
      <c r="I4881">
        <f>_xlfn.XLOOKUP(Table1[[#This Row],[Tuotenumero]],tuotteet!$A$2:$A$26,tuotteet!$C$2:$C$26)</f>
        <v>4</v>
      </c>
      <c r="J4881" t="str">
        <f>_xlfn.XLOOKUP(Table1[[#This Row],[ryhmäID]],ryhmat!$A$2:$A$7,ryhmat!$B$2:$B$7)</f>
        <v>Tarvikkeet</v>
      </c>
      <c r="K4881">
        <f>Table1[[#This Row],[Myyntihinta]]-Table1[[#This Row],[Ostohinta]]</f>
        <v>3.26</v>
      </c>
    </row>
    <row r="4882" spans="1:11" x14ac:dyDescent="0.2">
      <c r="A4882">
        <v>55380</v>
      </c>
      <c r="B4882" s="21">
        <v>44808</v>
      </c>
      <c r="C4882" s="26" t="s">
        <v>827</v>
      </c>
      <c r="D4882">
        <v>1</v>
      </c>
      <c r="E4882">
        <v>6</v>
      </c>
      <c r="F4882">
        <v>250</v>
      </c>
      <c r="G4882">
        <v>135.16999999999999</v>
      </c>
      <c r="H4882" t="str">
        <f>_xlfn.XLOOKUP(Table1[[#This Row],[MyyjäID]],myyjat!$A$2:$A$16,myyjat!$B$2:$B$16)</f>
        <v>Hessu</v>
      </c>
      <c r="I4882">
        <f>_xlfn.XLOOKUP(Table1[[#This Row],[Tuotenumero]],tuotteet!$A$2:$A$26,tuotteet!$C$2:$C$26)</f>
        <v>1</v>
      </c>
      <c r="J4882" t="str">
        <f>_xlfn.XLOOKUP(Table1[[#This Row],[ryhmäID]],ryhmat!$A$2:$A$7,ryhmat!$B$2:$B$7)</f>
        <v>Äänentoisto</v>
      </c>
      <c r="K4882">
        <f>Table1[[#This Row],[Myyntihinta]]-Table1[[#This Row],[Ostohinta]]</f>
        <v>114.83000000000001</v>
      </c>
    </row>
    <row r="4883" spans="1:11" x14ac:dyDescent="0.2">
      <c r="A4883">
        <v>55381</v>
      </c>
      <c r="B4883" s="21">
        <v>44808</v>
      </c>
      <c r="C4883" s="26" t="s">
        <v>828</v>
      </c>
      <c r="D4883">
        <v>1</v>
      </c>
      <c r="E4883">
        <v>9</v>
      </c>
      <c r="F4883">
        <v>14</v>
      </c>
      <c r="G4883">
        <v>11.12</v>
      </c>
      <c r="H4883" t="str">
        <f>_xlfn.XLOOKUP(Table1[[#This Row],[MyyjäID]],myyjat!$A$2:$A$16,myyjat!$B$2:$B$16)</f>
        <v>Maija</v>
      </c>
      <c r="I4883">
        <f>_xlfn.XLOOKUP(Table1[[#This Row],[Tuotenumero]],tuotteet!$A$2:$A$26,tuotteet!$C$2:$C$26)</f>
        <v>4</v>
      </c>
      <c r="J4883" t="str">
        <f>_xlfn.XLOOKUP(Table1[[#This Row],[ryhmäID]],ryhmat!$A$2:$A$7,ryhmat!$B$2:$B$7)</f>
        <v>Tarvikkeet</v>
      </c>
      <c r="K4883">
        <f>Table1[[#This Row],[Myyntihinta]]-Table1[[#This Row],[Ostohinta]]</f>
        <v>2.8800000000000008</v>
      </c>
    </row>
    <row r="4884" spans="1:11" x14ac:dyDescent="0.2">
      <c r="A4884">
        <v>55382</v>
      </c>
      <c r="B4884" s="21">
        <v>44809</v>
      </c>
      <c r="C4884" s="26" t="s">
        <v>827</v>
      </c>
      <c r="D4884">
        <v>1</v>
      </c>
      <c r="E4884">
        <v>2</v>
      </c>
      <c r="F4884">
        <v>254</v>
      </c>
      <c r="G4884">
        <v>133.01</v>
      </c>
      <c r="H4884" t="str">
        <f>_xlfn.XLOOKUP(Table1[[#This Row],[MyyjäID]],myyjat!$A$2:$A$16,myyjat!$B$2:$B$16)</f>
        <v>Petteri</v>
      </c>
      <c r="I4884">
        <f>_xlfn.XLOOKUP(Table1[[#This Row],[Tuotenumero]],tuotteet!$A$2:$A$26,tuotteet!$C$2:$C$26)</f>
        <v>1</v>
      </c>
      <c r="J4884" t="str">
        <f>_xlfn.XLOOKUP(Table1[[#This Row],[ryhmäID]],ryhmat!$A$2:$A$7,ryhmat!$B$2:$B$7)</f>
        <v>Äänentoisto</v>
      </c>
      <c r="K4884">
        <f>Table1[[#This Row],[Myyntihinta]]-Table1[[#This Row],[Ostohinta]]</f>
        <v>120.99000000000001</v>
      </c>
    </row>
    <row r="4885" spans="1:11" x14ac:dyDescent="0.2">
      <c r="A4885">
        <v>55383</v>
      </c>
      <c r="B4885" s="21">
        <v>44809</v>
      </c>
      <c r="C4885" s="26" t="s">
        <v>828</v>
      </c>
      <c r="D4885">
        <v>1</v>
      </c>
      <c r="E4885">
        <v>16</v>
      </c>
      <c r="F4885">
        <v>15</v>
      </c>
      <c r="G4885">
        <v>10.95</v>
      </c>
      <c r="H4885" t="str">
        <f>_xlfn.XLOOKUP(Table1[[#This Row],[MyyjäID]],myyjat!$A$2:$A$16,myyjat!$B$2:$B$16)</f>
        <v>Sanni</v>
      </c>
      <c r="I4885">
        <f>_xlfn.XLOOKUP(Table1[[#This Row],[Tuotenumero]],tuotteet!$A$2:$A$26,tuotteet!$C$2:$C$26)</f>
        <v>4</v>
      </c>
      <c r="J4885" t="str">
        <f>_xlfn.XLOOKUP(Table1[[#This Row],[ryhmäID]],ryhmat!$A$2:$A$7,ryhmat!$B$2:$B$7)</f>
        <v>Tarvikkeet</v>
      </c>
      <c r="K4885">
        <f>Table1[[#This Row],[Myyntihinta]]-Table1[[#This Row],[Ostohinta]]</f>
        <v>4.0500000000000007</v>
      </c>
    </row>
    <row r="4886" spans="1:11" x14ac:dyDescent="0.2">
      <c r="A4886">
        <v>55384</v>
      </c>
      <c r="B4886" s="21">
        <v>44810</v>
      </c>
      <c r="C4886" s="26" t="s">
        <v>828</v>
      </c>
      <c r="D4886">
        <v>1</v>
      </c>
      <c r="E4886">
        <v>18</v>
      </c>
      <c r="F4886">
        <v>14</v>
      </c>
      <c r="G4886">
        <v>11.24</v>
      </c>
      <c r="H4886" t="str">
        <f>_xlfn.XLOOKUP(Table1[[#This Row],[MyyjäID]],myyjat!$A$2:$A$16,myyjat!$B$2:$B$16)</f>
        <v>Juhani</v>
      </c>
      <c r="I4886">
        <f>_xlfn.XLOOKUP(Table1[[#This Row],[Tuotenumero]],tuotteet!$A$2:$A$26,tuotteet!$C$2:$C$26)</f>
        <v>4</v>
      </c>
      <c r="J4886" t="str">
        <f>_xlfn.XLOOKUP(Table1[[#This Row],[ryhmäID]],ryhmat!$A$2:$A$7,ryhmat!$B$2:$B$7)</f>
        <v>Tarvikkeet</v>
      </c>
      <c r="K4886">
        <f>Table1[[#This Row],[Myyntihinta]]-Table1[[#This Row],[Ostohinta]]</f>
        <v>2.76</v>
      </c>
    </row>
    <row r="4887" spans="1:11" x14ac:dyDescent="0.2">
      <c r="A4887">
        <v>55385</v>
      </c>
      <c r="B4887" s="21">
        <v>44810</v>
      </c>
      <c r="C4887" s="26" t="s">
        <v>826</v>
      </c>
      <c r="D4887">
        <v>1</v>
      </c>
      <c r="E4887">
        <v>3</v>
      </c>
      <c r="F4887">
        <v>18</v>
      </c>
      <c r="G4887">
        <v>9.3000000000000007</v>
      </c>
      <c r="H4887" t="str">
        <f>_xlfn.XLOOKUP(Table1[[#This Row],[MyyjäID]],myyjat!$A$2:$A$16,myyjat!$B$2:$B$16)</f>
        <v>Pekka</v>
      </c>
      <c r="I4887">
        <f>_xlfn.XLOOKUP(Table1[[#This Row],[Tuotenumero]],tuotteet!$A$2:$A$26,tuotteet!$C$2:$C$26)</f>
        <v>4</v>
      </c>
      <c r="J4887" t="str">
        <f>_xlfn.XLOOKUP(Table1[[#This Row],[ryhmäID]],ryhmat!$A$2:$A$7,ryhmat!$B$2:$B$7)</f>
        <v>Tarvikkeet</v>
      </c>
      <c r="K4887">
        <f>Table1[[#This Row],[Myyntihinta]]-Table1[[#This Row],[Ostohinta]]</f>
        <v>8.6999999999999993</v>
      </c>
    </row>
    <row r="4888" spans="1:11" x14ac:dyDescent="0.2">
      <c r="A4888">
        <v>55386</v>
      </c>
      <c r="B4888" s="21">
        <v>44810</v>
      </c>
      <c r="C4888" s="26" t="s">
        <v>827</v>
      </c>
      <c r="D4888">
        <v>1</v>
      </c>
      <c r="E4888">
        <v>3</v>
      </c>
      <c r="F4888">
        <v>257</v>
      </c>
      <c r="G4888">
        <v>137.16999999999999</v>
      </c>
      <c r="H4888" t="str">
        <f>_xlfn.XLOOKUP(Table1[[#This Row],[MyyjäID]],myyjat!$A$2:$A$16,myyjat!$B$2:$B$16)</f>
        <v>Pekka</v>
      </c>
      <c r="I4888">
        <f>_xlfn.XLOOKUP(Table1[[#This Row],[Tuotenumero]],tuotteet!$A$2:$A$26,tuotteet!$C$2:$C$26)</f>
        <v>1</v>
      </c>
      <c r="J4888" t="str">
        <f>_xlfn.XLOOKUP(Table1[[#This Row],[ryhmäID]],ryhmat!$A$2:$A$7,ryhmat!$B$2:$B$7)</f>
        <v>Äänentoisto</v>
      </c>
      <c r="K4888">
        <f>Table1[[#This Row],[Myyntihinta]]-Table1[[#This Row],[Ostohinta]]</f>
        <v>119.83000000000001</v>
      </c>
    </row>
    <row r="4889" spans="1:11" x14ac:dyDescent="0.2">
      <c r="A4889">
        <v>55387</v>
      </c>
      <c r="B4889" s="21">
        <v>44811</v>
      </c>
      <c r="C4889" s="26" t="s">
        <v>828</v>
      </c>
      <c r="D4889">
        <v>1</v>
      </c>
      <c r="E4889">
        <v>10</v>
      </c>
      <c r="F4889">
        <v>15</v>
      </c>
      <c r="G4889">
        <v>10.199999999999999</v>
      </c>
      <c r="H4889" t="str">
        <f>_xlfn.XLOOKUP(Table1[[#This Row],[MyyjäID]],myyjat!$A$2:$A$16,myyjat!$B$2:$B$16)</f>
        <v>Jenni</v>
      </c>
      <c r="I4889">
        <f>_xlfn.XLOOKUP(Table1[[#This Row],[Tuotenumero]],tuotteet!$A$2:$A$26,tuotteet!$C$2:$C$26)</f>
        <v>4</v>
      </c>
      <c r="J4889" t="str">
        <f>_xlfn.XLOOKUP(Table1[[#This Row],[ryhmäID]],ryhmat!$A$2:$A$7,ryhmat!$B$2:$B$7)</f>
        <v>Tarvikkeet</v>
      </c>
      <c r="K4889">
        <f>Table1[[#This Row],[Myyntihinta]]-Table1[[#This Row],[Ostohinta]]</f>
        <v>4.8000000000000007</v>
      </c>
    </row>
    <row r="4890" spans="1:11" x14ac:dyDescent="0.2">
      <c r="A4890">
        <v>55388</v>
      </c>
      <c r="B4890" s="21">
        <v>44811</v>
      </c>
      <c r="C4890" s="26" t="s">
        <v>828</v>
      </c>
      <c r="D4890">
        <v>1</v>
      </c>
      <c r="E4890">
        <v>7</v>
      </c>
      <c r="F4890">
        <v>15</v>
      </c>
      <c r="G4890">
        <v>10.77</v>
      </c>
      <c r="H4890" t="str">
        <f>_xlfn.XLOOKUP(Table1[[#This Row],[MyyjäID]],myyjat!$A$2:$A$16,myyjat!$B$2:$B$16)</f>
        <v>Rauno</v>
      </c>
      <c r="I4890">
        <f>_xlfn.XLOOKUP(Table1[[#This Row],[Tuotenumero]],tuotteet!$A$2:$A$26,tuotteet!$C$2:$C$26)</f>
        <v>4</v>
      </c>
      <c r="J4890" t="str">
        <f>_xlfn.XLOOKUP(Table1[[#This Row],[ryhmäID]],ryhmat!$A$2:$A$7,ryhmat!$B$2:$B$7)</f>
        <v>Tarvikkeet</v>
      </c>
      <c r="K4890">
        <f>Table1[[#This Row],[Myyntihinta]]-Table1[[#This Row],[Ostohinta]]</f>
        <v>4.2300000000000004</v>
      </c>
    </row>
    <row r="4891" spans="1:11" x14ac:dyDescent="0.2">
      <c r="A4891">
        <v>55389</v>
      </c>
      <c r="B4891" s="21">
        <v>44811</v>
      </c>
      <c r="C4891" s="26" t="s">
        <v>828</v>
      </c>
      <c r="D4891">
        <v>1</v>
      </c>
      <c r="E4891">
        <v>13</v>
      </c>
      <c r="F4891">
        <v>14</v>
      </c>
      <c r="G4891">
        <v>10.52</v>
      </c>
      <c r="H4891" t="str">
        <f>_xlfn.XLOOKUP(Table1[[#This Row],[MyyjäID]],myyjat!$A$2:$A$16,myyjat!$B$2:$B$16)</f>
        <v>Mari</v>
      </c>
      <c r="I4891">
        <f>_xlfn.XLOOKUP(Table1[[#This Row],[Tuotenumero]],tuotteet!$A$2:$A$26,tuotteet!$C$2:$C$26)</f>
        <v>4</v>
      </c>
      <c r="J4891" t="str">
        <f>_xlfn.XLOOKUP(Table1[[#This Row],[ryhmäID]],ryhmat!$A$2:$A$7,ryhmat!$B$2:$B$7)</f>
        <v>Tarvikkeet</v>
      </c>
      <c r="K4891">
        <f>Table1[[#This Row],[Myyntihinta]]-Table1[[#This Row],[Ostohinta]]</f>
        <v>3.4800000000000004</v>
      </c>
    </row>
    <row r="4892" spans="1:11" x14ac:dyDescent="0.2">
      <c r="A4892">
        <v>55390</v>
      </c>
      <c r="B4892" s="21">
        <v>44811</v>
      </c>
      <c r="C4892" s="26" t="s">
        <v>828</v>
      </c>
      <c r="D4892">
        <v>1</v>
      </c>
      <c r="E4892">
        <v>1</v>
      </c>
      <c r="F4892">
        <v>14</v>
      </c>
      <c r="G4892">
        <v>10.43</v>
      </c>
      <c r="H4892" t="str">
        <f>_xlfn.XLOOKUP(Table1[[#This Row],[MyyjäID]],myyjat!$A$2:$A$16,myyjat!$B$2:$B$16)</f>
        <v>Jani</v>
      </c>
      <c r="I4892">
        <f>_xlfn.XLOOKUP(Table1[[#This Row],[Tuotenumero]],tuotteet!$A$2:$A$26,tuotteet!$C$2:$C$26)</f>
        <v>4</v>
      </c>
      <c r="J4892" t="str">
        <f>_xlfn.XLOOKUP(Table1[[#This Row],[ryhmäID]],ryhmat!$A$2:$A$7,ryhmat!$B$2:$B$7)</f>
        <v>Tarvikkeet</v>
      </c>
      <c r="K4892">
        <f>Table1[[#This Row],[Myyntihinta]]-Table1[[#This Row],[Ostohinta]]</f>
        <v>3.5700000000000003</v>
      </c>
    </row>
    <row r="4893" spans="1:11" x14ac:dyDescent="0.2">
      <c r="A4893">
        <v>55391</v>
      </c>
      <c r="B4893" s="21">
        <v>44811</v>
      </c>
      <c r="C4893" s="26" t="s">
        <v>828</v>
      </c>
      <c r="D4893">
        <v>1</v>
      </c>
      <c r="E4893">
        <v>11</v>
      </c>
      <c r="F4893">
        <v>15</v>
      </c>
      <c r="G4893">
        <v>10.57</v>
      </c>
      <c r="H4893" t="str">
        <f>_xlfn.XLOOKUP(Table1[[#This Row],[MyyjäID]],myyjat!$A$2:$A$16,myyjat!$B$2:$B$16)</f>
        <v>Lisbeth</v>
      </c>
      <c r="I4893">
        <f>_xlfn.XLOOKUP(Table1[[#This Row],[Tuotenumero]],tuotteet!$A$2:$A$26,tuotteet!$C$2:$C$26)</f>
        <v>4</v>
      </c>
      <c r="J4893" t="str">
        <f>_xlfn.XLOOKUP(Table1[[#This Row],[ryhmäID]],ryhmat!$A$2:$A$7,ryhmat!$B$2:$B$7)</f>
        <v>Tarvikkeet</v>
      </c>
      <c r="K4893">
        <f>Table1[[#This Row],[Myyntihinta]]-Table1[[#This Row],[Ostohinta]]</f>
        <v>4.43</v>
      </c>
    </row>
    <row r="4894" spans="1:11" x14ac:dyDescent="0.2">
      <c r="A4894">
        <v>55392</v>
      </c>
      <c r="B4894" s="21">
        <v>44811</v>
      </c>
      <c r="C4894" s="26" t="s">
        <v>828</v>
      </c>
      <c r="D4894">
        <v>1</v>
      </c>
      <c r="E4894">
        <v>11</v>
      </c>
      <c r="F4894">
        <v>15</v>
      </c>
      <c r="G4894">
        <v>10.220000000000001</v>
      </c>
      <c r="H4894" t="str">
        <f>_xlfn.XLOOKUP(Table1[[#This Row],[MyyjäID]],myyjat!$A$2:$A$16,myyjat!$B$2:$B$16)</f>
        <v>Lisbeth</v>
      </c>
      <c r="I4894">
        <f>_xlfn.XLOOKUP(Table1[[#This Row],[Tuotenumero]],tuotteet!$A$2:$A$26,tuotteet!$C$2:$C$26)</f>
        <v>4</v>
      </c>
      <c r="J4894" t="str">
        <f>_xlfn.XLOOKUP(Table1[[#This Row],[ryhmäID]],ryhmat!$A$2:$A$7,ryhmat!$B$2:$B$7)</f>
        <v>Tarvikkeet</v>
      </c>
      <c r="K4894">
        <f>Table1[[#This Row],[Myyntihinta]]-Table1[[#This Row],[Ostohinta]]</f>
        <v>4.7799999999999994</v>
      </c>
    </row>
    <row r="4895" spans="1:11" x14ac:dyDescent="0.2">
      <c r="A4895">
        <v>55393</v>
      </c>
      <c r="B4895" s="21">
        <v>44811</v>
      </c>
      <c r="C4895" s="26" t="s">
        <v>828</v>
      </c>
      <c r="D4895">
        <v>1</v>
      </c>
      <c r="E4895">
        <v>9</v>
      </c>
      <c r="F4895">
        <v>15</v>
      </c>
      <c r="G4895">
        <v>10.92</v>
      </c>
      <c r="H4895" t="str">
        <f>_xlfn.XLOOKUP(Table1[[#This Row],[MyyjäID]],myyjat!$A$2:$A$16,myyjat!$B$2:$B$16)</f>
        <v>Maija</v>
      </c>
      <c r="I4895">
        <f>_xlfn.XLOOKUP(Table1[[#This Row],[Tuotenumero]],tuotteet!$A$2:$A$26,tuotteet!$C$2:$C$26)</f>
        <v>4</v>
      </c>
      <c r="J4895" t="str">
        <f>_xlfn.XLOOKUP(Table1[[#This Row],[ryhmäID]],ryhmat!$A$2:$A$7,ryhmat!$B$2:$B$7)</f>
        <v>Tarvikkeet</v>
      </c>
      <c r="K4895">
        <f>Table1[[#This Row],[Myyntihinta]]-Table1[[#This Row],[Ostohinta]]</f>
        <v>4.08</v>
      </c>
    </row>
    <row r="4896" spans="1:11" x14ac:dyDescent="0.2">
      <c r="A4896">
        <v>55394</v>
      </c>
      <c r="B4896" s="21">
        <v>44812</v>
      </c>
      <c r="C4896" s="26" t="s">
        <v>828</v>
      </c>
      <c r="D4896">
        <v>1</v>
      </c>
      <c r="E4896">
        <v>1</v>
      </c>
      <c r="F4896">
        <v>15</v>
      </c>
      <c r="G4896">
        <v>11.09</v>
      </c>
      <c r="H4896" t="str">
        <f>_xlfn.XLOOKUP(Table1[[#This Row],[MyyjäID]],myyjat!$A$2:$A$16,myyjat!$B$2:$B$16)</f>
        <v>Jani</v>
      </c>
      <c r="I4896">
        <f>_xlfn.XLOOKUP(Table1[[#This Row],[Tuotenumero]],tuotteet!$A$2:$A$26,tuotteet!$C$2:$C$26)</f>
        <v>4</v>
      </c>
      <c r="J4896" t="str">
        <f>_xlfn.XLOOKUP(Table1[[#This Row],[ryhmäID]],ryhmat!$A$2:$A$7,ryhmat!$B$2:$B$7)</f>
        <v>Tarvikkeet</v>
      </c>
      <c r="K4896">
        <f>Table1[[#This Row],[Myyntihinta]]-Table1[[#This Row],[Ostohinta]]</f>
        <v>3.91</v>
      </c>
    </row>
    <row r="4897" spans="1:11" x14ac:dyDescent="0.2">
      <c r="A4897">
        <v>55395</v>
      </c>
      <c r="B4897" s="21">
        <v>44812</v>
      </c>
      <c r="C4897" s="26" t="s">
        <v>833</v>
      </c>
      <c r="D4897">
        <v>1</v>
      </c>
      <c r="E4897">
        <v>7</v>
      </c>
      <c r="F4897">
        <v>33</v>
      </c>
      <c r="G4897">
        <v>18.47</v>
      </c>
      <c r="H4897" t="str">
        <f>_xlfn.XLOOKUP(Table1[[#This Row],[MyyjäID]],myyjat!$A$2:$A$16,myyjat!$B$2:$B$16)</f>
        <v>Rauno</v>
      </c>
      <c r="I4897">
        <f>_xlfn.XLOOKUP(Table1[[#This Row],[Tuotenumero]],tuotteet!$A$2:$A$26,tuotteet!$C$2:$C$26)</f>
        <v>4</v>
      </c>
      <c r="J4897" t="str">
        <f>_xlfn.XLOOKUP(Table1[[#This Row],[ryhmäID]],ryhmat!$A$2:$A$7,ryhmat!$B$2:$B$7)</f>
        <v>Tarvikkeet</v>
      </c>
      <c r="K4897">
        <f>Table1[[#This Row],[Myyntihinta]]-Table1[[#This Row],[Ostohinta]]</f>
        <v>14.530000000000001</v>
      </c>
    </row>
    <row r="4898" spans="1:11" x14ac:dyDescent="0.2">
      <c r="A4898">
        <v>55396</v>
      </c>
      <c r="B4898" s="21">
        <v>44812</v>
      </c>
      <c r="C4898" s="26" t="s">
        <v>828</v>
      </c>
      <c r="D4898">
        <v>1</v>
      </c>
      <c r="E4898">
        <v>7</v>
      </c>
      <c r="F4898">
        <v>15</v>
      </c>
      <c r="G4898">
        <v>10.32</v>
      </c>
      <c r="H4898" t="str">
        <f>_xlfn.XLOOKUP(Table1[[#This Row],[MyyjäID]],myyjat!$A$2:$A$16,myyjat!$B$2:$B$16)</f>
        <v>Rauno</v>
      </c>
      <c r="I4898">
        <f>_xlfn.XLOOKUP(Table1[[#This Row],[Tuotenumero]],tuotteet!$A$2:$A$26,tuotteet!$C$2:$C$26)</f>
        <v>4</v>
      </c>
      <c r="J4898" t="str">
        <f>_xlfn.XLOOKUP(Table1[[#This Row],[ryhmäID]],ryhmat!$A$2:$A$7,ryhmat!$B$2:$B$7)</f>
        <v>Tarvikkeet</v>
      </c>
      <c r="K4898">
        <f>Table1[[#This Row],[Myyntihinta]]-Table1[[#This Row],[Ostohinta]]</f>
        <v>4.68</v>
      </c>
    </row>
    <row r="4899" spans="1:11" x14ac:dyDescent="0.2">
      <c r="A4899">
        <v>55397</v>
      </c>
      <c r="B4899" s="21">
        <v>44812</v>
      </c>
      <c r="C4899" s="26" t="s">
        <v>828</v>
      </c>
      <c r="D4899">
        <v>1</v>
      </c>
      <c r="E4899">
        <v>6</v>
      </c>
      <c r="F4899">
        <v>14</v>
      </c>
      <c r="G4899">
        <v>10.88</v>
      </c>
      <c r="H4899" t="str">
        <f>_xlfn.XLOOKUP(Table1[[#This Row],[MyyjäID]],myyjat!$A$2:$A$16,myyjat!$B$2:$B$16)</f>
        <v>Hessu</v>
      </c>
      <c r="I4899">
        <f>_xlfn.XLOOKUP(Table1[[#This Row],[Tuotenumero]],tuotteet!$A$2:$A$26,tuotteet!$C$2:$C$26)</f>
        <v>4</v>
      </c>
      <c r="J4899" t="str">
        <f>_xlfn.XLOOKUP(Table1[[#This Row],[ryhmäID]],ryhmat!$A$2:$A$7,ryhmat!$B$2:$B$7)</f>
        <v>Tarvikkeet</v>
      </c>
      <c r="K4899">
        <f>Table1[[#This Row],[Myyntihinta]]-Table1[[#This Row],[Ostohinta]]</f>
        <v>3.1199999999999992</v>
      </c>
    </row>
    <row r="4900" spans="1:11" x14ac:dyDescent="0.2">
      <c r="A4900">
        <v>55398</v>
      </c>
      <c r="B4900" s="21">
        <v>44813</v>
      </c>
      <c r="C4900" s="26" t="s">
        <v>828</v>
      </c>
      <c r="D4900">
        <v>1</v>
      </c>
      <c r="E4900">
        <v>6</v>
      </c>
      <c r="F4900">
        <v>14</v>
      </c>
      <c r="G4900">
        <v>11.25</v>
      </c>
      <c r="H4900" t="str">
        <f>_xlfn.XLOOKUP(Table1[[#This Row],[MyyjäID]],myyjat!$A$2:$A$16,myyjat!$B$2:$B$16)</f>
        <v>Hessu</v>
      </c>
      <c r="I4900">
        <f>_xlfn.XLOOKUP(Table1[[#This Row],[Tuotenumero]],tuotteet!$A$2:$A$26,tuotteet!$C$2:$C$26)</f>
        <v>4</v>
      </c>
      <c r="J4900" t="str">
        <f>_xlfn.XLOOKUP(Table1[[#This Row],[ryhmäID]],ryhmat!$A$2:$A$7,ryhmat!$B$2:$B$7)</f>
        <v>Tarvikkeet</v>
      </c>
      <c r="K4900">
        <f>Table1[[#This Row],[Myyntihinta]]-Table1[[#This Row],[Ostohinta]]</f>
        <v>2.75</v>
      </c>
    </row>
    <row r="4901" spans="1:11" x14ac:dyDescent="0.2">
      <c r="A4901">
        <v>55399</v>
      </c>
      <c r="B4901" s="21">
        <v>44813</v>
      </c>
      <c r="C4901" s="26" t="s">
        <v>827</v>
      </c>
      <c r="D4901">
        <v>1</v>
      </c>
      <c r="E4901">
        <v>16</v>
      </c>
      <c r="F4901">
        <v>243</v>
      </c>
      <c r="G4901">
        <v>137.54</v>
      </c>
      <c r="H4901" t="str">
        <f>_xlfn.XLOOKUP(Table1[[#This Row],[MyyjäID]],myyjat!$A$2:$A$16,myyjat!$B$2:$B$16)</f>
        <v>Sanni</v>
      </c>
      <c r="I4901">
        <f>_xlfn.XLOOKUP(Table1[[#This Row],[Tuotenumero]],tuotteet!$A$2:$A$26,tuotteet!$C$2:$C$26)</f>
        <v>1</v>
      </c>
      <c r="J4901" t="str">
        <f>_xlfn.XLOOKUP(Table1[[#This Row],[ryhmäID]],ryhmat!$A$2:$A$7,ryhmat!$B$2:$B$7)</f>
        <v>Äänentoisto</v>
      </c>
      <c r="K4901">
        <f>Table1[[#This Row],[Myyntihinta]]-Table1[[#This Row],[Ostohinta]]</f>
        <v>105.46000000000001</v>
      </c>
    </row>
    <row r="4902" spans="1:11" x14ac:dyDescent="0.2">
      <c r="A4902">
        <v>55400</v>
      </c>
      <c r="B4902" s="21">
        <v>44813</v>
      </c>
      <c r="C4902" s="26" t="s">
        <v>831</v>
      </c>
      <c r="D4902">
        <v>1</v>
      </c>
      <c r="E4902">
        <v>7</v>
      </c>
      <c r="F4902">
        <v>119</v>
      </c>
      <c r="G4902">
        <v>74.94</v>
      </c>
      <c r="H4902" t="str">
        <f>_xlfn.XLOOKUP(Table1[[#This Row],[MyyjäID]],myyjat!$A$2:$A$16,myyjat!$B$2:$B$16)</f>
        <v>Rauno</v>
      </c>
      <c r="I4902">
        <f>_xlfn.XLOOKUP(Table1[[#This Row],[Tuotenumero]],tuotteet!$A$2:$A$26,tuotteet!$C$2:$C$26)</f>
        <v>6</v>
      </c>
      <c r="J4902" t="str">
        <f>_xlfn.XLOOKUP(Table1[[#This Row],[ryhmäID]],ryhmat!$A$2:$A$7,ryhmat!$B$2:$B$7)</f>
        <v>Digiboxit</v>
      </c>
      <c r="K4902">
        <f>Table1[[#This Row],[Myyntihinta]]-Table1[[#This Row],[Ostohinta]]</f>
        <v>44.06</v>
      </c>
    </row>
    <row r="4903" spans="1:11" x14ac:dyDescent="0.2">
      <c r="A4903">
        <v>55401</v>
      </c>
      <c r="B4903" s="21">
        <v>44813</v>
      </c>
      <c r="C4903" s="26" t="s">
        <v>826</v>
      </c>
      <c r="D4903">
        <v>1</v>
      </c>
      <c r="E4903">
        <v>1</v>
      </c>
      <c r="F4903">
        <v>18</v>
      </c>
      <c r="G4903">
        <v>9.67</v>
      </c>
      <c r="H4903" t="str">
        <f>_xlfn.XLOOKUP(Table1[[#This Row],[MyyjäID]],myyjat!$A$2:$A$16,myyjat!$B$2:$B$16)</f>
        <v>Jani</v>
      </c>
      <c r="I4903">
        <f>_xlfn.XLOOKUP(Table1[[#This Row],[Tuotenumero]],tuotteet!$A$2:$A$26,tuotteet!$C$2:$C$26)</f>
        <v>4</v>
      </c>
      <c r="J4903" t="str">
        <f>_xlfn.XLOOKUP(Table1[[#This Row],[ryhmäID]],ryhmat!$A$2:$A$7,ryhmat!$B$2:$B$7)</f>
        <v>Tarvikkeet</v>
      </c>
      <c r="K4903">
        <f>Table1[[#This Row],[Myyntihinta]]-Table1[[#This Row],[Ostohinta]]</f>
        <v>8.33</v>
      </c>
    </row>
    <row r="4904" spans="1:11" x14ac:dyDescent="0.2">
      <c r="A4904">
        <v>55402</v>
      </c>
      <c r="B4904" s="21">
        <v>44814</v>
      </c>
      <c r="C4904" s="26" t="s">
        <v>828</v>
      </c>
      <c r="D4904">
        <v>1</v>
      </c>
      <c r="E4904">
        <v>1</v>
      </c>
      <c r="F4904">
        <v>14</v>
      </c>
      <c r="G4904">
        <v>10.57</v>
      </c>
      <c r="H4904" t="str">
        <f>_xlfn.XLOOKUP(Table1[[#This Row],[MyyjäID]],myyjat!$A$2:$A$16,myyjat!$B$2:$B$16)</f>
        <v>Jani</v>
      </c>
      <c r="I4904">
        <f>_xlfn.XLOOKUP(Table1[[#This Row],[Tuotenumero]],tuotteet!$A$2:$A$26,tuotteet!$C$2:$C$26)</f>
        <v>4</v>
      </c>
      <c r="J4904" t="str">
        <f>_xlfn.XLOOKUP(Table1[[#This Row],[ryhmäID]],ryhmat!$A$2:$A$7,ryhmat!$B$2:$B$7)</f>
        <v>Tarvikkeet</v>
      </c>
      <c r="K4904">
        <f>Table1[[#This Row],[Myyntihinta]]-Table1[[#This Row],[Ostohinta]]</f>
        <v>3.4299999999999997</v>
      </c>
    </row>
    <row r="4905" spans="1:11" x14ac:dyDescent="0.2">
      <c r="A4905">
        <v>55403</v>
      </c>
      <c r="B4905" s="21">
        <v>44814</v>
      </c>
      <c r="C4905" s="26" t="s">
        <v>828</v>
      </c>
      <c r="D4905">
        <v>1</v>
      </c>
      <c r="E4905">
        <v>6</v>
      </c>
      <c r="F4905">
        <v>15</v>
      </c>
      <c r="G4905">
        <v>10.84</v>
      </c>
      <c r="H4905" t="str">
        <f>_xlfn.XLOOKUP(Table1[[#This Row],[MyyjäID]],myyjat!$A$2:$A$16,myyjat!$B$2:$B$16)</f>
        <v>Hessu</v>
      </c>
      <c r="I4905">
        <f>_xlfn.XLOOKUP(Table1[[#This Row],[Tuotenumero]],tuotteet!$A$2:$A$26,tuotteet!$C$2:$C$26)</f>
        <v>4</v>
      </c>
      <c r="J4905" t="str">
        <f>_xlfn.XLOOKUP(Table1[[#This Row],[ryhmäID]],ryhmat!$A$2:$A$7,ryhmat!$B$2:$B$7)</f>
        <v>Tarvikkeet</v>
      </c>
      <c r="K4905">
        <f>Table1[[#This Row],[Myyntihinta]]-Table1[[#This Row],[Ostohinta]]</f>
        <v>4.16</v>
      </c>
    </row>
    <row r="4906" spans="1:11" x14ac:dyDescent="0.2">
      <c r="A4906">
        <v>55404</v>
      </c>
      <c r="B4906" s="21">
        <v>44814</v>
      </c>
      <c r="C4906" s="26" t="s">
        <v>828</v>
      </c>
      <c r="D4906">
        <v>1</v>
      </c>
      <c r="E4906">
        <v>16</v>
      </c>
      <c r="F4906">
        <v>15</v>
      </c>
      <c r="G4906">
        <v>10.91</v>
      </c>
      <c r="H4906" t="str">
        <f>_xlfn.XLOOKUP(Table1[[#This Row],[MyyjäID]],myyjat!$A$2:$A$16,myyjat!$B$2:$B$16)</f>
        <v>Sanni</v>
      </c>
      <c r="I4906">
        <f>_xlfn.XLOOKUP(Table1[[#This Row],[Tuotenumero]],tuotteet!$A$2:$A$26,tuotteet!$C$2:$C$26)</f>
        <v>4</v>
      </c>
      <c r="J4906" t="str">
        <f>_xlfn.XLOOKUP(Table1[[#This Row],[ryhmäID]],ryhmat!$A$2:$A$7,ryhmat!$B$2:$B$7)</f>
        <v>Tarvikkeet</v>
      </c>
      <c r="K4906">
        <f>Table1[[#This Row],[Myyntihinta]]-Table1[[#This Row],[Ostohinta]]</f>
        <v>4.09</v>
      </c>
    </row>
    <row r="4907" spans="1:11" x14ac:dyDescent="0.2">
      <c r="A4907">
        <v>55405</v>
      </c>
      <c r="B4907" s="21">
        <v>44814</v>
      </c>
      <c r="C4907" s="26" t="s">
        <v>828</v>
      </c>
      <c r="D4907">
        <v>1</v>
      </c>
      <c r="E4907">
        <v>1</v>
      </c>
      <c r="F4907">
        <v>14</v>
      </c>
      <c r="G4907">
        <v>10.93</v>
      </c>
      <c r="H4907" t="str">
        <f>_xlfn.XLOOKUP(Table1[[#This Row],[MyyjäID]],myyjat!$A$2:$A$16,myyjat!$B$2:$B$16)</f>
        <v>Jani</v>
      </c>
      <c r="I4907">
        <f>_xlfn.XLOOKUP(Table1[[#This Row],[Tuotenumero]],tuotteet!$A$2:$A$26,tuotteet!$C$2:$C$26)</f>
        <v>4</v>
      </c>
      <c r="J4907" t="str">
        <f>_xlfn.XLOOKUP(Table1[[#This Row],[ryhmäID]],ryhmat!$A$2:$A$7,ryhmat!$B$2:$B$7)</f>
        <v>Tarvikkeet</v>
      </c>
      <c r="K4907">
        <f>Table1[[#This Row],[Myyntihinta]]-Table1[[#This Row],[Ostohinta]]</f>
        <v>3.0700000000000003</v>
      </c>
    </row>
    <row r="4908" spans="1:11" x14ac:dyDescent="0.2">
      <c r="A4908">
        <v>55406</v>
      </c>
      <c r="B4908" s="21">
        <v>44814</v>
      </c>
      <c r="C4908" s="26" t="s">
        <v>828</v>
      </c>
      <c r="D4908">
        <v>1</v>
      </c>
      <c r="E4908">
        <v>6</v>
      </c>
      <c r="F4908">
        <v>14</v>
      </c>
      <c r="G4908">
        <v>11.16</v>
      </c>
      <c r="H4908" t="str">
        <f>_xlfn.XLOOKUP(Table1[[#This Row],[MyyjäID]],myyjat!$A$2:$A$16,myyjat!$B$2:$B$16)</f>
        <v>Hessu</v>
      </c>
      <c r="I4908">
        <f>_xlfn.XLOOKUP(Table1[[#This Row],[Tuotenumero]],tuotteet!$A$2:$A$26,tuotteet!$C$2:$C$26)</f>
        <v>4</v>
      </c>
      <c r="J4908" t="str">
        <f>_xlfn.XLOOKUP(Table1[[#This Row],[ryhmäID]],ryhmat!$A$2:$A$7,ryhmat!$B$2:$B$7)</f>
        <v>Tarvikkeet</v>
      </c>
      <c r="K4908">
        <f>Table1[[#This Row],[Myyntihinta]]-Table1[[#This Row],[Ostohinta]]</f>
        <v>2.84</v>
      </c>
    </row>
    <row r="4909" spans="1:11" x14ac:dyDescent="0.2">
      <c r="A4909">
        <v>55407</v>
      </c>
      <c r="B4909" s="21">
        <v>44814</v>
      </c>
      <c r="C4909" s="26" t="s">
        <v>828</v>
      </c>
      <c r="D4909">
        <v>1</v>
      </c>
      <c r="E4909">
        <v>1</v>
      </c>
      <c r="F4909">
        <v>15</v>
      </c>
      <c r="G4909">
        <v>10.88</v>
      </c>
      <c r="H4909" t="str">
        <f>_xlfn.XLOOKUP(Table1[[#This Row],[MyyjäID]],myyjat!$A$2:$A$16,myyjat!$B$2:$B$16)</f>
        <v>Jani</v>
      </c>
      <c r="I4909">
        <f>_xlfn.XLOOKUP(Table1[[#This Row],[Tuotenumero]],tuotteet!$A$2:$A$26,tuotteet!$C$2:$C$26)</f>
        <v>4</v>
      </c>
      <c r="J4909" t="str">
        <f>_xlfn.XLOOKUP(Table1[[#This Row],[ryhmäID]],ryhmat!$A$2:$A$7,ryhmat!$B$2:$B$7)</f>
        <v>Tarvikkeet</v>
      </c>
      <c r="K4909">
        <f>Table1[[#This Row],[Myyntihinta]]-Table1[[#This Row],[Ostohinta]]</f>
        <v>4.1199999999999992</v>
      </c>
    </row>
    <row r="4910" spans="1:11" x14ac:dyDescent="0.2">
      <c r="A4910">
        <v>55408</v>
      </c>
      <c r="B4910" s="21">
        <v>44815</v>
      </c>
      <c r="C4910" s="26" t="s">
        <v>829</v>
      </c>
      <c r="D4910">
        <v>1</v>
      </c>
      <c r="E4910">
        <v>14</v>
      </c>
      <c r="F4910">
        <v>332</v>
      </c>
      <c r="G4910">
        <v>237.87</v>
      </c>
      <c r="H4910" t="str">
        <f>_xlfn.XLOOKUP(Table1[[#This Row],[MyyjäID]],myyjat!$A$2:$A$16,myyjat!$B$2:$B$16)</f>
        <v>Hillevi</v>
      </c>
      <c r="I4910">
        <f>_xlfn.XLOOKUP(Table1[[#This Row],[Tuotenumero]],tuotteet!$A$2:$A$26,tuotteet!$C$2:$C$26)</f>
        <v>3</v>
      </c>
      <c r="J4910" t="str">
        <f>_xlfn.XLOOKUP(Table1[[#This Row],[ryhmäID]],ryhmat!$A$2:$A$7,ryhmat!$B$2:$B$7)</f>
        <v>TV</v>
      </c>
      <c r="K4910">
        <f>Table1[[#This Row],[Myyntihinta]]-Table1[[#This Row],[Ostohinta]]</f>
        <v>94.13</v>
      </c>
    </row>
    <row r="4911" spans="1:11" x14ac:dyDescent="0.2">
      <c r="A4911">
        <v>55409</v>
      </c>
      <c r="B4911" s="21">
        <v>44815</v>
      </c>
      <c r="C4911" s="26" t="s">
        <v>827</v>
      </c>
      <c r="D4911">
        <v>1</v>
      </c>
      <c r="E4911">
        <v>6</v>
      </c>
      <c r="F4911">
        <v>257</v>
      </c>
      <c r="G4911">
        <v>138.77000000000001</v>
      </c>
      <c r="H4911" t="str">
        <f>_xlfn.XLOOKUP(Table1[[#This Row],[MyyjäID]],myyjat!$A$2:$A$16,myyjat!$B$2:$B$16)</f>
        <v>Hessu</v>
      </c>
      <c r="I4911">
        <f>_xlfn.XLOOKUP(Table1[[#This Row],[Tuotenumero]],tuotteet!$A$2:$A$26,tuotteet!$C$2:$C$26)</f>
        <v>1</v>
      </c>
      <c r="J4911" t="str">
        <f>_xlfn.XLOOKUP(Table1[[#This Row],[ryhmäID]],ryhmat!$A$2:$A$7,ryhmat!$B$2:$B$7)</f>
        <v>Äänentoisto</v>
      </c>
      <c r="K4911">
        <f>Table1[[#This Row],[Myyntihinta]]-Table1[[#This Row],[Ostohinta]]</f>
        <v>118.22999999999999</v>
      </c>
    </row>
    <row r="4912" spans="1:11" x14ac:dyDescent="0.2">
      <c r="A4912">
        <v>55410</v>
      </c>
      <c r="B4912" s="21">
        <v>44815</v>
      </c>
      <c r="C4912" s="26" t="s">
        <v>828</v>
      </c>
      <c r="D4912">
        <v>1</v>
      </c>
      <c r="E4912">
        <v>7</v>
      </c>
      <c r="F4912">
        <v>15</v>
      </c>
      <c r="G4912">
        <v>10.44</v>
      </c>
      <c r="H4912" t="str">
        <f>_xlfn.XLOOKUP(Table1[[#This Row],[MyyjäID]],myyjat!$A$2:$A$16,myyjat!$B$2:$B$16)</f>
        <v>Rauno</v>
      </c>
      <c r="I4912">
        <f>_xlfn.XLOOKUP(Table1[[#This Row],[Tuotenumero]],tuotteet!$A$2:$A$26,tuotteet!$C$2:$C$26)</f>
        <v>4</v>
      </c>
      <c r="J4912" t="str">
        <f>_xlfn.XLOOKUP(Table1[[#This Row],[ryhmäID]],ryhmat!$A$2:$A$7,ryhmat!$B$2:$B$7)</f>
        <v>Tarvikkeet</v>
      </c>
      <c r="K4912">
        <f>Table1[[#This Row],[Myyntihinta]]-Table1[[#This Row],[Ostohinta]]</f>
        <v>4.5600000000000005</v>
      </c>
    </row>
    <row r="4913" spans="1:11" x14ac:dyDescent="0.2">
      <c r="A4913">
        <v>55411</v>
      </c>
      <c r="B4913" s="21">
        <v>44816</v>
      </c>
      <c r="C4913" s="26" t="s">
        <v>828</v>
      </c>
      <c r="D4913">
        <v>1</v>
      </c>
      <c r="E4913">
        <v>6</v>
      </c>
      <c r="F4913">
        <v>15</v>
      </c>
      <c r="G4913">
        <v>10.199999999999999</v>
      </c>
      <c r="H4913" t="str">
        <f>_xlfn.XLOOKUP(Table1[[#This Row],[MyyjäID]],myyjat!$A$2:$A$16,myyjat!$B$2:$B$16)</f>
        <v>Hessu</v>
      </c>
      <c r="I4913">
        <f>_xlfn.XLOOKUP(Table1[[#This Row],[Tuotenumero]],tuotteet!$A$2:$A$26,tuotteet!$C$2:$C$26)</f>
        <v>4</v>
      </c>
      <c r="J4913" t="str">
        <f>_xlfn.XLOOKUP(Table1[[#This Row],[ryhmäID]],ryhmat!$A$2:$A$7,ryhmat!$B$2:$B$7)</f>
        <v>Tarvikkeet</v>
      </c>
      <c r="K4913">
        <f>Table1[[#This Row],[Myyntihinta]]-Table1[[#This Row],[Ostohinta]]</f>
        <v>4.8000000000000007</v>
      </c>
    </row>
    <row r="4914" spans="1:11" x14ac:dyDescent="0.2">
      <c r="A4914">
        <v>55412</v>
      </c>
      <c r="B4914" s="21">
        <v>44816</v>
      </c>
      <c r="C4914" s="26" t="s">
        <v>828</v>
      </c>
      <c r="D4914">
        <v>1</v>
      </c>
      <c r="E4914">
        <v>6</v>
      </c>
      <c r="F4914">
        <v>14</v>
      </c>
      <c r="G4914">
        <v>10.75</v>
      </c>
      <c r="H4914" t="str">
        <f>_xlfn.XLOOKUP(Table1[[#This Row],[MyyjäID]],myyjat!$A$2:$A$16,myyjat!$B$2:$B$16)</f>
        <v>Hessu</v>
      </c>
      <c r="I4914">
        <f>_xlfn.XLOOKUP(Table1[[#This Row],[Tuotenumero]],tuotteet!$A$2:$A$26,tuotteet!$C$2:$C$26)</f>
        <v>4</v>
      </c>
      <c r="J4914" t="str">
        <f>_xlfn.XLOOKUP(Table1[[#This Row],[ryhmäID]],ryhmat!$A$2:$A$7,ryhmat!$B$2:$B$7)</f>
        <v>Tarvikkeet</v>
      </c>
      <c r="K4914">
        <f>Table1[[#This Row],[Myyntihinta]]-Table1[[#This Row],[Ostohinta]]</f>
        <v>3.25</v>
      </c>
    </row>
    <row r="4915" spans="1:11" x14ac:dyDescent="0.2">
      <c r="A4915">
        <v>55413</v>
      </c>
      <c r="B4915" s="21">
        <v>44817</v>
      </c>
      <c r="C4915" s="26" t="s">
        <v>828</v>
      </c>
      <c r="D4915">
        <v>1</v>
      </c>
      <c r="E4915">
        <v>16</v>
      </c>
      <c r="F4915">
        <v>14</v>
      </c>
      <c r="G4915">
        <v>11.1</v>
      </c>
      <c r="H4915" t="str">
        <f>_xlfn.XLOOKUP(Table1[[#This Row],[MyyjäID]],myyjat!$A$2:$A$16,myyjat!$B$2:$B$16)</f>
        <v>Sanni</v>
      </c>
      <c r="I4915">
        <f>_xlfn.XLOOKUP(Table1[[#This Row],[Tuotenumero]],tuotteet!$A$2:$A$26,tuotteet!$C$2:$C$26)</f>
        <v>4</v>
      </c>
      <c r="J4915" t="str">
        <f>_xlfn.XLOOKUP(Table1[[#This Row],[ryhmäID]],ryhmat!$A$2:$A$7,ryhmat!$B$2:$B$7)</f>
        <v>Tarvikkeet</v>
      </c>
      <c r="K4915">
        <f>Table1[[#This Row],[Myyntihinta]]-Table1[[#This Row],[Ostohinta]]</f>
        <v>2.9000000000000004</v>
      </c>
    </row>
    <row r="4916" spans="1:11" x14ac:dyDescent="0.2">
      <c r="A4916">
        <v>55414</v>
      </c>
      <c r="B4916" s="21">
        <v>44817</v>
      </c>
      <c r="C4916" s="26" t="s">
        <v>828</v>
      </c>
      <c r="D4916">
        <v>1</v>
      </c>
      <c r="E4916">
        <v>2</v>
      </c>
      <c r="F4916">
        <v>14</v>
      </c>
      <c r="G4916">
        <v>10.28</v>
      </c>
      <c r="H4916" t="str">
        <f>_xlfn.XLOOKUP(Table1[[#This Row],[MyyjäID]],myyjat!$A$2:$A$16,myyjat!$B$2:$B$16)</f>
        <v>Petteri</v>
      </c>
      <c r="I4916">
        <f>_xlfn.XLOOKUP(Table1[[#This Row],[Tuotenumero]],tuotteet!$A$2:$A$26,tuotteet!$C$2:$C$26)</f>
        <v>4</v>
      </c>
      <c r="J4916" t="str">
        <f>_xlfn.XLOOKUP(Table1[[#This Row],[ryhmäID]],ryhmat!$A$2:$A$7,ryhmat!$B$2:$B$7)</f>
        <v>Tarvikkeet</v>
      </c>
      <c r="K4916">
        <f>Table1[[#This Row],[Myyntihinta]]-Table1[[#This Row],[Ostohinta]]</f>
        <v>3.7200000000000006</v>
      </c>
    </row>
    <row r="4917" spans="1:11" x14ac:dyDescent="0.2">
      <c r="A4917">
        <v>55415</v>
      </c>
      <c r="B4917" s="21">
        <v>44817</v>
      </c>
      <c r="C4917" s="26" t="s">
        <v>833</v>
      </c>
      <c r="D4917">
        <v>1</v>
      </c>
      <c r="E4917">
        <v>7</v>
      </c>
      <c r="F4917">
        <v>34</v>
      </c>
      <c r="G4917">
        <v>18.489999999999998</v>
      </c>
      <c r="H4917" t="str">
        <f>_xlfn.XLOOKUP(Table1[[#This Row],[MyyjäID]],myyjat!$A$2:$A$16,myyjat!$B$2:$B$16)</f>
        <v>Rauno</v>
      </c>
      <c r="I4917">
        <f>_xlfn.XLOOKUP(Table1[[#This Row],[Tuotenumero]],tuotteet!$A$2:$A$26,tuotteet!$C$2:$C$26)</f>
        <v>4</v>
      </c>
      <c r="J4917" t="str">
        <f>_xlfn.XLOOKUP(Table1[[#This Row],[ryhmäID]],ryhmat!$A$2:$A$7,ryhmat!$B$2:$B$7)</f>
        <v>Tarvikkeet</v>
      </c>
      <c r="K4917">
        <f>Table1[[#This Row],[Myyntihinta]]-Table1[[#This Row],[Ostohinta]]</f>
        <v>15.510000000000002</v>
      </c>
    </row>
    <row r="4918" spans="1:11" x14ac:dyDescent="0.2">
      <c r="A4918">
        <v>55416</v>
      </c>
      <c r="B4918" s="21">
        <v>44817</v>
      </c>
      <c r="C4918" s="26" t="s">
        <v>828</v>
      </c>
      <c r="D4918">
        <v>1</v>
      </c>
      <c r="E4918">
        <v>15</v>
      </c>
      <c r="F4918">
        <v>15</v>
      </c>
      <c r="G4918">
        <v>10.85</v>
      </c>
      <c r="H4918" t="str">
        <f>_xlfn.XLOOKUP(Table1[[#This Row],[MyyjäID]],myyjat!$A$2:$A$16,myyjat!$B$2:$B$16)</f>
        <v>Sohvi</v>
      </c>
      <c r="I4918">
        <f>_xlfn.XLOOKUP(Table1[[#This Row],[Tuotenumero]],tuotteet!$A$2:$A$26,tuotteet!$C$2:$C$26)</f>
        <v>4</v>
      </c>
      <c r="J4918" t="str">
        <f>_xlfn.XLOOKUP(Table1[[#This Row],[ryhmäID]],ryhmat!$A$2:$A$7,ryhmat!$B$2:$B$7)</f>
        <v>Tarvikkeet</v>
      </c>
      <c r="K4918">
        <f>Table1[[#This Row],[Myyntihinta]]-Table1[[#This Row],[Ostohinta]]</f>
        <v>4.1500000000000004</v>
      </c>
    </row>
    <row r="4919" spans="1:11" x14ac:dyDescent="0.2">
      <c r="A4919">
        <v>55417</v>
      </c>
      <c r="B4919" s="21">
        <v>44817</v>
      </c>
      <c r="C4919" s="26" t="s">
        <v>828</v>
      </c>
      <c r="D4919">
        <v>1</v>
      </c>
      <c r="E4919">
        <v>6</v>
      </c>
      <c r="F4919">
        <v>15</v>
      </c>
      <c r="G4919">
        <v>10.66</v>
      </c>
      <c r="H4919" t="str">
        <f>_xlfn.XLOOKUP(Table1[[#This Row],[MyyjäID]],myyjat!$A$2:$A$16,myyjat!$B$2:$B$16)</f>
        <v>Hessu</v>
      </c>
      <c r="I4919">
        <f>_xlfn.XLOOKUP(Table1[[#This Row],[Tuotenumero]],tuotteet!$A$2:$A$26,tuotteet!$C$2:$C$26)</f>
        <v>4</v>
      </c>
      <c r="J4919" t="str">
        <f>_xlfn.XLOOKUP(Table1[[#This Row],[ryhmäID]],ryhmat!$A$2:$A$7,ryhmat!$B$2:$B$7)</f>
        <v>Tarvikkeet</v>
      </c>
      <c r="K4919">
        <f>Table1[[#This Row],[Myyntihinta]]-Table1[[#This Row],[Ostohinta]]</f>
        <v>4.34</v>
      </c>
    </row>
    <row r="4920" spans="1:11" x14ac:dyDescent="0.2">
      <c r="A4920">
        <v>55418</v>
      </c>
      <c r="B4920" s="21">
        <v>44817</v>
      </c>
      <c r="C4920" s="26" t="s">
        <v>827</v>
      </c>
      <c r="D4920">
        <v>1</v>
      </c>
      <c r="E4920">
        <v>7</v>
      </c>
      <c r="F4920">
        <v>256</v>
      </c>
      <c r="G4920">
        <v>139.47</v>
      </c>
      <c r="H4920" t="str">
        <f>_xlfn.XLOOKUP(Table1[[#This Row],[MyyjäID]],myyjat!$A$2:$A$16,myyjat!$B$2:$B$16)</f>
        <v>Rauno</v>
      </c>
      <c r="I4920">
        <f>_xlfn.XLOOKUP(Table1[[#This Row],[Tuotenumero]],tuotteet!$A$2:$A$26,tuotteet!$C$2:$C$26)</f>
        <v>1</v>
      </c>
      <c r="J4920" t="str">
        <f>_xlfn.XLOOKUP(Table1[[#This Row],[ryhmäID]],ryhmat!$A$2:$A$7,ryhmat!$B$2:$B$7)</f>
        <v>Äänentoisto</v>
      </c>
      <c r="K4920">
        <f>Table1[[#This Row],[Myyntihinta]]-Table1[[#This Row],[Ostohinta]]</f>
        <v>116.53</v>
      </c>
    </row>
    <row r="4921" spans="1:11" x14ac:dyDescent="0.2">
      <c r="A4921">
        <v>55419</v>
      </c>
      <c r="B4921" s="21">
        <v>44817</v>
      </c>
      <c r="C4921" s="26" t="s">
        <v>828</v>
      </c>
      <c r="D4921">
        <v>1</v>
      </c>
      <c r="E4921">
        <v>6</v>
      </c>
      <c r="F4921">
        <v>15</v>
      </c>
      <c r="G4921">
        <v>10.96</v>
      </c>
      <c r="H4921" t="str">
        <f>_xlfn.XLOOKUP(Table1[[#This Row],[MyyjäID]],myyjat!$A$2:$A$16,myyjat!$B$2:$B$16)</f>
        <v>Hessu</v>
      </c>
      <c r="I4921">
        <f>_xlfn.XLOOKUP(Table1[[#This Row],[Tuotenumero]],tuotteet!$A$2:$A$26,tuotteet!$C$2:$C$26)</f>
        <v>4</v>
      </c>
      <c r="J4921" t="str">
        <f>_xlfn.XLOOKUP(Table1[[#This Row],[ryhmäID]],ryhmat!$A$2:$A$7,ryhmat!$B$2:$B$7)</f>
        <v>Tarvikkeet</v>
      </c>
      <c r="K4921">
        <f>Table1[[#This Row],[Myyntihinta]]-Table1[[#This Row],[Ostohinta]]</f>
        <v>4.0399999999999991</v>
      </c>
    </row>
    <row r="4922" spans="1:11" x14ac:dyDescent="0.2">
      <c r="A4922">
        <v>55420</v>
      </c>
      <c r="B4922" s="21">
        <v>44817</v>
      </c>
      <c r="C4922" s="26" t="s">
        <v>828</v>
      </c>
      <c r="D4922">
        <v>1</v>
      </c>
      <c r="E4922">
        <v>7</v>
      </c>
      <c r="F4922">
        <v>14</v>
      </c>
      <c r="G4922">
        <v>10.29</v>
      </c>
      <c r="H4922" t="str">
        <f>_xlfn.XLOOKUP(Table1[[#This Row],[MyyjäID]],myyjat!$A$2:$A$16,myyjat!$B$2:$B$16)</f>
        <v>Rauno</v>
      </c>
      <c r="I4922">
        <f>_xlfn.XLOOKUP(Table1[[#This Row],[Tuotenumero]],tuotteet!$A$2:$A$26,tuotteet!$C$2:$C$26)</f>
        <v>4</v>
      </c>
      <c r="J4922" t="str">
        <f>_xlfn.XLOOKUP(Table1[[#This Row],[ryhmäID]],ryhmat!$A$2:$A$7,ryhmat!$B$2:$B$7)</f>
        <v>Tarvikkeet</v>
      </c>
      <c r="K4922">
        <f>Table1[[#This Row],[Myyntihinta]]-Table1[[#This Row],[Ostohinta]]</f>
        <v>3.7100000000000009</v>
      </c>
    </row>
    <row r="4923" spans="1:11" x14ac:dyDescent="0.2">
      <c r="A4923">
        <v>55421</v>
      </c>
      <c r="B4923" s="21">
        <v>44817</v>
      </c>
      <c r="C4923" s="26" t="s">
        <v>828</v>
      </c>
      <c r="D4923">
        <v>1</v>
      </c>
      <c r="E4923">
        <v>19</v>
      </c>
      <c r="F4923">
        <v>14</v>
      </c>
      <c r="G4923">
        <v>11.15</v>
      </c>
      <c r="H4923" t="str">
        <f>_xlfn.XLOOKUP(Table1[[#This Row],[MyyjäID]],myyjat!$A$2:$A$16,myyjat!$B$2:$B$16)</f>
        <v>Valtteri</v>
      </c>
      <c r="I4923">
        <f>_xlfn.XLOOKUP(Table1[[#This Row],[Tuotenumero]],tuotteet!$A$2:$A$26,tuotteet!$C$2:$C$26)</f>
        <v>4</v>
      </c>
      <c r="J4923" t="str">
        <f>_xlfn.XLOOKUP(Table1[[#This Row],[ryhmäID]],ryhmat!$A$2:$A$7,ryhmat!$B$2:$B$7)</f>
        <v>Tarvikkeet</v>
      </c>
      <c r="K4923">
        <f>Table1[[#This Row],[Myyntihinta]]-Table1[[#This Row],[Ostohinta]]</f>
        <v>2.8499999999999996</v>
      </c>
    </row>
    <row r="4924" spans="1:11" x14ac:dyDescent="0.2">
      <c r="A4924">
        <v>55422</v>
      </c>
      <c r="B4924" s="21">
        <v>44817</v>
      </c>
      <c r="C4924" s="26" t="s">
        <v>828</v>
      </c>
      <c r="D4924">
        <v>1</v>
      </c>
      <c r="E4924">
        <v>18</v>
      </c>
      <c r="F4924">
        <v>15</v>
      </c>
      <c r="G4924">
        <v>10.49</v>
      </c>
      <c r="H4924" t="str">
        <f>_xlfn.XLOOKUP(Table1[[#This Row],[MyyjäID]],myyjat!$A$2:$A$16,myyjat!$B$2:$B$16)</f>
        <v>Juhani</v>
      </c>
      <c r="I4924">
        <f>_xlfn.XLOOKUP(Table1[[#This Row],[Tuotenumero]],tuotteet!$A$2:$A$26,tuotteet!$C$2:$C$26)</f>
        <v>4</v>
      </c>
      <c r="J4924" t="str">
        <f>_xlfn.XLOOKUP(Table1[[#This Row],[ryhmäID]],ryhmat!$A$2:$A$7,ryhmat!$B$2:$B$7)</f>
        <v>Tarvikkeet</v>
      </c>
      <c r="K4924">
        <f>Table1[[#This Row],[Myyntihinta]]-Table1[[#This Row],[Ostohinta]]</f>
        <v>4.51</v>
      </c>
    </row>
    <row r="4925" spans="1:11" x14ac:dyDescent="0.2">
      <c r="A4925">
        <v>55423</v>
      </c>
      <c r="B4925" s="21">
        <v>44817</v>
      </c>
      <c r="C4925" s="26" t="s">
        <v>828</v>
      </c>
      <c r="D4925">
        <v>1</v>
      </c>
      <c r="E4925">
        <v>9</v>
      </c>
      <c r="F4925">
        <v>15</v>
      </c>
      <c r="G4925">
        <v>10.3</v>
      </c>
      <c r="H4925" t="str">
        <f>_xlfn.XLOOKUP(Table1[[#This Row],[MyyjäID]],myyjat!$A$2:$A$16,myyjat!$B$2:$B$16)</f>
        <v>Maija</v>
      </c>
      <c r="I4925">
        <f>_xlfn.XLOOKUP(Table1[[#This Row],[Tuotenumero]],tuotteet!$A$2:$A$26,tuotteet!$C$2:$C$26)</f>
        <v>4</v>
      </c>
      <c r="J4925" t="str">
        <f>_xlfn.XLOOKUP(Table1[[#This Row],[ryhmäID]],ryhmat!$A$2:$A$7,ryhmat!$B$2:$B$7)</f>
        <v>Tarvikkeet</v>
      </c>
      <c r="K4925">
        <f>Table1[[#This Row],[Myyntihinta]]-Table1[[#This Row],[Ostohinta]]</f>
        <v>4.6999999999999993</v>
      </c>
    </row>
    <row r="4926" spans="1:11" x14ac:dyDescent="0.2">
      <c r="A4926">
        <v>55424</v>
      </c>
      <c r="B4926" s="21">
        <v>44818</v>
      </c>
      <c r="C4926" s="26" t="s">
        <v>828</v>
      </c>
      <c r="D4926">
        <v>1</v>
      </c>
      <c r="E4926">
        <v>14</v>
      </c>
      <c r="F4926">
        <v>15</v>
      </c>
      <c r="G4926">
        <v>10.57</v>
      </c>
      <c r="H4926" t="str">
        <f>_xlfn.XLOOKUP(Table1[[#This Row],[MyyjäID]],myyjat!$A$2:$A$16,myyjat!$B$2:$B$16)</f>
        <v>Hillevi</v>
      </c>
      <c r="I4926">
        <f>_xlfn.XLOOKUP(Table1[[#This Row],[Tuotenumero]],tuotteet!$A$2:$A$26,tuotteet!$C$2:$C$26)</f>
        <v>4</v>
      </c>
      <c r="J4926" t="str">
        <f>_xlfn.XLOOKUP(Table1[[#This Row],[ryhmäID]],ryhmat!$A$2:$A$7,ryhmat!$B$2:$B$7)</f>
        <v>Tarvikkeet</v>
      </c>
      <c r="K4926">
        <f>Table1[[#This Row],[Myyntihinta]]-Table1[[#This Row],[Ostohinta]]</f>
        <v>4.43</v>
      </c>
    </row>
    <row r="4927" spans="1:11" x14ac:dyDescent="0.2">
      <c r="A4927">
        <v>55425</v>
      </c>
      <c r="B4927" s="21">
        <v>44819</v>
      </c>
      <c r="C4927" s="26" t="s">
        <v>828</v>
      </c>
      <c r="D4927">
        <v>1</v>
      </c>
      <c r="E4927">
        <v>6</v>
      </c>
      <c r="F4927">
        <v>15</v>
      </c>
      <c r="G4927">
        <v>11.16</v>
      </c>
      <c r="H4927" t="str">
        <f>_xlfn.XLOOKUP(Table1[[#This Row],[MyyjäID]],myyjat!$A$2:$A$16,myyjat!$B$2:$B$16)</f>
        <v>Hessu</v>
      </c>
      <c r="I4927">
        <f>_xlfn.XLOOKUP(Table1[[#This Row],[Tuotenumero]],tuotteet!$A$2:$A$26,tuotteet!$C$2:$C$26)</f>
        <v>4</v>
      </c>
      <c r="J4927" t="str">
        <f>_xlfn.XLOOKUP(Table1[[#This Row],[ryhmäID]],ryhmat!$A$2:$A$7,ryhmat!$B$2:$B$7)</f>
        <v>Tarvikkeet</v>
      </c>
      <c r="K4927">
        <f>Table1[[#This Row],[Myyntihinta]]-Table1[[#This Row],[Ostohinta]]</f>
        <v>3.84</v>
      </c>
    </row>
    <row r="4928" spans="1:11" x14ac:dyDescent="0.2">
      <c r="A4928">
        <v>55426</v>
      </c>
      <c r="B4928" s="21">
        <v>44820</v>
      </c>
      <c r="C4928" s="26" t="s">
        <v>828</v>
      </c>
      <c r="D4928">
        <v>1</v>
      </c>
      <c r="E4928">
        <v>6</v>
      </c>
      <c r="F4928">
        <v>15</v>
      </c>
      <c r="G4928">
        <v>10.98</v>
      </c>
      <c r="H4928" t="str">
        <f>_xlfn.XLOOKUP(Table1[[#This Row],[MyyjäID]],myyjat!$A$2:$A$16,myyjat!$B$2:$B$16)</f>
        <v>Hessu</v>
      </c>
      <c r="I4928">
        <f>_xlfn.XLOOKUP(Table1[[#This Row],[Tuotenumero]],tuotteet!$A$2:$A$26,tuotteet!$C$2:$C$26)</f>
        <v>4</v>
      </c>
      <c r="J4928" t="str">
        <f>_xlfn.XLOOKUP(Table1[[#This Row],[ryhmäID]],ryhmat!$A$2:$A$7,ryhmat!$B$2:$B$7)</f>
        <v>Tarvikkeet</v>
      </c>
      <c r="K4928">
        <f>Table1[[#This Row],[Myyntihinta]]-Table1[[#This Row],[Ostohinta]]</f>
        <v>4.0199999999999996</v>
      </c>
    </row>
    <row r="4929" spans="1:11" x14ac:dyDescent="0.2">
      <c r="A4929">
        <v>55427</v>
      </c>
      <c r="B4929" s="21">
        <v>44820</v>
      </c>
      <c r="C4929" s="26" t="s">
        <v>828</v>
      </c>
      <c r="D4929">
        <v>1</v>
      </c>
      <c r="E4929">
        <v>18</v>
      </c>
      <c r="F4929">
        <v>15</v>
      </c>
      <c r="G4929">
        <v>10.41</v>
      </c>
      <c r="H4929" t="str">
        <f>_xlfn.XLOOKUP(Table1[[#This Row],[MyyjäID]],myyjat!$A$2:$A$16,myyjat!$B$2:$B$16)</f>
        <v>Juhani</v>
      </c>
      <c r="I4929">
        <f>_xlfn.XLOOKUP(Table1[[#This Row],[Tuotenumero]],tuotteet!$A$2:$A$26,tuotteet!$C$2:$C$26)</f>
        <v>4</v>
      </c>
      <c r="J4929" t="str">
        <f>_xlfn.XLOOKUP(Table1[[#This Row],[ryhmäID]],ryhmat!$A$2:$A$7,ryhmat!$B$2:$B$7)</f>
        <v>Tarvikkeet</v>
      </c>
      <c r="K4929">
        <f>Table1[[#This Row],[Myyntihinta]]-Table1[[#This Row],[Ostohinta]]</f>
        <v>4.59</v>
      </c>
    </row>
    <row r="4930" spans="1:11" x14ac:dyDescent="0.2">
      <c r="A4930">
        <v>55428</v>
      </c>
      <c r="B4930" s="21">
        <v>44820</v>
      </c>
      <c r="C4930" s="26" t="s">
        <v>826</v>
      </c>
      <c r="D4930">
        <v>1</v>
      </c>
      <c r="E4930">
        <v>5</v>
      </c>
      <c r="F4930">
        <v>18</v>
      </c>
      <c r="G4930">
        <v>8.73</v>
      </c>
      <c r="H4930" t="str">
        <f>_xlfn.XLOOKUP(Table1[[#This Row],[MyyjäID]],myyjat!$A$2:$A$16,myyjat!$B$2:$B$16)</f>
        <v>Liisa</v>
      </c>
      <c r="I4930">
        <f>_xlfn.XLOOKUP(Table1[[#This Row],[Tuotenumero]],tuotteet!$A$2:$A$26,tuotteet!$C$2:$C$26)</f>
        <v>4</v>
      </c>
      <c r="J4930" t="str">
        <f>_xlfn.XLOOKUP(Table1[[#This Row],[ryhmäID]],ryhmat!$A$2:$A$7,ryhmat!$B$2:$B$7)</f>
        <v>Tarvikkeet</v>
      </c>
      <c r="K4930">
        <f>Table1[[#This Row],[Myyntihinta]]-Table1[[#This Row],[Ostohinta]]</f>
        <v>9.27</v>
      </c>
    </row>
    <row r="4931" spans="1:11" x14ac:dyDescent="0.2">
      <c r="A4931">
        <v>55429</v>
      </c>
      <c r="B4931" s="21">
        <v>44820</v>
      </c>
      <c r="C4931" s="26" t="s">
        <v>828</v>
      </c>
      <c r="D4931">
        <v>1</v>
      </c>
      <c r="E4931">
        <v>2</v>
      </c>
      <c r="F4931">
        <v>14</v>
      </c>
      <c r="G4931">
        <v>11.11</v>
      </c>
      <c r="H4931" t="str">
        <f>_xlfn.XLOOKUP(Table1[[#This Row],[MyyjäID]],myyjat!$A$2:$A$16,myyjat!$B$2:$B$16)</f>
        <v>Petteri</v>
      </c>
      <c r="I4931">
        <f>_xlfn.XLOOKUP(Table1[[#This Row],[Tuotenumero]],tuotteet!$A$2:$A$26,tuotteet!$C$2:$C$26)</f>
        <v>4</v>
      </c>
      <c r="J4931" t="str">
        <f>_xlfn.XLOOKUP(Table1[[#This Row],[ryhmäID]],ryhmat!$A$2:$A$7,ryhmat!$B$2:$B$7)</f>
        <v>Tarvikkeet</v>
      </c>
      <c r="K4931">
        <f>Table1[[#This Row],[Myyntihinta]]-Table1[[#This Row],[Ostohinta]]</f>
        <v>2.8900000000000006</v>
      </c>
    </row>
    <row r="4932" spans="1:11" x14ac:dyDescent="0.2">
      <c r="A4932">
        <v>55430</v>
      </c>
      <c r="B4932" s="21">
        <v>44820</v>
      </c>
      <c r="C4932" s="26" t="s">
        <v>828</v>
      </c>
      <c r="D4932">
        <v>1</v>
      </c>
      <c r="E4932">
        <v>10</v>
      </c>
      <c r="F4932">
        <v>14</v>
      </c>
      <c r="G4932">
        <v>10.52</v>
      </c>
      <c r="H4932" t="str">
        <f>_xlfn.XLOOKUP(Table1[[#This Row],[MyyjäID]],myyjat!$A$2:$A$16,myyjat!$B$2:$B$16)</f>
        <v>Jenni</v>
      </c>
      <c r="I4932">
        <f>_xlfn.XLOOKUP(Table1[[#This Row],[Tuotenumero]],tuotteet!$A$2:$A$26,tuotteet!$C$2:$C$26)</f>
        <v>4</v>
      </c>
      <c r="J4932" t="str">
        <f>_xlfn.XLOOKUP(Table1[[#This Row],[ryhmäID]],ryhmat!$A$2:$A$7,ryhmat!$B$2:$B$7)</f>
        <v>Tarvikkeet</v>
      </c>
      <c r="K4932">
        <f>Table1[[#This Row],[Myyntihinta]]-Table1[[#This Row],[Ostohinta]]</f>
        <v>3.4800000000000004</v>
      </c>
    </row>
    <row r="4933" spans="1:11" x14ac:dyDescent="0.2">
      <c r="A4933">
        <v>55431</v>
      </c>
      <c r="B4933" s="21">
        <v>44821</v>
      </c>
      <c r="C4933" s="26" t="s">
        <v>828</v>
      </c>
      <c r="D4933">
        <v>1</v>
      </c>
      <c r="E4933">
        <v>5</v>
      </c>
      <c r="F4933">
        <v>15</v>
      </c>
      <c r="G4933">
        <v>10.74</v>
      </c>
      <c r="H4933" t="str">
        <f>_xlfn.XLOOKUP(Table1[[#This Row],[MyyjäID]],myyjat!$A$2:$A$16,myyjat!$B$2:$B$16)</f>
        <v>Liisa</v>
      </c>
      <c r="I4933">
        <f>_xlfn.XLOOKUP(Table1[[#This Row],[Tuotenumero]],tuotteet!$A$2:$A$26,tuotteet!$C$2:$C$26)</f>
        <v>4</v>
      </c>
      <c r="J4933" t="str">
        <f>_xlfn.XLOOKUP(Table1[[#This Row],[ryhmäID]],ryhmat!$A$2:$A$7,ryhmat!$B$2:$B$7)</f>
        <v>Tarvikkeet</v>
      </c>
      <c r="K4933">
        <f>Table1[[#This Row],[Myyntihinta]]-Table1[[#This Row],[Ostohinta]]</f>
        <v>4.26</v>
      </c>
    </row>
    <row r="4934" spans="1:11" x14ac:dyDescent="0.2">
      <c r="A4934">
        <v>55432</v>
      </c>
      <c r="B4934" s="21">
        <v>44821</v>
      </c>
      <c r="C4934" s="26" t="s">
        <v>828</v>
      </c>
      <c r="D4934">
        <v>1</v>
      </c>
      <c r="E4934">
        <v>7</v>
      </c>
      <c r="F4934">
        <v>14</v>
      </c>
      <c r="G4934">
        <v>10.79</v>
      </c>
      <c r="H4934" t="str">
        <f>_xlfn.XLOOKUP(Table1[[#This Row],[MyyjäID]],myyjat!$A$2:$A$16,myyjat!$B$2:$B$16)</f>
        <v>Rauno</v>
      </c>
      <c r="I4934">
        <f>_xlfn.XLOOKUP(Table1[[#This Row],[Tuotenumero]],tuotteet!$A$2:$A$26,tuotteet!$C$2:$C$26)</f>
        <v>4</v>
      </c>
      <c r="J4934" t="str">
        <f>_xlfn.XLOOKUP(Table1[[#This Row],[ryhmäID]],ryhmat!$A$2:$A$7,ryhmat!$B$2:$B$7)</f>
        <v>Tarvikkeet</v>
      </c>
      <c r="K4934">
        <f>Table1[[#This Row],[Myyntihinta]]-Table1[[#This Row],[Ostohinta]]</f>
        <v>3.2100000000000009</v>
      </c>
    </row>
    <row r="4935" spans="1:11" x14ac:dyDescent="0.2">
      <c r="A4935">
        <v>55433</v>
      </c>
      <c r="B4935" s="21">
        <v>44821</v>
      </c>
      <c r="C4935" s="26" t="s">
        <v>830</v>
      </c>
      <c r="D4935">
        <v>1</v>
      </c>
      <c r="E4935">
        <v>16</v>
      </c>
      <c r="F4935">
        <v>57</v>
      </c>
      <c r="G4935">
        <v>45.68</v>
      </c>
      <c r="H4935" t="str">
        <f>_xlfn.XLOOKUP(Table1[[#This Row],[MyyjäID]],myyjat!$A$2:$A$16,myyjat!$B$2:$B$16)</f>
        <v>Sanni</v>
      </c>
      <c r="I4935">
        <f>_xlfn.XLOOKUP(Table1[[#This Row],[Tuotenumero]],tuotteet!$A$2:$A$26,tuotteet!$C$2:$C$26)</f>
        <v>4</v>
      </c>
      <c r="J4935" t="str">
        <f>_xlfn.XLOOKUP(Table1[[#This Row],[ryhmäID]],ryhmat!$A$2:$A$7,ryhmat!$B$2:$B$7)</f>
        <v>Tarvikkeet</v>
      </c>
      <c r="K4935">
        <f>Table1[[#This Row],[Myyntihinta]]-Table1[[#This Row],[Ostohinta]]</f>
        <v>11.32</v>
      </c>
    </row>
    <row r="4936" spans="1:11" x14ac:dyDescent="0.2">
      <c r="A4936">
        <v>55434</v>
      </c>
      <c r="B4936" s="21">
        <v>44821</v>
      </c>
      <c r="C4936" s="26" t="s">
        <v>827</v>
      </c>
      <c r="D4936">
        <v>1</v>
      </c>
      <c r="E4936">
        <v>18</v>
      </c>
      <c r="F4936">
        <v>250</v>
      </c>
      <c r="G4936">
        <v>130.68</v>
      </c>
      <c r="H4936" t="str">
        <f>_xlfn.XLOOKUP(Table1[[#This Row],[MyyjäID]],myyjat!$A$2:$A$16,myyjat!$B$2:$B$16)</f>
        <v>Juhani</v>
      </c>
      <c r="I4936">
        <f>_xlfn.XLOOKUP(Table1[[#This Row],[Tuotenumero]],tuotteet!$A$2:$A$26,tuotteet!$C$2:$C$26)</f>
        <v>1</v>
      </c>
      <c r="J4936" t="str">
        <f>_xlfn.XLOOKUP(Table1[[#This Row],[ryhmäID]],ryhmat!$A$2:$A$7,ryhmat!$B$2:$B$7)</f>
        <v>Äänentoisto</v>
      </c>
      <c r="K4936">
        <f>Table1[[#This Row],[Myyntihinta]]-Table1[[#This Row],[Ostohinta]]</f>
        <v>119.32</v>
      </c>
    </row>
    <row r="4937" spans="1:11" x14ac:dyDescent="0.2">
      <c r="A4937">
        <v>55435</v>
      </c>
      <c r="B4937" s="21">
        <v>44822</v>
      </c>
      <c r="C4937" s="26" t="s">
        <v>828</v>
      </c>
      <c r="D4937">
        <v>1</v>
      </c>
      <c r="E4937">
        <v>6</v>
      </c>
      <c r="F4937">
        <v>15</v>
      </c>
      <c r="G4937">
        <v>10.54</v>
      </c>
      <c r="H4937" t="str">
        <f>_xlfn.XLOOKUP(Table1[[#This Row],[MyyjäID]],myyjat!$A$2:$A$16,myyjat!$B$2:$B$16)</f>
        <v>Hessu</v>
      </c>
      <c r="I4937">
        <f>_xlfn.XLOOKUP(Table1[[#This Row],[Tuotenumero]],tuotteet!$A$2:$A$26,tuotteet!$C$2:$C$26)</f>
        <v>4</v>
      </c>
      <c r="J4937" t="str">
        <f>_xlfn.XLOOKUP(Table1[[#This Row],[ryhmäID]],ryhmat!$A$2:$A$7,ryhmat!$B$2:$B$7)</f>
        <v>Tarvikkeet</v>
      </c>
      <c r="K4937">
        <f>Table1[[#This Row],[Myyntihinta]]-Table1[[#This Row],[Ostohinta]]</f>
        <v>4.4600000000000009</v>
      </c>
    </row>
    <row r="4938" spans="1:11" x14ac:dyDescent="0.2">
      <c r="A4938">
        <v>55436</v>
      </c>
      <c r="B4938" s="21">
        <v>44822</v>
      </c>
      <c r="C4938" s="26" t="s">
        <v>828</v>
      </c>
      <c r="D4938">
        <v>1</v>
      </c>
      <c r="E4938">
        <v>7</v>
      </c>
      <c r="F4938">
        <v>15</v>
      </c>
      <c r="G4938">
        <v>10.57</v>
      </c>
      <c r="H4938" t="str">
        <f>_xlfn.XLOOKUP(Table1[[#This Row],[MyyjäID]],myyjat!$A$2:$A$16,myyjat!$B$2:$B$16)</f>
        <v>Rauno</v>
      </c>
      <c r="I4938">
        <f>_xlfn.XLOOKUP(Table1[[#This Row],[Tuotenumero]],tuotteet!$A$2:$A$26,tuotteet!$C$2:$C$26)</f>
        <v>4</v>
      </c>
      <c r="J4938" t="str">
        <f>_xlfn.XLOOKUP(Table1[[#This Row],[ryhmäID]],ryhmat!$A$2:$A$7,ryhmat!$B$2:$B$7)</f>
        <v>Tarvikkeet</v>
      </c>
      <c r="K4938">
        <f>Table1[[#This Row],[Myyntihinta]]-Table1[[#This Row],[Ostohinta]]</f>
        <v>4.43</v>
      </c>
    </row>
    <row r="4939" spans="1:11" x14ac:dyDescent="0.2">
      <c r="A4939">
        <v>55437</v>
      </c>
      <c r="B4939" s="21">
        <v>44822</v>
      </c>
      <c r="C4939" s="26" t="s">
        <v>829</v>
      </c>
      <c r="D4939">
        <v>1</v>
      </c>
      <c r="E4939">
        <v>13</v>
      </c>
      <c r="F4939">
        <v>342</v>
      </c>
      <c r="G4939">
        <v>231.13</v>
      </c>
      <c r="H4939" t="str">
        <f>_xlfn.XLOOKUP(Table1[[#This Row],[MyyjäID]],myyjat!$A$2:$A$16,myyjat!$B$2:$B$16)</f>
        <v>Mari</v>
      </c>
      <c r="I4939">
        <f>_xlfn.XLOOKUP(Table1[[#This Row],[Tuotenumero]],tuotteet!$A$2:$A$26,tuotteet!$C$2:$C$26)</f>
        <v>3</v>
      </c>
      <c r="J4939" t="str">
        <f>_xlfn.XLOOKUP(Table1[[#This Row],[ryhmäID]],ryhmat!$A$2:$A$7,ryhmat!$B$2:$B$7)</f>
        <v>TV</v>
      </c>
      <c r="K4939">
        <f>Table1[[#This Row],[Myyntihinta]]-Table1[[#This Row],[Ostohinta]]</f>
        <v>110.87</v>
      </c>
    </row>
    <row r="4940" spans="1:11" x14ac:dyDescent="0.2">
      <c r="A4940">
        <v>55438</v>
      </c>
      <c r="B4940" s="21">
        <v>44822</v>
      </c>
      <c r="C4940" s="26" t="s">
        <v>826</v>
      </c>
      <c r="D4940">
        <v>1</v>
      </c>
      <c r="E4940">
        <v>10</v>
      </c>
      <c r="F4940">
        <v>17</v>
      </c>
      <c r="G4940">
        <v>9.4600000000000009</v>
      </c>
      <c r="H4940" t="str">
        <f>_xlfn.XLOOKUP(Table1[[#This Row],[MyyjäID]],myyjat!$A$2:$A$16,myyjat!$B$2:$B$16)</f>
        <v>Jenni</v>
      </c>
      <c r="I4940">
        <f>_xlfn.XLOOKUP(Table1[[#This Row],[Tuotenumero]],tuotteet!$A$2:$A$26,tuotteet!$C$2:$C$26)</f>
        <v>4</v>
      </c>
      <c r="J4940" t="str">
        <f>_xlfn.XLOOKUP(Table1[[#This Row],[ryhmäID]],ryhmat!$A$2:$A$7,ryhmat!$B$2:$B$7)</f>
        <v>Tarvikkeet</v>
      </c>
      <c r="K4940">
        <f>Table1[[#This Row],[Myyntihinta]]-Table1[[#This Row],[Ostohinta]]</f>
        <v>7.5399999999999991</v>
      </c>
    </row>
    <row r="4941" spans="1:11" x14ac:dyDescent="0.2">
      <c r="A4941">
        <v>55439</v>
      </c>
      <c r="B4941" s="21">
        <v>44823</v>
      </c>
      <c r="C4941" s="26" t="s">
        <v>828</v>
      </c>
      <c r="D4941">
        <v>1</v>
      </c>
      <c r="E4941">
        <v>3</v>
      </c>
      <c r="F4941">
        <v>15</v>
      </c>
      <c r="G4941">
        <v>10.34</v>
      </c>
      <c r="H4941" t="str">
        <f>_xlfn.XLOOKUP(Table1[[#This Row],[MyyjäID]],myyjat!$A$2:$A$16,myyjat!$B$2:$B$16)</f>
        <v>Pekka</v>
      </c>
      <c r="I4941">
        <f>_xlfn.XLOOKUP(Table1[[#This Row],[Tuotenumero]],tuotteet!$A$2:$A$26,tuotteet!$C$2:$C$26)</f>
        <v>4</v>
      </c>
      <c r="J4941" t="str">
        <f>_xlfn.XLOOKUP(Table1[[#This Row],[ryhmäID]],ryhmat!$A$2:$A$7,ryhmat!$B$2:$B$7)</f>
        <v>Tarvikkeet</v>
      </c>
      <c r="K4941">
        <f>Table1[[#This Row],[Myyntihinta]]-Table1[[#This Row],[Ostohinta]]</f>
        <v>4.66</v>
      </c>
    </row>
    <row r="4942" spans="1:11" x14ac:dyDescent="0.2">
      <c r="A4942">
        <v>55440</v>
      </c>
      <c r="B4942" s="21">
        <v>44823</v>
      </c>
      <c r="C4942" s="26" t="s">
        <v>828</v>
      </c>
      <c r="D4942">
        <v>1</v>
      </c>
      <c r="E4942">
        <v>11</v>
      </c>
      <c r="F4942">
        <v>15</v>
      </c>
      <c r="G4942">
        <v>11.17</v>
      </c>
      <c r="H4942" t="str">
        <f>_xlfn.XLOOKUP(Table1[[#This Row],[MyyjäID]],myyjat!$A$2:$A$16,myyjat!$B$2:$B$16)</f>
        <v>Lisbeth</v>
      </c>
      <c r="I4942">
        <f>_xlfn.XLOOKUP(Table1[[#This Row],[Tuotenumero]],tuotteet!$A$2:$A$26,tuotteet!$C$2:$C$26)</f>
        <v>4</v>
      </c>
      <c r="J4942" t="str">
        <f>_xlfn.XLOOKUP(Table1[[#This Row],[ryhmäID]],ryhmat!$A$2:$A$7,ryhmat!$B$2:$B$7)</f>
        <v>Tarvikkeet</v>
      </c>
      <c r="K4942">
        <f>Table1[[#This Row],[Myyntihinta]]-Table1[[#This Row],[Ostohinta]]</f>
        <v>3.83</v>
      </c>
    </row>
    <row r="4943" spans="1:11" x14ac:dyDescent="0.2">
      <c r="A4943">
        <v>55441</v>
      </c>
      <c r="B4943" s="21">
        <v>44823</v>
      </c>
      <c r="C4943" s="26" t="s">
        <v>828</v>
      </c>
      <c r="D4943">
        <v>1</v>
      </c>
      <c r="E4943">
        <v>6</v>
      </c>
      <c r="F4943">
        <v>15</v>
      </c>
      <c r="G4943">
        <v>10.51</v>
      </c>
      <c r="H4943" t="str">
        <f>_xlfn.XLOOKUP(Table1[[#This Row],[MyyjäID]],myyjat!$A$2:$A$16,myyjat!$B$2:$B$16)</f>
        <v>Hessu</v>
      </c>
      <c r="I4943">
        <f>_xlfn.XLOOKUP(Table1[[#This Row],[Tuotenumero]],tuotteet!$A$2:$A$26,tuotteet!$C$2:$C$26)</f>
        <v>4</v>
      </c>
      <c r="J4943" t="str">
        <f>_xlfn.XLOOKUP(Table1[[#This Row],[ryhmäID]],ryhmat!$A$2:$A$7,ryhmat!$B$2:$B$7)</f>
        <v>Tarvikkeet</v>
      </c>
      <c r="K4943">
        <f>Table1[[#This Row],[Myyntihinta]]-Table1[[#This Row],[Ostohinta]]</f>
        <v>4.49</v>
      </c>
    </row>
    <row r="4944" spans="1:11" x14ac:dyDescent="0.2">
      <c r="A4944">
        <v>55442</v>
      </c>
      <c r="B4944" s="21">
        <v>44823</v>
      </c>
      <c r="C4944" s="26" t="s">
        <v>828</v>
      </c>
      <c r="D4944">
        <v>1</v>
      </c>
      <c r="E4944">
        <v>7</v>
      </c>
      <c r="F4944">
        <v>15</v>
      </c>
      <c r="G4944">
        <v>10.55</v>
      </c>
      <c r="H4944" t="str">
        <f>_xlfn.XLOOKUP(Table1[[#This Row],[MyyjäID]],myyjat!$A$2:$A$16,myyjat!$B$2:$B$16)</f>
        <v>Rauno</v>
      </c>
      <c r="I4944">
        <f>_xlfn.XLOOKUP(Table1[[#This Row],[Tuotenumero]],tuotteet!$A$2:$A$26,tuotteet!$C$2:$C$26)</f>
        <v>4</v>
      </c>
      <c r="J4944" t="str">
        <f>_xlfn.XLOOKUP(Table1[[#This Row],[ryhmäID]],ryhmat!$A$2:$A$7,ryhmat!$B$2:$B$7)</f>
        <v>Tarvikkeet</v>
      </c>
      <c r="K4944">
        <f>Table1[[#This Row],[Myyntihinta]]-Table1[[#This Row],[Ostohinta]]</f>
        <v>4.4499999999999993</v>
      </c>
    </row>
    <row r="4945" spans="1:11" x14ac:dyDescent="0.2">
      <c r="A4945">
        <v>55443</v>
      </c>
      <c r="B4945" s="21">
        <v>44823</v>
      </c>
      <c r="C4945" s="26" t="s">
        <v>827</v>
      </c>
      <c r="D4945">
        <v>1</v>
      </c>
      <c r="E4945">
        <v>11</v>
      </c>
      <c r="F4945">
        <v>236</v>
      </c>
      <c r="G4945">
        <v>139.63999999999999</v>
      </c>
      <c r="H4945" t="str">
        <f>_xlfn.XLOOKUP(Table1[[#This Row],[MyyjäID]],myyjat!$A$2:$A$16,myyjat!$B$2:$B$16)</f>
        <v>Lisbeth</v>
      </c>
      <c r="I4945">
        <f>_xlfn.XLOOKUP(Table1[[#This Row],[Tuotenumero]],tuotteet!$A$2:$A$26,tuotteet!$C$2:$C$26)</f>
        <v>1</v>
      </c>
      <c r="J4945" t="str">
        <f>_xlfn.XLOOKUP(Table1[[#This Row],[ryhmäID]],ryhmat!$A$2:$A$7,ryhmat!$B$2:$B$7)</f>
        <v>Äänentoisto</v>
      </c>
      <c r="K4945">
        <f>Table1[[#This Row],[Myyntihinta]]-Table1[[#This Row],[Ostohinta]]</f>
        <v>96.360000000000014</v>
      </c>
    </row>
    <row r="4946" spans="1:11" x14ac:dyDescent="0.2">
      <c r="A4946">
        <v>55444</v>
      </c>
      <c r="B4946" s="21">
        <v>44823</v>
      </c>
      <c r="C4946" s="26" t="s">
        <v>828</v>
      </c>
      <c r="D4946">
        <v>1</v>
      </c>
      <c r="E4946">
        <v>10</v>
      </c>
      <c r="F4946">
        <v>14</v>
      </c>
      <c r="G4946">
        <v>10.84</v>
      </c>
      <c r="H4946" t="str">
        <f>_xlfn.XLOOKUP(Table1[[#This Row],[MyyjäID]],myyjat!$A$2:$A$16,myyjat!$B$2:$B$16)</f>
        <v>Jenni</v>
      </c>
      <c r="I4946">
        <f>_xlfn.XLOOKUP(Table1[[#This Row],[Tuotenumero]],tuotteet!$A$2:$A$26,tuotteet!$C$2:$C$26)</f>
        <v>4</v>
      </c>
      <c r="J4946" t="str">
        <f>_xlfn.XLOOKUP(Table1[[#This Row],[ryhmäID]],ryhmat!$A$2:$A$7,ryhmat!$B$2:$B$7)</f>
        <v>Tarvikkeet</v>
      </c>
      <c r="K4946">
        <f>Table1[[#This Row],[Myyntihinta]]-Table1[[#This Row],[Ostohinta]]</f>
        <v>3.16</v>
      </c>
    </row>
    <row r="4947" spans="1:11" x14ac:dyDescent="0.2">
      <c r="A4947">
        <v>55445</v>
      </c>
      <c r="B4947" s="21">
        <v>44824</v>
      </c>
      <c r="C4947" s="26" t="s">
        <v>831</v>
      </c>
      <c r="D4947">
        <v>1</v>
      </c>
      <c r="E4947">
        <v>6</v>
      </c>
      <c r="F4947">
        <v>113</v>
      </c>
      <c r="G4947">
        <v>77.17</v>
      </c>
      <c r="H4947" t="str">
        <f>_xlfn.XLOOKUP(Table1[[#This Row],[MyyjäID]],myyjat!$A$2:$A$16,myyjat!$B$2:$B$16)</f>
        <v>Hessu</v>
      </c>
      <c r="I4947">
        <f>_xlfn.XLOOKUP(Table1[[#This Row],[Tuotenumero]],tuotteet!$A$2:$A$26,tuotteet!$C$2:$C$26)</f>
        <v>6</v>
      </c>
      <c r="J4947" t="str">
        <f>_xlfn.XLOOKUP(Table1[[#This Row],[ryhmäID]],ryhmat!$A$2:$A$7,ryhmat!$B$2:$B$7)</f>
        <v>Digiboxit</v>
      </c>
      <c r="K4947">
        <f>Table1[[#This Row],[Myyntihinta]]-Table1[[#This Row],[Ostohinta]]</f>
        <v>35.83</v>
      </c>
    </row>
    <row r="4948" spans="1:11" x14ac:dyDescent="0.2">
      <c r="A4948">
        <v>55446</v>
      </c>
      <c r="B4948" s="21">
        <v>44824</v>
      </c>
      <c r="C4948" s="26" t="s">
        <v>828</v>
      </c>
      <c r="D4948">
        <v>1</v>
      </c>
      <c r="E4948">
        <v>6</v>
      </c>
      <c r="F4948">
        <v>15</v>
      </c>
      <c r="G4948">
        <v>10.46</v>
      </c>
      <c r="H4948" t="str">
        <f>_xlfn.XLOOKUP(Table1[[#This Row],[MyyjäID]],myyjat!$A$2:$A$16,myyjat!$B$2:$B$16)</f>
        <v>Hessu</v>
      </c>
      <c r="I4948">
        <f>_xlfn.XLOOKUP(Table1[[#This Row],[Tuotenumero]],tuotteet!$A$2:$A$26,tuotteet!$C$2:$C$26)</f>
        <v>4</v>
      </c>
      <c r="J4948" t="str">
        <f>_xlfn.XLOOKUP(Table1[[#This Row],[ryhmäID]],ryhmat!$A$2:$A$7,ryhmat!$B$2:$B$7)</f>
        <v>Tarvikkeet</v>
      </c>
      <c r="K4948">
        <f>Table1[[#This Row],[Myyntihinta]]-Table1[[#This Row],[Ostohinta]]</f>
        <v>4.5399999999999991</v>
      </c>
    </row>
    <row r="4949" spans="1:11" x14ac:dyDescent="0.2">
      <c r="A4949">
        <v>55447</v>
      </c>
      <c r="B4949" s="21">
        <v>44825</v>
      </c>
      <c r="C4949" s="26" t="s">
        <v>828</v>
      </c>
      <c r="D4949">
        <v>1</v>
      </c>
      <c r="E4949">
        <v>7</v>
      </c>
      <c r="F4949">
        <v>14</v>
      </c>
      <c r="G4949">
        <v>10.220000000000001</v>
      </c>
      <c r="H4949" t="str">
        <f>_xlfn.XLOOKUP(Table1[[#This Row],[MyyjäID]],myyjat!$A$2:$A$16,myyjat!$B$2:$B$16)</f>
        <v>Rauno</v>
      </c>
      <c r="I4949">
        <f>_xlfn.XLOOKUP(Table1[[#This Row],[Tuotenumero]],tuotteet!$A$2:$A$26,tuotteet!$C$2:$C$26)</f>
        <v>4</v>
      </c>
      <c r="J4949" t="str">
        <f>_xlfn.XLOOKUP(Table1[[#This Row],[ryhmäID]],ryhmat!$A$2:$A$7,ryhmat!$B$2:$B$7)</f>
        <v>Tarvikkeet</v>
      </c>
      <c r="K4949">
        <f>Table1[[#This Row],[Myyntihinta]]-Table1[[#This Row],[Ostohinta]]</f>
        <v>3.7799999999999994</v>
      </c>
    </row>
    <row r="4950" spans="1:11" x14ac:dyDescent="0.2">
      <c r="A4950">
        <v>55448</v>
      </c>
      <c r="B4950" s="21">
        <v>44826</v>
      </c>
      <c r="C4950" s="26" t="s">
        <v>828</v>
      </c>
      <c r="D4950">
        <v>1</v>
      </c>
      <c r="E4950">
        <v>5</v>
      </c>
      <c r="F4950">
        <v>14</v>
      </c>
      <c r="G4950">
        <v>10.35</v>
      </c>
      <c r="H4950" t="str">
        <f>_xlfn.XLOOKUP(Table1[[#This Row],[MyyjäID]],myyjat!$A$2:$A$16,myyjat!$B$2:$B$16)</f>
        <v>Liisa</v>
      </c>
      <c r="I4950">
        <f>_xlfn.XLOOKUP(Table1[[#This Row],[Tuotenumero]],tuotteet!$A$2:$A$26,tuotteet!$C$2:$C$26)</f>
        <v>4</v>
      </c>
      <c r="J4950" t="str">
        <f>_xlfn.XLOOKUP(Table1[[#This Row],[ryhmäID]],ryhmat!$A$2:$A$7,ryhmat!$B$2:$B$7)</f>
        <v>Tarvikkeet</v>
      </c>
      <c r="K4950">
        <f>Table1[[#This Row],[Myyntihinta]]-Table1[[#This Row],[Ostohinta]]</f>
        <v>3.6500000000000004</v>
      </c>
    </row>
    <row r="4951" spans="1:11" x14ac:dyDescent="0.2">
      <c r="A4951">
        <v>55449</v>
      </c>
      <c r="B4951" s="21">
        <v>44826</v>
      </c>
      <c r="C4951" s="26" t="s">
        <v>827</v>
      </c>
      <c r="D4951">
        <v>1</v>
      </c>
      <c r="E4951">
        <v>5</v>
      </c>
      <c r="F4951">
        <v>241</v>
      </c>
      <c r="G4951">
        <v>127.13</v>
      </c>
      <c r="H4951" t="str">
        <f>_xlfn.XLOOKUP(Table1[[#This Row],[MyyjäID]],myyjat!$A$2:$A$16,myyjat!$B$2:$B$16)</f>
        <v>Liisa</v>
      </c>
      <c r="I4951">
        <f>_xlfn.XLOOKUP(Table1[[#This Row],[Tuotenumero]],tuotteet!$A$2:$A$26,tuotteet!$C$2:$C$26)</f>
        <v>1</v>
      </c>
      <c r="J4951" t="str">
        <f>_xlfn.XLOOKUP(Table1[[#This Row],[ryhmäID]],ryhmat!$A$2:$A$7,ryhmat!$B$2:$B$7)</f>
        <v>Äänentoisto</v>
      </c>
      <c r="K4951">
        <f>Table1[[#This Row],[Myyntihinta]]-Table1[[#This Row],[Ostohinta]]</f>
        <v>113.87</v>
      </c>
    </row>
    <row r="4952" spans="1:11" x14ac:dyDescent="0.2">
      <c r="A4952">
        <v>55450</v>
      </c>
      <c r="B4952" s="21">
        <v>44827</v>
      </c>
      <c r="C4952" s="26" t="s">
        <v>831</v>
      </c>
      <c r="D4952">
        <v>1</v>
      </c>
      <c r="E4952">
        <v>1</v>
      </c>
      <c r="F4952">
        <v>108</v>
      </c>
      <c r="G4952">
        <v>74.98</v>
      </c>
      <c r="H4952" t="str">
        <f>_xlfn.XLOOKUP(Table1[[#This Row],[MyyjäID]],myyjat!$A$2:$A$16,myyjat!$B$2:$B$16)</f>
        <v>Jani</v>
      </c>
      <c r="I4952">
        <f>_xlfn.XLOOKUP(Table1[[#This Row],[Tuotenumero]],tuotteet!$A$2:$A$26,tuotteet!$C$2:$C$26)</f>
        <v>6</v>
      </c>
      <c r="J4952" t="str">
        <f>_xlfn.XLOOKUP(Table1[[#This Row],[ryhmäID]],ryhmat!$A$2:$A$7,ryhmat!$B$2:$B$7)</f>
        <v>Digiboxit</v>
      </c>
      <c r="K4952">
        <f>Table1[[#This Row],[Myyntihinta]]-Table1[[#This Row],[Ostohinta]]</f>
        <v>33.019999999999996</v>
      </c>
    </row>
    <row r="4953" spans="1:11" x14ac:dyDescent="0.2">
      <c r="A4953">
        <v>55451</v>
      </c>
      <c r="B4953" s="21">
        <v>44827</v>
      </c>
      <c r="C4953" s="26" t="s">
        <v>829</v>
      </c>
      <c r="D4953">
        <v>1</v>
      </c>
      <c r="E4953">
        <v>5</v>
      </c>
      <c r="F4953">
        <v>339</v>
      </c>
      <c r="G4953">
        <v>234.37</v>
      </c>
      <c r="H4953" t="str">
        <f>_xlfn.XLOOKUP(Table1[[#This Row],[MyyjäID]],myyjat!$A$2:$A$16,myyjat!$B$2:$B$16)</f>
        <v>Liisa</v>
      </c>
      <c r="I4953">
        <f>_xlfn.XLOOKUP(Table1[[#This Row],[Tuotenumero]],tuotteet!$A$2:$A$26,tuotteet!$C$2:$C$26)</f>
        <v>3</v>
      </c>
      <c r="J4953" t="str">
        <f>_xlfn.XLOOKUP(Table1[[#This Row],[ryhmäID]],ryhmat!$A$2:$A$7,ryhmat!$B$2:$B$7)</f>
        <v>TV</v>
      </c>
      <c r="K4953">
        <f>Table1[[#This Row],[Myyntihinta]]-Table1[[#This Row],[Ostohinta]]</f>
        <v>104.63</v>
      </c>
    </row>
    <row r="4954" spans="1:11" x14ac:dyDescent="0.2">
      <c r="A4954">
        <v>55452</v>
      </c>
      <c r="B4954" s="21">
        <v>44827</v>
      </c>
      <c r="C4954" s="26" t="s">
        <v>828</v>
      </c>
      <c r="D4954">
        <v>1</v>
      </c>
      <c r="E4954">
        <v>6</v>
      </c>
      <c r="F4954">
        <v>15</v>
      </c>
      <c r="G4954">
        <v>10.75</v>
      </c>
      <c r="H4954" t="str">
        <f>_xlfn.XLOOKUP(Table1[[#This Row],[MyyjäID]],myyjat!$A$2:$A$16,myyjat!$B$2:$B$16)</f>
        <v>Hessu</v>
      </c>
      <c r="I4954">
        <f>_xlfn.XLOOKUP(Table1[[#This Row],[Tuotenumero]],tuotteet!$A$2:$A$26,tuotteet!$C$2:$C$26)</f>
        <v>4</v>
      </c>
      <c r="J4954" t="str">
        <f>_xlfn.XLOOKUP(Table1[[#This Row],[ryhmäID]],ryhmat!$A$2:$A$7,ryhmat!$B$2:$B$7)</f>
        <v>Tarvikkeet</v>
      </c>
      <c r="K4954">
        <f>Table1[[#This Row],[Myyntihinta]]-Table1[[#This Row],[Ostohinta]]</f>
        <v>4.25</v>
      </c>
    </row>
    <row r="4955" spans="1:11" x14ac:dyDescent="0.2">
      <c r="A4955">
        <v>55453</v>
      </c>
      <c r="B4955" s="21">
        <v>44827</v>
      </c>
      <c r="C4955" s="26" t="s">
        <v>827</v>
      </c>
      <c r="D4955">
        <v>1</v>
      </c>
      <c r="E4955">
        <v>7</v>
      </c>
      <c r="F4955">
        <v>250</v>
      </c>
      <c r="G4955">
        <v>138.36000000000001</v>
      </c>
      <c r="H4955" t="str">
        <f>_xlfn.XLOOKUP(Table1[[#This Row],[MyyjäID]],myyjat!$A$2:$A$16,myyjat!$B$2:$B$16)</f>
        <v>Rauno</v>
      </c>
      <c r="I4955">
        <f>_xlfn.XLOOKUP(Table1[[#This Row],[Tuotenumero]],tuotteet!$A$2:$A$26,tuotteet!$C$2:$C$26)</f>
        <v>1</v>
      </c>
      <c r="J4955" t="str">
        <f>_xlfn.XLOOKUP(Table1[[#This Row],[ryhmäID]],ryhmat!$A$2:$A$7,ryhmat!$B$2:$B$7)</f>
        <v>Äänentoisto</v>
      </c>
      <c r="K4955">
        <f>Table1[[#This Row],[Myyntihinta]]-Table1[[#This Row],[Ostohinta]]</f>
        <v>111.63999999999999</v>
      </c>
    </row>
    <row r="4956" spans="1:11" x14ac:dyDescent="0.2">
      <c r="A4956">
        <v>55454</v>
      </c>
      <c r="B4956" s="21">
        <v>44828</v>
      </c>
      <c r="C4956" s="26" t="s">
        <v>828</v>
      </c>
      <c r="D4956">
        <v>1</v>
      </c>
      <c r="E4956">
        <v>5</v>
      </c>
      <c r="F4956">
        <v>14</v>
      </c>
      <c r="G4956">
        <v>10.25</v>
      </c>
      <c r="H4956" t="str">
        <f>_xlfn.XLOOKUP(Table1[[#This Row],[MyyjäID]],myyjat!$A$2:$A$16,myyjat!$B$2:$B$16)</f>
        <v>Liisa</v>
      </c>
      <c r="I4956">
        <f>_xlfn.XLOOKUP(Table1[[#This Row],[Tuotenumero]],tuotteet!$A$2:$A$26,tuotteet!$C$2:$C$26)</f>
        <v>4</v>
      </c>
      <c r="J4956" t="str">
        <f>_xlfn.XLOOKUP(Table1[[#This Row],[ryhmäID]],ryhmat!$A$2:$A$7,ryhmat!$B$2:$B$7)</f>
        <v>Tarvikkeet</v>
      </c>
      <c r="K4956">
        <f>Table1[[#This Row],[Myyntihinta]]-Table1[[#This Row],[Ostohinta]]</f>
        <v>3.75</v>
      </c>
    </row>
    <row r="4957" spans="1:11" x14ac:dyDescent="0.2">
      <c r="A4957">
        <v>55455</v>
      </c>
      <c r="B4957" s="21">
        <v>44828</v>
      </c>
      <c r="C4957" s="26" t="s">
        <v>828</v>
      </c>
      <c r="D4957">
        <v>1</v>
      </c>
      <c r="E4957">
        <v>6</v>
      </c>
      <c r="F4957">
        <v>15</v>
      </c>
      <c r="G4957">
        <v>10.75</v>
      </c>
      <c r="H4957" t="str">
        <f>_xlfn.XLOOKUP(Table1[[#This Row],[MyyjäID]],myyjat!$A$2:$A$16,myyjat!$B$2:$B$16)</f>
        <v>Hessu</v>
      </c>
      <c r="I4957">
        <f>_xlfn.XLOOKUP(Table1[[#This Row],[Tuotenumero]],tuotteet!$A$2:$A$26,tuotteet!$C$2:$C$26)</f>
        <v>4</v>
      </c>
      <c r="J4957" t="str">
        <f>_xlfn.XLOOKUP(Table1[[#This Row],[ryhmäID]],ryhmat!$A$2:$A$7,ryhmat!$B$2:$B$7)</f>
        <v>Tarvikkeet</v>
      </c>
      <c r="K4957">
        <f>Table1[[#This Row],[Myyntihinta]]-Table1[[#This Row],[Ostohinta]]</f>
        <v>4.25</v>
      </c>
    </row>
    <row r="4958" spans="1:11" x14ac:dyDescent="0.2">
      <c r="A4958">
        <v>55456</v>
      </c>
      <c r="B4958" s="21">
        <v>44829</v>
      </c>
      <c r="C4958" s="26" t="s">
        <v>827</v>
      </c>
      <c r="D4958">
        <v>1</v>
      </c>
      <c r="E4958">
        <v>3</v>
      </c>
      <c r="F4958">
        <v>248</v>
      </c>
      <c r="G4958">
        <v>133.27000000000001</v>
      </c>
      <c r="H4958" t="str">
        <f>_xlfn.XLOOKUP(Table1[[#This Row],[MyyjäID]],myyjat!$A$2:$A$16,myyjat!$B$2:$B$16)</f>
        <v>Pekka</v>
      </c>
      <c r="I4958">
        <f>_xlfn.XLOOKUP(Table1[[#This Row],[Tuotenumero]],tuotteet!$A$2:$A$26,tuotteet!$C$2:$C$26)</f>
        <v>1</v>
      </c>
      <c r="J4958" t="str">
        <f>_xlfn.XLOOKUP(Table1[[#This Row],[ryhmäID]],ryhmat!$A$2:$A$7,ryhmat!$B$2:$B$7)</f>
        <v>Äänentoisto</v>
      </c>
      <c r="K4958">
        <f>Table1[[#This Row],[Myyntihinta]]-Table1[[#This Row],[Ostohinta]]</f>
        <v>114.72999999999999</v>
      </c>
    </row>
    <row r="4959" spans="1:11" x14ac:dyDescent="0.2">
      <c r="A4959">
        <v>55457</v>
      </c>
      <c r="B4959" s="21">
        <v>44829</v>
      </c>
      <c r="C4959" s="26" t="s">
        <v>826</v>
      </c>
      <c r="D4959">
        <v>1</v>
      </c>
      <c r="E4959">
        <v>9</v>
      </c>
      <c r="F4959">
        <v>18</v>
      </c>
      <c r="G4959">
        <v>9.14</v>
      </c>
      <c r="H4959" t="str">
        <f>_xlfn.XLOOKUP(Table1[[#This Row],[MyyjäID]],myyjat!$A$2:$A$16,myyjat!$B$2:$B$16)</f>
        <v>Maija</v>
      </c>
      <c r="I4959">
        <f>_xlfn.XLOOKUP(Table1[[#This Row],[Tuotenumero]],tuotteet!$A$2:$A$26,tuotteet!$C$2:$C$26)</f>
        <v>4</v>
      </c>
      <c r="J4959" t="str">
        <f>_xlfn.XLOOKUP(Table1[[#This Row],[ryhmäID]],ryhmat!$A$2:$A$7,ryhmat!$B$2:$B$7)</f>
        <v>Tarvikkeet</v>
      </c>
      <c r="K4959">
        <f>Table1[[#This Row],[Myyntihinta]]-Table1[[#This Row],[Ostohinta]]</f>
        <v>8.86</v>
      </c>
    </row>
    <row r="4960" spans="1:11" x14ac:dyDescent="0.2">
      <c r="A4960">
        <v>55458</v>
      </c>
      <c r="B4960" s="21">
        <v>44829</v>
      </c>
      <c r="C4960" s="26" t="s">
        <v>828</v>
      </c>
      <c r="D4960">
        <v>1</v>
      </c>
      <c r="E4960">
        <v>13</v>
      </c>
      <c r="F4960">
        <v>14</v>
      </c>
      <c r="G4960">
        <v>10.35</v>
      </c>
      <c r="H4960" t="str">
        <f>_xlfn.XLOOKUP(Table1[[#This Row],[MyyjäID]],myyjat!$A$2:$A$16,myyjat!$B$2:$B$16)</f>
        <v>Mari</v>
      </c>
      <c r="I4960">
        <f>_xlfn.XLOOKUP(Table1[[#This Row],[Tuotenumero]],tuotteet!$A$2:$A$26,tuotteet!$C$2:$C$26)</f>
        <v>4</v>
      </c>
      <c r="J4960" t="str">
        <f>_xlfn.XLOOKUP(Table1[[#This Row],[ryhmäID]],ryhmat!$A$2:$A$7,ryhmat!$B$2:$B$7)</f>
        <v>Tarvikkeet</v>
      </c>
      <c r="K4960">
        <f>Table1[[#This Row],[Myyntihinta]]-Table1[[#This Row],[Ostohinta]]</f>
        <v>3.6500000000000004</v>
      </c>
    </row>
    <row r="4961" spans="1:11" x14ac:dyDescent="0.2">
      <c r="A4961">
        <v>55459</v>
      </c>
      <c r="B4961" s="21">
        <v>44830</v>
      </c>
      <c r="C4961" s="26" t="s">
        <v>828</v>
      </c>
      <c r="D4961">
        <v>1</v>
      </c>
      <c r="E4961">
        <v>9</v>
      </c>
      <c r="F4961">
        <v>14</v>
      </c>
      <c r="G4961">
        <v>11.01</v>
      </c>
      <c r="H4961" t="str">
        <f>_xlfn.XLOOKUP(Table1[[#This Row],[MyyjäID]],myyjat!$A$2:$A$16,myyjat!$B$2:$B$16)</f>
        <v>Maija</v>
      </c>
      <c r="I4961">
        <f>_xlfn.XLOOKUP(Table1[[#This Row],[Tuotenumero]],tuotteet!$A$2:$A$26,tuotteet!$C$2:$C$26)</f>
        <v>4</v>
      </c>
      <c r="J4961" t="str">
        <f>_xlfn.XLOOKUP(Table1[[#This Row],[ryhmäID]],ryhmat!$A$2:$A$7,ryhmat!$B$2:$B$7)</f>
        <v>Tarvikkeet</v>
      </c>
      <c r="K4961">
        <f>Table1[[#This Row],[Myyntihinta]]-Table1[[#This Row],[Ostohinta]]</f>
        <v>2.99</v>
      </c>
    </row>
    <row r="4962" spans="1:11" x14ac:dyDescent="0.2">
      <c r="A4962">
        <v>55460</v>
      </c>
      <c r="B4962" s="21">
        <v>44831</v>
      </c>
      <c r="C4962" s="26" t="s">
        <v>828</v>
      </c>
      <c r="D4962">
        <v>1</v>
      </c>
      <c r="E4962">
        <v>1</v>
      </c>
      <c r="F4962">
        <v>15</v>
      </c>
      <c r="G4962">
        <v>10.73</v>
      </c>
      <c r="H4962" t="str">
        <f>_xlfn.XLOOKUP(Table1[[#This Row],[MyyjäID]],myyjat!$A$2:$A$16,myyjat!$B$2:$B$16)</f>
        <v>Jani</v>
      </c>
      <c r="I4962">
        <f>_xlfn.XLOOKUP(Table1[[#This Row],[Tuotenumero]],tuotteet!$A$2:$A$26,tuotteet!$C$2:$C$26)</f>
        <v>4</v>
      </c>
      <c r="J4962" t="str">
        <f>_xlfn.XLOOKUP(Table1[[#This Row],[ryhmäID]],ryhmat!$A$2:$A$7,ryhmat!$B$2:$B$7)</f>
        <v>Tarvikkeet</v>
      </c>
      <c r="K4962">
        <f>Table1[[#This Row],[Myyntihinta]]-Table1[[#This Row],[Ostohinta]]</f>
        <v>4.2699999999999996</v>
      </c>
    </row>
    <row r="4963" spans="1:11" x14ac:dyDescent="0.2">
      <c r="A4963">
        <v>55461</v>
      </c>
      <c r="B4963" s="21">
        <v>44831</v>
      </c>
      <c r="C4963" s="26" t="s">
        <v>833</v>
      </c>
      <c r="D4963">
        <v>1</v>
      </c>
      <c r="E4963">
        <v>16</v>
      </c>
      <c r="F4963">
        <v>33</v>
      </c>
      <c r="G4963">
        <v>19.899999999999999</v>
      </c>
      <c r="H4963" t="str">
        <f>_xlfn.XLOOKUP(Table1[[#This Row],[MyyjäID]],myyjat!$A$2:$A$16,myyjat!$B$2:$B$16)</f>
        <v>Sanni</v>
      </c>
      <c r="I4963">
        <f>_xlfn.XLOOKUP(Table1[[#This Row],[Tuotenumero]],tuotteet!$A$2:$A$26,tuotteet!$C$2:$C$26)</f>
        <v>4</v>
      </c>
      <c r="J4963" t="str">
        <f>_xlfn.XLOOKUP(Table1[[#This Row],[ryhmäID]],ryhmat!$A$2:$A$7,ryhmat!$B$2:$B$7)</f>
        <v>Tarvikkeet</v>
      </c>
      <c r="K4963">
        <f>Table1[[#This Row],[Myyntihinta]]-Table1[[#This Row],[Ostohinta]]</f>
        <v>13.100000000000001</v>
      </c>
    </row>
    <row r="4964" spans="1:11" x14ac:dyDescent="0.2">
      <c r="A4964">
        <v>55462</v>
      </c>
      <c r="B4964" s="21">
        <v>44831</v>
      </c>
      <c r="C4964" s="26" t="s">
        <v>827</v>
      </c>
      <c r="D4964">
        <v>1</v>
      </c>
      <c r="E4964">
        <v>1</v>
      </c>
      <c r="F4964">
        <v>245</v>
      </c>
      <c r="G4964">
        <v>132.91999999999999</v>
      </c>
      <c r="H4964" t="str">
        <f>_xlfn.XLOOKUP(Table1[[#This Row],[MyyjäID]],myyjat!$A$2:$A$16,myyjat!$B$2:$B$16)</f>
        <v>Jani</v>
      </c>
      <c r="I4964">
        <f>_xlfn.XLOOKUP(Table1[[#This Row],[Tuotenumero]],tuotteet!$A$2:$A$26,tuotteet!$C$2:$C$26)</f>
        <v>1</v>
      </c>
      <c r="J4964" t="str">
        <f>_xlfn.XLOOKUP(Table1[[#This Row],[ryhmäID]],ryhmat!$A$2:$A$7,ryhmat!$B$2:$B$7)</f>
        <v>Äänentoisto</v>
      </c>
      <c r="K4964">
        <f>Table1[[#This Row],[Myyntihinta]]-Table1[[#This Row],[Ostohinta]]</f>
        <v>112.08000000000001</v>
      </c>
    </row>
    <row r="4965" spans="1:11" x14ac:dyDescent="0.2">
      <c r="A4965">
        <v>55463</v>
      </c>
      <c r="B4965" s="21">
        <v>44831</v>
      </c>
      <c r="C4965" s="26" t="s">
        <v>828</v>
      </c>
      <c r="D4965">
        <v>1</v>
      </c>
      <c r="E4965">
        <v>11</v>
      </c>
      <c r="F4965">
        <v>15</v>
      </c>
      <c r="G4965">
        <v>10.48</v>
      </c>
      <c r="H4965" t="str">
        <f>_xlfn.XLOOKUP(Table1[[#This Row],[MyyjäID]],myyjat!$A$2:$A$16,myyjat!$B$2:$B$16)</f>
        <v>Lisbeth</v>
      </c>
      <c r="I4965">
        <f>_xlfn.XLOOKUP(Table1[[#This Row],[Tuotenumero]],tuotteet!$A$2:$A$26,tuotteet!$C$2:$C$26)</f>
        <v>4</v>
      </c>
      <c r="J4965" t="str">
        <f>_xlfn.XLOOKUP(Table1[[#This Row],[ryhmäID]],ryhmat!$A$2:$A$7,ryhmat!$B$2:$B$7)</f>
        <v>Tarvikkeet</v>
      </c>
      <c r="K4965">
        <f>Table1[[#This Row],[Myyntihinta]]-Table1[[#This Row],[Ostohinta]]</f>
        <v>4.5199999999999996</v>
      </c>
    </row>
    <row r="4966" spans="1:11" x14ac:dyDescent="0.2">
      <c r="A4966">
        <v>55464</v>
      </c>
      <c r="B4966" s="21">
        <v>44832</v>
      </c>
      <c r="C4966" s="26" t="s">
        <v>828</v>
      </c>
      <c r="D4966">
        <v>1</v>
      </c>
      <c r="E4966">
        <v>7</v>
      </c>
      <c r="F4966">
        <v>15</v>
      </c>
      <c r="G4966">
        <v>11.06</v>
      </c>
      <c r="H4966" t="str">
        <f>_xlfn.XLOOKUP(Table1[[#This Row],[MyyjäID]],myyjat!$A$2:$A$16,myyjat!$B$2:$B$16)</f>
        <v>Rauno</v>
      </c>
      <c r="I4966">
        <f>_xlfn.XLOOKUP(Table1[[#This Row],[Tuotenumero]],tuotteet!$A$2:$A$26,tuotteet!$C$2:$C$26)</f>
        <v>4</v>
      </c>
      <c r="J4966" t="str">
        <f>_xlfn.XLOOKUP(Table1[[#This Row],[ryhmäID]],ryhmat!$A$2:$A$7,ryhmat!$B$2:$B$7)</f>
        <v>Tarvikkeet</v>
      </c>
      <c r="K4966">
        <f>Table1[[#This Row],[Myyntihinta]]-Table1[[#This Row],[Ostohinta]]</f>
        <v>3.9399999999999995</v>
      </c>
    </row>
    <row r="4967" spans="1:11" x14ac:dyDescent="0.2">
      <c r="A4967">
        <v>55465</v>
      </c>
      <c r="B4967" s="21">
        <v>44832</v>
      </c>
      <c r="C4967" s="26" t="s">
        <v>827</v>
      </c>
      <c r="D4967">
        <v>1</v>
      </c>
      <c r="E4967">
        <v>7</v>
      </c>
      <c r="F4967">
        <v>235</v>
      </c>
      <c r="G4967">
        <v>131.93</v>
      </c>
      <c r="H4967" t="str">
        <f>_xlfn.XLOOKUP(Table1[[#This Row],[MyyjäID]],myyjat!$A$2:$A$16,myyjat!$B$2:$B$16)</f>
        <v>Rauno</v>
      </c>
      <c r="I4967">
        <f>_xlfn.XLOOKUP(Table1[[#This Row],[Tuotenumero]],tuotteet!$A$2:$A$26,tuotteet!$C$2:$C$26)</f>
        <v>1</v>
      </c>
      <c r="J4967" t="str">
        <f>_xlfn.XLOOKUP(Table1[[#This Row],[ryhmäID]],ryhmat!$A$2:$A$7,ryhmat!$B$2:$B$7)</f>
        <v>Äänentoisto</v>
      </c>
      <c r="K4967">
        <f>Table1[[#This Row],[Myyntihinta]]-Table1[[#This Row],[Ostohinta]]</f>
        <v>103.07</v>
      </c>
    </row>
    <row r="4968" spans="1:11" x14ac:dyDescent="0.2">
      <c r="A4968">
        <v>55466</v>
      </c>
      <c r="B4968" s="21">
        <v>44833</v>
      </c>
      <c r="C4968" s="26" t="s">
        <v>828</v>
      </c>
      <c r="D4968">
        <v>1</v>
      </c>
      <c r="E4968">
        <v>6</v>
      </c>
      <c r="F4968">
        <v>15</v>
      </c>
      <c r="G4968">
        <v>11.13</v>
      </c>
      <c r="H4968" t="str">
        <f>_xlfn.XLOOKUP(Table1[[#This Row],[MyyjäID]],myyjat!$A$2:$A$16,myyjat!$B$2:$B$16)</f>
        <v>Hessu</v>
      </c>
      <c r="I4968">
        <f>_xlfn.XLOOKUP(Table1[[#This Row],[Tuotenumero]],tuotteet!$A$2:$A$26,tuotteet!$C$2:$C$26)</f>
        <v>4</v>
      </c>
      <c r="J4968" t="str">
        <f>_xlfn.XLOOKUP(Table1[[#This Row],[ryhmäID]],ryhmat!$A$2:$A$7,ryhmat!$B$2:$B$7)</f>
        <v>Tarvikkeet</v>
      </c>
      <c r="K4968">
        <f>Table1[[#This Row],[Myyntihinta]]-Table1[[#This Row],[Ostohinta]]</f>
        <v>3.8699999999999992</v>
      </c>
    </row>
    <row r="4969" spans="1:11" x14ac:dyDescent="0.2">
      <c r="A4969">
        <v>55467</v>
      </c>
      <c r="B4969" s="21">
        <v>44833</v>
      </c>
      <c r="C4969" s="26" t="s">
        <v>828</v>
      </c>
      <c r="D4969">
        <v>1</v>
      </c>
      <c r="E4969">
        <v>9</v>
      </c>
      <c r="F4969">
        <v>14</v>
      </c>
      <c r="G4969">
        <v>10.92</v>
      </c>
      <c r="H4969" t="str">
        <f>_xlfn.XLOOKUP(Table1[[#This Row],[MyyjäID]],myyjat!$A$2:$A$16,myyjat!$B$2:$B$16)</f>
        <v>Maija</v>
      </c>
      <c r="I4969">
        <f>_xlfn.XLOOKUP(Table1[[#This Row],[Tuotenumero]],tuotteet!$A$2:$A$26,tuotteet!$C$2:$C$26)</f>
        <v>4</v>
      </c>
      <c r="J4969" t="str">
        <f>_xlfn.XLOOKUP(Table1[[#This Row],[ryhmäID]],ryhmat!$A$2:$A$7,ryhmat!$B$2:$B$7)</f>
        <v>Tarvikkeet</v>
      </c>
      <c r="K4969">
        <f>Table1[[#This Row],[Myyntihinta]]-Table1[[#This Row],[Ostohinta]]</f>
        <v>3.08</v>
      </c>
    </row>
    <row r="4970" spans="1:11" x14ac:dyDescent="0.2">
      <c r="A4970">
        <v>55468</v>
      </c>
      <c r="B4970" s="21">
        <v>44833</v>
      </c>
      <c r="C4970" s="26" t="s">
        <v>828</v>
      </c>
      <c r="D4970">
        <v>1</v>
      </c>
      <c r="E4970">
        <v>5</v>
      </c>
      <c r="F4970">
        <v>15</v>
      </c>
      <c r="G4970">
        <v>10.43</v>
      </c>
      <c r="H4970" t="str">
        <f>_xlfn.XLOOKUP(Table1[[#This Row],[MyyjäID]],myyjat!$A$2:$A$16,myyjat!$B$2:$B$16)</f>
        <v>Liisa</v>
      </c>
      <c r="I4970">
        <f>_xlfn.XLOOKUP(Table1[[#This Row],[Tuotenumero]],tuotteet!$A$2:$A$26,tuotteet!$C$2:$C$26)</f>
        <v>4</v>
      </c>
      <c r="J4970" t="str">
        <f>_xlfn.XLOOKUP(Table1[[#This Row],[ryhmäID]],ryhmat!$A$2:$A$7,ryhmat!$B$2:$B$7)</f>
        <v>Tarvikkeet</v>
      </c>
      <c r="K4970">
        <f>Table1[[#This Row],[Myyntihinta]]-Table1[[#This Row],[Ostohinta]]</f>
        <v>4.57</v>
      </c>
    </row>
    <row r="4971" spans="1:11" x14ac:dyDescent="0.2">
      <c r="A4971">
        <v>55469</v>
      </c>
      <c r="B4971" s="21">
        <v>44833</v>
      </c>
      <c r="C4971" s="26" t="s">
        <v>828</v>
      </c>
      <c r="D4971">
        <v>1</v>
      </c>
      <c r="E4971">
        <v>19</v>
      </c>
      <c r="F4971">
        <v>14</v>
      </c>
      <c r="G4971">
        <v>11.09</v>
      </c>
      <c r="H4971" t="str">
        <f>_xlfn.XLOOKUP(Table1[[#This Row],[MyyjäID]],myyjat!$A$2:$A$16,myyjat!$B$2:$B$16)</f>
        <v>Valtteri</v>
      </c>
      <c r="I4971">
        <f>_xlfn.XLOOKUP(Table1[[#This Row],[Tuotenumero]],tuotteet!$A$2:$A$26,tuotteet!$C$2:$C$26)</f>
        <v>4</v>
      </c>
      <c r="J4971" t="str">
        <f>_xlfn.XLOOKUP(Table1[[#This Row],[ryhmäID]],ryhmat!$A$2:$A$7,ryhmat!$B$2:$B$7)</f>
        <v>Tarvikkeet</v>
      </c>
      <c r="K4971">
        <f>Table1[[#This Row],[Myyntihinta]]-Table1[[#This Row],[Ostohinta]]</f>
        <v>2.91</v>
      </c>
    </row>
    <row r="4972" spans="1:11" x14ac:dyDescent="0.2">
      <c r="A4972">
        <v>55470</v>
      </c>
      <c r="B4972" s="21">
        <v>44833</v>
      </c>
      <c r="C4972" s="26" t="s">
        <v>828</v>
      </c>
      <c r="D4972">
        <v>1</v>
      </c>
      <c r="E4972">
        <v>1</v>
      </c>
      <c r="F4972">
        <v>15</v>
      </c>
      <c r="G4972">
        <v>10.57</v>
      </c>
      <c r="H4972" t="str">
        <f>_xlfn.XLOOKUP(Table1[[#This Row],[MyyjäID]],myyjat!$A$2:$A$16,myyjat!$B$2:$B$16)</f>
        <v>Jani</v>
      </c>
      <c r="I4972">
        <f>_xlfn.XLOOKUP(Table1[[#This Row],[Tuotenumero]],tuotteet!$A$2:$A$26,tuotteet!$C$2:$C$26)</f>
        <v>4</v>
      </c>
      <c r="J4972" t="str">
        <f>_xlfn.XLOOKUP(Table1[[#This Row],[ryhmäID]],ryhmat!$A$2:$A$7,ryhmat!$B$2:$B$7)</f>
        <v>Tarvikkeet</v>
      </c>
      <c r="K4972">
        <f>Table1[[#This Row],[Myyntihinta]]-Table1[[#This Row],[Ostohinta]]</f>
        <v>4.43</v>
      </c>
    </row>
    <row r="4973" spans="1:11" x14ac:dyDescent="0.2">
      <c r="A4973">
        <v>55471</v>
      </c>
      <c r="B4973" s="21">
        <v>44833</v>
      </c>
      <c r="C4973" s="26" t="s">
        <v>827</v>
      </c>
      <c r="D4973">
        <v>1</v>
      </c>
      <c r="E4973">
        <v>3</v>
      </c>
      <c r="F4973">
        <v>253</v>
      </c>
      <c r="G4973">
        <v>133.43</v>
      </c>
      <c r="H4973" t="str">
        <f>_xlfn.XLOOKUP(Table1[[#This Row],[MyyjäID]],myyjat!$A$2:$A$16,myyjat!$B$2:$B$16)</f>
        <v>Pekka</v>
      </c>
      <c r="I4973">
        <f>_xlfn.XLOOKUP(Table1[[#This Row],[Tuotenumero]],tuotteet!$A$2:$A$26,tuotteet!$C$2:$C$26)</f>
        <v>1</v>
      </c>
      <c r="J4973" t="str">
        <f>_xlfn.XLOOKUP(Table1[[#This Row],[ryhmäID]],ryhmat!$A$2:$A$7,ryhmat!$B$2:$B$7)</f>
        <v>Äänentoisto</v>
      </c>
      <c r="K4973">
        <f>Table1[[#This Row],[Myyntihinta]]-Table1[[#This Row],[Ostohinta]]</f>
        <v>119.57</v>
      </c>
    </row>
    <row r="4974" spans="1:11" x14ac:dyDescent="0.2">
      <c r="A4974">
        <v>55472</v>
      </c>
      <c r="B4974" s="21">
        <v>44834</v>
      </c>
      <c r="C4974" s="26" t="s">
        <v>828</v>
      </c>
      <c r="D4974">
        <v>1</v>
      </c>
      <c r="E4974">
        <v>1</v>
      </c>
      <c r="F4974">
        <v>14</v>
      </c>
      <c r="G4974">
        <v>11.25</v>
      </c>
      <c r="H4974" t="str">
        <f>_xlfn.XLOOKUP(Table1[[#This Row],[MyyjäID]],myyjat!$A$2:$A$16,myyjat!$B$2:$B$16)</f>
        <v>Jani</v>
      </c>
      <c r="I4974">
        <f>_xlfn.XLOOKUP(Table1[[#This Row],[Tuotenumero]],tuotteet!$A$2:$A$26,tuotteet!$C$2:$C$26)</f>
        <v>4</v>
      </c>
      <c r="J4974" t="str">
        <f>_xlfn.XLOOKUP(Table1[[#This Row],[ryhmäID]],ryhmat!$A$2:$A$7,ryhmat!$B$2:$B$7)</f>
        <v>Tarvikkeet</v>
      </c>
      <c r="K4974">
        <f>Table1[[#This Row],[Myyntihinta]]-Table1[[#This Row],[Ostohinta]]</f>
        <v>2.75</v>
      </c>
    </row>
    <row r="4975" spans="1:11" x14ac:dyDescent="0.2">
      <c r="A4975">
        <v>55473</v>
      </c>
      <c r="B4975" s="21">
        <v>44835</v>
      </c>
      <c r="C4975" s="26" t="s">
        <v>828</v>
      </c>
      <c r="D4975">
        <v>1</v>
      </c>
      <c r="E4975">
        <v>1</v>
      </c>
      <c r="F4975">
        <v>15</v>
      </c>
      <c r="G4975">
        <v>10.95</v>
      </c>
      <c r="H4975" t="str">
        <f>_xlfn.XLOOKUP(Table1[[#This Row],[MyyjäID]],myyjat!$A$2:$A$16,myyjat!$B$2:$B$16)</f>
        <v>Jani</v>
      </c>
      <c r="I4975">
        <f>_xlfn.XLOOKUP(Table1[[#This Row],[Tuotenumero]],tuotteet!$A$2:$A$26,tuotteet!$C$2:$C$26)</f>
        <v>4</v>
      </c>
      <c r="J4975" t="str">
        <f>_xlfn.XLOOKUP(Table1[[#This Row],[ryhmäID]],ryhmat!$A$2:$A$7,ryhmat!$B$2:$B$7)</f>
        <v>Tarvikkeet</v>
      </c>
      <c r="K4975">
        <f>Table1[[#This Row],[Myyntihinta]]-Table1[[#This Row],[Ostohinta]]</f>
        <v>4.0500000000000007</v>
      </c>
    </row>
    <row r="4976" spans="1:11" x14ac:dyDescent="0.2">
      <c r="A4976">
        <v>55474</v>
      </c>
      <c r="B4976" s="21">
        <v>44835</v>
      </c>
      <c r="C4976" s="26" t="s">
        <v>827</v>
      </c>
      <c r="D4976">
        <v>1</v>
      </c>
      <c r="E4976">
        <v>19</v>
      </c>
      <c r="F4976">
        <v>256</v>
      </c>
      <c r="G4976">
        <v>128.93</v>
      </c>
      <c r="H4976" t="str">
        <f>_xlfn.XLOOKUP(Table1[[#This Row],[MyyjäID]],myyjat!$A$2:$A$16,myyjat!$B$2:$B$16)</f>
        <v>Valtteri</v>
      </c>
      <c r="I4976">
        <f>_xlfn.XLOOKUP(Table1[[#This Row],[Tuotenumero]],tuotteet!$A$2:$A$26,tuotteet!$C$2:$C$26)</f>
        <v>1</v>
      </c>
      <c r="J4976" t="str">
        <f>_xlfn.XLOOKUP(Table1[[#This Row],[ryhmäID]],ryhmat!$A$2:$A$7,ryhmat!$B$2:$B$7)</f>
        <v>Äänentoisto</v>
      </c>
      <c r="K4976">
        <f>Table1[[#This Row],[Myyntihinta]]-Table1[[#This Row],[Ostohinta]]</f>
        <v>127.07</v>
      </c>
    </row>
    <row r="4977" spans="1:11" x14ac:dyDescent="0.2">
      <c r="A4977">
        <v>55475</v>
      </c>
      <c r="B4977" s="21">
        <v>44835</v>
      </c>
      <c r="C4977" s="26" t="s">
        <v>826</v>
      </c>
      <c r="D4977">
        <v>1</v>
      </c>
      <c r="E4977">
        <v>2</v>
      </c>
      <c r="F4977">
        <v>18</v>
      </c>
      <c r="G4977">
        <v>9.64</v>
      </c>
      <c r="H4977" t="str">
        <f>_xlfn.XLOOKUP(Table1[[#This Row],[MyyjäID]],myyjat!$A$2:$A$16,myyjat!$B$2:$B$16)</f>
        <v>Petteri</v>
      </c>
      <c r="I4977">
        <f>_xlfn.XLOOKUP(Table1[[#This Row],[Tuotenumero]],tuotteet!$A$2:$A$26,tuotteet!$C$2:$C$26)</f>
        <v>4</v>
      </c>
      <c r="J4977" t="str">
        <f>_xlfn.XLOOKUP(Table1[[#This Row],[ryhmäID]],ryhmat!$A$2:$A$7,ryhmat!$B$2:$B$7)</f>
        <v>Tarvikkeet</v>
      </c>
      <c r="K4977">
        <f>Table1[[#This Row],[Myyntihinta]]-Table1[[#This Row],[Ostohinta]]</f>
        <v>8.36</v>
      </c>
    </row>
    <row r="4978" spans="1:11" x14ac:dyDescent="0.2">
      <c r="A4978">
        <v>55476</v>
      </c>
      <c r="B4978" s="21">
        <v>44836</v>
      </c>
      <c r="C4978" s="26" t="s">
        <v>828</v>
      </c>
      <c r="D4978">
        <v>1</v>
      </c>
      <c r="E4978">
        <v>15</v>
      </c>
      <c r="F4978">
        <v>14</v>
      </c>
      <c r="G4978">
        <v>10.68</v>
      </c>
      <c r="H4978" t="str">
        <f>_xlfn.XLOOKUP(Table1[[#This Row],[MyyjäID]],myyjat!$A$2:$A$16,myyjat!$B$2:$B$16)</f>
        <v>Sohvi</v>
      </c>
      <c r="I4978">
        <f>_xlfn.XLOOKUP(Table1[[#This Row],[Tuotenumero]],tuotteet!$A$2:$A$26,tuotteet!$C$2:$C$26)</f>
        <v>4</v>
      </c>
      <c r="J4978" t="str">
        <f>_xlfn.XLOOKUP(Table1[[#This Row],[ryhmäID]],ryhmat!$A$2:$A$7,ryhmat!$B$2:$B$7)</f>
        <v>Tarvikkeet</v>
      </c>
      <c r="K4978">
        <f>Table1[[#This Row],[Myyntihinta]]-Table1[[#This Row],[Ostohinta]]</f>
        <v>3.3200000000000003</v>
      </c>
    </row>
    <row r="4979" spans="1:11" x14ac:dyDescent="0.2">
      <c r="A4979">
        <v>55477</v>
      </c>
      <c r="B4979" s="21">
        <v>44837</v>
      </c>
      <c r="C4979" s="26" t="s">
        <v>828</v>
      </c>
      <c r="D4979">
        <v>1</v>
      </c>
      <c r="E4979">
        <v>1</v>
      </c>
      <c r="F4979">
        <v>15</v>
      </c>
      <c r="G4979">
        <v>10.210000000000001</v>
      </c>
      <c r="H4979" t="str">
        <f>_xlfn.XLOOKUP(Table1[[#This Row],[MyyjäID]],myyjat!$A$2:$A$16,myyjat!$B$2:$B$16)</f>
        <v>Jani</v>
      </c>
      <c r="I4979">
        <f>_xlfn.XLOOKUP(Table1[[#This Row],[Tuotenumero]],tuotteet!$A$2:$A$26,tuotteet!$C$2:$C$26)</f>
        <v>4</v>
      </c>
      <c r="J4979" t="str">
        <f>_xlfn.XLOOKUP(Table1[[#This Row],[ryhmäID]],ryhmat!$A$2:$A$7,ryhmat!$B$2:$B$7)</f>
        <v>Tarvikkeet</v>
      </c>
      <c r="K4979">
        <f>Table1[[#This Row],[Myyntihinta]]-Table1[[#This Row],[Ostohinta]]</f>
        <v>4.7899999999999991</v>
      </c>
    </row>
    <row r="4980" spans="1:11" x14ac:dyDescent="0.2">
      <c r="A4980">
        <v>55478</v>
      </c>
      <c r="B4980" s="21">
        <v>44837</v>
      </c>
      <c r="C4980" s="26" t="s">
        <v>827</v>
      </c>
      <c r="D4980">
        <v>1</v>
      </c>
      <c r="E4980">
        <v>9</v>
      </c>
      <c r="F4980">
        <v>239</v>
      </c>
      <c r="G4980">
        <v>131.68</v>
      </c>
      <c r="H4980" t="str">
        <f>_xlfn.XLOOKUP(Table1[[#This Row],[MyyjäID]],myyjat!$A$2:$A$16,myyjat!$B$2:$B$16)</f>
        <v>Maija</v>
      </c>
      <c r="I4980">
        <f>_xlfn.XLOOKUP(Table1[[#This Row],[Tuotenumero]],tuotteet!$A$2:$A$26,tuotteet!$C$2:$C$26)</f>
        <v>1</v>
      </c>
      <c r="J4980" t="str">
        <f>_xlfn.XLOOKUP(Table1[[#This Row],[ryhmäID]],ryhmat!$A$2:$A$7,ryhmat!$B$2:$B$7)</f>
        <v>Äänentoisto</v>
      </c>
      <c r="K4980">
        <f>Table1[[#This Row],[Myyntihinta]]-Table1[[#This Row],[Ostohinta]]</f>
        <v>107.32</v>
      </c>
    </row>
    <row r="4981" spans="1:11" x14ac:dyDescent="0.2">
      <c r="A4981">
        <v>55479</v>
      </c>
      <c r="B4981" s="21">
        <v>44837</v>
      </c>
      <c r="C4981" s="26" t="s">
        <v>830</v>
      </c>
      <c r="D4981">
        <v>1</v>
      </c>
      <c r="E4981">
        <v>7</v>
      </c>
      <c r="F4981">
        <v>58</v>
      </c>
      <c r="G4981">
        <v>44.14</v>
      </c>
      <c r="H4981" t="str">
        <f>_xlfn.XLOOKUP(Table1[[#This Row],[MyyjäID]],myyjat!$A$2:$A$16,myyjat!$B$2:$B$16)</f>
        <v>Rauno</v>
      </c>
      <c r="I4981">
        <f>_xlfn.XLOOKUP(Table1[[#This Row],[Tuotenumero]],tuotteet!$A$2:$A$26,tuotteet!$C$2:$C$26)</f>
        <v>4</v>
      </c>
      <c r="J4981" t="str">
        <f>_xlfn.XLOOKUP(Table1[[#This Row],[ryhmäID]],ryhmat!$A$2:$A$7,ryhmat!$B$2:$B$7)</f>
        <v>Tarvikkeet</v>
      </c>
      <c r="K4981">
        <f>Table1[[#This Row],[Myyntihinta]]-Table1[[#This Row],[Ostohinta]]</f>
        <v>13.86</v>
      </c>
    </row>
    <row r="4982" spans="1:11" x14ac:dyDescent="0.2">
      <c r="A4982">
        <v>55480</v>
      </c>
      <c r="B4982" s="21">
        <v>44837</v>
      </c>
      <c r="C4982" s="26" t="s">
        <v>828</v>
      </c>
      <c r="D4982">
        <v>1</v>
      </c>
      <c r="E4982">
        <v>16</v>
      </c>
      <c r="F4982">
        <v>15</v>
      </c>
      <c r="G4982">
        <v>10.49</v>
      </c>
      <c r="H4982" t="str">
        <f>_xlfn.XLOOKUP(Table1[[#This Row],[MyyjäID]],myyjat!$A$2:$A$16,myyjat!$B$2:$B$16)</f>
        <v>Sanni</v>
      </c>
      <c r="I4982">
        <f>_xlfn.XLOOKUP(Table1[[#This Row],[Tuotenumero]],tuotteet!$A$2:$A$26,tuotteet!$C$2:$C$26)</f>
        <v>4</v>
      </c>
      <c r="J4982" t="str">
        <f>_xlfn.XLOOKUP(Table1[[#This Row],[ryhmäID]],ryhmat!$A$2:$A$7,ryhmat!$B$2:$B$7)</f>
        <v>Tarvikkeet</v>
      </c>
      <c r="K4982">
        <f>Table1[[#This Row],[Myyntihinta]]-Table1[[#This Row],[Ostohinta]]</f>
        <v>4.51</v>
      </c>
    </row>
    <row r="4983" spans="1:11" x14ac:dyDescent="0.2">
      <c r="A4983">
        <v>55481</v>
      </c>
      <c r="B4983" s="21">
        <v>44838</v>
      </c>
      <c r="C4983" s="26" t="s">
        <v>828</v>
      </c>
      <c r="D4983">
        <v>1</v>
      </c>
      <c r="E4983">
        <v>13</v>
      </c>
      <c r="F4983">
        <v>14</v>
      </c>
      <c r="G4983">
        <v>10.58</v>
      </c>
      <c r="H4983" t="str">
        <f>_xlfn.XLOOKUP(Table1[[#This Row],[MyyjäID]],myyjat!$A$2:$A$16,myyjat!$B$2:$B$16)</f>
        <v>Mari</v>
      </c>
      <c r="I4983">
        <f>_xlfn.XLOOKUP(Table1[[#This Row],[Tuotenumero]],tuotteet!$A$2:$A$26,tuotteet!$C$2:$C$26)</f>
        <v>4</v>
      </c>
      <c r="J4983" t="str">
        <f>_xlfn.XLOOKUP(Table1[[#This Row],[ryhmäID]],ryhmat!$A$2:$A$7,ryhmat!$B$2:$B$7)</f>
        <v>Tarvikkeet</v>
      </c>
      <c r="K4983">
        <f>Table1[[#This Row],[Myyntihinta]]-Table1[[#This Row],[Ostohinta]]</f>
        <v>3.42</v>
      </c>
    </row>
    <row r="4984" spans="1:11" x14ac:dyDescent="0.2">
      <c r="A4984">
        <v>55482</v>
      </c>
      <c r="B4984" s="21">
        <v>44838</v>
      </c>
      <c r="C4984" s="26" t="s">
        <v>828</v>
      </c>
      <c r="D4984">
        <v>1</v>
      </c>
      <c r="E4984">
        <v>5</v>
      </c>
      <c r="F4984">
        <v>14</v>
      </c>
      <c r="G4984">
        <v>10.6</v>
      </c>
      <c r="H4984" t="str">
        <f>_xlfn.XLOOKUP(Table1[[#This Row],[MyyjäID]],myyjat!$A$2:$A$16,myyjat!$B$2:$B$16)</f>
        <v>Liisa</v>
      </c>
      <c r="I4984">
        <f>_xlfn.XLOOKUP(Table1[[#This Row],[Tuotenumero]],tuotteet!$A$2:$A$26,tuotteet!$C$2:$C$26)</f>
        <v>4</v>
      </c>
      <c r="J4984" t="str">
        <f>_xlfn.XLOOKUP(Table1[[#This Row],[ryhmäID]],ryhmat!$A$2:$A$7,ryhmat!$B$2:$B$7)</f>
        <v>Tarvikkeet</v>
      </c>
      <c r="K4984">
        <f>Table1[[#This Row],[Myyntihinta]]-Table1[[#This Row],[Ostohinta]]</f>
        <v>3.4000000000000004</v>
      </c>
    </row>
    <row r="4985" spans="1:11" x14ac:dyDescent="0.2">
      <c r="A4985">
        <v>55483</v>
      </c>
      <c r="B4985" s="21">
        <v>44838</v>
      </c>
      <c r="C4985" s="26" t="s">
        <v>831</v>
      </c>
      <c r="D4985">
        <v>1</v>
      </c>
      <c r="E4985">
        <v>16</v>
      </c>
      <c r="F4985">
        <v>116</v>
      </c>
      <c r="G4985">
        <v>77.34</v>
      </c>
      <c r="H4985" t="str">
        <f>_xlfn.XLOOKUP(Table1[[#This Row],[MyyjäID]],myyjat!$A$2:$A$16,myyjat!$B$2:$B$16)</f>
        <v>Sanni</v>
      </c>
      <c r="I4985">
        <f>_xlfn.XLOOKUP(Table1[[#This Row],[Tuotenumero]],tuotteet!$A$2:$A$26,tuotteet!$C$2:$C$26)</f>
        <v>6</v>
      </c>
      <c r="J4985" t="str">
        <f>_xlfn.XLOOKUP(Table1[[#This Row],[ryhmäID]],ryhmat!$A$2:$A$7,ryhmat!$B$2:$B$7)</f>
        <v>Digiboxit</v>
      </c>
      <c r="K4985">
        <f>Table1[[#This Row],[Myyntihinta]]-Table1[[#This Row],[Ostohinta]]</f>
        <v>38.659999999999997</v>
      </c>
    </row>
    <row r="4986" spans="1:11" x14ac:dyDescent="0.2">
      <c r="A4986">
        <v>55484</v>
      </c>
      <c r="B4986" s="21">
        <v>44839</v>
      </c>
      <c r="C4986" s="26" t="s">
        <v>827</v>
      </c>
      <c r="D4986">
        <v>1</v>
      </c>
      <c r="E4986">
        <v>7</v>
      </c>
      <c r="F4986">
        <v>244</v>
      </c>
      <c r="G4986">
        <v>132.01</v>
      </c>
      <c r="H4986" t="str">
        <f>_xlfn.XLOOKUP(Table1[[#This Row],[MyyjäID]],myyjat!$A$2:$A$16,myyjat!$B$2:$B$16)</f>
        <v>Rauno</v>
      </c>
      <c r="I4986">
        <f>_xlfn.XLOOKUP(Table1[[#This Row],[Tuotenumero]],tuotteet!$A$2:$A$26,tuotteet!$C$2:$C$26)</f>
        <v>1</v>
      </c>
      <c r="J4986" t="str">
        <f>_xlfn.XLOOKUP(Table1[[#This Row],[ryhmäID]],ryhmat!$A$2:$A$7,ryhmat!$B$2:$B$7)</f>
        <v>Äänentoisto</v>
      </c>
      <c r="K4986">
        <f>Table1[[#This Row],[Myyntihinta]]-Table1[[#This Row],[Ostohinta]]</f>
        <v>111.99000000000001</v>
      </c>
    </row>
    <row r="4987" spans="1:11" x14ac:dyDescent="0.2">
      <c r="A4987">
        <v>55485</v>
      </c>
      <c r="B4987" s="21">
        <v>44839</v>
      </c>
      <c r="C4987" s="26" t="s">
        <v>829</v>
      </c>
      <c r="D4987">
        <v>1</v>
      </c>
      <c r="E4987">
        <v>7</v>
      </c>
      <c r="F4987">
        <v>348</v>
      </c>
      <c r="G4987">
        <v>236.4</v>
      </c>
      <c r="H4987" t="str">
        <f>_xlfn.XLOOKUP(Table1[[#This Row],[MyyjäID]],myyjat!$A$2:$A$16,myyjat!$B$2:$B$16)</f>
        <v>Rauno</v>
      </c>
      <c r="I4987">
        <f>_xlfn.XLOOKUP(Table1[[#This Row],[Tuotenumero]],tuotteet!$A$2:$A$26,tuotteet!$C$2:$C$26)</f>
        <v>3</v>
      </c>
      <c r="J4987" t="str">
        <f>_xlfn.XLOOKUP(Table1[[#This Row],[ryhmäID]],ryhmat!$A$2:$A$7,ryhmat!$B$2:$B$7)</f>
        <v>TV</v>
      </c>
      <c r="K4987">
        <f>Table1[[#This Row],[Myyntihinta]]-Table1[[#This Row],[Ostohinta]]</f>
        <v>111.6</v>
      </c>
    </row>
    <row r="4988" spans="1:11" x14ac:dyDescent="0.2">
      <c r="A4988">
        <v>55486</v>
      </c>
      <c r="B4988" s="21">
        <v>44839</v>
      </c>
      <c r="C4988" s="26" t="s">
        <v>828</v>
      </c>
      <c r="D4988">
        <v>1</v>
      </c>
      <c r="E4988">
        <v>1</v>
      </c>
      <c r="F4988">
        <v>14</v>
      </c>
      <c r="G4988">
        <v>10.95</v>
      </c>
      <c r="H4988" t="str">
        <f>_xlfn.XLOOKUP(Table1[[#This Row],[MyyjäID]],myyjat!$A$2:$A$16,myyjat!$B$2:$B$16)</f>
        <v>Jani</v>
      </c>
      <c r="I4988">
        <f>_xlfn.XLOOKUP(Table1[[#This Row],[Tuotenumero]],tuotteet!$A$2:$A$26,tuotteet!$C$2:$C$26)</f>
        <v>4</v>
      </c>
      <c r="J4988" t="str">
        <f>_xlfn.XLOOKUP(Table1[[#This Row],[ryhmäID]],ryhmat!$A$2:$A$7,ryhmat!$B$2:$B$7)</f>
        <v>Tarvikkeet</v>
      </c>
      <c r="K4988">
        <f>Table1[[#This Row],[Myyntihinta]]-Table1[[#This Row],[Ostohinta]]</f>
        <v>3.0500000000000007</v>
      </c>
    </row>
    <row r="4989" spans="1:11" x14ac:dyDescent="0.2">
      <c r="A4989">
        <v>55487</v>
      </c>
      <c r="B4989" s="21">
        <v>44840</v>
      </c>
      <c r="C4989" s="26" t="s">
        <v>828</v>
      </c>
      <c r="D4989">
        <v>1</v>
      </c>
      <c r="E4989">
        <v>16</v>
      </c>
      <c r="F4989">
        <v>14</v>
      </c>
      <c r="G4989">
        <v>10.81</v>
      </c>
      <c r="H4989" t="str">
        <f>_xlfn.XLOOKUP(Table1[[#This Row],[MyyjäID]],myyjat!$A$2:$A$16,myyjat!$B$2:$B$16)</f>
        <v>Sanni</v>
      </c>
      <c r="I4989">
        <f>_xlfn.XLOOKUP(Table1[[#This Row],[Tuotenumero]],tuotteet!$A$2:$A$26,tuotteet!$C$2:$C$26)</f>
        <v>4</v>
      </c>
      <c r="J4989" t="str">
        <f>_xlfn.XLOOKUP(Table1[[#This Row],[ryhmäID]],ryhmat!$A$2:$A$7,ryhmat!$B$2:$B$7)</f>
        <v>Tarvikkeet</v>
      </c>
      <c r="K4989">
        <f>Table1[[#This Row],[Myyntihinta]]-Table1[[#This Row],[Ostohinta]]</f>
        <v>3.1899999999999995</v>
      </c>
    </row>
    <row r="4990" spans="1:11" x14ac:dyDescent="0.2">
      <c r="A4990">
        <v>55488</v>
      </c>
      <c r="B4990" s="21">
        <v>44840</v>
      </c>
      <c r="C4990" s="26" t="s">
        <v>828</v>
      </c>
      <c r="D4990">
        <v>1</v>
      </c>
      <c r="E4990">
        <v>16</v>
      </c>
      <c r="F4990">
        <v>14</v>
      </c>
      <c r="G4990">
        <v>10.210000000000001</v>
      </c>
      <c r="H4990" t="str">
        <f>_xlfn.XLOOKUP(Table1[[#This Row],[MyyjäID]],myyjat!$A$2:$A$16,myyjat!$B$2:$B$16)</f>
        <v>Sanni</v>
      </c>
      <c r="I4990">
        <f>_xlfn.XLOOKUP(Table1[[#This Row],[Tuotenumero]],tuotteet!$A$2:$A$26,tuotteet!$C$2:$C$26)</f>
        <v>4</v>
      </c>
      <c r="J4990" t="str">
        <f>_xlfn.XLOOKUP(Table1[[#This Row],[ryhmäID]],ryhmat!$A$2:$A$7,ryhmat!$B$2:$B$7)</f>
        <v>Tarvikkeet</v>
      </c>
      <c r="K4990">
        <f>Table1[[#This Row],[Myyntihinta]]-Table1[[#This Row],[Ostohinta]]</f>
        <v>3.7899999999999991</v>
      </c>
    </row>
    <row r="4991" spans="1:11" x14ac:dyDescent="0.2">
      <c r="A4991">
        <v>55489</v>
      </c>
      <c r="B4991" s="21">
        <v>44840</v>
      </c>
      <c r="C4991" s="26" t="s">
        <v>828</v>
      </c>
      <c r="D4991">
        <v>1</v>
      </c>
      <c r="E4991">
        <v>1</v>
      </c>
      <c r="F4991">
        <v>15</v>
      </c>
      <c r="G4991">
        <v>10.78</v>
      </c>
      <c r="H4991" t="str">
        <f>_xlfn.XLOOKUP(Table1[[#This Row],[MyyjäID]],myyjat!$A$2:$A$16,myyjat!$B$2:$B$16)</f>
        <v>Jani</v>
      </c>
      <c r="I4991">
        <f>_xlfn.XLOOKUP(Table1[[#This Row],[Tuotenumero]],tuotteet!$A$2:$A$26,tuotteet!$C$2:$C$26)</f>
        <v>4</v>
      </c>
      <c r="J4991" t="str">
        <f>_xlfn.XLOOKUP(Table1[[#This Row],[ryhmäID]],ryhmat!$A$2:$A$7,ryhmat!$B$2:$B$7)</f>
        <v>Tarvikkeet</v>
      </c>
      <c r="K4991">
        <f>Table1[[#This Row],[Myyntihinta]]-Table1[[#This Row],[Ostohinta]]</f>
        <v>4.2200000000000006</v>
      </c>
    </row>
    <row r="4992" spans="1:11" x14ac:dyDescent="0.2">
      <c r="A4992">
        <v>55490</v>
      </c>
      <c r="B4992" s="21">
        <v>44841</v>
      </c>
      <c r="C4992" s="26" t="s">
        <v>828</v>
      </c>
      <c r="D4992">
        <v>1</v>
      </c>
      <c r="E4992">
        <v>1</v>
      </c>
      <c r="F4992">
        <v>14</v>
      </c>
      <c r="G4992">
        <v>10.49</v>
      </c>
      <c r="H4992" t="str">
        <f>_xlfn.XLOOKUP(Table1[[#This Row],[MyyjäID]],myyjat!$A$2:$A$16,myyjat!$B$2:$B$16)</f>
        <v>Jani</v>
      </c>
      <c r="I4992">
        <f>_xlfn.XLOOKUP(Table1[[#This Row],[Tuotenumero]],tuotteet!$A$2:$A$26,tuotteet!$C$2:$C$26)</f>
        <v>4</v>
      </c>
      <c r="J4992" t="str">
        <f>_xlfn.XLOOKUP(Table1[[#This Row],[ryhmäID]],ryhmat!$A$2:$A$7,ryhmat!$B$2:$B$7)</f>
        <v>Tarvikkeet</v>
      </c>
      <c r="K4992">
        <f>Table1[[#This Row],[Myyntihinta]]-Table1[[#This Row],[Ostohinta]]</f>
        <v>3.51</v>
      </c>
    </row>
    <row r="4993" spans="1:11" x14ac:dyDescent="0.2">
      <c r="A4993">
        <v>55491</v>
      </c>
      <c r="B4993" s="21">
        <v>44841</v>
      </c>
      <c r="C4993" s="26" t="s">
        <v>828</v>
      </c>
      <c r="D4993">
        <v>1</v>
      </c>
      <c r="E4993">
        <v>9</v>
      </c>
      <c r="F4993">
        <v>15</v>
      </c>
      <c r="G4993">
        <v>10.53</v>
      </c>
      <c r="H4993" t="str">
        <f>_xlfn.XLOOKUP(Table1[[#This Row],[MyyjäID]],myyjat!$A$2:$A$16,myyjat!$B$2:$B$16)</f>
        <v>Maija</v>
      </c>
      <c r="I4993">
        <f>_xlfn.XLOOKUP(Table1[[#This Row],[Tuotenumero]],tuotteet!$A$2:$A$26,tuotteet!$C$2:$C$26)</f>
        <v>4</v>
      </c>
      <c r="J4993" t="str">
        <f>_xlfn.XLOOKUP(Table1[[#This Row],[ryhmäID]],ryhmat!$A$2:$A$7,ryhmat!$B$2:$B$7)</f>
        <v>Tarvikkeet</v>
      </c>
      <c r="K4993">
        <f>Table1[[#This Row],[Myyntihinta]]-Table1[[#This Row],[Ostohinta]]</f>
        <v>4.4700000000000006</v>
      </c>
    </row>
    <row r="4994" spans="1:11" x14ac:dyDescent="0.2">
      <c r="A4994">
        <v>55492</v>
      </c>
      <c r="B4994" s="21">
        <v>44841</v>
      </c>
      <c r="C4994" s="26" t="s">
        <v>828</v>
      </c>
      <c r="D4994">
        <v>1</v>
      </c>
      <c r="E4994">
        <v>7</v>
      </c>
      <c r="F4994">
        <v>15</v>
      </c>
      <c r="G4994">
        <v>11.06</v>
      </c>
      <c r="H4994" t="str">
        <f>_xlfn.XLOOKUP(Table1[[#This Row],[MyyjäID]],myyjat!$A$2:$A$16,myyjat!$B$2:$B$16)</f>
        <v>Rauno</v>
      </c>
      <c r="I4994">
        <f>_xlfn.XLOOKUP(Table1[[#This Row],[Tuotenumero]],tuotteet!$A$2:$A$26,tuotteet!$C$2:$C$26)</f>
        <v>4</v>
      </c>
      <c r="J4994" t="str">
        <f>_xlfn.XLOOKUP(Table1[[#This Row],[ryhmäID]],ryhmat!$A$2:$A$7,ryhmat!$B$2:$B$7)</f>
        <v>Tarvikkeet</v>
      </c>
      <c r="K4994">
        <f>Table1[[#This Row],[Myyntihinta]]-Table1[[#This Row],[Ostohinta]]</f>
        <v>3.9399999999999995</v>
      </c>
    </row>
    <row r="4995" spans="1:11" x14ac:dyDescent="0.2">
      <c r="A4995">
        <v>55493</v>
      </c>
      <c r="B4995" s="21">
        <v>44841</v>
      </c>
      <c r="C4995" s="26" t="s">
        <v>831</v>
      </c>
      <c r="D4995">
        <v>1</v>
      </c>
      <c r="E4995">
        <v>11</v>
      </c>
      <c r="F4995">
        <v>111</v>
      </c>
      <c r="G4995">
        <v>78.14</v>
      </c>
      <c r="H4995" t="str">
        <f>_xlfn.XLOOKUP(Table1[[#This Row],[MyyjäID]],myyjat!$A$2:$A$16,myyjat!$B$2:$B$16)</f>
        <v>Lisbeth</v>
      </c>
      <c r="I4995">
        <f>_xlfn.XLOOKUP(Table1[[#This Row],[Tuotenumero]],tuotteet!$A$2:$A$26,tuotteet!$C$2:$C$26)</f>
        <v>6</v>
      </c>
      <c r="J4995" t="str">
        <f>_xlfn.XLOOKUP(Table1[[#This Row],[ryhmäID]],ryhmat!$A$2:$A$7,ryhmat!$B$2:$B$7)</f>
        <v>Digiboxit</v>
      </c>
      <c r="K4995">
        <f>Table1[[#This Row],[Myyntihinta]]-Table1[[#This Row],[Ostohinta]]</f>
        <v>32.86</v>
      </c>
    </row>
    <row r="4996" spans="1:11" x14ac:dyDescent="0.2">
      <c r="A4996">
        <v>55494</v>
      </c>
      <c r="B4996" s="21">
        <v>44841</v>
      </c>
      <c r="C4996" s="26" t="s">
        <v>828</v>
      </c>
      <c r="D4996">
        <v>1</v>
      </c>
      <c r="E4996">
        <v>11</v>
      </c>
      <c r="F4996">
        <v>14</v>
      </c>
      <c r="G4996">
        <v>10.18</v>
      </c>
      <c r="H4996" t="str">
        <f>_xlfn.XLOOKUP(Table1[[#This Row],[MyyjäID]],myyjat!$A$2:$A$16,myyjat!$B$2:$B$16)</f>
        <v>Lisbeth</v>
      </c>
      <c r="I4996">
        <f>_xlfn.XLOOKUP(Table1[[#This Row],[Tuotenumero]],tuotteet!$A$2:$A$26,tuotteet!$C$2:$C$26)</f>
        <v>4</v>
      </c>
      <c r="J4996" t="str">
        <f>_xlfn.XLOOKUP(Table1[[#This Row],[ryhmäID]],ryhmat!$A$2:$A$7,ryhmat!$B$2:$B$7)</f>
        <v>Tarvikkeet</v>
      </c>
      <c r="K4996">
        <f>Table1[[#This Row],[Myyntihinta]]-Table1[[#This Row],[Ostohinta]]</f>
        <v>3.8200000000000003</v>
      </c>
    </row>
    <row r="4997" spans="1:11" x14ac:dyDescent="0.2">
      <c r="A4997">
        <v>55495</v>
      </c>
      <c r="B4997" s="21">
        <v>44841</v>
      </c>
      <c r="C4997" s="26" t="s">
        <v>828</v>
      </c>
      <c r="D4997">
        <v>1</v>
      </c>
      <c r="E4997">
        <v>3</v>
      </c>
      <c r="F4997">
        <v>14</v>
      </c>
      <c r="G4997">
        <v>11.24</v>
      </c>
      <c r="H4997" t="str">
        <f>_xlfn.XLOOKUP(Table1[[#This Row],[MyyjäID]],myyjat!$A$2:$A$16,myyjat!$B$2:$B$16)</f>
        <v>Pekka</v>
      </c>
      <c r="I4997">
        <f>_xlfn.XLOOKUP(Table1[[#This Row],[Tuotenumero]],tuotteet!$A$2:$A$26,tuotteet!$C$2:$C$26)</f>
        <v>4</v>
      </c>
      <c r="J4997" t="str">
        <f>_xlfn.XLOOKUP(Table1[[#This Row],[ryhmäID]],ryhmat!$A$2:$A$7,ryhmat!$B$2:$B$7)</f>
        <v>Tarvikkeet</v>
      </c>
      <c r="K4997">
        <f>Table1[[#This Row],[Myyntihinta]]-Table1[[#This Row],[Ostohinta]]</f>
        <v>2.76</v>
      </c>
    </row>
    <row r="4998" spans="1:11" x14ac:dyDescent="0.2">
      <c r="A4998">
        <v>55496</v>
      </c>
      <c r="B4998" s="21">
        <v>44841</v>
      </c>
      <c r="C4998" s="26" t="s">
        <v>828</v>
      </c>
      <c r="D4998">
        <v>1</v>
      </c>
      <c r="E4998">
        <v>1</v>
      </c>
      <c r="F4998">
        <v>14</v>
      </c>
      <c r="G4998">
        <v>10.49</v>
      </c>
      <c r="H4998" t="str">
        <f>_xlfn.XLOOKUP(Table1[[#This Row],[MyyjäID]],myyjat!$A$2:$A$16,myyjat!$B$2:$B$16)</f>
        <v>Jani</v>
      </c>
      <c r="I4998">
        <f>_xlfn.XLOOKUP(Table1[[#This Row],[Tuotenumero]],tuotteet!$A$2:$A$26,tuotteet!$C$2:$C$26)</f>
        <v>4</v>
      </c>
      <c r="J4998" t="str">
        <f>_xlfn.XLOOKUP(Table1[[#This Row],[ryhmäID]],ryhmat!$A$2:$A$7,ryhmat!$B$2:$B$7)</f>
        <v>Tarvikkeet</v>
      </c>
      <c r="K4998">
        <f>Table1[[#This Row],[Myyntihinta]]-Table1[[#This Row],[Ostohinta]]</f>
        <v>3.51</v>
      </c>
    </row>
    <row r="4999" spans="1:11" x14ac:dyDescent="0.2">
      <c r="A4999">
        <v>55497</v>
      </c>
      <c r="B4999" s="21">
        <v>44842</v>
      </c>
      <c r="C4999" s="26" t="s">
        <v>828</v>
      </c>
      <c r="D4999">
        <v>1</v>
      </c>
      <c r="E4999">
        <v>16</v>
      </c>
      <c r="F4999">
        <v>15</v>
      </c>
      <c r="G4999">
        <v>10.62</v>
      </c>
      <c r="H4999" t="str">
        <f>_xlfn.XLOOKUP(Table1[[#This Row],[MyyjäID]],myyjat!$A$2:$A$16,myyjat!$B$2:$B$16)</f>
        <v>Sanni</v>
      </c>
      <c r="I4999">
        <f>_xlfn.XLOOKUP(Table1[[#This Row],[Tuotenumero]],tuotteet!$A$2:$A$26,tuotteet!$C$2:$C$26)</f>
        <v>4</v>
      </c>
      <c r="J4999" t="str">
        <f>_xlfn.XLOOKUP(Table1[[#This Row],[ryhmäID]],ryhmat!$A$2:$A$7,ryhmat!$B$2:$B$7)</f>
        <v>Tarvikkeet</v>
      </c>
      <c r="K4999">
        <f>Table1[[#This Row],[Myyntihinta]]-Table1[[#This Row],[Ostohinta]]</f>
        <v>4.3800000000000008</v>
      </c>
    </row>
    <row r="5000" spans="1:11" x14ac:dyDescent="0.2">
      <c r="A5000">
        <v>55498</v>
      </c>
      <c r="B5000" s="21">
        <v>44842</v>
      </c>
      <c r="C5000" s="26" t="s">
        <v>827</v>
      </c>
      <c r="D5000">
        <v>1</v>
      </c>
      <c r="E5000">
        <v>10</v>
      </c>
      <c r="F5000">
        <v>250</v>
      </c>
      <c r="G5000">
        <v>127.64</v>
      </c>
      <c r="H5000" t="str">
        <f>_xlfn.XLOOKUP(Table1[[#This Row],[MyyjäID]],myyjat!$A$2:$A$16,myyjat!$B$2:$B$16)</f>
        <v>Jenni</v>
      </c>
      <c r="I5000">
        <f>_xlfn.XLOOKUP(Table1[[#This Row],[Tuotenumero]],tuotteet!$A$2:$A$26,tuotteet!$C$2:$C$26)</f>
        <v>1</v>
      </c>
      <c r="J5000" t="str">
        <f>_xlfn.XLOOKUP(Table1[[#This Row],[ryhmäID]],ryhmat!$A$2:$A$7,ryhmat!$B$2:$B$7)</f>
        <v>Äänentoisto</v>
      </c>
      <c r="K5000">
        <f>Table1[[#This Row],[Myyntihinta]]-Table1[[#This Row],[Ostohinta]]</f>
        <v>122.36</v>
      </c>
    </row>
    <row r="5001" spans="1:11" x14ac:dyDescent="0.2">
      <c r="A5001">
        <v>55499</v>
      </c>
      <c r="B5001" s="21">
        <v>44842</v>
      </c>
      <c r="C5001" s="26" t="s">
        <v>826</v>
      </c>
      <c r="D5001">
        <v>1</v>
      </c>
      <c r="E5001">
        <v>9</v>
      </c>
      <c r="F5001">
        <v>17</v>
      </c>
      <c r="G5001">
        <v>9.3699999999999992</v>
      </c>
      <c r="H5001" t="str">
        <f>_xlfn.XLOOKUP(Table1[[#This Row],[MyyjäID]],myyjat!$A$2:$A$16,myyjat!$B$2:$B$16)</f>
        <v>Maija</v>
      </c>
      <c r="I5001">
        <f>_xlfn.XLOOKUP(Table1[[#This Row],[Tuotenumero]],tuotteet!$A$2:$A$26,tuotteet!$C$2:$C$26)</f>
        <v>4</v>
      </c>
      <c r="J5001" t="str">
        <f>_xlfn.XLOOKUP(Table1[[#This Row],[ryhmäID]],ryhmat!$A$2:$A$7,ryhmat!$B$2:$B$7)</f>
        <v>Tarvikkeet</v>
      </c>
      <c r="K5001">
        <f>Table1[[#This Row],[Myyntihinta]]-Table1[[#This Row],[Ostohinta]]</f>
        <v>7.6300000000000008</v>
      </c>
    </row>
    <row r="5002" spans="1:11" x14ac:dyDescent="0.2">
      <c r="A5002">
        <v>55500</v>
      </c>
      <c r="B5002" s="21">
        <v>44843</v>
      </c>
      <c r="C5002" s="26" t="s">
        <v>828</v>
      </c>
      <c r="D5002">
        <v>1</v>
      </c>
      <c r="E5002">
        <v>3</v>
      </c>
      <c r="F5002">
        <v>15</v>
      </c>
      <c r="G5002">
        <v>10.28</v>
      </c>
      <c r="H5002" t="str">
        <f>_xlfn.XLOOKUP(Table1[[#This Row],[MyyjäID]],myyjat!$A$2:$A$16,myyjat!$B$2:$B$16)</f>
        <v>Pekka</v>
      </c>
      <c r="I5002">
        <f>_xlfn.XLOOKUP(Table1[[#This Row],[Tuotenumero]],tuotteet!$A$2:$A$26,tuotteet!$C$2:$C$26)</f>
        <v>4</v>
      </c>
      <c r="J5002" t="str">
        <f>_xlfn.XLOOKUP(Table1[[#This Row],[ryhmäID]],ryhmat!$A$2:$A$7,ryhmat!$B$2:$B$7)</f>
        <v>Tarvikkeet</v>
      </c>
      <c r="K5002">
        <f>Table1[[#This Row],[Myyntihinta]]-Table1[[#This Row],[Ostohinta]]</f>
        <v>4.7200000000000006</v>
      </c>
    </row>
    <row r="5003" spans="1:11" x14ac:dyDescent="0.2">
      <c r="A5003">
        <v>55501</v>
      </c>
      <c r="B5003" s="21">
        <v>44843</v>
      </c>
      <c r="C5003" s="26" t="s">
        <v>833</v>
      </c>
      <c r="D5003">
        <v>1</v>
      </c>
      <c r="E5003">
        <v>1</v>
      </c>
      <c r="F5003">
        <v>34</v>
      </c>
      <c r="G5003">
        <v>18.68</v>
      </c>
      <c r="H5003" t="str">
        <f>_xlfn.XLOOKUP(Table1[[#This Row],[MyyjäID]],myyjat!$A$2:$A$16,myyjat!$B$2:$B$16)</f>
        <v>Jani</v>
      </c>
      <c r="I5003">
        <f>_xlfn.XLOOKUP(Table1[[#This Row],[Tuotenumero]],tuotteet!$A$2:$A$26,tuotteet!$C$2:$C$26)</f>
        <v>4</v>
      </c>
      <c r="J5003" t="str">
        <f>_xlfn.XLOOKUP(Table1[[#This Row],[ryhmäID]],ryhmat!$A$2:$A$7,ryhmat!$B$2:$B$7)</f>
        <v>Tarvikkeet</v>
      </c>
      <c r="K5003">
        <f>Table1[[#This Row],[Myyntihinta]]-Table1[[#This Row],[Ostohinta]]</f>
        <v>15.32</v>
      </c>
    </row>
    <row r="5004" spans="1:11" x14ac:dyDescent="0.2">
      <c r="A5004">
        <v>55502</v>
      </c>
      <c r="B5004" s="21">
        <v>44844</v>
      </c>
      <c r="C5004" s="26" t="s">
        <v>828</v>
      </c>
      <c r="D5004">
        <v>1</v>
      </c>
      <c r="E5004">
        <v>15</v>
      </c>
      <c r="F5004">
        <v>14</v>
      </c>
      <c r="G5004">
        <v>11.02</v>
      </c>
      <c r="H5004" t="str">
        <f>_xlfn.XLOOKUP(Table1[[#This Row],[MyyjäID]],myyjat!$A$2:$A$16,myyjat!$B$2:$B$16)</f>
        <v>Sohvi</v>
      </c>
      <c r="I5004">
        <f>_xlfn.XLOOKUP(Table1[[#This Row],[Tuotenumero]],tuotteet!$A$2:$A$26,tuotteet!$C$2:$C$26)</f>
        <v>4</v>
      </c>
      <c r="J5004" t="str">
        <f>_xlfn.XLOOKUP(Table1[[#This Row],[ryhmäID]],ryhmat!$A$2:$A$7,ryhmat!$B$2:$B$7)</f>
        <v>Tarvikkeet</v>
      </c>
      <c r="K5004">
        <f>Table1[[#This Row],[Myyntihinta]]-Table1[[#This Row],[Ostohinta]]</f>
        <v>2.9800000000000004</v>
      </c>
    </row>
    <row r="5005" spans="1:11" x14ac:dyDescent="0.2">
      <c r="A5005">
        <v>55503</v>
      </c>
      <c r="B5005" s="21">
        <v>44844</v>
      </c>
      <c r="C5005" s="26" t="s">
        <v>828</v>
      </c>
      <c r="D5005">
        <v>1</v>
      </c>
      <c r="E5005">
        <v>10</v>
      </c>
      <c r="F5005">
        <v>14</v>
      </c>
      <c r="G5005">
        <v>10.56</v>
      </c>
      <c r="H5005" t="str">
        <f>_xlfn.XLOOKUP(Table1[[#This Row],[MyyjäID]],myyjat!$A$2:$A$16,myyjat!$B$2:$B$16)</f>
        <v>Jenni</v>
      </c>
      <c r="I5005">
        <f>_xlfn.XLOOKUP(Table1[[#This Row],[Tuotenumero]],tuotteet!$A$2:$A$26,tuotteet!$C$2:$C$26)</f>
        <v>4</v>
      </c>
      <c r="J5005" t="str">
        <f>_xlfn.XLOOKUP(Table1[[#This Row],[ryhmäID]],ryhmat!$A$2:$A$7,ryhmat!$B$2:$B$7)</f>
        <v>Tarvikkeet</v>
      </c>
      <c r="K5005">
        <f>Table1[[#This Row],[Myyntihinta]]-Table1[[#This Row],[Ostohinta]]</f>
        <v>3.4399999999999995</v>
      </c>
    </row>
    <row r="5006" spans="1:11" x14ac:dyDescent="0.2">
      <c r="A5006">
        <v>55504</v>
      </c>
      <c r="B5006" s="21">
        <v>44844</v>
      </c>
      <c r="C5006" s="26" t="s">
        <v>828</v>
      </c>
      <c r="D5006">
        <v>1</v>
      </c>
      <c r="E5006">
        <v>3</v>
      </c>
      <c r="F5006">
        <v>14</v>
      </c>
      <c r="G5006">
        <v>10.5</v>
      </c>
      <c r="H5006" t="str">
        <f>_xlfn.XLOOKUP(Table1[[#This Row],[MyyjäID]],myyjat!$A$2:$A$16,myyjat!$B$2:$B$16)</f>
        <v>Pekka</v>
      </c>
      <c r="I5006">
        <f>_xlfn.XLOOKUP(Table1[[#This Row],[Tuotenumero]],tuotteet!$A$2:$A$26,tuotteet!$C$2:$C$26)</f>
        <v>4</v>
      </c>
      <c r="J5006" t="str">
        <f>_xlfn.XLOOKUP(Table1[[#This Row],[ryhmäID]],ryhmat!$A$2:$A$7,ryhmat!$B$2:$B$7)</f>
        <v>Tarvikkeet</v>
      </c>
      <c r="K5006">
        <f>Table1[[#This Row],[Myyntihinta]]-Table1[[#This Row],[Ostohinta]]</f>
        <v>3.5</v>
      </c>
    </row>
    <row r="5007" spans="1:11" x14ac:dyDescent="0.2">
      <c r="A5007">
        <v>55505</v>
      </c>
      <c r="B5007" s="21">
        <v>44844</v>
      </c>
      <c r="C5007" s="26" t="s">
        <v>828</v>
      </c>
      <c r="D5007">
        <v>1</v>
      </c>
      <c r="E5007">
        <v>11</v>
      </c>
      <c r="F5007">
        <v>14</v>
      </c>
      <c r="G5007">
        <v>10.8</v>
      </c>
      <c r="H5007" t="str">
        <f>_xlfn.XLOOKUP(Table1[[#This Row],[MyyjäID]],myyjat!$A$2:$A$16,myyjat!$B$2:$B$16)</f>
        <v>Lisbeth</v>
      </c>
      <c r="I5007">
        <f>_xlfn.XLOOKUP(Table1[[#This Row],[Tuotenumero]],tuotteet!$A$2:$A$26,tuotteet!$C$2:$C$26)</f>
        <v>4</v>
      </c>
      <c r="J5007" t="str">
        <f>_xlfn.XLOOKUP(Table1[[#This Row],[ryhmäID]],ryhmat!$A$2:$A$7,ryhmat!$B$2:$B$7)</f>
        <v>Tarvikkeet</v>
      </c>
      <c r="K5007">
        <f>Table1[[#This Row],[Myyntihinta]]-Table1[[#This Row],[Ostohinta]]</f>
        <v>3.1999999999999993</v>
      </c>
    </row>
    <row r="5008" spans="1:11" x14ac:dyDescent="0.2">
      <c r="A5008">
        <v>55506</v>
      </c>
      <c r="B5008" s="21">
        <v>44844</v>
      </c>
      <c r="C5008" s="26" t="s">
        <v>832</v>
      </c>
      <c r="D5008">
        <v>1</v>
      </c>
      <c r="E5008">
        <v>5</v>
      </c>
      <c r="F5008">
        <v>129</v>
      </c>
      <c r="G5008">
        <v>64.81</v>
      </c>
      <c r="H5008" t="str">
        <f>_xlfn.XLOOKUP(Table1[[#This Row],[MyyjäID]],myyjat!$A$2:$A$16,myyjat!$B$2:$B$16)</f>
        <v>Liisa</v>
      </c>
      <c r="I5008">
        <f>_xlfn.XLOOKUP(Table1[[#This Row],[Tuotenumero]],tuotteet!$A$2:$A$26,tuotteet!$C$2:$C$26)</f>
        <v>5</v>
      </c>
      <c r="J5008" t="str">
        <f>_xlfn.XLOOKUP(Table1[[#This Row],[ryhmäID]],ryhmat!$A$2:$A$7,ryhmat!$B$2:$B$7)</f>
        <v>Konsolit</v>
      </c>
      <c r="K5008">
        <f>Table1[[#This Row],[Myyntihinta]]-Table1[[#This Row],[Ostohinta]]</f>
        <v>64.19</v>
      </c>
    </row>
    <row r="5009" spans="1:11" x14ac:dyDescent="0.2">
      <c r="A5009">
        <v>55507</v>
      </c>
      <c r="B5009" s="21">
        <v>44844</v>
      </c>
      <c r="C5009" s="26" t="s">
        <v>828</v>
      </c>
      <c r="D5009">
        <v>1</v>
      </c>
      <c r="E5009">
        <v>2</v>
      </c>
      <c r="F5009">
        <v>14</v>
      </c>
      <c r="G5009">
        <v>10.37</v>
      </c>
      <c r="H5009" t="str">
        <f>_xlfn.XLOOKUP(Table1[[#This Row],[MyyjäID]],myyjat!$A$2:$A$16,myyjat!$B$2:$B$16)</f>
        <v>Petteri</v>
      </c>
      <c r="I5009">
        <f>_xlfn.XLOOKUP(Table1[[#This Row],[Tuotenumero]],tuotteet!$A$2:$A$26,tuotteet!$C$2:$C$26)</f>
        <v>4</v>
      </c>
      <c r="J5009" t="str">
        <f>_xlfn.XLOOKUP(Table1[[#This Row],[ryhmäID]],ryhmat!$A$2:$A$7,ryhmat!$B$2:$B$7)</f>
        <v>Tarvikkeet</v>
      </c>
      <c r="K5009">
        <f>Table1[[#This Row],[Myyntihinta]]-Table1[[#This Row],[Ostohinta]]</f>
        <v>3.6300000000000008</v>
      </c>
    </row>
    <row r="5010" spans="1:11" x14ac:dyDescent="0.2">
      <c r="A5010">
        <v>55508</v>
      </c>
      <c r="B5010" s="21">
        <v>44845</v>
      </c>
      <c r="C5010" s="26" t="s">
        <v>828</v>
      </c>
      <c r="D5010">
        <v>1</v>
      </c>
      <c r="E5010">
        <v>11</v>
      </c>
      <c r="F5010">
        <v>15</v>
      </c>
      <c r="G5010">
        <v>11.16</v>
      </c>
      <c r="H5010" t="str">
        <f>_xlfn.XLOOKUP(Table1[[#This Row],[MyyjäID]],myyjat!$A$2:$A$16,myyjat!$B$2:$B$16)</f>
        <v>Lisbeth</v>
      </c>
      <c r="I5010">
        <f>_xlfn.XLOOKUP(Table1[[#This Row],[Tuotenumero]],tuotteet!$A$2:$A$26,tuotteet!$C$2:$C$26)</f>
        <v>4</v>
      </c>
      <c r="J5010" t="str">
        <f>_xlfn.XLOOKUP(Table1[[#This Row],[ryhmäID]],ryhmat!$A$2:$A$7,ryhmat!$B$2:$B$7)</f>
        <v>Tarvikkeet</v>
      </c>
      <c r="K5010">
        <f>Table1[[#This Row],[Myyntihinta]]-Table1[[#This Row],[Ostohinta]]</f>
        <v>3.84</v>
      </c>
    </row>
    <row r="5011" spans="1:11" x14ac:dyDescent="0.2">
      <c r="A5011">
        <v>55509</v>
      </c>
      <c r="B5011" s="21">
        <v>44845</v>
      </c>
      <c r="C5011" s="26" t="s">
        <v>828</v>
      </c>
      <c r="D5011">
        <v>1</v>
      </c>
      <c r="E5011">
        <v>7</v>
      </c>
      <c r="F5011">
        <v>15</v>
      </c>
      <c r="G5011">
        <v>10.72</v>
      </c>
      <c r="H5011" t="str">
        <f>_xlfn.XLOOKUP(Table1[[#This Row],[MyyjäID]],myyjat!$A$2:$A$16,myyjat!$B$2:$B$16)</f>
        <v>Rauno</v>
      </c>
      <c r="I5011">
        <f>_xlfn.XLOOKUP(Table1[[#This Row],[Tuotenumero]],tuotteet!$A$2:$A$26,tuotteet!$C$2:$C$26)</f>
        <v>4</v>
      </c>
      <c r="J5011" t="str">
        <f>_xlfn.XLOOKUP(Table1[[#This Row],[ryhmäID]],ryhmat!$A$2:$A$7,ryhmat!$B$2:$B$7)</f>
        <v>Tarvikkeet</v>
      </c>
      <c r="K5011">
        <f>Table1[[#This Row],[Myyntihinta]]-Table1[[#This Row],[Ostohinta]]</f>
        <v>4.2799999999999994</v>
      </c>
    </row>
    <row r="5012" spans="1:11" x14ac:dyDescent="0.2">
      <c r="A5012">
        <v>55510</v>
      </c>
      <c r="B5012" s="21">
        <v>44845</v>
      </c>
      <c r="C5012" s="26" t="s">
        <v>827</v>
      </c>
      <c r="D5012">
        <v>1</v>
      </c>
      <c r="E5012">
        <v>5</v>
      </c>
      <c r="F5012">
        <v>236</v>
      </c>
      <c r="G5012">
        <v>135.47</v>
      </c>
      <c r="H5012" t="str">
        <f>_xlfn.XLOOKUP(Table1[[#This Row],[MyyjäID]],myyjat!$A$2:$A$16,myyjat!$B$2:$B$16)</f>
        <v>Liisa</v>
      </c>
      <c r="I5012">
        <f>_xlfn.XLOOKUP(Table1[[#This Row],[Tuotenumero]],tuotteet!$A$2:$A$26,tuotteet!$C$2:$C$26)</f>
        <v>1</v>
      </c>
      <c r="J5012" t="str">
        <f>_xlfn.XLOOKUP(Table1[[#This Row],[ryhmäID]],ryhmat!$A$2:$A$7,ryhmat!$B$2:$B$7)</f>
        <v>Äänentoisto</v>
      </c>
      <c r="K5012">
        <f>Table1[[#This Row],[Myyntihinta]]-Table1[[#This Row],[Ostohinta]]</f>
        <v>100.53</v>
      </c>
    </row>
    <row r="5013" spans="1:11" x14ac:dyDescent="0.2">
      <c r="A5013">
        <v>55511</v>
      </c>
      <c r="B5013" s="21">
        <v>44845</v>
      </c>
      <c r="C5013" s="26" t="s">
        <v>828</v>
      </c>
      <c r="D5013">
        <v>1</v>
      </c>
      <c r="E5013">
        <v>7</v>
      </c>
      <c r="F5013">
        <v>14</v>
      </c>
      <c r="G5013">
        <v>10.43</v>
      </c>
      <c r="H5013" t="str">
        <f>_xlfn.XLOOKUP(Table1[[#This Row],[MyyjäID]],myyjat!$A$2:$A$16,myyjat!$B$2:$B$16)</f>
        <v>Rauno</v>
      </c>
      <c r="I5013">
        <f>_xlfn.XLOOKUP(Table1[[#This Row],[Tuotenumero]],tuotteet!$A$2:$A$26,tuotteet!$C$2:$C$26)</f>
        <v>4</v>
      </c>
      <c r="J5013" t="str">
        <f>_xlfn.XLOOKUP(Table1[[#This Row],[ryhmäID]],ryhmat!$A$2:$A$7,ryhmat!$B$2:$B$7)</f>
        <v>Tarvikkeet</v>
      </c>
      <c r="K5013">
        <f>Table1[[#This Row],[Myyntihinta]]-Table1[[#This Row],[Ostohinta]]</f>
        <v>3.5700000000000003</v>
      </c>
    </row>
    <row r="5014" spans="1:11" x14ac:dyDescent="0.2">
      <c r="A5014">
        <v>55512</v>
      </c>
      <c r="B5014" s="21">
        <v>44845</v>
      </c>
      <c r="C5014" s="26" t="s">
        <v>828</v>
      </c>
      <c r="D5014">
        <v>1</v>
      </c>
      <c r="E5014">
        <v>6</v>
      </c>
      <c r="F5014">
        <v>14</v>
      </c>
      <c r="G5014">
        <v>11.25</v>
      </c>
      <c r="H5014" t="str">
        <f>_xlfn.XLOOKUP(Table1[[#This Row],[MyyjäID]],myyjat!$A$2:$A$16,myyjat!$B$2:$B$16)</f>
        <v>Hessu</v>
      </c>
      <c r="I5014">
        <f>_xlfn.XLOOKUP(Table1[[#This Row],[Tuotenumero]],tuotteet!$A$2:$A$26,tuotteet!$C$2:$C$26)</f>
        <v>4</v>
      </c>
      <c r="J5014" t="str">
        <f>_xlfn.XLOOKUP(Table1[[#This Row],[ryhmäID]],ryhmat!$A$2:$A$7,ryhmat!$B$2:$B$7)</f>
        <v>Tarvikkeet</v>
      </c>
      <c r="K5014">
        <f>Table1[[#This Row],[Myyntihinta]]-Table1[[#This Row],[Ostohinta]]</f>
        <v>2.75</v>
      </c>
    </row>
    <row r="5015" spans="1:11" x14ac:dyDescent="0.2">
      <c r="A5015">
        <v>55513</v>
      </c>
      <c r="B5015" s="21">
        <v>44846</v>
      </c>
      <c r="C5015" s="26" t="s">
        <v>828</v>
      </c>
      <c r="D5015">
        <v>1</v>
      </c>
      <c r="E5015">
        <v>7</v>
      </c>
      <c r="F5015">
        <v>15</v>
      </c>
      <c r="G5015">
        <v>10.54</v>
      </c>
      <c r="H5015" t="str">
        <f>_xlfn.XLOOKUP(Table1[[#This Row],[MyyjäID]],myyjat!$A$2:$A$16,myyjat!$B$2:$B$16)</f>
        <v>Rauno</v>
      </c>
      <c r="I5015">
        <f>_xlfn.XLOOKUP(Table1[[#This Row],[Tuotenumero]],tuotteet!$A$2:$A$26,tuotteet!$C$2:$C$26)</f>
        <v>4</v>
      </c>
      <c r="J5015" t="str">
        <f>_xlfn.XLOOKUP(Table1[[#This Row],[ryhmäID]],ryhmat!$A$2:$A$7,ryhmat!$B$2:$B$7)</f>
        <v>Tarvikkeet</v>
      </c>
      <c r="K5015">
        <f>Table1[[#This Row],[Myyntihinta]]-Table1[[#This Row],[Ostohinta]]</f>
        <v>4.4600000000000009</v>
      </c>
    </row>
    <row r="5016" spans="1:11" x14ac:dyDescent="0.2">
      <c r="A5016">
        <v>55514</v>
      </c>
      <c r="B5016" s="21">
        <v>44846</v>
      </c>
      <c r="C5016" s="26" t="s">
        <v>828</v>
      </c>
      <c r="D5016">
        <v>1</v>
      </c>
      <c r="E5016">
        <v>14</v>
      </c>
      <c r="F5016">
        <v>14</v>
      </c>
      <c r="G5016">
        <v>10.3</v>
      </c>
      <c r="H5016" t="str">
        <f>_xlfn.XLOOKUP(Table1[[#This Row],[MyyjäID]],myyjat!$A$2:$A$16,myyjat!$B$2:$B$16)</f>
        <v>Hillevi</v>
      </c>
      <c r="I5016">
        <f>_xlfn.XLOOKUP(Table1[[#This Row],[Tuotenumero]],tuotteet!$A$2:$A$26,tuotteet!$C$2:$C$26)</f>
        <v>4</v>
      </c>
      <c r="J5016" t="str">
        <f>_xlfn.XLOOKUP(Table1[[#This Row],[ryhmäID]],ryhmat!$A$2:$A$7,ryhmat!$B$2:$B$7)</f>
        <v>Tarvikkeet</v>
      </c>
      <c r="K5016">
        <f>Table1[[#This Row],[Myyntihinta]]-Table1[[#This Row],[Ostohinta]]</f>
        <v>3.6999999999999993</v>
      </c>
    </row>
    <row r="5017" spans="1:11" x14ac:dyDescent="0.2">
      <c r="A5017">
        <v>55515</v>
      </c>
      <c r="B5017" s="21">
        <v>44846</v>
      </c>
      <c r="C5017" s="26" t="s">
        <v>828</v>
      </c>
      <c r="D5017">
        <v>1</v>
      </c>
      <c r="E5017">
        <v>5</v>
      </c>
      <c r="F5017">
        <v>15</v>
      </c>
      <c r="G5017">
        <v>11.16</v>
      </c>
      <c r="H5017" t="str">
        <f>_xlfn.XLOOKUP(Table1[[#This Row],[MyyjäID]],myyjat!$A$2:$A$16,myyjat!$B$2:$B$16)</f>
        <v>Liisa</v>
      </c>
      <c r="I5017">
        <f>_xlfn.XLOOKUP(Table1[[#This Row],[Tuotenumero]],tuotteet!$A$2:$A$26,tuotteet!$C$2:$C$26)</f>
        <v>4</v>
      </c>
      <c r="J5017" t="str">
        <f>_xlfn.XLOOKUP(Table1[[#This Row],[ryhmäID]],ryhmat!$A$2:$A$7,ryhmat!$B$2:$B$7)</f>
        <v>Tarvikkeet</v>
      </c>
      <c r="K5017">
        <f>Table1[[#This Row],[Myyntihinta]]-Table1[[#This Row],[Ostohinta]]</f>
        <v>3.84</v>
      </c>
    </row>
    <row r="5018" spans="1:11" x14ac:dyDescent="0.2">
      <c r="A5018">
        <v>55516</v>
      </c>
      <c r="B5018" s="21">
        <v>44846</v>
      </c>
      <c r="C5018" s="26" t="s">
        <v>828</v>
      </c>
      <c r="D5018">
        <v>1</v>
      </c>
      <c r="E5018">
        <v>7</v>
      </c>
      <c r="F5018">
        <v>14</v>
      </c>
      <c r="G5018">
        <v>10.67</v>
      </c>
      <c r="H5018" t="str">
        <f>_xlfn.XLOOKUP(Table1[[#This Row],[MyyjäID]],myyjat!$A$2:$A$16,myyjat!$B$2:$B$16)</f>
        <v>Rauno</v>
      </c>
      <c r="I5018">
        <f>_xlfn.XLOOKUP(Table1[[#This Row],[Tuotenumero]],tuotteet!$A$2:$A$26,tuotteet!$C$2:$C$26)</f>
        <v>4</v>
      </c>
      <c r="J5018" t="str">
        <f>_xlfn.XLOOKUP(Table1[[#This Row],[ryhmäID]],ryhmat!$A$2:$A$7,ryhmat!$B$2:$B$7)</f>
        <v>Tarvikkeet</v>
      </c>
      <c r="K5018">
        <f>Table1[[#This Row],[Myyntihinta]]-Table1[[#This Row],[Ostohinta]]</f>
        <v>3.33</v>
      </c>
    </row>
    <row r="5019" spans="1:11" x14ac:dyDescent="0.2">
      <c r="A5019">
        <v>55517</v>
      </c>
      <c r="B5019" s="21">
        <v>44846</v>
      </c>
      <c r="C5019" s="26" t="s">
        <v>828</v>
      </c>
      <c r="D5019">
        <v>1</v>
      </c>
      <c r="E5019">
        <v>11</v>
      </c>
      <c r="F5019">
        <v>14</v>
      </c>
      <c r="G5019">
        <v>10.87</v>
      </c>
      <c r="H5019" t="str">
        <f>_xlfn.XLOOKUP(Table1[[#This Row],[MyyjäID]],myyjat!$A$2:$A$16,myyjat!$B$2:$B$16)</f>
        <v>Lisbeth</v>
      </c>
      <c r="I5019">
        <f>_xlfn.XLOOKUP(Table1[[#This Row],[Tuotenumero]],tuotteet!$A$2:$A$26,tuotteet!$C$2:$C$26)</f>
        <v>4</v>
      </c>
      <c r="J5019" t="str">
        <f>_xlfn.XLOOKUP(Table1[[#This Row],[ryhmäID]],ryhmat!$A$2:$A$7,ryhmat!$B$2:$B$7)</f>
        <v>Tarvikkeet</v>
      </c>
      <c r="K5019">
        <f>Table1[[#This Row],[Myyntihinta]]-Table1[[#This Row],[Ostohinta]]</f>
        <v>3.1300000000000008</v>
      </c>
    </row>
    <row r="5020" spans="1:11" x14ac:dyDescent="0.2">
      <c r="A5020">
        <v>55518</v>
      </c>
      <c r="B5020" s="21">
        <v>44846</v>
      </c>
      <c r="C5020" s="26" t="s">
        <v>828</v>
      </c>
      <c r="D5020">
        <v>1</v>
      </c>
      <c r="E5020">
        <v>11</v>
      </c>
      <c r="F5020">
        <v>15</v>
      </c>
      <c r="G5020">
        <v>10.62</v>
      </c>
      <c r="H5020" t="str">
        <f>_xlfn.XLOOKUP(Table1[[#This Row],[MyyjäID]],myyjat!$A$2:$A$16,myyjat!$B$2:$B$16)</f>
        <v>Lisbeth</v>
      </c>
      <c r="I5020">
        <f>_xlfn.XLOOKUP(Table1[[#This Row],[Tuotenumero]],tuotteet!$A$2:$A$26,tuotteet!$C$2:$C$26)</f>
        <v>4</v>
      </c>
      <c r="J5020" t="str">
        <f>_xlfn.XLOOKUP(Table1[[#This Row],[ryhmäID]],ryhmat!$A$2:$A$7,ryhmat!$B$2:$B$7)</f>
        <v>Tarvikkeet</v>
      </c>
      <c r="K5020">
        <f>Table1[[#This Row],[Myyntihinta]]-Table1[[#This Row],[Ostohinta]]</f>
        <v>4.3800000000000008</v>
      </c>
    </row>
    <row r="5021" spans="1:11" x14ac:dyDescent="0.2">
      <c r="A5021">
        <v>55519</v>
      </c>
      <c r="B5021" s="21">
        <v>44846</v>
      </c>
      <c r="C5021" s="26" t="s">
        <v>828</v>
      </c>
      <c r="D5021">
        <v>1</v>
      </c>
      <c r="E5021">
        <v>10</v>
      </c>
      <c r="F5021">
        <v>15</v>
      </c>
      <c r="G5021">
        <v>11.25</v>
      </c>
      <c r="H5021" t="str">
        <f>_xlfn.XLOOKUP(Table1[[#This Row],[MyyjäID]],myyjat!$A$2:$A$16,myyjat!$B$2:$B$16)</f>
        <v>Jenni</v>
      </c>
      <c r="I5021">
        <f>_xlfn.XLOOKUP(Table1[[#This Row],[Tuotenumero]],tuotteet!$A$2:$A$26,tuotteet!$C$2:$C$26)</f>
        <v>4</v>
      </c>
      <c r="J5021" t="str">
        <f>_xlfn.XLOOKUP(Table1[[#This Row],[ryhmäID]],ryhmat!$A$2:$A$7,ryhmat!$B$2:$B$7)</f>
        <v>Tarvikkeet</v>
      </c>
      <c r="K5021">
        <f>Table1[[#This Row],[Myyntihinta]]-Table1[[#This Row],[Ostohinta]]</f>
        <v>3.75</v>
      </c>
    </row>
    <row r="5022" spans="1:11" x14ac:dyDescent="0.2">
      <c r="A5022">
        <v>55520</v>
      </c>
      <c r="B5022" s="21">
        <v>44846</v>
      </c>
      <c r="C5022" s="26" t="s">
        <v>828</v>
      </c>
      <c r="D5022">
        <v>1</v>
      </c>
      <c r="E5022">
        <v>7</v>
      </c>
      <c r="F5022">
        <v>15</v>
      </c>
      <c r="G5022">
        <v>10.35</v>
      </c>
      <c r="H5022" t="str">
        <f>_xlfn.XLOOKUP(Table1[[#This Row],[MyyjäID]],myyjat!$A$2:$A$16,myyjat!$B$2:$B$16)</f>
        <v>Rauno</v>
      </c>
      <c r="I5022">
        <f>_xlfn.XLOOKUP(Table1[[#This Row],[Tuotenumero]],tuotteet!$A$2:$A$26,tuotteet!$C$2:$C$26)</f>
        <v>4</v>
      </c>
      <c r="J5022" t="str">
        <f>_xlfn.XLOOKUP(Table1[[#This Row],[ryhmäID]],ryhmat!$A$2:$A$7,ryhmat!$B$2:$B$7)</f>
        <v>Tarvikkeet</v>
      </c>
      <c r="K5022">
        <f>Table1[[#This Row],[Myyntihinta]]-Table1[[#This Row],[Ostohinta]]</f>
        <v>4.6500000000000004</v>
      </c>
    </row>
    <row r="5023" spans="1:11" x14ac:dyDescent="0.2">
      <c r="A5023">
        <v>55521</v>
      </c>
      <c r="B5023" s="21">
        <v>44846</v>
      </c>
      <c r="C5023" s="26" t="s">
        <v>828</v>
      </c>
      <c r="D5023">
        <v>1</v>
      </c>
      <c r="E5023">
        <v>16</v>
      </c>
      <c r="F5023">
        <v>15</v>
      </c>
      <c r="G5023">
        <v>11.2</v>
      </c>
      <c r="H5023" t="str">
        <f>_xlfn.XLOOKUP(Table1[[#This Row],[MyyjäID]],myyjat!$A$2:$A$16,myyjat!$B$2:$B$16)</f>
        <v>Sanni</v>
      </c>
      <c r="I5023">
        <f>_xlfn.XLOOKUP(Table1[[#This Row],[Tuotenumero]],tuotteet!$A$2:$A$26,tuotteet!$C$2:$C$26)</f>
        <v>4</v>
      </c>
      <c r="J5023" t="str">
        <f>_xlfn.XLOOKUP(Table1[[#This Row],[ryhmäID]],ryhmat!$A$2:$A$7,ryhmat!$B$2:$B$7)</f>
        <v>Tarvikkeet</v>
      </c>
      <c r="K5023">
        <f>Table1[[#This Row],[Myyntihinta]]-Table1[[#This Row],[Ostohinta]]</f>
        <v>3.8000000000000007</v>
      </c>
    </row>
    <row r="5024" spans="1:11" x14ac:dyDescent="0.2">
      <c r="A5024">
        <v>55522</v>
      </c>
      <c r="B5024" s="21">
        <v>44846</v>
      </c>
      <c r="C5024" s="26" t="s">
        <v>828</v>
      </c>
      <c r="D5024">
        <v>1</v>
      </c>
      <c r="E5024">
        <v>1</v>
      </c>
      <c r="F5024">
        <v>14</v>
      </c>
      <c r="G5024">
        <v>10.52</v>
      </c>
      <c r="H5024" t="str">
        <f>_xlfn.XLOOKUP(Table1[[#This Row],[MyyjäID]],myyjat!$A$2:$A$16,myyjat!$B$2:$B$16)</f>
        <v>Jani</v>
      </c>
      <c r="I5024">
        <f>_xlfn.XLOOKUP(Table1[[#This Row],[Tuotenumero]],tuotteet!$A$2:$A$26,tuotteet!$C$2:$C$26)</f>
        <v>4</v>
      </c>
      <c r="J5024" t="str">
        <f>_xlfn.XLOOKUP(Table1[[#This Row],[ryhmäID]],ryhmat!$A$2:$A$7,ryhmat!$B$2:$B$7)</f>
        <v>Tarvikkeet</v>
      </c>
      <c r="K5024">
        <f>Table1[[#This Row],[Myyntihinta]]-Table1[[#This Row],[Ostohinta]]</f>
        <v>3.4800000000000004</v>
      </c>
    </row>
    <row r="5025" spans="1:11" x14ac:dyDescent="0.2">
      <c r="A5025">
        <v>55523</v>
      </c>
      <c r="B5025" s="21">
        <v>44846</v>
      </c>
      <c r="C5025" s="26" t="s">
        <v>826</v>
      </c>
      <c r="D5025">
        <v>1</v>
      </c>
      <c r="E5025">
        <v>6</v>
      </c>
      <c r="F5025">
        <v>18</v>
      </c>
      <c r="G5025">
        <v>9.65</v>
      </c>
      <c r="H5025" t="str">
        <f>_xlfn.XLOOKUP(Table1[[#This Row],[MyyjäID]],myyjat!$A$2:$A$16,myyjat!$B$2:$B$16)</f>
        <v>Hessu</v>
      </c>
      <c r="I5025">
        <f>_xlfn.XLOOKUP(Table1[[#This Row],[Tuotenumero]],tuotteet!$A$2:$A$26,tuotteet!$C$2:$C$26)</f>
        <v>4</v>
      </c>
      <c r="J5025" t="str">
        <f>_xlfn.XLOOKUP(Table1[[#This Row],[ryhmäID]],ryhmat!$A$2:$A$7,ryhmat!$B$2:$B$7)</f>
        <v>Tarvikkeet</v>
      </c>
      <c r="K5025">
        <f>Table1[[#This Row],[Myyntihinta]]-Table1[[#This Row],[Ostohinta]]</f>
        <v>8.35</v>
      </c>
    </row>
    <row r="5026" spans="1:11" x14ac:dyDescent="0.2">
      <c r="A5026">
        <v>55524</v>
      </c>
      <c r="B5026" s="21">
        <v>44846</v>
      </c>
      <c r="C5026" s="26" t="s">
        <v>828</v>
      </c>
      <c r="D5026">
        <v>1</v>
      </c>
      <c r="E5026">
        <v>7</v>
      </c>
      <c r="F5026">
        <v>15</v>
      </c>
      <c r="G5026">
        <v>10.68</v>
      </c>
      <c r="H5026" t="str">
        <f>_xlfn.XLOOKUP(Table1[[#This Row],[MyyjäID]],myyjat!$A$2:$A$16,myyjat!$B$2:$B$16)</f>
        <v>Rauno</v>
      </c>
      <c r="I5026">
        <f>_xlfn.XLOOKUP(Table1[[#This Row],[Tuotenumero]],tuotteet!$A$2:$A$26,tuotteet!$C$2:$C$26)</f>
        <v>4</v>
      </c>
      <c r="J5026" t="str">
        <f>_xlfn.XLOOKUP(Table1[[#This Row],[ryhmäID]],ryhmat!$A$2:$A$7,ryhmat!$B$2:$B$7)</f>
        <v>Tarvikkeet</v>
      </c>
      <c r="K5026">
        <f>Table1[[#This Row],[Myyntihinta]]-Table1[[#This Row],[Ostohinta]]</f>
        <v>4.32</v>
      </c>
    </row>
    <row r="5027" spans="1:11" x14ac:dyDescent="0.2">
      <c r="A5027">
        <v>55525</v>
      </c>
      <c r="B5027" s="21">
        <v>44846</v>
      </c>
      <c r="C5027" s="26" t="s">
        <v>828</v>
      </c>
      <c r="D5027">
        <v>1</v>
      </c>
      <c r="E5027">
        <v>1</v>
      </c>
      <c r="F5027">
        <v>15</v>
      </c>
      <c r="G5027">
        <v>10.199999999999999</v>
      </c>
      <c r="H5027" t="str">
        <f>_xlfn.XLOOKUP(Table1[[#This Row],[MyyjäID]],myyjat!$A$2:$A$16,myyjat!$B$2:$B$16)</f>
        <v>Jani</v>
      </c>
      <c r="I5027">
        <f>_xlfn.XLOOKUP(Table1[[#This Row],[Tuotenumero]],tuotteet!$A$2:$A$26,tuotteet!$C$2:$C$26)</f>
        <v>4</v>
      </c>
      <c r="J5027" t="str">
        <f>_xlfn.XLOOKUP(Table1[[#This Row],[ryhmäID]],ryhmat!$A$2:$A$7,ryhmat!$B$2:$B$7)</f>
        <v>Tarvikkeet</v>
      </c>
      <c r="K5027">
        <f>Table1[[#This Row],[Myyntihinta]]-Table1[[#This Row],[Ostohinta]]</f>
        <v>4.8000000000000007</v>
      </c>
    </row>
    <row r="5028" spans="1:11" x14ac:dyDescent="0.2">
      <c r="A5028">
        <v>55526</v>
      </c>
      <c r="B5028" s="21">
        <v>44846</v>
      </c>
      <c r="C5028" s="26" t="s">
        <v>828</v>
      </c>
      <c r="D5028">
        <v>1</v>
      </c>
      <c r="E5028">
        <v>2</v>
      </c>
      <c r="F5028">
        <v>14</v>
      </c>
      <c r="G5028">
        <v>10.5</v>
      </c>
      <c r="H5028" t="str">
        <f>_xlfn.XLOOKUP(Table1[[#This Row],[MyyjäID]],myyjat!$A$2:$A$16,myyjat!$B$2:$B$16)</f>
        <v>Petteri</v>
      </c>
      <c r="I5028">
        <f>_xlfn.XLOOKUP(Table1[[#This Row],[Tuotenumero]],tuotteet!$A$2:$A$26,tuotteet!$C$2:$C$26)</f>
        <v>4</v>
      </c>
      <c r="J5028" t="str">
        <f>_xlfn.XLOOKUP(Table1[[#This Row],[ryhmäID]],ryhmat!$A$2:$A$7,ryhmat!$B$2:$B$7)</f>
        <v>Tarvikkeet</v>
      </c>
      <c r="K5028">
        <f>Table1[[#This Row],[Myyntihinta]]-Table1[[#This Row],[Ostohinta]]</f>
        <v>3.5</v>
      </c>
    </row>
    <row r="5029" spans="1:11" x14ac:dyDescent="0.2">
      <c r="A5029">
        <v>55527</v>
      </c>
      <c r="B5029" s="21">
        <v>44846</v>
      </c>
      <c r="C5029" s="26" t="s">
        <v>828</v>
      </c>
      <c r="D5029">
        <v>1</v>
      </c>
      <c r="E5029">
        <v>7</v>
      </c>
      <c r="F5029">
        <v>15</v>
      </c>
      <c r="G5029">
        <v>11.21</v>
      </c>
      <c r="H5029" t="str">
        <f>_xlfn.XLOOKUP(Table1[[#This Row],[MyyjäID]],myyjat!$A$2:$A$16,myyjat!$B$2:$B$16)</f>
        <v>Rauno</v>
      </c>
      <c r="I5029">
        <f>_xlfn.XLOOKUP(Table1[[#This Row],[Tuotenumero]],tuotteet!$A$2:$A$26,tuotteet!$C$2:$C$26)</f>
        <v>4</v>
      </c>
      <c r="J5029" t="str">
        <f>_xlfn.XLOOKUP(Table1[[#This Row],[ryhmäID]],ryhmat!$A$2:$A$7,ryhmat!$B$2:$B$7)</f>
        <v>Tarvikkeet</v>
      </c>
      <c r="K5029">
        <f>Table1[[#This Row],[Myyntihinta]]-Table1[[#This Row],[Ostohinta]]</f>
        <v>3.7899999999999991</v>
      </c>
    </row>
    <row r="5030" spans="1:11" x14ac:dyDescent="0.2">
      <c r="A5030">
        <v>55528</v>
      </c>
      <c r="B5030" s="21">
        <v>44847</v>
      </c>
      <c r="C5030" s="26" t="s">
        <v>832</v>
      </c>
      <c r="D5030">
        <v>1</v>
      </c>
      <c r="E5030">
        <v>11</v>
      </c>
      <c r="F5030">
        <v>121</v>
      </c>
      <c r="G5030">
        <v>63.4</v>
      </c>
      <c r="H5030" t="str">
        <f>_xlfn.XLOOKUP(Table1[[#This Row],[MyyjäID]],myyjat!$A$2:$A$16,myyjat!$B$2:$B$16)</f>
        <v>Lisbeth</v>
      </c>
      <c r="I5030">
        <f>_xlfn.XLOOKUP(Table1[[#This Row],[Tuotenumero]],tuotteet!$A$2:$A$26,tuotteet!$C$2:$C$26)</f>
        <v>5</v>
      </c>
      <c r="J5030" t="str">
        <f>_xlfn.XLOOKUP(Table1[[#This Row],[ryhmäID]],ryhmat!$A$2:$A$7,ryhmat!$B$2:$B$7)</f>
        <v>Konsolit</v>
      </c>
      <c r="K5030">
        <f>Table1[[#This Row],[Myyntihinta]]-Table1[[#This Row],[Ostohinta]]</f>
        <v>57.6</v>
      </c>
    </row>
    <row r="5031" spans="1:11" x14ac:dyDescent="0.2">
      <c r="A5031">
        <v>55529</v>
      </c>
      <c r="B5031" s="21">
        <v>44847</v>
      </c>
      <c r="C5031" s="26" t="s">
        <v>828</v>
      </c>
      <c r="D5031">
        <v>1</v>
      </c>
      <c r="E5031">
        <v>15</v>
      </c>
      <c r="F5031">
        <v>15</v>
      </c>
      <c r="G5031">
        <v>10.43</v>
      </c>
      <c r="H5031" t="str">
        <f>_xlfn.XLOOKUP(Table1[[#This Row],[MyyjäID]],myyjat!$A$2:$A$16,myyjat!$B$2:$B$16)</f>
        <v>Sohvi</v>
      </c>
      <c r="I5031">
        <f>_xlfn.XLOOKUP(Table1[[#This Row],[Tuotenumero]],tuotteet!$A$2:$A$26,tuotteet!$C$2:$C$26)</f>
        <v>4</v>
      </c>
      <c r="J5031" t="str">
        <f>_xlfn.XLOOKUP(Table1[[#This Row],[ryhmäID]],ryhmat!$A$2:$A$7,ryhmat!$B$2:$B$7)</f>
        <v>Tarvikkeet</v>
      </c>
      <c r="K5031">
        <f>Table1[[#This Row],[Myyntihinta]]-Table1[[#This Row],[Ostohinta]]</f>
        <v>4.57</v>
      </c>
    </row>
    <row r="5032" spans="1:11" x14ac:dyDescent="0.2">
      <c r="A5032">
        <v>55530</v>
      </c>
      <c r="B5032" s="21">
        <v>44848</v>
      </c>
      <c r="C5032" s="26" t="s">
        <v>827</v>
      </c>
      <c r="D5032">
        <v>1</v>
      </c>
      <c r="E5032">
        <v>2</v>
      </c>
      <c r="F5032">
        <v>242</v>
      </c>
      <c r="G5032">
        <v>133.5</v>
      </c>
      <c r="H5032" t="str">
        <f>_xlfn.XLOOKUP(Table1[[#This Row],[MyyjäID]],myyjat!$A$2:$A$16,myyjat!$B$2:$B$16)</f>
        <v>Petteri</v>
      </c>
      <c r="I5032">
        <f>_xlfn.XLOOKUP(Table1[[#This Row],[Tuotenumero]],tuotteet!$A$2:$A$26,tuotteet!$C$2:$C$26)</f>
        <v>1</v>
      </c>
      <c r="J5032" t="str">
        <f>_xlfn.XLOOKUP(Table1[[#This Row],[ryhmäID]],ryhmat!$A$2:$A$7,ryhmat!$B$2:$B$7)</f>
        <v>Äänentoisto</v>
      </c>
      <c r="K5032">
        <f>Table1[[#This Row],[Myyntihinta]]-Table1[[#This Row],[Ostohinta]]</f>
        <v>108.5</v>
      </c>
    </row>
    <row r="5033" spans="1:11" x14ac:dyDescent="0.2">
      <c r="A5033">
        <v>55531</v>
      </c>
      <c r="B5033" s="21">
        <v>44848</v>
      </c>
      <c r="C5033" s="26" t="s">
        <v>828</v>
      </c>
      <c r="D5033">
        <v>1</v>
      </c>
      <c r="E5033">
        <v>5</v>
      </c>
      <c r="F5033">
        <v>14</v>
      </c>
      <c r="G5033">
        <v>10.82</v>
      </c>
      <c r="H5033" t="str">
        <f>_xlfn.XLOOKUP(Table1[[#This Row],[MyyjäID]],myyjat!$A$2:$A$16,myyjat!$B$2:$B$16)</f>
        <v>Liisa</v>
      </c>
      <c r="I5033">
        <f>_xlfn.XLOOKUP(Table1[[#This Row],[Tuotenumero]],tuotteet!$A$2:$A$26,tuotteet!$C$2:$C$26)</f>
        <v>4</v>
      </c>
      <c r="J5033" t="str">
        <f>_xlfn.XLOOKUP(Table1[[#This Row],[ryhmäID]],ryhmat!$A$2:$A$7,ryhmat!$B$2:$B$7)</f>
        <v>Tarvikkeet</v>
      </c>
      <c r="K5033">
        <f>Table1[[#This Row],[Myyntihinta]]-Table1[[#This Row],[Ostohinta]]</f>
        <v>3.1799999999999997</v>
      </c>
    </row>
    <row r="5034" spans="1:11" x14ac:dyDescent="0.2">
      <c r="A5034">
        <v>55532</v>
      </c>
      <c r="B5034" s="21">
        <v>44849</v>
      </c>
      <c r="C5034" s="26" t="s">
        <v>832</v>
      </c>
      <c r="D5034">
        <v>1</v>
      </c>
      <c r="E5034">
        <v>7</v>
      </c>
      <c r="F5034">
        <v>128</v>
      </c>
      <c r="G5034">
        <v>65.3</v>
      </c>
      <c r="H5034" t="str">
        <f>_xlfn.XLOOKUP(Table1[[#This Row],[MyyjäID]],myyjat!$A$2:$A$16,myyjat!$B$2:$B$16)</f>
        <v>Rauno</v>
      </c>
      <c r="I5034">
        <f>_xlfn.XLOOKUP(Table1[[#This Row],[Tuotenumero]],tuotteet!$A$2:$A$26,tuotteet!$C$2:$C$26)</f>
        <v>5</v>
      </c>
      <c r="J5034" t="str">
        <f>_xlfn.XLOOKUP(Table1[[#This Row],[ryhmäID]],ryhmat!$A$2:$A$7,ryhmat!$B$2:$B$7)</f>
        <v>Konsolit</v>
      </c>
      <c r="K5034">
        <f>Table1[[#This Row],[Myyntihinta]]-Table1[[#This Row],[Ostohinta]]</f>
        <v>62.7</v>
      </c>
    </row>
    <row r="5035" spans="1:11" x14ac:dyDescent="0.2">
      <c r="A5035">
        <v>55533</v>
      </c>
      <c r="B5035" s="21">
        <v>44849</v>
      </c>
      <c r="C5035" s="26" t="s">
        <v>830</v>
      </c>
      <c r="D5035">
        <v>1</v>
      </c>
      <c r="E5035">
        <v>14</v>
      </c>
      <c r="F5035">
        <v>57</v>
      </c>
      <c r="G5035">
        <v>44.64</v>
      </c>
      <c r="H5035" t="str">
        <f>_xlfn.XLOOKUP(Table1[[#This Row],[MyyjäID]],myyjat!$A$2:$A$16,myyjat!$B$2:$B$16)</f>
        <v>Hillevi</v>
      </c>
      <c r="I5035">
        <f>_xlfn.XLOOKUP(Table1[[#This Row],[Tuotenumero]],tuotteet!$A$2:$A$26,tuotteet!$C$2:$C$26)</f>
        <v>4</v>
      </c>
      <c r="J5035" t="str">
        <f>_xlfn.XLOOKUP(Table1[[#This Row],[ryhmäID]],ryhmat!$A$2:$A$7,ryhmat!$B$2:$B$7)</f>
        <v>Tarvikkeet</v>
      </c>
      <c r="K5035">
        <f>Table1[[#This Row],[Myyntihinta]]-Table1[[#This Row],[Ostohinta]]</f>
        <v>12.36</v>
      </c>
    </row>
    <row r="5036" spans="1:11" x14ac:dyDescent="0.2">
      <c r="A5036">
        <v>55534</v>
      </c>
      <c r="B5036" s="21">
        <v>44849</v>
      </c>
      <c r="C5036" s="26" t="s">
        <v>828</v>
      </c>
      <c r="D5036">
        <v>1</v>
      </c>
      <c r="E5036">
        <v>5</v>
      </c>
      <c r="F5036">
        <v>14</v>
      </c>
      <c r="G5036">
        <v>10.23</v>
      </c>
      <c r="H5036" t="str">
        <f>_xlfn.XLOOKUP(Table1[[#This Row],[MyyjäID]],myyjat!$A$2:$A$16,myyjat!$B$2:$B$16)</f>
        <v>Liisa</v>
      </c>
      <c r="I5036">
        <f>_xlfn.XLOOKUP(Table1[[#This Row],[Tuotenumero]],tuotteet!$A$2:$A$26,tuotteet!$C$2:$C$26)</f>
        <v>4</v>
      </c>
      <c r="J5036" t="str">
        <f>_xlfn.XLOOKUP(Table1[[#This Row],[ryhmäID]],ryhmat!$A$2:$A$7,ryhmat!$B$2:$B$7)</f>
        <v>Tarvikkeet</v>
      </c>
      <c r="K5036">
        <f>Table1[[#This Row],[Myyntihinta]]-Table1[[#This Row],[Ostohinta]]</f>
        <v>3.7699999999999996</v>
      </c>
    </row>
    <row r="5037" spans="1:11" x14ac:dyDescent="0.2">
      <c r="A5037">
        <v>55535</v>
      </c>
      <c r="B5037" s="21">
        <v>44850</v>
      </c>
      <c r="C5037" s="26" t="s">
        <v>828</v>
      </c>
      <c r="D5037">
        <v>1</v>
      </c>
      <c r="E5037">
        <v>7</v>
      </c>
      <c r="F5037">
        <v>14</v>
      </c>
      <c r="G5037">
        <v>10.33</v>
      </c>
      <c r="H5037" t="str">
        <f>_xlfn.XLOOKUP(Table1[[#This Row],[MyyjäID]],myyjat!$A$2:$A$16,myyjat!$B$2:$B$16)</f>
        <v>Rauno</v>
      </c>
      <c r="I5037">
        <f>_xlfn.XLOOKUP(Table1[[#This Row],[Tuotenumero]],tuotteet!$A$2:$A$26,tuotteet!$C$2:$C$26)</f>
        <v>4</v>
      </c>
      <c r="J5037" t="str">
        <f>_xlfn.XLOOKUP(Table1[[#This Row],[ryhmäID]],ryhmat!$A$2:$A$7,ryhmat!$B$2:$B$7)</f>
        <v>Tarvikkeet</v>
      </c>
      <c r="K5037">
        <f>Table1[[#This Row],[Myyntihinta]]-Table1[[#This Row],[Ostohinta]]</f>
        <v>3.67</v>
      </c>
    </row>
    <row r="5038" spans="1:11" x14ac:dyDescent="0.2">
      <c r="A5038">
        <v>55536</v>
      </c>
      <c r="B5038" s="21">
        <v>44851</v>
      </c>
      <c r="C5038" s="26" t="s">
        <v>828</v>
      </c>
      <c r="D5038">
        <v>1</v>
      </c>
      <c r="E5038">
        <v>1</v>
      </c>
      <c r="F5038">
        <v>14</v>
      </c>
      <c r="G5038">
        <v>10.37</v>
      </c>
      <c r="H5038" t="str">
        <f>_xlfn.XLOOKUP(Table1[[#This Row],[MyyjäID]],myyjat!$A$2:$A$16,myyjat!$B$2:$B$16)</f>
        <v>Jani</v>
      </c>
      <c r="I5038">
        <f>_xlfn.XLOOKUP(Table1[[#This Row],[Tuotenumero]],tuotteet!$A$2:$A$26,tuotteet!$C$2:$C$26)</f>
        <v>4</v>
      </c>
      <c r="J5038" t="str">
        <f>_xlfn.XLOOKUP(Table1[[#This Row],[ryhmäID]],ryhmat!$A$2:$A$7,ryhmat!$B$2:$B$7)</f>
        <v>Tarvikkeet</v>
      </c>
      <c r="K5038">
        <f>Table1[[#This Row],[Myyntihinta]]-Table1[[#This Row],[Ostohinta]]</f>
        <v>3.6300000000000008</v>
      </c>
    </row>
    <row r="5039" spans="1:11" x14ac:dyDescent="0.2">
      <c r="A5039">
        <v>55537</v>
      </c>
      <c r="B5039" s="21">
        <v>44851</v>
      </c>
      <c r="C5039" s="26" t="s">
        <v>826</v>
      </c>
      <c r="D5039">
        <v>1</v>
      </c>
      <c r="E5039">
        <v>10</v>
      </c>
      <c r="F5039">
        <v>17</v>
      </c>
      <c r="G5039">
        <v>8.7899999999999991</v>
      </c>
      <c r="H5039" t="str">
        <f>_xlfn.XLOOKUP(Table1[[#This Row],[MyyjäID]],myyjat!$A$2:$A$16,myyjat!$B$2:$B$16)</f>
        <v>Jenni</v>
      </c>
      <c r="I5039">
        <f>_xlfn.XLOOKUP(Table1[[#This Row],[Tuotenumero]],tuotteet!$A$2:$A$26,tuotteet!$C$2:$C$26)</f>
        <v>4</v>
      </c>
      <c r="J5039" t="str">
        <f>_xlfn.XLOOKUP(Table1[[#This Row],[ryhmäID]],ryhmat!$A$2:$A$7,ryhmat!$B$2:$B$7)</f>
        <v>Tarvikkeet</v>
      </c>
      <c r="K5039">
        <f>Table1[[#This Row],[Myyntihinta]]-Table1[[#This Row],[Ostohinta]]</f>
        <v>8.2100000000000009</v>
      </c>
    </row>
    <row r="5040" spans="1:11" x14ac:dyDescent="0.2">
      <c r="A5040">
        <v>55538</v>
      </c>
      <c r="B5040" s="21">
        <v>44852</v>
      </c>
      <c r="C5040" s="26" t="s">
        <v>828</v>
      </c>
      <c r="D5040">
        <v>1</v>
      </c>
      <c r="E5040">
        <v>5</v>
      </c>
      <c r="F5040">
        <v>14</v>
      </c>
      <c r="G5040">
        <v>11.23</v>
      </c>
      <c r="H5040" t="str">
        <f>_xlfn.XLOOKUP(Table1[[#This Row],[MyyjäID]],myyjat!$A$2:$A$16,myyjat!$B$2:$B$16)</f>
        <v>Liisa</v>
      </c>
      <c r="I5040">
        <f>_xlfn.XLOOKUP(Table1[[#This Row],[Tuotenumero]],tuotteet!$A$2:$A$26,tuotteet!$C$2:$C$26)</f>
        <v>4</v>
      </c>
      <c r="J5040" t="str">
        <f>_xlfn.XLOOKUP(Table1[[#This Row],[ryhmäID]],ryhmat!$A$2:$A$7,ryhmat!$B$2:$B$7)</f>
        <v>Tarvikkeet</v>
      </c>
      <c r="K5040">
        <f>Table1[[#This Row],[Myyntihinta]]-Table1[[#This Row],[Ostohinta]]</f>
        <v>2.7699999999999996</v>
      </c>
    </row>
    <row r="5041" spans="1:11" x14ac:dyDescent="0.2">
      <c r="A5041">
        <v>55539</v>
      </c>
      <c r="B5041" s="21">
        <v>44852</v>
      </c>
      <c r="C5041" s="26" t="s">
        <v>831</v>
      </c>
      <c r="D5041">
        <v>1</v>
      </c>
      <c r="E5041">
        <v>7</v>
      </c>
      <c r="F5041">
        <v>117</v>
      </c>
      <c r="G5041">
        <v>72.2</v>
      </c>
      <c r="H5041" t="str">
        <f>_xlfn.XLOOKUP(Table1[[#This Row],[MyyjäID]],myyjat!$A$2:$A$16,myyjat!$B$2:$B$16)</f>
        <v>Rauno</v>
      </c>
      <c r="I5041">
        <f>_xlfn.XLOOKUP(Table1[[#This Row],[Tuotenumero]],tuotteet!$A$2:$A$26,tuotteet!$C$2:$C$26)</f>
        <v>6</v>
      </c>
      <c r="J5041" t="str">
        <f>_xlfn.XLOOKUP(Table1[[#This Row],[ryhmäID]],ryhmat!$A$2:$A$7,ryhmat!$B$2:$B$7)</f>
        <v>Digiboxit</v>
      </c>
      <c r="K5041">
        <f>Table1[[#This Row],[Myyntihinta]]-Table1[[#This Row],[Ostohinta]]</f>
        <v>44.8</v>
      </c>
    </row>
    <row r="5042" spans="1:11" x14ac:dyDescent="0.2">
      <c r="A5042">
        <v>55540</v>
      </c>
      <c r="B5042" s="21">
        <v>44852</v>
      </c>
      <c r="C5042" s="26" t="s">
        <v>827</v>
      </c>
      <c r="D5042">
        <v>1</v>
      </c>
      <c r="E5042">
        <v>2</v>
      </c>
      <c r="F5042">
        <v>236</v>
      </c>
      <c r="G5042">
        <v>134.13999999999999</v>
      </c>
      <c r="H5042" t="str">
        <f>_xlfn.XLOOKUP(Table1[[#This Row],[MyyjäID]],myyjat!$A$2:$A$16,myyjat!$B$2:$B$16)</f>
        <v>Petteri</v>
      </c>
      <c r="I5042">
        <f>_xlfn.XLOOKUP(Table1[[#This Row],[Tuotenumero]],tuotteet!$A$2:$A$26,tuotteet!$C$2:$C$26)</f>
        <v>1</v>
      </c>
      <c r="J5042" t="str">
        <f>_xlfn.XLOOKUP(Table1[[#This Row],[ryhmäID]],ryhmat!$A$2:$A$7,ryhmat!$B$2:$B$7)</f>
        <v>Äänentoisto</v>
      </c>
      <c r="K5042">
        <f>Table1[[#This Row],[Myyntihinta]]-Table1[[#This Row],[Ostohinta]]</f>
        <v>101.86000000000001</v>
      </c>
    </row>
    <row r="5043" spans="1:11" x14ac:dyDescent="0.2">
      <c r="A5043">
        <v>55541</v>
      </c>
      <c r="B5043" s="21">
        <v>44852</v>
      </c>
      <c r="C5043" s="26" t="s">
        <v>833</v>
      </c>
      <c r="D5043">
        <v>1</v>
      </c>
      <c r="E5043">
        <v>10</v>
      </c>
      <c r="F5043">
        <v>33</v>
      </c>
      <c r="G5043">
        <v>18.34</v>
      </c>
      <c r="H5043" t="str">
        <f>_xlfn.XLOOKUP(Table1[[#This Row],[MyyjäID]],myyjat!$A$2:$A$16,myyjat!$B$2:$B$16)</f>
        <v>Jenni</v>
      </c>
      <c r="I5043">
        <f>_xlfn.XLOOKUP(Table1[[#This Row],[Tuotenumero]],tuotteet!$A$2:$A$26,tuotteet!$C$2:$C$26)</f>
        <v>4</v>
      </c>
      <c r="J5043" t="str">
        <f>_xlfn.XLOOKUP(Table1[[#This Row],[ryhmäID]],ryhmat!$A$2:$A$7,ryhmat!$B$2:$B$7)</f>
        <v>Tarvikkeet</v>
      </c>
      <c r="K5043">
        <f>Table1[[#This Row],[Myyntihinta]]-Table1[[#This Row],[Ostohinta]]</f>
        <v>14.66</v>
      </c>
    </row>
    <row r="5044" spans="1:11" x14ac:dyDescent="0.2">
      <c r="A5044">
        <v>55542</v>
      </c>
      <c r="B5044" s="21">
        <v>44853</v>
      </c>
      <c r="C5044" s="26" t="s">
        <v>828</v>
      </c>
      <c r="D5044">
        <v>2</v>
      </c>
      <c r="E5044">
        <v>5</v>
      </c>
      <c r="F5044">
        <v>15</v>
      </c>
      <c r="G5044">
        <v>10.34</v>
      </c>
      <c r="H5044" t="str">
        <f>_xlfn.XLOOKUP(Table1[[#This Row],[MyyjäID]],myyjat!$A$2:$A$16,myyjat!$B$2:$B$16)</f>
        <v>Liisa</v>
      </c>
      <c r="I5044">
        <f>_xlfn.XLOOKUP(Table1[[#This Row],[Tuotenumero]],tuotteet!$A$2:$A$26,tuotteet!$C$2:$C$26)</f>
        <v>4</v>
      </c>
      <c r="J5044" t="str">
        <f>_xlfn.XLOOKUP(Table1[[#This Row],[ryhmäID]],ryhmat!$A$2:$A$7,ryhmat!$B$2:$B$7)</f>
        <v>Tarvikkeet</v>
      </c>
      <c r="K5044">
        <f>Table1[[#This Row],[Myyntihinta]]-Table1[[#This Row],[Ostohinta]]</f>
        <v>4.66</v>
      </c>
    </row>
    <row r="5045" spans="1:11" x14ac:dyDescent="0.2">
      <c r="A5045">
        <v>55543</v>
      </c>
      <c r="B5045" s="21">
        <v>44853</v>
      </c>
      <c r="C5045" s="26" t="s">
        <v>828</v>
      </c>
      <c r="D5045">
        <v>1</v>
      </c>
      <c r="E5045">
        <v>1</v>
      </c>
      <c r="F5045">
        <v>15</v>
      </c>
      <c r="G5045">
        <v>10.94</v>
      </c>
      <c r="H5045" t="str">
        <f>_xlfn.XLOOKUP(Table1[[#This Row],[MyyjäID]],myyjat!$A$2:$A$16,myyjat!$B$2:$B$16)</f>
        <v>Jani</v>
      </c>
      <c r="I5045">
        <f>_xlfn.XLOOKUP(Table1[[#This Row],[Tuotenumero]],tuotteet!$A$2:$A$26,tuotteet!$C$2:$C$26)</f>
        <v>4</v>
      </c>
      <c r="J5045" t="str">
        <f>_xlfn.XLOOKUP(Table1[[#This Row],[ryhmäID]],ryhmat!$A$2:$A$7,ryhmat!$B$2:$B$7)</f>
        <v>Tarvikkeet</v>
      </c>
      <c r="K5045">
        <f>Table1[[#This Row],[Myyntihinta]]-Table1[[#This Row],[Ostohinta]]</f>
        <v>4.0600000000000005</v>
      </c>
    </row>
    <row r="5046" spans="1:11" x14ac:dyDescent="0.2">
      <c r="A5046">
        <v>55544</v>
      </c>
      <c r="B5046" s="21">
        <v>44853</v>
      </c>
      <c r="C5046" s="26" t="s">
        <v>829</v>
      </c>
      <c r="D5046">
        <v>1</v>
      </c>
      <c r="E5046">
        <v>2</v>
      </c>
      <c r="F5046">
        <v>337</v>
      </c>
      <c r="G5046">
        <v>234</v>
      </c>
      <c r="H5046" t="str">
        <f>_xlfn.XLOOKUP(Table1[[#This Row],[MyyjäID]],myyjat!$A$2:$A$16,myyjat!$B$2:$B$16)</f>
        <v>Petteri</v>
      </c>
      <c r="I5046">
        <f>_xlfn.XLOOKUP(Table1[[#This Row],[Tuotenumero]],tuotteet!$A$2:$A$26,tuotteet!$C$2:$C$26)</f>
        <v>3</v>
      </c>
      <c r="J5046" t="str">
        <f>_xlfn.XLOOKUP(Table1[[#This Row],[ryhmäID]],ryhmat!$A$2:$A$7,ryhmat!$B$2:$B$7)</f>
        <v>TV</v>
      </c>
      <c r="K5046">
        <f>Table1[[#This Row],[Myyntihinta]]-Table1[[#This Row],[Ostohinta]]</f>
        <v>103</v>
      </c>
    </row>
    <row r="5047" spans="1:11" x14ac:dyDescent="0.2">
      <c r="A5047">
        <v>55545</v>
      </c>
      <c r="B5047" s="21">
        <v>44854</v>
      </c>
      <c r="C5047" s="26" t="s">
        <v>828</v>
      </c>
      <c r="D5047">
        <v>1</v>
      </c>
      <c r="E5047">
        <v>11</v>
      </c>
      <c r="F5047">
        <v>15</v>
      </c>
      <c r="G5047">
        <v>10.82</v>
      </c>
      <c r="H5047" t="str">
        <f>_xlfn.XLOOKUP(Table1[[#This Row],[MyyjäID]],myyjat!$A$2:$A$16,myyjat!$B$2:$B$16)</f>
        <v>Lisbeth</v>
      </c>
      <c r="I5047">
        <f>_xlfn.XLOOKUP(Table1[[#This Row],[Tuotenumero]],tuotteet!$A$2:$A$26,tuotteet!$C$2:$C$26)</f>
        <v>4</v>
      </c>
      <c r="J5047" t="str">
        <f>_xlfn.XLOOKUP(Table1[[#This Row],[ryhmäID]],ryhmat!$A$2:$A$7,ryhmat!$B$2:$B$7)</f>
        <v>Tarvikkeet</v>
      </c>
      <c r="K5047">
        <f>Table1[[#This Row],[Myyntihinta]]-Table1[[#This Row],[Ostohinta]]</f>
        <v>4.18</v>
      </c>
    </row>
    <row r="5048" spans="1:11" x14ac:dyDescent="0.2">
      <c r="A5048">
        <v>55546</v>
      </c>
      <c r="B5048" s="21">
        <v>44855</v>
      </c>
      <c r="C5048" s="26" t="s">
        <v>832</v>
      </c>
      <c r="D5048">
        <v>1</v>
      </c>
      <c r="E5048">
        <v>2</v>
      </c>
      <c r="F5048">
        <v>122</v>
      </c>
      <c r="G5048">
        <v>62.07</v>
      </c>
      <c r="H5048" t="str">
        <f>_xlfn.XLOOKUP(Table1[[#This Row],[MyyjäID]],myyjat!$A$2:$A$16,myyjat!$B$2:$B$16)</f>
        <v>Petteri</v>
      </c>
      <c r="I5048">
        <f>_xlfn.XLOOKUP(Table1[[#This Row],[Tuotenumero]],tuotteet!$A$2:$A$26,tuotteet!$C$2:$C$26)</f>
        <v>5</v>
      </c>
      <c r="J5048" t="str">
        <f>_xlfn.XLOOKUP(Table1[[#This Row],[ryhmäID]],ryhmat!$A$2:$A$7,ryhmat!$B$2:$B$7)</f>
        <v>Konsolit</v>
      </c>
      <c r="K5048">
        <f>Table1[[#This Row],[Myyntihinta]]-Table1[[#This Row],[Ostohinta]]</f>
        <v>59.93</v>
      </c>
    </row>
    <row r="5049" spans="1:11" x14ac:dyDescent="0.2">
      <c r="A5049">
        <v>55547</v>
      </c>
      <c r="B5049" s="21">
        <v>44855</v>
      </c>
      <c r="C5049" s="26" t="s">
        <v>828</v>
      </c>
      <c r="D5049">
        <v>1</v>
      </c>
      <c r="E5049">
        <v>1</v>
      </c>
      <c r="F5049">
        <v>15</v>
      </c>
      <c r="G5049">
        <v>11.05</v>
      </c>
      <c r="H5049" t="str">
        <f>_xlfn.XLOOKUP(Table1[[#This Row],[MyyjäID]],myyjat!$A$2:$A$16,myyjat!$B$2:$B$16)</f>
        <v>Jani</v>
      </c>
      <c r="I5049">
        <f>_xlfn.XLOOKUP(Table1[[#This Row],[Tuotenumero]],tuotteet!$A$2:$A$26,tuotteet!$C$2:$C$26)</f>
        <v>4</v>
      </c>
      <c r="J5049" t="str">
        <f>_xlfn.XLOOKUP(Table1[[#This Row],[ryhmäID]],ryhmat!$A$2:$A$7,ryhmat!$B$2:$B$7)</f>
        <v>Tarvikkeet</v>
      </c>
      <c r="K5049">
        <f>Table1[[#This Row],[Myyntihinta]]-Table1[[#This Row],[Ostohinta]]</f>
        <v>3.9499999999999993</v>
      </c>
    </row>
    <row r="5050" spans="1:11" x14ac:dyDescent="0.2">
      <c r="A5050">
        <v>55548</v>
      </c>
      <c r="B5050" s="21">
        <v>44856</v>
      </c>
      <c r="C5050" s="26" t="s">
        <v>828</v>
      </c>
      <c r="D5050">
        <v>1</v>
      </c>
      <c r="E5050">
        <v>7</v>
      </c>
      <c r="F5050">
        <v>14</v>
      </c>
      <c r="G5050">
        <v>10.66</v>
      </c>
      <c r="H5050" t="str">
        <f>_xlfn.XLOOKUP(Table1[[#This Row],[MyyjäID]],myyjat!$A$2:$A$16,myyjat!$B$2:$B$16)</f>
        <v>Rauno</v>
      </c>
      <c r="I5050">
        <f>_xlfn.XLOOKUP(Table1[[#This Row],[Tuotenumero]],tuotteet!$A$2:$A$26,tuotteet!$C$2:$C$26)</f>
        <v>4</v>
      </c>
      <c r="J5050" t="str">
        <f>_xlfn.XLOOKUP(Table1[[#This Row],[ryhmäID]],ryhmat!$A$2:$A$7,ryhmat!$B$2:$B$7)</f>
        <v>Tarvikkeet</v>
      </c>
      <c r="K5050">
        <f>Table1[[#This Row],[Myyntihinta]]-Table1[[#This Row],[Ostohinta]]</f>
        <v>3.34</v>
      </c>
    </row>
    <row r="5051" spans="1:11" x14ac:dyDescent="0.2">
      <c r="A5051">
        <v>55549</v>
      </c>
      <c r="B5051" s="21">
        <v>44856</v>
      </c>
      <c r="C5051" s="26" t="s">
        <v>828</v>
      </c>
      <c r="D5051">
        <v>1</v>
      </c>
      <c r="E5051">
        <v>5</v>
      </c>
      <c r="F5051">
        <v>14</v>
      </c>
      <c r="G5051">
        <v>10.210000000000001</v>
      </c>
      <c r="H5051" t="str">
        <f>_xlfn.XLOOKUP(Table1[[#This Row],[MyyjäID]],myyjat!$A$2:$A$16,myyjat!$B$2:$B$16)</f>
        <v>Liisa</v>
      </c>
      <c r="I5051">
        <f>_xlfn.XLOOKUP(Table1[[#This Row],[Tuotenumero]],tuotteet!$A$2:$A$26,tuotteet!$C$2:$C$26)</f>
        <v>4</v>
      </c>
      <c r="J5051" t="str">
        <f>_xlfn.XLOOKUP(Table1[[#This Row],[ryhmäID]],ryhmat!$A$2:$A$7,ryhmat!$B$2:$B$7)</f>
        <v>Tarvikkeet</v>
      </c>
      <c r="K5051">
        <f>Table1[[#This Row],[Myyntihinta]]-Table1[[#This Row],[Ostohinta]]</f>
        <v>3.7899999999999991</v>
      </c>
    </row>
    <row r="5052" spans="1:11" x14ac:dyDescent="0.2">
      <c r="A5052">
        <v>55550</v>
      </c>
      <c r="B5052" s="21">
        <v>44856</v>
      </c>
      <c r="C5052" s="26" t="s">
        <v>827</v>
      </c>
      <c r="D5052">
        <v>1</v>
      </c>
      <c r="E5052">
        <v>1</v>
      </c>
      <c r="F5052">
        <v>235</v>
      </c>
      <c r="G5052">
        <v>134.88</v>
      </c>
      <c r="H5052" t="str">
        <f>_xlfn.XLOOKUP(Table1[[#This Row],[MyyjäID]],myyjat!$A$2:$A$16,myyjat!$B$2:$B$16)</f>
        <v>Jani</v>
      </c>
      <c r="I5052">
        <f>_xlfn.XLOOKUP(Table1[[#This Row],[Tuotenumero]],tuotteet!$A$2:$A$26,tuotteet!$C$2:$C$26)</f>
        <v>1</v>
      </c>
      <c r="J5052" t="str">
        <f>_xlfn.XLOOKUP(Table1[[#This Row],[ryhmäID]],ryhmat!$A$2:$A$7,ryhmat!$B$2:$B$7)</f>
        <v>Äänentoisto</v>
      </c>
      <c r="K5052">
        <f>Table1[[#This Row],[Myyntihinta]]-Table1[[#This Row],[Ostohinta]]</f>
        <v>100.12</v>
      </c>
    </row>
    <row r="5053" spans="1:11" x14ac:dyDescent="0.2">
      <c r="A5053">
        <v>55551</v>
      </c>
      <c r="B5053" s="21">
        <v>44857</v>
      </c>
      <c r="C5053" s="26" t="s">
        <v>828</v>
      </c>
      <c r="D5053">
        <v>1</v>
      </c>
      <c r="E5053">
        <v>18</v>
      </c>
      <c r="F5053">
        <v>14</v>
      </c>
      <c r="G5053">
        <v>10.76</v>
      </c>
      <c r="H5053" t="str">
        <f>_xlfn.XLOOKUP(Table1[[#This Row],[MyyjäID]],myyjat!$A$2:$A$16,myyjat!$B$2:$B$16)</f>
        <v>Juhani</v>
      </c>
      <c r="I5053">
        <f>_xlfn.XLOOKUP(Table1[[#This Row],[Tuotenumero]],tuotteet!$A$2:$A$26,tuotteet!$C$2:$C$26)</f>
        <v>4</v>
      </c>
      <c r="J5053" t="str">
        <f>_xlfn.XLOOKUP(Table1[[#This Row],[ryhmäID]],ryhmat!$A$2:$A$7,ryhmat!$B$2:$B$7)</f>
        <v>Tarvikkeet</v>
      </c>
      <c r="K5053">
        <f>Table1[[#This Row],[Myyntihinta]]-Table1[[#This Row],[Ostohinta]]</f>
        <v>3.24</v>
      </c>
    </row>
    <row r="5054" spans="1:11" x14ac:dyDescent="0.2">
      <c r="A5054">
        <v>55552</v>
      </c>
      <c r="B5054" s="21">
        <v>44858</v>
      </c>
      <c r="C5054" s="26" t="s">
        <v>829</v>
      </c>
      <c r="D5054">
        <v>1</v>
      </c>
      <c r="E5054">
        <v>3</v>
      </c>
      <c r="F5054">
        <v>326</v>
      </c>
      <c r="G5054">
        <v>232.61</v>
      </c>
      <c r="H5054" t="str">
        <f>_xlfn.XLOOKUP(Table1[[#This Row],[MyyjäID]],myyjat!$A$2:$A$16,myyjat!$B$2:$B$16)</f>
        <v>Pekka</v>
      </c>
      <c r="I5054">
        <f>_xlfn.XLOOKUP(Table1[[#This Row],[Tuotenumero]],tuotteet!$A$2:$A$26,tuotteet!$C$2:$C$26)</f>
        <v>3</v>
      </c>
      <c r="J5054" t="str">
        <f>_xlfn.XLOOKUP(Table1[[#This Row],[ryhmäID]],ryhmat!$A$2:$A$7,ryhmat!$B$2:$B$7)</f>
        <v>TV</v>
      </c>
      <c r="K5054">
        <f>Table1[[#This Row],[Myyntihinta]]-Table1[[#This Row],[Ostohinta]]</f>
        <v>93.389999999999986</v>
      </c>
    </row>
    <row r="5055" spans="1:11" x14ac:dyDescent="0.2">
      <c r="A5055">
        <v>55553</v>
      </c>
      <c r="B5055" s="21">
        <v>44858</v>
      </c>
      <c r="C5055" s="26" t="s">
        <v>826</v>
      </c>
      <c r="D5055">
        <v>1</v>
      </c>
      <c r="E5055">
        <v>6</v>
      </c>
      <c r="F5055">
        <v>17</v>
      </c>
      <c r="G5055">
        <v>9.52</v>
      </c>
      <c r="H5055" t="str">
        <f>_xlfn.XLOOKUP(Table1[[#This Row],[MyyjäID]],myyjat!$A$2:$A$16,myyjat!$B$2:$B$16)</f>
        <v>Hessu</v>
      </c>
      <c r="I5055">
        <f>_xlfn.XLOOKUP(Table1[[#This Row],[Tuotenumero]],tuotteet!$A$2:$A$26,tuotteet!$C$2:$C$26)</f>
        <v>4</v>
      </c>
      <c r="J5055" t="str">
        <f>_xlfn.XLOOKUP(Table1[[#This Row],[ryhmäID]],ryhmat!$A$2:$A$7,ryhmat!$B$2:$B$7)</f>
        <v>Tarvikkeet</v>
      </c>
      <c r="K5055">
        <f>Table1[[#This Row],[Myyntihinta]]-Table1[[#This Row],[Ostohinta]]</f>
        <v>7.48</v>
      </c>
    </row>
    <row r="5056" spans="1:11" x14ac:dyDescent="0.2">
      <c r="A5056">
        <v>55554</v>
      </c>
      <c r="B5056" s="21">
        <v>44858</v>
      </c>
      <c r="C5056" s="26" t="s">
        <v>832</v>
      </c>
      <c r="D5056">
        <v>1</v>
      </c>
      <c r="E5056">
        <v>2</v>
      </c>
      <c r="F5056">
        <v>119</v>
      </c>
      <c r="G5056">
        <v>65.59</v>
      </c>
      <c r="H5056" t="str">
        <f>_xlfn.XLOOKUP(Table1[[#This Row],[MyyjäID]],myyjat!$A$2:$A$16,myyjat!$B$2:$B$16)</f>
        <v>Petteri</v>
      </c>
      <c r="I5056">
        <f>_xlfn.XLOOKUP(Table1[[#This Row],[Tuotenumero]],tuotteet!$A$2:$A$26,tuotteet!$C$2:$C$26)</f>
        <v>5</v>
      </c>
      <c r="J5056" t="str">
        <f>_xlfn.XLOOKUP(Table1[[#This Row],[ryhmäID]],ryhmat!$A$2:$A$7,ryhmat!$B$2:$B$7)</f>
        <v>Konsolit</v>
      </c>
      <c r="K5056">
        <f>Table1[[#This Row],[Myyntihinta]]-Table1[[#This Row],[Ostohinta]]</f>
        <v>53.41</v>
      </c>
    </row>
    <row r="5057" spans="1:11" x14ac:dyDescent="0.2">
      <c r="A5057">
        <v>55555</v>
      </c>
      <c r="B5057" s="21">
        <v>44858</v>
      </c>
      <c r="C5057" s="26" t="s">
        <v>831</v>
      </c>
      <c r="D5057">
        <v>1</v>
      </c>
      <c r="E5057">
        <v>5</v>
      </c>
      <c r="F5057">
        <v>111</v>
      </c>
      <c r="G5057">
        <v>75.22</v>
      </c>
      <c r="H5057" t="str">
        <f>_xlfn.XLOOKUP(Table1[[#This Row],[MyyjäID]],myyjat!$A$2:$A$16,myyjat!$B$2:$B$16)</f>
        <v>Liisa</v>
      </c>
      <c r="I5057">
        <f>_xlfn.XLOOKUP(Table1[[#This Row],[Tuotenumero]],tuotteet!$A$2:$A$26,tuotteet!$C$2:$C$26)</f>
        <v>6</v>
      </c>
      <c r="J5057" t="str">
        <f>_xlfn.XLOOKUP(Table1[[#This Row],[ryhmäID]],ryhmat!$A$2:$A$7,ryhmat!$B$2:$B$7)</f>
        <v>Digiboxit</v>
      </c>
      <c r="K5057">
        <f>Table1[[#This Row],[Myyntihinta]]-Table1[[#This Row],[Ostohinta]]</f>
        <v>35.78</v>
      </c>
    </row>
    <row r="5058" spans="1:11" x14ac:dyDescent="0.2">
      <c r="A5058">
        <v>55556</v>
      </c>
      <c r="B5058" s="21">
        <v>44858</v>
      </c>
      <c r="C5058" s="26" t="s">
        <v>828</v>
      </c>
      <c r="D5058">
        <v>1</v>
      </c>
      <c r="E5058">
        <v>5</v>
      </c>
      <c r="F5058">
        <v>14</v>
      </c>
      <c r="G5058">
        <v>10.6</v>
      </c>
      <c r="H5058" t="str">
        <f>_xlfn.XLOOKUP(Table1[[#This Row],[MyyjäID]],myyjat!$A$2:$A$16,myyjat!$B$2:$B$16)</f>
        <v>Liisa</v>
      </c>
      <c r="I5058">
        <f>_xlfn.XLOOKUP(Table1[[#This Row],[Tuotenumero]],tuotteet!$A$2:$A$26,tuotteet!$C$2:$C$26)</f>
        <v>4</v>
      </c>
      <c r="J5058" t="str">
        <f>_xlfn.XLOOKUP(Table1[[#This Row],[ryhmäID]],ryhmat!$A$2:$A$7,ryhmat!$B$2:$B$7)</f>
        <v>Tarvikkeet</v>
      </c>
      <c r="K5058">
        <f>Table1[[#This Row],[Myyntihinta]]-Table1[[#This Row],[Ostohinta]]</f>
        <v>3.4000000000000004</v>
      </c>
    </row>
    <row r="5059" spans="1:11" x14ac:dyDescent="0.2">
      <c r="A5059">
        <v>55557</v>
      </c>
      <c r="B5059" s="21">
        <v>44858</v>
      </c>
      <c r="C5059" s="26" t="s">
        <v>827</v>
      </c>
      <c r="D5059">
        <v>1</v>
      </c>
      <c r="E5059">
        <v>7</v>
      </c>
      <c r="F5059">
        <v>246</v>
      </c>
      <c r="G5059">
        <v>132.93</v>
      </c>
      <c r="H5059" t="str">
        <f>_xlfn.XLOOKUP(Table1[[#This Row],[MyyjäID]],myyjat!$A$2:$A$16,myyjat!$B$2:$B$16)</f>
        <v>Rauno</v>
      </c>
      <c r="I5059">
        <f>_xlfn.XLOOKUP(Table1[[#This Row],[Tuotenumero]],tuotteet!$A$2:$A$26,tuotteet!$C$2:$C$26)</f>
        <v>1</v>
      </c>
      <c r="J5059" t="str">
        <f>_xlfn.XLOOKUP(Table1[[#This Row],[ryhmäID]],ryhmat!$A$2:$A$7,ryhmat!$B$2:$B$7)</f>
        <v>Äänentoisto</v>
      </c>
      <c r="K5059">
        <f>Table1[[#This Row],[Myyntihinta]]-Table1[[#This Row],[Ostohinta]]</f>
        <v>113.07</v>
      </c>
    </row>
    <row r="5060" spans="1:11" x14ac:dyDescent="0.2">
      <c r="A5060">
        <v>55558</v>
      </c>
      <c r="B5060" s="21">
        <v>44859</v>
      </c>
      <c r="C5060" s="26" t="s">
        <v>828</v>
      </c>
      <c r="D5060">
        <v>1</v>
      </c>
      <c r="E5060">
        <v>2</v>
      </c>
      <c r="F5060">
        <v>15</v>
      </c>
      <c r="G5060">
        <v>11.22</v>
      </c>
      <c r="H5060" t="str">
        <f>_xlfn.XLOOKUP(Table1[[#This Row],[MyyjäID]],myyjat!$A$2:$A$16,myyjat!$B$2:$B$16)</f>
        <v>Petteri</v>
      </c>
      <c r="I5060">
        <f>_xlfn.XLOOKUP(Table1[[#This Row],[Tuotenumero]],tuotteet!$A$2:$A$26,tuotteet!$C$2:$C$26)</f>
        <v>4</v>
      </c>
      <c r="J5060" t="str">
        <f>_xlfn.XLOOKUP(Table1[[#This Row],[ryhmäID]],ryhmat!$A$2:$A$7,ryhmat!$B$2:$B$7)</f>
        <v>Tarvikkeet</v>
      </c>
      <c r="K5060">
        <f>Table1[[#This Row],[Myyntihinta]]-Table1[[#This Row],[Ostohinta]]</f>
        <v>3.7799999999999994</v>
      </c>
    </row>
    <row r="5061" spans="1:11" x14ac:dyDescent="0.2">
      <c r="A5061">
        <v>55559</v>
      </c>
      <c r="B5061" s="21">
        <v>44859</v>
      </c>
      <c r="C5061" s="26" t="s">
        <v>828</v>
      </c>
      <c r="D5061">
        <v>1</v>
      </c>
      <c r="E5061">
        <v>15</v>
      </c>
      <c r="F5061">
        <v>15</v>
      </c>
      <c r="G5061">
        <v>10.54</v>
      </c>
      <c r="H5061" t="str">
        <f>_xlfn.XLOOKUP(Table1[[#This Row],[MyyjäID]],myyjat!$A$2:$A$16,myyjat!$B$2:$B$16)</f>
        <v>Sohvi</v>
      </c>
      <c r="I5061">
        <f>_xlfn.XLOOKUP(Table1[[#This Row],[Tuotenumero]],tuotteet!$A$2:$A$26,tuotteet!$C$2:$C$26)</f>
        <v>4</v>
      </c>
      <c r="J5061" t="str">
        <f>_xlfn.XLOOKUP(Table1[[#This Row],[ryhmäID]],ryhmat!$A$2:$A$7,ryhmat!$B$2:$B$7)</f>
        <v>Tarvikkeet</v>
      </c>
      <c r="K5061">
        <f>Table1[[#This Row],[Myyntihinta]]-Table1[[#This Row],[Ostohinta]]</f>
        <v>4.4600000000000009</v>
      </c>
    </row>
    <row r="5062" spans="1:11" x14ac:dyDescent="0.2">
      <c r="A5062">
        <v>55560</v>
      </c>
      <c r="B5062" s="21">
        <v>44859</v>
      </c>
      <c r="C5062" s="26" t="s">
        <v>827</v>
      </c>
      <c r="D5062">
        <v>1</v>
      </c>
      <c r="E5062">
        <v>13</v>
      </c>
      <c r="F5062">
        <v>238</v>
      </c>
      <c r="G5062">
        <v>133.65</v>
      </c>
      <c r="H5062" t="str">
        <f>_xlfn.XLOOKUP(Table1[[#This Row],[MyyjäID]],myyjat!$A$2:$A$16,myyjat!$B$2:$B$16)</f>
        <v>Mari</v>
      </c>
      <c r="I5062">
        <f>_xlfn.XLOOKUP(Table1[[#This Row],[Tuotenumero]],tuotteet!$A$2:$A$26,tuotteet!$C$2:$C$26)</f>
        <v>1</v>
      </c>
      <c r="J5062" t="str">
        <f>_xlfn.XLOOKUP(Table1[[#This Row],[ryhmäID]],ryhmat!$A$2:$A$7,ryhmat!$B$2:$B$7)</f>
        <v>Äänentoisto</v>
      </c>
      <c r="K5062">
        <f>Table1[[#This Row],[Myyntihinta]]-Table1[[#This Row],[Ostohinta]]</f>
        <v>104.35</v>
      </c>
    </row>
    <row r="5063" spans="1:11" x14ac:dyDescent="0.2">
      <c r="A5063">
        <v>55561</v>
      </c>
      <c r="B5063" s="21">
        <v>44859</v>
      </c>
      <c r="C5063" s="26" t="s">
        <v>828</v>
      </c>
      <c r="D5063">
        <v>1</v>
      </c>
      <c r="E5063">
        <v>16</v>
      </c>
      <c r="F5063">
        <v>14</v>
      </c>
      <c r="G5063">
        <v>10.69</v>
      </c>
      <c r="H5063" t="str">
        <f>_xlfn.XLOOKUP(Table1[[#This Row],[MyyjäID]],myyjat!$A$2:$A$16,myyjat!$B$2:$B$16)</f>
        <v>Sanni</v>
      </c>
      <c r="I5063">
        <f>_xlfn.XLOOKUP(Table1[[#This Row],[Tuotenumero]],tuotteet!$A$2:$A$26,tuotteet!$C$2:$C$26)</f>
        <v>4</v>
      </c>
      <c r="J5063" t="str">
        <f>_xlfn.XLOOKUP(Table1[[#This Row],[ryhmäID]],ryhmat!$A$2:$A$7,ryhmat!$B$2:$B$7)</f>
        <v>Tarvikkeet</v>
      </c>
      <c r="K5063">
        <f>Table1[[#This Row],[Myyntihinta]]-Table1[[#This Row],[Ostohinta]]</f>
        <v>3.3100000000000005</v>
      </c>
    </row>
    <row r="5064" spans="1:11" x14ac:dyDescent="0.2">
      <c r="A5064">
        <v>55562</v>
      </c>
      <c r="B5064" s="21">
        <v>44859</v>
      </c>
      <c r="C5064" s="26" t="s">
        <v>828</v>
      </c>
      <c r="D5064">
        <v>1</v>
      </c>
      <c r="E5064">
        <v>19</v>
      </c>
      <c r="F5064">
        <v>15</v>
      </c>
      <c r="G5064">
        <v>10.98</v>
      </c>
      <c r="H5064" t="str">
        <f>_xlfn.XLOOKUP(Table1[[#This Row],[MyyjäID]],myyjat!$A$2:$A$16,myyjat!$B$2:$B$16)</f>
        <v>Valtteri</v>
      </c>
      <c r="I5064">
        <f>_xlfn.XLOOKUP(Table1[[#This Row],[Tuotenumero]],tuotteet!$A$2:$A$26,tuotteet!$C$2:$C$26)</f>
        <v>4</v>
      </c>
      <c r="J5064" t="str">
        <f>_xlfn.XLOOKUP(Table1[[#This Row],[ryhmäID]],ryhmat!$A$2:$A$7,ryhmat!$B$2:$B$7)</f>
        <v>Tarvikkeet</v>
      </c>
      <c r="K5064">
        <f>Table1[[#This Row],[Myyntihinta]]-Table1[[#This Row],[Ostohinta]]</f>
        <v>4.0199999999999996</v>
      </c>
    </row>
    <row r="5065" spans="1:11" x14ac:dyDescent="0.2">
      <c r="A5065">
        <v>55563</v>
      </c>
      <c r="B5065" s="21">
        <v>44860</v>
      </c>
      <c r="C5065" s="26" t="s">
        <v>828</v>
      </c>
      <c r="D5065">
        <v>1</v>
      </c>
      <c r="E5065">
        <v>15</v>
      </c>
      <c r="F5065">
        <v>15</v>
      </c>
      <c r="G5065">
        <v>11.25</v>
      </c>
      <c r="H5065" t="str">
        <f>_xlfn.XLOOKUP(Table1[[#This Row],[MyyjäID]],myyjat!$A$2:$A$16,myyjat!$B$2:$B$16)</f>
        <v>Sohvi</v>
      </c>
      <c r="I5065">
        <f>_xlfn.XLOOKUP(Table1[[#This Row],[Tuotenumero]],tuotteet!$A$2:$A$26,tuotteet!$C$2:$C$26)</f>
        <v>4</v>
      </c>
      <c r="J5065" t="str">
        <f>_xlfn.XLOOKUP(Table1[[#This Row],[ryhmäID]],ryhmat!$A$2:$A$7,ryhmat!$B$2:$B$7)</f>
        <v>Tarvikkeet</v>
      </c>
      <c r="K5065">
        <f>Table1[[#This Row],[Myyntihinta]]-Table1[[#This Row],[Ostohinta]]</f>
        <v>3.75</v>
      </c>
    </row>
    <row r="5066" spans="1:11" x14ac:dyDescent="0.2">
      <c r="A5066">
        <v>55564</v>
      </c>
      <c r="B5066" s="21">
        <v>44860</v>
      </c>
      <c r="C5066" s="26" t="s">
        <v>832</v>
      </c>
      <c r="D5066">
        <v>1</v>
      </c>
      <c r="E5066">
        <v>6</v>
      </c>
      <c r="F5066">
        <v>123</v>
      </c>
      <c r="G5066">
        <v>66.349999999999994</v>
      </c>
      <c r="H5066" t="str">
        <f>_xlfn.XLOOKUP(Table1[[#This Row],[MyyjäID]],myyjat!$A$2:$A$16,myyjat!$B$2:$B$16)</f>
        <v>Hessu</v>
      </c>
      <c r="I5066">
        <f>_xlfn.XLOOKUP(Table1[[#This Row],[Tuotenumero]],tuotteet!$A$2:$A$26,tuotteet!$C$2:$C$26)</f>
        <v>5</v>
      </c>
      <c r="J5066" t="str">
        <f>_xlfn.XLOOKUP(Table1[[#This Row],[ryhmäID]],ryhmat!$A$2:$A$7,ryhmat!$B$2:$B$7)</f>
        <v>Konsolit</v>
      </c>
      <c r="K5066">
        <f>Table1[[#This Row],[Myyntihinta]]-Table1[[#This Row],[Ostohinta]]</f>
        <v>56.650000000000006</v>
      </c>
    </row>
    <row r="5067" spans="1:11" x14ac:dyDescent="0.2">
      <c r="A5067">
        <v>55565</v>
      </c>
      <c r="B5067" s="21">
        <v>44861</v>
      </c>
      <c r="C5067" s="26" t="s">
        <v>828</v>
      </c>
      <c r="D5067">
        <v>1</v>
      </c>
      <c r="E5067">
        <v>18</v>
      </c>
      <c r="F5067">
        <v>15</v>
      </c>
      <c r="G5067">
        <v>10.36</v>
      </c>
      <c r="H5067" t="str">
        <f>_xlfn.XLOOKUP(Table1[[#This Row],[MyyjäID]],myyjat!$A$2:$A$16,myyjat!$B$2:$B$16)</f>
        <v>Juhani</v>
      </c>
      <c r="I5067">
        <f>_xlfn.XLOOKUP(Table1[[#This Row],[Tuotenumero]],tuotteet!$A$2:$A$26,tuotteet!$C$2:$C$26)</f>
        <v>4</v>
      </c>
      <c r="J5067" t="str">
        <f>_xlfn.XLOOKUP(Table1[[#This Row],[ryhmäID]],ryhmat!$A$2:$A$7,ryhmat!$B$2:$B$7)</f>
        <v>Tarvikkeet</v>
      </c>
      <c r="K5067">
        <f>Table1[[#This Row],[Myyntihinta]]-Table1[[#This Row],[Ostohinta]]</f>
        <v>4.6400000000000006</v>
      </c>
    </row>
    <row r="5068" spans="1:11" x14ac:dyDescent="0.2">
      <c r="A5068">
        <v>55566</v>
      </c>
      <c r="B5068" s="21">
        <v>44861</v>
      </c>
      <c r="C5068" s="26" t="s">
        <v>826</v>
      </c>
      <c r="D5068">
        <v>1</v>
      </c>
      <c r="E5068">
        <v>19</v>
      </c>
      <c r="F5068">
        <v>18</v>
      </c>
      <c r="G5068">
        <v>9.19</v>
      </c>
      <c r="H5068" t="str">
        <f>_xlfn.XLOOKUP(Table1[[#This Row],[MyyjäID]],myyjat!$A$2:$A$16,myyjat!$B$2:$B$16)</f>
        <v>Valtteri</v>
      </c>
      <c r="I5068">
        <f>_xlfn.XLOOKUP(Table1[[#This Row],[Tuotenumero]],tuotteet!$A$2:$A$26,tuotteet!$C$2:$C$26)</f>
        <v>4</v>
      </c>
      <c r="J5068" t="str">
        <f>_xlfn.XLOOKUP(Table1[[#This Row],[ryhmäID]],ryhmat!$A$2:$A$7,ryhmat!$B$2:$B$7)</f>
        <v>Tarvikkeet</v>
      </c>
      <c r="K5068">
        <f>Table1[[#This Row],[Myyntihinta]]-Table1[[#This Row],[Ostohinta]]</f>
        <v>8.81</v>
      </c>
    </row>
    <row r="5069" spans="1:11" x14ac:dyDescent="0.2">
      <c r="A5069">
        <v>55567</v>
      </c>
      <c r="B5069" s="21">
        <v>44861</v>
      </c>
      <c r="C5069" s="26" t="s">
        <v>827</v>
      </c>
      <c r="D5069">
        <v>1</v>
      </c>
      <c r="E5069">
        <v>5</v>
      </c>
      <c r="F5069">
        <v>242</v>
      </c>
      <c r="G5069">
        <v>130.80000000000001</v>
      </c>
      <c r="H5069" t="str">
        <f>_xlfn.XLOOKUP(Table1[[#This Row],[MyyjäID]],myyjat!$A$2:$A$16,myyjat!$B$2:$B$16)</f>
        <v>Liisa</v>
      </c>
      <c r="I5069">
        <f>_xlfn.XLOOKUP(Table1[[#This Row],[Tuotenumero]],tuotteet!$A$2:$A$26,tuotteet!$C$2:$C$26)</f>
        <v>1</v>
      </c>
      <c r="J5069" t="str">
        <f>_xlfn.XLOOKUP(Table1[[#This Row],[ryhmäID]],ryhmat!$A$2:$A$7,ryhmat!$B$2:$B$7)</f>
        <v>Äänentoisto</v>
      </c>
      <c r="K5069">
        <f>Table1[[#This Row],[Myyntihinta]]-Table1[[#This Row],[Ostohinta]]</f>
        <v>111.19999999999999</v>
      </c>
    </row>
    <row r="5070" spans="1:11" x14ac:dyDescent="0.2">
      <c r="A5070">
        <v>55568</v>
      </c>
      <c r="B5070" s="21">
        <v>44861</v>
      </c>
      <c r="C5070" s="26" t="s">
        <v>830</v>
      </c>
      <c r="D5070">
        <v>1</v>
      </c>
      <c r="E5070">
        <v>10</v>
      </c>
      <c r="F5070">
        <v>55</v>
      </c>
      <c r="G5070">
        <v>41.68</v>
      </c>
      <c r="H5070" t="str">
        <f>_xlfn.XLOOKUP(Table1[[#This Row],[MyyjäID]],myyjat!$A$2:$A$16,myyjat!$B$2:$B$16)</f>
        <v>Jenni</v>
      </c>
      <c r="I5070">
        <f>_xlfn.XLOOKUP(Table1[[#This Row],[Tuotenumero]],tuotteet!$A$2:$A$26,tuotteet!$C$2:$C$26)</f>
        <v>4</v>
      </c>
      <c r="J5070" t="str">
        <f>_xlfn.XLOOKUP(Table1[[#This Row],[ryhmäID]],ryhmat!$A$2:$A$7,ryhmat!$B$2:$B$7)</f>
        <v>Tarvikkeet</v>
      </c>
      <c r="K5070">
        <f>Table1[[#This Row],[Myyntihinta]]-Table1[[#This Row],[Ostohinta]]</f>
        <v>13.32</v>
      </c>
    </row>
    <row r="5071" spans="1:11" x14ac:dyDescent="0.2">
      <c r="A5071">
        <v>55569</v>
      </c>
      <c r="B5071" s="21">
        <v>44861</v>
      </c>
      <c r="C5071" s="26" t="s">
        <v>828</v>
      </c>
      <c r="D5071">
        <v>1</v>
      </c>
      <c r="E5071">
        <v>16</v>
      </c>
      <c r="F5071">
        <v>14</v>
      </c>
      <c r="G5071">
        <v>10.46</v>
      </c>
      <c r="H5071" t="str">
        <f>_xlfn.XLOOKUP(Table1[[#This Row],[MyyjäID]],myyjat!$A$2:$A$16,myyjat!$B$2:$B$16)</f>
        <v>Sanni</v>
      </c>
      <c r="I5071">
        <f>_xlfn.XLOOKUP(Table1[[#This Row],[Tuotenumero]],tuotteet!$A$2:$A$26,tuotteet!$C$2:$C$26)</f>
        <v>4</v>
      </c>
      <c r="J5071" t="str">
        <f>_xlfn.XLOOKUP(Table1[[#This Row],[ryhmäID]],ryhmat!$A$2:$A$7,ryhmat!$B$2:$B$7)</f>
        <v>Tarvikkeet</v>
      </c>
      <c r="K5071">
        <f>Table1[[#This Row],[Myyntihinta]]-Table1[[#This Row],[Ostohinta]]</f>
        <v>3.5399999999999991</v>
      </c>
    </row>
    <row r="5072" spans="1:11" x14ac:dyDescent="0.2">
      <c r="A5072">
        <v>55570</v>
      </c>
      <c r="B5072" s="21">
        <v>44862</v>
      </c>
      <c r="C5072" s="26" t="s">
        <v>828</v>
      </c>
      <c r="D5072">
        <v>1</v>
      </c>
      <c r="E5072">
        <v>6</v>
      </c>
      <c r="F5072">
        <v>14</v>
      </c>
      <c r="G5072">
        <v>10.96</v>
      </c>
      <c r="H5072" t="str">
        <f>_xlfn.XLOOKUP(Table1[[#This Row],[MyyjäID]],myyjat!$A$2:$A$16,myyjat!$B$2:$B$16)</f>
        <v>Hessu</v>
      </c>
      <c r="I5072">
        <f>_xlfn.XLOOKUP(Table1[[#This Row],[Tuotenumero]],tuotteet!$A$2:$A$26,tuotteet!$C$2:$C$26)</f>
        <v>4</v>
      </c>
      <c r="J5072" t="str">
        <f>_xlfn.XLOOKUP(Table1[[#This Row],[ryhmäID]],ryhmat!$A$2:$A$7,ryhmat!$B$2:$B$7)</f>
        <v>Tarvikkeet</v>
      </c>
      <c r="K5072">
        <f>Table1[[#This Row],[Myyntihinta]]-Table1[[#This Row],[Ostohinta]]</f>
        <v>3.0399999999999991</v>
      </c>
    </row>
    <row r="5073" spans="1:11" x14ac:dyDescent="0.2">
      <c r="A5073">
        <v>55571</v>
      </c>
      <c r="B5073" s="21">
        <v>44862</v>
      </c>
      <c r="C5073" s="26" t="s">
        <v>828</v>
      </c>
      <c r="D5073">
        <v>1</v>
      </c>
      <c r="E5073">
        <v>9</v>
      </c>
      <c r="F5073">
        <v>14</v>
      </c>
      <c r="G5073">
        <v>10.48</v>
      </c>
      <c r="H5073" t="str">
        <f>_xlfn.XLOOKUP(Table1[[#This Row],[MyyjäID]],myyjat!$A$2:$A$16,myyjat!$B$2:$B$16)</f>
        <v>Maija</v>
      </c>
      <c r="I5073">
        <f>_xlfn.XLOOKUP(Table1[[#This Row],[Tuotenumero]],tuotteet!$A$2:$A$26,tuotteet!$C$2:$C$26)</f>
        <v>4</v>
      </c>
      <c r="J5073" t="str">
        <f>_xlfn.XLOOKUP(Table1[[#This Row],[ryhmäID]],ryhmat!$A$2:$A$7,ryhmat!$B$2:$B$7)</f>
        <v>Tarvikkeet</v>
      </c>
      <c r="K5073">
        <f>Table1[[#This Row],[Myyntihinta]]-Table1[[#This Row],[Ostohinta]]</f>
        <v>3.5199999999999996</v>
      </c>
    </row>
    <row r="5074" spans="1:11" x14ac:dyDescent="0.2">
      <c r="A5074">
        <v>55572</v>
      </c>
      <c r="B5074" s="21">
        <v>44863</v>
      </c>
      <c r="C5074" s="26" t="s">
        <v>827</v>
      </c>
      <c r="D5074">
        <v>1</v>
      </c>
      <c r="E5074">
        <v>7</v>
      </c>
      <c r="F5074">
        <v>236</v>
      </c>
      <c r="G5074">
        <v>128.07</v>
      </c>
      <c r="H5074" t="str">
        <f>_xlfn.XLOOKUP(Table1[[#This Row],[MyyjäID]],myyjat!$A$2:$A$16,myyjat!$B$2:$B$16)</f>
        <v>Rauno</v>
      </c>
      <c r="I5074">
        <f>_xlfn.XLOOKUP(Table1[[#This Row],[Tuotenumero]],tuotteet!$A$2:$A$26,tuotteet!$C$2:$C$26)</f>
        <v>1</v>
      </c>
      <c r="J5074" t="str">
        <f>_xlfn.XLOOKUP(Table1[[#This Row],[ryhmäID]],ryhmat!$A$2:$A$7,ryhmat!$B$2:$B$7)</f>
        <v>Äänentoisto</v>
      </c>
      <c r="K5074">
        <f>Table1[[#This Row],[Myyntihinta]]-Table1[[#This Row],[Ostohinta]]</f>
        <v>107.93</v>
      </c>
    </row>
    <row r="5075" spans="1:11" x14ac:dyDescent="0.2">
      <c r="A5075">
        <v>55573</v>
      </c>
      <c r="B5075" s="21">
        <v>44863</v>
      </c>
      <c r="C5075" s="26" t="s">
        <v>831</v>
      </c>
      <c r="D5075">
        <v>1</v>
      </c>
      <c r="E5075">
        <v>3</v>
      </c>
      <c r="F5075">
        <v>116</v>
      </c>
      <c r="G5075">
        <v>78.540000000000006</v>
      </c>
      <c r="H5075" t="str">
        <f>_xlfn.XLOOKUP(Table1[[#This Row],[MyyjäID]],myyjat!$A$2:$A$16,myyjat!$B$2:$B$16)</f>
        <v>Pekka</v>
      </c>
      <c r="I5075">
        <f>_xlfn.XLOOKUP(Table1[[#This Row],[Tuotenumero]],tuotteet!$A$2:$A$26,tuotteet!$C$2:$C$26)</f>
        <v>6</v>
      </c>
      <c r="J5075" t="str">
        <f>_xlfn.XLOOKUP(Table1[[#This Row],[ryhmäID]],ryhmat!$A$2:$A$7,ryhmat!$B$2:$B$7)</f>
        <v>Digiboxit</v>
      </c>
      <c r="K5075">
        <f>Table1[[#This Row],[Myyntihinta]]-Table1[[#This Row],[Ostohinta]]</f>
        <v>37.459999999999994</v>
      </c>
    </row>
    <row r="5076" spans="1:11" x14ac:dyDescent="0.2">
      <c r="A5076">
        <v>55574</v>
      </c>
      <c r="B5076" s="21">
        <v>44863</v>
      </c>
      <c r="C5076" s="26" t="s">
        <v>832</v>
      </c>
      <c r="D5076">
        <v>1</v>
      </c>
      <c r="E5076">
        <v>2</v>
      </c>
      <c r="F5076">
        <v>123</v>
      </c>
      <c r="G5076">
        <v>64.34</v>
      </c>
      <c r="H5076" t="str">
        <f>_xlfn.XLOOKUP(Table1[[#This Row],[MyyjäID]],myyjat!$A$2:$A$16,myyjat!$B$2:$B$16)</f>
        <v>Petteri</v>
      </c>
      <c r="I5076">
        <f>_xlfn.XLOOKUP(Table1[[#This Row],[Tuotenumero]],tuotteet!$A$2:$A$26,tuotteet!$C$2:$C$26)</f>
        <v>5</v>
      </c>
      <c r="J5076" t="str">
        <f>_xlfn.XLOOKUP(Table1[[#This Row],[ryhmäID]],ryhmat!$A$2:$A$7,ryhmat!$B$2:$B$7)</f>
        <v>Konsolit</v>
      </c>
      <c r="K5076">
        <f>Table1[[#This Row],[Myyntihinta]]-Table1[[#This Row],[Ostohinta]]</f>
        <v>58.66</v>
      </c>
    </row>
    <row r="5077" spans="1:11" x14ac:dyDescent="0.2">
      <c r="A5077">
        <v>55575</v>
      </c>
      <c r="B5077" s="21">
        <v>44863</v>
      </c>
      <c r="C5077" s="26" t="s">
        <v>828</v>
      </c>
      <c r="D5077">
        <v>1</v>
      </c>
      <c r="E5077">
        <v>14</v>
      </c>
      <c r="F5077">
        <v>14</v>
      </c>
      <c r="G5077">
        <v>10.85</v>
      </c>
      <c r="H5077" t="str">
        <f>_xlfn.XLOOKUP(Table1[[#This Row],[MyyjäID]],myyjat!$A$2:$A$16,myyjat!$B$2:$B$16)</f>
        <v>Hillevi</v>
      </c>
      <c r="I5077">
        <f>_xlfn.XLOOKUP(Table1[[#This Row],[Tuotenumero]],tuotteet!$A$2:$A$26,tuotteet!$C$2:$C$26)</f>
        <v>4</v>
      </c>
      <c r="J5077" t="str">
        <f>_xlfn.XLOOKUP(Table1[[#This Row],[ryhmäID]],ryhmat!$A$2:$A$7,ryhmat!$B$2:$B$7)</f>
        <v>Tarvikkeet</v>
      </c>
      <c r="K5077">
        <f>Table1[[#This Row],[Myyntihinta]]-Table1[[#This Row],[Ostohinta]]</f>
        <v>3.1500000000000004</v>
      </c>
    </row>
    <row r="5078" spans="1:11" x14ac:dyDescent="0.2">
      <c r="A5078">
        <v>55576</v>
      </c>
      <c r="B5078" s="21">
        <v>44864</v>
      </c>
      <c r="C5078" s="26" t="s">
        <v>828</v>
      </c>
      <c r="D5078">
        <v>1</v>
      </c>
      <c r="E5078">
        <v>9</v>
      </c>
      <c r="F5078">
        <v>15</v>
      </c>
      <c r="G5078">
        <v>10.66</v>
      </c>
      <c r="H5078" t="str">
        <f>_xlfn.XLOOKUP(Table1[[#This Row],[MyyjäID]],myyjat!$A$2:$A$16,myyjat!$B$2:$B$16)</f>
        <v>Maija</v>
      </c>
      <c r="I5078">
        <f>_xlfn.XLOOKUP(Table1[[#This Row],[Tuotenumero]],tuotteet!$A$2:$A$26,tuotteet!$C$2:$C$26)</f>
        <v>4</v>
      </c>
      <c r="J5078" t="str">
        <f>_xlfn.XLOOKUP(Table1[[#This Row],[ryhmäID]],ryhmat!$A$2:$A$7,ryhmat!$B$2:$B$7)</f>
        <v>Tarvikkeet</v>
      </c>
      <c r="K5078">
        <f>Table1[[#This Row],[Myyntihinta]]-Table1[[#This Row],[Ostohinta]]</f>
        <v>4.34</v>
      </c>
    </row>
    <row r="5079" spans="1:11" x14ac:dyDescent="0.2">
      <c r="A5079">
        <v>55577</v>
      </c>
      <c r="B5079" s="21">
        <v>44864</v>
      </c>
      <c r="C5079" s="26" t="s">
        <v>829</v>
      </c>
      <c r="D5079">
        <v>1</v>
      </c>
      <c r="E5079">
        <v>16</v>
      </c>
      <c r="F5079">
        <v>334</v>
      </c>
      <c r="G5079">
        <v>233.01</v>
      </c>
      <c r="H5079" t="str">
        <f>_xlfn.XLOOKUP(Table1[[#This Row],[MyyjäID]],myyjat!$A$2:$A$16,myyjat!$B$2:$B$16)</f>
        <v>Sanni</v>
      </c>
      <c r="I5079">
        <f>_xlfn.XLOOKUP(Table1[[#This Row],[Tuotenumero]],tuotteet!$A$2:$A$26,tuotteet!$C$2:$C$26)</f>
        <v>3</v>
      </c>
      <c r="J5079" t="str">
        <f>_xlfn.XLOOKUP(Table1[[#This Row],[ryhmäID]],ryhmat!$A$2:$A$7,ryhmat!$B$2:$B$7)</f>
        <v>TV</v>
      </c>
      <c r="K5079">
        <f>Table1[[#This Row],[Myyntihinta]]-Table1[[#This Row],[Ostohinta]]</f>
        <v>100.99000000000001</v>
      </c>
    </row>
    <row r="5080" spans="1:11" x14ac:dyDescent="0.2">
      <c r="A5080">
        <v>55578</v>
      </c>
      <c r="B5080" s="21">
        <v>44864</v>
      </c>
      <c r="C5080" s="26" t="s">
        <v>830</v>
      </c>
      <c r="D5080">
        <v>1</v>
      </c>
      <c r="E5080">
        <v>7</v>
      </c>
      <c r="F5080">
        <v>55</v>
      </c>
      <c r="G5080">
        <v>45.74</v>
      </c>
      <c r="H5080" t="str">
        <f>_xlfn.XLOOKUP(Table1[[#This Row],[MyyjäID]],myyjat!$A$2:$A$16,myyjat!$B$2:$B$16)</f>
        <v>Rauno</v>
      </c>
      <c r="I5080">
        <f>_xlfn.XLOOKUP(Table1[[#This Row],[Tuotenumero]],tuotteet!$A$2:$A$26,tuotteet!$C$2:$C$26)</f>
        <v>4</v>
      </c>
      <c r="J5080" t="str">
        <f>_xlfn.XLOOKUP(Table1[[#This Row],[ryhmäID]],ryhmat!$A$2:$A$7,ryhmat!$B$2:$B$7)</f>
        <v>Tarvikkeet</v>
      </c>
      <c r="K5080">
        <f>Table1[[#This Row],[Myyntihinta]]-Table1[[#This Row],[Ostohinta]]</f>
        <v>9.259999999999998</v>
      </c>
    </row>
    <row r="5081" spans="1:11" x14ac:dyDescent="0.2">
      <c r="A5081">
        <v>55579</v>
      </c>
      <c r="B5081" s="21">
        <v>44865</v>
      </c>
      <c r="C5081" s="26" t="s">
        <v>828</v>
      </c>
      <c r="D5081">
        <v>1</v>
      </c>
      <c r="E5081">
        <v>3</v>
      </c>
      <c r="F5081">
        <v>15</v>
      </c>
      <c r="G5081">
        <v>11.19</v>
      </c>
      <c r="H5081" t="str">
        <f>_xlfn.XLOOKUP(Table1[[#This Row],[MyyjäID]],myyjat!$A$2:$A$16,myyjat!$B$2:$B$16)</f>
        <v>Pekka</v>
      </c>
      <c r="I5081">
        <f>_xlfn.XLOOKUP(Table1[[#This Row],[Tuotenumero]],tuotteet!$A$2:$A$26,tuotteet!$C$2:$C$26)</f>
        <v>4</v>
      </c>
      <c r="J5081" t="str">
        <f>_xlfn.XLOOKUP(Table1[[#This Row],[ryhmäID]],ryhmat!$A$2:$A$7,ryhmat!$B$2:$B$7)</f>
        <v>Tarvikkeet</v>
      </c>
      <c r="K5081">
        <f>Table1[[#This Row],[Myyntihinta]]-Table1[[#This Row],[Ostohinta]]</f>
        <v>3.8100000000000005</v>
      </c>
    </row>
    <row r="5082" spans="1:11" x14ac:dyDescent="0.2">
      <c r="A5082">
        <v>55580</v>
      </c>
      <c r="B5082" s="21">
        <v>44865</v>
      </c>
      <c r="C5082" s="26" t="s">
        <v>833</v>
      </c>
      <c r="D5082">
        <v>1</v>
      </c>
      <c r="E5082">
        <v>3</v>
      </c>
      <c r="F5082">
        <v>33</v>
      </c>
      <c r="G5082">
        <v>20.239999999999998</v>
      </c>
      <c r="H5082" t="str">
        <f>_xlfn.XLOOKUP(Table1[[#This Row],[MyyjäID]],myyjat!$A$2:$A$16,myyjat!$B$2:$B$16)</f>
        <v>Pekka</v>
      </c>
      <c r="I5082">
        <f>_xlfn.XLOOKUP(Table1[[#This Row],[Tuotenumero]],tuotteet!$A$2:$A$26,tuotteet!$C$2:$C$26)</f>
        <v>4</v>
      </c>
      <c r="J5082" t="str">
        <f>_xlfn.XLOOKUP(Table1[[#This Row],[ryhmäID]],ryhmat!$A$2:$A$7,ryhmat!$B$2:$B$7)</f>
        <v>Tarvikkeet</v>
      </c>
      <c r="K5082">
        <f>Table1[[#This Row],[Myyntihinta]]-Table1[[#This Row],[Ostohinta]]</f>
        <v>12.760000000000002</v>
      </c>
    </row>
    <row r="5083" spans="1:11" x14ac:dyDescent="0.2">
      <c r="A5083">
        <v>55581</v>
      </c>
      <c r="B5083" s="21">
        <v>44865</v>
      </c>
      <c r="C5083" s="26" t="s">
        <v>828</v>
      </c>
      <c r="D5083">
        <v>1</v>
      </c>
      <c r="E5083">
        <v>5</v>
      </c>
      <c r="F5083">
        <v>14</v>
      </c>
      <c r="G5083">
        <v>10.199999999999999</v>
      </c>
      <c r="H5083" t="str">
        <f>_xlfn.XLOOKUP(Table1[[#This Row],[MyyjäID]],myyjat!$A$2:$A$16,myyjat!$B$2:$B$16)</f>
        <v>Liisa</v>
      </c>
      <c r="I5083">
        <f>_xlfn.XLOOKUP(Table1[[#This Row],[Tuotenumero]],tuotteet!$A$2:$A$26,tuotteet!$C$2:$C$26)</f>
        <v>4</v>
      </c>
      <c r="J5083" t="str">
        <f>_xlfn.XLOOKUP(Table1[[#This Row],[ryhmäID]],ryhmat!$A$2:$A$7,ryhmat!$B$2:$B$7)</f>
        <v>Tarvikkeet</v>
      </c>
      <c r="K5083">
        <f>Table1[[#This Row],[Myyntihinta]]-Table1[[#This Row],[Ostohinta]]</f>
        <v>3.8000000000000007</v>
      </c>
    </row>
    <row r="5084" spans="1:11" x14ac:dyDescent="0.2">
      <c r="A5084">
        <v>55582</v>
      </c>
      <c r="B5084" s="21">
        <v>44865</v>
      </c>
      <c r="C5084" s="26" t="s">
        <v>826</v>
      </c>
      <c r="D5084">
        <v>1</v>
      </c>
      <c r="E5084">
        <v>1</v>
      </c>
      <c r="F5084">
        <v>18</v>
      </c>
      <c r="G5084">
        <v>9.51</v>
      </c>
      <c r="H5084" t="str">
        <f>_xlfn.XLOOKUP(Table1[[#This Row],[MyyjäID]],myyjat!$A$2:$A$16,myyjat!$B$2:$B$16)</f>
        <v>Jani</v>
      </c>
      <c r="I5084">
        <f>_xlfn.XLOOKUP(Table1[[#This Row],[Tuotenumero]],tuotteet!$A$2:$A$26,tuotteet!$C$2:$C$26)</f>
        <v>4</v>
      </c>
      <c r="J5084" t="str">
        <f>_xlfn.XLOOKUP(Table1[[#This Row],[ryhmäID]],ryhmat!$A$2:$A$7,ryhmat!$B$2:$B$7)</f>
        <v>Tarvikkeet</v>
      </c>
      <c r="K5084">
        <f>Table1[[#This Row],[Myyntihinta]]-Table1[[#This Row],[Ostohinta]]</f>
        <v>8.49</v>
      </c>
    </row>
    <row r="5085" spans="1:11" x14ac:dyDescent="0.2">
      <c r="A5085">
        <v>55583</v>
      </c>
      <c r="B5085" s="21">
        <v>44866</v>
      </c>
      <c r="C5085" s="26" t="s">
        <v>827</v>
      </c>
      <c r="D5085">
        <v>1</v>
      </c>
      <c r="E5085">
        <v>6</v>
      </c>
      <c r="F5085">
        <v>238</v>
      </c>
      <c r="G5085">
        <v>136.46</v>
      </c>
      <c r="H5085" t="str">
        <f>_xlfn.XLOOKUP(Table1[[#This Row],[MyyjäID]],myyjat!$A$2:$A$16,myyjat!$B$2:$B$16)</f>
        <v>Hessu</v>
      </c>
      <c r="I5085">
        <f>_xlfn.XLOOKUP(Table1[[#This Row],[Tuotenumero]],tuotteet!$A$2:$A$26,tuotteet!$C$2:$C$26)</f>
        <v>1</v>
      </c>
      <c r="J5085" t="str">
        <f>_xlfn.XLOOKUP(Table1[[#This Row],[ryhmäID]],ryhmat!$A$2:$A$7,ryhmat!$B$2:$B$7)</f>
        <v>Äänentoisto</v>
      </c>
      <c r="K5085">
        <f>Table1[[#This Row],[Myyntihinta]]-Table1[[#This Row],[Ostohinta]]</f>
        <v>101.53999999999999</v>
      </c>
    </row>
    <row r="5086" spans="1:11" x14ac:dyDescent="0.2">
      <c r="A5086">
        <v>55584</v>
      </c>
      <c r="B5086" s="21">
        <v>44866</v>
      </c>
      <c r="C5086" s="26" t="s">
        <v>828</v>
      </c>
      <c r="D5086">
        <v>1</v>
      </c>
      <c r="E5086">
        <v>9</v>
      </c>
      <c r="F5086">
        <v>15</v>
      </c>
      <c r="G5086">
        <v>10.199999999999999</v>
      </c>
      <c r="H5086" t="str">
        <f>_xlfn.XLOOKUP(Table1[[#This Row],[MyyjäID]],myyjat!$A$2:$A$16,myyjat!$B$2:$B$16)</f>
        <v>Maija</v>
      </c>
      <c r="I5086">
        <f>_xlfn.XLOOKUP(Table1[[#This Row],[Tuotenumero]],tuotteet!$A$2:$A$26,tuotteet!$C$2:$C$26)</f>
        <v>4</v>
      </c>
      <c r="J5086" t="str">
        <f>_xlfn.XLOOKUP(Table1[[#This Row],[ryhmäID]],ryhmat!$A$2:$A$7,ryhmat!$B$2:$B$7)</f>
        <v>Tarvikkeet</v>
      </c>
      <c r="K5086">
        <f>Table1[[#This Row],[Myyntihinta]]-Table1[[#This Row],[Ostohinta]]</f>
        <v>4.8000000000000007</v>
      </c>
    </row>
    <row r="5087" spans="1:11" x14ac:dyDescent="0.2">
      <c r="A5087">
        <v>55585</v>
      </c>
      <c r="B5087" s="21">
        <v>44867</v>
      </c>
      <c r="C5087" s="26" t="s">
        <v>828</v>
      </c>
      <c r="D5087">
        <v>1</v>
      </c>
      <c r="E5087">
        <v>7</v>
      </c>
      <c r="F5087">
        <v>15</v>
      </c>
      <c r="G5087">
        <v>11.27</v>
      </c>
      <c r="H5087" t="str">
        <f>_xlfn.XLOOKUP(Table1[[#This Row],[MyyjäID]],myyjat!$A$2:$A$16,myyjat!$B$2:$B$16)</f>
        <v>Rauno</v>
      </c>
      <c r="I5087">
        <f>_xlfn.XLOOKUP(Table1[[#This Row],[Tuotenumero]],tuotteet!$A$2:$A$26,tuotteet!$C$2:$C$26)</f>
        <v>4</v>
      </c>
      <c r="J5087" t="str">
        <f>_xlfn.XLOOKUP(Table1[[#This Row],[ryhmäID]],ryhmat!$A$2:$A$7,ryhmat!$B$2:$B$7)</f>
        <v>Tarvikkeet</v>
      </c>
      <c r="K5087">
        <f>Table1[[#This Row],[Myyntihinta]]-Table1[[#This Row],[Ostohinta]]</f>
        <v>3.7300000000000004</v>
      </c>
    </row>
    <row r="5088" spans="1:11" x14ac:dyDescent="0.2">
      <c r="A5088">
        <v>55586</v>
      </c>
      <c r="B5088" s="21">
        <v>44867</v>
      </c>
      <c r="C5088" s="26" t="s">
        <v>831</v>
      </c>
      <c r="D5088">
        <v>1</v>
      </c>
      <c r="E5088">
        <v>3</v>
      </c>
      <c r="F5088">
        <v>112</v>
      </c>
      <c r="G5088">
        <v>72.430000000000007</v>
      </c>
      <c r="H5088" t="str">
        <f>_xlfn.XLOOKUP(Table1[[#This Row],[MyyjäID]],myyjat!$A$2:$A$16,myyjat!$B$2:$B$16)</f>
        <v>Pekka</v>
      </c>
      <c r="I5088">
        <f>_xlfn.XLOOKUP(Table1[[#This Row],[Tuotenumero]],tuotteet!$A$2:$A$26,tuotteet!$C$2:$C$26)</f>
        <v>6</v>
      </c>
      <c r="J5088" t="str">
        <f>_xlfn.XLOOKUP(Table1[[#This Row],[ryhmäID]],ryhmat!$A$2:$A$7,ryhmat!$B$2:$B$7)</f>
        <v>Digiboxit</v>
      </c>
      <c r="K5088">
        <f>Table1[[#This Row],[Myyntihinta]]-Table1[[#This Row],[Ostohinta]]</f>
        <v>39.569999999999993</v>
      </c>
    </row>
    <row r="5089" spans="1:11" x14ac:dyDescent="0.2">
      <c r="A5089">
        <v>55587</v>
      </c>
      <c r="B5089" s="21">
        <v>44867</v>
      </c>
      <c r="C5089" s="26" t="s">
        <v>828</v>
      </c>
      <c r="D5089">
        <v>1</v>
      </c>
      <c r="E5089">
        <v>7</v>
      </c>
      <c r="F5089">
        <v>14</v>
      </c>
      <c r="G5089">
        <v>11.15</v>
      </c>
      <c r="H5089" t="str">
        <f>_xlfn.XLOOKUP(Table1[[#This Row],[MyyjäID]],myyjat!$A$2:$A$16,myyjat!$B$2:$B$16)</f>
        <v>Rauno</v>
      </c>
      <c r="I5089">
        <f>_xlfn.XLOOKUP(Table1[[#This Row],[Tuotenumero]],tuotteet!$A$2:$A$26,tuotteet!$C$2:$C$26)</f>
        <v>4</v>
      </c>
      <c r="J5089" t="str">
        <f>_xlfn.XLOOKUP(Table1[[#This Row],[ryhmäID]],ryhmat!$A$2:$A$7,ryhmat!$B$2:$B$7)</f>
        <v>Tarvikkeet</v>
      </c>
      <c r="K5089">
        <f>Table1[[#This Row],[Myyntihinta]]-Table1[[#This Row],[Ostohinta]]</f>
        <v>2.8499999999999996</v>
      </c>
    </row>
    <row r="5090" spans="1:11" x14ac:dyDescent="0.2">
      <c r="A5090">
        <v>55588</v>
      </c>
      <c r="B5090" s="21">
        <v>44867</v>
      </c>
      <c r="C5090" s="26" t="s">
        <v>828</v>
      </c>
      <c r="D5090">
        <v>1</v>
      </c>
      <c r="E5090">
        <v>18</v>
      </c>
      <c r="F5090">
        <v>15</v>
      </c>
      <c r="G5090">
        <v>10.25</v>
      </c>
      <c r="H5090" t="str">
        <f>_xlfn.XLOOKUP(Table1[[#This Row],[MyyjäID]],myyjat!$A$2:$A$16,myyjat!$B$2:$B$16)</f>
        <v>Juhani</v>
      </c>
      <c r="I5090">
        <f>_xlfn.XLOOKUP(Table1[[#This Row],[Tuotenumero]],tuotteet!$A$2:$A$26,tuotteet!$C$2:$C$26)</f>
        <v>4</v>
      </c>
      <c r="J5090" t="str">
        <f>_xlfn.XLOOKUP(Table1[[#This Row],[ryhmäID]],ryhmat!$A$2:$A$7,ryhmat!$B$2:$B$7)</f>
        <v>Tarvikkeet</v>
      </c>
      <c r="K5090">
        <f>Table1[[#This Row],[Myyntihinta]]-Table1[[#This Row],[Ostohinta]]</f>
        <v>4.75</v>
      </c>
    </row>
    <row r="5091" spans="1:11" x14ac:dyDescent="0.2">
      <c r="A5091">
        <v>55589</v>
      </c>
      <c r="B5091" s="21">
        <v>44867</v>
      </c>
      <c r="C5091" s="26" t="s">
        <v>828</v>
      </c>
      <c r="D5091">
        <v>1</v>
      </c>
      <c r="E5091">
        <v>10</v>
      </c>
      <c r="F5091">
        <v>15</v>
      </c>
      <c r="G5091">
        <v>11.27</v>
      </c>
      <c r="H5091" t="str">
        <f>_xlfn.XLOOKUP(Table1[[#This Row],[MyyjäID]],myyjat!$A$2:$A$16,myyjat!$B$2:$B$16)</f>
        <v>Jenni</v>
      </c>
      <c r="I5091">
        <f>_xlfn.XLOOKUP(Table1[[#This Row],[Tuotenumero]],tuotteet!$A$2:$A$26,tuotteet!$C$2:$C$26)</f>
        <v>4</v>
      </c>
      <c r="J5091" t="str">
        <f>_xlfn.XLOOKUP(Table1[[#This Row],[ryhmäID]],ryhmat!$A$2:$A$7,ryhmat!$B$2:$B$7)</f>
        <v>Tarvikkeet</v>
      </c>
      <c r="K5091">
        <f>Table1[[#This Row],[Myyntihinta]]-Table1[[#This Row],[Ostohinta]]</f>
        <v>3.7300000000000004</v>
      </c>
    </row>
    <row r="5092" spans="1:11" x14ac:dyDescent="0.2">
      <c r="A5092">
        <v>55590</v>
      </c>
      <c r="B5092" s="21">
        <v>44867</v>
      </c>
      <c r="C5092" s="26" t="s">
        <v>832</v>
      </c>
      <c r="D5092">
        <v>1</v>
      </c>
      <c r="E5092">
        <v>1</v>
      </c>
      <c r="F5092">
        <v>125</v>
      </c>
      <c r="G5092">
        <v>67.87</v>
      </c>
      <c r="H5092" t="str">
        <f>_xlfn.XLOOKUP(Table1[[#This Row],[MyyjäID]],myyjat!$A$2:$A$16,myyjat!$B$2:$B$16)</f>
        <v>Jani</v>
      </c>
      <c r="I5092">
        <f>_xlfn.XLOOKUP(Table1[[#This Row],[Tuotenumero]],tuotteet!$A$2:$A$26,tuotteet!$C$2:$C$26)</f>
        <v>5</v>
      </c>
      <c r="J5092" t="str">
        <f>_xlfn.XLOOKUP(Table1[[#This Row],[ryhmäID]],ryhmat!$A$2:$A$7,ryhmat!$B$2:$B$7)</f>
        <v>Konsolit</v>
      </c>
      <c r="K5092">
        <f>Table1[[#This Row],[Myyntihinta]]-Table1[[#This Row],[Ostohinta]]</f>
        <v>57.129999999999995</v>
      </c>
    </row>
    <row r="5093" spans="1:11" x14ac:dyDescent="0.2">
      <c r="A5093">
        <v>55591</v>
      </c>
      <c r="B5093" s="21">
        <v>44867</v>
      </c>
      <c r="C5093" s="26" t="s">
        <v>828</v>
      </c>
      <c r="D5093">
        <v>1</v>
      </c>
      <c r="E5093">
        <v>2</v>
      </c>
      <c r="F5093">
        <v>14</v>
      </c>
      <c r="G5093">
        <v>10.199999999999999</v>
      </c>
      <c r="H5093" t="str">
        <f>_xlfn.XLOOKUP(Table1[[#This Row],[MyyjäID]],myyjat!$A$2:$A$16,myyjat!$B$2:$B$16)</f>
        <v>Petteri</v>
      </c>
      <c r="I5093">
        <f>_xlfn.XLOOKUP(Table1[[#This Row],[Tuotenumero]],tuotteet!$A$2:$A$26,tuotteet!$C$2:$C$26)</f>
        <v>4</v>
      </c>
      <c r="J5093" t="str">
        <f>_xlfn.XLOOKUP(Table1[[#This Row],[ryhmäID]],ryhmat!$A$2:$A$7,ryhmat!$B$2:$B$7)</f>
        <v>Tarvikkeet</v>
      </c>
      <c r="K5093">
        <f>Table1[[#This Row],[Myyntihinta]]-Table1[[#This Row],[Ostohinta]]</f>
        <v>3.8000000000000007</v>
      </c>
    </row>
    <row r="5094" spans="1:11" x14ac:dyDescent="0.2">
      <c r="A5094">
        <v>55592</v>
      </c>
      <c r="B5094" s="21">
        <v>44868</v>
      </c>
      <c r="C5094" s="26" t="s">
        <v>828</v>
      </c>
      <c r="D5094">
        <v>1</v>
      </c>
      <c r="E5094">
        <v>11</v>
      </c>
      <c r="F5094">
        <v>14</v>
      </c>
      <c r="G5094">
        <v>11.12</v>
      </c>
      <c r="H5094" t="str">
        <f>_xlfn.XLOOKUP(Table1[[#This Row],[MyyjäID]],myyjat!$A$2:$A$16,myyjat!$B$2:$B$16)</f>
        <v>Lisbeth</v>
      </c>
      <c r="I5094">
        <f>_xlfn.XLOOKUP(Table1[[#This Row],[Tuotenumero]],tuotteet!$A$2:$A$26,tuotteet!$C$2:$C$26)</f>
        <v>4</v>
      </c>
      <c r="J5094" t="str">
        <f>_xlfn.XLOOKUP(Table1[[#This Row],[ryhmäID]],ryhmat!$A$2:$A$7,ryhmat!$B$2:$B$7)</f>
        <v>Tarvikkeet</v>
      </c>
      <c r="K5094">
        <f>Table1[[#This Row],[Myyntihinta]]-Table1[[#This Row],[Ostohinta]]</f>
        <v>2.8800000000000008</v>
      </c>
    </row>
    <row r="5095" spans="1:11" x14ac:dyDescent="0.2">
      <c r="A5095">
        <v>55593</v>
      </c>
      <c r="B5095" s="21">
        <v>44869</v>
      </c>
      <c r="C5095" s="26" t="s">
        <v>833</v>
      </c>
      <c r="D5095">
        <v>1</v>
      </c>
      <c r="E5095">
        <v>11</v>
      </c>
      <c r="F5095">
        <v>32</v>
      </c>
      <c r="G5095">
        <v>19.59</v>
      </c>
      <c r="H5095" t="str">
        <f>_xlfn.XLOOKUP(Table1[[#This Row],[MyyjäID]],myyjat!$A$2:$A$16,myyjat!$B$2:$B$16)</f>
        <v>Lisbeth</v>
      </c>
      <c r="I5095">
        <f>_xlfn.XLOOKUP(Table1[[#This Row],[Tuotenumero]],tuotteet!$A$2:$A$26,tuotteet!$C$2:$C$26)</f>
        <v>4</v>
      </c>
      <c r="J5095" t="str">
        <f>_xlfn.XLOOKUP(Table1[[#This Row],[ryhmäID]],ryhmat!$A$2:$A$7,ryhmat!$B$2:$B$7)</f>
        <v>Tarvikkeet</v>
      </c>
      <c r="K5095">
        <f>Table1[[#This Row],[Myyntihinta]]-Table1[[#This Row],[Ostohinta]]</f>
        <v>12.41</v>
      </c>
    </row>
    <row r="5096" spans="1:11" x14ac:dyDescent="0.2">
      <c r="A5096">
        <v>55594</v>
      </c>
      <c r="B5096" s="21">
        <v>44869</v>
      </c>
      <c r="C5096" s="26" t="s">
        <v>828</v>
      </c>
      <c r="D5096">
        <v>1</v>
      </c>
      <c r="E5096">
        <v>10</v>
      </c>
      <c r="F5096">
        <v>14</v>
      </c>
      <c r="G5096">
        <v>10.32</v>
      </c>
      <c r="H5096" t="str">
        <f>_xlfn.XLOOKUP(Table1[[#This Row],[MyyjäID]],myyjat!$A$2:$A$16,myyjat!$B$2:$B$16)</f>
        <v>Jenni</v>
      </c>
      <c r="I5096">
        <f>_xlfn.XLOOKUP(Table1[[#This Row],[Tuotenumero]],tuotteet!$A$2:$A$26,tuotteet!$C$2:$C$26)</f>
        <v>4</v>
      </c>
      <c r="J5096" t="str">
        <f>_xlfn.XLOOKUP(Table1[[#This Row],[ryhmäID]],ryhmat!$A$2:$A$7,ryhmat!$B$2:$B$7)</f>
        <v>Tarvikkeet</v>
      </c>
      <c r="K5096">
        <f>Table1[[#This Row],[Myyntihinta]]-Table1[[#This Row],[Ostohinta]]</f>
        <v>3.6799999999999997</v>
      </c>
    </row>
    <row r="5097" spans="1:11" x14ac:dyDescent="0.2">
      <c r="A5097">
        <v>55595</v>
      </c>
      <c r="B5097" s="21">
        <v>44869</v>
      </c>
      <c r="C5097" s="26" t="s">
        <v>827</v>
      </c>
      <c r="D5097">
        <v>1</v>
      </c>
      <c r="E5097">
        <v>16</v>
      </c>
      <c r="F5097">
        <v>251</v>
      </c>
      <c r="G5097">
        <v>131.82</v>
      </c>
      <c r="H5097" t="str">
        <f>_xlfn.XLOOKUP(Table1[[#This Row],[MyyjäID]],myyjat!$A$2:$A$16,myyjat!$B$2:$B$16)</f>
        <v>Sanni</v>
      </c>
      <c r="I5097">
        <f>_xlfn.XLOOKUP(Table1[[#This Row],[Tuotenumero]],tuotteet!$A$2:$A$26,tuotteet!$C$2:$C$26)</f>
        <v>1</v>
      </c>
      <c r="J5097" t="str">
        <f>_xlfn.XLOOKUP(Table1[[#This Row],[ryhmäID]],ryhmat!$A$2:$A$7,ryhmat!$B$2:$B$7)</f>
        <v>Äänentoisto</v>
      </c>
      <c r="K5097">
        <f>Table1[[#This Row],[Myyntihinta]]-Table1[[#This Row],[Ostohinta]]</f>
        <v>119.18</v>
      </c>
    </row>
    <row r="5098" spans="1:11" x14ac:dyDescent="0.2">
      <c r="A5098">
        <v>55596</v>
      </c>
      <c r="B5098" s="21">
        <v>44870</v>
      </c>
      <c r="C5098" s="26" t="s">
        <v>826</v>
      </c>
      <c r="D5098">
        <v>1</v>
      </c>
      <c r="E5098">
        <v>5</v>
      </c>
      <c r="F5098">
        <v>17</v>
      </c>
      <c r="G5098">
        <v>9.39</v>
      </c>
      <c r="H5098" t="str">
        <f>_xlfn.XLOOKUP(Table1[[#This Row],[MyyjäID]],myyjat!$A$2:$A$16,myyjat!$B$2:$B$16)</f>
        <v>Liisa</v>
      </c>
      <c r="I5098">
        <f>_xlfn.XLOOKUP(Table1[[#This Row],[Tuotenumero]],tuotteet!$A$2:$A$26,tuotteet!$C$2:$C$26)</f>
        <v>4</v>
      </c>
      <c r="J5098" t="str">
        <f>_xlfn.XLOOKUP(Table1[[#This Row],[ryhmäID]],ryhmat!$A$2:$A$7,ryhmat!$B$2:$B$7)</f>
        <v>Tarvikkeet</v>
      </c>
      <c r="K5098">
        <f>Table1[[#This Row],[Myyntihinta]]-Table1[[#This Row],[Ostohinta]]</f>
        <v>7.6099999999999994</v>
      </c>
    </row>
    <row r="5099" spans="1:11" x14ac:dyDescent="0.2">
      <c r="A5099">
        <v>55597</v>
      </c>
      <c r="B5099" s="21">
        <v>44870</v>
      </c>
      <c r="C5099" s="26" t="s">
        <v>828</v>
      </c>
      <c r="D5099">
        <v>1</v>
      </c>
      <c r="E5099">
        <v>5</v>
      </c>
      <c r="F5099">
        <v>14</v>
      </c>
      <c r="G5099">
        <v>10.18</v>
      </c>
      <c r="H5099" t="str">
        <f>_xlfn.XLOOKUP(Table1[[#This Row],[MyyjäID]],myyjat!$A$2:$A$16,myyjat!$B$2:$B$16)</f>
        <v>Liisa</v>
      </c>
      <c r="I5099">
        <f>_xlfn.XLOOKUP(Table1[[#This Row],[Tuotenumero]],tuotteet!$A$2:$A$26,tuotteet!$C$2:$C$26)</f>
        <v>4</v>
      </c>
      <c r="J5099" t="str">
        <f>_xlfn.XLOOKUP(Table1[[#This Row],[ryhmäID]],ryhmat!$A$2:$A$7,ryhmat!$B$2:$B$7)</f>
        <v>Tarvikkeet</v>
      </c>
      <c r="K5099">
        <f>Table1[[#This Row],[Myyntihinta]]-Table1[[#This Row],[Ostohinta]]</f>
        <v>3.8200000000000003</v>
      </c>
    </row>
    <row r="5100" spans="1:11" x14ac:dyDescent="0.2">
      <c r="A5100">
        <v>55598</v>
      </c>
      <c r="B5100" s="21">
        <v>44870</v>
      </c>
      <c r="C5100" s="26" t="s">
        <v>830</v>
      </c>
      <c r="D5100">
        <v>1</v>
      </c>
      <c r="E5100">
        <v>7</v>
      </c>
      <c r="F5100">
        <v>57</v>
      </c>
      <c r="G5100">
        <v>46.04</v>
      </c>
      <c r="H5100" t="str">
        <f>_xlfn.XLOOKUP(Table1[[#This Row],[MyyjäID]],myyjat!$A$2:$A$16,myyjat!$B$2:$B$16)</f>
        <v>Rauno</v>
      </c>
      <c r="I5100">
        <f>_xlfn.XLOOKUP(Table1[[#This Row],[Tuotenumero]],tuotteet!$A$2:$A$26,tuotteet!$C$2:$C$26)</f>
        <v>4</v>
      </c>
      <c r="J5100" t="str">
        <f>_xlfn.XLOOKUP(Table1[[#This Row],[ryhmäID]],ryhmat!$A$2:$A$7,ryhmat!$B$2:$B$7)</f>
        <v>Tarvikkeet</v>
      </c>
      <c r="K5100">
        <f>Table1[[#This Row],[Myyntihinta]]-Table1[[#This Row],[Ostohinta]]</f>
        <v>10.96</v>
      </c>
    </row>
    <row r="5101" spans="1:11" x14ac:dyDescent="0.2">
      <c r="A5101">
        <v>55599</v>
      </c>
      <c r="B5101" s="21">
        <v>44870</v>
      </c>
      <c r="C5101" s="26" t="s">
        <v>832</v>
      </c>
      <c r="D5101">
        <v>1</v>
      </c>
      <c r="E5101">
        <v>6</v>
      </c>
      <c r="F5101">
        <v>125</v>
      </c>
      <c r="G5101">
        <v>61.98</v>
      </c>
      <c r="H5101" t="str">
        <f>_xlfn.XLOOKUP(Table1[[#This Row],[MyyjäID]],myyjat!$A$2:$A$16,myyjat!$B$2:$B$16)</f>
        <v>Hessu</v>
      </c>
      <c r="I5101">
        <f>_xlfn.XLOOKUP(Table1[[#This Row],[Tuotenumero]],tuotteet!$A$2:$A$26,tuotteet!$C$2:$C$26)</f>
        <v>5</v>
      </c>
      <c r="J5101" t="str">
        <f>_xlfn.XLOOKUP(Table1[[#This Row],[ryhmäID]],ryhmat!$A$2:$A$7,ryhmat!$B$2:$B$7)</f>
        <v>Konsolit</v>
      </c>
      <c r="K5101">
        <f>Table1[[#This Row],[Myyntihinta]]-Table1[[#This Row],[Ostohinta]]</f>
        <v>63.02</v>
      </c>
    </row>
    <row r="5102" spans="1:11" x14ac:dyDescent="0.2">
      <c r="A5102">
        <v>55600</v>
      </c>
      <c r="B5102" s="21">
        <v>44871</v>
      </c>
      <c r="C5102" s="26" t="s">
        <v>828</v>
      </c>
      <c r="D5102">
        <v>1</v>
      </c>
      <c r="E5102">
        <v>2</v>
      </c>
      <c r="F5102">
        <v>15</v>
      </c>
      <c r="G5102">
        <v>10.7</v>
      </c>
      <c r="H5102" t="str">
        <f>_xlfn.XLOOKUP(Table1[[#This Row],[MyyjäID]],myyjat!$A$2:$A$16,myyjat!$B$2:$B$16)</f>
        <v>Petteri</v>
      </c>
      <c r="I5102">
        <f>_xlfn.XLOOKUP(Table1[[#This Row],[Tuotenumero]],tuotteet!$A$2:$A$26,tuotteet!$C$2:$C$26)</f>
        <v>4</v>
      </c>
      <c r="J5102" t="str">
        <f>_xlfn.XLOOKUP(Table1[[#This Row],[ryhmäID]],ryhmat!$A$2:$A$7,ryhmat!$B$2:$B$7)</f>
        <v>Tarvikkeet</v>
      </c>
      <c r="K5102">
        <f>Table1[[#This Row],[Myyntihinta]]-Table1[[#This Row],[Ostohinta]]</f>
        <v>4.3000000000000007</v>
      </c>
    </row>
    <row r="5103" spans="1:11" x14ac:dyDescent="0.2">
      <c r="A5103">
        <v>55601</v>
      </c>
      <c r="B5103" s="21">
        <v>44872</v>
      </c>
      <c r="C5103" s="26" t="s">
        <v>827</v>
      </c>
      <c r="D5103">
        <v>1</v>
      </c>
      <c r="E5103">
        <v>18</v>
      </c>
      <c r="F5103">
        <v>250</v>
      </c>
      <c r="G5103">
        <v>130.51</v>
      </c>
      <c r="H5103" t="str">
        <f>_xlfn.XLOOKUP(Table1[[#This Row],[MyyjäID]],myyjat!$A$2:$A$16,myyjat!$B$2:$B$16)</f>
        <v>Juhani</v>
      </c>
      <c r="I5103">
        <f>_xlfn.XLOOKUP(Table1[[#This Row],[Tuotenumero]],tuotteet!$A$2:$A$26,tuotteet!$C$2:$C$26)</f>
        <v>1</v>
      </c>
      <c r="J5103" t="str">
        <f>_xlfn.XLOOKUP(Table1[[#This Row],[ryhmäID]],ryhmat!$A$2:$A$7,ryhmat!$B$2:$B$7)</f>
        <v>Äänentoisto</v>
      </c>
      <c r="K5103">
        <f>Table1[[#This Row],[Myyntihinta]]-Table1[[#This Row],[Ostohinta]]</f>
        <v>119.49000000000001</v>
      </c>
    </row>
    <row r="5104" spans="1:11" x14ac:dyDescent="0.2">
      <c r="A5104">
        <v>55602</v>
      </c>
      <c r="B5104" s="21">
        <v>44872</v>
      </c>
      <c r="C5104" s="26" t="s">
        <v>828</v>
      </c>
      <c r="D5104">
        <v>1</v>
      </c>
      <c r="E5104">
        <v>7</v>
      </c>
      <c r="F5104">
        <v>14</v>
      </c>
      <c r="G5104">
        <v>10.47</v>
      </c>
      <c r="H5104" t="str">
        <f>_xlfn.XLOOKUP(Table1[[#This Row],[MyyjäID]],myyjat!$A$2:$A$16,myyjat!$B$2:$B$16)</f>
        <v>Rauno</v>
      </c>
      <c r="I5104">
        <f>_xlfn.XLOOKUP(Table1[[#This Row],[Tuotenumero]],tuotteet!$A$2:$A$26,tuotteet!$C$2:$C$26)</f>
        <v>4</v>
      </c>
      <c r="J5104" t="str">
        <f>_xlfn.XLOOKUP(Table1[[#This Row],[ryhmäID]],ryhmat!$A$2:$A$7,ryhmat!$B$2:$B$7)</f>
        <v>Tarvikkeet</v>
      </c>
      <c r="K5104">
        <f>Table1[[#This Row],[Myyntihinta]]-Table1[[#This Row],[Ostohinta]]</f>
        <v>3.5299999999999994</v>
      </c>
    </row>
    <row r="5105" spans="1:11" x14ac:dyDescent="0.2">
      <c r="A5105">
        <v>55603</v>
      </c>
      <c r="B5105" s="21">
        <v>44873</v>
      </c>
      <c r="C5105" s="26" t="s">
        <v>828</v>
      </c>
      <c r="D5105">
        <v>1</v>
      </c>
      <c r="E5105">
        <v>14</v>
      </c>
      <c r="F5105">
        <v>14</v>
      </c>
      <c r="G5105">
        <v>10.58</v>
      </c>
      <c r="H5105" t="str">
        <f>_xlfn.XLOOKUP(Table1[[#This Row],[MyyjäID]],myyjat!$A$2:$A$16,myyjat!$B$2:$B$16)</f>
        <v>Hillevi</v>
      </c>
      <c r="I5105">
        <f>_xlfn.XLOOKUP(Table1[[#This Row],[Tuotenumero]],tuotteet!$A$2:$A$26,tuotteet!$C$2:$C$26)</f>
        <v>4</v>
      </c>
      <c r="J5105" t="str">
        <f>_xlfn.XLOOKUP(Table1[[#This Row],[ryhmäID]],ryhmat!$A$2:$A$7,ryhmat!$B$2:$B$7)</f>
        <v>Tarvikkeet</v>
      </c>
      <c r="K5105">
        <f>Table1[[#This Row],[Myyntihinta]]-Table1[[#This Row],[Ostohinta]]</f>
        <v>3.42</v>
      </c>
    </row>
    <row r="5106" spans="1:11" x14ac:dyDescent="0.2">
      <c r="A5106">
        <v>55604</v>
      </c>
      <c r="B5106" s="21">
        <v>44873</v>
      </c>
      <c r="C5106" s="26" t="s">
        <v>828</v>
      </c>
      <c r="D5106">
        <v>1</v>
      </c>
      <c r="E5106">
        <v>2</v>
      </c>
      <c r="F5106">
        <v>15</v>
      </c>
      <c r="G5106">
        <v>11.19</v>
      </c>
      <c r="H5106" t="str">
        <f>_xlfn.XLOOKUP(Table1[[#This Row],[MyyjäID]],myyjat!$A$2:$A$16,myyjat!$B$2:$B$16)</f>
        <v>Petteri</v>
      </c>
      <c r="I5106">
        <f>_xlfn.XLOOKUP(Table1[[#This Row],[Tuotenumero]],tuotteet!$A$2:$A$26,tuotteet!$C$2:$C$26)</f>
        <v>4</v>
      </c>
      <c r="J5106" t="str">
        <f>_xlfn.XLOOKUP(Table1[[#This Row],[ryhmäID]],ryhmat!$A$2:$A$7,ryhmat!$B$2:$B$7)</f>
        <v>Tarvikkeet</v>
      </c>
      <c r="K5106">
        <f>Table1[[#This Row],[Myyntihinta]]-Table1[[#This Row],[Ostohinta]]</f>
        <v>3.8100000000000005</v>
      </c>
    </row>
    <row r="5107" spans="1:11" x14ac:dyDescent="0.2">
      <c r="A5107">
        <v>55605</v>
      </c>
      <c r="B5107" s="21">
        <v>44873</v>
      </c>
      <c r="C5107" s="26" t="s">
        <v>833</v>
      </c>
      <c r="D5107">
        <v>1</v>
      </c>
      <c r="E5107">
        <v>10</v>
      </c>
      <c r="F5107">
        <v>34</v>
      </c>
      <c r="G5107">
        <v>19.489999999999998</v>
      </c>
      <c r="H5107" t="str">
        <f>_xlfn.XLOOKUP(Table1[[#This Row],[MyyjäID]],myyjat!$A$2:$A$16,myyjat!$B$2:$B$16)</f>
        <v>Jenni</v>
      </c>
      <c r="I5107">
        <f>_xlfn.XLOOKUP(Table1[[#This Row],[Tuotenumero]],tuotteet!$A$2:$A$26,tuotteet!$C$2:$C$26)</f>
        <v>4</v>
      </c>
      <c r="J5107" t="str">
        <f>_xlfn.XLOOKUP(Table1[[#This Row],[ryhmäID]],ryhmat!$A$2:$A$7,ryhmat!$B$2:$B$7)</f>
        <v>Tarvikkeet</v>
      </c>
      <c r="K5107">
        <f>Table1[[#This Row],[Myyntihinta]]-Table1[[#This Row],[Ostohinta]]</f>
        <v>14.510000000000002</v>
      </c>
    </row>
    <row r="5108" spans="1:11" x14ac:dyDescent="0.2">
      <c r="A5108">
        <v>55606</v>
      </c>
      <c r="B5108" s="21">
        <v>44874</v>
      </c>
      <c r="C5108" s="26" t="s">
        <v>828</v>
      </c>
      <c r="D5108">
        <v>1</v>
      </c>
      <c r="E5108">
        <v>5</v>
      </c>
      <c r="F5108">
        <v>14</v>
      </c>
      <c r="G5108">
        <v>10.25</v>
      </c>
      <c r="H5108" t="str">
        <f>_xlfn.XLOOKUP(Table1[[#This Row],[MyyjäID]],myyjat!$A$2:$A$16,myyjat!$B$2:$B$16)</f>
        <v>Liisa</v>
      </c>
      <c r="I5108">
        <f>_xlfn.XLOOKUP(Table1[[#This Row],[Tuotenumero]],tuotteet!$A$2:$A$26,tuotteet!$C$2:$C$26)</f>
        <v>4</v>
      </c>
      <c r="J5108" t="str">
        <f>_xlfn.XLOOKUP(Table1[[#This Row],[ryhmäID]],ryhmat!$A$2:$A$7,ryhmat!$B$2:$B$7)</f>
        <v>Tarvikkeet</v>
      </c>
      <c r="K5108">
        <f>Table1[[#This Row],[Myyntihinta]]-Table1[[#This Row],[Ostohinta]]</f>
        <v>3.75</v>
      </c>
    </row>
    <row r="5109" spans="1:11" x14ac:dyDescent="0.2">
      <c r="A5109">
        <v>55607</v>
      </c>
      <c r="B5109" s="21">
        <v>44874</v>
      </c>
      <c r="C5109" s="26" t="s">
        <v>828</v>
      </c>
      <c r="D5109">
        <v>1</v>
      </c>
      <c r="E5109">
        <v>11</v>
      </c>
      <c r="F5109">
        <v>15</v>
      </c>
      <c r="G5109">
        <v>11.24</v>
      </c>
      <c r="H5109" t="str">
        <f>_xlfn.XLOOKUP(Table1[[#This Row],[MyyjäID]],myyjat!$A$2:$A$16,myyjat!$B$2:$B$16)</f>
        <v>Lisbeth</v>
      </c>
      <c r="I5109">
        <f>_xlfn.XLOOKUP(Table1[[#This Row],[Tuotenumero]],tuotteet!$A$2:$A$26,tuotteet!$C$2:$C$26)</f>
        <v>4</v>
      </c>
      <c r="J5109" t="str">
        <f>_xlfn.XLOOKUP(Table1[[#This Row],[ryhmäID]],ryhmat!$A$2:$A$7,ryhmat!$B$2:$B$7)</f>
        <v>Tarvikkeet</v>
      </c>
      <c r="K5109">
        <f>Table1[[#This Row],[Myyntihinta]]-Table1[[#This Row],[Ostohinta]]</f>
        <v>3.76</v>
      </c>
    </row>
    <row r="5110" spans="1:11" x14ac:dyDescent="0.2">
      <c r="A5110">
        <v>55608</v>
      </c>
      <c r="B5110" s="21">
        <v>44875</v>
      </c>
      <c r="C5110" s="26" t="s">
        <v>828</v>
      </c>
      <c r="D5110">
        <v>1</v>
      </c>
      <c r="E5110">
        <v>7</v>
      </c>
      <c r="F5110">
        <v>14</v>
      </c>
      <c r="G5110">
        <v>10.43</v>
      </c>
      <c r="H5110" t="str">
        <f>_xlfn.XLOOKUP(Table1[[#This Row],[MyyjäID]],myyjat!$A$2:$A$16,myyjat!$B$2:$B$16)</f>
        <v>Rauno</v>
      </c>
      <c r="I5110">
        <f>_xlfn.XLOOKUP(Table1[[#This Row],[Tuotenumero]],tuotteet!$A$2:$A$26,tuotteet!$C$2:$C$26)</f>
        <v>4</v>
      </c>
      <c r="J5110" t="str">
        <f>_xlfn.XLOOKUP(Table1[[#This Row],[ryhmäID]],ryhmat!$A$2:$A$7,ryhmat!$B$2:$B$7)</f>
        <v>Tarvikkeet</v>
      </c>
      <c r="K5110">
        <f>Table1[[#This Row],[Myyntihinta]]-Table1[[#This Row],[Ostohinta]]</f>
        <v>3.5700000000000003</v>
      </c>
    </row>
    <row r="5111" spans="1:11" x14ac:dyDescent="0.2">
      <c r="A5111">
        <v>55609</v>
      </c>
      <c r="B5111" s="21">
        <v>44875</v>
      </c>
      <c r="C5111" s="26" t="s">
        <v>826</v>
      </c>
      <c r="D5111">
        <v>1</v>
      </c>
      <c r="E5111">
        <v>6</v>
      </c>
      <c r="F5111">
        <v>18</v>
      </c>
      <c r="G5111">
        <v>9.6</v>
      </c>
      <c r="H5111" t="str">
        <f>_xlfn.XLOOKUP(Table1[[#This Row],[MyyjäID]],myyjat!$A$2:$A$16,myyjat!$B$2:$B$16)</f>
        <v>Hessu</v>
      </c>
      <c r="I5111">
        <f>_xlfn.XLOOKUP(Table1[[#This Row],[Tuotenumero]],tuotteet!$A$2:$A$26,tuotteet!$C$2:$C$26)</f>
        <v>4</v>
      </c>
      <c r="J5111" t="str">
        <f>_xlfn.XLOOKUP(Table1[[#This Row],[ryhmäID]],ryhmat!$A$2:$A$7,ryhmat!$B$2:$B$7)</f>
        <v>Tarvikkeet</v>
      </c>
      <c r="K5111">
        <f>Table1[[#This Row],[Myyntihinta]]-Table1[[#This Row],[Ostohinta]]</f>
        <v>8.4</v>
      </c>
    </row>
    <row r="5112" spans="1:11" x14ac:dyDescent="0.2">
      <c r="A5112">
        <v>55610</v>
      </c>
      <c r="B5112" s="21">
        <v>44876</v>
      </c>
      <c r="C5112" s="26" t="s">
        <v>828</v>
      </c>
      <c r="D5112">
        <v>1</v>
      </c>
      <c r="E5112">
        <v>16</v>
      </c>
      <c r="F5112">
        <v>15</v>
      </c>
      <c r="G5112">
        <v>10.17</v>
      </c>
      <c r="H5112" t="str">
        <f>_xlfn.XLOOKUP(Table1[[#This Row],[MyyjäID]],myyjat!$A$2:$A$16,myyjat!$B$2:$B$16)</f>
        <v>Sanni</v>
      </c>
      <c r="I5112">
        <f>_xlfn.XLOOKUP(Table1[[#This Row],[Tuotenumero]],tuotteet!$A$2:$A$26,tuotteet!$C$2:$C$26)</f>
        <v>4</v>
      </c>
      <c r="J5112" t="str">
        <f>_xlfn.XLOOKUP(Table1[[#This Row],[ryhmäID]],ryhmat!$A$2:$A$7,ryhmat!$B$2:$B$7)</f>
        <v>Tarvikkeet</v>
      </c>
      <c r="K5112">
        <f>Table1[[#This Row],[Myyntihinta]]-Table1[[#This Row],[Ostohinta]]</f>
        <v>4.83</v>
      </c>
    </row>
    <row r="5113" spans="1:11" x14ac:dyDescent="0.2">
      <c r="A5113">
        <v>55611</v>
      </c>
      <c r="B5113" s="21">
        <v>44876</v>
      </c>
      <c r="C5113" s="26" t="s">
        <v>828</v>
      </c>
      <c r="D5113">
        <v>1</v>
      </c>
      <c r="E5113">
        <v>11</v>
      </c>
      <c r="F5113">
        <v>15</v>
      </c>
      <c r="G5113">
        <v>11.11</v>
      </c>
      <c r="H5113" t="str">
        <f>_xlfn.XLOOKUP(Table1[[#This Row],[MyyjäID]],myyjat!$A$2:$A$16,myyjat!$B$2:$B$16)</f>
        <v>Lisbeth</v>
      </c>
      <c r="I5113">
        <f>_xlfn.XLOOKUP(Table1[[#This Row],[Tuotenumero]],tuotteet!$A$2:$A$26,tuotteet!$C$2:$C$26)</f>
        <v>4</v>
      </c>
      <c r="J5113" t="str">
        <f>_xlfn.XLOOKUP(Table1[[#This Row],[ryhmäID]],ryhmat!$A$2:$A$7,ryhmat!$B$2:$B$7)</f>
        <v>Tarvikkeet</v>
      </c>
      <c r="K5113">
        <f>Table1[[#This Row],[Myyntihinta]]-Table1[[#This Row],[Ostohinta]]</f>
        <v>3.8900000000000006</v>
      </c>
    </row>
    <row r="5114" spans="1:11" x14ac:dyDescent="0.2">
      <c r="A5114">
        <v>55612</v>
      </c>
      <c r="B5114" s="21">
        <v>44876</v>
      </c>
      <c r="C5114" s="26" t="s">
        <v>828</v>
      </c>
      <c r="D5114">
        <v>1</v>
      </c>
      <c r="E5114">
        <v>7</v>
      </c>
      <c r="F5114">
        <v>14</v>
      </c>
      <c r="G5114">
        <v>10.44</v>
      </c>
      <c r="H5114" t="str">
        <f>_xlfn.XLOOKUP(Table1[[#This Row],[MyyjäID]],myyjat!$A$2:$A$16,myyjat!$B$2:$B$16)</f>
        <v>Rauno</v>
      </c>
      <c r="I5114">
        <f>_xlfn.XLOOKUP(Table1[[#This Row],[Tuotenumero]],tuotteet!$A$2:$A$26,tuotteet!$C$2:$C$26)</f>
        <v>4</v>
      </c>
      <c r="J5114" t="str">
        <f>_xlfn.XLOOKUP(Table1[[#This Row],[ryhmäID]],ryhmat!$A$2:$A$7,ryhmat!$B$2:$B$7)</f>
        <v>Tarvikkeet</v>
      </c>
      <c r="K5114">
        <f>Table1[[#This Row],[Myyntihinta]]-Table1[[#This Row],[Ostohinta]]</f>
        <v>3.5600000000000005</v>
      </c>
    </row>
    <row r="5115" spans="1:11" x14ac:dyDescent="0.2">
      <c r="A5115">
        <v>55613</v>
      </c>
      <c r="B5115" s="21">
        <v>44876</v>
      </c>
      <c r="C5115" s="26" t="s">
        <v>832</v>
      </c>
      <c r="D5115">
        <v>1</v>
      </c>
      <c r="E5115">
        <v>11</v>
      </c>
      <c r="F5115">
        <v>128</v>
      </c>
      <c r="G5115">
        <v>61.32</v>
      </c>
      <c r="H5115" t="str">
        <f>_xlfn.XLOOKUP(Table1[[#This Row],[MyyjäID]],myyjat!$A$2:$A$16,myyjat!$B$2:$B$16)</f>
        <v>Lisbeth</v>
      </c>
      <c r="I5115">
        <f>_xlfn.XLOOKUP(Table1[[#This Row],[Tuotenumero]],tuotteet!$A$2:$A$26,tuotteet!$C$2:$C$26)</f>
        <v>5</v>
      </c>
      <c r="J5115" t="str">
        <f>_xlfn.XLOOKUP(Table1[[#This Row],[ryhmäID]],ryhmat!$A$2:$A$7,ryhmat!$B$2:$B$7)</f>
        <v>Konsolit</v>
      </c>
      <c r="K5115">
        <f>Table1[[#This Row],[Myyntihinta]]-Table1[[#This Row],[Ostohinta]]</f>
        <v>66.680000000000007</v>
      </c>
    </row>
    <row r="5116" spans="1:11" x14ac:dyDescent="0.2">
      <c r="A5116">
        <v>55614</v>
      </c>
      <c r="B5116" s="21">
        <v>44876</v>
      </c>
      <c r="C5116" s="26" t="s">
        <v>827</v>
      </c>
      <c r="D5116">
        <v>1</v>
      </c>
      <c r="E5116">
        <v>6</v>
      </c>
      <c r="F5116">
        <v>250</v>
      </c>
      <c r="G5116">
        <v>135.56</v>
      </c>
      <c r="H5116" t="str">
        <f>_xlfn.XLOOKUP(Table1[[#This Row],[MyyjäID]],myyjat!$A$2:$A$16,myyjat!$B$2:$B$16)</f>
        <v>Hessu</v>
      </c>
      <c r="I5116">
        <f>_xlfn.XLOOKUP(Table1[[#This Row],[Tuotenumero]],tuotteet!$A$2:$A$26,tuotteet!$C$2:$C$26)</f>
        <v>1</v>
      </c>
      <c r="J5116" t="str">
        <f>_xlfn.XLOOKUP(Table1[[#This Row],[ryhmäID]],ryhmat!$A$2:$A$7,ryhmat!$B$2:$B$7)</f>
        <v>Äänentoisto</v>
      </c>
      <c r="K5116">
        <f>Table1[[#This Row],[Myyntihinta]]-Table1[[#This Row],[Ostohinta]]</f>
        <v>114.44</v>
      </c>
    </row>
    <row r="5117" spans="1:11" x14ac:dyDescent="0.2">
      <c r="A5117">
        <v>55615</v>
      </c>
      <c r="B5117" s="21">
        <v>44877</v>
      </c>
      <c r="C5117" s="26" t="s">
        <v>828</v>
      </c>
      <c r="D5117">
        <v>1</v>
      </c>
      <c r="E5117">
        <v>7</v>
      </c>
      <c r="F5117">
        <v>15</v>
      </c>
      <c r="G5117">
        <v>10.58</v>
      </c>
      <c r="H5117" t="str">
        <f>_xlfn.XLOOKUP(Table1[[#This Row],[MyyjäID]],myyjat!$A$2:$A$16,myyjat!$B$2:$B$16)</f>
        <v>Rauno</v>
      </c>
      <c r="I5117">
        <f>_xlfn.XLOOKUP(Table1[[#This Row],[Tuotenumero]],tuotteet!$A$2:$A$26,tuotteet!$C$2:$C$26)</f>
        <v>4</v>
      </c>
      <c r="J5117" t="str">
        <f>_xlfn.XLOOKUP(Table1[[#This Row],[ryhmäID]],ryhmat!$A$2:$A$7,ryhmat!$B$2:$B$7)</f>
        <v>Tarvikkeet</v>
      </c>
      <c r="K5117">
        <f>Table1[[#This Row],[Myyntihinta]]-Table1[[#This Row],[Ostohinta]]</f>
        <v>4.42</v>
      </c>
    </row>
    <row r="5118" spans="1:11" x14ac:dyDescent="0.2">
      <c r="A5118">
        <v>55616</v>
      </c>
      <c r="B5118" s="21">
        <v>44877</v>
      </c>
      <c r="C5118" s="26" t="s">
        <v>828</v>
      </c>
      <c r="D5118">
        <v>1</v>
      </c>
      <c r="E5118">
        <v>15</v>
      </c>
      <c r="F5118">
        <v>14</v>
      </c>
      <c r="G5118">
        <v>11.2</v>
      </c>
      <c r="H5118" t="str">
        <f>_xlfn.XLOOKUP(Table1[[#This Row],[MyyjäID]],myyjat!$A$2:$A$16,myyjat!$B$2:$B$16)</f>
        <v>Sohvi</v>
      </c>
      <c r="I5118">
        <f>_xlfn.XLOOKUP(Table1[[#This Row],[Tuotenumero]],tuotteet!$A$2:$A$26,tuotteet!$C$2:$C$26)</f>
        <v>4</v>
      </c>
      <c r="J5118" t="str">
        <f>_xlfn.XLOOKUP(Table1[[#This Row],[ryhmäID]],ryhmat!$A$2:$A$7,ryhmat!$B$2:$B$7)</f>
        <v>Tarvikkeet</v>
      </c>
      <c r="K5118">
        <f>Table1[[#This Row],[Myyntihinta]]-Table1[[#This Row],[Ostohinta]]</f>
        <v>2.8000000000000007</v>
      </c>
    </row>
    <row r="5119" spans="1:11" x14ac:dyDescent="0.2">
      <c r="A5119">
        <v>55617</v>
      </c>
      <c r="B5119" s="21">
        <v>44877</v>
      </c>
      <c r="C5119" s="26" t="s">
        <v>831</v>
      </c>
      <c r="D5119">
        <v>1</v>
      </c>
      <c r="E5119">
        <v>10</v>
      </c>
      <c r="F5119">
        <v>119</v>
      </c>
      <c r="G5119">
        <v>76.31</v>
      </c>
      <c r="H5119" t="str">
        <f>_xlfn.XLOOKUP(Table1[[#This Row],[MyyjäID]],myyjat!$A$2:$A$16,myyjat!$B$2:$B$16)</f>
        <v>Jenni</v>
      </c>
      <c r="I5119">
        <f>_xlfn.XLOOKUP(Table1[[#This Row],[Tuotenumero]],tuotteet!$A$2:$A$26,tuotteet!$C$2:$C$26)</f>
        <v>6</v>
      </c>
      <c r="J5119" t="str">
        <f>_xlfn.XLOOKUP(Table1[[#This Row],[ryhmäID]],ryhmat!$A$2:$A$7,ryhmat!$B$2:$B$7)</f>
        <v>Digiboxit</v>
      </c>
      <c r="K5119">
        <f>Table1[[#This Row],[Myyntihinta]]-Table1[[#This Row],[Ostohinta]]</f>
        <v>42.69</v>
      </c>
    </row>
    <row r="5120" spans="1:11" x14ac:dyDescent="0.2">
      <c r="A5120">
        <v>55618</v>
      </c>
      <c r="B5120" s="21">
        <v>44877</v>
      </c>
      <c r="C5120" s="26" t="s">
        <v>828</v>
      </c>
      <c r="D5120">
        <v>1</v>
      </c>
      <c r="E5120">
        <v>6</v>
      </c>
      <c r="F5120">
        <v>14</v>
      </c>
      <c r="G5120">
        <v>10.31</v>
      </c>
      <c r="H5120" t="str">
        <f>_xlfn.XLOOKUP(Table1[[#This Row],[MyyjäID]],myyjat!$A$2:$A$16,myyjat!$B$2:$B$16)</f>
        <v>Hessu</v>
      </c>
      <c r="I5120">
        <f>_xlfn.XLOOKUP(Table1[[#This Row],[Tuotenumero]],tuotteet!$A$2:$A$26,tuotteet!$C$2:$C$26)</f>
        <v>4</v>
      </c>
      <c r="J5120" t="str">
        <f>_xlfn.XLOOKUP(Table1[[#This Row],[ryhmäID]],ryhmat!$A$2:$A$7,ryhmat!$B$2:$B$7)</f>
        <v>Tarvikkeet</v>
      </c>
      <c r="K5120">
        <f>Table1[[#This Row],[Myyntihinta]]-Table1[[#This Row],[Ostohinta]]</f>
        <v>3.6899999999999995</v>
      </c>
    </row>
    <row r="5121" spans="1:11" x14ac:dyDescent="0.2">
      <c r="A5121">
        <v>55619</v>
      </c>
      <c r="B5121" s="21">
        <v>44877</v>
      </c>
      <c r="C5121" s="26" t="s">
        <v>828</v>
      </c>
      <c r="D5121">
        <v>1</v>
      </c>
      <c r="E5121">
        <v>13</v>
      </c>
      <c r="F5121">
        <v>15</v>
      </c>
      <c r="G5121">
        <v>10.86</v>
      </c>
      <c r="H5121" t="str">
        <f>_xlfn.XLOOKUP(Table1[[#This Row],[MyyjäID]],myyjat!$A$2:$A$16,myyjat!$B$2:$B$16)</f>
        <v>Mari</v>
      </c>
      <c r="I5121">
        <f>_xlfn.XLOOKUP(Table1[[#This Row],[Tuotenumero]],tuotteet!$A$2:$A$26,tuotteet!$C$2:$C$26)</f>
        <v>4</v>
      </c>
      <c r="J5121" t="str">
        <f>_xlfn.XLOOKUP(Table1[[#This Row],[ryhmäID]],ryhmat!$A$2:$A$7,ryhmat!$B$2:$B$7)</f>
        <v>Tarvikkeet</v>
      </c>
      <c r="K5121">
        <f>Table1[[#This Row],[Myyntihinta]]-Table1[[#This Row],[Ostohinta]]</f>
        <v>4.1400000000000006</v>
      </c>
    </row>
    <row r="5122" spans="1:11" x14ac:dyDescent="0.2">
      <c r="A5122">
        <v>55620</v>
      </c>
      <c r="B5122" s="21">
        <v>44878</v>
      </c>
      <c r="C5122" s="26" t="s">
        <v>828</v>
      </c>
      <c r="D5122">
        <v>1</v>
      </c>
      <c r="E5122">
        <v>18</v>
      </c>
      <c r="F5122">
        <v>15</v>
      </c>
      <c r="G5122">
        <v>10.27</v>
      </c>
      <c r="H5122" t="str">
        <f>_xlfn.XLOOKUP(Table1[[#This Row],[MyyjäID]],myyjat!$A$2:$A$16,myyjat!$B$2:$B$16)</f>
        <v>Juhani</v>
      </c>
      <c r="I5122">
        <f>_xlfn.XLOOKUP(Table1[[#This Row],[Tuotenumero]],tuotteet!$A$2:$A$26,tuotteet!$C$2:$C$26)</f>
        <v>4</v>
      </c>
      <c r="J5122" t="str">
        <f>_xlfn.XLOOKUP(Table1[[#This Row],[ryhmäID]],ryhmat!$A$2:$A$7,ryhmat!$B$2:$B$7)</f>
        <v>Tarvikkeet</v>
      </c>
      <c r="K5122">
        <f>Table1[[#This Row],[Myyntihinta]]-Table1[[#This Row],[Ostohinta]]</f>
        <v>4.7300000000000004</v>
      </c>
    </row>
    <row r="5123" spans="1:11" x14ac:dyDescent="0.2">
      <c r="A5123">
        <v>55621</v>
      </c>
      <c r="B5123" s="21">
        <v>44878</v>
      </c>
      <c r="C5123" s="26" t="s">
        <v>830</v>
      </c>
      <c r="D5123">
        <v>1</v>
      </c>
      <c r="E5123">
        <v>2</v>
      </c>
      <c r="F5123">
        <v>54</v>
      </c>
      <c r="G5123">
        <v>43.19</v>
      </c>
      <c r="H5123" t="str">
        <f>_xlfn.XLOOKUP(Table1[[#This Row],[MyyjäID]],myyjat!$A$2:$A$16,myyjat!$B$2:$B$16)</f>
        <v>Petteri</v>
      </c>
      <c r="I5123">
        <f>_xlfn.XLOOKUP(Table1[[#This Row],[Tuotenumero]],tuotteet!$A$2:$A$26,tuotteet!$C$2:$C$26)</f>
        <v>4</v>
      </c>
      <c r="J5123" t="str">
        <f>_xlfn.XLOOKUP(Table1[[#This Row],[ryhmäID]],ryhmat!$A$2:$A$7,ryhmat!$B$2:$B$7)</f>
        <v>Tarvikkeet</v>
      </c>
      <c r="K5123">
        <f>Table1[[#This Row],[Myyntihinta]]-Table1[[#This Row],[Ostohinta]]</f>
        <v>10.810000000000002</v>
      </c>
    </row>
    <row r="5124" spans="1:11" x14ac:dyDescent="0.2">
      <c r="A5124">
        <v>55622</v>
      </c>
      <c r="B5124" s="21">
        <v>44878</v>
      </c>
      <c r="C5124" s="26" t="s">
        <v>829</v>
      </c>
      <c r="D5124">
        <v>1</v>
      </c>
      <c r="E5124">
        <v>18</v>
      </c>
      <c r="F5124">
        <v>340</v>
      </c>
      <c r="G5124">
        <v>229.41</v>
      </c>
      <c r="H5124" t="str">
        <f>_xlfn.XLOOKUP(Table1[[#This Row],[MyyjäID]],myyjat!$A$2:$A$16,myyjat!$B$2:$B$16)</f>
        <v>Juhani</v>
      </c>
      <c r="I5124">
        <f>_xlfn.XLOOKUP(Table1[[#This Row],[Tuotenumero]],tuotteet!$A$2:$A$26,tuotteet!$C$2:$C$26)</f>
        <v>3</v>
      </c>
      <c r="J5124" t="str">
        <f>_xlfn.XLOOKUP(Table1[[#This Row],[ryhmäID]],ryhmat!$A$2:$A$7,ryhmat!$B$2:$B$7)</f>
        <v>TV</v>
      </c>
      <c r="K5124">
        <f>Table1[[#This Row],[Myyntihinta]]-Table1[[#This Row],[Ostohinta]]</f>
        <v>110.59</v>
      </c>
    </row>
    <row r="5125" spans="1:11" x14ac:dyDescent="0.2">
      <c r="A5125">
        <v>55623</v>
      </c>
      <c r="B5125" s="21">
        <v>44878</v>
      </c>
      <c r="C5125" s="26" t="s">
        <v>827</v>
      </c>
      <c r="D5125">
        <v>1</v>
      </c>
      <c r="E5125">
        <v>13</v>
      </c>
      <c r="F5125">
        <v>243</v>
      </c>
      <c r="G5125">
        <v>135.35</v>
      </c>
      <c r="H5125" t="str">
        <f>_xlfn.XLOOKUP(Table1[[#This Row],[MyyjäID]],myyjat!$A$2:$A$16,myyjat!$B$2:$B$16)</f>
        <v>Mari</v>
      </c>
      <c r="I5125">
        <f>_xlfn.XLOOKUP(Table1[[#This Row],[Tuotenumero]],tuotteet!$A$2:$A$26,tuotteet!$C$2:$C$26)</f>
        <v>1</v>
      </c>
      <c r="J5125" t="str">
        <f>_xlfn.XLOOKUP(Table1[[#This Row],[ryhmäID]],ryhmat!$A$2:$A$7,ryhmat!$B$2:$B$7)</f>
        <v>Äänentoisto</v>
      </c>
      <c r="K5125">
        <f>Table1[[#This Row],[Myyntihinta]]-Table1[[#This Row],[Ostohinta]]</f>
        <v>107.65</v>
      </c>
    </row>
    <row r="5126" spans="1:11" x14ac:dyDescent="0.2">
      <c r="A5126">
        <v>55624</v>
      </c>
      <c r="B5126" s="21">
        <v>44878</v>
      </c>
      <c r="C5126" s="26" t="s">
        <v>826</v>
      </c>
      <c r="D5126">
        <v>1</v>
      </c>
      <c r="E5126">
        <v>9</v>
      </c>
      <c r="F5126">
        <v>18</v>
      </c>
      <c r="G5126">
        <v>8.83</v>
      </c>
      <c r="H5126" t="str">
        <f>_xlfn.XLOOKUP(Table1[[#This Row],[MyyjäID]],myyjat!$A$2:$A$16,myyjat!$B$2:$B$16)</f>
        <v>Maija</v>
      </c>
      <c r="I5126">
        <f>_xlfn.XLOOKUP(Table1[[#This Row],[Tuotenumero]],tuotteet!$A$2:$A$26,tuotteet!$C$2:$C$26)</f>
        <v>4</v>
      </c>
      <c r="J5126" t="str">
        <f>_xlfn.XLOOKUP(Table1[[#This Row],[ryhmäID]],ryhmat!$A$2:$A$7,ryhmat!$B$2:$B$7)</f>
        <v>Tarvikkeet</v>
      </c>
      <c r="K5126">
        <f>Table1[[#This Row],[Myyntihinta]]-Table1[[#This Row],[Ostohinta]]</f>
        <v>9.17</v>
      </c>
    </row>
    <row r="5127" spans="1:11" x14ac:dyDescent="0.2">
      <c r="A5127">
        <v>55625</v>
      </c>
      <c r="B5127" s="21">
        <v>44878</v>
      </c>
      <c r="C5127" s="26" t="s">
        <v>828</v>
      </c>
      <c r="D5127">
        <v>1</v>
      </c>
      <c r="E5127">
        <v>5</v>
      </c>
      <c r="F5127">
        <v>14</v>
      </c>
      <c r="G5127">
        <v>10.82</v>
      </c>
      <c r="H5127" t="str">
        <f>_xlfn.XLOOKUP(Table1[[#This Row],[MyyjäID]],myyjat!$A$2:$A$16,myyjat!$B$2:$B$16)</f>
        <v>Liisa</v>
      </c>
      <c r="I5127">
        <f>_xlfn.XLOOKUP(Table1[[#This Row],[Tuotenumero]],tuotteet!$A$2:$A$26,tuotteet!$C$2:$C$26)</f>
        <v>4</v>
      </c>
      <c r="J5127" t="str">
        <f>_xlfn.XLOOKUP(Table1[[#This Row],[ryhmäID]],ryhmat!$A$2:$A$7,ryhmat!$B$2:$B$7)</f>
        <v>Tarvikkeet</v>
      </c>
      <c r="K5127">
        <f>Table1[[#This Row],[Myyntihinta]]-Table1[[#This Row],[Ostohinta]]</f>
        <v>3.1799999999999997</v>
      </c>
    </row>
    <row r="5128" spans="1:11" x14ac:dyDescent="0.2">
      <c r="A5128">
        <v>55626</v>
      </c>
      <c r="B5128" s="21">
        <v>44879</v>
      </c>
      <c r="C5128" s="26" t="s">
        <v>833</v>
      </c>
      <c r="D5128">
        <v>1</v>
      </c>
      <c r="E5128">
        <v>3</v>
      </c>
      <c r="F5128">
        <v>31</v>
      </c>
      <c r="G5128">
        <v>18.82</v>
      </c>
      <c r="H5128" t="str">
        <f>_xlfn.XLOOKUP(Table1[[#This Row],[MyyjäID]],myyjat!$A$2:$A$16,myyjat!$B$2:$B$16)</f>
        <v>Pekka</v>
      </c>
      <c r="I5128">
        <f>_xlfn.XLOOKUP(Table1[[#This Row],[Tuotenumero]],tuotteet!$A$2:$A$26,tuotteet!$C$2:$C$26)</f>
        <v>4</v>
      </c>
      <c r="J5128" t="str">
        <f>_xlfn.XLOOKUP(Table1[[#This Row],[ryhmäID]],ryhmat!$A$2:$A$7,ryhmat!$B$2:$B$7)</f>
        <v>Tarvikkeet</v>
      </c>
      <c r="K5128">
        <f>Table1[[#This Row],[Myyntihinta]]-Table1[[#This Row],[Ostohinta]]</f>
        <v>12.18</v>
      </c>
    </row>
    <row r="5129" spans="1:11" x14ac:dyDescent="0.2">
      <c r="A5129">
        <v>55627</v>
      </c>
      <c r="B5129" s="21">
        <v>44879</v>
      </c>
      <c r="C5129" s="26" t="s">
        <v>828</v>
      </c>
      <c r="D5129">
        <v>1</v>
      </c>
      <c r="E5129">
        <v>5</v>
      </c>
      <c r="F5129">
        <v>15</v>
      </c>
      <c r="G5129">
        <v>10.37</v>
      </c>
      <c r="H5129" t="str">
        <f>_xlfn.XLOOKUP(Table1[[#This Row],[MyyjäID]],myyjat!$A$2:$A$16,myyjat!$B$2:$B$16)</f>
        <v>Liisa</v>
      </c>
      <c r="I5129">
        <f>_xlfn.XLOOKUP(Table1[[#This Row],[Tuotenumero]],tuotteet!$A$2:$A$26,tuotteet!$C$2:$C$26)</f>
        <v>4</v>
      </c>
      <c r="J5129" t="str">
        <f>_xlfn.XLOOKUP(Table1[[#This Row],[ryhmäID]],ryhmat!$A$2:$A$7,ryhmat!$B$2:$B$7)</f>
        <v>Tarvikkeet</v>
      </c>
      <c r="K5129">
        <f>Table1[[#This Row],[Myyntihinta]]-Table1[[#This Row],[Ostohinta]]</f>
        <v>4.6300000000000008</v>
      </c>
    </row>
    <row r="5130" spans="1:11" x14ac:dyDescent="0.2">
      <c r="A5130">
        <v>55628</v>
      </c>
      <c r="B5130" s="21">
        <v>44879</v>
      </c>
      <c r="C5130" s="26" t="s">
        <v>828</v>
      </c>
      <c r="D5130">
        <v>1</v>
      </c>
      <c r="E5130">
        <v>7</v>
      </c>
      <c r="F5130">
        <v>15</v>
      </c>
      <c r="G5130">
        <v>10.17</v>
      </c>
      <c r="H5130" t="str">
        <f>_xlfn.XLOOKUP(Table1[[#This Row],[MyyjäID]],myyjat!$A$2:$A$16,myyjat!$B$2:$B$16)</f>
        <v>Rauno</v>
      </c>
      <c r="I5130">
        <f>_xlfn.XLOOKUP(Table1[[#This Row],[Tuotenumero]],tuotteet!$A$2:$A$26,tuotteet!$C$2:$C$26)</f>
        <v>4</v>
      </c>
      <c r="J5130" t="str">
        <f>_xlfn.XLOOKUP(Table1[[#This Row],[ryhmäID]],ryhmat!$A$2:$A$7,ryhmat!$B$2:$B$7)</f>
        <v>Tarvikkeet</v>
      </c>
      <c r="K5130">
        <f>Table1[[#This Row],[Myyntihinta]]-Table1[[#This Row],[Ostohinta]]</f>
        <v>4.83</v>
      </c>
    </row>
    <row r="5131" spans="1:11" x14ac:dyDescent="0.2">
      <c r="A5131">
        <v>55629</v>
      </c>
      <c r="B5131" s="21">
        <v>44879</v>
      </c>
      <c r="C5131" s="26" t="s">
        <v>828</v>
      </c>
      <c r="D5131">
        <v>1</v>
      </c>
      <c r="E5131">
        <v>6</v>
      </c>
      <c r="F5131">
        <v>14</v>
      </c>
      <c r="G5131">
        <v>10.61</v>
      </c>
      <c r="H5131" t="str">
        <f>_xlfn.XLOOKUP(Table1[[#This Row],[MyyjäID]],myyjat!$A$2:$A$16,myyjat!$B$2:$B$16)</f>
        <v>Hessu</v>
      </c>
      <c r="I5131">
        <f>_xlfn.XLOOKUP(Table1[[#This Row],[Tuotenumero]],tuotteet!$A$2:$A$26,tuotteet!$C$2:$C$26)</f>
        <v>4</v>
      </c>
      <c r="J5131" t="str">
        <f>_xlfn.XLOOKUP(Table1[[#This Row],[ryhmäID]],ryhmat!$A$2:$A$7,ryhmat!$B$2:$B$7)</f>
        <v>Tarvikkeet</v>
      </c>
      <c r="K5131">
        <f>Table1[[#This Row],[Myyntihinta]]-Table1[[#This Row],[Ostohinta]]</f>
        <v>3.3900000000000006</v>
      </c>
    </row>
    <row r="5132" spans="1:11" x14ac:dyDescent="0.2">
      <c r="A5132">
        <v>55630</v>
      </c>
      <c r="B5132" s="21">
        <v>44880</v>
      </c>
      <c r="C5132" s="26" t="s">
        <v>828</v>
      </c>
      <c r="D5132">
        <v>1</v>
      </c>
      <c r="E5132">
        <v>7</v>
      </c>
      <c r="F5132">
        <v>14</v>
      </c>
      <c r="G5132">
        <v>10.52</v>
      </c>
      <c r="H5132" t="str">
        <f>_xlfn.XLOOKUP(Table1[[#This Row],[MyyjäID]],myyjat!$A$2:$A$16,myyjat!$B$2:$B$16)</f>
        <v>Rauno</v>
      </c>
      <c r="I5132">
        <f>_xlfn.XLOOKUP(Table1[[#This Row],[Tuotenumero]],tuotteet!$A$2:$A$26,tuotteet!$C$2:$C$26)</f>
        <v>4</v>
      </c>
      <c r="J5132" t="str">
        <f>_xlfn.XLOOKUP(Table1[[#This Row],[ryhmäID]],ryhmat!$A$2:$A$7,ryhmat!$B$2:$B$7)</f>
        <v>Tarvikkeet</v>
      </c>
      <c r="K5132">
        <f>Table1[[#This Row],[Myyntihinta]]-Table1[[#This Row],[Ostohinta]]</f>
        <v>3.4800000000000004</v>
      </c>
    </row>
    <row r="5133" spans="1:11" x14ac:dyDescent="0.2">
      <c r="A5133">
        <v>55631</v>
      </c>
      <c r="B5133" s="21">
        <v>44880</v>
      </c>
      <c r="C5133" s="26" t="s">
        <v>828</v>
      </c>
      <c r="D5133">
        <v>1</v>
      </c>
      <c r="E5133">
        <v>6</v>
      </c>
      <c r="F5133">
        <v>14</v>
      </c>
      <c r="G5133">
        <v>11.11</v>
      </c>
      <c r="H5133" t="str">
        <f>_xlfn.XLOOKUP(Table1[[#This Row],[MyyjäID]],myyjat!$A$2:$A$16,myyjat!$B$2:$B$16)</f>
        <v>Hessu</v>
      </c>
      <c r="I5133">
        <f>_xlfn.XLOOKUP(Table1[[#This Row],[Tuotenumero]],tuotteet!$A$2:$A$26,tuotteet!$C$2:$C$26)</f>
        <v>4</v>
      </c>
      <c r="J5133" t="str">
        <f>_xlfn.XLOOKUP(Table1[[#This Row],[ryhmäID]],ryhmat!$A$2:$A$7,ryhmat!$B$2:$B$7)</f>
        <v>Tarvikkeet</v>
      </c>
      <c r="K5133">
        <f>Table1[[#This Row],[Myyntihinta]]-Table1[[#This Row],[Ostohinta]]</f>
        <v>2.8900000000000006</v>
      </c>
    </row>
    <row r="5134" spans="1:11" x14ac:dyDescent="0.2">
      <c r="A5134">
        <v>55632</v>
      </c>
      <c r="B5134" s="21">
        <v>44880</v>
      </c>
      <c r="C5134" s="26" t="s">
        <v>828</v>
      </c>
      <c r="D5134">
        <v>1</v>
      </c>
      <c r="E5134">
        <v>14</v>
      </c>
      <c r="F5134">
        <v>15</v>
      </c>
      <c r="G5134">
        <v>10.5</v>
      </c>
      <c r="H5134" t="str">
        <f>_xlfn.XLOOKUP(Table1[[#This Row],[MyyjäID]],myyjat!$A$2:$A$16,myyjat!$B$2:$B$16)</f>
        <v>Hillevi</v>
      </c>
      <c r="I5134">
        <f>_xlfn.XLOOKUP(Table1[[#This Row],[Tuotenumero]],tuotteet!$A$2:$A$26,tuotteet!$C$2:$C$26)</f>
        <v>4</v>
      </c>
      <c r="J5134" t="str">
        <f>_xlfn.XLOOKUP(Table1[[#This Row],[ryhmäID]],ryhmat!$A$2:$A$7,ryhmat!$B$2:$B$7)</f>
        <v>Tarvikkeet</v>
      </c>
      <c r="K5134">
        <f>Table1[[#This Row],[Myyntihinta]]-Table1[[#This Row],[Ostohinta]]</f>
        <v>4.5</v>
      </c>
    </row>
    <row r="5135" spans="1:11" x14ac:dyDescent="0.2">
      <c r="A5135">
        <v>55633</v>
      </c>
      <c r="B5135" s="21">
        <v>44880</v>
      </c>
      <c r="C5135" s="26" t="s">
        <v>828</v>
      </c>
      <c r="D5135">
        <v>1</v>
      </c>
      <c r="E5135">
        <v>7</v>
      </c>
      <c r="F5135">
        <v>14</v>
      </c>
      <c r="G5135">
        <v>10.82</v>
      </c>
      <c r="H5135" t="str">
        <f>_xlfn.XLOOKUP(Table1[[#This Row],[MyyjäID]],myyjat!$A$2:$A$16,myyjat!$B$2:$B$16)</f>
        <v>Rauno</v>
      </c>
      <c r="I5135">
        <f>_xlfn.XLOOKUP(Table1[[#This Row],[Tuotenumero]],tuotteet!$A$2:$A$26,tuotteet!$C$2:$C$26)</f>
        <v>4</v>
      </c>
      <c r="J5135" t="str">
        <f>_xlfn.XLOOKUP(Table1[[#This Row],[ryhmäID]],ryhmat!$A$2:$A$7,ryhmat!$B$2:$B$7)</f>
        <v>Tarvikkeet</v>
      </c>
      <c r="K5135">
        <f>Table1[[#This Row],[Myyntihinta]]-Table1[[#This Row],[Ostohinta]]</f>
        <v>3.1799999999999997</v>
      </c>
    </row>
    <row r="5136" spans="1:11" x14ac:dyDescent="0.2">
      <c r="A5136">
        <v>55634</v>
      </c>
      <c r="B5136" s="21">
        <v>44880</v>
      </c>
      <c r="C5136" s="26" t="s">
        <v>827</v>
      </c>
      <c r="D5136">
        <v>1</v>
      </c>
      <c r="E5136">
        <v>16</v>
      </c>
      <c r="F5136">
        <v>258</v>
      </c>
      <c r="G5136">
        <v>138.76</v>
      </c>
      <c r="H5136" t="str">
        <f>_xlfn.XLOOKUP(Table1[[#This Row],[MyyjäID]],myyjat!$A$2:$A$16,myyjat!$B$2:$B$16)</f>
        <v>Sanni</v>
      </c>
      <c r="I5136">
        <f>_xlfn.XLOOKUP(Table1[[#This Row],[Tuotenumero]],tuotteet!$A$2:$A$26,tuotteet!$C$2:$C$26)</f>
        <v>1</v>
      </c>
      <c r="J5136" t="str">
        <f>_xlfn.XLOOKUP(Table1[[#This Row],[ryhmäID]],ryhmat!$A$2:$A$7,ryhmat!$B$2:$B$7)</f>
        <v>Äänentoisto</v>
      </c>
      <c r="K5136">
        <f>Table1[[#This Row],[Myyntihinta]]-Table1[[#This Row],[Ostohinta]]</f>
        <v>119.24000000000001</v>
      </c>
    </row>
    <row r="5137" spans="1:11" x14ac:dyDescent="0.2">
      <c r="A5137">
        <v>55635</v>
      </c>
      <c r="B5137" s="21">
        <v>44881</v>
      </c>
      <c r="C5137" s="26" t="s">
        <v>829</v>
      </c>
      <c r="D5137">
        <v>1</v>
      </c>
      <c r="E5137">
        <v>11</v>
      </c>
      <c r="F5137">
        <v>332</v>
      </c>
      <c r="G5137">
        <v>228.64</v>
      </c>
      <c r="H5137" t="str">
        <f>_xlfn.XLOOKUP(Table1[[#This Row],[MyyjäID]],myyjat!$A$2:$A$16,myyjat!$B$2:$B$16)</f>
        <v>Lisbeth</v>
      </c>
      <c r="I5137">
        <f>_xlfn.XLOOKUP(Table1[[#This Row],[Tuotenumero]],tuotteet!$A$2:$A$26,tuotteet!$C$2:$C$26)</f>
        <v>3</v>
      </c>
      <c r="J5137" t="str">
        <f>_xlfn.XLOOKUP(Table1[[#This Row],[ryhmäID]],ryhmat!$A$2:$A$7,ryhmat!$B$2:$B$7)</f>
        <v>TV</v>
      </c>
      <c r="K5137">
        <f>Table1[[#This Row],[Myyntihinta]]-Table1[[#This Row],[Ostohinta]]</f>
        <v>103.36000000000001</v>
      </c>
    </row>
    <row r="5138" spans="1:11" x14ac:dyDescent="0.2">
      <c r="A5138">
        <v>55636</v>
      </c>
      <c r="B5138" s="21">
        <v>44881</v>
      </c>
      <c r="C5138" s="26" t="s">
        <v>828</v>
      </c>
      <c r="D5138">
        <v>1</v>
      </c>
      <c r="E5138">
        <v>2</v>
      </c>
      <c r="F5138">
        <v>15</v>
      </c>
      <c r="G5138">
        <v>10.52</v>
      </c>
      <c r="H5138" t="str">
        <f>_xlfn.XLOOKUP(Table1[[#This Row],[MyyjäID]],myyjat!$A$2:$A$16,myyjat!$B$2:$B$16)</f>
        <v>Petteri</v>
      </c>
      <c r="I5138">
        <f>_xlfn.XLOOKUP(Table1[[#This Row],[Tuotenumero]],tuotteet!$A$2:$A$26,tuotteet!$C$2:$C$26)</f>
        <v>4</v>
      </c>
      <c r="J5138" t="str">
        <f>_xlfn.XLOOKUP(Table1[[#This Row],[ryhmäID]],ryhmat!$A$2:$A$7,ryhmat!$B$2:$B$7)</f>
        <v>Tarvikkeet</v>
      </c>
      <c r="K5138">
        <f>Table1[[#This Row],[Myyntihinta]]-Table1[[#This Row],[Ostohinta]]</f>
        <v>4.4800000000000004</v>
      </c>
    </row>
    <row r="5139" spans="1:11" x14ac:dyDescent="0.2">
      <c r="A5139">
        <v>55637</v>
      </c>
      <c r="B5139" s="21">
        <v>44882</v>
      </c>
      <c r="C5139" s="26" t="s">
        <v>828</v>
      </c>
      <c r="D5139">
        <v>1</v>
      </c>
      <c r="E5139">
        <v>16</v>
      </c>
      <c r="F5139">
        <v>14</v>
      </c>
      <c r="G5139">
        <v>11.05</v>
      </c>
      <c r="H5139" t="str">
        <f>_xlfn.XLOOKUP(Table1[[#This Row],[MyyjäID]],myyjat!$A$2:$A$16,myyjat!$B$2:$B$16)</f>
        <v>Sanni</v>
      </c>
      <c r="I5139">
        <f>_xlfn.XLOOKUP(Table1[[#This Row],[Tuotenumero]],tuotteet!$A$2:$A$26,tuotteet!$C$2:$C$26)</f>
        <v>4</v>
      </c>
      <c r="J5139" t="str">
        <f>_xlfn.XLOOKUP(Table1[[#This Row],[ryhmäID]],ryhmat!$A$2:$A$7,ryhmat!$B$2:$B$7)</f>
        <v>Tarvikkeet</v>
      </c>
      <c r="K5139">
        <f>Table1[[#This Row],[Myyntihinta]]-Table1[[#This Row],[Ostohinta]]</f>
        <v>2.9499999999999993</v>
      </c>
    </row>
    <row r="5140" spans="1:11" x14ac:dyDescent="0.2">
      <c r="A5140">
        <v>55638</v>
      </c>
      <c r="B5140" s="21">
        <v>44882</v>
      </c>
      <c r="C5140" s="26" t="s">
        <v>828</v>
      </c>
      <c r="D5140">
        <v>1</v>
      </c>
      <c r="E5140">
        <v>7</v>
      </c>
      <c r="F5140">
        <v>15</v>
      </c>
      <c r="G5140">
        <v>10.97</v>
      </c>
      <c r="H5140" t="str">
        <f>_xlfn.XLOOKUP(Table1[[#This Row],[MyyjäID]],myyjat!$A$2:$A$16,myyjat!$B$2:$B$16)</f>
        <v>Rauno</v>
      </c>
      <c r="I5140">
        <f>_xlfn.XLOOKUP(Table1[[#This Row],[Tuotenumero]],tuotteet!$A$2:$A$26,tuotteet!$C$2:$C$26)</f>
        <v>4</v>
      </c>
      <c r="J5140" t="str">
        <f>_xlfn.XLOOKUP(Table1[[#This Row],[ryhmäID]],ryhmat!$A$2:$A$7,ryhmat!$B$2:$B$7)</f>
        <v>Tarvikkeet</v>
      </c>
      <c r="K5140">
        <f>Table1[[#This Row],[Myyntihinta]]-Table1[[#This Row],[Ostohinta]]</f>
        <v>4.0299999999999994</v>
      </c>
    </row>
    <row r="5141" spans="1:11" x14ac:dyDescent="0.2">
      <c r="A5141">
        <v>55639</v>
      </c>
      <c r="B5141" s="21">
        <v>44882</v>
      </c>
      <c r="C5141" s="26" t="s">
        <v>832</v>
      </c>
      <c r="D5141">
        <v>1</v>
      </c>
      <c r="E5141">
        <v>6</v>
      </c>
      <c r="F5141">
        <v>125</v>
      </c>
      <c r="G5141">
        <v>66.25</v>
      </c>
      <c r="H5141" t="str">
        <f>_xlfn.XLOOKUP(Table1[[#This Row],[MyyjäID]],myyjat!$A$2:$A$16,myyjat!$B$2:$B$16)</f>
        <v>Hessu</v>
      </c>
      <c r="I5141">
        <f>_xlfn.XLOOKUP(Table1[[#This Row],[Tuotenumero]],tuotteet!$A$2:$A$26,tuotteet!$C$2:$C$26)</f>
        <v>5</v>
      </c>
      <c r="J5141" t="str">
        <f>_xlfn.XLOOKUP(Table1[[#This Row],[ryhmäID]],ryhmat!$A$2:$A$7,ryhmat!$B$2:$B$7)</f>
        <v>Konsolit</v>
      </c>
      <c r="K5141">
        <f>Table1[[#This Row],[Myyntihinta]]-Table1[[#This Row],[Ostohinta]]</f>
        <v>58.75</v>
      </c>
    </row>
    <row r="5142" spans="1:11" x14ac:dyDescent="0.2">
      <c r="A5142">
        <v>55640</v>
      </c>
      <c r="B5142" s="21">
        <v>44882</v>
      </c>
      <c r="C5142" s="26" t="s">
        <v>828</v>
      </c>
      <c r="D5142">
        <v>1</v>
      </c>
      <c r="E5142">
        <v>5</v>
      </c>
      <c r="F5142">
        <v>15</v>
      </c>
      <c r="G5142">
        <v>10.63</v>
      </c>
      <c r="H5142" t="str">
        <f>_xlfn.XLOOKUP(Table1[[#This Row],[MyyjäID]],myyjat!$A$2:$A$16,myyjat!$B$2:$B$16)</f>
        <v>Liisa</v>
      </c>
      <c r="I5142">
        <f>_xlfn.XLOOKUP(Table1[[#This Row],[Tuotenumero]],tuotteet!$A$2:$A$26,tuotteet!$C$2:$C$26)</f>
        <v>4</v>
      </c>
      <c r="J5142" t="str">
        <f>_xlfn.XLOOKUP(Table1[[#This Row],[ryhmäID]],ryhmat!$A$2:$A$7,ryhmat!$B$2:$B$7)</f>
        <v>Tarvikkeet</v>
      </c>
      <c r="K5142">
        <f>Table1[[#This Row],[Myyntihinta]]-Table1[[#This Row],[Ostohinta]]</f>
        <v>4.3699999999999992</v>
      </c>
    </row>
    <row r="5143" spans="1:11" x14ac:dyDescent="0.2">
      <c r="A5143">
        <v>55641</v>
      </c>
      <c r="B5143" s="21">
        <v>44882</v>
      </c>
      <c r="C5143" s="26" t="s">
        <v>828</v>
      </c>
      <c r="D5143">
        <v>1</v>
      </c>
      <c r="E5143">
        <v>7</v>
      </c>
      <c r="F5143">
        <v>14</v>
      </c>
      <c r="G5143">
        <v>10.45</v>
      </c>
      <c r="H5143" t="str">
        <f>_xlfn.XLOOKUP(Table1[[#This Row],[MyyjäID]],myyjat!$A$2:$A$16,myyjat!$B$2:$B$16)</f>
        <v>Rauno</v>
      </c>
      <c r="I5143">
        <f>_xlfn.XLOOKUP(Table1[[#This Row],[Tuotenumero]],tuotteet!$A$2:$A$26,tuotteet!$C$2:$C$26)</f>
        <v>4</v>
      </c>
      <c r="J5143" t="str">
        <f>_xlfn.XLOOKUP(Table1[[#This Row],[ryhmäID]],ryhmat!$A$2:$A$7,ryhmat!$B$2:$B$7)</f>
        <v>Tarvikkeet</v>
      </c>
      <c r="K5143">
        <f>Table1[[#This Row],[Myyntihinta]]-Table1[[#This Row],[Ostohinta]]</f>
        <v>3.5500000000000007</v>
      </c>
    </row>
    <row r="5144" spans="1:11" x14ac:dyDescent="0.2">
      <c r="A5144">
        <v>55642</v>
      </c>
      <c r="B5144" s="21">
        <v>44882</v>
      </c>
      <c r="C5144" s="26" t="s">
        <v>828</v>
      </c>
      <c r="D5144">
        <v>1</v>
      </c>
      <c r="E5144">
        <v>5</v>
      </c>
      <c r="F5144">
        <v>15</v>
      </c>
      <c r="G5144">
        <v>10.31</v>
      </c>
      <c r="H5144" t="str">
        <f>_xlfn.XLOOKUP(Table1[[#This Row],[MyyjäID]],myyjat!$A$2:$A$16,myyjat!$B$2:$B$16)</f>
        <v>Liisa</v>
      </c>
      <c r="I5144">
        <f>_xlfn.XLOOKUP(Table1[[#This Row],[Tuotenumero]],tuotteet!$A$2:$A$26,tuotteet!$C$2:$C$26)</f>
        <v>4</v>
      </c>
      <c r="J5144" t="str">
        <f>_xlfn.XLOOKUP(Table1[[#This Row],[ryhmäID]],ryhmat!$A$2:$A$7,ryhmat!$B$2:$B$7)</f>
        <v>Tarvikkeet</v>
      </c>
      <c r="K5144">
        <f>Table1[[#This Row],[Myyntihinta]]-Table1[[#This Row],[Ostohinta]]</f>
        <v>4.6899999999999995</v>
      </c>
    </row>
    <row r="5145" spans="1:11" x14ac:dyDescent="0.2">
      <c r="A5145">
        <v>55643</v>
      </c>
      <c r="B5145" s="21">
        <v>44883</v>
      </c>
      <c r="C5145" s="26" t="s">
        <v>828</v>
      </c>
      <c r="D5145">
        <v>1</v>
      </c>
      <c r="E5145">
        <v>19</v>
      </c>
      <c r="F5145">
        <v>15</v>
      </c>
      <c r="G5145">
        <v>10.25</v>
      </c>
      <c r="H5145" t="str">
        <f>_xlfn.XLOOKUP(Table1[[#This Row],[MyyjäID]],myyjat!$A$2:$A$16,myyjat!$B$2:$B$16)</f>
        <v>Valtteri</v>
      </c>
      <c r="I5145">
        <f>_xlfn.XLOOKUP(Table1[[#This Row],[Tuotenumero]],tuotteet!$A$2:$A$26,tuotteet!$C$2:$C$26)</f>
        <v>4</v>
      </c>
      <c r="J5145" t="str">
        <f>_xlfn.XLOOKUP(Table1[[#This Row],[ryhmäID]],ryhmat!$A$2:$A$7,ryhmat!$B$2:$B$7)</f>
        <v>Tarvikkeet</v>
      </c>
      <c r="K5145">
        <f>Table1[[#This Row],[Myyntihinta]]-Table1[[#This Row],[Ostohinta]]</f>
        <v>4.75</v>
      </c>
    </row>
    <row r="5146" spans="1:11" x14ac:dyDescent="0.2">
      <c r="A5146">
        <v>55644</v>
      </c>
      <c r="B5146" s="21">
        <v>44884</v>
      </c>
      <c r="C5146" s="26" t="s">
        <v>828</v>
      </c>
      <c r="D5146">
        <v>1</v>
      </c>
      <c r="E5146">
        <v>13</v>
      </c>
      <c r="F5146">
        <v>14</v>
      </c>
      <c r="G5146">
        <v>10.9</v>
      </c>
      <c r="H5146" t="str">
        <f>_xlfn.XLOOKUP(Table1[[#This Row],[MyyjäID]],myyjat!$A$2:$A$16,myyjat!$B$2:$B$16)</f>
        <v>Mari</v>
      </c>
      <c r="I5146">
        <f>_xlfn.XLOOKUP(Table1[[#This Row],[Tuotenumero]],tuotteet!$A$2:$A$26,tuotteet!$C$2:$C$26)</f>
        <v>4</v>
      </c>
      <c r="J5146" t="str">
        <f>_xlfn.XLOOKUP(Table1[[#This Row],[ryhmäID]],ryhmat!$A$2:$A$7,ryhmat!$B$2:$B$7)</f>
        <v>Tarvikkeet</v>
      </c>
      <c r="K5146">
        <f>Table1[[#This Row],[Myyntihinta]]-Table1[[#This Row],[Ostohinta]]</f>
        <v>3.0999999999999996</v>
      </c>
    </row>
    <row r="5147" spans="1:11" x14ac:dyDescent="0.2">
      <c r="A5147">
        <v>55645</v>
      </c>
      <c r="B5147" s="21">
        <v>44884</v>
      </c>
      <c r="C5147" s="26" t="s">
        <v>827</v>
      </c>
      <c r="D5147">
        <v>1</v>
      </c>
      <c r="E5147">
        <v>11</v>
      </c>
      <c r="F5147">
        <v>249</v>
      </c>
      <c r="G5147">
        <v>138.94</v>
      </c>
      <c r="H5147" t="str">
        <f>_xlfn.XLOOKUP(Table1[[#This Row],[MyyjäID]],myyjat!$A$2:$A$16,myyjat!$B$2:$B$16)</f>
        <v>Lisbeth</v>
      </c>
      <c r="I5147">
        <f>_xlfn.XLOOKUP(Table1[[#This Row],[Tuotenumero]],tuotteet!$A$2:$A$26,tuotteet!$C$2:$C$26)</f>
        <v>1</v>
      </c>
      <c r="J5147" t="str">
        <f>_xlfn.XLOOKUP(Table1[[#This Row],[ryhmäID]],ryhmat!$A$2:$A$7,ryhmat!$B$2:$B$7)</f>
        <v>Äänentoisto</v>
      </c>
      <c r="K5147">
        <f>Table1[[#This Row],[Myyntihinta]]-Table1[[#This Row],[Ostohinta]]</f>
        <v>110.06</v>
      </c>
    </row>
    <row r="5148" spans="1:11" x14ac:dyDescent="0.2">
      <c r="A5148">
        <v>55646</v>
      </c>
      <c r="B5148" s="21">
        <v>44884</v>
      </c>
      <c r="C5148" s="26" t="s">
        <v>828</v>
      </c>
      <c r="D5148">
        <v>1</v>
      </c>
      <c r="E5148">
        <v>19</v>
      </c>
      <c r="F5148">
        <v>15</v>
      </c>
      <c r="G5148">
        <v>10.19</v>
      </c>
      <c r="H5148" t="str">
        <f>_xlfn.XLOOKUP(Table1[[#This Row],[MyyjäID]],myyjat!$A$2:$A$16,myyjat!$B$2:$B$16)</f>
        <v>Valtteri</v>
      </c>
      <c r="I5148">
        <f>_xlfn.XLOOKUP(Table1[[#This Row],[Tuotenumero]],tuotteet!$A$2:$A$26,tuotteet!$C$2:$C$26)</f>
        <v>4</v>
      </c>
      <c r="J5148" t="str">
        <f>_xlfn.XLOOKUP(Table1[[#This Row],[ryhmäID]],ryhmat!$A$2:$A$7,ryhmat!$B$2:$B$7)</f>
        <v>Tarvikkeet</v>
      </c>
      <c r="K5148">
        <f>Table1[[#This Row],[Myyntihinta]]-Table1[[#This Row],[Ostohinta]]</f>
        <v>4.8100000000000005</v>
      </c>
    </row>
    <row r="5149" spans="1:11" x14ac:dyDescent="0.2">
      <c r="A5149">
        <v>55647</v>
      </c>
      <c r="B5149" s="21">
        <v>44884</v>
      </c>
      <c r="C5149" s="26" t="s">
        <v>828</v>
      </c>
      <c r="D5149">
        <v>1</v>
      </c>
      <c r="E5149">
        <v>5</v>
      </c>
      <c r="F5149">
        <v>15</v>
      </c>
      <c r="G5149">
        <v>10.19</v>
      </c>
      <c r="H5149" t="str">
        <f>_xlfn.XLOOKUP(Table1[[#This Row],[MyyjäID]],myyjat!$A$2:$A$16,myyjat!$B$2:$B$16)</f>
        <v>Liisa</v>
      </c>
      <c r="I5149">
        <f>_xlfn.XLOOKUP(Table1[[#This Row],[Tuotenumero]],tuotteet!$A$2:$A$26,tuotteet!$C$2:$C$26)</f>
        <v>4</v>
      </c>
      <c r="J5149" t="str">
        <f>_xlfn.XLOOKUP(Table1[[#This Row],[ryhmäID]],ryhmat!$A$2:$A$7,ryhmat!$B$2:$B$7)</f>
        <v>Tarvikkeet</v>
      </c>
      <c r="K5149">
        <f>Table1[[#This Row],[Myyntihinta]]-Table1[[#This Row],[Ostohinta]]</f>
        <v>4.8100000000000005</v>
      </c>
    </row>
    <row r="5150" spans="1:11" x14ac:dyDescent="0.2">
      <c r="A5150">
        <v>55648</v>
      </c>
      <c r="B5150" s="21">
        <v>44884</v>
      </c>
      <c r="C5150" s="26" t="s">
        <v>826</v>
      </c>
      <c r="D5150">
        <v>1</v>
      </c>
      <c r="E5150">
        <v>7</v>
      </c>
      <c r="F5150">
        <v>18</v>
      </c>
      <c r="G5150">
        <v>8.7799999999999994</v>
      </c>
      <c r="H5150" t="str">
        <f>_xlfn.XLOOKUP(Table1[[#This Row],[MyyjäID]],myyjat!$A$2:$A$16,myyjat!$B$2:$B$16)</f>
        <v>Rauno</v>
      </c>
      <c r="I5150">
        <f>_xlfn.XLOOKUP(Table1[[#This Row],[Tuotenumero]],tuotteet!$A$2:$A$26,tuotteet!$C$2:$C$26)</f>
        <v>4</v>
      </c>
      <c r="J5150" t="str">
        <f>_xlfn.XLOOKUP(Table1[[#This Row],[ryhmäID]],ryhmat!$A$2:$A$7,ryhmat!$B$2:$B$7)</f>
        <v>Tarvikkeet</v>
      </c>
      <c r="K5150">
        <f>Table1[[#This Row],[Myyntihinta]]-Table1[[#This Row],[Ostohinta]]</f>
        <v>9.2200000000000006</v>
      </c>
    </row>
    <row r="5151" spans="1:11" x14ac:dyDescent="0.2">
      <c r="A5151">
        <v>55649</v>
      </c>
      <c r="B5151" s="21">
        <v>44885</v>
      </c>
      <c r="C5151" s="26" t="s">
        <v>828</v>
      </c>
      <c r="D5151">
        <v>1</v>
      </c>
      <c r="E5151">
        <v>7</v>
      </c>
      <c r="F5151">
        <v>15</v>
      </c>
      <c r="G5151">
        <v>10.33</v>
      </c>
      <c r="H5151" t="str">
        <f>_xlfn.XLOOKUP(Table1[[#This Row],[MyyjäID]],myyjat!$A$2:$A$16,myyjat!$B$2:$B$16)</f>
        <v>Rauno</v>
      </c>
      <c r="I5151">
        <f>_xlfn.XLOOKUP(Table1[[#This Row],[Tuotenumero]],tuotteet!$A$2:$A$26,tuotteet!$C$2:$C$26)</f>
        <v>4</v>
      </c>
      <c r="J5151" t="str">
        <f>_xlfn.XLOOKUP(Table1[[#This Row],[ryhmäID]],ryhmat!$A$2:$A$7,ryhmat!$B$2:$B$7)</f>
        <v>Tarvikkeet</v>
      </c>
      <c r="K5151">
        <f>Table1[[#This Row],[Myyntihinta]]-Table1[[#This Row],[Ostohinta]]</f>
        <v>4.67</v>
      </c>
    </row>
    <row r="5152" spans="1:11" x14ac:dyDescent="0.2">
      <c r="A5152">
        <v>55650</v>
      </c>
      <c r="B5152" s="21">
        <v>44886</v>
      </c>
      <c r="C5152" s="26" t="s">
        <v>832</v>
      </c>
      <c r="D5152">
        <v>1</v>
      </c>
      <c r="E5152">
        <v>1</v>
      </c>
      <c r="F5152">
        <v>118</v>
      </c>
      <c r="G5152">
        <v>61.76</v>
      </c>
      <c r="H5152" t="str">
        <f>_xlfn.XLOOKUP(Table1[[#This Row],[MyyjäID]],myyjat!$A$2:$A$16,myyjat!$B$2:$B$16)</f>
        <v>Jani</v>
      </c>
      <c r="I5152">
        <f>_xlfn.XLOOKUP(Table1[[#This Row],[Tuotenumero]],tuotteet!$A$2:$A$26,tuotteet!$C$2:$C$26)</f>
        <v>5</v>
      </c>
      <c r="J5152" t="str">
        <f>_xlfn.XLOOKUP(Table1[[#This Row],[ryhmäID]],ryhmat!$A$2:$A$7,ryhmat!$B$2:$B$7)</f>
        <v>Konsolit</v>
      </c>
      <c r="K5152">
        <f>Table1[[#This Row],[Myyntihinta]]-Table1[[#This Row],[Ostohinta]]</f>
        <v>56.24</v>
      </c>
    </row>
    <row r="5153" spans="1:11" x14ac:dyDescent="0.2">
      <c r="A5153">
        <v>55651</v>
      </c>
      <c r="B5153" s="21">
        <v>44886</v>
      </c>
      <c r="C5153" s="26" t="s">
        <v>828</v>
      </c>
      <c r="D5153">
        <v>1</v>
      </c>
      <c r="E5153">
        <v>16</v>
      </c>
      <c r="F5153">
        <v>14</v>
      </c>
      <c r="G5153">
        <v>11.06</v>
      </c>
      <c r="H5153" t="str">
        <f>_xlfn.XLOOKUP(Table1[[#This Row],[MyyjäID]],myyjat!$A$2:$A$16,myyjat!$B$2:$B$16)</f>
        <v>Sanni</v>
      </c>
      <c r="I5153">
        <f>_xlfn.XLOOKUP(Table1[[#This Row],[Tuotenumero]],tuotteet!$A$2:$A$26,tuotteet!$C$2:$C$26)</f>
        <v>4</v>
      </c>
      <c r="J5153" t="str">
        <f>_xlfn.XLOOKUP(Table1[[#This Row],[ryhmäID]],ryhmat!$A$2:$A$7,ryhmat!$B$2:$B$7)</f>
        <v>Tarvikkeet</v>
      </c>
      <c r="K5153">
        <f>Table1[[#This Row],[Myyntihinta]]-Table1[[#This Row],[Ostohinta]]</f>
        <v>2.9399999999999995</v>
      </c>
    </row>
    <row r="5154" spans="1:11" x14ac:dyDescent="0.2">
      <c r="A5154">
        <v>55652</v>
      </c>
      <c r="B5154" s="21">
        <v>44887</v>
      </c>
      <c r="C5154" s="26" t="s">
        <v>833</v>
      </c>
      <c r="D5154">
        <v>1</v>
      </c>
      <c r="E5154">
        <v>6</v>
      </c>
      <c r="F5154">
        <v>32</v>
      </c>
      <c r="G5154">
        <v>19.21</v>
      </c>
      <c r="H5154" t="str">
        <f>_xlfn.XLOOKUP(Table1[[#This Row],[MyyjäID]],myyjat!$A$2:$A$16,myyjat!$B$2:$B$16)</f>
        <v>Hessu</v>
      </c>
      <c r="I5154">
        <f>_xlfn.XLOOKUP(Table1[[#This Row],[Tuotenumero]],tuotteet!$A$2:$A$26,tuotteet!$C$2:$C$26)</f>
        <v>4</v>
      </c>
      <c r="J5154" t="str">
        <f>_xlfn.XLOOKUP(Table1[[#This Row],[ryhmäID]],ryhmat!$A$2:$A$7,ryhmat!$B$2:$B$7)</f>
        <v>Tarvikkeet</v>
      </c>
      <c r="K5154">
        <f>Table1[[#This Row],[Myyntihinta]]-Table1[[#This Row],[Ostohinta]]</f>
        <v>12.79</v>
      </c>
    </row>
    <row r="5155" spans="1:11" x14ac:dyDescent="0.2">
      <c r="A5155">
        <v>55653</v>
      </c>
      <c r="B5155" s="21">
        <v>44887</v>
      </c>
      <c r="C5155" s="26" t="s">
        <v>827</v>
      </c>
      <c r="D5155">
        <v>1</v>
      </c>
      <c r="E5155">
        <v>6</v>
      </c>
      <c r="F5155">
        <v>245</v>
      </c>
      <c r="G5155">
        <v>130.29</v>
      </c>
      <c r="H5155" t="str">
        <f>_xlfn.XLOOKUP(Table1[[#This Row],[MyyjäID]],myyjat!$A$2:$A$16,myyjat!$B$2:$B$16)</f>
        <v>Hessu</v>
      </c>
      <c r="I5155">
        <f>_xlfn.XLOOKUP(Table1[[#This Row],[Tuotenumero]],tuotteet!$A$2:$A$26,tuotteet!$C$2:$C$26)</f>
        <v>1</v>
      </c>
      <c r="J5155" t="str">
        <f>_xlfn.XLOOKUP(Table1[[#This Row],[ryhmäID]],ryhmat!$A$2:$A$7,ryhmat!$B$2:$B$7)</f>
        <v>Äänentoisto</v>
      </c>
      <c r="K5155">
        <f>Table1[[#This Row],[Myyntihinta]]-Table1[[#This Row],[Ostohinta]]</f>
        <v>114.71000000000001</v>
      </c>
    </row>
    <row r="5156" spans="1:11" x14ac:dyDescent="0.2">
      <c r="A5156">
        <v>55654</v>
      </c>
      <c r="B5156" s="21">
        <v>44887</v>
      </c>
      <c r="C5156" s="26" t="s">
        <v>828</v>
      </c>
      <c r="D5156">
        <v>1</v>
      </c>
      <c r="E5156">
        <v>2</v>
      </c>
      <c r="F5156">
        <v>15</v>
      </c>
      <c r="G5156">
        <v>10.79</v>
      </c>
      <c r="H5156" t="str">
        <f>_xlfn.XLOOKUP(Table1[[#This Row],[MyyjäID]],myyjat!$A$2:$A$16,myyjat!$B$2:$B$16)</f>
        <v>Petteri</v>
      </c>
      <c r="I5156">
        <f>_xlfn.XLOOKUP(Table1[[#This Row],[Tuotenumero]],tuotteet!$A$2:$A$26,tuotteet!$C$2:$C$26)</f>
        <v>4</v>
      </c>
      <c r="J5156" t="str">
        <f>_xlfn.XLOOKUP(Table1[[#This Row],[ryhmäID]],ryhmat!$A$2:$A$7,ryhmat!$B$2:$B$7)</f>
        <v>Tarvikkeet</v>
      </c>
      <c r="K5156">
        <f>Table1[[#This Row],[Myyntihinta]]-Table1[[#This Row],[Ostohinta]]</f>
        <v>4.2100000000000009</v>
      </c>
    </row>
    <row r="5157" spans="1:11" x14ac:dyDescent="0.2">
      <c r="A5157">
        <v>55655</v>
      </c>
      <c r="B5157" s="21">
        <v>44887</v>
      </c>
      <c r="C5157" s="26" t="s">
        <v>828</v>
      </c>
      <c r="D5157">
        <v>1</v>
      </c>
      <c r="E5157">
        <v>9</v>
      </c>
      <c r="F5157">
        <v>15</v>
      </c>
      <c r="G5157">
        <v>10.75</v>
      </c>
      <c r="H5157" t="str">
        <f>_xlfn.XLOOKUP(Table1[[#This Row],[MyyjäID]],myyjat!$A$2:$A$16,myyjat!$B$2:$B$16)</f>
        <v>Maija</v>
      </c>
      <c r="I5157">
        <f>_xlfn.XLOOKUP(Table1[[#This Row],[Tuotenumero]],tuotteet!$A$2:$A$26,tuotteet!$C$2:$C$26)</f>
        <v>4</v>
      </c>
      <c r="J5157" t="str">
        <f>_xlfn.XLOOKUP(Table1[[#This Row],[ryhmäID]],ryhmat!$A$2:$A$7,ryhmat!$B$2:$B$7)</f>
        <v>Tarvikkeet</v>
      </c>
      <c r="K5157">
        <f>Table1[[#This Row],[Myyntihinta]]-Table1[[#This Row],[Ostohinta]]</f>
        <v>4.25</v>
      </c>
    </row>
    <row r="5158" spans="1:11" x14ac:dyDescent="0.2">
      <c r="A5158">
        <v>55656</v>
      </c>
      <c r="B5158" s="21">
        <v>44888</v>
      </c>
      <c r="C5158" s="26" t="s">
        <v>828</v>
      </c>
      <c r="D5158">
        <v>1</v>
      </c>
      <c r="E5158">
        <v>15</v>
      </c>
      <c r="F5158">
        <v>15</v>
      </c>
      <c r="G5158">
        <v>10.25</v>
      </c>
      <c r="H5158" t="str">
        <f>_xlfn.XLOOKUP(Table1[[#This Row],[MyyjäID]],myyjat!$A$2:$A$16,myyjat!$B$2:$B$16)</f>
        <v>Sohvi</v>
      </c>
      <c r="I5158">
        <f>_xlfn.XLOOKUP(Table1[[#This Row],[Tuotenumero]],tuotteet!$A$2:$A$26,tuotteet!$C$2:$C$26)</f>
        <v>4</v>
      </c>
      <c r="J5158" t="str">
        <f>_xlfn.XLOOKUP(Table1[[#This Row],[ryhmäID]],ryhmat!$A$2:$A$7,ryhmat!$B$2:$B$7)</f>
        <v>Tarvikkeet</v>
      </c>
      <c r="K5158">
        <f>Table1[[#This Row],[Myyntihinta]]-Table1[[#This Row],[Ostohinta]]</f>
        <v>4.75</v>
      </c>
    </row>
    <row r="5159" spans="1:11" x14ac:dyDescent="0.2">
      <c r="A5159">
        <v>55657</v>
      </c>
      <c r="B5159" s="21">
        <v>44888</v>
      </c>
      <c r="C5159" s="26" t="s">
        <v>829</v>
      </c>
      <c r="D5159">
        <v>1</v>
      </c>
      <c r="E5159">
        <v>7</v>
      </c>
      <c r="F5159">
        <v>324</v>
      </c>
      <c r="G5159">
        <v>231.22</v>
      </c>
      <c r="H5159" t="str">
        <f>_xlfn.XLOOKUP(Table1[[#This Row],[MyyjäID]],myyjat!$A$2:$A$16,myyjat!$B$2:$B$16)</f>
        <v>Rauno</v>
      </c>
      <c r="I5159">
        <f>_xlfn.XLOOKUP(Table1[[#This Row],[Tuotenumero]],tuotteet!$A$2:$A$26,tuotteet!$C$2:$C$26)</f>
        <v>3</v>
      </c>
      <c r="J5159" t="str">
        <f>_xlfn.XLOOKUP(Table1[[#This Row],[ryhmäID]],ryhmat!$A$2:$A$7,ryhmat!$B$2:$B$7)</f>
        <v>TV</v>
      </c>
      <c r="K5159">
        <f>Table1[[#This Row],[Myyntihinta]]-Table1[[#This Row],[Ostohinta]]</f>
        <v>92.78</v>
      </c>
    </row>
    <row r="5160" spans="1:11" x14ac:dyDescent="0.2">
      <c r="A5160">
        <v>55658</v>
      </c>
      <c r="B5160" s="21">
        <v>44888</v>
      </c>
      <c r="C5160" s="26" t="s">
        <v>826</v>
      </c>
      <c r="D5160">
        <v>1</v>
      </c>
      <c r="E5160">
        <v>11</v>
      </c>
      <c r="F5160">
        <v>17</v>
      </c>
      <c r="G5160">
        <v>9.6</v>
      </c>
      <c r="H5160" t="str">
        <f>_xlfn.XLOOKUP(Table1[[#This Row],[MyyjäID]],myyjat!$A$2:$A$16,myyjat!$B$2:$B$16)</f>
        <v>Lisbeth</v>
      </c>
      <c r="I5160">
        <f>_xlfn.XLOOKUP(Table1[[#This Row],[Tuotenumero]],tuotteet!$A$2:$A$26,tuotteet!$C$2:$C$26)</f>
        <v>4</v>
      </c>
      <c r="J5160" t="str">
        <f>_xlfn.XLOOKUP(Table1[[#This Row],[ryhmäID]],ryhmat!$A$2:$A$7,ryhmat!$B$2:$B$7)</f>
        <v>Tarvikkeet</v>
      </c>
      <c r="K5160">
        <f>Table1[[#This Row],[Myyntihinta]]-Table1[[#This Row],[Ostohinta]]</f>
        <v>7.4</v>
      </c>
    </row>
    <row r="5161" spans="1:11" x14ac:dyDescent="0.2">
      <c r="A5161">
        <v>55659</v>
      </c>
      <c r="B5161" s="21">
        <v>44888</v>
      </c>
      <c r="C5161" s="26" t="s">
        <v>828</v>
      </c>
      <c r="D5161">
        <v>1</v>
      </c>
      <c r="E5161">
        <v>10</v>
      </c>
      <c r="F5161">
        <v>15</v>
      </c>
      <c r="G5161">
        <v>10.96</v>
      </c>
      <c r="H5161" t="str">
        <f>_xlfn.XLOOKUP(Table1[[#This Row],[MyyjäID]],myyjat!$A$2:$A$16,myyjat!$B$2:$B$16)</f>
        <v>Jenni</v>
      </c>
      <c r="I5161">
        <f>_xlfn.XLOOKUP(Table1[[#This Row],[Tuotenumero]],tuotteet!$A$2:$A$26,tuotteet!$C$2:$C$26)</f>
        <v>4</v>
      </c>
      <c r="J5161" t="str">
        <f>_xlfn.XLOOKUP(Table1[[#This Row],[ryhmäID]],ryhmat!$A$2:$A$7,ryhmat!$B$2:$B$7)</f>
        <v>Tarvikkeet</v>
      </c>
      <c r="K5161">
        <f>Table1[[#This Row],[Myyntihinta]]-Table1[[#This Row],[Ostohinta]]</f>
        <v>4.0399999999999991</v>
      </c>
    </row>
    <row r="5162" spans="1:11" x14ac:dyDescent="0.2">
      <c r="A5162">
        <v>55660</v>
      </c>
      <c r="B5162" s="21">
        <v>44889</v>
      </c>
      <c r="C5162" s="26" t="s">
        <v>831</v>
      </c>
      <c r="D5162">
        <v>1</v>
      </c>
      <c r="E5162">
        <v>16</v>
      </c>
      <c r="F5162">
        <v>112</v>
      </c>
      <c r="G5162">
        <v>76.91</v>
      </c>
      <c r="H5162" t="str">
        <f>_xlfn.XLOOKUP(Table1[[#This Row],[MyyjäID]],myyjat!$A$2:$A$16,myyjat!$B$2:$B$16)</f>
        <v>Sanni</v>
      </c>
      <c r="I5162">
        <f>_xlfn.XLOOKUP(Table1[[#This Row],[Tuotenumero]],tuotteet!$A$2:$A$26,tuotteet!$C$2:$C$26)</f>
        <v>6</v>
      </c>
      <c r="J5162" t="str">
        <f>_xlfn.XLOOKUP(Table1[[#This Row],[ryhmäID]],ryhmat!$A$2:$A$7,ryhmat!$B$2:$B$7)</f>
        <v>Digiboxit</v>
      </c>
      <c r="K5162">
        <f>Table1[[#This Row],[Myyntihinta]]-Table1[[#This Row],[Ostohinta]]</f>
        <v>35.090000000000003</v>
      </c>
    </row>
    <row r="5163" spans="1:11" x14ac:dyDescent="0.2">
      <c r="A5163">
        <v>55661</v>
      </c>
      <c r="B5163" s="21">
        <v>44889</v>
      </c>
      <c r="C5163" s="26" t="s">
        <v>828</v>
      </c>
      <c r="D5163">
        <v>1</v>
      </c>
      <c r="E5163">
        <v>19</v>
      </c>
      <c r="F5163">
        <v>15</v>
      </c>
      <c r="G5163">
        <v>11.02</v>
      </c>
      <c r="H5163" t="str">
        <f>_xlfn.XLOOKUP(Table1[[#This Row],[MyyjäID]],myyjat!$A$2:$A$16,myyjat!$B$2:$B$16)</f>
        <v>Valtteri</v>
      </c>
      <c r="I5163">
        <f>_xlfn.XLOOKUP(Table1[[#This Row],[Tuotenumero]],tuotteet!$A$2:$A$26,tuotteet!$C$2:$C$26)</f>
        <v>4</v>
      </c>
      <c r="J5163" t="str">
        <f>_xlfn.XLOOKUP(Table1[[#This Row],[ryhmäID]],ryhmat!$A$2:$A$7,ryhmat!$B$2:$B$7)</f>
        <v>Tarvikkeet</v>
      </c>
      <c r="K5163">
        <f>Table1[[#This Row],[Myyntihinta]]-Table1[[#This Row],[Ostohinta]]</f>
        <v>3.9800000000000004</v>
      </c>
    </row>
    <row r="5164" spans="1:11" x14ac:dyDescent="0.2">
      <c r="A5164">
        <v>55662</v>
      </c>
      <c r="B5164" s="21">
        <v>44890</v>
      </c>
      <c r="C5164" s="26" t="s">
        <v>828</v>
      </c>
      <c r="D5164">
        <v>1</v>
      </c>
      <c r="E5164">
        <v>6</v>
      </c>
      <c r="F5164">
        <v>14</v>
      </c>
      <c r="G5164">
        <v>10.38</v>
      </c>
      <c r="H5164" t="str">
        <f>_xlfn.XLOOKUP(Table1[[#This Row],[MyyjäID]],myyjat!$A$2:$A$16,myyjat!$B$2:$B$16)</f>
        <v>Hessu</v>
      </c>
      <c r="I5164">
        <f>_xlfn.XLOOKUP(Table1[[#This Row],[Tuotenumero]],tuotteet!$A$2:$A$26,tuotteet!$C$2:$C$26)</f>
        <v>4</v>
      </c>
      <c r="J5164" t="str">
        <f>_xlfn.XLOOKUP(Table1[[#This Row],[ryhmäID]],ryhmat!$A$2:$A$7,ryhmat!$B$2:$B$7)</f>
        <v>Tarvikkeet</v>
      </c>
      <c r="K5164">
        <f>Table1[[#This Row],[Myyntihinta]]-Table1[[#This Row],[Ostohinta]]</f>
        <v>3.6199999999999992</v>
      </c>
    </row>
    <row r="5165" spans="1:11" x14ac:dyDescent="0.2">
      <c r="A5165">
        <v>55663</v>
      </c>
      <c r="B5165" s="21">
        <v>44891</v>
      </c>
      <c r="C5165" s="26" t="s">
        <v>832</v>
      </c>
      <c r="D5165">
        <v>1</v>
      </c>
      <c r="E5165">
        <v>2</v>
      </c>
      <c r="F5165">
        <v>123</v>
      </c>
      <c r="G5165">
        <v>62.93</v>
      </c>
      <c r="H5165" t="str">
        <f>_xlfn.XLOOKUP(Table1[[#This Row],[MyyjäID]],myyjat!$A$2:$A$16,myyjat!$B$2:$B$16)</f>
        <v>Petteri</v>
      </c>
      <c r="I5165">
        <f>_xlfn.XLOOKUP(Table1[[#This Row],[Tuotenumero]],tuotteet!$A$2:$A$26,tuotteet!$C$2:$C$26)</f>
        <v>5</v>
      </c>
      <c r="J5165" t="str">
        <f>_xlfn.XLOOKUP(Table1[[#This Row],[ryhmäID]],ryhmat!$A$2:$A$7,ryhmat!$B$2:$B$7)</f>
        <v>Konsolit</v>
      </c>
      <c r="K5165">
        <f>Table1[[#This Row],[Myyntihinta]]-Table1[[#This Row],[Ostohinta]]</f>
        <v>60.07</v>
      </c>
    </row>
    <row r="5166" spans="1:11" x14ac:dyDescent="0.2">
      <c r="A5166">
        <v>55664</v>
      </c>
      <c r="B5166" s="21">
        <v>44891</v>
      </c>
      <c r="C5166" s="26" t="s">
        <v>828</v>
      </c>
      <c r="D5166">
        <v>1</v>
      </c>
      <c r="E5166">
        <v>7</v>
      </c>
      <c r="F5166">
        <v>15</v>
      </c>
      <c r="G5166">
        <v>10.88</v>
      </c>
      <c r="H5166" t="str">
        <f>_xlfn.XLOOKUP(Table1[[#This Row],[MyyjäID]],myyjat!$A$2:$A$16,myyjat!$B$2:$B$16)</f>
        <v>Rauno</v>
      </c>
      <c r="I5166">
        <f>_xlfn.XLOOKUP(Table1[[#This Row],[Tuotenumero]],tuotteet!$A$2:$A$26,tuotteet!$C$2:$C$26)</f>
        <v>4</v>
      </c>
      <c r="J5166" t="str">
        <f>_xlfn.XLOOKUP(Table1[[#This Row],[ryhmäID]],ryhmat!$A$2:$A$7,ryhmat!$B$2:$B$7)</f>
        <v>Tarvikkeet</v>
      </c>
      <c r="K5166">
        <f>Table1[[#This Row],[Myyntihinta]]-Table1[[#This Row],[Ostohinta]]</f>
        <v>4.1199999999999992</v>
      </c>
    </row>
    <row r="5167" spans="1:11" x14ac:dyDescent="0.2">
      <c r="A5167">
        <v>55665</v>
      </c>
      <c r="B5167" s="21">
        <v>44891</v>
      </c>
      <c r="C5167" s="26" t="s">
        <v>827</v>
      </c>
      <c r="D5167">
        <v>1</v>
      </c>
      <c r="E5167">
        <v>7</v>
      </c>
      <c r="F5167">
        <v>238</v>
      </c>
      <c r="G5167">
        <v>126.8</v>
      </c>
      <c r="H5167" t="str">
        <f>_xlfn.XLOOKUP(Table1[[#This Row],[MyyjäID]],myyjat!$A$2:$A$16,myyjat!$B$2:$B$16)</f>
        <v>Rauno</v>
      </c>
      <c r="I5167">
        <f>_xlfn.XLOOKUP(Table1[[#This Row],[Tuotenumero]],tuotteet!$A$2:$A$26,tuotteet!$C$2:$C$26)</f>
        <v>1</v>
      </c>
      <c r="J5167" t="str">
        <f>_xlfn.XLOOKUP(Table1[[#This Row],[ryhmäID]],ryhmat!$A$2:$A$7,ryhmat!$B$2:$B$7)</f>
        <v>Äänentoisto</v>
      </c>
      <c r="K5167">
        <f>Table1[[#This Row],[Myyntihinta]]-Table1[[#This Row],[Ostohinta]]</f>
        <v>111.2</v>
      </c>
    </row>
    <row r="5168" spans="1:11" x14ac:dyDescent="0.2">
      <c r="A5168">
        <v>55666</v>
      </c>
      <c r="B5168" s="21">
        <v>44892</v>
      </c>
      <c r="C5168" s="26" t="s">
        <v>828</v>
      </c>
      <c r="D5168">
        <v>1</v>
      </c>
      <c r="E5168">
        <v>1</v>
      </c>
      <c r="F5168">
        <v>15</v>
      </c>
      <c r="G5168">
        <v>11.12</v>
      </c>
      <c r="H5168" t="str">
        <f>_xlfn.XLOOKUP(Table1[[#This Row],[MyyjäID]],myyjat!$A$2:$A$16,myyjat!$B$2:$B$16)</f>
        <v>Jani</v>
      </c>
      <c r="I5168">
        <f>_xlfn.XLOOKUP(Table1[[#This Row],[Tuotenumero]],tuotteet!$A$2:$A$26,tuotteet!$C$2:$C$26)</f>
        <v>4</v>
      </c>
      <c r="J5168" t="str">
        <f>_xlfn.XLOOKUP(Table1[[#This Row],[ryhmäID]],ryhmat!$A$2:$A$7,ryhmat!$B$2:$B$7)</f>
        <v>Tarvikkeet</v>
      </c>
      <c r="K5168">
        <f>Table1[[#This Row],[Myyntihinta]]-Table1[[#This Row],[Ostohinta]]</f>
        <v>3.8800000000000008</v>
      </c>
    </row>
    <row r="5169" spans="1:11" x14ac:dyDescent="0.2">
      <c r="A5169">
        <v>55667</v>
      </c>
      <c r="B5169" s="21">
        <v>44892</v>
      </c>
      <c r="C5169" s="26" t="s">
        <v>829</v>
      </c>
      <c r="D5169">
        <v>1</v>
      </c>
      <c r="E5169">
        <v>1</v>
      </c>
      <c r="F5169">
        <v>319</v>
      </c>
      <c r="G5169">
        <v>230.1</v>
      </c>
      <c r="H5169" t="str">
        <f>_xlfn.XLOOKUP(Table1[[#This Row],[MyyjäID]],myyjat!$A$2:$A$16,myyjat!$B$2:$B$16)</f>
        <v>Jani</v>
      </c>
      <c r="I5169">
        <f>_xlfn.XLOOKUP(Table1[[#This Row],[Tuotenumero]],tuotteet!$A$2:$A$26,tuotteet!$C$2:$C$26)</f>
        <v>3</v>
      </c>
      <c r="J5169" t="str">
        <f>_xlfn.XLOOKUP(Table1[[#This Row],[ryhmäID]],ryhmat!$A$2:$A$7,ryhmat!$B$2:$B$7)</f>
        <v>TV</v>
      </c>
      <c r="K5169">
        <f>Table1[[#This Row],[Myyntihinta]]-Table1[[#This Row],[Ostohinta]]</f>
        <v>88.9</v>
      </c>
    </row>
    <row r="5170" spans="1:11" x14ac:dyDescent="0.2">
      <c r="A5170">
        <v>55668</v>
      </c>
      <c r="B5170" s="21">
        <v>44893</v>
      </c>
      <c r="C5170" s="26" t="s">
        <v>828</v>
      </c>
      <c r="D5170">
        <v>1</v>
      </c>
      <c r="E5170">
        <v>6</v>
      </c>
      <c r="F5170">
        <v>15</v>
      </c>
      <c r="G5170">
        <v>10.35</v>
      </c>
      <c r="H5170" t="str">
        <f>_xlfn.XLOOKUP(Table1[[#This Row],[MyyjäID]],myyjat!$A$2:$A$16,myyjat!$B$2:$B$16)</f>
        <v>Hessu</v>
      </c>
      <c r="I5170">
        <f>_xlfn.XLOOKUP(Table1[[#This Row],[Tuotenumero]],tuotteet!$A$2:$A$26,tuotteet!$C$2:$C$26)</f>
        <v>4</v>
      </c>
      <c r="J5170" t="str">
        <f>_xlfn.XLOOKUP(Table1[[#This Row],[ryhmäID]],ryhmat!$A$2:$A$7,ryhmat!$B$2:$B$7)</f>
        <v>Tarvikkeet</v>
      </c>
      <c r="K5170">
        <f>Table1[[#This Row],[Myyntihinta]]-Table1[[#This Row],[Ostohinta]]</f>
        <v>4.6500000000000004</v>
      </c>
    </row>
    <row r="5171" spans="1:11" x14ac:dyDescent="0.2">
      <c r="A5171">
        <v>55669</v>
      </c>
      <c r="B5171" s="21">
        <v>44894</v>
      </c>
      <c r="C5171" s="26" t="s">
        <v>828</v>
      </c>
      <c r="D5171">
        <v>1</v>
      </c>
      <c r="E5171">
        <v>16</v>
      </c>
      <c r="F5171">
        <v>14</v>
      </c>
      <c r="G5171">
        <v>10.5</v>
      </c>
      <c r="H5171" t="str">
        <f>_xlfn.XLOOKUP(Table1[[#This Row],[MyyjäID]],myyjat!$A$2:$A$16,myyjat!$B$2:$B$16)</f>
        <v>Sanni</v>
      </c>
      <c r="I5171">
        <f>_xlfn.XLOOKUP(Table1[[#This Row],[Tuotenumero]],tuotteet!$A$2:$A$26,tuotteet!$C$2:$C$26)</f>
        <v>4</v>
      </c>
      <c r="J5171" t="str">
        <f>_xlfn.XLOOKUP(Table1[[#This Row],[ryhmäID]],ryhmat!$A$2:$A$7,ryhmat!$B$2:$B$7)</f>
        <v>Tarvikkeet</v>
      </c>
      <c r="K5171">
        <f>Table1[[#This Row],[Myyntihinta]]-Table1[[#This Row],[Ostohinta]]</f>
        <v>3.5</v>
      </c>
    </row>
    <row r="5172" spans="1:11" x14ac:dyDescent="0.2">
      <c r="A5172">
        <v>55670</v>
      </c>
      <c r="B5172" s="21">
        <v>44894</v>
      </c>
      <c r="C5172" s="26" t="s">
        <v>830</v>
      </c>
      <c r="D5172">
        <v>1</v>
      </c>
      <c r="E5172">
        <v>14</v>
      </c>
      <c r="F5172">
        <v>55</v>
      </c>
      <c r="G5172">
        <v>42.38</v>
      </c>
      <c r="H5172" t="str">
        <f>_xlfn.XLOOKUP(Table1[[#This Row],[MyyjäID]],myyjat!$A$2:$A$16,myyjat!$B$2:$B$16)</f>
        <v>Hillevi</v>
      </c>
      <c r="I5172">
        <f>_xlfn.XLOOKUP(Table1[[#This Row],[Tuotenumero]],tuotteet!$A$2:$A$26,tuotteet!$C$2:$C$26)</f>
        <v>4</v>
      </c>
      <c r="J5172" t="str">
        <f>_xlfn.XLOOKUP(Table1[[#This Row],[ryhmäID]],ryhmat!$A$2:$A$7,ryhmat!$B$2:$B$7)</f>
        <v>Tarvikkeet</v>
      </c>
      <c r="K5172">
        <f>Table1[[#This Row],[Myyntihinta]]-Table1[[#This Row],[Ostohinta]]</f>
        <v>12.619999999999997</v>
      </c>
    </row>
    <row r="5173" spans="1:11" x14ac:dyDescent="0.2">
      <c r="A5173">
        <v>55671</v>
      </c>
      <c r="B5173" s="21">
        <v>44895</v>
      </c>
      <c r="C5173" s="26" t="s">
        <v>827</v>
      </c>
      <c r="D5173">
        <v>1</v>
      </c>
      <c r="E5173">
        <v>3</v>
      </c>
      <c r="F5173">
        <v>250</v>
      </c>
      <c r="G5173">
        <v>127.32</v>
      </c>
      <c r="H5173" t="str">
        <f>_xlfn.XLOOKUP(Table1[[#This Row],[MyyjäID]],myyjat!$A$2:$A$16,myyjat!$B$2:$B$16)</f>
        <v>Pekka</v>
      </c>
      <c r="I5173">
        <f>_xlfn.XLOOKUP(Table1[[#This Row],[Tuotenumero]],tuotteet!$A$2:$A$26,tuotteet!$C$2:$C$26)</f>
        <v>1</v>
      </c>
      <c r="J5173" t="str">
        <f>_xlfn.XLOOKUP(Table1[[#This Row],[ryhmäID]],ryhmat!$A$2:$A$7,ryhmat!$B$2:$B$7)</f>
        <v>Äänentoisto</v>
      </c>
      <c r="K5173">
        <f>Table1[[#This Row],[Myyntihinta]]-Table1[[#This Row],[Ostohinta]]</f>
        <v>122.68</v>
      </c>
    </row>
    <row r="5174" spans="1:11" x14ac:dyDescent="0.2">
      <c r="A5174">
        <v>55672</v>
      </c>
      <c r="B5174" s="21">
        <v>44895</v>
      </c>
      <c r="C5174" s="26" t="s">
        <v>828</v>
      </c>
      <c r="D5174">
        <v>1</v>
      </c>
      <c r="E5174">
        <v>15</v>
      </c>
      <c r="F5174">
        <v>14</v>
      </c>
      <c r="G5174">
        <v>10.83</v>
      </c>
      <c r="H5174" t="str">
        <f>_xlfn.XLOOKUP(Table1[[#This Row],[MyyjäID]],myyjat!$A$2:$A$16,myyjat!$B$2:$B$16)</f>
        <v>Sohvi</v>
      </c>
      <c r="I5174">
        <f>_xlfn.XLOOKUP(Table1[[#This Row],[Tuotenumero]],tuotteet!$A$2:$A$26,tuotteet!$C$2:$C$26)</f>
        <v>4</v>
      </c>
      <c r="J5174" t="str">
        <f>_xlfn.XLOOKUP(Table1[[#This Row],[ryhmäID]],ryhmat!$A$2:$A$7,ryhmat!$B$2:$B$7)</f>
        <v>Tarvikkeet</v>
      </c>
      <c r="K5174">
        <f>Table1[[#This Row],[Myyntihinta]]-Table1[[#This Row],[Ostohinta]]</f>
        <v>3.17</v>
      </c>
    </row>
    <row r="5175" spans="1:11" x14ac:dyDescent="0.2">
      <c r="A5175">
        <v>55673</v>
      </c>
      <c r="B5175" s="21">
        <v>44895</v>
      </c>
      <c r="C5175" s="26" t="s">
        <v>826</v>
      </c>
      <c r="D5175">
        <v>1</v>
      </c>
      <c r="E5175">
        <v>14</v>
      </c>
      <c r="F5175">
        <v>18</v>
      </c>
      <c r="G5175">
        <v>9.49</v>
      </c>
      <c r="H5175" t="str">
        <f>_xlfn.XLOOKUP(Table1[[#This Row],[MyyjäID]],myyjat!$A$2:$A$16,myyjat!$B$2:$B$16)</f>
        <v>Hillevi</v>
      </c>
      <c r="I5175">
        <f>_xlfn.XLOOKUP(Table1[[#This Row],[Tuotenumero]],tuotteet!$A$2:$A$26,tuotteet!$C$2:$C$26)</f>
        <v>4</v>
      </c>
      <c r="J5175" t="str">
        <f>_xlfn.XLOOKUP(Table1[[#This Row],[ryhmäID]],ryhmat!$A$2:$A$7,ryhmat!$B$2:$B$7)</f>
        <v>Tarvikkeet</v>
      </c>
      <c r="K5175">
        <f>Table1[[#This Row],[Myyntihinta]]-Table1[[#This Row],[Ostohinta]]</f>
        <v>8.51</v>
      </c>
    </row>
    <row r="5176" spans="1:11" x14ac:dyDescent="0.2">
      <c r="A5176">
        <v>55674</v>
      </c>
      <c r="B5176" s="21">
        <v>44896</v>
      </c>
      <c r="C5176" s="26" t="s">
        <v>828</v>
      </c>
      <c r="D5176">
        <v>1</v>
      </c>
      <c r="E5176">
        <v>6</v>
      </c>
      <c r="F5176">
        <v>14</v>
      </c>
      <c r="G5176">
        <v>10.81</v>
      </c>
      <c r="H5176" t="str">
        <f>_xlfn.XLOOKUP(Table1[[#This Row],[MyyjäID]],myyjat!$A$2:$A$16,myyjat!$B$2:$B$16)</f>
        <v>Hessu</v>
      </c>
      <c r="I5176">
        <f>_xlfn.XLOOKUP(Table1[[#This Row],[Tuotenumero]],tuotteet!$A$2:$A$26,tuotteet!$C$2:$C$26)</f>
        <v>4</v>
      </c>
      <c r="J5176" t="str">
        <f>_xlfn.XLOOKUP(Table1[[#This Row],[ryhmäID]],ryhmat!$A$2:$A$7,ryhmat!$B$2:$B$7)</f>
        <v>Tarvikkeet</v>
      </c>
      <c r="K5176">
        <f>Table1[[#This Row],[Myyntihinta]]-Table1[[#This Row],[Ostohinta]]</f>
        <v>3.1899999999999995</v>
      </c>
    </row>
    <row r="5177" spans="1:11" x14ac:dyDescent="0.2">
      <c r="A5177">
        <v>55675</v>
      </c>
      <c r="B5177" s="21">
        <v>44896</v>
      </c>
      <c r="C5177" s="26" t="s">
        <v>828</v>
      </c>
      <c r="D5177">
        <v>1</v>
      </c>
      <c r="E5177">
        <v>3</v>
      </c>
      <c r="F5177">
        <v>14</v>
      </c>
      <c r="G5177">
        <v>10.94</v>
      </c>
      <c r="H5177" t="str">
        <f>_xlfn.XLOOKUP(Table1[[#This Row],[MyyjäID]],myyjat!$A$2:$A$16,myyjat!$B$2:$B$16)</f>
        <v>Pekka</v>
      </c>
      <c r="I5177">
        <f>_xlfn.XLOOKUP(Table1[[#This Row],[Tuotenumero]],tuotteet!$A$2:$A$26,tuotteet!$C$2:$C$26)</f>
        <v>4</v>
      </c>
      <c r="J5177" t="str">
        <f>_xlfn.XLOOKUP(Table1[[#This Row],[ryhmäID]],ryhmat!$A$2:$A$7,ryhmat!$B$2:$B$7)</f>
        <v>Tarvikkeet</v>
      </c>
      <c r="K5177">
        <f>Table1[[#This Row],[Myyntihinta]]-Table1[[#This Row],[Ostohinta]]</f>
        <v>3.0600000000000005</v>
      </c>
    </row>
    <row r="5178" spans="1:11" x14ac:dyDescent="0.2">
      <c r="A5178">
        <v>55676</v>
      </c>
      <c r="B5178" s="21">
        <v>44896</v>
      </c>
      <c r="C5178" s="26" t="s">
        <v>828</v>
      </c>
      <c r="D5178">
        <v>1</v>
      </c>
      <c r="E5178">
        <v>15</v>
      </c>
      <c r="F5178">
        <v>15</v>
      </c>
      <c r="G5178">
        <v>10.61</v>
      </c>
      <c r="H5178" t="str">
        <f>_xlfn.XLOOKUP(Table1[[#This Row],[MyyjäID]],myyjat!$A$2:$A$16,myyjat!$B$2:$B$16)</f>
        <v>Sohvi</v>
      </c>
      <c r="I5178">
        <f>_xlfn.XLOOKUP(Table1[[#This Row],[Tuotenumero]],tuotteet!$A$2:$A$26,tuotteet!$C$2:$C$26)</f>
        <v>4</v>
      </c>
      <c r="J5178" t="str">
        <f>_xlfn.XLOOKUP(Table1[[#This Row],[ryhmäID]],ryhmat!$A$2:$A$7,ryhmat!$B$2:$B$7)</f>
        <v>Tarvikkeet</v>
      </c>
      <c r="K5178">
        <f>Table1[[#This Row],[Myyntihinta]]-Table1[[#This Row],[Ostohinta]]</f>
        <v>4.3900000000000006</v>
      </c>
    </row>
    <row r="5179" spans="1:11" x14ac:dyDescent="0.2">
      <c r="A5179">
        <v>55677</v>
      </c>
      <c r="B5179" s="21">
        <v>44896</v>
      </c>
      <c r="C5179" s="26" t="s">
        <v>832</v>
      </c>
      <c r="D5179">
        <v>1</v>
      </c>
      <c r="E5179">
        <v>7</v>
      </c>
      <c r="F5179">
        <v>129</v>
      </c>
      <c r="G5179">
        <v>67.7</v>
      </c>
      <c r="H5179" t="str">
        <f>_xlfn.XLOOKUP(Table1[[#This Row],[MyyjäID]],myyjat!$A$2:$A$16,myyjat!$B$2:$B$16)</f>
        <v>Rauno</v>
      </c>
      <c r="I5179">
        <f>_xlfn.XLOOKUP(Table1[[#This Row],[Tuotenumero]],tuotteet!$A$2:$A$26,tuotteet!$C$2:$C$26)</f>
        <v>5</v>
      </c>
      <c r="J5179" t="str">
        <f>_xlfn.XLOOKUP(Table1[[#This Row],[ryhmäID]],ryhmat!$A$2:$A$7,ryhmat!$B$2:$B$7)</f>
        <v>Konsolit</v>
      </c>
      <c r="K5179">
        <f>Table1[[#This Row],[Myyntihinta]]-Table1[[#This Row],[Ostohinta]]</f>
        <v>61.3</v>
      </c>
    </row>
    <row r="5180" spans="1:11" x14ac:dyDescent="0.2">
      <c r="A5180">
        <v>55678</v>
      </c>
      <c r="B5180" s="21">
        <v>44897</v>
      </c>
      <c r="C5180" s="26" t="s">
        <v>828</v>
      </c>
      <c r="D5180">
        <v>1</v>
      </c>
      <c r="E5180">
        <v>1</v>
      </c>
      <c r="F5180">
        <v>14</v>
      </c>
      <c r="G5180">
        <v>10.56</v>
      </c>
      <c r="H5180" t="str">
        <f>_xlfn.XLOOKUP(Table1[[#This Row],[MyyjäID]],myyjat!$A$2:$A$16,myyjat!$B$2:$B$16)</f>
        <v>Jani</v>
      </c>
      <c r="I5180">
        <f>_xlfn.XLOOKUP(Table1[[#This Row],[Tuotenumero]],tuotteet!$A$2:$A$26,tuotteet!$C$2:$C$26)</f>
        <v>4</v>
      </c>
      <c r="J5180" t="str">
        <f>_xlfn.XLOOKUP(Table1[[#This Row],[ryhmäID]],ryhmat!$A$2:$A$7,ryhmat!$B$2:$B$7)</f>
        <v>Tarvikkeet</v>
      </c>
      <c r="K5180">
        <f>Table1[[#This Row],[Myyntihinta]]-Table1[[#This Row],[Ostohinta]]</f>
        <v>3.4399999999999995</v>
      </c>
    </row>
    <row r="5181" spans="1:11" x14ac:dyDescent="0.2">
      <c r="A5181">
        <v>55679</v>
      </c>
      <c r="B5181" s="21">
        <v>44897</v>
      </c>
      <c r="C5181" s="26" t="s">
        <v>829</v>
      </c>
      <c r="D5181">
        <v>1</v>
      </c>
      <c r="E5181">
        <v>16</v>
      </c>
      <c r="F5181">
        <v>323</v>
      </c>
      <c r="G5181">
        <v>225.78</v>
      </c>
      <c r="H5181" t="str">
        <f>_xlfn.XLOOKUP(Table1[[#This Row],[MyyjäID]],myyjat!$A$2:$A$16,myyjat!$B$2:$B$16)</f>
        <v>Sanni</v>
      </c>
      <c r="I5181">
        <f>_xlfn.XLOOKUP(Table1[[#This Row],[Tuotenumero]],tuotteet!$A$2:$A$26,tuotteet!$C$2:$C$26)</f>
        <v>3</v>
      </c>
      <c r="J5181" t="str">
        <f>_xlfn.XLOOKUP(Table1[[#This Row],[ryhmäID]],ryhmat!$A$2:$A$7,ryhmat!$B$2:$B$7)</f>
        <v>TV</v>
      </c>
      <c r="K5181">
        <f>Table1[[#This Row],[Myyntihinta]]-Table1[[#This Row],[Ostohinta]]</f>
        <v>97.22</v>
      </c>
    </row>
    <row r="5182" spans="1:11" x14ac:dyDescent="0.2">
      <c r="A5182">
        <v>55680</v>
      </c>
      <c r="B5182" s="21">
        <v>44897</v>
      </c>
      <c r="C5182" s="26" t="s">
        <v>828</v>
      </c>
      <c r="D5182">
        <v>1</v>
      </c>
      <c r="E5182">
        <v>1</v>
      </c>
      <c r="F5182">
        <v>15</v>
      </c>
      <c r="G5182">
        <v>10.48</v>
      </c>
      <c r="H5182" t="str">
        <f>_xlfn.XLOOKUP(Table1[[#This Row],[MyyjäID]],myyjat!$A$2:$A$16,myyjat!$B$2:$B$16)</f>
        <v>Jani</v>
      </c>
      <c r="I5182">
        <f>_xlfn.XLOOKUP(Table1[[#This Row],[Tuotenumero]],tuotteet!$A$2:$A$26,tuotteet!$C$2:$C$26)</f>
        <v>4</v>
      </c>
      <c r="J5182" t="str">
        <f>_xlfn.XLOOKUP(Table1[[#This Row],[ryhmäID]],ryhmat!$A$2:$A$7,ryhmat!$B$2:$B$7)</f>
        <v>Tarvikkeet</v>
      </c>
      <c r="K5182">
        <f>Table1[[#This Row],[Myyntihinta]]-Table1[[#This Row],[Ostohinta]]</f>
        <v>4.5199999999999996</v>
      </c>
    </row>
    <row r="5183" spans="1:11" x14ac:dyDescent="0.2">
      <c r="A5183">
        <v>55681</v>
      </c>
      <c r="B5183" s="21">
        <v>44897</v>
      </c>
      <c r="C5183" s="26" t="s">
        <v>827</v>
      </c>
      <c r="D5183">
        <v>1</v>
      </c>
      <c r="E5183">
        <v>7</v>
      </c>
      <c r="F5183">
        <v>244</v>
      </c>
      <c r="G5183">
        <v>137.65</v>
      </c>
      <c r="H5183" t="str">
        <f>_xlfn.XLOOKUP(Table1[[#This Row],[MyyjäID]],myyjat!$A$2:$A$16,myyjat!$B$2:$B$16)</f>
        <v>Rauno</v>
      </c>
      <c r="I5183">
        <f>_xlfn.XLOOKUP(Table1[[#This Row],[Tuotenumero]],tuotteet!$A$2:$A$26,tuotteet!$C$2:$C$26)</f>
        <v>1</v>
      </c>
      <c r="J5183" t="str">
        <f>_xlfn.XLOOKUP(Table1[[#This Row],[ryhmäID]],ryhmat!$A$2:$A$7,ryhmat!$B$2:$B$7)</f>
        <v>Äänentoisto</v>
      </c>
      <c r="K5183">
        <f>Table1[[#This Row],[Myyntihinta]]-Table1[[#This Row],[Ostohinta]]</f>
        <v>106.35</v>
      </c>
    </row>
    <row r="5184" spans="1:11" x14ac:dyDescent="0.2">
      <c r="A5184">
        <v>55682</v>
      </c>
      <c r="B5184" s="21">
        <v>44897</v>
      </c>
      <c r="C5184" s="26" t="s">
        <v>828</v>
      </c>
      <c r="D5184">
        <v>1</v>
      </c>
      <c r="E5184">
        <v>19</v>
      </c>
      <c r="F5184">
        <v>15</v>
      </c>
      <c r="G5184">
        <v>10.84</v>
      </c>
      <c r="H5184" t="str">
        <f>_xlfn.XLOOKUP(Table1[[#This Row],[MyyjäID]],myyjat!$A$2:$A$16,myyjat!$B$2:$B$16)</f>
        <v>Valtteri</v>
      </c>
      <c r="I5184">
        <f>_xlfn.XLOOKUP(Table1[[#This Row],[Tuotenumero]],tuotteet!$A$2:$A$26,tuotteet!$C$2:$C$26)</f>
        <v>4</v>
      </c>
      <c r="J5184" t="str">
        <f>_xlfn.XLOOKUP(Table1[[#This Row],[ryhmäID]],ryhmat!$A$2:$A$7,ryhmat!$B$2:$B$7)</f>
        <v>Tarvikkeet</v>
      </c>
      <c r="K5184">
        <f>Table1[[#This Row],[Myyntihinta]]-Table1[[#This Row],[Ostohinta]]</f>
        <v>4.16</v>
      </c>
    </row>
    <row r="5185" spans="1:11" x14ac:dyDescent="0.2">
      <c r="A5185">
        <v>55683</v>
      </c>
      <c r="B5185" s="21">
        <v>44897</v>
      </c>
      <c r="C5185" s="26" t="s">
        <v>828</v>
      </c>
      <c r="D5185">
        <v>1</v>
      </c>
      <c r="E5185">
        <v>9</v>
      </c>
      <c r="F5185">
        <v>15</v>
      </c>
      <c r="G5185">
        <v>10.33</v>
      </c>
      <c r="H5185" t="str">
        <f>_xlfn.XLOOKUP(Table1[[#This Row],[MyyjäID]],myyjat!$A$2:$A$16,myyjat!$B$2:$B$16)</f>
        <v>Maija</v>
      </c>
      <c r="I5185">
        <f>_xlfn.XLOOKUP(Table1[[#This Row],[Tuotenumero]],tuotteet!$A$2:$A$26,tuotteet!$C$2:$C$26)</f>
        <v>4</v>
      </c>
      <c r="J5185" t="str">
        <f>_xlfn.XLOOKUP(Table1[[#This Row],[ryhmäID]],ryhmat!$A$2:$A$7,ryhmat!$B$2:$B$7)</f>
        <v>Tarvikkeet</v>
      </c>
      <c r="K5185">
        <f>Table1[[#This Row],[Myyntihinta]]-Table1[[#This Row],[Ostohinta]]</f>
        <v>4.67</v>
      </c>
    </row>
    <row r="5186" spans="1:11" x14ac:dyDescent="0.2">
      <c r="A5186">
        <v>55684</v>
      </c>
      <c r="B5186" s="21">
        <v>44897</v>
      </c>
      <c r="C5186" s="26" t="s">
        <v>828</v>
      </c>
      <c r="D5186">
        <v>1</v>
      </c>
      <c r="E5186">
        <v>9</v>
      </c>
      <c r="F5186">
        <v>15</v>
      </c>
      <c r="G5186">
        <v>10.89</v>
      </c>
      <c r="H5186" t="str">
        <f>_xlfn.XLOOKUP(Table1[[#This Row],[MyyjäID]],myyjat!$A$2:$A$16,myyjat!$B$2:$B$16)</f>
        <v>Maija</v>
      </c>
      <c r="I5186">
        <f>_xlfn.XLOOKUP(Table1[[#This Row],[Tuotenumero]],tuotteet!$A$2:$A$26,tuotteet!$C$2:$C$26)</f>
        <v>4</v>
      </c>
      <c r="J5186" t="str">
        <f>_xlfn.XLOOKUP(Table1[[#This Row],[ryhmäID]],ryhmat!$A$2:$A$7,ryhmat!$B$2:$B$7)</f>
        <v>Tarvikkeet</v>
      </c>
      <c r="K5186">
        <f>Table1[[#This Row],[Myyntihinta]]-Table1[[#This Row],[Ostohinta]]</f>
        <v>4.1099999999999994</v>
      </c>
    </row>
    <row r="5187" spans="1:11" x14ac:dyDescent="0.2">
      <c r="A5187">
        <v>55685</v>
      </c>
      <c r="B5187" s="21">
        <v>44898</v>
      </c>
      <c r="C5187" s="26" t="s">
        <v>831</v>
      </c>
      <c r="D5187">
        <v>1</v>
      </c>
      <c r="E5187">
        <v>3</v>
      </c>
      <c r="F5187">
        <v>111</v>
      </c>
      <c r="G5187">
        <v>74.64</v>
      </c>
      <c r="H5187" t="str">
        <f>_xlfn.XLOOKUP(Table1[[#This Row],[MyyjäID]],myyjat!$A$2:$A$16,myyjat!$B$2:$B$16)</f>
        <v>Pekka</v>
      </c>
      <c r="I5187">
        <f>_xlfn.XLOOKUP(Table1[[#This Row],[Tuotenumero]],tuotteet!$A$2:$A$26,tuotteet!$C$2:$C$26)</f>
        <v>6</v>
      </c>
      <c r="J5187" t="str">
        <f>_xlfn.XLOOKUP(Table1[[#This Row],[ryhmäID]],ryhmat!$A$2:$A$7,ryhmat!$B$2:$B$7)</f>
        <v>Digiboxit</v>
      </c>
      <c r="K5187">
        <f>Table1[[#This Row],[Myyntihinta]]-Table1[[#This Row],[Ostohinta]]</f>
        <v>36.36</v>
      </c>
    </row>
    <row r="5188" spans="1:11" x14ac:dyDescent="0.2">
      <c r="A5188">
        <v>55686</v>
      </c>
      <c r="B5188" s="21">
        <v>44898</v>
      </c>
      <c r="C5188" s="26" t="s">
        <v>828</v>
      </c>
      <c r="D5188">
        <v>1</v>
      </c>
      <c r="E5188">
        <v>13</v>
      </c>
      <c r="F5188">
        <v>15</v>
      </c>
      <c r="G5188">
        <v>10.78</v>
      </c>
      <c r="H5188" t="str">
        <f>_xlfn.XLOOKUP(Table1[[#This Row],[MyyjäID]],myyjat!$A$2:$A$16,myyjat!$B$2:$B$16)</f>
        <v>Mari</v>
      </c>
      <c r="I5188">
        <f>_xlfn.XLOOKUP(Table1[[#This Row],[Tuotenumero]],tuotteet!$A$2:$A$26,tuotteet!$C$2:$C$26)</f>
        <v>4</v>
      </c>
      <c r="J5188" t="str">
        <f>_xlfn.XLOOKUP(Table1[[#This Row],[ryhmäID]],ryhmat!$A$2:$A$7,ryhmat!$B$2:$B$7)</f>
        <v>Tarvikkeet</v>
      </c>
      <c r="K5188">
        <f>Table1[[#This Row],[Myyntihinta]]-Table1[[#This Row],[Ostohinta]]</f>
        <v>4.2200000000000006</v>
      </c>
    </row>
    <row r="5189" spans="1:11" x14ac:dyDescent="0.2">
      <c r="A5189">
        <v>55687</v>
      </c>
      <c r="B5189" s="21">
        <v>44899</v>
      </c>
      <c r="C5189" s="26" t="s">
        <v>832</v>
      </c>
      <c r="D5189">
        <v>1</v>
      </c>
      <c r="E5189">
        <v>16</v>
      </c>
      <c r="F5189">
        <v>122</v>
      </c>
      <c r="G5189">
        <v>62.81</v>
      </c>
      <c r="H5189" t="str">
        <f>_xlfn.XLOOKUP(Table1[[#This Row],[MyyjäID]],myyjat!$A$2:$A$16,myyjat!$B$2:$B$16)</f>
        <v>Sanni</v>
      </c>
      <c r="I5189">
        <f>_xlfn.XLOOKUP(Table1[[#This Row],[Tuotenumero]],tuotteet!$A$2:$A$26,tuotteet!$C$2:$C$26)</f>
        <v>5</v>
      </c>
      <c r="J5189" t="str">
        <f>_xlfn.XLOOKUP(Table1[[#This Row],[ryhmäID]],ryhmat!$A$2:$A$7,ryhmat!$B$2:$B$7)</f>
        <v>Konsolit</v>
      </c>
      <c r="K5189">
        <f>Table1[[#This Row],[Myyntihinta]]-Table1[[#This Row],[Ostohinta]]</f>
        <v>59.19</v>
      </c>
    </row>
    <row r="5190" spans="1:11" x14ac:dyDescent="0.2">
      <c r="A5190">
        <v>55688</v>
      </c>
      <c r="B5190" s="21">
        <v>44899</v>
      </c>
      <c r="C5190" s="26" t="s">
        <v>828</v>
      </c>
      <c r="D5190">
        <v>1</v>
      </c>
      <c r="E5190">
        <v>5</v>
      </c>
      <c r="F5190">
        <v>15</v>
      </c>
      <c r="G5190">
        <v>10.210000000000001</v>
      </c>
      <c r="H5190" t="str">
        <f>_xlfn.XLOOKUP(Table1[[#This Row],[MyyjäID]],myyjat!$A$2:$A$16,myyjat!$B$2:$B$16)</f>
        <v>Liisa</v>
      </c>
      <c r="I5190">
        <f>_xlfn.XLOOKUP(Table1[[#This Row],[Tuotenumero]],tuotteet!$A$2:$A$26,tuotteet!$C$2:$C$26)</f>
        <v>4</v>
      </c>
      <c r="J5190" t="str">
        <f>_xlfn.XLOOKUP(Table1[[#This Row],[ryhmäID]],ryhmat!$A$2:$A$7,ryhmat!$B$2:$B$7)</f>
        <v>Tarvikkeet</v>
      </c>
      <c r="K5190">
        <f>Table1[[#This Row],[Myyntihinta]]-Table1[[#This Row],[Ostohinta]]</f>
        <v>4.7899999999999991</v>
      </c>
    </row>
    <row r="5191" spans="1:11" x14ac:dyDescent="0.2">
      <c r="A5191">
        <v>55689</v>
      </c>
      <c r="B5191" s="21">
        <v>44899</v>
      </c>
      <c r="C5191" s="26" t="s">
        <v>826</v>
      </c>
      <c r="D5191">
        <v>1</v>
      </c>
      <c r="E5191">
        <v>6</v>
      </c>
      <c r="F5191">
        <v>18</v>
      </c>
      <c r="G5191">
        <v>8.83</v>
      </c>
      <c r="H5191" t="str">
        <f>_xlfn.XLOOKUP(Table1[[#This Row],[MyyjäID]],myyjat!$A$2:$A$16,myyjat!$B$2:$B$16)</f>
        <v>Hessu</v>
      </c>
      <c r="I5191">
        <f>_xlfn.XLOOKUP(Table1[[#This Row],[Tuotenumero]],tuotteet!$A$2:$A$26,tuotteet!$C$2:$C$26)</f>
        <v>4</v>
      </c>
      <c r="J5191" t="str">
        <f>_xlfn.XLOOKUP(Table1[[#This Row],[ryhmäID]],ryhmat!$A$2:$A$7,ryhmat!$B$2:$B$7)</f>
        <v>Tarvikkeet</v>
      </c>
      <c r="K5191">
        <f>Table1[[#This Row],[Myyntihinta]]-Table1[[#This Row],[Ostohinta]]</f>
        <v>9.17</v>
      </c>
    </row>
    <row r="5192" spans="1:11" x14ac:dyDescent="0.2">
      <c r="A5192">
        <v>55690</v>
      </c>
      <c r="B5192" s="21">
        <v>44899</v>
      </c>
      <c r="C5192" s="26" t="s">
        <v>828</v>
      </c>
      <c r="D5192">
        <v>1</v>
      </c>
      <c r="E5192">
        <v>7</v>
      </c>
      <c r="F5192">
        <v>14</v>
      </c>
      <c r="G5192">
        <v>11.21</v>
      </c>
      <c r="H5192" t="str">
        <f>_xlfn.XLOOKUP(Table1[[#This Row],[MyyjäID]],myyjat!$A$2:$A$16,myyjat!$B$2:$B$16)</f>
        <v>Rauno</v>
      </c>
      <c r="I5192">
        <f>_xlfn.XLOOKUP(Table1[[#This Row],[Tuotenumero]],tuotteet!$A$2:$A$26,tuotteet!$C$2:$C$26)</f>
        <v>4</v>
      </c>
      <c r="J5192" t="str">
        <f>_xlfn.XLOOKUP(Table1[[#This Row],[ryhmäID]],ryhmat!$A$2:$A$7,ryhmat!$B$2:$B$7)</f>
        <v>Tarvikkeet</v>
      </c>
      <c r="K5192">
        <f>Table1[[#This Row],[Myyntihinta]]-Table1[[#This Row],[Ostohinta]]</f>
        <v>2.7899999999999991</v>
      </c>
    </row>
    <row r="5193" spans="1:11" x14ac:dyDescent="0.2">
      <c r="A5193">
        <v>55691</v>
      </c>
      <c r="B5193" s="21">
        <v>44900</v>
      </c>
      <c r="C5193" s="26" t="s">
        <v>827</v>
      </c>
      <c r="D5193">
        <v>1</v>
      </c>
      <c r="E5193">
        <v>3</v>
      </c>
      <c r="F5193">
        <v>254</v>
      </c>
      <c r="G5193">
        <v>135.97999999999999</v>
      </c>
      <c r="H5193" t="str">
        <f>_xlfn.XLOOKUP(Table1[[#This Row],[MyyjäID]],myyjat!$A$2:$A$16,myyjat!$B$2:$B$16)</f>
        <v>Pekka</v>
      </c>
      <c r="I5193">
        <f>_xlfn.XLOOKUP(Table1[[#This Row],[Tuotenumero]],tuotteet!$A$2:$A$26,tuotteet!$C$2:$C$26)</f>
        <v>1</v>
      </c>
      <c r="J5193" t="str">
        <f>_xlfn.XLOOKUP(Table1[[#This Row],[ryhmäID]],ryhmat!$A$2:$A$7,ryhmat!$B$2:$B$7)</f>
        <v>Äänentoisto</v>
      </c>
      <c r="K5193">
        <f>Table1[[#This Row],[Myyntihinta]]-Table1[[#This Row],[Ostohinta]]</f>
        <v>118.02000000000001</v>
      </c>
    </row>
    <row r="5194" spans="1:11" x14ac:dyDescent="0.2">
      <c r="A5194">
        <v>55692</v>
      </c>
      <c r="B5194" s="21">
        <v>44900</v>
      </c>
      <c r="C5194" s="26" t="s">
        <v>828</v>
      </c>
      <c r="D5194">
        <v>1</v>
      </c>
      <c r="E5194">
        <v>1</v>
      </c>
      <c r="F5194">
        <v>14</v>
      </c>
      <c r="G5194">
        <v>10.64</v>
      </c>
      <c r="H5194" t="str">
        <f>_xlfn.XLOOKUP(Table1[[#This Row],[MyyjäID]],myyjat!$A$2:$A$16,myyjat!$B$2:$B$16)</f>
        <v>Jani</v>
      </c>
      <c r="I5194">
        <f>_xlfn.XLOOKUP(Table1[[#This Row],[Tuotenumero]],tuotteet!$A$2:$A$26,tuotteet!$C$2:$C$26)</f>
        <v>4</v>
      </c>
      <c r="J5194" t="str">
        <f>_xlfn.XLOOKUP(Table1[[#This Row],[ryhmäID]],ryhmat!$A$2:$A$7,ryhmat!$B$2:$B$7)</f>
        <v>Tarvikkeet</v>
      </c>
      <c r="K5194">
        <f>Table1[[#This Row],[Myyntihinta]]-Table1[[#This Row],[Ostohinta]]</f>
        <v>3.3599999999999994</v>
      </c>
    </row>
    <row r="5195" spans="1:11" x14ac:dyDescent="0.2">
      <c r="A5195">
        <v>55693</v>
      </c>
      <c r="B5195" s="21">
        <v>44900</v>
      </c>
      <c r="C5195" s="26" t="s">
        <v>828</v>
      </c>
      <c r="D5195">
        <v>1</v>
      </c>
      <c r="E5195">
        <v>16</v>
      </c>
      <c r="F5195">
        <v>15</v>
      </c>
      <c r="G5195">
        <v>10.28</v>
      </c>
      <c r="H5195" t="str">
        <f>_xlfn.XLOOKUP(Table1[[#This Row],[MyyjäID]],myyjat!$A$2:$A$16,myyjat!$B$2:$B$16)</f>
        <v>Sanni</v>
      </c>
      <c r="I5195">
        <f>_xlfn.XLOOKUP(Table1[[#This Row],[Tuotenumero]],tuotteet!$A$2:$A$26,tuotteet!$C$2:$C$26)</f>
        <v>4</v>
      </c>
      <c r="J5195" t="str">
        <f>_xlfn.XLOOKUP(Table1[[#This Row],[ryhmäID]],ryhmat!$A$2:$A$7,ryhmat!$B$2:$B$7)</f>
        <v>Tarvikkeet</v>
      </c>
      <c r="K5195">
        <f>Table1[[#This Row],[Myyntihinta]]-Table1[[#This Row],[Ostohinta]]</f>
        <v>4.7200000000000006</v>
      </c>
    </row>
    <row r="5196" spans="1:11" x14ac:dyDescent="0.2">
      <c r="A5196">
        <v>55694</v>
      </c>
      <c r="B5196" s="21">
        <v>44900</v>
      </c>
      <c r="C5196" s="26" t="s">
        <v>828</v>
      </c>
      <c r="D5196">
        <v>1</v>
      </c>
      <c r="E5196">
        <v>19</v>
      </c>
      <c r="F5196">
        <v>14</v>
      </c>
      <c r="G5196">
        <v>10.39</v>
      </c>
      <c r="H5196" t="str">
        <f>_xlfn.XLOOKUP(Table1[[#This Row],[MyyjäID]],myyjat!$A$2:$A$16,myyjat!$B$2:$B$16)</f>
        <v>Valtteri</v>
      </c>
      <c r="I5196">
        <f>_xlfn.XLOOKUP(Table1[[#This Row],[Tuotenumero]],tuotteet!$A$2:$A$26,tuotteet!$C$2:$C$26)</f>
        <v>4</v>
      </c>
      <c r="J5196" t="str">
        <f>_xlfn.XLOOKUP(Table1[[#This Row],[ryhmäID]],ryhmat!$A$2:$A$7,ryhmat!$B$2:$B$7)</f>
        <v>Tarvikkeet</v>
      </c>
      <c r="K5196">
        <f>Table1[[#This Row],[Myyntihinta]]-Table1[[#This Row],[Ostohinta]]</f>
        <v>3.6099999999999994</v>
      </c>
    </row>
    <row r="5197" spans="1:11" x14ac:dyDescent="0.2">
      <c r="A5197">
        <v>55695</v>
      </c>
      <c r="B5197" s="21">
        <v>44900</v>
      </c>
      <c r="C5197" s="26" t="s">
        <v>828</v>
      </c>
      <c r="D5197">
        <v>1</v>
      </c>
      <c r="E5197">
        <v>7</v>
      </c>
      <c r="F5197">
        <v>14</v>
      </c>
      <c r="G5197">
        <v>10.41</v>
      </c>
      <c r="H5197" t="str">
        <f>_xlfn.XLOOKUP(Table1[[#This Row],[MyyjäID]],myyjat!$A$2:$A$16,myyjat!$B$2:$B$16)</f>
        <v>Rauno</v>
      </c>
      <c r="I5197">
        <f>_xlfn.XLOOKUP(Table1[[#This Row],[Tuotenumero]],tuotteet!$A$2:$A$26,tuotteet!$C$2:$C$26)</f>
        <v>4</v>
      </c>
      <c r="J5197" t="str">
        <f>_xlfn.XLOOKUP(Table1[[#This Row],[ryhmäID]],ryhmat!$A$2:$A$7,ryhmat!$B$2:$B$7)</f>
        <v>Tarvikkeet</v>
      </c>
      <c r="K5197">
        <f>Table1[[#This Row],[Myyntihinta]]-Table1[[#This Row],[Ostohinta]]</f>
        <v>3.59</v>
      </c>
    </row>
    <row r="5198" spans="1:11" x14ac:dyDescent="0.2">
      <c r="A5198">
        <v>55696</v>
      </c>
      <c r="B5198" s="21">
        <v>44900</v>
      </c>
      <c r="C5198" s="26" t="s">
        <v>828</v>
      </c>
      <c r="D5198">
        <v>1</v>
      </c>
      <c r="E5198">
        <v>6</v>
      </c>
      <c r="F5198">
        <v>14</v>
      </c>
      <c r="G5198">
        <v>10.45</v>
      </c>
      <c r="H5198" t="str">
        <f>_xlfn.XLOOKUP(Table1[[#This Row],[MyyjäID]],myyjat!$A$2:$A$16,myyjat!$B$2:$B$16)</f>
        <v>Hessu</v>
      </c>
      <c r="I5198">
        <f>_xlfn.XLOOKUP(Table1[[#This Row],[Tuotenumero]],tuotteet!$A$2:$A$26,tuotteet!$C$2:$C$26)</f>
        <v>4</v>
      </c>
      <c r="J5198" t="str">
        <f>_xlfn.XLOOKUP(Table1[[#This Row],[ryhmäID]],ryhmat!$A$2:$A$7,ryhmat!$B$2:$B$7)</f>
        <v>Tarvikkeet</v>
      </c>
      <c r="K5198">
        <f>Table1[[#This Row],[Myyntihinta]]-Table1[[#This Row],[Ostohinta]]</f>
        <v>3.5500000000000007</v>
      </c>
    </row>
    <row r="5199" spans="1:11" x14ac:dyDescent="0.2">
      <c r="A5199">
        <v>55697</v>
      </c>
      <c r="B5199" s="21">
        <v>44900</v>
      </c>
      <c r="C5199" s="26" t="s">
        <v>828</v>
      </c>
      <c r="D5199">
        <v>1</v>
      </c>
      <c r="E5199">
        <v>9</v>
      </c>
      <c r="F5199">
        <v>15</v>
      </c>
      <c r="G5199">
        <v>10.15</v>
      </c>
      <c r="H5199" t="str">
        <f>_xlfn.XLOOKUP(Table1[[#This Row],[MyyjäID]],myyjat!$A$2:$A$16,myyjat!$B$2:$B$16)</f>
        <v>Maija</v>
      </c>
      <c r="I5199">
        <f>_xlfn.XLOOKUP(Table1[[#This Row],[Tuotenumero]],tuotteet!$A$2:$A$26,tuotteet!$C$2:$C$26)</f>
        <v>4</v>
      </c>
      <c r="J5199" t="str">
        <f>_xlfn.XLOOKUP(Table1[[#This Row],[ryhmäID]],ryhmat!$A$2:$A$7,ryhmat!$B$2:$B$7)</f>
        <v>Tarvikkeet</v>
      </c>
      <c r="K5199">
        <f>Table1[[#This Row],[Myyntihinta]]-Table1[[#This Row],[Ostohinta]]</f>
        <v>4.8499999999999996</v>
      </c>
    </row>
    <row r="5200" spans="1:11" x14ac:dyDescent="0.2">
      <c r="A5200">
        <v>55698</v>
      </c>
      <c r="B5200" s="21">
        <v>44900</v>
      </c>
      <c r="C5200" s="26" t="s">
        <v>833</v>
      </c>
      <c r="D5200">
        <v>1</v>
      </c>
      <c r="E5200">
        <v>16</v>
      </c>
      <c r="F5200">
        <v>34</v>
      </c>
      <c r="G5200">
        <v>18.89</v>
      </c>
      <c r="H5200" t="str">
        <f>_xlfn.XLOOKUP(Table1[[#This Row],[MyyjäID]],myyjat!$A$2:$A$16,myyjat!$B$2:$B$16)</f>
        <v>Sanni</v>
      </c>
      <c r="I5200">
        <f>_xlfn.XLOOKUP(Table1[[#This Row],[Tuotenumero]],tuotteet!$A$2:$A$26,tuotteet!$C$2:$C$26)</f>
        <v>4</v>
      </c>
      <c r="J5200" t="str">
        <f>_xlfn.XLOOKUP(Table1[[#This Row],[ryhmäID]],ryhmat!$A$2:$A$7,ryhmat!$B$2:$B$7)</f>
        <v>Tarvikkeet</v>
      </c>
      <c r="K5200">
        <f>Table1[[#This Row],[Myyntihinta]]-Table1[[#This Row],[Ostohinta]]</f>
        <v>15.11</v>
      </c>
    </row>
    <row r="5201" spans="1:11" x14ac:dyDescent="0.2">
      <c r="A5201">
        <v>55699</v>
      </c>
      <c r="B5201" s="21">
        <v>44901</v>
      </c>
      <c r="C5201" s="26" t="s">
        <v>831</v>
      </c>
      <c r="D5201">
        <v>1</v>
      </c>
      <c r="E5201">
        <v>6</v>
      </c>
      <c r="F5201">
        <v>109</v>
      </c>
      <c r="G5201">
        <v>74.94</v>
      </c>
      <c r="H5201" t="str">
        <f>_xlfn.XLOOKUP(Table1[[#This Row],[MyyjäID]],myyjat!$A$2:$A$16,myyjat!$B$2:$B$16)</f>
        <v>Hessu</v>
      </c>
      <c r="I5201">
        <f>_xlfn.XLOOKUP(Table1[[#This Row],[Tuotenumero]],tuotteet!$A$2:$A$26,tuotteet!$C$2:$C$26)</f>
        <v>6</v>
      </c>
      <c r="J5201" t="str">
        <f>_xlfn.XLOOKUP(Table1[[#This Row],[ryhmäID]],ryhmat!$A$2:$A$7,ryhmat!$B$2:$B$7)</f>
        <v>Digiboxit</v>
      </c>
      <c r="K5201">
        <f>Table1[[#This Row],[Myyntihinta]]-Table1[[#This Row],[Ostohinta]]</f>
        <v>34.06</v>
      </c>
    </row>
    <row r="5202" spans="1:11" x14ac:dyDescent="0.2">
      <c r="A5202">
        <v>55700</v>
      </c>
      <c r="B5202" s="21">
        <v>44901</v>
      </c>
      <c r="C5202" s="26" t="s">
        <v>829</v>
      </c>
      <c r="D5202">
        <v>1</v>
      </c>
      <c r="E5202">
        <v>6</v>
      </c>
      <c r="F5202">
        <v>344</v>
      </c>
      <c r="G5202">
        <v>216.25</v>
      </c>
      <c r="H5202" t="str">
        <f>_xlfn.XLOOKUP(Table1[[#This Row],[MyyjäID]],myyjat!$A$2:$A$16,myyjat!$B$2:$B$16)</f>
        <v>Hessu</v>
      </c>
      <c r="I5202">
        <f>_xlfn.XLOOKUP(Table1[[#This Row],[Tuotenumero]],tuotteet!$A$2:$A$26,tuotteet!$C$2:$C$26)</f>
        <v>3</v>
      </c>
      <c r="J5202" t="str">
        <f>_xlfn.XLOOKUP(Table1[[#This Row],[ryhmäID]],ryhmat!$A$2:$A$7,ryhmat!$B$2:$B$7)</f>
        <v>TV</v>
      </c>
      <c r="K5202">
        <f>Table1[[#This Row],[Myyntihinta]]-Table1[[#This Row],[Ostohinta]]</f>
        <v>127.75</v>
      </c>
    </row>
    <row r="5203" spans="1:11" x14ac:dyDescent="0.2">
      <c r="A5203">
        <v>55701</v>
      </c>
      <c r="B5203" s="21">
        <v>44901</v>
      </c>
      <c r="C5203" s="26" t="s">
        <v>828</v>
      </c>
      <c r="D5203">
        <v>1</v>
      </c>
      <c r="E5203">
        <v>5</v>
      </c>
      <c r="F5203">
        <v>15</v>
      </c>
      <c r="G5203">
        <v>10.61</v>
      </c>
      <c r="H5203" t="str">
        <f>_xlfn.XLOOKUP(Table1[[#This Row],[MyyjäID]],myyjat!$A$2:$A$16,myyjat!$B$2:$B$16)</f>
        <v>Liisa</v>
      </c>
      <c r="I5203">
        <f>_xlfn.XLOOKUP(Table1[[#This Row],[Tuotenumero]],tuotteet!$A$2:$A$26,tuotteet!$C$2:$C$26)</f>
        <v>4</v>
      </c>
      <c r="J5203" t="str">
        <f>_xlfn.XLOOKUP(Table1[[#This Row],[ryhmäID]],ryhmat!$A$2:$A$7,ryhmat!$B$2:$B$7)</f>
        <v>Tarvikkeet</v>
      </c>
      <c r="K5203">
        <f>Table1[[#This Row],[Myyntihinta]]-Table1[[#This Row],[Ostohinta]]</f>
        <v>4.3900000000000006</v>
      </c>
    </row>
    <row r="5204" spans="1:11" x14ac:dyDescent="0.2">
      <c r="A5204">
        <v>55702</v>
      </c>
      <c r="B5204" s="21">
        <v>44901</v>
      </c>
      <c r="C5204" s="26" t="s">
        <v>828</v>
      </c>
      <c r="D5204">
        <v>1</v>
      </c>
      <c r="E5204">
        <v>19</v>
      </c>
      <c r="F5204">
        <v>15</v>
      </c>
      <c r="G5204">
        <v>10.9</v>
      </c>
      <c r="H5204" t="str">
        <f>_xlfn.XLOOKUP(Table1[[#This Row],[MyyjäID]],myyjat!$A$2:$A$16,myyjat!$B$2:$B$16)</f>
        <v>Valtteri</v>
      </c>
      <c r="I5204">
        <f>_xlfn.XLOOKUP(Table1[[#This Row],[Tuotenumero]],tuotteet!$A$2:$A$26,tuotteet!$C$2:$C$26)</f>
        <v>4</v>
      </c>
      <c r="J5204" t="str">
        <f>_xlfn.XLOOKUP(Table1[[#This Row],[ryhmäID]],ryhmat!$A$2:$A$7,ryhmat!$B$2:$B$7)</f>
        <v>Tarvikkeet</v>
      </c>
      <c r="K5204">
        <f>Table1[[#This Row],[Myyntihinta]]-Table1[[#This Row],[Ostohinta]]</f>
        <v>4.0999999999999996</v>
      </c>
    </row>
    <row r="5205" spans="1:11" x14ac:dyDescent="0.2">
      <c r="A5205">
        <v>55703</v>
      </c>
      <c r="B5205" s="21">
        <v>44902</v>
      </c>
      <c r="C5205" s="26" t="s">
        <v>828</v>
      </c>
      <c r="D5205">
        <v>1</v>
      </c>
      <c r="E5205">
        <v>1</v>
      </c>
      <c r="F5205">
        <v>15</v>
      </c>
      <c r="G5205">
        <v>10.85</v>
      </c>
      <c r="H5205" t="str">
        <f>_xlfn.XLOOKUP(Table1[[#This Row],[MyyjäID]],myyjat!$A$2:$A$16,myyjat!$B$2:$B$16)</f>
        <v>Jani</v>
      </c>
      <c r="I5205">
        <f>_xlfn.XLOOKUP(Table1[[#This Row],[Tuotenumero]],tuotteet!$A$2:$A$26,tuotteet!$C$2:$C$26)</f>
        <v>4</v>
      </c>
      <c r="J5205" t="str">
        <f>_xlfn.XLOOKUP(Table1[[#This Row],[ryhmäID]],ryhmat!$A$2:$A$7,ryhmat!$B$2:$B$7)</f>
        <v>Tarvikkeet</v>
      </c>
      <c r="K5205">
        <f>Table1[[#This Row],[Myyntihinta]]-Table1[[#This Row],[Ostohinta]]</f>
        <v>4.1500000000000004</v>
      </c>
    </row>
    <row r="5206" spans="1:11" x14ac:dyDescent="0.2">
      <c r="A5206">
        <v>55704</v>
      </c>
      <c r="B5206" s="21">
        <v>44902</v>
      </c>
      <c r="C5206" s="26" t="s">
        <v>828</v>
      </c>
      <c r="D5206">
        <v>1</v>
      </c>
      <c r="E5206">
        <v>11</v>
      </c>
      <c r="F5206">
        <v>15</v>
      </c>
      <c r="G5206">
        <v>10.15</v>
      </c>
      <c r="H5206" t="str">
        <f>_xlfn.XLOOKUP(Table1[[#This Row],[MyyjäID]],myyjat!$A$2:$A$16,myyjat!$B$2:$B$16)</f>
        <v>Lisbeth</v>
      </c>
      <c r="I5206">
        <f>_xlfn.XLOOKUP(Table1[[#This Row],[Tuotenumero]],tuotteet!$A$2:$A$26,tuotteet!$C$2:$C$26)</f>
        <v>4</v>
      </c>
      <c r="J5206" t="str">
        <f>_xlfn.XLOOKUP(Table1[[#This Row],[ryhmäID]],ryhmat!$A$2:$A$7,ryhmat!$B$2:$B$7)</f>
        <v>Tarvikkeet</v>
      </c>
      <c r="K5206">
        <f>Table1[[#This Row],[Myyntihinta]]-Table1[[#This Row],[Ostohinta]]</f>
        <v>4.8499999999999996</v>
      </c>
    </row>
    <row r="5207" spans="1:11" x14ac:dyDescent="0.2">
      <c r="A5207">
        <v>55705</v>
      </c>
      <c r="B5207" s="21">
        <v>44903</v>
      </c>
      <c r="C5207" s="26" t="s">
        <v>830</v>
      </c>
      <c r="D5207">
        <v>1</v>
      </c>
      <c r="E5207">
        <v>13</v>
      </c>
      <c r="F5207">
        <v>58</v>
      </c>
      <c r="G5207">
        <v>44.85</v>
      </c>
      <c r="H5207" t="str">
        <f>_xlfn.XLOOKUP(Table1[[#This Row],[MyyjäID]],myyjat!$A$2:$A$16,myyjat!$B$2:$B$16)</f>
        <v>Mari</v>
      </c>
      <c r="I5207">
        <f>_xlfn.XLOOKUP(Table1[[#This Row],[Tuotenumero]],tuotteet!$A$2:$A$26,tuotteet!$C$2:$C$26)</f>
        <v>4</v>
      </c>
      <c r="J5207" t="str">
        <f>_xlfn.XLOOKUP(Table1[[#This Row],[ryhmäID]],ryhmat!$A$2:$A$7,ryhmat!$B$2:$B$7)</f>
        <v>Tarvikkeet</v>
      </c>
      <c r="K5207">
        <f>Table1[[#This Row],[Myyntihinta]]-Table1[[#This Row],[Ostohinta]]</f>
        <v>13.149999999999999</v>
      </c>
    </row>
    <row r="5208" spans="1:11" x14ac:dyDescent="0.2">
      <c r="A5208">
        <v>55706</v>
      </c>
      <c r="B5208" s="21">
        <v>44903</v>
      </c>
      <c r="C5208" s="26" t="s">
        <v>828</v>
      </c>
      <c r="D5208">
        <v>1</v>
      </c>
      <c r="E5208">
        <v>6</v>
      </c>
      <c r="F5208">
        <v>14</v>
      </c>
      <c r="G5208">
        <v>10.7</v>
      </c>
      <c r="H5208" t="str">
        <f>_xlfn.XLOOKUP(Table1[[#This Row],[MyyjäID]],myyjat!$A$2:$A$16,myyjat!$B$2:$B$16)</f>
        <v>Hessu</v>
      </c>
      <c r="I5208">
        <f>_xlfn.XLOOKUP(Table1[[#This Row],[Tuotenumero]],tuotteet!$A$2:$A$26,tuotteet!$C$2:$C$26)</f>
        <v>4</v>
      </c>
      <c r="J5208" t="str">
        <f>_xlfn.XLOOKUP(Table1[[#This Row],[ryhmäID]],ryhmat!$A$2:$A$7,ryhmat!$B$2:$B$7)</f>
        <v>Tarvikkeet</v>
      </c>
      <c r="K5208">
        <f>Table1[[#This Row],[Myyntihinta]]-Table1[[#This Row],[Ostohinta]]</f>
        <v>3.3000000000000007</v>
      </c>
    </row>
    <row r="5209" spans="1:11" x14ac:dyDescent="0.2">
      <c r="A5209">
        <v>55707</v>
      </c>
      <c r="B5209" s="21">
        <v>44904</v>
      </c>
      <c r="C5209" s="26" t="s">
        <v>827</v>
      </c>
      <c r="D5209">
        <v>1</v>
      </c>
      <c r="E5209">
        <v>7</v>
      </c>
      <c r="F5209">
        <v>254</v>
      </c>
      <c r="G5209">
        <v>131.72</v>
      </c>
      <c r="H5209" t="str">
        <f>_xlfn.XLOOKUP(Table1[[#This Row],[MyyjäID]],myyjat!$A$2:$A$16,myyjat!$B$2:$B$16)</f>
        <v>Rauno</v>
      </c>
      <c r="I5209">
        <f>_xlfn.XLOOKUP(Table1[[#This Row],[Tuotenumero]],tuotteet!$A$2:$A$26,tuotteet!$C$2:$C$26)</f>
        <v>1</v>
      </c>
      <c r="J5209" t="str">
        <f>_xlfn.XLOOKUP(Table1[[#This Row],[ryhmäID]],ryhmat!$A$2:$A$7,ryhmat!$B$2:$B$7)</f>
        <v>Äänentoisto</v>
      </c>
      <c r="K5209">
        <f>Table1[[#This Row],[Myyntihinta]]-Table1[[#This Row],[Ostohinta]]</f>
        <v>122.28</v>
      </c>
    </row>
    <row r="5210" spans="1:11" x14ac:dyDescent="0.2">
      <c r="A5210">
        <v>55708</v>
      </c>
      <c r="B5210" s="21">
        <v>44904</v>
      </c>
      <c r="C5210" s="26" t="s">
        <v>828</v>
      </c>
      <c r="D5210">
        <v>1</v>
      </c>
      <c r="E5210">
        <v>16</v>
      </c>
      <c r="F5210">
        <v>15</v>
      </c>
      <c r="G5210">
        <v>10.220000000000001</v>
      </c>
      <c r="H5210" t="str">
        <f>_xlfn.XLOOKUP(Table1[[#This Row],[MyyjäID]],myyjat!$A$2:$A$16,myyjat!$B$2:$B$16)</f>
        <v>Sanni</v>
      </c>
      <c r="I5210">
        <f>_xlfn.XLOOKUP(Table1[[#This Row],[Tuotenumero]],tuotteet!$A$2:$A$26,tuotteet!$C$2:$C$26)</f>
        <v>4</v>
      </c>
      <c r="J5210" t="str">
        <f>_xlfn.XLOOKUP(Table1[[#This Row],[ryhmäID]],ryhmat!$A$2:$A$7,ryhmat!$B$2:$B$7)</f>
        <v>Tarvikkeet</v>
      </c>
      <c r="K5210">
        <f>Table1[[#This Row],[Myyntihinta]]-Table1[[#This Row],[Ostohinta]]</f>
        <v>4.7799999999999994</v>
      </c>
    </row>
    <row r="5211" spans="1:11" x14ac:dyDescent="0.2">
      <c r="A5211">
        <v>55709</v>
      </c>
      <c r="B5211" s="21">
        <v>44904</v>
      </c>
      <c r="C5211" s="26" t="s">
        <v>832</v>
      </c>
      <c r="D5211">
        <v>1</v>
      </c>
      <c r="E5211">
        <v>3</v>
      </c>
      <c r="F5211">
        <v>119</v>
      </c>
      <c r="G5211">
        <v>63.31</v>
      </c>
      <c r="H5211" t="str">
        <f>_xlfn.XLOOKUP(Table1[[#This Row],[MyyjäID]],myyjat!$A$2:$A$16,myyjat!$B$2:$B$16)</f>
        <v>Pekka</v>
      </c>
      <c r="I5211">
        <f>_xlfn.XLOOKUP(Table1[[#This Row],[Tuotenumero]],tuotteet!$A$2:$A$26,tuotteet!$C$2:$C$26)</f>
        <v>5</v>
      </c>
      <c r="J5211" t="str">
        <f>_xlfn.XLOOKUP(Table1[[#This Row],[ryhmäID]],ryhmat!$A$2:$A$7,ryhmat!$B$2:$B$7)</f>
        <v>Konsolit</v>
      </c>
      <c r="K5211">
        <f>Table1[[#This Row],[Myyntihinta]]-Table1[[#This Row],[Ostohinta]]</f>
        <v>55.69</v>
      </c>
    </row>
    <row r="5212" spans="1:11" x14ac:dyDescent="0.2">
      <c r="A5212">
        <v>55710</v>
      </c>
      <c r="B5212" s="21">
        <v>44904</v>
      </c>
      <c r="C5212" s="26" t="s">
        <v>826</v>
      </c>
      <c r="D5212">
        <v>1</v>
      </c>
      <c r="E5212">
        <v>19</v>
      </c>
      <c r="F5212">
        <v>18</v>
      </c>
      <c r="G5212">
        <v>9.64</v>
      </c>
      <c r="H5212" t="str">
        <f>_xlfn.XLOOKUP(Table1[[#This Row],[MyyjäID]],myyjat!$A$2:$A$16,myyjat!$B$2:$B$16)</f>
        <v>Valtteri</v>
      </c>
      <c r="I5212">
        <f>_xlfn.XLOOKUP(Table1[[#This Row],[Tuotenumero]],tuotteet!$A$2:$A$26,tuotteet!$C$2:$C$26)</f>
        <v>4</v>
      </c>
      <c r="J5212" t="str">
        <f>_xlfn.XLOOKUP(Table1[[#This Row],[ryhmäID]],ryhmat!$A$2:$A$7,ryhmat!$B$2:$B$7)</f>
        <v>Tarvikkeet</v>
      </c>
      <c r="K5212">
        <f>Table1[[#This Row],[Myyntihinta]]-Table1[[#This Row],[Ostohinta]]</f>
        <v>8.36</v>
      </c>
    </row>
    <row r="5213" spans="1:11" x14ac:dyDescent="0.2">
      <c r="A5213">
        <v>55711</v>
      </c>
      <c r="B5213" s="21">
        <v>44904</v>
      </c>
      <c r="C5213" s="26" t="s">
        <v>828</v>
      </c>
      <c r="D5213">
        <v>1</v>
      </c>
      <c r="E5213">
        <v>10</v>
      </c>
      <c r="F5213">
        <v>15</v>
      </c>
      <c r="G5213">
        <v>10.62</v>
      </c>
      <c r="H5213" t="str">
        <f>_xlfn.XLOOKUP(Table1[[#This Row],[MyyjäID]],myyjat!$A$2:$A$16,myyjat!$B$2:$B$16)</f>
        <v>Jenni</v>
      </c>
      <c r="I5213">
        <f>_xlfn.XLOOKUP(Table1[[#This Row],[Tuotenumero]],tuotteet!$A$2:$A$26,tuotteet!$C$2:$C$26)</f>
        <v>4</v>
      </c>
      <c r="J5213" t="str">
        <f>_xlfn.XLOOKUP(Table1[[#This Row],[ryhmäID]],ryhmat!$A$2:$A$7,ryhmat!$B$2:$B$7)</f>
        <v>Tarvikkeet</v>
      </c>
      <c r="K5213">
        <f>Table1[[#This Row],[Myyntihinta]]-Table1[[#This Row],[Ostohinta]]</f>
        <v>4.3800000000000008</v>
      </c>
    </row>
    <row r="5214" spans="1:11" x14ac:dyDescent="0.2">
      <c r="A5214">
        <v>55712</v>
      </c>
      <c r="B5214" s="21">
        <v>44905</v>
      </c>
      <c r="C5214" s="26" t="s">
        <v>828</v>
      </c>
      <c r="D5214">
        <v>1</v>
      </c>
      <c r="E5214">
        <v>13</v>
      </c>
      <c r="F5214">
        <v>15</v>
      </c>
      <c r="G5214">
        <v>10.87</v>
      </c>
      <c r="H5214" t="str">
        <f>_xlfn.XLOOKUP(Table1[[#This Row],[MyyjäID]],myyjat!$A$2:$A$16,myyjat!$B$2:$B$16)</f>
        <v>Mari</v>
      </c>
      <c r="I5214">
        <f>_xlfn.XLOOKUP(Table1[[#This Row],[Tuotenumero]],tuotteet!$A$2:$A$26,tuotteet!$C$2:$C$26)</f>
        <v>4</v>
      </c>
      <c r="J5214" t="str">
        <f>_xlfn.XLOOKUP(Table1[[#This Row],[ryhmäID]],ryhmat!$A$2:$A$7,ryhmat!$B$2:$B$7)</f>
        <v>Tarvikkeet</v>
      </c>
      <c r="K5214">
        <f>Table1[[#This Row],[Myyntihinta]]-Table1[[#This Row],[Ostohinta]]</f>
        <v>4.1300000000000008</v>
      </c>
    </row>
    <row r="5215" spans="1:11" x14ac:dyDescent="0.2">
      <c r="A5215">
        <v>55713</v>
      </c>
      <c r="B5215" s="21">
        <v>44905</v>
      </c>
      <c r="C5215" s="26" t="s">
        <v>828</v>
      </c>
      <c r="D5215">
        <v>1</v>
      </c>
      <c r="E5215">
        <v>19</v>
      </c>
      <c r="F5215">
        <v>15</v>
      </c>
      <c r="G5215">
        <v>10.31</v>
      </c>
      <c r="H5215" t="str">
        <f>_xlfn.XLOOKUP(Table1[[#This Row],[MyyjäID]],myyjat!$A$2:$A$16,myyjat!$B$2:$B$16)</f>
        <v>Valtteri</v>
      </c>
      <c r="I5215">
        <f>_xlfn.XLOOKUP(Table1[[#This Row],[Tuotenumero]],tuotteet!$A$2:$A$26,tuotteet!$C$2:$C$26)</f>
        <v>4</v>
      </c>
      <c r="J5215" t="str">
        <f>_xlfn.XLOOKUP(Table1[[#This Row],[ryhmäID]],ryhmat!$A$2:$A$7,ryhmat!$B$2:$B$7)</f>
        <v>Tarvikkeet</v>
      </c>
      <c r="K5215">
        <f>Table1[[#This Row],[Myyntihinta]]-Table1[[#This Row],[Ostohinta]]</f>
        <v>4.6899999999999995</v>
      </c>
    </row>
    <row r="5216" spans="1:11" x14ac:dyDescent="0.2">
      <c r="A5216">
        <v>55714</v>
      </c>
      <c r="B5216" s="21">
        <v>44906</v>
      </c>
      <c r="C5216" s="26" t="s">
        <v>828</v>
      </c>
      <c r="D5216">
        <v>1</v>
      </c>
      <c r="E5216">
        <v>6</v>
      </c>
      <c r="F5216">
        <v>15</v>
      </c>
      <c r="G5216">
        <v>10.58</v>
      </c>
      <c r="H5216" t="str">
        <f>_xlfn.XLOOKUP(Table1[[#This Row],[MyyjäID]],myyjat!$A$2:$A$16,myyjat!$B$2:$B$16)</f>
        <v>Hessu</v>
      </c>
      <c r="I5216">
        <f>_xlfn.XLOOKUP(Table1[[#This Row],[Tuotenumero]],tuotteet!$A$2:$A$26,tuotteet!$C$2:$C$26)</f>
        <v>4</v>
      </c>
      <c r="J5216" t="str">
        <f>_xlfn.XLOOKUP(Table1[[#This Row],[ryhmäID]],ryhmat!$A$2:$A$7,ryhmat!$B$2:$B$7)</f>
        <v>Tarvikkeet</v>
      </c>
      <c r="K5216">
        <f>Table1[[#This Row],[Myyntihinta]]-Table1[[#This Row],[Ostohinta]]</f>
        <v>4.42</v>
      </c>
    </row>
    <row r="5217" spans="1:11" x14ac:dyDescent="0.2">
      <c r="A5217">
        <v>55715</v>
      </c>
      <c r="B5217" s="21">
        <v>44906</v>
      </c>
      <c r="C5217" s="26" t="s">
        <v>826</v>
      </c>
      <c r="D5217">
        <v>1</v>
      </c>
      <c r="E5217">
        <v>13</v>
      </c>
      <c r="F5217">
        <v>17</v>
      </c>
      <c r="G5217">
        <v>9.09</v>
      </c>
      <c r="H5217" t="str">
        <f>_xlfn.XLOOKUP(Table1[[#This Row],[MyyjäID]],myyjat!$A$2:$A$16,myyjat!$B$2:$B$16)</f>
        <v>Mari</v>
      </c>
      <c r="I5217">
        <f>_xlfn.XLOOKUP(Table1[[#This Row],[Tuotenumero]],tuotteet!$A$2:$A$26,tuotteet!$C$2:$C$26)</f>
        <v>4</v>
      </c>
      <c r="J5217" t="str">
        <f>_xlfn.XLOOKUP(Table1[[#This Row],[ryhmäID]],ryhmat!$A$2:$A$7,ryhmat!$B$2:$B$7)</f>
        <v>Tarvikkeet</v>
      </c>
      <c r="K5217">
        <f>Table1[[#This Row],[Myyntihinta]]-Table1[[#This Row],[Ostohinta]]</f>
        <v>7.91</v>
      </c>
    </row>
    <row r="5218" spans="1:11" x14ac:dyDescent="0.2">
      <c r="A5218">
        <v>55716</v>
      </c>
      <c r="B5218" s="21">
        <v>44906</v>
      </c>
      <c r="C5218" s="26" t="s">
        <v>828</v>
      </c>
      <c r="D5218">
        <v>1</v>
      </c>
      <c r="E5218">
        <v>7</v>
      </c>
      <c r="F5218">
        <v>15</v>
      </c>
      <c r="G5218">
        <v>10.16</v>
      </c>
      <c r="H5218" t="str">
        <f>_xlfn.XLOOKUP(Table1[[#This Row],[MyyjäID]],myyjat!$A$2:$A$16,myyjat!$B$2:$B$16)</f>
        <v>Rauno</v>
      </c>
      <c r="I5218">
        <f>_xlfn.XLOOKUP(Table1[[#This Row],[Tuotenumero]],tuotteet!$A$2:$A$26,tuotteet!$C$2:$C$26)</f>
        <v>4</v>
      </c>
      <c r="J5218" t="str">
        <f>_xlfn.XLOOKUP(Table1[[#This Row],[ryhmäID]],ryhmat!$A$2:$A$7,ryhmat!$B$2:$B$7)</f>
        <v>Tarvikkeet</v>
      </c>
      <c r="K5218">
        <f>Table1[[#This Row],[Myyntihinta]]-Table1[[#This Row],[Ostohinta]]</f>
        <v>4.84</v>
      </c>
    </row>
    <row r="5219" spans="1:11" x14ac:dyDescent="0.2">
      <c r="A5219">
        <v>55717</v>
      </c>
      <c r="B5219" s="21">
        <v>44907</v>
      </c>
      <c r="C5219" s="26" t="s">
        <v>828</v>
      </c>
      <c r="D5219">
        <v>1</v>
      </c>
      <c r="E5219">
        <v>11</v>
      </c>
      <c r="F5219">
        <v>15</v>
      </c>
      <c r="G5219">
        <v>10.84</v>
      </c>
      <c r="H5219" t="str">
        <f>_xlfn.XLOOKUP(Table1[[#This Row],[MyyjäID]],myyjat!$A$2:$A$16,myyjat!$B$2:$B$16)</f>
        <v>Lisbeth</v>
      </c>
      <c r="I5219">
        <f>_xlfn.XLOOKUP(Table1[[#This Row],[Tuotenumero]],tuotteet!$A$2:$A$26,tuotteet!$C$2:$C$26)</f>
        <v>4</v>
      </c>
      <c r="J5219" t="str">
        <f>_xlfn.XLOOKUP(Table1[[#This Row],[ryhmäID]],ryhmat!$A$2:$A$7,ryhmat!$B$2:$B$7)</f>
        <v>Tarvikkeet</v>
      </c>
      <c r="K5219">
        <f>Table1[[#This Row],[Myyntihinta]]-Table1[[#This Row],[Ostohinta]]</f>
        <v>4.16</v>
      </c>
    </row>
    <row r="5220" spans="1:11" x14ac:dyDescent="0.2">
      <c r="A5220">
        <v>55718</v>
      </c>
      <c r="B5220" s="21">
        <v>44907</v>
      </c>
      <c r="C5220" s="26" t="s">
        <v>828</v>
      </c>
      <c r="D5220">
        <v>1</v>
      </c>
      <c r="E5220">
        <v>2</v>
      </c>
      <c r="F5220">
        <v>15</v>
      </c>
      <c r="G5220">
        <v>10.87</v>
      </c>
      <c r="H5220" t="str">
        <f>_xlfn.XLOOKUP(Table1[[#This Row],[MyyjäID]],myyjat!$A$2:$A$16,myyjat!$B$2:$B$16)</f>
        <v>Petteri</v>
      </c>
      <c r="I5220">
        <f>_xlfn.XLOOKUP(Table1[[#This Row],[Tuotenumero]],tuotteet!$A$2:$A$26,tuotteet!$C$2:$C$26)</f>
        <v>4</v>
      </c>
      <c r="J5220" t="str">
        <f>_xlfn.XLOOKUP(Table1[[#This Row],[ryhmäID]],ryhmat!$A$2:$A$7,ryhmat!$B$2:$B$7)</f>
        <v>Tarvikkeet</v>
      </c>
      <c r="K5220">
        <f>Table1[[#This Row],[Myyntihinta]]-Table1[[#This Row],[Ostohinta]]</f>
        <v>4.1300000000000008</v>
      </c>
    </row>
    <row r="5221" spans="1:11" x14ac:dyDescent="0.2">
      <c r="A5221">
        <v>55719</v>
      </c>
      <c r="B5221" s="21">
        <v>44908</v>
      </c>
      <c r="C5221" s="26" t="s">
        <v>827</v>
      </c>
      <c r="D5221">
        <v>1</v>
      </c>
      <c r="E5221">
        <v>3</v>
      </c>
      <c r="F5221">
        <v>234</v>
      </c>
      <c r="G5221">
        <v>135.66</v>
      </c>
      <c r="H5221" t="str">
        <f>_xlfn.XLOOKUP(Table1[[#This Row],[MyyjäID]],myyjat!$A$2:$A$16,myyjat!$B$2:$B$16)</f>
        <v>Pekka</v>
      </c>
      <c r="I5221">
        <f>_xlfn.XLOOKUP(Table1[[#This Row],[Tuotenumero]],tuotteet!$A$2:$A$26,tuotteet!$C$2:$C$26)</f>
        <v>1</v>
      </c>
      <c r="J5221" t="str">
        <f>_xlfn.XLOOKUP(Table1[[#This Row],[ryhmäID]],ryhmat!$A$2:$A$7,ryhmat!$B$2:$B$7)</f>
        <v>Äänentoisto</v>
      </c>
      <c r="K5221">
        <f>Table1[[#This Row],[Myyntihinta]]-Table1[[#This Row],[Ostohinta]]</f>
        <v>98.34</v>
      </c>
    </row>
    <row r="5222" spans="1:11" x14ac:dyDescent="0.2">
      <c r="A5222">
        <v>55720</v>
      </c>
      <c r="B5222" s="21">
        <v>44908</v>
      </c>
      <c r="C5222" s="26" t="s">
        <v>828</v>
      </c>
      <c r="D5222">
        <v>1</v>
      </c>
      <c r="E5222">
        <v>7</v>
      </c>
      <c r="F5222">
        <v>15</v>
      </c>
      <c r="G5222">
        <v>11.07</v>
      </c>
      <c r="H5222" t="str">
        <f>_xlfn.XLOOKUP(Table1[[#This Row],[MyyjäID]],myyjat!$A$2:$A$16,myyjat!$B$2:$B$16)</f>
        <v>Rauno</v>
      </c>
      <c r="I5222">
        <f>_xlfn.XLOOKUP(Table1[[#This Row],[Tuotenumero]],tuotteet!$A$2:$A$26,tuotteet!$C$2:$C$26)</f>
        <v>4</v>
      </c>
      <c r="J5222" t="str">
        <f>_xlfn.XLOOKUP(Table1[[#This Row],[ryhmäID]],ryhmat!$A$2:$A$7,ryhmat!$B$2:$B$7)</f>
        <v>Tarvikkeet</v>
      </c>
      <c r="K5222">
        <f>Table1[[#This Row],[Myyntihinta]]-Table1[[#This Row],[Ostohinta]]</f>
        <v>3.9299999999999997</v>
      </c>
    </row>
    <row r="5223" spans="1:11" x14ac:dyDescent="0.2">
      <c r="A5223">
        <v>55721</v>
      </c>
      <c r="B5223" s="21">
        <v>44908</v>
      </c>
      <c r="C5223" s="26" t="s">
        <v>828</v>
      </c>
      <c r="D5223">
        <v>1</v>
      </c>
      <c r="E5223">
        <v>5</v>
      </c>
      <c r="F5223">
        <v>15</v>
      </c>
      <c r="G5223">
        <v>10.15</v>
      </c>
      <c r="H5223" t="str">
        <f>_xlfn.XLOOKUP(Table1[[#This Row],[MyyjäID]],myyjat!$A$2:$A$16,myyjat!$B$2:$B$16)</f>
        <v>Liisa</v>
      </c>
      <c r="I5223">
        <f>_xlfn.XLOOKUP(Table1[[#This Row],[Tuotenumero]],tuotteet!$A$2:$A$26,tuotteet!$C$2:$C$26)</f>
        <v>4</v>
      </c>
      <c r="J5223" t="str">
        <f>_xlfn.XLOOKUP(Table1[[#This Row],[ryhmäID]],ryhmat!$A$2:$A$7,ryhmat!$B$2:$B$7)</f>
        <v>Tarvikkeet</v>
      </c>
      <c r="K5223">
        <f>Table1[[#This Row],[Myyntihinta]]-Table1[[#This Row],[Ostohinta]]</f>
        <v>4.8499999999999996</v>
      </c>
    </row>
    <row r="5224" spans="1:11" x14ac:dyDescent="0.2">
      <c r="A5224">
        <v>55722</v>
      </c>
      <c r="B5224" s="21">
        <v>44908</v>
      </c>
      <c r="C5224" s="26" t="s">
        <v>829</v>
      </c>
      <c r="D5224">
        <v>1</v>
      </c>
      <c r="E5224">
        <v>1</v>
      </c>
      <c r="F5224">
        <v>334</v>
      </c>
      <c r="G5224">
        <v>232.02</v>
      </c>
      <c r="H5224" t="str">
        <f>_xlfn.XLOOKUP(Table1[[#This Row],[MyyjäID]],myyjat!$A$2:$A$16,myyjat!$B$2:$B$16)</f>
        <v>Jani</v>
      </c>
      <c r="I5224">
        <f>_xlfn.XLOOKUP(Table1[[#This Row],[Tuotenumero]],tuotteet!$A$2:$A$26,tuotteet!$C$2:$C$26)</f>
        <v>3</v>
      </c>
      <c r="J5224" t="str">
        <f>_xlfn.XLOOKUP(Table1[[#This Row],[ryhmäID]],ryhmat!$A$2:$A$7,ryhmat!$B$2:$B$7)</f>
        <v>TV</v>
      </c>
      <c r="K5224">
        <f>Table1[[#This Row],[Myyntihinta]]-Table1[[#This Row],[Ostohinta]]</f>
        <v>101.97999999999999</v>
      </c>
    </row>
    <row r="5225" spans="1:11" x14ac:dyDescent="0.2">
      <c r="A5225">
        <v>55723</v>
      </c>
      <c r="B5225" s="21">
        <v>44908</v>
      </c>
      <c r="C5225" s="26" t="s">
        <v>828</v>
      </c>
      <c r="D5225">
        <v>1</v>
      </c>
      <c r="E5225">
        <v>9</v>
      </c>
      <c r="F5225">
        <v>14</v>
      </c>
      <c r="G5225">
        <v>10.39</v>
      </c>
      <c r="H5225" t="str">
        <f>_xlfn.XLOOKUP(Table1[[#This Row],[MyyjäID]],myyjat!$A$2:$A$16,myyjat!$B$2:$B$16)</f>
        <v>Maija</v>
      </c>
      <c r="I5225">
        <f>_xlfn.XLOOKUP(Table1[[#This Row],[Tuotenumero]],tuotteet!$A$2:$A$26,tuotteet!$C$2:$C$26)</f>
        <v>4</v>
      </c>
      <c r="J5225" t="str">
        <f>_xlfn.XLOOKUP(Table1[[#This Row],[ryhmäID]],ryhmat!$A$2:$A$7,ryhmat!$B$2:$B$7)</f>
        <v>Tarvikkeet</v>
      </c>
      <c r="K5225">
        <f>Table1[[#This Row],[Myyntihinta]]-Table1[[#This Row],[Ostohinta]]</f>
        <v>3.6099999999999994</v>
      </c>
    </row>
    <row r="5226" spans="1:11" x14ac:dyDescent="0.2">
      <c r="A5226">
        <v>55724</v>
      </c>
      <c r="B5226" s="21">
        <v>44909</v>
      </c>
      <c r="C5226" s="26" t="s">
        <v>832</v>
      </c>
      <c r="D5226">
        <v>1</v>
      </c>
      <c r="E5226">
        <v>7</v>
      </c>
      <c r="F5226">
        <v>123</v>
      </c>
      <c r="G5226">
        <v>67.56</v>
      </c>
      <c r="H5226" t="str">
        <f>_xlfn.XLOOKUP(Table1[[#This Row],[MyyjäID]],myyjat!$A$2:$A$16,myyjat!$B$2:$B$16)</f>
        <v>Rauno</v>
      </c>
      <c r="I5226">
        <f>_xlfn.XLOOKUP(Table1[[#This Row],[Tuotenumero]],tuotteet!$A$2:$A$26,tuotteet!$C$2:$C$26)</f>
        <v>5</v>
      </c>
      <c r="J5226" t="str">
        <f>_xlfn.XLOOKUP(Table1[[#This Row],[ryhmäID]],ryhmat!$A$2:$A$7,ryhmat!$B$2:$B$7)</f>
        <v>Konsolit</v>
      </c>
      <c r="K5226">
        <f>Table1[[#This Row],[Myyntihinta]]-Table1[[#This Row],[Ostohinta]]</f>
        <v>55.44</v>
      </c>
    </row>
    <row r="5227" spans="1:11" x14ac:dyDescent="0.2">
      <c r="A5227">
        <v>55725</v>
      </c>
      <c r="B5227" s="21">
        <v>44909</v>
      </c>
      <c r="C5227" s="26" t="s">
        <v>828</v>
      </c>
      <c r="D5227">
        <v>1</v>
      </c>
      <c r="E5227">
        <v>7</v>
      </c>
      <c r="F5227">
        <v>15</v>
      </c>
      <c r="G5227">
        <v>11.18</v>
      </c>
      <c r="H5227" t="str">
        <f>_xlfn.XLOOKUP(Table1[[#This Row],[MyyjäID]],myyjat!$A$2:$A$16,myyjat!$B$2:$B$16)</f>
        <v>Rauno</v>
      </c>
      <c r="I5227">
        <f>_xlfn.XLOOKUP(Table1[[#This Row],[Tuotenumero]],tuotteet!$A$2:$A$26,tuotteet!$C$2:$C$26)</f>
        <v>4</v>
      </c>
      <c r="J5227" t="str">
        <f>_xlfn.XLOOKUP(Table1[[#This Row],[ryhmäID]],ryhmat!$A$2:$A$7,ryhmat!$B$2:$B$7)</f>
        <v>Tarvikkeet</v>
      </c>
      <c r="K5227">
        <f>Table1[[#This Row],[Myyntihinta]]-Table1[[#This Row],[Ostohinta]]</f>
        <v>3.8200000000000003</v>
      </c>
    </row>
    <row r="5228" spans="1:11" x14ac:dyDescent="0.2">
      <c r="A5228">
        <v>55726</v>
      </c>
      <c r="B5228" s="21">
        <v>44910</v>
      </c>
      <c r="C5228" s="26" t="s">
        <v>826</v>
      </c>
      <c r="D5228">
        <v>1</v>
      </c>
      <c r="E5228">
        <v>11</v>
      </c>
      <c r="F5228">
        <v>17</v>
      </c>
      <c r="G5228">
        <v>9.5399999999999991</v>
      </c>
      <c r="H5228" t="str">
        <f>_xlfn.XLOOKUP(Table1[[#This Row],[MyyjäID]],myyjat!$A$2:$A$16,myyjat!$B$2:$B$16)</f>
        <v>Lisbeth</v>
      </c>
      <c r="I5228">
        <f>_xlfn.XLOOKUP(Table1[[#This Row],[Tuotenumero]],tuotteet!$A$2:$A$26,tuotteet!$C$2:$C$26)</f>
        <v>4</v>
      </c>
      <c r="J5228" t="str">
        <f>_xlfn.XLOOKUP(Table1[[#This Row],[ryhmäID]],ryhmat!$A$2:$A$7,ryhmat!$B$2:$B$7)</f>
        <v>Tarvikkeet</v>
      </c>
      <c r="K5228">
        <f>Table1[[#This Row],[Myyntihinta]]-Table1[[#This Row],[Ostohinta]]</f>
        <v>7.4600000000000009</v>
      </c>
    </row>
    <row r="5229" spans="1:11" x14ac:dyDescent="0.2">
      <c r="A5229">
        <v>55727</v>
      </c>
      <c r="B5229" s="21">
        <v>44910</v>
      </c>
      <c r="C5229" s="26" t="s">
        <v>831</v>
      </c>
      <c r="D5229">
        <v>1</v>
      </c>
      <c r="E5229">
        <v>1</v>
      </c>
      <c r="F5229">
        <v>110</v>
      </c>
      <c r="G5229">
        <v>75.790000000000006</v>
      </c>
      <c r="H5229" t="str">
        <f>_xlfn.XLOOKUP(Table1[[#This Row],[MyyjäID]],myyjat!$A$2:$A$16,myyjat!$B$2:$B$16)</f>
        <v>Jani</v>
      </c>
      <c r="I5229">
        <f>_xlfn.XLOOKUP(Table1[[#This Row],[Tuotenumero]],tuotteet!$A$2:$A$26,tuotteet!$C$2:$C$26)</f>
        <v>6</v>
      </c>
      <c r="J5229" t="str">
        <f>_xlfn.XLOOKUP(Table1[[#This Row],[ryhmäID]],ryhmat!$A$2:$A$7,ryhmat!$B$2:$B$7)</f>
        <v>Digiboxit</v>
      </c>
      <c r="K5229">
        <f>Table1[[#This Row],[Myyntihinta]]-Table1[[#This Row],[Ostohinta]]</f>
        <v>34.209999999999994</v>
      </c>
    </row>
    <row r="5230" spans="1:11" x14ac:dyDescent="0.2">
      <c r="A5230">
        <v>55728</v>
      </c>
      <c r="B5230" s="21">
        <v>44910</v>
      </c>
      <c r="C5230" s="26" t="s">
        <v>828</v>
      </c>
      <c r="D5230">
        <v>1</v>
      </c>
      <c r="E5230">
        <v>7</v>
      </c>
      <c r="F5230">
        <v>15</v>
      </c>
      <c r="G5230">
        <v>10.61</v>
      </c>
      <c r="H5230" t="str">
        <f>_xlfn.XLOOKUP(Table1[[#This Row],[MyyjäID]],myyjat!$A$2:$A$16,myyjat!$B$2:$B$16)</f>
        <v>Rauno</v>
      </c>
      <c r="I5230">
        <f>_xlfn.XLOOKUP(Table1[[#This Row],[Tuotenumero]],tuotteet!$A$2:$A$26,tuotteet!$C$2:$C$26)</f>
        <v>4</v>
      </c>
      <c r="J5230" t="str">
        <f>_xlfn.XLOOKUP(Table1[[#This Row],[ryhmäID]],ryhmat!$A$2:$A$7,ryhmat!$B$2:$B$7)</f>
        <v>Tarvikkeet</v>
      </c>
      <c r="K5230">
        <f>Table1[[#This Row],[Myyntihinta]]-Table1[[#This Row],[Ostohinta]]</f>
        <v>4.3900000000000006</v>
      </c>
    </row>
    <row r="5231" spans="1:11" x14ac:dyDescent="0.2">
      <c r="A5231">
        <v>55729</v>
      </c>
      <c r="B5231" s="21">
        <v>44911</v>
      </c>
      <c r="C5231" s="26" t="s">
        <v>827</v>
      </c>
      <c r="D5231">
        <v>1</v>
      </c>
      <c r="E5231">
        <v>7</v>
      </c>
      <c r="F5231">
        <v>239</v>
      </c>
      <c r="G5231">
        <v>131.80000000000001</v>
      </c>
      <c r="H5231" t="str">
        <f>_xlfn.XLOOKUP(Table1[[#This Row],[MyyjäID]],myyjat!$A$2:$A$16,myyjat!$B$2:$B$16)</f>
        <v>Rauno</v>
      </c>
      <c r="I5231">
        <f>_xlfn.XLOOKUP(Table1[[#This Row],[Tuotenumero]],tuotteet!$A$2:$A$26,tuotteet!$C$2:$C$26)</f>
        <v>1</v>
      </c>
      <c r="J5231" t="str">
        <f>_xlfn.XLOOKUP(Table1[[#This Row],[ryhmäID]],ryhmat!$A$2:$A$7,ryhmat!$B$2:$B$7)</f>
        <v>Äänentoisto</v>
      </c>
      <c r="K5231">
        <f>Table1[[#This Row],[Myyntihinta]]-Table1[[#This Row],[Ostohinta]]</f>
        <v>107.19999999999999</v>
      </c>
    </row>
    <row r="5232" spans="1:11" x14ac:dyDescent="0.2">
      <c r="A5232">
        <v>55730</v>
      </c>
      <c r="B5232" s="21">
        <v>44911</v>
      </c>
      <c r="C5232" s="26" t="s">
        <v>828</v>
      </c>
      <c r="D5232">
        <v>1</v>
      </c>
      <c r="E5232">
        <v>16</v>
      </c>
      <c r="F5232">
        <v>14</v>
      </c>
      <c r="G5232">
        <v>10.81</v>
      </c>
      <c r="H5232" t="str">
        <f>_xlfn.XLOOKUP(Table1[[#This Row],[MyyjäID]],myyjat!$A$2:$A$16,myyjat!$B$2:$B$16)</f>
        <v>Sanni</v>
      </c>
      <c r="I5232">
        <f>_xlfn.XLOOKUP(Table1[[#This Row],[Tuotenumero]],tuotteet!$A$2:$A$26,tuotteet!$C$2:$C$26)</f>
        <v>4</v>
      </c>
      <c r="J5232" t="str">
        <f>_xlfn.XLOOKUP(Table1[[#This Row],[ryhmäID]],ryhmat!$A$2:$A$7,ryhmat!$B$2:$B$7)</f>
        <v>Tarvikkeet</v>
      </c>
      <c r="K5232">
        <f>Table1[[#This Row],[Myyntihinta]]-Table1[[#This Row],[Ostohinta]]</f>
        <v>3.1899999999999995</v>
      </c>
    </row>
    <row r="5233" spans="1:11" x14ac:dyDescent="0.2">
      <c r="A5233">
        <v>55731</v>
      </c>
      <c r="B5233" s="21">
        <v>44911</v>
      </c>
      <c r="C5233" s="26" t="s">
        <v>832</v>
      </c>
      <c r="D5233">
        <v>1</v>
      </c>
      <c r="E5233">
        <v>11</v>
      </c>
      <c r="F5233">
        <v>119</v>
      </c>
      <c r="G5233">
        <v>62.28</v>
      </c>
      <c r="H5233" t="str">
        <f>_xlfn.XLOOKUP(Table1[[#This Row],[MyyjäID]],myyjat!$A$2:$A$16,myyjat!$B$2:$B$16)</f>
        <v>Lisbeth</v>
      </c>
      <c r="I5233">
        <f>_xlfn.XLOOKUP(Table1[[#This Row],[Tuotenumero]],tuotteet!$A$2:$A$26,tuotteet!$C$2:$C$26)</f>
        <v>5</v>
      </c>
      <c r="J5233" t="str">
        <f>_xlfn.XLOOKUP(Table1[[#This Row],[ryhmäID]],ryhmat!$A$2:$A$7,ryhmat!$B$2:$B$7)</f>
        <v>Konsolit</v>
      </c>
      <c r="K5233">
        <f>Table1[[#This Row],[Myyntihinta]]-Table1[[#This Row],[Ostohinta]]</f>
        <v>56.72</v>
      </c>
    </row>
    <row r="5234" spans="1:11" x14ac:dyDescent="0.2">
      <c r="A5234">
        <v>55732</v>
      </c>
      <c r="B5234" s="21">
        <v>44912</v>
      </c>
      <c r="C5234" s="26" t="s">
        <v>829</v>
      </c>
      <c r="D5234">
        <v>1</v>
      </c>
      <c r="E5234">
        <v>1</v>
      </c>
      <c r="F5234">
        <v>346</v>
      </c>
      <c r="G5234">
        <v>228.81</v>
      </c>
      <c r="H5234" t="str">
        <f>_xlfn.XLOOKUP(Table1[[#This Row],[MyyjäID]],myyjat!$A$2:$A$16,myyjat!$B$2:$B$16)</f>
        <v>Jani</v>
      </c>
      <c r="I5234">
        <f>_xlfn.XLOOKUP(Table1[[#This Row],[Tuotenumero]],tuotteet!$A$2:$A$26,tuotteet!$C$2:$C$26)</f>
        <v>3</v>
      </c>
      <c r="J5234" t="str">
        <f>_xlfn.XLOOKUP(Table1[[#This Row],[ryhmäID]],ryhmat!$A$2:$A$7,ryhmat!$B$2:$B$7)</f>
        <v>TV</v>
      </c>
      <c r="K5234">
        <f>Table1[[#This Row],[Myyntihinta]]-Table1[[#This Row],[Ostohinta]]</f>
        <v>117.19</v>
      </c>
    </row>
    <row r="5235" spans="1:11" x14ac:dyDescent="0.2">
      <c r="A5235">
        <v>55733</v>
      </c>
      <c r="B5235" s="21">
        <v>44912</v>
      </c>
      <c r="C5235" s="26" t="s">
        <v>828</v>
      </c>
      <c r="D5235">
        <v>1</v>
      </c>
      <c r="E5235">
        <v>19</v>
      </c>
      <c r="F5235">
        <v>14</v>
      </c>
      <c r="G5235">
        <v>10.74</v>
      </c>
      <c r="H5235" t="str">
        <f>_xlfn.XLOOKUP(Table1[[#This Row],[MyyjäID]],myyjat!$A$2:$A$16,myyjat!$B$2:$B$16)</f>
        <v>Valtteri</v>
      </c>
      <c r="I5235">
        <f>_xlfn.XLOOKUP(Table1[[#This Row],[Tuotenumero]],tuotteet!$A$2:$A$26,tuotteet!$C$2:$C$26)</f>
        <v>4</v>
      </c>
      <c r="J5235" t="str">
        <f>_xlfn.XLOOKUP(Table1[[#This Row],[ryhmäID]],ryhmat!$A$2:$A$7,ryhmat!$B$2:$B$7)</f>
        <v>Tarvikkeet</v>
      </c>
      <c r="K5235">
        <f>Table1[[#This Row],[Myyntihinta]]-Table1[[#This Row],[Ostohinta]]</f>
        <v>3.26</v>
      </c>
    </row>
    <row r="5236" spans="1:11" x14ac:dyDescent="0.2">
      <c r="A5236">
        <v>55734</v>
      </c>
      <c r="B5236" s="21">
        <v>44912</v>
      </c>
      <c r="C5236" s="26" t="s">
        <v>826</v>
      </c>
      <c r="D5236">
        <v>1</v>
      </c>
      <c r="E5236">
        <v>14</v>
      </c>
      <c r="F5236">
        <v>18</v>
      </c>
      <c r="G5236">
        <v>8.85</v>
      </c>
      <c r="H5236" t="str">
        <f>_xlfn.XLOOKUP(Table1[[#This Row],[MyyjäID]],myyjat!$A$2:$A$16,myyjat!$B$2:$B$16)</f>
        <v>Hillevi</v>
      </c>
      <c r="I5236">
        <f>_xlfn.XLOOKUP(Table1[[#This Row],[Tuotenumero]],tuotteet!$A$2:$A$26,tuotteet!$C$2:$C$26)</f>
        <v>4</v>
      </c>
      <c r="J5236" t="str">
        <f>_xlfn.XLOOKUP(Table1[[#This Row],[ryhmäID]],ryhmat!$A$2:$A$7,ryhmat!$B$2:$B$7)</f>
        <v>Tarvikkeet</v>
      </c>
      <c r="K5236">
        <f>Table1[[#This Row],[Myyntihinta]]-Table1[[#This Row],[Ostohinta]]</f>
        <v>9.15</v>
      </c>
    </row>
    <row r="5237" spans="1:11" x14ac:dyDescent="0.2">
      <c r="A5237">
        <v>55735</v>
      </c>
      <c r="B5237" s="21">
        <v>44912</v>
      </c>
      <c r="C5237" s="26" t="s">
        <v>828</v>
      </c>
      <c r="D5237">
        <v>1</v>
      </c>
      <c r="E5237">
        <v>2</v>
      </c>
      <c r="F5237">
        <v>15</v>
      </c>
      <c r="G5237">
        <v>10.81</v>
      </c>
      <c r="H5237" t="str">
        <f>_xlfn.XLOOKUP(Table1[[#This Row],[MyyjäID]],myyjat!$A$2:$A$16,myyjat!$B$2:$B$16)</f>
        <v>Petteri</v>
      </c>
      <c r="I5237">
        <f>_xlfn.XLOOKUP(Table1[[#This Row],[Tuotenumero]],tuotteet!$A$2:$A$26,tuotteet!$C$2:$C$26)</f>
        <v>4</v>
      </c>
      <c r="J5237" t="str">
        <f>_xlfn.XLOOKUP(Table1[[#This Row],[ryhmäID]],ryhmat!$A$2:$A$7,ryhmat!$B$2:$B$7)</f>
        <v>Tarvikkeet</v>
      </c>
      <c r="K5237">
        <f>Table1[[#This Row],[Myyntihinta]]-Table1[[#This Row],[Ostohinta]]</f>
        <v>4.1899999999999995</v>
      </c>
    </row>
    <row r="5238" spans="1:11" x14ac:dyDescent="0.2">
      <c r="A5238">
        <v>55736</v>
      </c>
      <c r="B5238" s="21">
        <v>44913</v>
      </c>
      <c r="C5238" s="26" t="s">
        <v>828</v>
      </c>
      <c r="D5238">
        <v>1</v>
      </c>
      <c r="E5238">
        <v>6</v>
      </c>
      <c r="F5238">
        <v>15</v>
      </c>
      <c r="G5238">
        <v>11.07</v>
      </c>
      <c r="H5238" t="str">
        <f>_xlfn.XLOOKUP(Table1[[#This Row],[MyyjäID]],myyjat!$A$2:$A$16,myyjat!$B$2:$B$16)</f>
        <v>Hessu</v>
      </c>
      <c r="I5238">
        <f>_xlfn.XLOOKUP(Table1[[#This Row],[Tuotenumero]],tuotteet!$A$2:$A$26,tuotteet!$C$2:$C$26)</f>
        <v>4</v>
      </c>
      <c r="J5238" t="str">
        <f>_xlfn.XLOOKUP(Table1[[#This Row],[ryhmäID]],ryhmat!$A$2:$A$7,ryhmat!$B$2:$B$7)</f>
        <v>Tarvikkeet</v>
      </c>
      <c r="K5238">
        <f>Table1[[#This Row],[Myyntihinta]]-Table1[[#This Row],[Ostohinta]]</f>
        <v>3.9299999999999997</v>
      </c>
    </row>
    <row r="5239" spans="1:11" x14ac:dyDescent="0.2">
      <c r="A5239">
        <v>55737</v>
      </c>
      <c r="B5239" s="21">
        <v>44913</v>
      </c>
      <c r="C5239" s="26" t="s">
        <v>828</v>
      </c>
      <c r="D5239">
        <v>1</v>
      </c>
      <c r="E5239">
        <v>1</v>
      </c>
      <c r="F5239">
        <v>14</v>
      </c>
      <c r="G5239">
        <v>10.24</v>
      </c>
      <c r="H5239" t="str">
        <f>_xlfn.XLOOKUP(Table1[[#This Row],[MyyjäID]],myyjat!$A$2:$A$16,myyjat!$B$2:$B$16)</f>
        <v>Jani</v>
      </c>
      <c r="I5239">
        <f>_xlfn.XLOOKUP(Table1[[#This Row],[Tuotenumero]],tuotteet!$A$2:$A$26,tuotteet!$C$2:$C$26)</f>
        <v>4</v>
      </c>
      <c r="J5239" t="str">
        <f>_xlfn.XLOOKUP(Table1[[#This Row],[ryhmäID]],ryhmat!$A$2:$A$7,ryhmat!$B$2:$B$7)</f>
        <v>Tarvikkeet</v>
      </c>
      <c r="K5239">
        <f>Table1[[#This Row],[Myyntihinta]]-Table1[[#This Row],[Ostohinta]]</f>
        <v>3.76</v>
      </c>
    </row>
    <row r="5240" spans="1:11" x14ac:dyDescent="0.2">
      <c r="A5240">
        <v>55738</v>
      </c>
      <c r="B5240" s="21">
        <v>44913</v>
      </c>
      <c r="C5240" s="26" t="s">
        <v>828</v>
      </c>
      <c r="D5240">
        <v>1</v>
      </c>
      <c r="E5240">
        <v>7</v>
      </c>
      <c r="F5240">
        <v>15</v>
      </c>
      <c r="G5240">
        <v>10.35</v>
      </c>
      <c r="H5240" t="str">
        <f>_xlfn.XLOOKUP(Table1[[#This Row],[MyyjäID]],myyjat!$A$2:$A$16,myyjat!$B$2:$B$16)</f>
        <v>Rauno</v>
      </c>
      <c r="I5240">
        <f>_xlfn.XLOOKUP(Table1[[#This Row],[Tuotenumero]],tuotteet!$A$2:$A$26,tuotteet!$C$2:$C$26)</f>
        <v>4</v>
      </c>
      <c r="J5240" t="str">
        <f>_xlfn.XLOOKUP(Table1[[#This Row],[ryhmäID]],ryhmat!$A$2:$A$7,ryhmat!$B$2:$B$7)</f>
        <v>Tarvikkeet</v>
      </c>
      <c r="K5240">
        <f>Table1[[#This Row],[Myyntihinta]]-Table1[[#This Row],[Ostohinta]]</f>
        <v>4.6500000000000004</v>
      </c>
    </row>
    <row r="5241" spans="1:11" x14ac:dyDescent="0.2">
      <c r="A5241">
        <v>55739</v>
      </c>
      <c r="B5241" s="21">
        <v>44913</v>
      </c>
      <c r="C5241" s="26" t="s">
        <v>827</v>
      </c>
      <c r="D5241">
        <v>1</v>
      </c>
      <c r="E5241">
        <v>5</v>
      </c>
      <c r="F5241">
        <v>247</v>
      </c>
      <c r="G5241">
        <v>132.83000000000001</v>
      </c>
      <c r="H5241" t="str">
        <f>_xlfn.XLOOKUP(Table1[[#This Row],[MyyjäID]],myyjat!$A$2:$A$16,myyjat!$B$2:$B$16)</f>
        <v>Liisa</v>
      </c>
      <c r="I5241">
        <f>_xlfn.XLOOKUP(Table1[[#This Row],[Tuotenumero]],tuotteet!$A$2:$A$26,tuotteet!$C$2:$C$26)</f>
        <v>1</v>
      </c>
      <c r="J5241" t="str">
        <f>_xlfn.XLOOKUP(Table1[[#This Row],[ryhmäID]],ryhmat!$A$2:$A$7,ryhmat!$B$2:$B$7)</f>
        <v>Äänentoisto</v>
      </c>
      <c r="K5241">
        <f>Table1[[#This Row],[Myyntihinta]]-Table1[[#This Row],[Ostohinta]]</f>
        <v>114.16999999999999</v>
      </c>
    </row>
    <row r="5242" spans="1:11" x14ac:dyDescent="0.2">
      <c r="A5242">
        <v>55740</v>
      </c>
      <c r="B5242" s="21">
        <v>44914</v>
      </c>
      <c r="C5242" s="26" t="s">
        <v>832</v>
      </c>
      <c r="D5242">
        <v>1</v>
      </c>
      <c r="E5242">
        <v>16</v>
      </c>
      <c r="F5242">
        <v>125</v>
      </c>
      <c r="G5242">
        <v>62.57</v>
      </c>
      <c r="H5242" t="str">
        <f>_xlfn.XLOOKUP(Table1[[#This Row],[MyyjäID]],myyjat!$A$2:$A$16,myyjat!$B$2:$B$16)</f>
        <v>Sanni</v>
      </c>
      <c r="I5242">
        <f>_xlfn.XLOOKUP(Table1[[#This Row],[Tuotenumero]],tuotteet!$A$2:$A$26,tuotteet!$C$2:$C$26)</f>
        <v>5</v>
      </c>
      <c r="J5242" t="str">
        <f>_xlfn.XLOOKUP(Table1[[#This Row],[ryhmäID]],ryhmat!$A$2:$A$7,ryhmat!$B$2:$B$7)</f>
        <v>Konsolit</v>
      </c>
      <c r="K5242">
        <f>Table1[[#This Row],[Myyntihinta]]-Table1[[#This Row],[Ostohinta]]</f>
        <v>62.43</v>
      </c>
    </row>
    <row r="5243" spans="1:11" x14ac:dyDescent="0.2">
      <c r="A5243">
        <v>55741</v>
      </c>
      <c r="B5243" s="21">
        <v>44914</v>
      </c>
      <c r="C5243" s="26" t="s">
        <v>833</v>
      </c>
      <c r="D5243">
        <v>1</v>
      </c>
      <c r="E5243">
        <v>11</v>
      </c>
      <c r="F5243">
        <v>33</v>
      </c>
      <c r="G5243">
        <v>19.16</v>
      </c>
      <c r="H5243" t="str">
        <f>_xlfn.XLOOKUP(Table1[[#This Row],[MyyjäID]],myyjat!$A$2:$A$16,myyjat!$B$2:$B$16)</f>
        <v>Lisbeth</v>
      </c>
      <c r="I5243">
        <f>_xlfn.XLOOKUP(Table1[[#This Row],[Tuotenumero]],tuotteet!$A$2:$A$26,tuotteet!$C$2:$C$26)</f>
        <v>4</v>
      </c>
      <c r="J5243" t="str">
        <f>_xlfn.XLOOKUP(Table1[[#This Row],[ryhmäID]],ryhmat!$A$2:$A$7,ryhmat!$B$2:$B$7)</f>
        <v>Tarvikkeet</v>
      </c>
      <c r="K5243">
        <f>Table1[[#This Row],[Myyntihinta]]-Table1[[#This Row],[Ostohinta]]</f>
        <v>13.84</v>
      </c>
    </row>
    <row r="5244" spans="1:11" x14ac:dyDescent="0.2">
      <c r="A5244">
        <v>55742</v>
      </c>
      <c r="B5244" s="21">
        <v>44914</v>
      </c>
      <c r="C5244" s="26" t="s">
        <v>828</v>
      </c>
      <c r="D5244">
        <v>1</v>
      </c>
      <c r="E5244">
        <v>5</v>
      </c>
      <c r="F5244">
        <v>15</v>
      </c>
      <c r="G5244">
        <v>11.27</v>
      </c>
      <c r="H5244" t="str">
        <f>_xlfn.XLOOKUP(Table1[[#This Row],[MyyjäID]],myyjat!$A$2:$A$16,myyjat!$B$2:$B$16)</f>
        <v>Liisa</v>
      </c>
      <c r="I5244">
        <f>_xlfn.XLOOKUP(Table1[[#This Row],[Tuotenumero]],tuotteet!$A$2:$A$26,tuotteet!$C$2:$C$26)</f>
        <v>4</v>
      </c>
      <c r="J5244" t="str">
        <f>_xlfn.XLOOKUP(Table1[[#This Row],[ryhmäID]],ryhmat!$A$2:$A$7,ryhmat!$B$2:$B$7)</f>
        <v>Tarvikkeet</v>
      </c>
      <c r="K5244">
        <f>Table1[[#This Row],[Myyntihinta]]-Table1[[#This Row],[Ostohinta]]</f>
        <v>3.7300000000000004</v>
      </c>
    </row>
    <row r="5245" spans="1:11" x14ac:dyDescent="0.2">
      <c r="A5245">
        <v>55743</v>
      </c>
      <c r="B5245" s="21">
        <v>44915</v>
      </c>
      <c r="C5245" s="26" t="s">
        <v>828</v>
      </c>
      <c r="D5245">
        <v>1</v>
      </c>
      <c r="E5245">
        <v>1</v>
      </c>
      <c r="F5245">
        <v>14</v>
      </c>
      <c r="G5245">
        <v>10.62</v>
      </c>
      <c r="H5245" t="str">
        <f>_xlfn.XLOOKUP(Table1[[#This Row],[MyyjäID]],myyjat!$A$2:$A$16,myyjat!$B$2:$B$16)</f>
        <v>Jani</v>
      </c>
      <c r="I5245">
        <f>_xlfn.XLOOKUP(Table1[[#This Row],[Tuotenumero]],tuotteet!$A$2:$A$26,tuotteet!$C$2:$C$26)</f>
        <v>4</v>
      </c>
      <c r="J5245" t="str">
        <f>_xlfn.XLOOKUP(Table1[[#This Row],[ryhmäID]],ryhmat!$A$2:$A$7,ryhmat!$B$2:$B$7)</f>
        <v>Tarvikkeet</v>
      </c>
      <c r="K5245">
        <f>Table1[[#This Row],[Myyntihinta]]-Table1[[#This Row],[Ostohinta]]</f>
        <v>3.3800000000000008</v>
      </c>
    </row>
    <row r="5246" spans="1:11" x14ac:dyDescent="0.2">
      <c r="A5246">
        <v>55744</v>
      </c>
      <c r="B5246" s="21">
        <v>44915</v>
      </c>
      <c r="C5246" s="26" t="s">
        <v>830</v>
      </c>
      <c r="D5246">
        <v>1</v>
      </c>
      <c r="E5246">
        <v>2</v>
      </c>
      <c r="F5246">
        <v>58</v>
      </c>
      <c r="G5246">
        <v>42.5</v>
      </c>
      <c r="H5246" t="str">
        <f>_xlfn.XLOOKUP(Table1[[#This Row],[MyyjäID]],myyjat!$A$2:$A$16,myyjat!$B$2:$B$16)</f>
        <v>Petteri</v>
      </c>
      <c r="I5246">
        <f>_xlfn.XLOOKUP(Table1[[#This Row],[Tuotenumero]],tuotteet!$A$2:$A$26,tuotteet!$C$2:$C$26)</f>
        <v>4</v>
      </c>
      <c r="J5246" t="str">
        <f>_xlfn.XLOOKUP(Table1[[#This Row],[ryhmäID]],ryhmat!$A$2:$A$7,ryhmat!$B$2:$B$7)</f>
        <v>Tarvikkeet</v>
      </c>
      <c r="K5246">
        <f>Table1[[#This Row],[Myyntihinta]]-Table1[[#This Row],[Ostohinta]]</f>
        <v>15.5</v>
      </c>
    </row>
    <row r="5247" spans="1:11" x14ac:dyDescent="0.2">
      <c r="A5247">
        <v>55745</v>
      </c>
      <c r="B5247" s="21">
        <v>44915</v>
      </c>
      <c r="C5247" s="26" t="s">
        <v>828</v>
      </c>
      <c r="D5247">
        <v>1</v>
      </c>
      <c r="E5247">
        <v>5</v>
      </c>
      <c r="F5247">
        <v>15</v>
      </c>
      <c r="G5247">
        <v>11.02</v>
      </c>
      <c r="H5247" t="str">
        <f>_xlfn.XLOOKUP(Table1[[#This Row],[MyyjäID]],myyjat!$A$2:$A$16,myyjat!$B$2:$B$16)</f>
        <v>Liisa</v>
      </c>
      <c r="I5247">
        <f>_xlfn.XLOOKUP(Table1[[#This Row],[Tuotenumero]],tuotteet!$A$2:$A$26,tuotteet!$C$2:$C$26)</f>
        <v>4</v>
      </c>
      <c r="J5247" t="str">
        <f>_xlfn.XLOOKUP(Table1[[#This Row],[ryhmäID]],ryhmat!$A$2:$A$7,ryhmat!$B$2:$B$7)</f>
        <v>Tarvikkeet</v>
      </c>
      <c r="K5247">
        <f>Table1[[#This Row],[Myyntihinta]]-Table1[[#This Row],[Ostohinta]]</f>
        <v>3.9800000000000004</v>
      </c>
    </row>
    <row r="5248" spans="1:11" x14ac:dyDescent="0.2">
      <c r="A5248">
        <v>55746</v>
      </c>
      <c r="B5248" s="21">
        <v>44915</v>
      </c>
      <c r="C5248" s="26" t="s">
        <v>828</v>
      </c>
      <c r="D5248">
        <v>1</v>
      </c>
      <c r="E5248">
        <v>6</v>
      </c>
      <c r="F5248">
        <v>14</v>
      </c>
      <c r="G5248">
        <v>11.09</v>
      </c>
      <c r="H5248" t="str">
        <f>_xlfn.XLOOKUP(Table1[[#This Row],[MyyjäID]],myyjat!$A$2:$A$16,myyjat!$B$2:$B$16)</f>
        <v>Hessu</v>
      </c>
      <c r="I5248">
        <f>_xlfn.XLOOKUP(Table1[[#This Row],[Tuotenumero]],tuotteet!$A$2:$A$26,tuotteet!$C$2:$C$26)</f>
        <v>4</v>
      </c>
      <c r="J5248" t="str">
        <f>_xlfn.XLOOKUP(Table1[[#This Row],[ryhmäID]],ryhmat!$A$2:$A$7,ryhmat!$B$2:$B$7)</f>
        <v>Tarvikkeet</v>
      </c>
      <c r="K5248">
        <f>Table1[[#This Row],[Myyntihinta]]-Table1[[#This Row],[Ostohinta]]</f>
        <v>2.91</v>
      </c>
    </row>
    <row r="5249" spans="1:11" x14ac:dyDescent="0.2">
      <c r="A5249">
        <v>55747</v>
      </c>
      <c r="B5249" s="21">
        <v>44915</v>
      </c>
      <c r="C5249" s="26" t="s">
        <v>827</v>
      </c>
      <c r="D5249">
        <v>1</v>
      </c>
      <c r="E5249">
        <v>7</v>
      </c>
      <c r="F5249">
        <v>253</v>
      </c>
      <c r="G5249">
        <v>130.96</v>
      </c>
      <c r="H5249" t="str">
        <f>_xlfn.XLOOKUP(Table1[[#This Row],[MyyjäID]],myyjat!$A$2:$A$16,myyjat!$B$2:$B$16)</f>
        <v>Rauno</v>
      </c>
      <c r="I5249">
        <f>_xlfn.XLOOKUP(Table1[[#This Row],[Tuotenumero]],tuotteet!$A$2:$A$26,tuotteet!$C$2:$C$26)</f>
        <v>1</v>
      </c>
      <c r="J5249" t="str">
        <f>_xlfn.XLOOKUP(Table1[[#This Row],[ryhmäID]],ryhmat!$A$2:$A$7,ryhmat!$B$2:$B$7)</f>
        <v>Äänentoisto</v>
      </c>
      <c r="K5249">
        <f>Table1[[#This Row],[Myyntihinta]]-Table1[[#This Row],[Ostohinta]]</f>
        <v>122.03999999999999</v>
      </c>
    </row>
    <row r="5250" spans="1:11" x14ac:dyDescent="0.2">
      <c r="A5250">
        <v>55748</v>
      </c>
      <c r="B5250" s="21">
        <v>44915</v>
      </c>
      <c r="C5250" s="26" t="s">
        <v>828</v>
      </c>
      <c r="D5250">
        <v>1</v>
      </c>
      <c r="E5250">
        <v>1</v>
      </c>
      <c r="F5250">
        <v>15</v>
      </c>
      <c r="G5250">
        <v>10.92</v>
      </c>
      <c r="H5250" t="str">
        <f>_xlfn.XLOOKUP(Table1[[#This Row],[MyyjäID]],myyjat!$A$2:$A$16,myyjat!$B$2:$B$16)</f>
        <v>Jani</v>
      </c>
      <c r="I5250">
        <f>_xlfn.XLOOKUP(Table1[[#This Row],[Tuotenumero]],tuotteet!$A$2:$A$26,tuotteet!$C$2:$C$26)</f>
        <v>4</v>
      </c>
      <c r="J5250" t="str">
        <f>_xlfn.XLOOKUP(Table1[[#This Row],[ryhmäID]],ryhmat!$A$2:$A$7,ryhmat!$B$2:$B$7)</f>
        <v>Tarvikkeet</v>
      </c>
      <c r="K5250">
        <f>Table1[[#This Row],[Myyntihinta]]-Table1[[#This Row],[Ostohinta]]</f>
        <v>4.08</v>
      </c>
    </row>
    <row r="5251" spans="1:11" x14ac:dyDescent="0.2">
      <c r="A5251">
        <v>55749</v>
      </c>
      <c r="B5251" s="21">
        <v>44915</v>
      </c>
      <c r="C5251" s="26" t="s">
        <v>828</v>
      </c>
      <c r="D5251">
        <v>1</v>
      </c>
      <c r="E5251">
        <v>7</v>
      </c>
      <c r="F5251">
        <v>14</v>
      </c>
      <c r="G5251">
        <v>10.38</v>
      </c>
      <c r="H5251" t="str">
        <f>_xlfn.XLOOKUP(Table1[[#This Row],[MyyjäID]],myyjat!$A$2:$A$16,myyjat!$B$2:$B$16)</f>
        <v>Rauno</v>
      </c>
      <c r="I5251">
        <f>_xlfn.XLOOKUP(Table1[[#This Row],[Tuotenumero]],tuotteet!$A$2:$A$26,tuotteet!$C$2:$C$26)</f>
        <v>4</v>
      </c>
      <c r="J5251" t="str">
        <f>_xlfn.XLOOKUP(Table1[[#This Row],[ryhmäID]],ryhmat!$A$2:$A$7,ryhmat!$B$2:$B$7)</f>
        <v>Tarvikkeet</v>
      </c>
      <c r="K5251">
        <f>Table1[[#This Row],[Myyntihinta]]-Table1[[#This Row],[Ostohinta]]</f>
        <v>3.6199999999999992</v>
      </c>
    </row>
    <row r="5252" spans="1:11" x14ac:dyDescent="0.2">
      <c r="A5252">
        <v>55750</v>
      </c>
      <c r="B5252" s="21">
        <v>44915</v>
      </c>
      <c r="C5252" s="26" t="s">
        <v>828</v>
      </c>
      <c r="D5252">
        <v>1</v>
      </c>
      <c r="E5252">
        <v>16</v>
      </c>
      <c r="F5252">
        <v>15</v>
      </c>
      <c r="G5252">
        <v>10.31</v>
      </c>
      <c r="H5252" t="str">
        <f>_xlfn.XLOOKUP(Table1[[#This Row],[MyyjäID]],myyjat!$A$2:$A$16,myyjat!$B$2:$B$16)</f>
        <v>Sanni</v>
      </c>
      <c r="I5252">
        <f>_xlfn.XLOOKUP(Table1[[#This Row],[Tuotenumero]],tuotteet!$A$2:$A$26,tuotteet!$C$2:$C$26)</f>
        <v>4</v>
      </c>
      <c r="J5252" t="str">
        <f>_xlfn.XLOOKUP(Table1[[#This Row],[ryhmäID]],ryhmat!$A$2:$A$7,ryhmat!$B$2:$B$7)</f>
        <v>Tarvikkeet</v>
      </c>
      <c r="K5252">
        <f>Table1[[#This Row],[Myyntihinta]]-Table1[[#This Row],[Ostohinta]]</f>
        <v>4.6899999999999995</v>
      </c>
    </row>
    <row r="5253" spans="1:11" x14ac:dyDescent="0.2">
      <c r="A5253">
        <v>55751</v>
      </c>
      <c r="B5253" s="21">
        <v>44915</v>
      </c>
      <c r="C5253" s="26" t="s">
        <v>828</v>
      </c>
      <c r="D5253">
        <v>1</v>
      </c>
      <c r="E5253">
        <v>9</v>
      </c>
      <c r="F5253">
        <v>14</v>
      </c>
      <c r="G5253">
        <v>10.95</v>
      </c>
      <c r="H5253" t="str">
        <f>_xlfn.XLOOKUP(Table1[[#This Row],[MyyjäID]],myyjat!$A$2:$A$16,myyjat!$B$2:$B$16)</f>
        <v>Maija</v>
      </c>
      <c r="I5253">
        <f>_xlfn.XLOOKUP(Table1[[#This Row],[Tuotenumero]],tuotteet!$A$2:$A$26,tuotteet!$C$2:$C$26)</f>
        <v>4</v>
      </c>
      <c r="J5253" t="str">
        <f>_xlfn.XLOOKUP(Table1[[#This Row],[ryhmäID]],ryhmat!$A$2:$A$7,ryhmat!$B$2:$B$7)</f>
        <v>Tarvikkeet</v>
      </c>
      <c r="K5253">
        <f>Table1[[#This Row],[Myyntihinta]]-Table1[[#This Row],[Ostohinta]]</f>
        <v>3.0500000000000007</v>
      </c>
    </row>
    <row r="5254" spans="1:11" x14ac:dyDescent="0.2">
      <c r="A5254">
        <v>55752</v>
      </c>
      <c r="B5254" s="21">
        <v>44916</v>
      </c>
      <c r="C5254" s="26" t="s">
        <v>828</v>
      </c>
      <c r="D5254">
        <v>1</v>
      </c>
      <c r="E5254">
        <v>7</v>
      </c>
      <c r="F5254">
        <v>15</v>
      </c>
      <c r="G5254">
        <v>10.94</v>
      </c>
      <c r="H5254" t="str">
        <f>_xlfn.XLOOKUP(Table1[[#This Row],[MyyjäID]],myyjat!$A$2:$A$16,myyjat!$B$2:$B$16)</f>
        <v>Rauno</v>
      </c>
      <c r="I5254">
        <f>_xlfn.XLOOKUP(Table1[[#This Row],[Tuotenumero]],tuotteet!$A$2:$A$26,tuotteet!$C$2:$C$26)</f>
        <v>4</v>
      </c>
      <c r="J5254" t="str">
        <f>_xlfn.XLOOKUP(Table1[[#This Row],[ryhmäID]],ryhmat!$A$2:$A$7,ryhmat!$B$2:$B$7)</f>
        <v>Tarvikkeet</v>
      </c>
      <c r="K5254">
        <f>Table1[[#This Row],[Myyntihinta]]-Table1[[#This Row],[Ostohinta]]</f>
        <v>4.0600000000000005</v>
      </c>
    </row>
    <row r="5255" spans="1:11" x14ac:dyDescent="0.2">
      <c r="A5255">
        <v>55753</v>
      </c>
      <c r="B5255" s="21">
        <v>44917</v>
      </c>
      <c r="C5255" s="26" t="s">
        <v>828</v>
      </c>
      <c r="D5255">
        <v>1</v>
      </c>
      <c r="E5255">
        <v>7</v>
      </c>
      <c r="F5255">
        <v>14</v>
      </c>
      <c r="G5255">
        <v>11.07</v>
      </c>
      <c r="H5255" t="str">
        <f>_xlfn.XLOOKUP(Table1[[#This Row],[MyyjäID]],myyjat!$A$2:$A$16,myyjat!$B$2:$B$16)</f>
        <v>Rauno</v>
      </c>
      <c r="I5255">
        <f>_xlfn.XLOOKUP(Table1[[#This Row],[Tuotenumero]],tuotteet!$A$2:$A$26,tuotteet!$C$2:$C$26)</f>
        <v>4</v>
      </c>
      <c r="J5255" t="str">
        <f>_xlfn.XLOOKUP(Table1[[#This Row],[ryhmäID]],ryhmat!$A$2:$A$7,ryhmat!$B$2:$B$7)</f>
        <v>Tarvikkeet</v>
      </c>
      <c r="K5255">
        <f>Table1[[#This Row],[Myyntihinta]]-Table1[[#This Row],[Ostohinta]]</f>
        <v>2.9299999999999997</v>
      </c>
    </row>
    <row r="5256" spans="1:11" x14ac:dyDescent="0.2">
      <c r="A5256">
        <v>55754</v>
      </c>
      <c r="B5256" s="21">
        <v>44917</v>
      </c>
      <c r="C5256" s="26" t="s">
        <v>828</v>
      </c>
      <c r="D5256">
        <v>1</v>
      </c>
      <c r="E5256">
        <v>19</v>
      </c>
      <c r="F5256">
        <v>15</v>
      </c>
      <c r="G5256">
        <v>10.25</v>
      </c>
      <c r="H5256" t="str">
        <f>_xlfn.XLOOKUP(Table1[[#This Row],[MyyjäID]],myyjat!$A$2:$A$16,myyjat!$B$2:$B$16)</f>
        <v>Valtteri</v>
      </c>
      <c r="I5256">
        <f>_xlfn.XLOOKUP(Table1[[#This Row],[Tuotenumero]],tuotteet!$A$2:$A$26,tuotteet!$C$2:$C$26)</f>
        <v>4</v>
      </c>
      <c r="J5256" t="str">
        <f>_xlfn.XLOOKUP(Table1[[#This Row],[ryhmäID]],ryhmat!$A$2:$A$7,ryhmat!$B$2:$B$7)</f>
        <v>Tarvikkeet</v>
      </c>
      <c r="K5256">
        <f>Table1[[#This Row],[Myyntihinta]]-Table1[[#This Row],[Ostohinta]]</f>
        <v>4.75</v>
      </c>
    </row>
    <row r="5257" spans="1:11" x14ac:dyDescent="0.2">
      <c r="A5257">
        <v>55755</v>
      </c>
      <c r="B5257" s="21">
        <v>44918</v>
      </c>
      <c r="C5257" s="26" t="s">
        <v>826</v>
      </c>
      <c r="D5257">
        <v>1</v>
      </c>
      <c r="E5257">
        <v>1</v>
      </c>
      <c r="F5257">
        <v>17</v>
      </c>
      <c r="G5257">
        <v>8.82</v>
      </c>
      <c r="H5257" t="str">
        <f>_xlfn.XLOOKUP(Table1[[#This Row],[MyyjäID]],myyjat!$A$2:$A$16,myyjat!$B$2:$B$16)</f>
        <v>Jani</v>
      </c>
      <c r="I5257">
        <f>_xlfn.XLOOKUP(Table1[[#This Row],[Tuotenumero]],tuotteet!$A$2:$A$26,tuotteet!$C$2:$C$26)</f>
        <v>4</v>
      </c>
      <c r="J5257" t="str">
        <f>_xlfn.XLOOKUP(Table1[[#This Row],[ryhmäID]],ryhmat!$A$2:$A$7,ryhmat!$B$2:$B$7)</f>
        <v>Tarvikkeet</v>
      </c>
      <c r="K5257">
        <f>Table1[[#This Row],[Myyntihinta]]-Table1[[#This Row],[Ostohinta]]</f>
        <v>8.18</v>
      </c>
    </row>
    <row r="5258" spans="1:11" x14ac:dyDescent="0.2">
      <c r="A5258">
        <v>55756</v>
      </c>
      <c r="B5258" s="21">
        <v>44918</v>
      </c>
      <c r="C5258" s="26" t="s">
        <v>828</v>
      </c>
      <c r="D5258">
        <v>1</v>
      </c>
      <c r="E5258">
        <v>7</v>
      </c>
      <c r="F5258">
        <v>15</v>
      </c>
      <c r="G5258">
        <v>10.58</v>
      </c>
      <c r="H5258" t="str">
        <f>_xlfn.XLOOKUP(Table1[[#This Row],[MyyjäID]],myyjat!$A$2:$A$16,myyjat!$B$2:$B$16)</f>
        <v>Rauno</v>
      </c>
      <c r="I5258">
        <f>_xlfn.XLOOKUP(Table1[[#This Row],[Tuotenumero]],tuotteet!$A$2:$A$26,tuotteet!$C$2:$C$26)</f>
        <v>4</v>
      </c>
      <c r="J5258" t="str">
        <f>_xlfn.XLOOKUP(Table1[[#This Row],[ryhmäID]],ryhmat!$A$2:$A$7,ryhmat!$B$2:$B$7)</f>
        <v>Tarvikkeet</v>
      </c>
      <c r="K5258">
        <f>Table1[[#This Row],[Myyntihinta]]-Table1[[#This Row],[Ostohinta]]</f>
        <v>4.42</v>
      </c>
    </row>
    <row r="5259" spans="1:11" x14ac:dyDescent="0.2">
      <c r="A5259">
        <v>55757</v>
      </c>
      <c r="B5259" s="21">
        <v>44918</v>
      </c>
      <c r="C5259" s="26" t="s">
        <v>829</v>
      </c>
      <c r="D5259">
        <v>1</v>
      </c>
      <c r="E5259">
        <v>2</v>
      </c>
      <c r="F5259">
        <v>322</v>
      </c>
      <c r="G5259">
        <v>220.46</v>
      </c>
      <c r="H5259" t="str">
        <f>_xlfn.XLOOKUP(Table1[[#This Row],[MyyjäID]],myyjat!$A$2:$A$16,myyjat!$B$2:$B$16)</f>
        <v>Petteri</v>
      </c>
      <c r="I5259">
        <f>_xlfn.XLOOKUP(Table1[[#This Row],[Tuotenumero]],tuotteet!$A$2:$A$26,tuotteet!$C$2:$C$26)</f>
        <v>3</v>
      </c>
      <c r="J5259" t="str">
        <f>_xlfn.XLOOKUP(Table1[[#This Row],[ryhmäID]],ryhmat!$A$2:$A$7,ryhmat!$B$2:$B$7)</f>
        <v>TV</v>
      </c>
      <c r="K5259">
        <f>Table1[[#This Row],[Myyntihinta]]-Table1[[#This Row],[Ostohinta]]</f>
        <v>101.53999999999999</v>
      </c>
    </row>
    <row r="5260" spans="1:11" x14ac:dyDescent="0.2">
      <c r="A5260">
        <v>55758</v>
      </c>
      <c r="B5260" s="21">
        <v>44918</v>
      </c>
      <c r="C5260" s="26" t="s">
        <v>830</v>
      </c>
      <c r="D5260">
        <v>1</v>
      </c>
      <c r="E5260">
        <v>1</v>
      </c>
      <c r="F5260">
        <v>56</v>
      </c>
      <c r="G5260">
        <v>43.24</v>
      </c>
      <c r="H5260" t="str">
        <f>_xlfn.XLOOKUP(Table1[[#This Row],[MyyjäID]],myyjat!$A$2:$A$16,myyjat!$B$2:$B$16)</f>
        <v>Jani</v>
      </c>
      <c r="I5260">
        <f>_xlfn.XLOOKUP(Table1[[#This Row],[Tuotenumero]],tuotteet!$A$2:$A$26,tuotteet!$C$2:$C$26)</f>
        <v>4</v>
      </c>
      <c r="J5260" t="str">
        <f>_xlfn.XLOOKUP(Table1[[#This Row],[ryhmäID]],ryhmat!$A$2:$A$7,ryhmat!$B$2:$B$7)</f>
        <v>Tarvikkeet</v>
      </c>
      <c r="K5260">
        <f>Table1[[#This Row],[Myyntihinta]]-Table1[[#This Row],[Ostohinta]]</f>
        <v>12.759999999999998</v>
      </c>
    </row>
    <row r="5261" spans="1:11" x14ac:dyDescent="0.2">
      <c r="A5261">
        <v>55759</v>
      </c>
      <c r="B5261" s="21">
        <v>44919</v>
      </c>
      <c r="C5261" s="26" t="s">
        <v>832</v>
      </c>
      <c r="D5261">
        <v>1</v>
      </c>
      <c r="E5261">
        <v>11</v>
      </c>
      <c r="F5261">
        <v>121</v>
      </c>
      <c r="G5261">
        <v>67.180000000000007</v>
      </c>
      <c r="H5261" t="str">
        <f>_xlfn.XLOOKUP(Table1[[#This Row],[MyyjäID]],myyjat!$A$2:$A$16,myyjat!$B$2:$B$16)</f>
        <v>Lisbeth</v>
      </c>
      <c r="I5261">
        <f>_xlfn.XLOOKUP(Table1[[#This Row],[Tuotenumero]],tuotteet!$A$2:$A$26,tuotteet!$C$2:$C$26)</f>
        <v>5</v>
      </c>
      <c r="J5261" t="str">
        <f>_xlfn.XLOOKUP(Table1[[#This Row],[ryhmäID]],ryhmat!$A$2:$A$7,ryhmat!$B$2:$B$7)</f>
        <v>Konsolit</v>
      </c>
      <c r="K5261">
        <f>Table1[[#This Row],[Myyntihinta]]-Table1[[#This Row],[Ostohinta]]</f>
        <v>53.819999999999993</v>
      </c>
    </row>
    <row r="5262" spans="1:11" x14ac:dyDescent="0.2">
      <c r="A5262">
        <v>55760</v>
      </c>
      <c r="B5262" s="21">
        <v>44919</v>
      </c>
      <c r="C5262" s="26" t="s">
        <v>828</v>
      </c>
      <c r="D5262">
        <v>1</v>
      </c>
      <c r="E5262">
        <v>14</v>
      </c>
      <c r="F5262">
        <v>15</v>
      </c>
      <c r="G5262">
        <v>11.17</v>
      </c>
      <c r="H5262" t="str">
        <f>_xlfn.XLOOKUP(Table1[[#This Row],[MyyjäID]],myyjat!$A$2:$A$16,myyjat!$B$2:$B$16)</f>
        <v>Hillevi</v>
      </c>
      <c r="I5262">
        <f>_xlfn.XLOOKUP(Table1[[#This Row],[Tuotenumero]],tuotteet!$A$2:$A$26,tuotteet!$C$2:$C$26)</f>
        <v>4</v>
      </c>
      <c r="J5262" t="str">
        <f>_xlfn.XLOOKUP(Table1[[#This Row],[ryhmäID]],ryhmat!$A$2:$A$7,ryhmat!$B$2:$B$7)</f>
        <v>Tarvikkeet</v>
      </c>
      <c r="K5262">
        <f>Table1[[#This Row],[Myyntihinta]]-Table1[[#This Row],[Ostohinta]]</f>
        <v>3.83</v>
      </c>
    </row>
    <row r="5263" spans="1:11" x14ac:dyDescent="0.2">
      <c r="A5263">
        <v>55761</v>
      </c>
      <c r="B5263" s="21">
        <v>44919</v>
      </c>
      <c r="C5263" s="26" t="s">
        <v>827</v>
      </c>
      <c r="D5263">
        <v>1</v>
      </c>
      <c r="E5263">
        <v>3</v>
      </c>
      <c r="F5263">
        <v>242</v>
      </c>
      <c r="G5263">
        <v>137.91999999999999</v>
      </c>
      <c r="H5263" t="str">
        <f>_xlfn.XLOOKUP(Table1[[#This Row],[MyyjäID]],myyjat!$A$2:$A$16,myyjat!$B$2:$B$16)</f>
        <v>Pekka</v>
      </c>
      <c r="I5263">
        <f>_xlfn.XLOOKUP(Table1[[#This Row],[Tuotenumero]],tuotteet!$A$2:$A$26,tuotteet!$C$2:$C$26)</f>
        <v>1</v>
      </c>
      <c r="J5263" t="str">
        <f>_xlfn.XLOOKUP(Table1[[#This Row],[ryhmäID]],ryhmat!$A$2:$A$7,ryhmat!$B$2:$B$7)</f>
        <v>Äänentoisto</v>
      </c>
      <c r="K5263">
        <f>Table1[[#This Row],[Myyntihinta]]-Table1[[#This Row],[Ostohinta]]</f>
        <v>104.08000000000001</v>
      </c>
    </row>
    <row r="5264" spans="1:11" x14ac:dyDescent="0.2">
      <c r="A5264">
        <v>55762</v>
      </c>
      <c r="B5264" s="21">
        <v>44919</v>
      </c>
      <c r="C5264" s="26" t="s">
        <v>828</v>
      </c>
      <c r="D5264">
        <v>1</v>
      </c>
      <c r="E5264">
        <v>1</v>
      </c>
      <c r="F5264">
        <v>15</v>
      </c>
      <c r="G5264">
        <v>10.58</v>
      </c>
      <c r="H5264" t="str">
        <f>_xlfn.XLOOKUP(Table1[[#This Row],[MyyjäID]],myyjat!$A$2:$A$16,myyjat!$B$2:$B$16)</f>
        <v>Jani</v>
      </c>
      <c r="I5264">
        <f>_xlfn.XLOOKUP(Table1[[#This Row],[Tuotenumero]],tuotteet!$A$2:$A$26,tuotteet!$C$2:$C$26)</f>
        <v>4</v>
      </c>
      <c r="J5264" t="str">
        <f>_xlfn.XLOOKUP(Table1[[#This Row],[ryhmäID]],ryhmat!$A$2:$A$7,ryhmat!$B$2:$B$7)</f>
        <v>Tarvikkeet</v>
      </c>
      <c r="K5264">
        <f>Table1[[#This Row],[Myyntihinta]]-Table1[[#This Row],[Ostohinta]]</f>
        <v>4.42</v>
      </c>
    </row>
    <row r="5265" spans="1:11" x14ac:dyDescent="0.2">
      <c r="A5265">
        <v>55763</v>
      </c>
      <c r="B5265" s="21">
        <v>44919</v>
      </c>
      <c r="C5265" s="26" t="s">
        <v>828</v>
      </c>
      <c r="D5265">
        <v>1</v>
      </c>
      <c r="E5265">
        <v>2</v>
      </c>
      <c r="F5265">
        <v>15</v>
      </c>
      <c r="G5265">
        <v>10.4</v>
      </c>
      <c r="H5265" t="str">
        <f>_xlfn.XLOOKUP(Table1[[#This Row],[MyyjäID]],myyjat!$A$2:$A$16,myyjat!$B$2:$B$16)</f>
        <v>Petteri</v>
      </c>
      <c r="I5265">
        <f>_xlfn.XLOOKUP(Table1[[#This Row],[Tuotenumero]],tuotteet!$A$2:$A$26,tuotteet!$C$2:$C$26)</f>
        <v>4</v>
      </c>
      <c r="J5265" t="str">
        <f>_xlfn.XLOOKUP(Table1[[#This Row],[ryhmäID]],ryhmat!$A$2:$A$7,ryhmat!$B$2:$B$7)</f>
        <v>Tarvikkeet</v>
      </c>
      <c r="K5265">
        <f>Table1[[#This Row],[Myyntihinta]]-Table1[[#This Row],[Ostohinta]]</f>
        <v>4.5999999999999996</v>
      </c>
    </row>
    <row r="5266" spans="1:11" x14ac:dyDescent="0.2">
      <c r="A5266">
        <v>55764</v>
      </c>
      <c r="B5266" s="21">
        <v>44920</v>
      </c>
      <c r="C5266" s="26" t="s">
        <v>828</v>
      </c>
      <c r="D5266">
        <v>1</v>
      </c>
      <c r="E5266">
        <v>2</v>
      </c>
      <c r="F5266">
        <v>14</v>
      </c>
      <c r="G5266">
        <v>10.33</v>
      </c>
      <c r="H5266" t="str">
        <f>_xlfn.XLOOKUP(Table1[[#This Row],[MyyjäID]],myyjat!$A$2:$A$16,myyjat!$B$2:$B$16)</f>
        <v>Petteri</v>
      </c>
      <c r="I5266">
        <f>_xlfn.XLOOKUP(Table1[[#This Row],[Tuotenumero]],tuotteet!$A$2:$A$26,tuotteet!$C$2:$C$26)</f>
        <v>4</v>
      </c>
      <c r="J5266" t="str">
        <f>_xlfn.XLOOKUP(Table1[[#This Row],[ryhmäID]],ryhmat!$A$2:$A$7,ryhmat!$B$2:$B$7)</f>
        <v>Tarvikkeet</v>
      </c>
      <c r="K5266">
        <f>Table1[[#This Row],[Myyntihinta]]-Table1[[#This Row],[Ostohinta]]</f>
        <v>3.67</v>
      </c>
    </row>
    <row r="5267" spans="1:11" x14ac:dyDescent="0.2">
      <c r="A5267">
        <v>55765</v>
      </c>
      <c r="B5267" s="21">
        <v>44920</v>
      </c>
      <c r="C5267" s="26" t="s">
        <v>828</v>
      </c>
      <c r="D5267">
        <v>1</v>
      </c>
      <c r="E5267">
        <v>3</v>
      </c>
      <c r="F5267">
        <v>14</v>
      </c>
      <c r="G5267">
        <v>10.59</v>
      </c>
      <c r="H5267" t="str">
        <f>_xlfn.XLOOKUP(Table1[[#This Row],[MyyjäID]],myyjat!$A$2:$A$16,myyjat!$B$2:$B$16)</f>
        <v>Pekka</v>
      </c>
      <c r="I5267">
        <f>_xlfn.XLOOKUP(Table1[[#This Row],[Tuotenumero]],tuotteet!$A$2:$A$26,tuotteet!$C$2:$C$26)</f>
        <v>4</v>
      </c>
      <c r="J5267" t="str">
        <f>_xlfn.XLOOKUP(Table1[[#This Row],[ryhmäID]],ryhmat!$A$2:$A$7,ryhmat!$B$2:$B$7)</f>
        <v>Tarvikkeet</v>
      </c>
      <c r="K5267">
        <f>Table1[[#This Row],[Myyntihinta]]-Table1[[#This Row],[Ostohinta]]</f>
        <v>3.41</v>
      </c>
    </row>
    <row r="5268" spans="1:11" x14ac:dyDescent="0.2">
      <c r="A5268">
        <v>55766</v>
      </c>
      <c r="B5268" s="21">
        <v>44921</v>
      </c>
      <c r="C5268" s="26" t="s">
        <v>828</v>
      </c>
      <c r="D5268">
        <v>1</v>
      </c>
      <c r="E5268">
        <v>7</v>
      </c>
      <c r="F5268">
        <v>14</v>
      </c>
      <c r="G5268">
        <v>11.01</v>
      </c>
      <c r="H5268" t="str">
        <f>_xlfn.XLOOKUP(Table1[[#This Row],[MyyjäID]],myyjat!$A$2:$A$16,myyjat!$B$2:$B$16)</f>
        <v>Rauno</v>
      </c>
      <c r="I5268">
        <f>_xlfn.XLOOKUP(Table1[[#This Row],[Tuotenumero]],tuotteet!$A$2:$A$26,tuotteet!$C$2:$C$26)</f>
        <v>4</v>
      </c>
      <c r="J5268" t="str">
        <f>_xlfn.XLOOKUP(Table1[[#This Row],[ryhmäID]],ryhmat!$A$2:$A$7,ryhmat!$B$2:$B$7)</f>
        <v>Tarvikkeet</v>
      </c>
      <c r="K5268">
        <f>Table1[[#This Row],[Myyntihinta]]-Table1[[#This Row],[Ostohinta]]</f>
        <v>2.99</v>
      </c>
    </row>
    <row r="5269" spans="1:11" x14ac:dyDescent="0.2">
      <c r="A5269">
        <v>55767</v>
      </c>
      <c r="B5269" s="21">
        <v>44921</v>
      </c>
      <c r="C5269" s="26" t="s">
        <v>831</v>
      </c>
      <c r="D5269">
        <v>1</v>
      </c>
      <c r="E5269">
        <v>2</v>
      </c>
      <c r="F5269">
        <v>109</v>
      </c>
      <c r="G5269">
        <v>76.599999999999994</v>
      </c>
      <c r="H5269" t="str">
        <f>_xlfn.XLOOKUP(Table1[[#This Row],[MyyjäID]],myyjat!$A$2:$A$16,myyjat!$B$2:$B$16)</f>
        <v>Petteri</v>
      </c>
      <c r="I5269">
        <f>_xlfn.XLOOKUP(Table1[[#This Row],[Tuotenumero]],tuotteet!$A$2:$A$26,tuotteet!$C$2:$C$26)</f>
        <v>6</v>
      </c>
      <c r="J5269" t="str">
        <f>_xlfn.XLOOKUP(Table1[[#This Row],[ryhmäID]],ryhmat!$A$2:$A$7,ryhmat!$B$2:$B$7)</f>
        <v>Digiboxit</v>
      </c>
      <c r="K5269">
        <f>Table1[[#This Row],[Myyntihinta]]-Table1[[#This Row],[Ostohinta]]</f>
        <v>32.400000000000006</v>
      </c>
    </row>
    <row r="5270" spans="1:11" x14ac:dyDescent="0.2">
      <c r="A5270">
        <v>55768</v>
      </c>
      <c r="B5270" s="21">
        <v>44921</v>
      </c>
      <c r="C5270" s="26" t="s">
        <v>828</v>
      </c>
      <c r="D5270">
        <v>1</v>
      </c>
      <c r="E5270">
        <v>2</v>
      </c>
      <c r="F5270">
        <v>14</v>
      </c>
      <c r="G5270">
        <v>11.05</v>
      </c>
      <c r="H5270" t="str">
        <f>_xlfn.XLOOKUP(Table1[[#This Row],[MyyjäID]],myyjat!$A$2:$A$16,myyjat!$B$2:$B$16)</f>
        <v>Petteri</v>
      </c>
      <c r="I5270">
        <f>_xlfn.XLOOKUP(Table1[[#This Row],[Tuotenumero]],tuotteet!$A$2:$A$26,tuotteet!$C$2:$C$26)</f>
        <v>4</v>
      </c>
      <c r="J5270" t="str">
        <f>_xlfn.XLOOKUP(Table1[[#This Row],[ryhmäID]],ryhmat!$A$2:$A$7,ryhmat!$B$2:$B$7)</f>
        <v>Tarvikkeet</v>
      </c>
      <c r="K5270">
        <f>Table1[[#This Row],[Myyntihinta]]-Table1[[#This Row],[Ostohinta]]</f>
        <v>2.9499999999999993</v>
      </c>
    </row>
    <row r="5271" spans="1:11" x14ac:dyDescent="0.2">
      <c r="A5271">
        <v>55769</v>
      </c>
      <c r="B5271" s="21">
        <v>44921</v>
      </c>
      <c r="C5271" s="26" t="s">
        <v>828</v>
      </c>
      <c r="D5271">
        <v>1</v>
      </c>
      <c r="E5271">
        <v>16</v>
      </c>
      <c r="F5271">
        <v>14</v>
      </c>
      <c r="G5271">
        <v>11</v>
      </c>
      <c r="H5271" t="str">
        <f>_xlfn.XLOOKUP(Table1[[#This Row],[MyyjäID]],myyjat!$A$2:$A$16,myyjat!$B$2:$B$16)</f>
        <v>Sanni</v>
      </c>
      <c r="I5271">
        <f>_xlfn.XLOOKUP(Table1[[#This Row],[Tuotenumero]],tuotteet!$A$2:$A$26,tuotteet!$C$2:$C$26)</f>
        <v>4</v>
      </c>
      <c r="J5271" t="str">
        <f>_xlfn.XLOOKUP(Table1[[#This Row],[ryhmäID]],ryhmat!$A$2:$A$7,ryhmat!$B$2:$B$7)</f>
        <v>Tarvikkeet</v>
      </c>
      <c r="K5271">
        <f>Table1[[#This Row],[Myyntihinta]]-Table1[[#This Row],[Ostohinta]]</f>
        <v>3</v>
      </c>
    </row>
    <row r="5272" spans="1:11" x14ac:dyDescent="0.2">
      <c r="A5272">
        <v>55770</v>
      </c>
      <c r="B5272" s="21">
        <v>44921</v>
      </c>
      <c r="C5272" s="26" t="s">
        <v>828</v>
      </c>
      <c r="D5272">
        <v>1</v>
      </c>
      <c r="E5272">
        <v>1</v>
      </c>
      <c r="F5272">
        <v>14</v>
      </c>
      <c r="G5272">
        <v>10.69</v>
      </c>
      <c r="H5272" t="str">
        <f>_xlfn.XLOOKUP(Table1[[#This Row],[MyyjäID]],myyjat!$A$2:$A$16,myyjat!$B$2:$B$16)</f>
        <v>Jani</v>
      </c>
      <c r="I5272">
        <f>_xlfn.XLOOKUP(Table1[[#This Row],[Tuotenumero]],tuotteet!$A$2:$A$26,tuotteet!$C$2:$C$26)</f>
        <v>4</v>
      </c>
      <c r="J5272" t="str">
        <f>_xlfn.XLOOKUP(Table1[[#This Row],[ryhmäID]],ryhmat!$A$2:$A$7,ryhmat!$B$2:$B$7)</f>
        <v>Tarvikkeet</v>
      </c>
      <c r="K5272">
        <f>Table1[[#This Row],[Myyntihinta]]-Table1[[#This Row],[Ostohinta]]</f>
        <v>3.3100000000000005</v>
      </c>
    </row>
    <row r="5273" spans="1:11" x14ac:dyDescent="0.2">
      <c r="A5273">
        <v>55771</v>
      </c>
      <c r="B5273" s="21">
        <v>44921</v>
      </c>
      <c r="C5273" s="26" t="s">
        <v>828</v>
      </c>
      <c r="D5273">
        <v>1</v>
      </c>
      <c r="E5273">
        <v>15</v>
      </c>
      <c r="F5273">
        <v>15</v>
      </c>
      <c r="G5273">
        <v>10.92</v>
      </c>
      <c r="H5273" t="str">
        <f>_xlfn.XLOOKUP(Table1[[#This Row],[MyyjäID]],myyjat!$A$2:$A$16,myyjat!$B$2:$B$16)</f>
        <v>Sohvi</v>
      </c>
      <c r="I5273">
        <f>_xlfn.XLOOKUP(Table1[[#This Row],[Tuotenumero]],tuotteet!$A$2:$A$26,tuotteet!$C$2:$C$26)</f>
        <v>4</v>
      </c>
      <c r="J5273" t="str">
        <f>_xlfn.XLOOKUP(Table1[[#This Row],[ryhmäID]],ryhmat!$A$2:$A$7,ryhmat!$B$2:$B$7)</f>
        <v>Tarvikkeet</v>
      </c>
      <c r="K5273">
        <f>Table1[[#This Row],[Myyntihinta]]-Table1[[#This Row],[Ostohinta]]</f>
        <v>4.08</v>
      </c>
    </row>
    <row r="5274" spans="1:11" x14ac:dyDescent="0.2">
      <c r="A5274">
        <v>55772</v>
      </c>
      <c r="B5274" s="21">
        <v>44922</v>
      </c>
      <c r="C5274" s="26" t="s">
        <v>828</v>
      </c>
      <c r="D5274">
        <v>1</v>
      </c>
      <c r="E5274">
        <v>7</v>
      </c>
      <c r="F5274">
        <v>15</v>
      </c>
      <c r="G5274">
        <v>11.2</v>
      </c>
      <c r="H5274" t="str">
        <f>_xlfn.XLOOKUP(Table1[[#This Row],[MyyjäID]],myyjat!$A$2:$A$16,myyjat!$B$2:$B$16)</f>
        <v>Rauno</v>
      </c>
      <c r="I5274">
        <f>_xlfn.XLOOKUP(Table1[[#This Row],[Tuotenumero]],tuotteet!$A$2:$A$26,tuotteet!$C$2:$C$26)</f>
        <v>4</v>
      </c>
      <c r="J5274" t="str">
        <f>_xlfn.XLOOKUP(Table1[[#This Row],[ryhmäID]],ryhmat!$A$2:$A$7,ryhmat!$B$2:$B$7)</f>
        <v>Tarvikkeet</v>
      </c>
      <c r="K5274">
        <f>Table1[[#This Row],[Myyntihinta]]-Table1[[#This Row],[Ostohinta]]</f>
        <v>3.8000000000000007</v>
      </c>
    </row>
    <row r="5275" spans="1:11" x14ac:dyDescent="0.2">
      <c r="A5275">
        <v>55773</v>
      </c>
      <c r="B5275" s="21">
        <v>44922</v>
      </c>
      <c r="C5275" s="26" t="s">
        <v>827</v>
      </c>
      <c r="D5275">
        <v>1</v>
      </c>
      <c r="E5275">
        <v>16</v>
      </c>
      <c r="F5275">
        <v>244</v>
      </c>
      <c r="G5275">
        <v>126.38</v>
      </c>
      <c r="H5275" t="str">
        <f>_xlfn.XLOOKUP(Table1[[#This Row],[MyyjäID]],myyjat!$A$2:$A$16,myyjat!$B$2:$B$16)</f>
        <v>Sanni</v>
      </c>
      <c r="I5275">
        <f>_xlfn.XLOOKUP(Table1[[#This Row],[Tuotenumero]],tuotteet!$A$2:$A$26,tuotteet!$C$2:$C$26)</f>
        <v>1</v>
      </c>
      <c r="J5275" t="str">
        <f>_xlfn.XLOOKUP(Table1[[#This Row],[ryhmäID]],ryhmat!$A$2:$A$7,ryhmat!$B$2:$B$7)</f>
        <v>Äänentoisto</v>
      </c>
      <c r="K5275">
        <f>Table1[[#This Row],[Myyntihinta]]-Table1[[#This Row],[Ostohinta]]</f>
        <v>117.62</v>
      </c>
    </row>
    <row r="5276" spans="1:11" x14ac:dyDescent="0.2">
      <c r="A5276">
        <v>55774</v>
      </c>
      <c r="B5276" s="21">
        <v>44922</v>
      </c>
      <c r="C5276" s="26" t="s">
        <v>828</v>
      </c>
      <c r="D5276">
        <v>1</v>
      </c>
      <c r="E5276">
        <v>5</v>
      </c>
      <c r="F5276">
        <v>15</v>
      </c>
      <c r="G5276">
        <v>10.93</v>
      </c>
      <c r="H5276" t="str">
        <f>_xlfn.XLOOKUP(Table1[[#This Row],[MyyjäID]],myyjat!$A$2:$A$16,myyjat!$B$2:$B$16)</f>
        <v>Liisa</v>
      </c>
      <c r="I5276">
        <f>_xlfn.XLOOKUP(Table1[[#This Row],[Tuotenumero]],tuotteet!$A$2:$A$26,tuotteet!$C$2:$C$26)</f>
        <v>4</v>
      </c>
      <c r="J5276" t="str">
        <f>_xlfn.XLOOKUP(Table1[[#This Row],[ryhmäID]],ryhmat!$A$2:$A$7,ryhmat!$B$2:$B$7)</f>
        <v>Tarvikkeet</v>
      </c>
      <c r="K5276">
        <f>Table1[[#This Row],[Myyntihinta]]-Table1[[#This Row],[Ostohinta]]</f>
        <v>4.07</v>
      </c>
    </row>
    <row r="5277" spans="1:11" x14ac:dyDescent="0.2">
      <c r="A5277">
        <v>55775</v>
      </c>
      <c r="B5277" s="21">
        <v>44922</v>
      </c>
      <c r="C5277" s="26" t="s">
        <v>828</v>
      </c>
      <c r="D5277">
        <v>1</v>
      </c>
      <c r="E5277">
        <v>14</v>
      </c>
      <c r="F5277">
        <v>14</v>
      </c>
      <c r="G5277">
        <v>11.25</v>
      </c>
      <c r="H5277" t="str">
        <f>_xlfn.XLOOKUP(Table1[[#This Row],[MyyjäID]],myyjat!$A$2:$A$16,myyjat!$B$2:$B$16)</f>
        <v>Hillevi</v>
      </c>
      <c r="I5277">
        <f>_xlfn.XLOOKUP(Table1[[#This Row],[Tuotenumero]],tuotteet!$A$2:$A$26,tuotteet!$C$2:$C$26)</f>
        <v>4</v>
      </c>
      <c r="J5277" t="str">
        <f>_xlfn.XLOOKUP(Table1[[#This Row],[ryhmäID]],ryhmat!$A$2:$A$7,ryhmat!$B$2:$B$7)</f>
        <v>Tarvikkeet</v>
      </c>
      <c r="K5277">
        <f>Table1[[#This Row],[Myyntihinta]]-Table1[[#This Row],[Ostohinta]]</f>
        <v>2.75</v>
      </c>
    </row>
    <row r="5278" spans="1:11" x14ac:dyDescent="0.2">
      <c r="A5278">
        <v>55776</v>
      </c>
      <c r="B5278" s="21">
        <v>44923</v>
      </c>
      <c r="C5278" s="26" t="s">
        <v>832</v>
      </c>
      <c r="D5278">
        <v>1</v>
      </c>
      <c r="E5278">
        <v>1</v>
      </c>
      <c r="F5278">
        <v>121</v>
      </c>
      <c r="G5278">
        <v>62.25</v>
      </c>
      <c r="H5278" t="str">
        <f>_xlfn.XLOOKUP(Table1[[#This Row],[MyyjäID]],myyjat!$A$2:$A$16,myyjat!$B$2:$B$16)</f>
        <v>Jani</v>
      </c>
      <c r="I5278">
        <f>_xlfn.XLOOKUP(Table1[[#This Row],[Tuotenumero]],tuotteet!$A$2:$A$26,tuotteet!$C$2:$C$26)</f>
        <v>5</v>
      </c>
      <c r="J5278" t="str">
        <f>_xlfn.XLOOKUP(Table1[[#This Row],[ryhmäID]],ryhmat!$A$2:$A$7,ryhmat!$B$2:$B$7)</f>
        <v>Konsolit</v>
      </c>
      <c r="K5278">
        <f>Table1[[#This Row],[Myyntihinta]]-Table1[[#This Row],[Ostohinta]]</f>
        <v>58.75</v>
      </c>
    </row>
    <row r="5279" spans="1:11" x14ac:dyDescent="0.2">
      <c r="A5279">
        <v>55777</v>
      </c>
      <c r="B5279" s="21">
        <v>44923</v>
      </c>
      <c r="C5279" s="26" t="s">
        <v>828</v>
      </c>
      <c r="D5279">
        <v>1</v>
      </c>
      <c r="E5279">
        <v>15</v>
      </c>
      <c r="F5279">
        <v>14</v>
      </c>
      <c r="G5279">
        <v>10.55</v>
      </c>
      <c r="H5279" t="str">
        <f>_xlfn.XLOOKUP(Table1[[#This Row],[MyyjäID]],myyjat!$A$2:$A$16,myyjat!$B$2:$B$16)</f>
        <v>Sohvi</v>
      </c>
      <c r="I5279">
        <f>_xlfn.XLOOKUP(Table1[[#This Row],[Tuotenumero]],tuotteet!$A$2:$A$26,tuotteet!$C$2:$C$26)</f>
        <v>4</v>
      </c>
      <c r="J5279" t="str">
        <f>_xlfn.XLOOKUP(Table1[[#This Row],[ryhmäID]],ryhmat!$A$2:$A$7,ryhmat!$B$2:$B$7)</f>
        <v>Tarvikkeet</v>
      </c>
      <c r="K5279">
        <f>Table1[[#This Row],[Myyntihinta]]-Table1[[#This Row],[Ostohinta]]</f>
        <v>3.4499999999999993</v>
      </c>
    </row>
    <row r="5280" spans="1:11" x14ac:dyDescent="0.2">
      <c r="A5280">
        <v>55778</v>
      </c>
      <c r="B5280" s="21">
        <v>44924</v>
      </c>
      <c r="C5280" s="26" t="s">
        <v>829</v>
      </c>
      <c r="D5280">
        <v>1</v>
      </c>
      <c r="E5280">
        <v>5</v>
      </c>
      <c r="F5280">
        <v>341</v>
      </c>
      <c r="G5280">
        <v>233.3</v>
      </c>
      <c r="H5280" t="str">
        <f>_xlfn.XLOOKUP(Table1[[#This Row],[MyyjäID]],myyjat!$A$2:$A$16,myyjat!$B$2:$B$16)</f>
        <v>Liisa</v>
      </c>
      <c r="I5280">
        <f>_xlfn.XLOOKUP(Table1[[#This Row],[Tuotenumero]],tuotteet!$A$2:$A$26,tuotteet!$C$2:$C$26)</f>
        <v>3</v>
      </c>
      <c r="J5280" t="str">
        <f>_xlfn.XLOOKUP(Table1[[#This Row],[ryhmäID]],ryhmat!$A$2:$A$7,ryhmat!$B$2:$B$7)</f>
        <v>TV</v>
      </c>
      <c r="K5280">
        <f>Table1[[#This Row],[Myyntihinta]]-Table1[[#This Row],[Ostohinta]]</f>
        <v>107.69999999999999</v>
      </c>
    </row>
    <row r="5281" spans="1:11" x14ac:dyDescent="0.2">
      <c r="A5281">
        <v>55779</v>
      </c>
      <c r="B5281" s="21">
        <v>44924</v>
      </c>
      <c r="C5281" s="26" t="s">
        <v>828</v>
      </c>
      <c r="D5281">
        <v>1</v>
      </c>
      <c r="E5281">
        <v>2</v>
      </c>
      <c r="F5281">
        <v>15</v>
      </c>
      <c r="G5281">
        <v>11.14</v>
      </c>
      <c r="H5281" t="str">
        <f>_xlfn.XLOOKUP(Table1[[#This Row],[MyyjäID]],myyjat!$A$2:$A$16,myyjat!$B$2:$B$16)</f>
        <v>Petteri</v>
      </c>
      <c r="I5281">
        <f>_xlfn.XLOOKUP(Table1[[#This Row],[Tuotenumero]],tuotteet!$A$2:$A$26,tuotteet!$C$2:$C$26)</f>
        <v>4</v>
      </c>
      <c r="J5281" t="str">
        <f>_xlfn.XLOOKUP(Table1[[#This Row],[ryhmäID]],ryhmat!$A$2:$A$7,ryhmat!$B$2:$B$7)</f>
        <v>Tarvikkeet</v>
      </c>
      <c r="K5281">
        <f>Table1[[#This Row],[Myyntihinta]]-Table1[[#This Row],[Ostohinta]]</f>
        <v>3.8599999999999994</v>
      </c>
    </row>
    <row r="5282" spans="1:11" x14ac:dyDescent="0.2">
      <c r="A5282">
        <v>55780</v>
      </c>
      <c r="B5282" s="21">
        <v>44925</v>
      </c>
      <c r="C5282" s="26" t="s">
        <v>827</v>
      </c>
      <c r="D5282">
        <v>1</v>
      </c>
      <c r="E5282">
        <v>9</v>
      </c>
      <c r="F5282">
        <v>238</v>
      </c>
      <c r="G5282">
        <v>129.47999999999999</v>
      </c>
      <c r="H5282" t="str">
        <f>_xlfn.XLOOKUP(Table1[[#This Row],[MyyjäID]],myyjat!$A$2:$A$16,myyjat!$B$2:$B$16)</f>
        <v>Maija</v>
      </c>
      <c r="I5282">
        <f>_xlfn.XLOOKUP(Table1[[#This Row],[Tuotenumero]],tuotteet!$A$2:$A$26,tuotteet!$C$2:$C$26)</f>
        <v>1</v>
      </c>
      <c r="J5282" t="str">
        <f>_xlfn.XLOOKUP(Table1[[#This Row],[ryhmäID]],ryhmat!$A$2:$A$7,ryhmat!$B$2:$B$7)</f>
        <v>Äänentoisto</v>
      </c>
      <c r="K5282">
        <f>Table1[[#This Row],[Myyntihinta]]-Table1[[#This Row],[Ostohinta]]</f>
        <v>108.52000000000001</v>
      </c>
    </row>
    <row r="5283" spans="1:11" x14ac:dyDescent="0.2">
      <c r="A5283">
        <v>55781</v>
      </c>
      <c r="B5283" s="21">
        <v>44925</v>
      </c>
      <c r="C5283" s="26" t="s">
        <v>833</v>
      </c>
      <c r="D5283">
        <v>1</v>
      </c>
      <c r="E5283">
        <v>6</v>
      </c>
      <c r="F5283">
        <v>31</v>
      </c>
      <c r="G5283">
        <v>19.05</v>
      </c>
      <c r="H5283" t="str">
        <f>_xlfn.XLOOKUP(Table1[[#This Row],[MyyjäID]],myyjat!$A$2:$A$16,myyjat!$B$2:$B$16)</f>
        <v>Hessu</v>
      </c>
      <c r="I5283">
        <f>_xlfn.XLOOKUP(Table1[[#This Row],[Tuotenumero]],tuotteet!$A$2:$A$26,tuotteet!$C$2:$C$26)</f>
        <v>4</v>
      </c>
      <c r="J5283" t="str">
        <f>_xlfn.XLOOKUP(Table1[[#This Row],[ryhmäID]],ryhmat!$A$2:$A$7,ryhmat!$B$2:$B$7)</f>
        <v>Tarvikkeet</v>
      </c>
      <c r="K5283">
        <f>Table1[[#This Row],[Myyntihinta]]-Table1[[#This Row],[Ostohinta]]</f>
        <v>11.95</v>
      </c>
    </row>
    <row r="5284" spans="1:11" x14ac:dyDescent="0.2">
      <c r="A5284">
        <v>55782</v>
      </c>
      <c r="B5284" s="21">
        <v>44925</v>
      </c>
      <c r="C5284" s="26" t="s">
        <v>828</v>
      </c>
      <c r="D5284">
        <v>1</v>
      </c>
      <c r="E5284">
        <v>7</v>
      </c>
      <c r="F5284">
        <v>15</v>
      </c>
      <c r="G5284">
        <v>10.81</v>
      </c>
      <c r="H5284" t="str">
        <f>_xlfn.XLOOKUP(Table1[[#This Row],[MyyjäID]],myyjat!$A$2:$A$16,myyjat!$B$2:$B$16)</f>
        <v>Rauno</v>
      </c>
      <c r="I5284">
        <f>_xlfn.XLOOKUP(Table1[[#This Row],[Tuotenumero]],tuotteet!$A$2:$A$26,tuotteet!$C$2:$C$26)</f>
        <v>4</v>
      </c>
      <c r="J5284" t="str">
        <f>_xlfn.XLOOKUP(Table1[[#This Row],[ryhmäID]],ryhmat!$A$2:$A$7,ryhmat!$B$2:$B$7)</f>
        <v>Tarvikkeet</v>
      </c>
      <c r="K5284">
        <f>Table1[[#This Row],[Myyntihinta]]-Table1[[#This Row],[Ostohinta]]</f>
        <v>4.1899999999999995</v>
      </c>
    </row>
    <row r="5285" spans="1:11" x14ac:dyDescent="0.2">
      <c r="A5285">
        <v>55783</v>
      </c>
      <c r="B5285" s="21">
        <v>44925</v>
      </c>
      <c r="C5285" s="26" t="s">
        <v>826</v>
      </c>
      <c r="D5285">
        <v>1</v>
      </c>
      <c r="E5285">
        <v>6</v>
      </c>
      <c r="F5285">
        <v>18</v>
      </c>
      <c r="G5285">
        <v>8.74</v>
      </c>
      <c r="H5285" t="str">
        <f>_xlfn.XLOOKUP(Table1[[#This Row],[MyyjäID]],myyjat!$A$2:$A$16,myyjat!$B$2:$B$16)</f>
        <v>Hessu</v>
      </c>
      <c r="I5285">
        <f>_xlfn.XLOOKUP(Table1[[#This Row],[Tuotenumero]],tuotteet!$A$2:$A$26,tuotteet!$C$2:$C$26)</f>
        <v>4</v>
      </c>
      <c r="J5285" t="str">
        <f>_xlfn.XLOOKUP(Table1[[#This Row],[ryhmäID]],ryhmat!$A$2:$A$7,ryhmat!$B$2:$B$7)</f>
        <v>Tarvikkeet</v>
      </c>
      <c r="K5285">
        <f>Table1[[#This Row],[Myyntihinta]]-Table1[[#This Row],[Ostohinta]]</f>
        <v>9.26</v>
      </c>
    </row>
    <row r="5286" spans="1:11" x14ac:dyDescent="0.2">
      <c r="A5286">
        <v>55784</v>
      </c>
      <c r="B5286" s="21">
        <v>44925</v>
      </c>
      <c r="C5286" s="26" t="s">
        <v>828</v>
      </c>
      <c r="D5286">
        <v>1</v>
      </c>
      <c r="E5286">
        <v>11</v>
      </c>
      <c r="F5286">
        <v>15</v>
      </c>
      <c r="G5286">
        <v>10.58</v>
      </c>
      <c r="H5286" t="str">
        <f>_xlfn.XLOOKUP(Table1[[#This Row],[MyyjäID]],myyjat!$A$2:$A$16,myyjat!$B$2:$B$16)</f>
        <v>Lisbeth</v>
      </c>
      <c r="I5286">
        <f>_xlfn.XLOOKUP(Table1[[#This Row],[Tuotenumero]],tuotteet!$A$2:$A$26,tuotteet!$C$2:$C$26)</f>
        <v>4</v>
      </c>
      <c r="J5286" t="str">
        <f>_xlfn.XLOOKUP(Table1[[#This Row],[ryhmäID]],ryhmat!$A$2:$A$7,ryhmat!$B$2:$B$7)</f>
        <v>Tarvikkeet</v>
      </c>
      <c r="K5286">
        <f>Table1[[#This Row],[Myyntihinta]]-Table1[[#This Row],[Ostohinta]]</f>
        <v>4.42</v>
      </c>
    </row>
    <row r="5287" spans="1:11" x14ac:dyDescent="0.2">
      <c r="A5287">
        <v>55785</v>
      </c>
      <c r="B5287" s="21">
        <v>44926</v>
      </c>
      <c r="C5287" s="26" t="s">
        <v>828</v>
      </c>
      <c r="D5287">
        <v>1</v>
      </c>
      <c r="E5287">
        <v>5</v>
      </c>
      <c r="F5287">
        <v>15</v>
      </c>
      <c r="G5287">
        <v>10.38</v>
      </c>
      <c r="H5287" t="str">
        <f>_xlfn.XLOOKUP(Table1[[#This Row],[MyyjäID]],myyjat!$A$2:$A$16,myyjat!$B$2:$B$16)</f>
        <v>Liisa</v>
      </c>
      <c r="I5287">
        <f>_xlfn.XLOOKUP(Table1[[#This Row],[Tuotenumero]],tuotteet!$A$2:$A$26,tuotteet!$C$2:$C$26)</f>
        <v>4</v>
      </c>
      <c r="J5287" t="str">
        <f>_xlfn.XLOOKUP(Table1[[#This Row],[ryhmäID]],ryhmat!$A$2:$A$7,ryhmat!$B$2:$B$7)</f>
        <v>Tarvikkeet</v>
      </c>
      <c r="K5287">
        <f>Table1[[#This Row],[Myyntihinta]]-Table1[[#This Row],[Ostohinta]]</f>
        <v>4.6199999999999992</v>
      </c>
    </row>
    <row r="5288" spans="1:11" x14ac:dyDescent="0.2">
      <c r="A5288">
        <v>55786</v>
      </c>
      <c r="B5288" s="21">
        <v>44926</v>
      </c>
      <c r="C5288" s="26" t="s">
        <v>828</v>
      </c>
      <c r="D5288">
        <v>1</v>
      </c>
      <c r="E5288">
        <v>11</v>
      </c>
      <c r="F5288">
        <v>14</v>
      </c>
      <c r="G5288">
        <v>10.18</v>
      </c>
      <c r="H5288" t="str">
        <f>_xlfn.XLOOKUP(Table1[[#This Row],[MyyjäID]],myyjat!$A$2:$A$16,myyjat!$B$2:$B$16)</f>
        <v>Lisbeth</v>
      </c>
      <c r="I5288">
        <f>_xlfn.XLOOKUP(Table1[[#This Row],[Tuotenumero]],tuotteet!$A$2:$A$26,tuotteet!$C$2:$C$26)</f>
        <v>4</v>
      </c>
      <c r="J5288" t="str">
        <f>_xlfn.XLOOKUP(Table1[[#This Row],[ryhmäID]],ryhmat!$A$2:$A$7,ryhmat!$B$2:$B$7)</f>
        <v>Tarvikkeet</v>
      </c>
      <c r="K5288">
        <f>Table1[[#This Row],[Myyntihinta]]-Table1[[#This Row],[Ostohinta]]</f>
        <v>3.8200000000000003</v>
      </c>
    </row>
    <row r="5289" spans="1:11" x14ac:dyDescent="0.2">
      <c r="A5289">
        <v>55787</v>
      </c>
      <c r="B5289" s="21">
        <v>44927</v>
      </c>
      <c r="C5289" s="26" t="s">
        <v>828</v>
      </c>
      <c r="D5289">
        <v>1</v>
      </c>
      <c r="E5289">
        <v>18</v>
      </c>
      <c r="F5289">
        <v>15</v>
      </c>
      <c r="G5289">
        <v>10.5</v>
      </c>
      <c r="H5289" t="str">
        <f>_xlfn.XLOOKUP(Table1[[#This Row],[MyyjäID]],myyjat!$A$2:$A$16,myyjat!$B$2:$B$16)</f>
        <v>Juhani</v>
      </c>
      <c r="I5289">
        <f>_xlfn.XLOOKUP(Table1[[#This Row],[Tuotenumero]],tuotteet!$A$2:$A$26,tuotteet!$C$2:$C$26)</f>
        <v>4</v>
      </c>
      <c r="J5289" t="str">
        <f>_xlfn.XLOOKUP(Table1[[#This Row],[ryhmäID]],ryhmat!$A$2:$A$7,ryhmat!$B$2:$B$7)</f>
        <v>Tarvikkeet</v>
      </c>
      <c r="K5289">
        <f>Table1[[#This Row],[Myyntihinta]]-Table1[[#This Row],[Ostohinta]]</f>
        <v>4.5</v>
      </c>
    </row>
    <row r="5290" spans="1:11" x14ac:dyDescent="0.2">
      <c r="A5290">
        <v>55788</v>
      </c>
      <c r="B5290" s="21">
        <v>44927</v>
      </c>
      <c r="C5290" s="26" t="s">
        <v>830</v>
      </c>
      <c r="D5290">
        <v>1</v>
      </c>
      <c r="E5290">
        <v>9</v>
      </c>
      <c r="F5290">
        <v>58</v>
      </c>
      <c r="G5290">
        <v>43.74</v>
      </c>
      <c r="H5290" t="str">
        <f>_xlfn.XLOOKUP(Table1[[#This Row],[MyyjäID]],myyjat!$A$2:$A$16,myyjat!$B$2:$B$16)</f>
        <v>Maija</v>
      </c>
      <c r="I5290">
        <f>_xlfn.XLOOKUP(Table1[[#This Row],[Tuotenumero]],tuotteet!$A$2:$A$26,tuotteet!$C$2:$C$26)</f>
        <v>4</v>
      </c>
      <c r="J5290" t="str">
        <f>_xlfn.XLOOKUP(Table1[[#This Row],[ryhmäID]],ryhmat!$A$2:$A$7,ryhmat!$B$2:$B$7)</f>
        <v>Tarvikkeet</v>
      </c>
      <c r="K5290">
        <f>Table1[[#This Row],[Myyntihinta]]-Table1[[#This Row],[Ostohinta]]</f>
        <v>14.259999999999998</v>
      </c>
    </row>
    <row r="5291" spans="1:11" x14ac:dyDescent="0.2">
      <c r="A5291">
        <v>55789</v>
      </c>
      <c r="B5291" s="21">
        <v>44927</v>
      </c>
      <c r="C5291" s="26" t="s">
        <v>827</v>
      </c>
      <c r="D5291">
        <v>1</v>
      </c>
      <c r="E5291">
        <v>1</v>
      </c>
      <c r="F5291">
        <v>240</v>
      </c>
      <c r="G5291">
        <v>128.80000000000001</v>
      </c>
      <c r="H5291" t="str">
        <f>_xlfn.XLOOKUP(Table1[[#This Row],[MyyjäID]],myyjat!$A$2:$A$16,myyjat!$B$2:$B$16)</f>
        <v>Jani</v>
      </c>
      <c r="I5291">
        <f>_xlfn.XLOOKUP(Table1[[#This Row],[Tuotenumero]],tuotteet!$A$2:$A$26,tuotteet!$C$2:$C$26)</f>
        <v>1</v>
      </c>
      <c r="J5291" t="str">
        <f>_xlfn.XLOOKUP(Table1[[#This Row],[ryhmäID]],ryhmat!$A$2:$A$7,ryhmat!$B$2:$B$7)</f>
        <v>Äänentoisto</v>
      </c>
      <c r="K5291">
        <f>Table1[[#This Row],[Myyntihinta]]-Table1[[#This Row],[Ostohinta]]</f>
        <v>111.19999999999999</v>
      </c>
    </row>
    <row r="5292" spans="1:11" x14ac:dyDescent="0.2">
      <c r="A5292">
        <v>55790</v>
      </c>
      <c r="B5292" s="21">
        <v>44927</v>
      </c>
      <c r="C5292" s="26" t="s">
        <v>828</v>
      </c>
      <c r="D5292">
        <v>1</v>
      </c>
      <c r="E5292">
        <v>7</v>
      </c>
      <c r="F5292">
        <v>14</v>
      </c>
      <c r="G5292">
        <v>10.83</v>
      </c>
      <c r="H5292" t="str">
        <f>_xlfn.XLOOKUP(Table1[[#This Row],[MyyjäID]],myyjat!$A$2:$A$16,myyjat!$B$2:$B$16)</f>
        <v>Rauno</v>
      </c>
      <c r="I5292">
        <f>_xlfn.XLOOKUP(Table1[[#This Row],[Tuotenumero]],tuotteet!$A$2:$A$26,tuotteet!$C$2:$C$26)</f>
        <v>4</v>
      </c>
      <c r="J5292" t="str">
        <f>_xlfn.XLOOKUP(Table1[[#This Row],[ryhmäID]],ryhmat!$A$2:$A$7,ryhmat!$B$2:$B$7)</f>
        <v>Tarvikkeet</v>
      </c>
      <c r="K5292">
        <f>Table1[[#This Row],[Myyntihinta]]-Table1[[#This Row],[Ostohinta]]</f>
        <v>3.17</v>
      </c>
    </row>
    <row r="5293" spans="1:11" x14ac:dyDescent="0.2">
      <c r="A5293">
        <v>55791</v>
      </c>
      <c r="B5293" s="21">
        <v>44928</v>
      </c>
      <c r="C5293" s="26" t="s">
        <v>828</v>
      </c>
      <c r="D5293">
        <v>1</v>
      </c>
      <c r="E5293">
        <v>5</v>
      </c>
      <c r="F5293">
        <v>14</v>
      </c>
      <c r="G5293">
        <v>10.83</v>
      </c>
      <c r="H5293" t="str">
        <f>_xlfn.XLOOKUP(Table1[[#This Row],[MyyjäID]],myyjat!$A$2:$A$16,myyjat!$B$2:$B$16)</f>
        <v>Liisa</v>
      </c>
      <c r="I5293">
        <f>_xlfn.XLOOKUP(Table1[[#This Row],[Tuotenumero]],tuotteet!$A$2:$A$26,tuotteet!$C$2:$C$26)</f>
        <v>4</v>
      </c>
      <c r="J5293" t="str">
        <f>_xlfn.XLOOKUP(Table1[[#This Row],[ryhmäID]],ryhmat!$A$2:$A$7,ryhmat!$B$2:$B$7)</f>
        <v>Tarvikkeet</v>
      </c>
      <c r="K5293">
        <f>Table1[[#This Row],[Myyntihinta]]-Table1[[#This Row],[Ostohinta]]</f>
        <v>3.17</v>
      </c>
    </row>
    <row r="5294" spans="1:11" x14ac:dyDescent="0.2">
      <c r="A5294">
        <v>55792</v>
      </c>
      <c r="B5294" s="21">
        <v>44929</v>
      </c>
      <c r="C5294" s="26" t="s">
        <v>833</v>
      </c>
      <c r="D5294">
        <v>1</v>
      </c>
      <c r="E5294">
        <v>7</v>
      </c>
      <c r="F5294">
        <v>34</v>
      </c>
      <c r="G5294">
        <v>19.75</v>
      </c>
      <c r="H5294" t="str">
        <f>_xlfn.XLOOKUP(Table1[[#This Row],[MyyjäID]],myyjat!$A$2:$A$16,myyjat!$B$2:$B$16)</f>
        <v>Rauno</v>
      </c>
      <c r="I5294">
        <f>_xlfn.XLOOKUP(Table1[[#This Row],[Tuotenumero]],tuotteet!$A$2:$A$26,tuotteet!$C$2:$C$26)</f>
        <v>4</v>
      </c>
      <c r="J5294" t="str">
        <f>_xlfn.XLOOKUP(Table1[[#This Row],[ryhmäID]],ryhmat!$A$2:$A$7,ryhmat!$B$2:$B$7)</f>
        <v>Tarvikkeet</v>
      </c>
      <c r="K5294">
        <f>Table1[[#This Row],[Myyntihinta]]-Table1[[#This Row],[Ostohinta]]</f>
        <v>14.25</v>
      </c>
    </row>
    <row r="5295" spans="1:11" x14ac:dyDescent="0.2">
      <c r="A5295">
        <v>55793</v>
      </c>
      <c r="B5295" s="21">
        <v>44929</v>
      </c>
      <c r="C5295" s="26" t="s">
        <v>828</v>
      </c>
      <c r="D5295">
        <v>1</v>
      </c>
      <c r="E5295">
        <v>3</v>
      </c>
      <c r="F5295">
        <v>15</v>
      </c>
      <c r="G5295">
        <v>11.25</v>
      </c>
      <c r="H5295" t="str">
        <f>_xlfn.XLOOKUP(Table1[[#This Row],[MyyjäID]],myyjat!$A$2:$A$16,myyjat!$B$2:$B$16)</f>
        <v>Pekka</v>
      </c>
      <c r="I5295">
        <f>_xlfn.XLOOKUP(Table1[[#This Row],[Tuotenumero]],tuotteet!$A$2:$A$26,tuotteet!$C$2:$C$26)</f>
        <v>4</v>
      </c>
      <c r="J5295" t="str">
        <f>_xlfn.XLOOKUP(Table1[[#This Row],[ryhmäID]],ryhmat!$A$2:$A$7,ryhmat!$B$2:$B$7)</f>
        <v>Tarvikkeet</v>
      </c>
      <c r="K5295">
        <f>Table1[[#This Row],[Myyntihinta]]-Table1[[#This Row],[Ostohinta]]</f>
        <v>3.75</v>
      </c>
    </row>
    <row r="5296" spans="1:11" x14ac:dyDescent="0.2">
      <c r="A5296">
        <v>55794</v>
      </c>
      <c r="B5296" s="21">
        <v>44930</v>
      </c>
      <c r="C5296" s="26" t="s">
        <v>826</v>
      </c>
      <c r="D5296">
        <v>1</v>
      </c>
      <c r="E5296">
        <v>7</v>
      </c>
      <c r="F5296">
        <v>18</v>
      </c>
      <c r="G5296">
        <v>9.01</v>
      </c>
      <c r="H5296" t="str">
        <f>_xlfn.XLOOKUP(Table1[[#This Row],[MyyjäID]],myyjat!$A$2:$A$16,myyjat!$B$2:$B$16)</f>
        <v>Rauno</v>
      </c>
      <c r="I5296">
        <f>_xlfn.XLOOKUP(Table1[[#This Row],[Tuotenumero]],tuotteet!$A$2:$A$26,tuotteet!$C$2:$C$26)</f>
        <v>4</v>
      </c>
      <c r="J5296" t="str">
        <f>_xlfn.XLOOKUP(Table1[[#This Row],[ryhmäID]],ryhmat!$A$2:$A$7,ryhmat!$B$2:$B$7)</f>
        <v>Tarvikkeet</v>
      </c>
      <c r="K5296">
        <f>Table1[[#This Row],[Myyntihinta]]-Table1[[#This Row],[Ostohinta]]</f>
        <v>8.99</v>
      </c>
    </row>
    <row r="5297" spans="1:11" x14ac:dyDescent="0.2">
      <c r="A5297">
        <v>55795</v>
      </c>
      <c r="B5297" s="21">
        <v>44930</v>
      </c>
      <c r="C5297" s="26" t="s">
        <v>828</v>
      </c>
      <c r="D5297">
        <v>1</v>
      </c>
      <c r="E5297">
        <v>10</v>
      </c>
      <c r="F5297">
        <v>15</v>
      </c>
      <c r="G5297">
        <v>10.89</v>
      </c>
      <c r="H5297" t="str">
        <f>_xlfn.XLOOKUP(Table1[[#This Row],[MyyjäID]],myyjat!$A$2:$A$16,myyjat!$B$2:$B$16)</f>
        <v>Jenni</v>
      </c>
      <c r="I5297">
        <f>_xlfn.XLOOKUP(Table1[[#This Row],[Tuotenumero]],tuotteet!$A$2:$A$26,tuotteet!$C$2:$C$26)</f>
        <v>4</v>
      </c>
      <c r="J5297" t="str">
        <f>_xlfn.XLOOKUP(Table1[[#This Row],[ryhmäID]],ryhmat!$A$2:$A$7,ryhmat!$B$2:$B$7)</f>
        <v>Tarvikkeet</v>
      </c>
      <c r="K5297">
        <f>Table1[[#This Row],[Myyntihinta]]-Table1[[#This Row],[Ostohinta]]</f>
        <v>4.1099999999999994</v>
      </c>
    </row>
    <row r="5298" spans="1:11" x14ac:dyDescent="0.2">
      <c r="A5298">
        <v>55796</v>
      </c>
      <c r="B5298" s="21">
        <v>44930</v>
      </c>
      <c r="C5298" s="26" t="s">
        <v>830</v>
      </c>
      <c r="D5298">
        <v>1</v>
      </c>
      <c r="E5298">
        <v>7</v>
      </c>
      <c r="F5298">
        <v>57</v>
      </c>
      <c r="G5298">
        <v>43.08</v>
      </c>
      <c r="H5298" t="str">
        <f>_xlfn.XLOOKUP(Table1[[#This Row],[MyyjäID]],myyjat!$A$2:$A$16,myyjat!$B$2:$B$16)</f>
        <v>Rauno</v>
      </c>
      <c r="I5298">
        <f>_xlfn.XLOOKUP(Table1[[#This Row],[Tuotenumero]],tuotteet!$A$2:$A$26,tuotteet!$C$2:$C$26)</f>
        <v>4</v>
      </c>
      <c r="J5298" t="str">
        <f>_xlfn.XLOOKUP(Table1[[#This Row],[ryhmäID]],ryhmat!$A$2:$A$7,ryhmat!$B$2:$B$7)</f>
        <v>Tarvikkeet</v>
      </c>
      <c r="K5298">
        <f>Table1[[#This Row],[Myyntihinta]]-Table1[[#This Row],[Ostohinta]]</f>
        <v>13.920000000000002</v>
      </c>
    </row>
    <row r="5299" spans="1:11" x14ac:dyDescent="0.2">
      <c r="A5299">
        <v>55797</v>
      </c>
      <c r="B5299" s="21">
        <v>44931</v>
      </c>
      <c r="C5299" s="26" t="s">
        <v>828</v>
      </c>
      <c r="D5299">
        <v>1</v>
      </c>
      <c r="E5299">
        <v>1</v>
      </c>
      <c r="F5299">
        <v>14</v>
      </c>
      <c r="G5299">
        <v>10.49</v>
      </c>
      <c r="H5299" t="str">
        <f>_xlfn.XLOOKUP(Table1[[#This Row],[MyyjäID]],myyjat!$A$2:$A$16,myyjat!$B$2:$B$16)</f>
        <v>Jani</v>
      </c>
      <c r="I5299">
        <f>_xlfn.XLOOKUP(Table1[[#This Row],[Tuotenumero]],tuotteet!$A$2:$A$26,tuotteet!$C$2:$C$26)</f>
        <v>4</v>
      </c>
      <c r="J5299" t="str">
        <f>_xlfn.XLOOKUP(Table1[[#This Row],[ryhmäID]],ryhmat!$A$2:$A$7,ryhmat!$B$2:$B$7)</f>
        <v>Tarvikkeet</v>
      </c>
      <c r="K5299">
        <f>Table1[[#This Row],[Myyntihinta]]-Table1[[#This Row],[Ostohinta]]</f>
        <v>3.51</v>
      </c>
    </row>
    <row r="5300" spans="1:11" x14ac:dyDescent="0.2">
      <c r="A5300">
        <v>55798</v>
      </c>
      <c r="B5300" s="21">
        <v>44931</v>
      </c>
      <c r="C5300" s="26" t="s">
        <v>828</v>
      </c>
      <c r="D5300">
        <v>1</v>
      </c>
      <c r="E5300">
        <v>14</v>
      </c>
      <c r="F5300">
        <v>15</v>
      </c>
      <c r="G5300">
        <v>11.1</v>
      </c>
      <c r="H5300" t="str">
        <f>_xlfn.XLOOKUP(Table1[[#This Row],[MyyjäID]],myyjat!$A$2:$A$16,myyjat!$B$2:$B$16)</f>
        <v>Hillevi</v>
      </c>
      <c r="I5300">
        <f>_xlfn.XLOOKUP(Table1[[#This Row],[Tuotenumero]],tuotteet!$A$2:$A$26,tuotteet!$C$2:$C$26)</f>
        <v>4</v>
      </c>
      <c r="J5300" t="str">
        <f>_xlfn.XLOOKUP(Table1[[#This Row],[ryhmäID]],ryhmat!$A$2:$A$7,ryhmat!$B$2:$B$7)</f>
        <v>Tarvikkeet</v>
      </c>
      <c r="K5300">
        <f>Table1[[#This Row],[Myyntihinta]]-Table1[[#This Row],[Ostohinta]]</f>
        <v>3.9000000000000004</v>
      </c>
    </row>
    <row r="5301" spans="1:11" x14ac:dyDescent="0.2">
      <c r="A5301">
        <v>55799</v>
      </c>
      <c r="B5301" s="21">
        <v>44931</v>
      </c>
      <c r="C5301" s="26" t="s">
        <v>828</v>
      </c>
      <c r="D5301">
        <v>1</v>
      </c>
      <c r="E5301">
        <v>2</v>
      </c>
      <c r="F5301">
        <v>14</v>
      </c>
      <c r="G5301">
        <v>10.66</v>
      </c>
      <c r="H5301" t="str">
        <f>_xlfn.XLOOKUP(Table1[[#This Row],[MyyjäID]],myyjat!$A$2:$A$16,myyjat!$B$2:$B$16)</f>
        <v>Petteri</v>
      </c>
      <c r="I5301">
        <f>_xlfn.XLOOKUP(Table1[[#This Row],[Tuotenumero]],tuotteet!$A$2:$A$26,tuotteet!$C$2:$C$26)</f>
        <v>4</v>
      </c>
      <c r="J5301" t="str">
        <f>_xlfn.XLOOKUP(Table1[[#This Row],[ryhmäID]],ryhmat!$A$2:$A$7,ryhmat!$B$2:$B$7)</f>
        <v>Tarvikkeet</v>
      </c>
      <c r="K5301">
        <f>Table1[[#This Row],[Myyntihinta]]-Table1[[#This Row],[Ostohinta]]</f>
        <v>3.34</v>
      </c>
    </row>
    <row r="5302" spans="1:11" x14ac:dyDescent="0.2">
      <c r="A5302">
        <v>55800</v>
      </c>
      <c r="B5302" s="21">
        <v>44931</v>
      </c>
      <c r="C5302" s="26" t="s">
        <v>827</v>
      </c>
      <c r="D5302">
        <v>1</v>
      </c>
      <c r="E5302">
        <v>2</v>
      </c>
      <c r="F5302">
        <v>255</v>
      </c>
      <c r="G5302">
        <v>134.93</v>
      </c>
      <c r="H5302" t="str">
        <f>_xlfn.XLOOKUP(Table1[[#This Row],[MyyjäID]],myyjat!$A$2:$A$16,myyjat!$B$2:$B$16)</f>
        <v>Petteri</v>
      </c>
      <c r="I5302">
        <f>_xlfn.XLOOKUP(Table1[[#This Row],[Tuotenumero]],tuotteet!$A$2:$A$26,tuotteet!$C$2:$C$26)</f>
        <v>1</v>
      </c>
      <c r="J5302" t="str">
        <f>_xlfn.XLOOKUP(Table1[[#This Row],[ryhmäID]],ryhmat!$A$2:$A$7,ryhmat!$B$2:$B$7)</f>
        <v>Äänentoisto</v>
      </c>
      <c r="K5302">
        <f>Table1[[#This Row],[Myyntihinta]]-Table1[[#This Row],[Ostohinta]]</f>
        <v>120.07</v>
      </c>
    </row>
    <row r="5303" spans="1:11" x14ac:dyDescent="0.2">
      <c r="A5303">
        <v>55801</v>
      </c>
      <c r="B5303" s="21">
        <v>44932</v>
      </c>
      <c r="C5303" s="26" t="s">
        <v>828</v>
      </c>
      <c r="D5303">
        <v>1</v>
      </c>
      <c r="E5303">
        <v>6</v>
      </c>
      <c r="F5303">
        <v>15</v>
      </c>
      <c r="G5303">
        <v>10.89</v>
      </c>
      <c r="H5303" t="str">
        <f>_xlfn.XLOOKUP(Table1[[#This Row],[MyyjäID]],myyjat!$A$2:$A$16,myyjat!$B$2:$B$16)</f>
        <v>Hessu</v>
      </c>
      <c r="I5303">
        <f>_xlfn.XLOOKUP(Table1[[#This Row],[Tuotenumero]],tuotteet!$A$2:$A$26,tuotteet!$C$2:$C$26)</f>
        <v>4</v>
      </c>
      <c r="J5303" t="str">
        <f>_xlfn.XLOOKUP(Table1[[#This Row],[ryhmäID]],ryhmat!$A$2:$A$7,ryhmat!$B$2:$B$7)</f>
        <v>Tarvikkeet</v>
      </c>
      <c r="K5303">
        <f>Table1[[#This Row],[Myyntihinta]]-Table1[[#This Row],[Ostohinta]]</f>
        <v>4.1099999999999994</v>
      </c>
    </row>
    <row r="5304" spans="1:11" x14ac:dyDescent="0.2">
      <c r="A5304">
        <v>55802</v>
      </c>
      <c r="B5304" s="21">
        <v>44933</v>
      </c>
      <c r="C5304" s="26" t="s">
        <v>827</v>
      </c>
      <c r="D5304">
        <v>1</v>
      </c>
      <c r="E5304">
        <v>10</v>
      </c>
      <c r="F5304">
        <v>246</v>
      </c>
      <c r="G5304">
        <v>134.88999999999999</v>
      </c>
      <c r="H5304" t="str">
        <f>_xlfn.XLOOKUP(Table1[[#This Row],[MyyjäID]],myyjat!$A$2:$A$16,myyjat!$B$2:$B$16)</f>
        <v>Jenni</v>
      </c>
      <c r="I5304">
        <f>_xlfn.XLOOKUP(Table1[[#This Row],[Tuotenumero]],tuotteet!$A$2:$A$26,tuotteet!$C$2:$C$26)</f>
        <v>1</v>
      </c>
      <c r="J5304" t="str">
        <f>_xlfn.XLOOKUP(Table1[[#This Row],[ryhmäID]],ryhmat!$A$2:$A$7,ryhmat!$B$2:$B$7)</f>
        <v>Äänentoisto</v>
      </c>
      <c r="K5304">
        <f>Table1[[#This Row],[Myyntihinta]]-Table1[[#This Row],[Ostohinta]]</f>
        <v>111.11000000000001</v>
      </c>
    </row>
    <row r="5305" spans="1:11" x14ac:dyDescent="0.2">
      <c r="A5305">
        <v>55803</v>
      </c>
      <c r="B5305" s="21">
        <v>44933</v>
      </c>
      <c r="C5305" s="26" t="s">
        <v>828</v>
      </c>
      <c r="D5305">
        <v>1</v>
      </c>
      <c r="E5305">
        <v>2</v>
      </c>
      <c r="F5305">
        <v>15</v>
      </c>
      <c r="G5305">
        <v>11.03</v>
      </c>
      <c r="H5305" t="str">
        <f>_xlfn.XLOOKUP(Table1[[#This Row],[MyyjäID]],myyjat!$A$2:$A$16,myyjat!$B$2:$B$16)</f>
        <v>Petteri</v>
      </c>
      <c r="I5305">
        <f>_xlfn.XLOOKUP(Table1[[#This Row],[Tuotenumero]],tuotteet!$A$2:$A$26,tuotteet!$C$2:$C$26)</f>
        <v>4</v>
      </c>
      <c r="J5305" t="str">
        <f>_xlfn.XLOOKUP(Table1[[#This Row],[ryhmäID]],ryhmat!$A$2:$A$7,ryhmat!$B$2:$B$7)</f>
        <v>Tarvikkeet</v>
      </c>
      <c r="K5305">
        <f>Table1[[#This Row],[Myyntihinta]]-Table1[[#This Row],[Ostohinta]]</f>
        <v>3.9700000000000006</v>
      </c>
    </row>
    <row r="5306" spans="1:11" x14ac:dyDescent="0.2">
      <c r="A5306">
        <v>55804</v>
      </c>
      <c r="B5306" s="21">
        <v>44933</v>
      </c>
      <c r="C5306" s="26" t="s">
        <v>828</v>
      </c>
      <c r="D5306">
        <v>1</v>
      </c>
      <c r="E5306">
        <v>1</v>
      </c>
      <c r="F5306">
        <v>15</v>
      </c>
      <c r="G5306">
        <v>10.25</v>
      </c>
      <c r="H5306" t="str">
        <f>_xlfn.XLOOKUP(Table1[[#This Row],[MyyjäID]],myyjat!$A$2:$A$16,myyjat!$B$2:$B$16)</f>
        <v>Jani</v>
      </c>
      <c r="I5306">
        <f>_xlfn.XLOOKUP(Table1[[#This Row],[Tuotenumero]],tuotteet!$A$2:$A$26,tuotteet!$C$2:$C$26)</f>
        <v>4</v>
      </c>
      <c r="J5306" t="str">
        <f>_xlfn.XLOOKUP(Table1[[#This Row],[ryhmäID]],ryhmat!$A$2:$A$7,ryhmat!$B$2:$B$7)</f>
        <v>Tarvikkeet</v>
      </c>
      <c r="K5306">
        <f>Table1[[#This Row],[Myyntihinta]]-Table1[[#This Row],[Ostohinta]]</f>
        <v>4.75</v>
      </c>
    </row>
    <row r="5307" spans="1:11" x14ac:dyDescent="0.2">
      <c r="A5307">
        <v>55805</v>
      </c>
      <c r="B5307" s="21">
        <v>44933</v>
      </c>
      <c r="C5307" s="26" t="s">
        <v>831</v>
      </c>
      <c r="D5307">
        <v>1</v>
      </c>
      <c r="E5307">
        <v>13</v>
      </c>
      <c r="F5307">
        <v>116</v>
      </c>
      <c r="G5307">
        <v>78.23</v>
      </c>
      <c r="H5307" t="str">
        <f>_xlfn.XLOOKUP(Table1[[#This Row],[MyyjäID]],myyjat!$A$2:$A$16,myyjat!$B$2:$B$16)</f>
        <v>Mari</v>
      </c>
      <c r="I5307">
        <f>_xlfn.XLOOKUP(Table1[[#This Row],[Tuotenumero]],tuotteet!$A$2:$A$26,tuotteet!$C$2:$C$26)</f>
        <v>6</v>
      </c>
      <c r="J5307" t="str">
        <f>_xlfn.XLOOKUP(Table1[[#This Row],[ryhmäID]],ryhmat!$A$2:$A$7,ryhmat!$B$2:$B$7)</f>
        <v>Digiboxit</v>
      </c>
      <c r="K5307">
        <f>Table1[[#This Row],[Myyntihinta]]-Table1[[#This Row],[Ostohinta]]</f>
        <v>37.769999999999996</v>
      </c>
    </row>
    <row r="5308" spans="1:11" x14ac:dyDescent="0.2">
      <c r="A5308">
        <v>55806</v>
      </c>
      <c r="B5308" s="21">
        <v>44934</v>
      </c>
      <c r="C5308" s="26" t="s">
        <v>828</v>
      </c>
      <c r="D5308">
        <v>1</v>
      </c>
      <c r="E5308">
        <v>2</v>
      </c>
      <c r="F5308">
        <v>14</v>
      </c>
      <c r="G5308">
        <v>11.13</v>
      </c>
      <c r="H5308" t="str">
        <f>_xlfn.XLOOKUP(Table1[[#This Row],[MyyjäID]],myyjat!$A$2:$A$16,myyjat!$B$2:$B$16)</f>
        <v>Petteri</v>
      </c>
      <c r="I5308">
        <f>_xlfn.XLOOKUP(Table1[[#This Row],[Tuotenumero]],tuotteet!$A$2:$A$26,tuotteet!$C$2:$C$26)</f>
        <v>4</v>
      </c>
      <c r="J5308" t="str">
        <f>_xlfn.XLOOKUP(Table1[[#This Row],[ryhmäID]],ryhmat!$A$2:$A$7,ryhmat!$B$2:$B$7)</f>
        <v>Tarvikkeet</v>
      </c>
      <c r="K5308">
        <f>Table1[[#This Row],[Myyntihinta]]-Table1[[#This Row],[Ostohinta]]</f>
        <v>2.8699999999999992</v>
      </c>
    </row>
    <row r="5309" spans="1:11" x14ac:dyDescent="0.2">
      <c r="A5309">
        <v>55807</v>
      </c>
      <c r="B5309" s="21">
        <v>44934</v>
      </c>
      <c r="C5309" s="26" t="s">
        <v>826</v>
      </c>
      <c r="D5309">
        <v>1</v>
      </c>
      <c r="E5309">
        <v>16</v>
      </c>
      <c r="F5309">
        <v>18</v>
      </c>
      <c r="G5309">
        <v>9.27</v>
      </c>
      <c r="H5309" t="str">
        <f>_xlfn.XLOOKUP(Table1[[#This Row],[MyyjäID]],myyjat!$A$2:$A$16,myyjat!$B$2:$B$16)</f>
        <v>Sanni</v>
      </c>
      <c r="I5309">
        <f>_xlfn.XLOOKUP(Table1[[#This Row],[Tuotenumero]],tuotteet!$A$2:$A$26,tuotteet!$C$2:$C$26)</f>
        <v>4</v>
      </c>
      <c r="J5309" t="str">
        <f>_xlfn.XLOOKUP(Table1[[#This Row],[ryhmäID]],ryhmat!$A$2:$A$7,ryhmat!$B$2:$B$7)</f>
        <v>Tarvikkeet</v>
      </c>
      <c r="K5309">
        <f>Table1[[#This Row],[Myyntihinta]]-Table1[[#This Row],[Ostohinta]]</f>
        <v>8.73</v>
      </c>
    </row>
    <row r="5310" spans="1:11" x14ac:dyDescent="0.2">
      <c r="A5310">
        <v>55808</v>
      </c>
      <c r="B5310" s="21">
        <v>44934</v>
      </c>
      <c r="C5310" s="26" t="s">
        <v>828</v>
      </c>
      <c r="D5310">
        <v>1</v>
      </c>
      <c r="E5310">
        <v>7</v>
      </c>
      <c r="F5310">
        <v>15</v>
      </c>
      <c r="G5310">
        <v>10.85</v>
      </c>
      <c r="H5310" t="str">
        <f>_xlfn.XLOOKUP(Table1[[#This Row],[MyyjäID]],myyjat!$A$2:$A$16,myyjat!$B$2:$B$16)</f>
        <v>Rauno</v>
      </c>
      <c r="I5310">
        <f>_xlfn.XLOOKUP(Table1[[#This Row],[Tuotenumero]],tuotteet!$A$2:$A$26,tuotteet!$C$2:$C$26)</f>
        <v>4</v>
      </c>
      <c r="J5310" t="str">
        <f>_xlfn.XLOOKUP(Table1[[#This Row],[ryhmäID]],ryhmat!$A$2:$A$7,ryhmat!$B$2:$B$7)</f>
        <v>Tarvikkeet</v>
      </c>
      <c r="K5310">
        <f>Table1[[#This Row],[Myyntihinta]]-Table1[[#This Row],[Ostohinta]]</f>
        <v>4.1500000000000004</v>
      </c>
    </row>
    <row r="5311" spans="1:11" x14ac:dyDescent="0.2">
      <c r="A5311">
        <v>55809</v>
      </c>
      <c r="B5311" s="21">
        <v>44934</v>
      </c>
      <c r="C5311" s="26" t="s">
        <v>828</v>
      </c>
      <c r="D5311">
        <v>1</v>
      </c>
      <c r="E5311">
        <v>3</v>
      </c>
      <c r="F5311">
        <v>15</v>
      </c>
      <c r="G5311">
        <v>11.19</v>
      </c>
      <c r="H5311" t="str">
        <f>_xlfn.XLOOKUP(Table1[[#This Row],[MyyjäID]],myyjat!$A$2:$A$16,myyjat!$B$2:$B$16)</f>
        <v>Pekka</v>
      </c>
      <c r="I5311">
        <f>_xlfn.XLOOKUP(Table1[[#This Row],[Tuotenumero]],tuotteet!$A$2:$A$26,tuotteet!$C$2:$C$26)</f>
        <v>4</v>
      </c>
      <c r="J5311" t="str">
        <f>_xlfn.XLOOKUP(Table1[[#This Row],[ryhmäID]],ryhmat!$A$2:$A$7,ryhmat!$B$2:$B$7)</f>
        <v>Tarvikkeet</v>
      </c>
      <c r="K5311">
        <f>Table1[[#This Row],[Myyntihinta]]-Table1[[#This Row],[Ostohinta]]</f>
        <v>3.8100000000000005</v>
      </c>
    </row>
    <row r="5312" spans="1:11" x14ac:dyDescent="0.2">
      <c r="A5312">
        <v>55810</v>
      </c>
      <c r="B5312" s="21">
        <v>44935</v>
      </c>
      <c r="C5312" s="26" t="s">
        <v>828</v>
      </c>
      <c r="D5312">
        <v>1</v>
      </c>
      <c r="E5312">
        <v>6</v>
      </c>
      <c r="F5312">
        <v>14</v>
      </c>
      <c r="G5312">
        <v>10.29</v>
      </c>
      <c r="H5312" t="str">
        <f>_xlfn.XLOOKUP(Table1[[#This Row],[MyyjäID]],myyjat!$A$2:$A$16,myyjat!$B$2:$B$16)</f>
        <v>Hessu</v>
      </c>
      <c r="I5312">
        <f>_xlfn.XLOOKUP(Table1[[#This Row],[Tuotenumero]],tuotteet!$A$2:$A$26,tuotteet!$C$2:$C$26)</f>
        <v>4</v>
      </c>
      <c r="J5312" t="str">
        <f>_xlfn.XLOOKUP(Table1[[#This Row],[ryhmäID]],ryhmat!$A$2:$A$7,ryhmat!$B$2:$B$7)</f>
        <v>Tarvikkeet</v>
      </c>
      <c r="K5312">
        <f>Table1[[#This Row],[Myyntihinta]]-Table1[[#This Row],[Ostohinta]]</f>
        <v>3.7100000000000009</v>
      </c>
    </row>
    <row r="5313" spans="1:11" x14ac:dyDescent="0.2">
      <c r="A5313">
        <v>55811</v>
      </c>
      <c r="B5313" s="21">
        <v>44935</v>
      </c>
      <c r="C5313" s="26" t="s">
        <v>828</v>
      </c>
      <c r="D5313">
        <v>1</v>
      </c>
      <c r="E5313">
        <v>14</v>
      </c>
      <c r="F5313">
        <v>14</v>
      </c>
      <c r="G5313">
        <v>10.84</v>
      </c>
      <c r="H5313" t="str">
        <f>_xlfn.XLOOKUP(Table1[[#This Row],[MyyjäID]],myyjat!$A$2:$A$16,myyjat!$B$2:$B$16)</f>
        <v>Hillevi</v>
      </c>
      <c r="I5313">
        <f>_xlfn.XLOOKUP(Table1[[#This Row],[Tuotenumero]],tuotteet!$A$2:$A$26,tuotteet!$C$2:$C$26)</f>
        <v>4</v>
      </c>
      <c r="J5313" t="str">
        <f>_xlfn.XLOOKUP(Table1[[#This Row],[ryhmäID]],ryhmat!$A$2:$A$7,ryhmat!$B$2:$B$7)</f>
        <v>Tarvikkeet</v>
      </c>
      <c r="K5313">
        <f>Table1[[#This Row],[Myyntihinta]]-Table1[[#This Row],[Ostohinta]]</f>
        <v>3.16</v>
      </c>
    </row>
    <row r="5314" spans="1:11" x14ac:dyDescent="0.2">
      <c r="A5314">
        <v>55812</v>
      </c>
      <c r="B5314" s="21">
        <v>44935</v>
      </c>
      <c r="C5314" s="26" t="s">
        <v>828</v>
      </c>
      <c r="D5314">
        <v>1</v>
      </c>
      <c r="E5314">
        <v>13</v>
      </c>
      <c r="F5314">
        <v>14</v>
      </c>
      <c r="G5314">
        <v>10.79</v>
      </c>
      <c r="H5314" t="str">
        <f>_xlfn.XLOOKUP(Table1[[#This Row],[MyyjäID]],myyjat!$A$2:$A$16,myyjat!$B$2:$B$16)</f>
        <v>Mari</v>
      </c>
      <c r="I5314">
        <f>_xlfn.XLOOKUP(Table1[[#This Row],[Tuotenumero]],tuotteet!$A$2:$A$26,tuotteet!$C$2:$C$26)</f>
        <v>4</v>
      </c>
      <c r="J5314" t="str">
        <f>_xlfn.XLOOKUP(Table1[[#This Row],[ryhmäID]],ryhmat!$A$2:$A$7,ryhmat!$B$2:$B$7)</f>
        <v>Tarvikkeet</v>
      </c>
      <c r="K5314">
        <f>Table1[[#This Row],[Myyntihinta]]-Table1[[#This Row],[Ostohinta]]</f>
        <v>3.2100000000000009</v>
      </c>
    </row>
    <row r="5315" spans="1:11" x14ac:dyDescent="0.2">
      <c r="A5315">
        <v>55813</v>
      </c>
      <c r="B5315" s="21">
        <v>44935</v>
      </c>
      <c r="C5315" s="26" t="s">
        <v>828</v>
      </c>
      <c r="D5315">
        <v>1</v>
      </c>
      <c r="E5315">
        <v>1</v>
      </c>
      <c r="F5315">
        <v>14</v>
      </c>
      <c r="G5315">
        <v>10.34</v>
      </c>
      <c r="H5315" t="str">
        <f>_xlfn.XLOOKUP(Table1[[#This Row],[MyyjäID]],myyjat!$A$2:$A$16,myyjat!$B$2:$B$16)</f>
        <v>Jani</v>
      </c>
      <c r="I5315">
        <f>_xlfn.XLOOKUP(Table1[[#This Row],[Tuotenumero]],tuotteet!$A$2:$A$26,tuotteet!$C$2:$C$26)</f>
        <v>4</v>
      </c>
      <c r="J5315" t="str">
        <f>_xlfn.XLOOKUP(Table1[[#This Row],[ryhmäID]],ryhmat!$A$2:$A$7,ryhmat!$B$2:$B$7)</f>
        <v>Tarvikkeet</v>
      </c>
      <c r="K5315">
        <f>Table1[[#This Row],[Myyntihinta]]-Table1[[#This Row],[Ostohinta]]</f>
        <v>3.66</v>
      </c>
    </row>
    <row r="5316" spans="1:11" x14ac:dyDescent="0.2">
      <c r="A5316">
        <v>55814</v>
      </c>
      <c r="B5316" s="21">
        <v>44935</v>
      </c>
      <c r="C5316" s="26" t="s">
        <v>827</v>
      </c>
      <c r="D5316">
        <v>1</v>
      </c>
      <c r="E5316">
        <v>7</v>
      </c>
      <c r="F5316">
        <v>241</v>
      </c>
      <c r="G5316">
        <v>134.38999999999999</v>
      </c>
      <c r="H5316" t="str">
        <f>_xlfn.XLOOKUP(Table1[[#This Row],[MyyjäID]],myyjat!$A$2:$A$16,myyjat!$B$2:$B$16)</f>
        <v>Rauno</v>
      </c>
      <c r="I5316">
        <f>_xlfn.XLOOKUP(Table1[[#This Row],[Tuotenumero]],tuotteet!$A$2:$A$26,tuotteet!$C$2:$C$26)</f>
        <v>1</v>
      </c>
      <c r="J5316" t="str">
        <f>_xlfn.XLOOKUP(Table1[[#This Row],[ryhmäID]],ryhmat!$A$2:$A$7,ryhmat!$B$2:$B$7)</f>
        <v>Äänentoisto</v>
      </c>
      <c r="K5316">
        <f>Table1[[#This Row],[Myyntihinta]]-Table1[[#This Row],[Ostohinta]]</f>
        <v>106.61000000000001</v>
      </c>
    </row>
    <row r="5317" spans="1:11" x14ac:dyDescent="0.2">
      <c r="A5317">
        <v>55815</v>
      </c>
      <c r="B5317" s="21">
        <v>44936</v>
      </c>
      <c r="C5317" s="26" t="s">
        <v>828</v>
      </c>
      <c r="D5317">
        <v>1</v>
      </c>
      <c r="E5317">
        <v>10</v>
      </c>
      <c r="F5317">
        <v>15</v>
      </c>
      <c r="G5317">
        <v>10.43</v>
      </c>
      <c r="H5317" t="str">
        <f>_xlfn.XLOOKUP(Table1[[#This Row],[MyyjäID]],myyjat!$A$2:$A$16,myyjat!$B$2:$B$16)</f>
        <v>Jenni</v>
      </c>
      <c r="I5317">
        <f>_xlfn.XLOOKUP(Table1[[#This Row],[Tuotenumero]],tuotteet!$A$2:$A$26,tuotteet!$C$2:$C$26)</f>
        <v>4</v>
      </c>
      <c r="J5317" t="str">
        <f>_xlfn.XLOOKUP(Table1[[#This Row],[ryhmäID]],ryhmat!$A$2:$A$7,ryhmat!$B$2:$B$7)</f>
        <v>Tarvikkeet</v>
      </c>
      <c r="K5317">
        <f>Table1[[#This Row],[Myyntihinta]]-Table1[[#This Row],[Ostohinta]]</f>
        <v>4.57</v>
      </c>
    </row>
    <row r="5318" spans="1:11" x14ac:dyDescent="0.2">
      <c r="A5318">
        <v>55816</v>
      </c>
      <c r="B5318" s="21">
        <v>44936</v>
      </c>
      <c r="C5318" s="26" t="s">
        <v>827</v>
      </c>
      <c r="D5318">
        <v>1</v>
      </c>
      <c r="E5318">
        <v>6</v>
      </c>
      <c r="F5318">
        <v>253</v>
      </c>
      <c r="G5318">
        <v>137.41</v>
      </c>
      <c r="H5318" t="str">
        <f>_xlfn.XLOOKUP(Table1[[#This Row],[MyyjäID]],myyjat!$A$2:$A$16,myyjat!$B$2:$B$16)</f>
        <v>Hessu</v>
      </c>
      <c r="I5318">
        <f>_xlfn.XLOOKUP(Table1[[#This Row],[Tuotenumero]],tuotteet!$A$2:$A$26,tuotteet!$C$2:$C$26)</f>
        <v>1</v>
      </c>
      <c r="J5318" t="str">
        <f>_xlfn.XLOOKUP(Table1[[#This Row],[ryhmäID]],ryhmat!$A$2:$A$7,ryhmat!$B$2:$B$7)</f>
        <v>Äänentoisto</v>
      </c>
      <c r="K5318">
        <f>Table1[[#This Row],[Myyntihinta]]-Table1[[#This Row],[Ostohinta]]</f>
        <v>115.59</v>
      </c>
    </row>
    <row r="5319" spans="1:11" x14ac:dyDescent="0.2">
      <c r="A5319">
        <v>55817</v>
      </c>
      <c r="B5319" s="21">
        <v>44936</v>
      </c>
      <c r="C5319" s="26" t="s">
        <v>833</v>
      </c>
      <c r="D5319">
        <v>1</v>
      </c>
      <c r="E5319">
        <v>13</v>
      </c>
      <c r="F5319">
        <v>33</v>
      </c>
      <c r="G5319">
        <v>19.739999999999998</v>
      </c>
      <c r="H5319" t="str">
        <f>_xlfn.XLOOKUP(Table1[[#This Row],[MyyjäID]],myyjat!$A$2:$A$16,myyjat!$B$2:$B$16)</f>
        <v>Mari</v>
      </c>
      <c r="I5319">
        <f>_xlfn.XLOOKUP(Table1[[#This Row],[Tuotenumero]],tuotteet!$A$2:$A$26,tuotteet!$C$2:$C$26)</f>
        <v>4</v>
      </c>
      <c r="J5319" t="str">
        <f>_xlfn.XLOOKUP(Table1[[#This Row],[ryhmäID]],ryhmat!$A$2:$A$7,ryhmat!$B$2:$B$7)</f>
        <v>Tarvikkeet</v>
      </c>
      <c r="K5319">
        <f>Table1[[#This Row],[Myyntihinta]]-Table1[[#This Row],[Ostohinta]]</f>
        <v>13.260000000000002</v>
      </c>
    </row>
    <row r="5320" spans="1:11" x14ac:dyDescent="0.2">
      <c r="A5320">
        <v>55818</v>
      </c>
      <c r="B5320" s="21">
        <v>44936</v>
      </c>
      <c r="C5320" s="26" t="s">
        <v>829</v>
      </c>
      <c r="D5320">
        <v>1</v>
      </c>
      <c r="E5320">
        <v>6</v>
      </c>
      <c r="F5320">
        <v>328</v>
      </c>
      <c r="G5320">
        <v>216.53</v>
      </c>
      <c r="H5320" t="str">
        <f>_xlfn.XLOOKUP(Table1[[#This Row],[MyyjäID]],myyjat!$A$2:$A$16,myyjat!$B$2:$B$16)</f>
        <v>Hessu</v>
      </c>
      <c r="I5320">
        <f>_xlfn.XLOOKUP(Table1[[#This Row],[Tuotenumero]],tuotteet!$A$2:$A$26,tuotteet!$C$2:$C$26)</f>
        <v>3</v>
      </c>
      <c r="J5320" t="str">
        <f>_xlfn.XLOOKUP(Table1[[#This Row],[ryhmäID]],ryhmat!$A$2:$A$7,ryhmat!$B$2:$B$7)</f>
        <v>TV</v>
      </c>
      <c r="K5320">
        <f>Table1[[#This Row],[Myyntihinta]]-Table1[[#This Row],[Ostohinta]]</f>
        <v>111.47</v>
      </c>
    </row>
    <row r="5321" spans="1:11" x14ac:dyDescent="0.2">
      <c r="A5321">
        <v>55819</v>
      </c>
      <c r="B5321" s="21">
        <v>44937</v>
      </c>
      <c r="C5321" s="26" t="s">
        <v>828</v>
      </c>
      <c r="D5321">
        <v>1</v>
      </c>
      <c r="E5321">
        <v>1</v>
      </c>
      <c r="F5321">
        <v>14</v>
      </c>
      <c r="G5321">
        <v>10.27</v>
      </c>
      <c r="H5321" t="str">
        <f>_xlfn.XLOOKUP(Table1[[#This Row],[MyyjäID]],myyjat!$A$2:$A$16,myyjat!$B$2:$B$16)</f>
        <v>Jani</v>
      </c>
      <c r="I5321">
        <f>_xlfn.XLOOKUP(Table1[[#This Row],[Tuotenumero]],tuotteet!$A$2:$A$26,tuotteet!$C$2:$C$26)</f>
        <v>4</v>
      </c>
      <c r="J5321" t="str">
        <f>_xlfn.XLOOKUP(Table1[[#This Row],[ryhmäID]],ryhmat!$A$2:$A$7,ryhmat!$B$2:$B$7)</f>
        <v>Tarvikkeet</v>
      </c>
      <c r="K5321">
        <f>Table1[[#This Row],[Myyntihinta]]-Table1[[#This Row],[Ostohinta]]</f>
        <v>3.7300000000000004</v>
      </c>
    </row>
    <row r="5322" spans="1:11" x14ac:dyDescent="0.2">
      <c r="A5322">
        <v>55820</v>
      </c>
      <c r="B5322" s="21">
        <v>44937</v>
      </c>
      <c r="C5322" s="26" t="s">
        <v>828</v>
      </c>
      <c r="D5322">
        <v>1</v>
      </c>
      <c r="E5322">
        <v>6</v>
      </c>
      <c r="F5322">
        <v>15</v>
      </c>
      <c r="G5322">
        <v>10.76</v>
      </c>
      <c r="H5322" t="str">
        <f>_xlfn.XLOOKUP(Table1[[#This Row],[MyyjäID]],myyjat!$A$2:$A$16,myyjat!$B$2:$B$16)</f>
        <v>Hessu</v>
      </c>
      <c r="I5322">
        <f>_xlfn.XLOOKUP(Table1[[#This Row],[Tuotenumero]],tuotteet!$A$2:$A$26,tuotteet!$C$2:$C$26)</f>
        <v>4</v>
      </c>
      <c r="J5322" t="str">
        <f>_xlfn.XLOOKUP(Table1[[#This Row],[ryhmäID]],ryhmat!$A$2:$A$7,ryhmat!$B$2:$B$7)</f>
        <v>Tarvikkeet</v>
      </c>
      <c r="K5322">
        <f>Table1[[#This Row],[Myyntihinta]]-Table1[[#This Row],[Ostohinta]]</f>
        <v>4.24</v>
      </c>
    </row>
    <row r="5323" spans="1:11" x14ac:dyDescent="0.2">
      <c r="A5323">
        <v>55821</v>
      </c>
      <c r="B5323" s="21">
        <v>44937</v>
      </c>
      <c r="C5323" s="26" t="s">
        <v>828</v>
      </c>
      <c r="D5323">
        <v>1</v>
      </c>
      <c r="E5323">
        <v>2</v>
      </c>
      <c r="F5323">
        <v>14</v>
      </c>
      <c r="G5323">
        <v>10.35</v>
      </c>
      <c r="H5323" t="str">
        <f>_xlfn.XLOOKUP(Table1[[#This Row],[MyyjäID]],myyjat!$A$2:$A$16,myyjat!$B$2:$B$16)</f>
        <v>Petteri</v>
      </c>
      <c r="I5323">
        <f>_xlfn.XLOOKUP(Table1[[#This Row],[Tuotenumero]],tuotteet!$A$2:$A$26,tuotteet!$C$2:$C$26)</f>
        <v>4</v>
      </c>
      <c r="J5323" t="str">
        <f>_xlfn.XLOOKUP(Table1[[#This Row],[ryhmäID]],ryhmat!$A$2:$A$7,ryhmat!$B$2:$B$7)</f>
        <v>Tarvikkeet</v>
      </c>
      <c r="K5323">
        <f>Table1[[#This Row],[Myyntihinta]]-Table1[[#This Row],[Ostohinta]]</f>
        <v>3.6500000000000004</v>
      </c>
    </row>
    <row r="5324" spans="1:11" x14ac:dyDescent="0.2">
      <c r="A5324">
        <v>55822</v>
      </c>
      <c r="B5324" s="21">
        <v>44937</v>
      </c>
      <c r="C5324" s="26" t="s">
        <v>828</v>
      </c>
      <c r="D5324">
        <v>1</v>
      </c>
      <c r="E5324">
        <v>1</v>
      </c>
      <c r="F5324">
        <v>15</v>
      </c>
      <c r="G5324">
        <v>10.58</v>
      </c>
      <c r="H5324" t="str">
        <f>_xlfn.XLOOKUP(Table1[[#This Row],[MyyjäID]],myyjat!$A$2:$A$16,myyjat!$B$2:$B$16)</f>
        <v>Jani</v>
      </c>
      <c r="I5324">
        <f>_xlfn.XLOOKUP(Table1[[#This Row],[Tuotenumero]],tuotteet!$A$2:$A$26,tuotteet!$C$2:$C$26)</f>
        <v>4</v>
      </c>
      <c r="J5324" t="str">
        <f>_xlfn.XLOOKUP(Table1[[#This Row],[ryhmäID]],ryhmat!$A$2:$A$7,ryhmat!$B$2:$B$7)</f>
        <v>Tarvikkeet</v>
      </c>
      <c r="K5324">
        <f>Table1[[#This Row],[Myyntihinta]]-Table1[[#This Row],[Ostohinta]]</f>
        <v>4.42</v>
      </c>
    </row>
    <row r="5325" spans="1:11" x14ac:dyDescent="0.2">
      <c r="A5325">
        <v>55823</v>
      </c>
      <c r="B5325" s="21">
        <v>44938</v>
      </c>
      <c r="C5325" s="26" t="s">
        <v>828</v>
      </c>
      <c r="D5325">
        <v>1</v>
      </c>
      <c r="E5325">
        <v>14</v>
      </c>
      <c r="F5325">
        <v>15</v>
      </c>
      <c r="G5325">
        <v>11.26</v>
      </c>
      <c r="H5325" t="str">
        <f>_xlfn.XLOOKUP(Table1[[#This Row],[MyyjäID]],myyjat!$A$2:$A$16,myyjat!$B$2:$B$16)</f>
        <v>Hillevi</v>
      </c>
      <c r="I5325">
        <f>_xlfn.XLOOKUP(Table1[[#This Row],[Tuotenumero]],tuotteet!$A$2:$A$26,tuotteet!$C$2:$C$26)</f>
        <v>4</v>
      </c>
      <c r="J5325" t="str">
        <f>_xlfn.XLOOKUP(Table1[[#This Row],[ryhmäID]],ryhmat!$A$2:$A$7,ryhmat!$B$2:$B$7)</f>
        <v>Tarvikkeet</v>
      </c>
      <c r="K5325">
        <f>Table1[[#This Row],[Myyntihinta]]-Table1[[#This Row],[Ostohinta]]</f>
        <v>3.74</v>
      </c>
    </row>
    <row r="5326" spans="1:11" x14ac:dyDescent="0.2">
      <c r="A5326">
        <v>55824</v>
      </c>
      <c r="B5326" s="21">
        <v>44938</v>
      </c>
      <c r="C5326" s="26" t="s">
        <v>828</v>
      </c>
      <c r="D5326">
        <v>1</v>
      </c>
      <c r="E5326">
        <v>5</v>
      </c>
      <c r="F5326">
        <v>15</v>
      </c>
      <c r="G5326">
        <v>10.199999999999999</v>
      </c>
      <c r="H5326" t="str">
        <f>_xlfn.XLOOKUP(Table1[[#This Row],[MyyjäID]],myyjat!$A$2:$A$16,myyjat!$B$2:$B$16)</f>
        <v>Liisa</v>
      </c>
      <c r="I5326">
        <f>_xlfn.XLOOKUP(Table1[[#This Row],[Tuotenumero]],tuotteet!$A$2:$A$26,tuotteet!$C$2:$C$26)</f>
        <v>4</v>
      </c>
      <c r="J5326" t="str">
        <f>_xlfn.XLOOKUP(Table1[[#This Row],[ryhmäID]],ryhmat!$A$2:$A$7,ryhmat!$B$2:$B$7)</f>
        <v>Tarvikkeet</v>
      </c>
      <c r="K5326">
        <f>Table1[[#This Row],[Myyntihinta]]-Table1[[#This Row],[Ostohinta]]</f>
        <v>4.8000000000000007</v>
      </c>
    </row>
    <row r="5327" spans="1:11" x14ac:dyDescent="0.2">
      <c r="A5327">
        <v>55825</v>
      </c>
      <c r="B5327" s="21">
        <v>44939</v>
      </c>
      <c r="C5327" s="26" t="s">
        <v>828</v>
      </c>
      <c r="D5327">
        <v>1</v>
      </c>
      <c r="E5327">
        <v>2</v>
      </c>
      <c r="F5327">
        <v>15</v>
      </c>
      <c r="G5327">
        <v>11.26</v>
      </c>
      <c r="H5327" t="str">
        <f>_xlfn.XLOOKUP(Table1[[#This Row],[MyyjäID]],myyjat!$A$2:$A$16,myyjat!$B$2:$B$16)</f>
        <v>Petteri</v>
      </c>
      <c r="I5327">
        <f>_xlfn.XLOOKUP(Table1[[#This Row],[Tuotenumero]],tuotteet!$A$2:$A$26,tuotteet!$C$2:$C$26)</f>
        <v>4</v>
      </c>
      <c r="J5327" t="str">
        <f>_xlfn.XLOOKUP(Table1[[#This Row],[ryhmäID]],ryhmat!$A$2:$A$7,ryhmat!$B$2:$B$7)</f>
        <v>Tarvikkeet</v>
      </c>
      <c r="K5327">
        <f>Table1[[#This Row],[Myyntihinta]]-Table1[[#This Row],[Ostohinta]]</f>
        <v>3.74</v>
      </c>
    </row>
    <row r="5328" spans="1:11" x14ac:dyDescent="0.2">
      <c r="A5328">
        <v>55826</v>
      </c>
      <c r="B5328" s="21">
        <v>44939</v>
      </c>
      <c r="C5328" s="26" t="s">
        <v>827</v>
      </c>
      <c r="D5328">
        <v>1</v>
      </c>
      <c r="E5328">
        <v>5</v>
      </c>
      <c r="F5328">
        <v>250</v>
      </c>
      <c r="G5328">
        <v>125.82</v>
      </c>
      <c r="H5328" t="str">
        <f>_xlfn.XLOOKUP(Table1[[#This Row],[MyyjäID]],myyjat!$A$2:$A$16,myyjat!$B$2:$B$16)</f>
        <v>Liisa</v>
      </c>
      <c r="I5328">
        <f>_xlfn.XLOOKUP(Table1[[#This Row],[Tuotenumero]],tuotteet!$A$2:$A$26,tuotteet!$C$2:$C$26)</f>
        <v>1</v>
      </c>
      <c r="J5328" t="str">
        <f>_xlfn.XLOOKUP(Table1[[#This Row],[ryhmäID]],ryhmat!$A$2:$A$7,ryhmat!$B$2:$B$7)</f>
        <v>Äänentoisto</v>
      </c>
      <c r="K5328">
        <f>Table1[[#This Row],[Myyntihinta]]-Table1[[#This Row],[Ostohinta]]</f>
        <v>124.18</v>
      </c>
    </row>
    <row r="5329" spans="1:11" x14ac:dyDescent="0.2">
      <c r="A5329">
        <v>55827</v>
      </c>
      <c r="B5329" s="21">
        <v>44940</v>
      </c>
      <c r="C5329" s="26" t="s">
        <v>827</v>
      </c>
      <c r="D5329">
        <v>1</v>
      </c>
      <c r="E5329">
        <v>19</v>
      </c>
      <c r="F5329">
        <v>256</v>
      </c>
      <c r="G5329">
        <v>131.41999999999999</v>
      </c>
      <c r="H5329" t="str">
        <f>_xlfn.XLOOKUP(Table1[[#This Row],[MyyjäID]],myyjat!$A$2:$A$16,myyjat!$B$2:$B$16)</f>
        <v>Valtteri</v>
      </c>
      <c r="I5329">
        <f>_xlfn.XLOOKUP(Table1[[#This Row],[Tuotenumero]],tuotteet!$A$2:$A$26,tuotteet!$C$2:$C$26)</f>
        <v>1</v>
      </c>
      <c r="J5329" t="str">
        <f>_xlfn.XLOOKUP(Table1[[#This Row],[ryhmäID]],ryhmat!$A$2:$A$7,ryhmat!$B$2:$B$7)</f>
        <v>Äänentoisto</v>
      </c>
      <c r="K5329">
        <f>Table1[[#This Row],[Myyntihinta]]-Table1[[#This Row],[Ostohinta]]</f>
        <v>124.58000000000001</v>
      </c>
    </row>
    <row r="5330" spans="1:11" x14ac:dyDescent="0.2">
      <c r="A5330">
        <v>55828</v>
      </c>
      <c r="B5330" s="21">
        <v>44940</v>
      </c>
      <c r="C5330" s="26" t="s">
        <v>826</v>
      </c>
      <c r="D5330">
        <v>1</v>
      </c>
      <c r="E5330">
        <v>1</v>
      </c>
      <c r="F5330">
        <v>18</v>
      </c>
      <c r="G5330">
        <v>9.06</v>
      </c>
      <c r="H5330" t="str">
        <f>_xlfn.XLOOKUP(Table1[[#This Row],[MyyjäID]],myyjat!$A$2:$A$16,myyjat!$B$2:$B$16)</f>
        <v>Jani</v>
      </c>
      <c r="I5330">
        <f>_xlfn.XLOOKUP(Table1[[#This Row],[Tuotenumero]],tuotteet!$A$2:$A$26,tuotteet!$C$2:$C$26)</f>
        <v>4</v>
      </c>
      <c r="J5330" t="str">
        <f>_xlfn.XLOOKUP(Table1[[#This Row],[ryhmäID]],ryhmat!$A$2:$A$7,ryhmat!$B$2:$B$7)</f>
        <v>Tarvikkeet</v>
      </c>
      <c r="K5330">
        <f>Table1[[#This Row],[Myyntihinta]]-Table1[[#This Row],[Ostohinta]]</f>
        <v>8.94</v>
      </c>
    </row>
    <row r="5331" spans="1:11" x14ac:dyDescent="0.2">
      <c r="A5331">
        <v>55829</v>
      </c>
      <c r="B5331" s="21">
        <v>44940</v>
      </c>
      <c r="C5331" s="26" t="s">
        <v>828</v>
      </c>
      <c r="D5331">
        <v>1</v>
      </c>
      <c r="E5331">
        <v>7</v>
      </c>
      <c r="F5331">
        <v>15</v>
      </c>
      <c r="G5331">
        <v>10.98</v>
      </c>
      <c r="H5331" t="str">
        <f>_xlfn.XLOOKUP(Table1[[#This Row],[MyyjäID]],myyjat!$A$2:$A$16,myyjat!$B$2:$B$16)</f>
        <v>Rauno</v>
      </c>
      <c r="I5331">
        <f>_xlfn.XLOOKUP(Table1[[#This Row],[Tuotenumero]],tuotteet!$A$2:$A$26,tuotteet!$C$2:$C$26)</f>
        <v>4</v>
      </c>
      <c r="J5331" t="str">
        <f>_xlfn.XLOOKUP(Table1[[#This Row],[ryhmäID]],ryhmat!$A$2:$A$7,ryhmat!$B$2:$B$7)</f>
        <v>Tarvikkeet</v>
      </c>
      <c r="K5331">
        <f>Table1[[#This Row],[Myyntihinta]]-Table1[[#This Row],[Ostohinta]]</f>
        <v>4.0199999999999996</v>
      </c>
    </row>
    <row r="5332" spans="1:11" x14ac:dyDescent="0.2">
      <c r="A5332">
        <v>55830</v>
      </c>
      <c r="B5332" s="21">
        <v>44941</v>
      </c>
      <c r="C5332" s="26" t="s">
        <v>828</v>
      </c>
      <c r="D5332">
        <v>1</v>
      </c>
      <c r="E5332">
        <v>9</v>
      </c>
      <c r="F5332">
        <v>15</v>
      </c>
      <c r="G5332">
        <v>10.57</v>
      </c>
      <c r="H5332" t="str">
        <f>_xlfn.XLOOKUP(Table1[[#This Row],[MyyjäID]],myyjat!$A$2:$A$16,myyjat!$B$2:$B$16)</f>
        <v>Maija</v>
      </c>
      <c r="I5332">
        <f>_xlfn.XLOOKUP(Table1[[#This Row],[Tuotenumero]],tuotteet!$A$2:$A$26,tuotteet!$C$2:$C$26)</f>
        <v>4</v>
      </c>
      <c r="J5332" t="str">
        <f>_xlfn.XLOOKUP(Table1[[#This Row],[ryhmäID]],ryhmat!$A$2:$A$7,ryhmat!$B$2:$B$7)</f>
        <v>Tarvikkeet</v>
      </c>
      <c r="K5332">
        <f>Table1[[#This Row],[Myyntihinta]]-Table1[[#This Row],[Ostohinta]]</f>
        <v>4.43</v>
      </c>
    </row>
    <row r="5333" spans="1:11" x14ac:dyDescent="0.2">
      <c r="A5333">
        <v>55831</v>
      </c>
      <c r="B5333" s="21">
        <v>44942</v>
      </c>
      <c r="C5333" s="26" t="s">
        <v>828</v>
      </c>
      <c r="D5333">
        <v>2</v>
      </c>
      <c r="E5333">
        <v>3</v>
      </c>
      <c r="F5333">
        <v>15</v>
      </c>
      <c r="G5333">
        <v>10.23</v>
      </c>
      <c r="H5333" t="str">
        <f>_xlfn.XLOOKUP(Table1[[#This Row],[MyyjäID]],myyjat!$A$2:$A$16,myyjat!$B$2:$B$16)</f>
        <v>Pekka</v>
      </c>
      <c r="I5333">
        <f>_xlfn.XLOOKUP(Table1[[#This Row],[Tuotenumero]],tuotteet!$A$2:$A$26,tuotteet!$C$2:$C$26)</f>
        <v>4</v>
      </c>
      <c r="J5333" t="str">
        <f>_xlfn.XLOOKUP(Table1[[#This Row],[ryhmäID]],ryhmat!$A$2:$A$7,ryhmat!$B$2:$B$7)</f>
        <v>Tarvikkeet</v>
      </c>
      <c r="K5333">
        <f>Table1[[#This Row],[Myyntihinta]]-Table1[[#This Row],[Ostohinta]]</f>
        <v>4.7699999999999996</v>
      </c>
    </row>
    <row r="5334" spans="1:11" x14ac:dyDescent="0.2">
      <c r="A5334">
        <v>55832</v>
      </c>
      <c r="B5334" s="21">
        <v>44942</v>
      </c>
      <c r="C5334" s="26" t="s">
        <v>828</v>
      </c>
      <c r="D5334">
        <v>1</v>
      </c>
      <c r="E5334">
        <v>19</v>
      </c>
      <c r="F5334">
        <v>14</v>
      </c>
      <c r="G5334">
        <v>10.63</v>
      </c>
      <c r="H5334" t="str">
        <f>_xlfn.XLOOKUP(Table1[[#This Row],[MyyjäID]],myyjat!$A$2:$A$16,myyjat!$B$2:$B$16)</f>
        <v>Valtteri</v>
      </c>
      <c r="I5334">
        <f>_xlfn.XLOOKUP(Table1[[#This Row],[Tuotenumero]],tuotteet!$A$2:$A$26,tuotteet!$C$2:$C$26)</f>
        <v>4</v>
      </c>
      <c r="J5334" t="str">
        <f>_xlfn.XLOOKUP(Table1[[#This Row],[ryhmäID]],ryhmat!$A$2:$A$7,ryhmat!$B$2:$B$7)</f>
        <v>Tarvikkeet</v>
      </c>
      <c r="K5334">
        <f>Table1[[#This Row],[Myyntihinta]]-Table1[[#This Row],[Ostohinta]]</f>
        <v>3.3699999999999992</v>
      </c>
    </row>
    <row r="5335" spans="1:11" x14ac:dyDescent="0.2">
      <c r="A5335">
        <v>55833</v>
      </c>
      <c r="B5335" s="21">
        <v>44943</v>
      </c>
      <c r="C5335" s="26" t="s">
        <v>826</v>
      </c>
      <c r="D5335">
        <v>1</v>
      </c>
      <c r="E5335">
        <v>2</v>
      </c>
      <c r="F5335">
        <v>17</v>
      </c>
      <c r="G5335">
        <v>9.3800000000000008</v>
      </c>
      <c r="H5335" t="str">
        <f>_xlfn.XLOOKUP(Table1[[#This Row],[MyyjäID]],myyjat!$A$2:$A$16,myyjat!$B$2:$B$16)</f>
        <v>Petteri</v>
      </c>
      <c r="I5335">
        <f>_xlfn.XLOOKUP(Table1[[#This Row],[Tuotenumero]],tuotteet!$A$2:$A$26,tuotteet!$C$2:$C$26)</f>
        <v>4</v>
      </c>
      <c r="J5335" t="str">
        <f>_xlfn.XLOOKUP(Table1[[#This Row],[ryhmäID]],ryhmat!$A$2:$A$7,ryhmat!$B$2:$B$7)</f>
        <v>Tarvikkeet</v>
      </c>
      <c r="K5335">
        <f>Table1[[#This Row],[Myyntihinta]]-Table1[[#This Row],[Ostohinta]]</f>
        <v>7.6199999999999992</v>
      </c>
    </row>
    <row r="5336" spans="1:11" x14ac:dyDescent="0.2">
      <c r="A5336">
        <v>55834</v>
      </c>
      <c r="B5336" s="21">
        <v>44943</v>
      </c>
      <c r="C5336" s="26" t="s">
        <v>830</v>
      </c>
      <c r="D5336">
        <v>1</v>
      </c>
      <c r="E5336">
        <v>5</v>
      </c>
      <c r="F5336">
        <v>58</v>
      </c>
      <c r="G5336">
        <v>45.51</v>
      </c>
      <c r="H5336" t="str">
        <f>_xlfn.XLOOKUP(Table1[[#This Row],[MyyjäID]],myyjat!$A$2:$A$16,myyjat!$B$2:$B$16)</f>
        <v>Liisa</v>
      </c>
      <c r="I5336">
        <f>_xlfn.XLOOKUP(Table1[[#This Row],[Tuotenumero]],tuotteet!$A$2:$A$26,tuotteet!$C$2:$C$26)</f>
        <v>4</v>
      </c>
      <c r="J5336" t="str">
        <f>_xlfn.XLOOKUP(Table1[[#This Row],[ryhmäID]],ryhmat!$A$2:$A$7,ryhmat!$B$2:$B$7)</f>
        <v>Tarvikkeet</v>
      </c>
      <c r="K5336">
        <f>Table1[[#This Row],[Myyntihinta]]-Table1[[#This Row],[Ostohinta]]</f>
        <v>12.490000000000002</v>
      </c>
    </row>
    <row r="5337" spans="1:11" x14ac:dyDescent="0.2">
      <c r="A5337">
        <v>55835</v>
      </c>
      <c r="B5337" s="21">
        <v>44943</v>
      </c>
      <c r="C5337" s="26" t="s">
        <v>828</v>
      </c>
      <c r="D5337">
        <v>1</v>
      </c>
      <c r="E5337">
        <v>11</v>
      </c>
      <c r="F5337">
        <v>15</v>
      </c>
      <c r="G5337">
        <v>10.23</v>
      </c>
      <c r="H5337" t="str">
        <f>_xlfn.XLOOKUP(Table1[[#This Row],[MyyjäID]],myyjat!$A$2:$A$16,myyjat!$B$2:$B$16)</f>
        <v>Lisbeth</v>
      </c>
      <c r="I5337">
        <f>_xlfn.XLOOKUP(Table1[[#This Row],[Tuotenumero]],tuotteet!$A$2:$A$26,tuotteet!$C$2:$C$26)</f>
        <v>4</v>
      </c>
      <c r="J5337" t="str">
        <f>_xlfn.XLOOKUP(Table1[[#This Row],[ryhmäID]],ryhmat!$A$2:$A$7,ryhmat!$B$2:$B$7)</f>
        <v>Tarvikkeet</v>
      </c>
      <c r="K5337">
        <f>Table1[[#This Row],[Myyntihinta]]-Table1[[#This Row],[Ostohinta]]</f>
        <v>4.7699999999999996</v>
      </c>
    </row>
    <row r="5338" spans="1:11" x14ac:dyDescent="0.2">
      <c r="A5338">
        <v>55836</v>
      </c>
      <c r="B5338" s="21">
        <v>44944</v>
      </c>
      <c r="C5338" s="26" t="s">
        <v>829</v>
      </c>
      <c r="D5338">
        <v>1</v>
      </c>
      <c r="E5338">
        <v>1</v>
      </c>
      <c r="F5338">
        <v>326</v>
      </c>
      <c r="G5338">
        <v>220.42</v>
      </c>
      <c r="H5338" t="str">
        <f>_xlfn.XLOOKUP(Table1[[#This Row],[MyyjäID]],myyjat!$A$2:$A$16,myyjat!$B$2:$B$16)</f>
        <v>Jani</v>
      </c>
      <c r="I5338">
        <f>_xlfn.XLOOKUP(Table1[[#This Row],[Tuotenumero]],tuotteet!$A$2:$A$26,tuotteet!$C$2:$C$26)</f>
        <v>3</v>
      </c>
      <c r="J5338" t="str">
        <f>_xlfn.XLOOKUP(Table1[[#This Row],[ryhmäID]],ryhmat!$A$2:$A$7,ryhmat!$B$2:$B$7)</f>
        <v>TV</v>
      </c>
      <c r="K5338">
        <f>Table1[[#This Row],[Myyntihinta]]-Table1[[#This Row],[Ostohinta]]</f>
        <v>105.58000000000001</v>
      </c>
    </row>
    <row r="5339" spans="1:11" x14ac:dyDescent="0.2">
      <c r="A5339">
        <v>55837</v>
      </c>
      <c r="B5339" s="21">
        <v>44944</v>
      </c>
      <c r="C5339" s="26" t="s">
        <v>828</v>
      </c>
      <c r="D5339">
        <v>1</v>
      </c>
      <c r="E5339">
        <v>18</v>
      </c>
      <c r="F5339">
        <v>15</v>
      </c>
      <c r="G5339">
        <v>10.67</v>
      </c>
      <c r="H5339" t="str">
        <f>_xlfn.XLOOKUP(Table1[[#This Row],[MyyjäID]],myyjat!$A$2:$A$16,myyjat!$B$2:$B$16)</f>
        <v>Juhani</v>
      </c>
      <c r="I5339">
        <f>_xlfn.XLOOKUP(Table1[[#This Row],[Tuotenumero]],tuotteet!$A$2:$A$26,tuotteet!$C$2:$C$26)</f>
        <v>4</v>
      </c>
      <c r="J5339" t="str">
        <f>_xlfn.XLOOKUP(Table1[[#This Row],[ryhmäID]],ryhmat!$A$2:$A$7,ryhmat!$B$2:$B$7)</f>
        <v>Tarvikkeet</v>
      </c>
      <c r="K5339">
        <f>Table1[[#This Row],[Myyntihinta]]-Table1[[#This Row],[Ostohinta]]</f>
        <v>4.33</v>
      </c>
    </row>
    <row r="5340" spans="1:11" x14ac:dyDescent="0.2">
      <c r="A5340">
        <v>55838</v>
      </c>
      <c r="B5340" s="21">
        <v>44944</v>
      </c>
      <c r="C5340" s="26" t="s">
        <v>828</v>
      </c>
      <c r="D5340">
        <v>1</v>
      </c>
      <c r="E5340">
        <v>6</v>
      </c>
      <c r="F5340">
        <v>15</v>
      </c>
      <c r="G5340">
        <v>10.83</v>
      </c>
      <c r="H5340" t="str">
        <f>_xlfn.XLOOKUP(Table1[[#This Row],[MyyjäID]],myyjat!$A$2:$A$16,myyjat!$B$2:$B$16)</f>
        <v>Hessu</v>
      </c>
      <c r="I5340">
        <f>_xlfn.XLOOKUP(Table1[[#This Row],[Tuotenumero]],tuotteet!$A$2:$A$26,tuotteet!$C$2:$C$26)</f>
        <v>4</v>
      </c>
      <c r="J5340" t="str">
        <f>_xlfn.XLOOKUP(Table1[[#This Row],[ryhmäID]],ryhmat!$A$2:$A$7,ryhmat!$B$2:$B$7)</f>
        <v>Tarvikkeet</v>
      </c>
      <c r="K5340">
        <f>Table1[[#This Row],[Myyntihinta]]-Table1[[#This Row],[Ostohinta]]</f>
        <v>4.17</v>
      </c>
    </row>
    <row r="5341" spans="1:11" x14ac:dyDescent="0.2">
      <c r="A5341">
        <v>55839</v>
      </c>
      <c r="B5341" s="21">
        <v>44944</v>
      </c>
      <c r="C5341" s="26" t="s">
        <v>827</v>
      </c>
      <c r="D5341">
        <v>1</v>
      </c>
      <c r="E5341">
        <v>5</v>
      </c>
      <c r="F5341">
        <v>243</v>
      </c>
      <c r="G5341">
        <v>133.37</v>
      </c>
      <c r="H5341" t="str">
        <f>_xlfn.XLOOKUP(Table1[[#This Row],[MyyjäID]],myyjat!$A$2:$A$16,myyjat!$B$2:$B$16)</f>
        <v>Liisa</v>
      </c>
      <c r="I5341">
        <f>_xlfn.XLOOKUP(Table1[[#This Row],[Tuotenumero]],tuotteet!$A$2:$A$26,tuotteet!$C$2:$C$26)</f>
        <v>1</v>
      </c>
      <c r="J5341" t="str">
        <f>_xlfn.XLOOKUP(Table1[[#This Row],[ryhmäID]],ryhmat!$A$2:$A$7,ryhmat!$B$2:$B$7)</f>
        <v>Äänentoisto</v>
      </c>
      <c r="K5341">
        <f>Table1[[#This Row],[Myyntihinta]]-Table1[[#This Row],[Ostohinta]]</f>
        <v>109.63</v>
      </c>
    </row>
    <row r="5342" spans="1:11" x14ac:dyDescent="0.2">
      <c r="A5342">
        <v>55840</v>
      </c>
      <c r="B5342" s="21">
        <v>44944</v>
      </c>
      <c r="C5342" s="26" t="s">
        <v>828</v>
      </c>
      <c r="D5342">
        <v>1</v>
      </c>
      <c r="E5342">
        <v>13</v>
      </c>
      <c r="F5342">
        <v>15</v>
      </c>
      <c r="G5342">
        <v>10.63</v>
      </c>
      <c r="H5342" t="str">
        <f>_xlfn.XLOOKUP(Table1[[#This Row],[MyyjäID]],myyjat!$A$2:$A$16,myyjat!$B$2:$B$16)</f>
        <v>Mari</v>
      </c>
      <c r="I5342">
        <f>_xlfn.XLOOKUP(Table1[[#This Row],[Tuotenumero]],tuotteet!$A$2:$A$26,tuotteet!$C$2:$C$26)</f>
        <v>4</v>
      </c>
      <c r="J5342" t="str">
        <f>_xlfn.XLOOKUP(Table1[[#This Row],[ryhmäID]],ryhmat!$A$2:$A$7,ryhmat!$B$2:$B$7)</f>
        <v>Tarvikkeet</v>
      </c>
      <c r="K5342">
        <f>Table1[[#This Row],[Myyntihinta]]-Table1[[#This Row],[Ostohinta]]</f>
        <v>4.3699999999999992</v>
      </c>
    </row>
    <row r="5343" spans="1:11" x14ac:dyDescent="0.2">
      <c r="A5343">
        <v>55841</v>
      </c>
      <c r="B5343" s="21">
        <v>44944</v>
      </c>
      <c r="C5343" s="26" t="s">
        <v>828</v>
      </c>
      <c r="D5343">
        <v>1</v>
      </c>
      <c r="E5343">
        <v>9</v>
      </c>
      <c r="F5343">
        <v>15</v>
      </c>
      <c r="G5343">
        <v>10.75</v>
      </c>
      <c r="H5343" t="str">
        <f>_xlfn.XLOOKUP(Table1[[#This Row],[MyyjäID]],myyjat!$A$2:$A$16,myyjat!$B$2:$B$16)</f>
        <v>Maija</v>
      </c>
      <c r="I5343">
        <f>_xlfn.XLOOKUP(Table1[[#This Row],[Tuotenumero]],tuotteet!$A$2:$A$26,tuotteet!$C$2:$C$26)</f>
        <v>4</v>
      </c>
      <c r="J5343" t="str">
        <f>_xlfn.XLOOKUP(Table1[[#This Row],[ryhmäID]],ryhmat!$A$2:$A$7,ryhmat!$B$2:$B$7)</f>
        <v>Tarvikkeet</v>
      </c>
      <c r="K5343">
        <f>Table1[[#This Row],[Myyntihinta]]-Table1[[#This Row],[Ostohinta]]</f>
        <v>4.25</v>
      </c>
    </row>
    <row r="5344" spans="1:11" x14ac:dyDescent="0.2">
      <c r="A5344">
        <v>55842</v>
      </c>
      <c r="B5344" s="21">
        <v>44944</v>
      </c>
      <c r="C5344" s="26" t="s">
        <v>828</v>
      </c>
      <c r="D5344">
        <v>1</v>
      </c>
      <c r="E5344">
        <v>5</v>
      </c>
      <c r="F5344">
        <v>14</v>
      </c>
      <c r="G5344">
        <v>11.23</v>
      </c>
      <c r="H5344" t="str">
        <f>_xlfn.XLOOKUP(Table1[[#This Row],[MyyjäID]],myyjat!$A$2:$A$16,myyjat!$B$2:$B$16)</f>
        <v>Liisa</v>
      </c>
      <c r="I5344">
        <f>_xlfn.XLOOKUP(Table1[[#This Row],[Tuotenumero]],tuotteet!$A$2:$A$26,tuotteet!$C$2:$C$26)</f>
        <v>4</v>
      </c>
      <c r="J5344" t="str">
        <f>_xlfn.XLOOKUP(Table1[[#This Row],[ryhmäID]],ryhmat!$A$2:$A$7,ryhmat!$B$2:$B$7)</f>
        <v>Tarvikkeet</v>
      </c>
      <c r="K5344">
        <f>Table1[[#This Row],[Myyntihinta]]-Table1[[#This Row],[Ostohinta]]</f>
        <v>2.7699999999999996</v>
      </c>
    </row>
    <row r="5345" spans="1:11" x14ac:dyDescent="0.2">
      <c r="A5345">
        <v>55843</v>
      </c>
      <c r="B5345" s="21">
        <v>44944</v>
      </c>
      <c r="C5345" s="26" t="s">
        <v>828</v>
      </c>
      <c r="D5345">
        <v>1</v>
      </c>
      <c r="E5345">
        <v>16</v>
      </c>
      <c r="F5345">
        <v>15</v>
      </c>
      <c r="G5345">
        <v>10.16</v>
      </c>
      <c r="H5345" t="str">
        <f>_xlfn.XLOOKUP(Table1[[#This Row],[MyyjäID]],myyjat!$A$2:$A$16,myyjat!$B$2:$B$16)</f>
        <v>Sanni</v>
      </c>
      <c r="I5345">
        <f>_xlfn.XLOOKUP(Table1[[#This Row],[Tuotenumero]],tuotteet!$A$2:$A$26,tuotteet!$C$2:$C$26)</f>
        <v>4</v>
      </c>
      <c r="J5345" t="str">
        <f>_xlfn.XLOOKUP(Table1[[#This Row],[ryhmäID]],ryhmat!$A$2:$A$7,ryhmat!$B$2:$B$7)</f>
        <v>Tarvikkeet</v>
      </c>
      <c r="K5345">
        <f>Table1[[#This Row],[Myyntihinta]]-Table1[[#This Row],[Ostohinta]]</f>
        <v>4.84</v>
      </c>
    </row>
    <row r="5346" spans="1:11" x14ac:dyDescent="0.2">
      <c r="A5346">
        <v>55844</v>
      </c>
      <c r="B5346" s="21">
        <v>44944</v>
      </c>
      <c r="C5346" s="26" t="s">
        <v>828</v>
      </c>
      <c r="D5346">
        <v>1</v>
      </c>
      <c r="E5346">
        <v>10</v>
      </c>
      <c r="F5346">
        <v>15</v>
      </c>
      <c r="G5346">
        <v>10.16</v>
      </c>
      <c r="H5346" t="str">
        <f>_xlfn.XLOOKUP(Table1[[#This Row],[MyyjäID]],myyjat!$A$2:$A$16,myyjat!$B$2:$B$16)</f>
        <v>Jenni</v>
      </c>
      <c r="I5346">
        <f>_xlfn.XLOOKUP(Table1[[#This Row],[Tuotenumero]],tuotteet!$A$2:$A$26,tuotteet!$C$2:$C$26)</f>
        <v>4</v>
      </c>
      <c r="J5346" t="str">
        <f>_xlfn.XLOOKUP(Table1[[#This Row],[ryhmäID]],ryhmat!$A$2:$A$7,ryhmat!$B$2:$B$7)</f>
        <v>Tarvikkeet</v>
      </c>
      <c r="K5346">
        <f>Table1[[#This Row],[Myyntihinta]]-Table1[[#This Row],[Ostohinta]]</f>
        <v>4.84</v>
      </c>
    </row>
    <row r="5347" spans="1:11" x14ac:dyDescent="0.2">
      <c r="A5347">
        <v>55845</v>
      </c>
      <c r="B5347" s="21">
        <v>44944</v>
      </c>
      <c r="C5347" s="26" t="s">
        <v>828</v>
      </c>
      <c r="D5347">
        <v>1</v>
      </c>
      <c r="E5347">
        <v>16</v>
      </c>
      <c r="F5347">
        <v>14</v>
      </c>
      <c r="G5347">
        <v>10.49</v>
      </c>
      <c r="H5347" t="str">
        <f>_xlfn.XLOOKUP(Table1[[#This Row],[MyyjäID]],myyjat!$A$2:$A$16,myyjat!$B$2:$B$16)</f>
        <v>Sanni</v>
      </c>
      <c r="I5347">
        <f>_xlfn.XLOOKUP(Table1[[#This Row],[Tuotenumero]],tuotteet!$A$2:$A$26,tuotteet!$C$2:$C$26)</f>
        <v>4</v>
      </c>
      <c r="J5347" t="str">
        <f>_xlfn.XLOOKUP(Table1[[#This Row],[ryhmäID]],ryhmat!$A$2:$A$7,ryhmat!$B$2:$B$7)</f>
        <v>Tarvikkeet</v>
      </c>
      <c r="K5347">
        <f>Table1[[#This Row],[Myyntihinta]]-Table1[[#This Row],[Ostohinta]]</f>
        <v>3.51</v>
      </c>
    </row>
    <row r="5348" spans="1:11" x14ac:dyDescent="0.2">
      <c r="A5348">
        <v>55846</v>
      </c>
      <c r="B5348" s="21">
        <v>44944</v>
      </c>
      <c r="C5348" s="26" t="s">
        <v>828</v>
      </c>
      <c r="D5348">
        <v>1</v>
      </c>
      <c r="E5348">
        <v>16</v>
      </c>
      <c r="F5348">
        <v>15</v>
      </c>
      <c r="G5348">
        <v>10.74</v>
      </c>
      <c r="H5348" t="str">
        <f>_xlfn.XLOOKUP(Table1[[#This Row],[MyyjäID]],myyjat!$A$2:$A$16,myyjat!$B$2:$B$16)</f>
        <v>Sanni</v>
      </c>
      <c r="I5348">
        <f>_xlfn.XLOOKUP(Table1[[#This Row],[Tuotenumero]],tuotteet!$A$2:$A$26,tuotteet!$C$2:$C$26)</f>
        <v>4</v>
      </c>
      <c r="J5348" t="str">
        <f>_xlfn.XLOOKUP(Table1[[#This Row],[ryhmäID]],ryhmat!$A$2:$A$7,ryhmat!$B$2:$B$7)</f>
        <v>Tarvikkeet</v>
      </c>
      <c r="K5348">
        <f>Table1[[#This Row],[Myyntihinta]]-Table1[[#This Row],[Ostohinta]]</f>
        <v>4.26</v>
      </c>
    </row>
    <row r="5349" spans="1:11" x14ac:dyDescent="0.2">
      <c r="A5349">
        <v>55847</v>
      </c>
      <c r="B5349" s="21">
        <v>44945</v>
      </c>
      <c r="C5349" s="26" t="s">
        <v>828</v>
      </c>
      <c r="D5349">
        <v>1</v>
      </c>
      <c r="E5349">
        <v>2</v>
      </c>
      <c r="F5349">
        <v>15</v>
      </c>
      <c r="G5349">
        <v>10.16</v>
      </c>
      <c r="H5349" t="str">
        <f>_xlfn.XLOOKUP(Table1[[#This Row],[MyyjäID]],myyjat!$A$2:$A$16,myyjat!$B$2:$B$16)</f>
        <v>Petteri</v>
      </c>
      <c r="I5349">
        <f>_xlfn.XLOOKUP(Table1[[#This Row],[Tuotenumero]],tuotteet!$A$2:$A$26,tuotteet!$C$2:$C$26)</f>
        <v>4</v>
      </c>
      <c r="J5349" t="str">
        <f>_xlfn.XLOOKUP(Table1[[#This Row],[ryhmäID]],ryhmat!$A$2:$A$7,ryhmat!$B$2:$B$7)</f>
        <v>Tarvikkeet</v>
      </c>
      <c r="K5349">
        <f>Table1[[#This Row],[Myyntihinta]]-Table1[[#This Row],[Ostohinta]]</f>
        <v>4.84</v>
      </c>
    </row>
    <row r="5350" spans="1:11" x14ac:dyDescent="0.2">
      <c r="A5350">
        <v>55848</v>
      </c>
      <c r="B5350" s="21">
        <v>44945</v>
      </c>
      <c r="C5350" s="26" t="s">
        <v>831</v>
      </c>
      <c r="D5350">
        <v>1</v>
      </c>
      <c r="E5350">
        <v>16</v>
      </c>
      <c r="F5350">
        <v>113</v>
      </c>
      <c r="G5350">
        <v>75.55</v>
      </c>
      <c r="H5350" t="str">
        <f>_xlfn.XLOOKUP(Table1[[#This Row],[MyyjäID]],myyjat!$A$2:$A$16,myyjat!$B$2:$B$16)</f>
        <v>Sanni</v>
      </c>
      <c r="I5350">
        <f>_xlfn.XLOOKUP(Table1[[#This Row],[Tuotenumero]],tuotteet!$A$2:$A$26,tuotteet!$C$2:$C$26)</f>
        <v>6</v>
      </c>
      <c r="J5350" t="str">
        <f>_xlfn.XLOOKUP(Table1[[#This Row],[ryhmäID]],ryhmat!$A$2:$A$7,ryhmat!$B$2:$B$7)</f>
        <v>Digiboxit</v>
      </c>
      <c r="K5350">
        <f>Table1[[#This Row],[Myyntihinta]]-Table1[[#This Row],[Ostohinta]]</f>
        <v>37.450000000000003</v>
      </c>
    </row>
    <row r="5351" spans="1:11" x14ac:dyDescent="0.2">
      <c r="A5351">
        <v>55849</v>
      </c>
      <c r="B5351" s="21">
        <v>44945</v>
      </c>
      <c r="C5351" s="26" t="s">
        <v>827</v>
      </c>
      <c r="D5351">
        <v>1</v>
      </c>
      <c r="E5351">
        <v>5</v>
      </c>
      <c r="F5351">
        <v>236</v>
      </c>
      <c r="G5351">
        <v>134.34</v>
      </c>
      <c r="H5351" t="str">
        <f>_xlfn.XLOOKUP(Table1[[#This Row],[MyyjäID]],myyjat!$A$2:$A$16,myyjat!$B$2:$B$16)</f>
        <v>Liisa</v>
      </c>
      <c r="I5351">
        <f>_xlfn.XLOOKUP(Table1[[#This Row],[Tuotenumero]],tuotteet!$A$2:$A$26,tuotteet!$C$2:$C$26)</f>
        <v>1</v>
      </c>
      <c r="J5351" t="str">
        <f>_xlfn.XLOOKUP(Table1[[#This Row],[ryhmäID]],ryhmat!$A$2:$A$7,ryhmat!$B$2:$B$7)</f>
        <v>Äänentoisto</v>
      </c>
      <c r="K5351">
        <f>Table1[[#This Row],[Myyntihinta]]-Table1[[#This Row],[Ostohinta]]</f>
        <v>101.66</v>
      </c>
    </row>
    <row r="5352" spans="1:11" x14ac:dyDescent="0.2">
      <c r="A5352">
        <v>55850</v>
      </c>
      <c r="B5352" s="21">
        <v>44946</v>
      </c>
      <c r="C5352" s="26" t="s">
        <v>828</v>
      </c>
      <c r="D5352">
        <v>1</v>
      </c>
      <c r="E5352">
        <v>3</v>
      </c>
      <c r="F5352">
        <v>15</v>
      </c>
      <c r="G5352">
        <v>10.83</v>
      </c>
      <c r="H5352" t="str">
        <f>_xlfn.XLOOKUP(Table1[[#This Row],[MyyjäID]],myyjat!$A$2:$A$16,myyjat!$B$2:$B$16)</f>
        <v>Pekka</v>
      </c>
      <c r="I5352">
        <f>_xlfn.XLOOKUP(Table1[[#This Row],[Tuotenumero]],tuotteet!$A$2:$A$26,tuotteet!$C$2:$C$26)</f>
        <v>4</v>
      </c>
      <c r="J5352" t="str">
        <f>_xlfn.XLOOKUP(Table1[[#This Row],[ryhmäID]],ryhmat!$A$2:$A$7,ryhmat!$B$2:$B$7)</f>
        <v>Tarvikkeet</v>
      </c>
      <c r="K5352">
        <f>Table1[[#This Row],[Myyntihinta]]-Table1[[#This Row],[Ostohinta]]</f>
        <v>4.17</v>
      </c>
    </row>
    <row r="5353" spans="1:11" x14ac:dyDescent="0.2">
      <c r="A5353">
        <v>55851</v>
      </c>
      <c r="B5353" s="21">
        <v>44947</v>
      </c>
      <c r="C5353" s="26" t="s">
        <v>828</v>
      </c>
      <c r="D5353">
        <v>1</v>
      </c>
      <c r="E5353">
        <v>7</v>
      </c>
      <c r="F5353">
        <v>14</v>
      </c>
      <c r="G5353">
        <v>10.16</v>
      </c>
      <c r="H5353" t="str">
        <f>_xlfn.XLOOKUP(Table1[[#This Row],[MyyjäID]],myyjat!$A$2:$A$16,myyjat!$B$2:$B$16)</f>
        <v>Rauno</v>
      </c>
      <c r="I5353">
        <f>_xlfn.XLOOKUP(Table1[[#This Row],[Tuotenumero]],tuotteet!$A$2:$A$26,tuotteet!$C$2:$C$26)</f>
        <v>4</v>
      </c>
      <c r="J5353" t="str">
        <f>_xlfn.XLOOKUP(Table1[[#This Row],[ryhmäID]],ryhmat!$A$2:$A$7,ryhmat!$B$2:$B$7)</f>
        <v>Tarvikkeet</v>
      </c>
      <c r="K5353">
        <f>Table1[[#This Row],[Myyntihinta]]-Table1[[#This Row],[Ostohinta]]</f>
        <v>3.84</v>
      </c>
    </row>
    <row r="5354" spans="1:11" x14ac:dyDescent="0.2">
      <c r="A5354">
        <v>55852</v>
      </c>
      <c r="B5354" s="21">
        <v>44947</v>
      </c>
      <c r="C5354" s="26" t="s">
        <v>828</v>
      </c>
      <c r="D5354">
        <v>1</v>
      </c>
      <c r="E5354">
        <v>1</v>
      </c>
      <c r="F5354">
        <v>15</v>
      </c>
      <c r="G5354">
        <v>10.44</v>
      </c>
      <c r="H5354" t="str">
        <f>_xlfn.XLOOKUP(Table1[[#This Row],[MyyjäID]],myyjat!$A$2:$A$16,myyjat!$B$2:$B$16)</f>
        <v>Jani</v>
      </c>
      <c r="I5354">
        <f>_xlfn.XLOOKUP(Table1[[#This Row],[Tuotenumero]],tuotteet!$A$2:$A$26,tuotteet!$C$2:$C$26)</f>
        <v>4</v>
      </c>
      <c r="J5354" t="str">
        <f>_xlfn.XLOOKUP(Table1[[#This Row],[ryhmäID]],ryhmat!$A$2:$A$7,ryhmat!$B$2:$B$7)</f>
        <v>Tarvikkeet</v>
      </c>
      <c r="K5354">
        <f>Table1[[#This Row],[Myyntihinta]]-Table1[[#This Row],[Ostohinta]]</f>
        <v>4.5600000000000005</v>
      </c>
    </row>
    <row r="5355" spans="1:11" x14ac:dyDescent="0.2">
      <c r="A5355">
        <v>55853</v>
      </c>
      <c r="B5355" s="21">
        <v>44947</v>
      </c>
      <c r="C5355" s="26" t="s">
        <v>833</v>
      </c>
      <c r="D5355">
        <v>1</v>
      </c>
      <c r="E5355">
        <v>7</v>
      </c>
      <c r="F5355">
        <v>31</v>
      </c>
      <c r="G5355">
        <v>19.149999999999999</v>
      </c>
      <c r="H5355" t="str">
        <f>_xlfn.XLOOKUP(Table1[[#This Row],[MyyjäID]],myyjat!$A$2:$A$16,myyjat!$B$2:$B$16)</f>
        <v>Rauno</v>
      </c>
      <c r="I5355">
        <f>_xlfn.XLOOKUP(Table1[[#This Row],[Tuotenumero]],tuotteet!$A$2:$A$26,tuotteet!$C$2:$C$26)</f>
        <v>4</v>
      </c>
      <c r="J5355" t="str">
        <f>_xlfn.XLOOKUP(Table1[[#This Row],[ryhmäID]],ryhmat!$A$2:$A$7,ryhmat!$B$2:$B$7)</f>
        <v>Tarvikkeet</v>
      </c>
      <c r="K5355">
        <f>Table1[[#This Row],[Myyntihinta]]-Table1[[#This Row],[Ostohinta]]</f>
        <v>11.850000000000001</v>
      </c>
    </row>
    <row r="5356" spans="1:11" x14ac:dyDescent="0.2">
      <c r="A5356">
        <v>55854</v>
      </c>
      <c r="B5356" s="21">
        <v>44947</v>
      </c>
      <c r="C5356" s="26" t="s">
        <v>828</v>
      </c>
      <c r="D5356">
        <v>1</v>
      </c>
      <c r="E5356">
        <v>7</v>
      </c>
      <c r="F5356">
        <v>14</v>
      </c>
      <c r="G5356">
        <v>10.59</v>
      </c>
      <c r="H5356" t="str">
        <f>_xlfn.XLOOKUP(Table1[[#This Row],[MyyjäID]],myyjat!$A$2:$A$16,myyjat!$B$2:$B$16)</f>
        <v>Rauno</v>
      </c>
      <c r="I5356">
        <f>_xlfn.XLOOKUP(Table1[[#This Row],[Tuotenumero]],tuotteet!$A$2:$A$26,tuotteet!$C$2:$C$26)</f>
        <v>4</v>
      </c>
      <c r="J5356" t="str">
        <f>_xlfn.XLOOKUP(Table1[[#This Row],[ryhmäID]],ryhmat!$A$2:$A$7,ryhmat!$B$2:$B$7)</f>
        <v>Tarvikkeet</v>
      </c>
      <c r="K5356">
        <f>Table1[[#This Row],[Myyntihinta]]-Table1[[#This Row],[Ostohinta]]</f>
        <v>3.41</v>
      </c>
    </row>
    <row r="5357" spans="1:11" x14ac:dyDescent="0.2">
      <c r="A5357">
        <v>55855</v>
      </c>
      <c r="B5357" s="21">
        <v>44948</v>
      </c>
      <c r="C5357" s="26" t="s">
        <v>828</v>
      </c>
      <c r="D5357">
        <v>1</v>
      </c>
      <c r="E5357">
        <v>2</v>
      </c>
      <c r="F5357">
        <v>15</v>
      </c>
      <c r="G5357">
        <v>10.97</v>
      </c>
      <c r="H5357" t="str">
        <f>_xlfn.XLOOKUP(Table1[[#This Row],[MyyjäID]],myyjat!$A$2:$A$16,myyjat!$B$2:$B$16)</f>
        <v>Petteri</v>
      </c>
      <c r="I5357">
        <f>_xlfn.XLOOKUP(Table1[[#This Row],[Tuotenumero]],tuotteet!$A$2:$A$26,tuotteet!$C$2:$C$26)</f>
        <v>4</v>
      </c>
      <c r="J5357" t="str">
        <f>_xlfn.XLOOKUP(Table1[[#This Row],[ryhmäID]],ryhmat!$A$2:$A$7,ryhmat!$B$2:$B$7)</f>
        <v>Tarvikkeet</v>
      </c>
      <c r="K5357">
        <f>Table1[[#This Row],[Myyntihinta]]-Table1[[#This Row],[Ostohinta]]</f>
        <v>4.0299999999999994</v>
      </c>
    </row>
    <row r="5358" spans="1:11" x14ac:dyDescent="0.2">
      <c r="A5358">
        <v>55856</v>
      </c>
      <c r="B5358" s="21">
        <v>44948</v>
      </c>
      <c r="C5358" s="26" t="s">
        <v>828</v>
      </c>
      <c r="D5358">
        <v>1</v>
      </c>
      <c r="E5358">
        <v>14</v>
      </c>
      <c r="F5358">
        <v>15</v>
      </c>
      <c r="G5358">
        <v>10.79</v>
      </c>
      <c r="H5358" t="str">
        <f>_xlfn.XLOOKUP(Table1[[#This Row],[MyyjäID]],myyjat!$A$2:$A$16,myyjat!$B$2:$B$16)</f>
        <v>Hillevi</v>
      </c>
      <c r="I5358">
        <f>_xlfn.XLOOKUP(Table1[[#This Row],[Tuotenumero]],tuotteet!$A$2:$A$26,tuotteet!$C$2:$C$26)</f>
        <v>4</v>
      </c>
      <c r="J5358" t="str">
        <f>_xlfn.XLOOKUP(Table1[[#This Row],[ryhmäID]],ryhmat!$A$2:$A$7,ryhmat!$B$2:$B$7)</f>
        <v>Tarvikkeet</v>
      </c>
      <c r="K5358">
        <f>Table1[[#This Row],[Myyntihinta]]-Table1[[#This Row],[Ostohinta]]</f>
        <v>4.2100000000000009</v>
      </c>
    </row>
    <row r="5359" spans="1:11" x14ac:dyDescent="0.2">
      <c r="A5359">
        <v>55857</v>
      </c>
      <c r="B5359" s="21">
        <v>44949</v>
      </c>
      <c r="C5359" s="26" t="s">
        <v>828</v>
      </c>
      <c r="D5359">
        <v>1</v>
      </c>
      <c r="E5359">
        <v>2</v>
      </c>
      <c r="F5359">
        <v>15</v>
      </c>
      <c r="G5359">
        <v>10.14</v>
      </c>
      <c r="H5359" t="str">
        <f>_xlfn.XLOOKUP(Table1[[#This Row],[MyyjäID]],myyjat!$A$2:$A$16,myyjat!$B$2:$B$16)</f>
        <v>Petteri</v>
      </c>
      <c r="I5359">
        <f>_xlfn.XLOOKUP(Table1[[#This Row],[Tuotenumero]],tuotteet!$A$2:$A$26,tuotteet!$C$2:$C$26)</f>
        <v>4</v>
      </c>
      <c r="J5359" t="str">
        <f>_xlfn.XLOOKUP(Table1[[#This Row],[ryhmäID]],ryhmat!$A$2:$A$7,ryhmat!$B$2:$B$7)</f>
        <v>Tarvikkeet</v>
      </c>
      <c r="K5359">
        <f>Table1[[#This Row],[Myyntihinta]]-Table1[[#This Row],[Ostohinta]]</f>
        <v>4.8599999999999994</v>
      </c>
    </row>
    <row r="5360" spans="1:11" x14ac:dyDescent="0.2">
      <c r="A5360">
        <v>55858</v>
      </c>
      <c r="B5360" s="21">
        <v>44949</v>
      </c>
      <c r="C5360" s="26" t="s">
        <v>827</v>
      </c>
      <c r="D5360">
        <v>1</v>
      </c>
      <c r="E5360">
        <v>19</v>
      </c>
      <c r="F5360">
        <v>238</v>
      </c>
      <c r="G5360">
        <v>129.65</v>
      </c>
      <c r="H5360" t="str">
        <f>_xlfn.XLOOKUP(Table1[[#This Row],[MyyjäID]],myyjat!$A$2:$A$16,myyjat!$B$2:$B$16)</f>
        <v>Valtteri</v>
      </c>
      <c r="I5360">
        <f>_xlfn.XLOOKUP(Table1[[#This Row],[Tuotenumero]],tuotteet!$A$2:$A$26,tuotteet!$C$2:$C$26)</f>
        <v>1</v>
      </c>
      <c r="J5360" t="str">
        <f>_xlfn.XLOOKUP(Table1[[#This Row],[ryhmäID]],ryhmat!$A$2:$A$7,ryhmat!$B$2:$B$7)</f>
        <v>Äänentoisto</v>
      </c>
      <c r="K5360">
        <f>Table1[[#This Row],[Myyntihinta]]-Table1[[#This Row],[Ostohinta]]</f>
        <v>108.35</v>
      </c>
    </row>
    <row r="5361" spans="1:11" x14ac:dyDescent="0.2">
      <c r="A5361">
        <v>55859</v>
      </c>
      <c r="B5361" s="21">
        <v>44950</v>
      </c>
      <c r="C5361" s="26" t="s">
        <v>828</v>
      </c>
      <c r="D5361">
        <v>1</v>
      </c>
      <c r="E5361">
        <v>1</v>
      </c>
      <c r="F5361">
        <v>15</v>
      </c>
      <c r="G5361">
        <v>10.63</v>
      </c>
      <c r="H5361" t="str">
        <f>_xlfn.XLOOKUP(Table1[[#This Row],[MyyjäID]],myyjat!$A$2:$A$16,myyjat!$B$2:$B$16)</f>
        <v>Jani</v>
      </c>
      <c r="I5361">
        <f>_xlfn.XLOOKUP(Table1[[#This Row],[Tuotenumero]],tuotteet!$A$2:$A$26,tuotteet!$C$2:$C$26)</f>
        <v>4</v>
      </c>
      <c r="J5361" t="str">
        <f>_xlfn.XLOOKUP(Table1[[#This Row],[ryhmäID]],ryhmat!$A$2:$A$7,ryhmat!$B$2:$B$7)</f>
        <v>Tarvikkeet</v>
      </c>
      <c r="K5361">
        <f>Table1[[#This Row],[Myyntihinta]]-Table1[[#This Row],[Ostohinta]]</f>
        <v>4.3699999999999992</v>
      </c>
    </row>
    <row r="5362" spans="1:11" x14ac:dyDescent="0.2">
      <c r="A5362">
        <v>55860</v>
      </c>
      <c r="B5362" s="21">
        <v>44950</v>
      </c>
      <c r="C5362" s="26" t="s">
        <v>831</v>
      </c>
      <c r="D5362">
        <v>1</v>
      </c>
      <c r="E5362">
        <v>16</v>
      </c>
      <c r="F5362">
        <v>118</v>
      </c>
      <c r="G5362">
        <v>74.13</v>
      </c>
      <c r="H5362" t="str">
        <f>_xlfn.XLOOKUP(Table1[[#This Row],[MyyjäID]],myyjat!$A$2:$A$16,myyjat!$B$2:$B$16)</f>
        <v>Sanni</v>
      </c>
      <c r="I5362">
        <f>_xlfn.XLOOKUP(Table1[[#This Row],[Tuotenumero]],tuotteet!$A$2:$A$26,tuotteet!$C$2:$C$26)</f>
        <v>6</v>
      </c>
      <c r="J5362" t="str">
        <f>_xlfn.XLOOKUP(Table1[[#This Row],[ryhmäID]],ryhmat!$A$2:$A$7,ryhmat!$B$2:$B$7)</f>
        <v>Digiboxit</v>
      </c>
      <c r="K5362">
        <f>Table1[[#This Row],[Myyntihinta]]-Table1[[#This Row],[Ostohinta]]</f>
        <v>43.870000000000005</v>
      </c>
    </row>
    <row r="5363" spans="1:11" x14ac:dyDescent="0.2">
      <c r="A5363">
        <v>55861</v>
      </c>
      <c r="B5363" s="21">
        <v>44951</v>
      </c>
      <c r="C5363" s="26" t="s">
        <v>828</v>
      </c>
      <c r="D5363">
        <v>1</v>
      </c>
      <c r="E5363">
        <v>16</v>
      </c>
      <c r="F5363">
        <v>14</v>
      </c>
      <c r="G5363">
        <v>10.49</v>
      </c>
      <c r="H5363" t="str">
        <f>_xlfn.XLOOKUP(Table1[[#This Row],[MyyjäID]],myyjat!$A$2:$A$16,myyjat!$B$2:$B$16)</f>
        <v>Sanni</v>
      </c>
      <c r="I5363">
        <f>_xlfn.XLOOKUP(Table1[[#This Row],[Tuotenumero]],tuotteet!$A$2:$A$26,tuotteet!$C$2:$C$26)</f>
        <v>4</v>
      </c>
      <c r="J5363" t="str">
        <f>_xlfn.XLOOKUP(Table1[[#This Row],[ryhmäID]],ryhmat!$A$2:$A$7,ryhmat!$B$2:$B$7)</f>
        <v>Tarvikkeet</v>
      </c>
      <c r="K5363">
        <f>Table1[[#This Row],[Myyntihinta]]-Table1[[#This Row],[Ostohinta]]</f>
        <v>3.51</v>
      </c>
    </row>
    <row r="5364" spans="1:11" x14ac:dyDescent="0.2">
      <c r="A5364">
        <v>55862</v>
      </c>
      <c r="B5364" s="21">
        <v>44952</v>
      </c>
      <c r="C5364" s="26" t="s">
        <v>828</v>
      </c>
      <c r="D5364">
        <v>1</v>
      </c>
      <c r="E5364">
        <v>6</v>
      </c>
      <c r="F5364">
        <v>15</v>
      </c>
      <c r="G5364">
        <v>10.88</v>
      </c>
      <c r="H5364" t="str">
        <f>_xlfn.XLOOKUP(Table1[[#This Row],[MyyjäID]],myyjat!$A$2:$A$16,myyjat!$B$2:$B$16)</f>
        <v>Hessu</v>
      </c>
      <c r="I5364">
        <f>_xlfn.XLOOKUP(Table1[[#This Row],[Tuotenumero]],tuotteet!$A$2:$A$26,tuotteet!$C$2:$C$26)</f>
        <v>4</v>
      </c>
      <c r="J5364" t="str">
        <f>_xlfn.XLOOKUP(Table1[[#This Row],[ryhmäID]],ryhmat!$A$2:$A$7,ryhmat!$B$2:$B$7)</f>
        <v>Tarvikkeet</v>
      </c>
      <c r="K5364">
        <f>Table1[[#This Row],[Myyntihinta]]-Table1[[#This Row],[Ostohinta]]</f>
        <v>4.1199999999999992</v>
      </c>
    </row>
    <row r="5365" spans="1:11" x14ac:dyDescent="0.2">
      <c r="A5365">
        <v>55863</v>
      </c>
      <c r="B5365" s="21">
        <v>44952</v>
      </c>
      <c r="C5365" s="26" t="s">
        <v>827</v>
      </c>
      <c r="D5365">
        <v>1</v>
      </c>
      <c r="E5365">
        <v>11</v>
      </c>
      <c r="F5365">
        <v>237</v>
      </c>
      <c r="G5365">
        <v>137.43</v>
      </c>
      <c r="H5365" t="str">
        <f>_xlfn.XLOOKUP(Table1[[#This Row],[MyyjäID]],myyjat!$A$2:$A$16,myyjat!$B$2:$B$16)</f>
        <v>Lisbeth</v>
      </c>
      <c r="I5365">
        <f>_xlfn.XLOOKUP(Table1[[#This Row],[Tuotenumero]],tuotteet!$A$2:$A$26,tuotteet!$C$2:$C$26)</f>
        <v>1</v>
      </c>
      <c r="J5365" t="str">
        <f>_xlfn.XLOOKUP(Table1[[#This Row],[ryhmäID]],ryhmat!$A$2:$A$7,ryhmat!$B$2:$B$7)</f>
        <v>Äänentoisto</v>
      </c>
      <c r="K5365">
        <f>Table1[[#This Row],[Myyntihinta]]-Table1[[#This Row],[Ostohinta]]</f>
        <v>99.57</v>
      </c>
    </row>
    <row r="5366" spans="1:11" x14ac:dyDescent="0.2">
      <c r="A5366">
        <v>55864</v>
      </c>
      <c r="B5366" s="21">
        <v>44952</v>
      </c>
      <c r="C5366" s="26" t="s">
        <v>828</v>
      </c>
      <c r="D5366">
        <v>1</v>
      </c>
      <c r="E5366">
        <v>2</v>
      </c>
      <c r="F5366">
        <v>15</v>
      </c>
      <c r="G5366">
        <v>10.81</v>
      </c>
      <c r="H5366" t="str">
        <f>_xlfn.XLOOKUP(Table1[[#This Row],[MyyjäID]],myyjat!$A$2:$A$16,myyjat!$B$2:$B$16)</f>
        <v>Petteri</v>
      </c>
      <c r="I5366">
        <f>_xlfn.XLOOKUP(Table1[[#This Row],[Tuotenumero]],tuotteet!$A$2:$A$26,tuotteet!$C$2:$C$26)</f>
        <v>4</v>
      </c>
      <c r="J5366" t="str">
        <f>_xlfn.XLOOKUP(Table1[[#This Row],[ryhmäID]],ryhmat!$A$2:$A$7,ryhmat!$B$2:$B$7)</f>
        <v>Tarvikkeet</v>
      </c>
      <c r="K5366">
        <f>Table1[[#This Row],[Myyntihinta]]-Table1[[#This Row],[Ostohinta]]</f>
        <v>4.1899999999999995</v>
      </c>
    </row>
    <row r="5367" spans="1:11" x14ac:dyDescent="0.2">
      <c r="A5367">
        <v>55865</v>
      </c>
      <c r="B5367" s="21">
        <v>44952</v>
      </c>
      <c r="C5367" s="26" t="s">
        <v>830</v>
      </c>
      <c r="D5367">
        <v>1</v>
      </c>
      <c r="E5367">
        <v>6</v>
      </c>
      <c r="F5367">
        <v>59</v>
      </c>
      <c r="G5367">
        <v>43.99</v>
      </c>
      <c r="H5367" t="str">
        <f>_xlfn.XLOOKUP(Table1[[#This Row],[MyyjäID]],myyjat!$A$2:$A$16,myyjat!$B$2:$B$16)</f>
        <v>Hessu</v>
      </c>
      <c r="I5367">
        <f>_xlfn.XLOOKUP(Table1[[#This Row],[Tuotenumero]],tuotteet!$A$2:$A$26,tuotteet!$C$2:$C$26)</f>
        <v>4</v>
      </c>
      <c r="J5367" t="str">
        <f>_xlfn.XLOOKUP(Table1[[#This Row],[ryhmäID]],ryhmat!$A$2:$A$7,ryhmat!$B$2:$B$7)</f>
        <v>Tarvikkeet</v>
      </c>
      <c r="K5367">
        <f>Table1[[#This Row],[Myyntihinta]]-Table1[[#This Row],[Ostohinta]]</f>
        <v>15.009999999999998</v>
      </c>
    </row>
    <row r="5368" spans="1:11" x14ac:dyDescent="0.2">
      <c r="A5368">
        <v>55866</v>
      </c>
      <c r="B5368" s="21">
        <v>44952</v>
      </c>
      <c r="C5368" s="26" t="s">
        <v>828</v>
      </c>
      <c r="D5368">
        <v>1</v>
      </c>
      <c r="E5368">
        <v>1</v>
      </c>
      <c r="F5368">
        <v>15</v>
      </c>
      <c r="G5368">
        <v>10.98</v>
      </c>
      <c r="H5368" t="str">
        <f>_xlfn.XLOOKUP(Table1[[#This Row],[MyyjäID]],myyjat!$A$2:$A$16,myyjat!$B$2:$B$16)</f>
        <v>Jani</v>
      </c>
      <c r="I5368">
        <f>_xlfn.XLOOKUP(Table1[[#This Row],[Tuotenumero]],tuotteet!$A$2:$A$26,tuotteet!$C$2:$C$26)</f>
        <v>4</v>
      </c>
      <c r="J5368" t="str">
        <f>_xlfn.XLOOKUP(Table1[[#This Row],[ryhmäID]],ryhmat!$A$2:$A$7,ryhmat!$B$2:$B$7)</f>
        <v>Tarvikkeet</v>
      </c>
      <c r="K5368">
        <f>Table1[[#This Row],[Myyntihinta]]-Table1[[#This Row],[Ostohinta]]</f>
        <v>4.0199999999999996</v>
      </c>
    </row>
    <row r="5369" spans="1:11" x14ac:dyDescent="0.2">
      <c r="A5369">
        <v>55867</v>
      </c>
      <c r="B5369" s="21">
        <v>44953</v>
      </c>
      <c r="C5369" s="26" t="s">
        <v>828</v>
      </c>
      <c r="D5369">
        <v>1</v>
      </c>
      <c r="E5369">
        <v>1</v>
      </c>
      <c r="F5369">
        <v>15</v>
      </c>
      <c r="G5369">
        <v>11.21</v>
      </c>
      <c r="H5369" t="str">
        <f>_xlfn.XLOOKUP(Table1[[#This Row],[MyyjäID]],myyjat!$A$2:$A$16,myyjat!$B$2:$B$16)</f>
        <v>Jani</v>
      </c>
      <c r="I5369">
        <f>_xlfn.XLOOKUP(Table1[[#This Row],[Tuotenumero]],tuotteet!$A$2:$A$26,tuotteet!$C$2:$C$26)</f>
        <v>4</v>
      </c>
      <c r="J5369" t="str">
        <f>_xlfn.XLOOKUP(Table1[[#This Row],[ryhmäID]],ryhmat!$A$2:$A$7,ryhmat!$B$2:$B$7)</f>
        <v>Tarvikkeet</v>
      </c>
      <c r="K5369">
        <f>Table1[[#This Row],[Myyntihinta]]-Table1[[#This Row],[Ostohinta]]</f>
        <v>3.7899999999999991</v>
      </c>
    </row>
    <row r="5370" spans="1:11" x14ac:dyDescent="0.2">
      <c r="A5370">
        <v>55868</v>
      </c>
      <c r="B5370" s="21">
        <v>44953</v>
      </c>
      <c r="C5370" s="26" t="s">
        <v>828</v>
      </c>
      <c r="D5370">
        <v>1</v>
      </c>
      <c r="E5370">
        <v>3</v>
      </c>
      <c r="F5370">
        <v>14</v>
      </c>
      <c r="G5370">
        <v>11.23</v>
      </c>
      <c r="H5370" t="str">
        <f>_xlfn.XLOOKUP(Table1[[#This Row],[MyyjäID]],myyjat!$A$2:$A$16,myyjat!$B$2:$B$16)</f>
        <v>Pekka</v>
      </c>
      <c r="I5370">
        <f>_xlfn.XLOOKUP(Table1[[#This Row],[Tuotenumero]],tuotteet!$A$2:$A$26,tuotteet!$C$2:$C$26)</f>
        <v>4</v>
      </c>
      <c r="J5370" t="str">
        <f>_xlfn.XLOOKUP(Table1[[#This Row],[ryhmäID]],ryhmat!$A$2:$A$7,ryhmat!$B$2:$B$7)</f>
        <v>Tarvikkeet</v>
      </c>
      <c r="K5370">
        <f>Table1[[#This Row],[Myyntihinta]]-Table1[[#This Row],[Ostohinta]]</f>
        <v>2.7699999999999996</v>
      </c>
    </row>
    <row r="5371" spans="1:11" x14ac:dyDescent="0.2">
      <c r="A5371">
        <v>55869</v>
      </c>
      <c r="B5371" s="21">
        <v>44953</v>
      </c>
      <c r="C5371" s="26" t="s">
        <v>826</v>
      </c>
      <c r="D5371">
        <v>1</v>
      </c>
      <c r="E5371">
        <v>5</v>
      </c>
      <c r="F5371">
        <v>17</v>
      </c>
      <c r="G5371">
        <v>9.1999999999999993</v>
      </c>
      <c r="H5371" t="str">
        <f>_xlfn.XLOOKUP(Table1[[#This Row],[MyyjäID]],myyjat!$A$2:$A$16,myyjat!$B$2:$B$16)</f>
        <v>Liisa</v>
      </c>
      <c r="I5371">
        <f>_xlfn.XLOOKUP(Table1[[#This Row],[Tuotenumero]],tuotteet!$A$2:$A$26,tuotteet!$C$2:$C$26)</f>
        <v>4</v>
      </c>
      <c r="J5371" t="str">
        <f>_xlfn.XLOOKUP(Table1[[#This Row],[ryhmäID]],ryhmat!$A$2:$A$7,ryhmat!$B$2:$B$7)</f>
        <v>Tarvikkeet</v>
      </c>
      <c r="K5371">
        <f>Table1[[#This Row],[Myyntihinta]]-Table1[[#This Row],[Ostohinta]]</f>
        <v>7.8000000000000007</v>
      </c>
    </row>
    <row r="5372" spans="1:11" x14ac:dyDescent="0.2">
      <c r="A5372">
        <v>55870</v>
      </c>
      <c r="B5372" s="21">
        <v>44953</v>
      </c>
      <c r="C5372" s="26" t="s">
        <v>828</v>
      </c>
      <c r="D5372">
        <v>1</v>
      </c>
      <c r="E5372">
        <v>15</v>
      </c>
      <c r="F5372">
        <v>14</v>
      </c>
      <c r="G5372">
        <v>10.28</v>
      </c>
      <c r="H5372" t="str">
        <f>_xlfn.XLOOKUP(Table1[[#This Row],[MyyjäID]],myyjat!$A$2:$A$16,myyjat!$B$2:$B$16)</f>
        <v>Sohvi</v>
      </c>
      <c r="I5372">
        <f>_xlfn.XLOOKUP(Table1[[#This Row],[Tuotenumero]],tuotteet!$A$2:$A$26,tuotteet!$C$2:$C$26)</f>
        <v>4</v>
      </c>
      <c r="J5372" t="str">
        <f>_xlfn.XLOOKUP(Table1[[#This Row],[ryhmäID]],ryhmat!$A$2:$A$7,ryhmat!$B$2:$B$7)</f>
        <v>Tarvikkeet</v>
      </c>
      <c r="K5372">
        <f>Table1[[#This Row],[Myyntihinta]]-Table1[[#This Row],[Ostohinta]]</f>
        <v>3.7200000000000006</v>
      </c>
    </row>
    <row r="5373" spans="1:11" x14ac:dyDescent="0.2">
      <c r="A5373">
        <v>55871</v>
      </c>
      <c r="B5373" s="21">
        <v>44953</v>
      </c>
      <c r="C5373" s="26" t="s">
        <v>828</v>
      </c>
      <c r="D5373">
        <v>1</v>
      </c>
      <c r="E5373">
        <v>5</v>
      </c>
      <c r="F5373">
        <v>15</v>
      </c>
      <c r="G5373">
        <v>10.34</v>
      </c>
      <c r="H5373" t="str">
        <f>_xlfn.XLOOKUP(Table1[[#This Row],[MyyjäID]],myyjat!$A$2:$A$16,myyjat!$B$2:$B$16)</f>
        <v>Liisa</v>
      </c>
      <c r="I5373">
        <f>_xlfn.XLOOKUP(Table1[[#This Row],[Tuotenumero]],tuotteet!$A$2:$A$26,tuotteet!$C$2:$C$26)</f>
        <v>4</v>
      </c>
      <c r="J5373" t="str">
        <f>_xlfn.XLOOKUP(Table1[[#This Row],[ryhmäID]],ryhmat!$A$2:$A$7,ryhmat!$B$2:$B$7)</f>
        <v>Tarvikkeet</v>
      </c>
      <c r="K5373">
        <f>Table1[[#This Row],[Myyntihinta]]-Table1[[#This Row],[Ostohinta]]</f>
        <v>4.66</v>
      </c>
    </row>
    <row r="5374" spans="1:11" x14ac:dyDescent="0.2">
      <c r="A5374">
        <v>55872</v>
      </c>
      <c r="B5374" s="21">
        <v>44954</v>
      </c>
      <c r="C5374" s="26" t="s">
        <v>828</v>
      </c>
      <c r="D5374">
        <v>1</v>
      </c>
      <c r="E5374">
        <v>2</v>
      </c>
      <c r="F5374">
        <v>14</v>
      </c>
      <c r="G5374">
        <v>10.97</v>
      </c>
      <c r="H5374" t="str">
        <f>_xlfn.XLOOKUP(Table1[[#This Row],[MyyjäID]],myyjat!$A$2:$A$16,myyjat!$B$2:$B$16)</f>
        <v>Petteri</v>
      </c>
      <c r="I5374">
        <f>_xlfn.XLOOKUP(Table1[[#This Row],[Tuotenumero]],tuotteet!$A$2:$A$26,tuotteet!$C$2:$C$26)</f>
        <v>4</v>
      </c>
      <c r="J5374" t="str">
        <f>_xlfn.XLOOKUP(Table1[[#This Row],[ryhmäID]],ryhmat!$A$2:$A$7,ryhmat!$B$2:$B$7)</f>
        <v>Tarvikkeet</v>
      </c>
      <c r="K5374">
        <f>Table1[[#This Row],[Myyntihinta]]-Table1[[#This Row],[Ostohinta]]</f>
        <v>3.0299999999999994</v>
      </c>
    </row>
    <row r="5375" spans="1:11" x14ac:dyDescent="0.2">
      <c r="A5375">
        <v>55873</v>
      </c>
      <c r="B5375" s="21">
        <v>44955</v>
      </c>
      <c r="C5375" s="26" t="s">
        <v>828</v>
      </c>
      <c r="D5375">
        <v>1</v>
      </c>
      <c r="E5375">
        <v>6</v>
      </c>
      <c r="F5375">
        <v>15</v>
      </c>
      <c r="G5375">
        <v>10.32</v>
      </c>
      <c r="H5375" t="str">
        <f>_xlfn.XLOOKUP(Table1[[#This Row],[MyyjäID]],myyjat!$A$2:$A$16,myyjat!$B$2:$B$16)</f>
        <v>Hessu</v>
      </c>
      <c r="I5375">
        <f>_xlfn.XLOOKUP(Table1[[#This Row],[Tuotenumero]],tuotteet!$A$2:$A$26,tuotteet!$C$2:$C$26)</f>
        <v>4</v>
      </c>
      <c r="J5375" t="str">
        <f>_xlfn.XLOOKUP(Table1[[#This Row],[ryhmäID]],ryhmat!$A$2:$A$7,ryhmat!$B$2:$B$7)</f>
        <v>Tarvikkeet</v>
      </c>
      <c r="K5375">
        <f>Table1[[#This Row],[Myyntihinta]]-Table1[[#This Row],[Ostohinta]]</f>
        <v>4.68</v>
      </c>
    </row>
    <row r="5376" spans="1:11" x14ac:dyDescent="0.2">
      <c r="A5376">
        <v>55874</v>
      </c>
      <c r="B5376" s="21">
        <v>44955</v>
      </c>
      <c r="C5376" s="26" t="s">
        <v>829</v>
      </c>
      <c r="D5376">
        <v>1</v>
      </c>
      <c r="E5376">
        <v>15</v>
      </c>
      <c r="F5376">
        <v>346</v>
      </c>
      <c r="G5376">
        <v>228.74</v>
      </c>
      <c r="H5376" t="str">
        <f>_xlfn.XLOOKUP(Table1[[#This Row],[MyyjäID]],myyjat!$A$2:$A$16,myyjat!$B$2:$B$16)</f>
        <v>Sohvi</v>
      </c>
      <c r="I5376">
        <f>_xlfn.XLOOKUP(Table1[[#This Row],[Tuotenumero]],tuotteet!$A$2:$A$26,tuotteet!$C$2:$C$26)</f>
        <v>3</v>
      </c>
      <c r="J5376" t="str">
        <f>_xlfn.XLOOKUP(Table1[[#This Row],[ryhmäID]],ryhmat!$A$2:$A$7,ryhmat!$B$2:$B$7)</f>
        <v>TV</v>
      </c>
      <c r="K5376">
        <f>Table1[[#This Row],[Myyntihinta]]-Table1[[#This Row],[Ostohinta]]</f>
        <v>117.25999999999999</v>
      </c>
    </row>
    <row r="5377" spans="1:11" x14ac:dyDescent="0.2">
      <c r="A5377">
        <v>55875</v>
      </c>
      <c r="B5377" s="21">
        <v>44956</v>
      </c>
      <c r="C5377" s="26" t="s">
        <v>830</v>
      </c>
      <c r="D5377">
        <v>1</v>
      </c>
      <c r="E5377">
        <v>14</v>
      </c>
      <c r="F5377">
        <v>54</v>
      </c>
      <c r="G5377">
        <v>43.99</v>
      </c>
      <c r="H5377" t="str">
        <f>_xlfn.XLOOKUP(Table1[[#This Row],[MyyjäID]],myyjat!$A$2:$A$16,myyjat!$B$2:$B$16)</f>
        <v>Hillevi</v>
      </c>
      <c r="I5377">
        <f>_xlfn.XLOOKUP(Table1[[#This Row],[Tuotenumero]],tuotteet!$A$2:$A$26,tuotteet!$C$2:$C$26)</f>
        <v>4</v>
      </c>
      <c r="J5377" t="str">
        <f>_xlfn.XLOOKUP(Table1[[#This Row],[ryhmäID]],ryhmat!$A$2:$A$7,ryhmat!$B$2:$B$7)</f>
        <v>Tarvikkeet</v>
      </c>
      <c r="K5377">
        <f>Table1[[#This Row],[Myyntihinta]]-Table1[[#This Row],[Ostohinta]]</f>
        <v>10.009999999999998</v>
      </c>
    </row>
    <row r="5378" spans="1:11" x14ac:dyDescent="0.2">
      <c r="A5378">
        <v>55876</v>
      </c>
      <c r="B5378" s="21">
        <v>44956</v>
      </c>
      <c r="C5378" s="26" t="s">
        <v>833</v>
      </c>
      <c r="D5378">
        <v>1</v>
      </c>
      <c r="E5378">
        <v>6</v>
      </c>
      <c r="F5378">
        <v>34</v>
      </c>
      <c r="G5378">
        <v>20.07</v>
      </c>
      <c r="H5378" t="str">
        <f>_xlfn.XLOOKUP(Table1[[#This Row],[MyyjäID]],myyjat!$A$2:$A$16,myyjat!$B$2:$B$16)</f>
        <v>Hessu</v>
      </c>
      <c r="I5378">
        <f>_xlfn.XLOOKUP(Table1[[#This Row],[Tuotenumero]],tuotteet!$A$2:$A$26,tuotteet!$C$2:$C$26)</f>
        <v>4</v>
      </c>
      <c r="J5378" t="str">
        <f>_xlfn.XLOOKUP(Table1[[#This Row],[ryhmäID]],ryhmat!$A$2:$A$7,ryhmat!$B$2:$B$7)</f>
        <v>Tarvikkeet</v>
      </c>
      <c r="K5378">
        <f>Table1[[#This Row],[Myyntihinta]]-Table1[[#This Row],[Ostohinta]]</f>
        <v>13.93</v>
      </c>
    </row>
    <row r="5379" spans="1:11" x14ac:dyDescent="0.2">
      <c r="A5379">
        <v>55877</v>
      </c>
      <c r="B5379" s="21">
        <v>44956</v>
      </c>
      <c r="C5379" s="26" t="s">
        <v>827</v>
      </c>
      <c r="D5379">
        <v>1</v>
      </c>
      <c r="E5379">
        <v>14</v>
      </c>
      <c r="F5379">
        <v>238</v>
      </c>
      <c r="G5379">
        <v>132.80000000000001</v>
      </c>
      <c r="H5379" t="str">
        <f>_xlfn.XLOOKUP(Table1[[#This Row],[MyyjäID]],myyjat!$A$2:$A$16,myyjat!$B$2:$B$16)</f>
        <v>Hillevi</v>
      </c>
      <c r="I5379">
        <f>_xlfn.XLOOKUP(Table1[[#This Row],[Tuotenumero]],tuotteet!$A$2:$A$26,tuotteet!$C$2:$C$26)</f>
        <v>1</v>
      </c>
      <c r="J5379" t="str">
        <f>_xlfn.XLOOKUP(Table1[[#This Row],[ryhmäID]],ryhmat!$A$2:$A$7,ryhmat!$B$2:$B$7)</f>
        <v>Äänentoisto</v>
      </c>
      <c r="K5379">
        <f>Table1[[#This Row],[Myyntihinta]]-Table1[[#This Row],[Ostohinta]]</f>
        <v>105.19999999999999</v>
      </c>
    </row>
    <row r="5380" spans="1:11" x14ac:dyDescent="0.2">
      <c r="A5380">
        <v>55878</v>
      </c>
      <c r="B5380" s="21">
        <v>44956</v>
      </c>
      <c r="C5380" s="26" t="s">
        <v>828</v>
      </c>
      <c r="D5380">
        <v>1</v>
      </c>
      <c r="E5380">
        <v>19</v>
      </c>
      <c r="F5380">
        <v>15</v>
      </c>
      <c r="G5380">
        <v>11.03</v>
      </c>
      <c r="H5380" t="str">
        <f>_xlfn.XLOOKUP(Table1[[#This Row],[MyyjäID]],myyjat!$A$2:$A$16,myyjat!$B$2:$B$16)</f>
        <v>Valtteri</v>
      </c>
      <c r="I5380">
        <f>_xlfn.XLOOKUP(Table1[[#This Row],[Tuotenumero]],tuotteet!$A$2:$A$26,tuotteet!$C$2:$C$26)</f>
        <v>4</v>
      </c>
      <c r="J5380" t="str">
        <f>_xlfn.XLOOKUP(Table1[[#This Row],[ryhmäID]],ryhmat!$A$2:$A$7,ryhmat!$B$2:$B$7)</f>
        <v>Tarvikkeet</v>
      </c>
      <c r="K5380">
        <f>Table1[[#This Row],[Myyntihinta]]-Table1[[#This Row],[Ostohinta]]</f>
        <v>3.9700000000000006</v>
      </c>
    </row>
    <row r="5381" spans="1:11" x14ac:dyDescent="0.2">
      <c r="A5381">
        <v>55879</v>
      </c>
      <c r="B5381" s="21">
        <v>44957</v>
      </c>
      <c r="C5381" s="26" t="s">
        <v>828</v>
      </c>
      <c r="D5381">
        <v>1</v>
      </c>
      <c r="E5381">
        <v>2</v>
      </c>
      <c r="F5381">
        <v>14</v>
      </c>
      <c r="G5381">
        <v>10.24</v>
      </c>
      <c r="H5381" t="str">
        <f>_xlfn.XLOOKUP(Table1[[#This Row],[MyyjäID]],myyjat!$A$2:$A$16,myyjat!$B$2:$B$16)</f>
        <v>Petteri</v>
      </c>
      <c r="I5381">
        <f>_xlfn.XLOOKUP(Table1[[#This Row],[Tuotenumero]],tuotteet!$A$2:$A$26,tuotteet!$C$2:$C$26)</f>
        <v>4</v>
      </c>
      <c r="J5381" t="str">
        <f>_xlfn.XLOOKUP(Table1[[#This Row],[ryhmäID]],ryhmat!$A$2:$A$7,ryhmat!$B$2:$B$7)</f>
        <v>Tarvikkeet</v>
      </c>
      <c r="K5381">
        <f>Table1[[#This Row],[Myyntihinta]]-Table1[[#This Row],[Ostohinta]]</f>
        <v>3.76</v>
      </c>
    </row>
    <row r="5382" spans="1:11" x14ac:dyDescent="0.2">
      <c r="A5382">
        <v>55880</v>
      </c>
      <c r="B5382" s="21">
        <v>44957</v>
      </c>
      <c r="C5382" s="26" t="s">
        <v>828</v>
      </c>
      <c r="D5382">
        <v>1</v>
      </c>
      <c r="E5382">
        <v>16</v>
      </c>
      <c r="F5382">
        <v>15</v>
      </c>
      <c r="G5382">
        <v>11.22</v>
      </c>
      <c r="H5382" t="str">
        <f>_xlfn.XLOOKUP(Table1[[#This Row],[MyyjäID]],myyjat!$A$2:$A$16,myyjat!$B$2:$B$16)</f>
        <v>Sanni</v>
      </c>
      <c r="I5382">
        <f>_xlfn.XLOOKUP(Table1[[#This Row],[Tuotenumero]],tuotteet!$A$2:$A$26,tuotteet!$C$2:$C$26)</f>
        <v>4</v>
      </c>
      <c r="J5382" t="str">
        <f>_xlfn.XLOOKUP(Table1[[#This Row],[ryhmäID]],ryhmat!$A$2:$A$7,ryhmat!$B$2:$B$7)</f>
        <v>Tarvikkeet</v>
      </c>
      <c r="K5382">
        <f>Table1[[#This Row],[Myyntihinta]]-Table1[[#This Row],[Ostohinta]]</f>
        <v>3.7799999999999994</v>
      </c>
    </row>
    <row r="5383" spans="1:11" x14ac:dyDescent="0.2">
      <c r="A5383">
        <v>55881</v>
      </c>
      <c r="B5383" s="21">
        <v>44957</v>
      </c>
      <c r="C5383" s="26" t="s">
        <v>827</v>
      </c>
      <c r="D5383">
        <v>1</v>
      </c>
      <c r="E5383">
        <v>6</v>
      </c>
      <c r="F5383">
        <v>234</v>
      </c>
      <c r="G5383">
        <v>136.29</v>
      </c>
      <c r="H5383" t="str">
        <f>_xlfn.XLOOKUP(Table1[[#This Row],[MyyjäID]],myyjat!$A$2:$A$16,myyjat!$B$2:$B$16)</f>
        <v>Hessu</v>
      </c>
      <c r="I5383">
        <f>_xlfn.XLOOKUP(Table1[[#This Row],[Tuotenumero]],tuotteet!$A$2:$A$26,tuotteet!$C$2:$C$26)</f>
        <v>1</v>
      </c>
      <c r="J5383" t="str">
        <f>_xlfn.XLOOKUP(Table1[[#This Row],[ryhmäID]],ryhmat!$A$2:$A$7,ryhmat!$B$2:$B$7)</f>
        <v>Äänentoisto</v>
      </c>
      <c r="K5383">
        <f>Table1[[#This Row],[Myyntihinta]]-Table1[[#This Row],[Ostohinta]]</f>
        <v>97.710000000000008</v>
      </c>
    </row>
    <row r="5384" spans="1:11" x14ac:dyDescent="0.2">
      <c r="A5384">
        <v>55882</v>
      </c>
      <c r="B5384" s="21">
        <v>44957</v>
      </c>
      <c r="C5384" s="26" t="s">
        <v>831</v>
      </c>
      <c r="D5384">
        <v>1</v>
      </c>
      <c r="E5384">
        <v>6</v>
      </c>
      <c r="F5384">
        <v>115</v>
      </c>
      <c r="G5384">
        <v>75.13</v>
      </c>
      <c r="H5384" t="str">
        <f>_xlfn.XLOOKUP(Table1[[#This Row],[MyyjäID]],myyjat!$A$2:$A$16,myyjat!$B$2:$B$16)</f>
        <v>Hessu</v>
      </c>
      <c r="I5384">
        <f>_xlfn.XLOOKUP(Table1[[#This Row],[Tuotenumero]],tuotteet!$A$2:$A$26,tuotteet!$C$2:$C$26)</f>
        <v>6</v>
      </c>
      <c r="J5384" t="str">
        <f>_xlfn.XLOOKUP(Table1[[#This Row],[ryhmäID]],ryhmat!$A$2:$A$7,ryhmat!$B$2:$B$7)</f>
        <v>Digiboxit</v>
      </c>
      <c r="K5384">
        <f>Table1[[#This Row],[Myyntihinta]]-Table1[[#This Row],[Ostohinta]]</f>
        <v>39.870000000000005</v>
      </c>
    </row>
    <row r="5385" spans="1:11" x14ac:dyDescent="0.2">
      <c r="A5385">
        <v>55883</v>
      </c>
      <c r="B5385" s="21">
        <v>44958</v>
      </c>
      <c r="C5385" s="26" t="s">
        <v>828</v>
      </c>
      <c r="D5385">
        <v>1</v>
      </c>
      <c r="E5385">
        <v>1</v>
      </c>
      <c r="F5385">
        <v>15</v>
      </c>
      <c r="G5385">
        <v>10.46</v>
      </c>
      <c r="H5385" t="str">
        <f>_xlfn.XLOOKUP(Table1[[#This Row],[MyyjäID]],myyjat!$A$2:$A$16,myyjat!$B$2:$B$16)</f>
        <v>Jani</v>
      </c>
      <c r="I5385">
        <f>_xlfn.XLOOKUP(Table1[[#This Row],[Tuotenumero]],tuotteet!$A$2:$A$26,tuotteet!$C$2:$C$26)</f>
        <v>4</v>
      </c>
      <c r="J5385" t="str">
        <f>_xlfn.XLOOKUP(Table1[[#This Row],[ryhmäID]],ryhmat!$A$2:$A$7,ryhmat!$B$2:$B$7)</f>
        <v>Tarvikkeet</v>
      </c>
      <c r="K5385">
        <f>Table1[[#This Row],[Myyntihinta]]-Table1[[#This Row],[Ostohinta]]</f>
        <v>4.5399999999999991</v>
      </c>
    </row>
    <row r="5386" spans="1:11" x14ac:dyDescent="0.2">
      <c r="A5386">
        <v>55884</v>
      </c>
      <c r="B5386" s="21">
        <v>44958</v>
      </c>
      <c r="C5386" s="26" t="s">
        <v>828</v>
      </c>
      <c r="D5386">
        <v>1</v>
      </c>
      <c r="E5386">
        <v>2</v>
      </c>
      <c r="F5386">
        <v>14</v>
      </c>
      <c r="G5386">
        <v>10.53</v>
      </c>
      <c r="H5386" t="str">
        <f>_xlfn.XLOOKUP(Table1[[#This Row],[MyyjäID]],myyjat!$A$2:$A$16,myyjat!$B$2:$B$16)</f>
        <v>Petteri</v>
      </c>
      <c r="I5386">
        <f>_xlfn.XLOOKUP(Table1[[#This Row],[Tuotenumero]],tuotteet!$A$2:$A$26,tuotteet!$C$2:$C$26)</f>
        <v>4</v>
      </c>
      <c r="J5386" t="str">
        <f>_xlfn.XLOOKUP(Table1[[#This Row],[ryhmäID]],ryhmat!$A$2:$A$7,ryhmat!$B$2:$B$7)</f>
        <v>Tarvikkeet</v>
      </c>
      <c r="K5386">
        <f>Table1[[#This Row],[Myyntihinta]]-Table1[[#This Row],[Ostohinta]]</f>
        <v>3.4700000000000006</v>
      </c>
    </row>
    <row r="5387" spans="1:11" x14ac:dyDescent="0.2">
      <c r="A5387">
        <v>55885</v>
      </c>
      <c r="B5387" s="21">
        <v>44958</v>
      </c>
      <c r="C5387" s="26" t="s">
        <v>828</v>
      </c>
      <c r="D5387">
        <v>1</v>
      </c>
      <c r="E5387">
        <v>3</v>
      </c>
      <c r="F5387">
        <v>15</v>
      </c>
      <c r="G5387">
        <v>11.08</v>
      </c>
      <c r="H5387" t="str">
        <f>_xlfn.XLOOKUP(Table1[[#This Row],[MyyjäID]],myyjat!$A$2:$A$16,myyjat!$B$2:$B$16)</f>
        <v>Pekka</v>
      </c>
      <c r="I5387">
        <f>_xlfn.XLOOKUP(Table1[[#This Row],[Tuotenumero]],tuotteet!$A$2:$A$26,tuotteet!$C$2:$C$26)</f>
        <v>4</v>
      </c>
      <c r="J5387" t="str">
        <f>_xlfn.XLOOKUP(Table1[[#This Row],[ryhmäID]],ryhmat!$A$2:$A$7,ryhmat!$B$2:$B$7)</f>
        <v>Tarvikkeet</v>
      </c>
      <c r="K5387">
        <f>Table1[[#This Row],[Myyntihinta]]-Table1[[#This Row],[Ostohinta]]</f>
        <v>3.92</v>
      </c>
    </row>
    <row r="5388" spans="1:11" x14ac:dyDescent="0.2">
      <c r="A5388">
        <v>55886</v>
      </c>
      <c r="B5388" s="21">
        <v>44958</v>
      </c>
      <c r="C5388" s="26" t="s">
        <v>827</v>
      </c>
      <c r="D5388">
        <v>1</v>
      </c>
      <c r="E5388">
        <v>7</v>
      </c>
      <c r="F5388">
        <v>244</v>
      </c>
      <c r="G5388">
        <v>132.66</v>
      </c>
      <c r="H5388" t="str">
        <f>_xlfn.XLOOKUP(Table1[[#This Row],[MyyjäID]],myyjat!$A$2:$A$16,myyjat!$B$2:$B$16)</f>
        <v>Rauno</v>
      </c>
      <c r="I5388">
        <f>_xlfn.XLOOKUP(Table1[[#This Row],[Tuotenumero]],tuotteet!$A$2:$A$26,tuotteet!$C$2:$C$26)</f>
        <v>1</v>
      </c>
      <c r="J5388" t="str">
        <f>_xlfn.XLOOKUP(Table1[[#This Row],[ryhmäID]],ryhmat!$A$2:$A$7,ryhmat!$B$2:$B$7)</f>
        <v>Äänentoisto</v>
      </c>
      <c r="K5388">
        <f>Table1[[#This Row],[Myyntihinta]]-Table1[[#This Row],[Ostohinta]]</f>
        <v>111.34</v>
      </c>
    </row>
    <row r="5389" spans="1:11" x14ac:dyDescent="0.2">
      <c r="A5389">
        <v>55887</v>
      </c>
      <c r="B5389" s="21">
        <v>44959</v>
      </c>
      <c r="C5389" s="26" t="s">
        <v>828</v>
      </c>
      <c r="D5389">
        <v>1</v>
      </c>
      <c r="E5389">
        <v>5</v>
      </c>
      <c r="F5389">
        <v>15</v>
      </c>
      <c r="G5389">
        <v>10.49</v>
      </c>
      <c r="H5389" t="str">
        <f>_xlfn.XLOOKUP(Table1[[#This Row],[MyyjäID]],myyjat!$A$2:$A$16,myyjat!$B$2:$B$16)</f>
        <v>Liisa</v>
      </c>
      <c r="I5389">
        <f>_xlfn.XLOOKUP(Table1[[#This Row],[Tuotenumero]],tuotteet!$A$2:$A$26,tuotteet!$C$2:$C$26)</f>
        <v>4</v>
      </c>
      <c r="J5389" t="str">
        <f>_xlfn.XLOOKUP(Table1[[#This Row],[ryhmäID]],ryhmat!$A$2:$A$7,ryhmat!$B$2:$B$7)</f>
        <v>Tarvikkeet</v>
      </c>
      <c r="K5389">
        <f>Table1[[#This Row],[Myyntihinta]]-Table1[[#This Row],[Ostohinta]]</f>
        <v>4.51</v>
      </c>
    </row>
    <row r="5390" spans="1:11" x14ac:dyDescent="0.2">
      <c r="A5390">
        <v>55888</v>
      </c>
      <c r="B5390" s="21">
        <v>44959</v>
      </c>
      <c r="C5390" s="26" t="s">
        <v>828</v>
      </c>
      <c r="D5390">
        <v>1</v>
      </c>
      <c r="E5390">
        <v>18</v>
      </c>
      <c r="F5390">
        <v>15</v>
      </c>
      <c r="G5390">
        <v>10.3</v>
      </c>
      <c r="H5390" t="str">
        <f>_xlfn.XLOOKUP(Table1[[#This Row],[MyyjäID]],myyjat!$A$2:$A$16,myyjat!$B$2:$B$16)</f>
        <v>Juhani</v>
      </c>
      <c r="I5390">
        <f>_xlfn.XLOOKUP(Table1[[#This Row],[Tuotenumero]],tuotteet!$A$2:$A$26,tuotteet!$C$2:$C$26)</f>
        <v>4</v>
      </c>
      <c r="J5390" t="str">
        <f>_xlfn.XLOOKUP(Table1[[#This Row],[ryhmäID]],ryhmat!$A$2:$A$7,ryhmat!$B$2:$B$7)</f>
        <v>Tarvikkeet</v>
      </c>
      <c r="K5390">
        <f>Table1[[#This Row],[Myyntihinta]]-Table1[[#This Row],[Ostohinta]]</f>
        <v>4.6999999999999993</v>
      </c>
    </row>
    <row r="5391" spans="1:11" x14ac:dyDescent="0.2">
      <c r="A5391">
        <v>55889</v>
      </c>
      <c r="B5391" s="21">
        <v>44960</v>
      </c>
      <c r="C5391" s="26" t="s">
        <v>828</v>
      </c>
      <c r="D5391">
        <v>1</v>
      </c>
      <c r="E5391">
        <v>1</v>
      </c>
      <c r="F5391">
        <v>15</v>
      </c>
      <c r="G5391">
        <v>10.55</v>
      </c>
      <c r="H5391" t="str">
        <f>_xlfn.XLOOKUP(Table1[[#This Row],[MyyjäID]],myyjat!$A$2:$A$16,myyjat!$B$2:$B$16)</f>
        <v>Jani</v>
      </c>
      <c r="I5391">
        <f>_xlfn.XLOOKUP(Table1[[#This Row],[Tuotenumero]],tuotteet!$A$2:$A$26,tuotteet!$C$2:$C$26)</f>
        <v>4</v>
      </c>
      <c r="J5391" t="str">
        <f>_xlfn.XLOOKUP(Table1[[#This Row],[ryhmäID]],ryhmat!$A$2:$A$7,ryhmat!$B$2:$B$7)</f>
        <v>Tarvikkeet</v>
      </c>
      <c r="K5391">
        <f>Table1[[#This Row],[Myyntihinta]]-Table1[[#This Row],[Ostohinta]]</f>
        <v>4.4499999999999993</v>
      </c>
    </row>
    <row r="5392" spans="1:11" x14ac:dyDescent="0.2">
      <c r="A5392">
        <v>55890</v>
      </c>
      <c r="B5392" s="21">
        <v>44960</v>
      </c>
      <c r="C5392" s="26" t="s">
        <v>828</v>
      </c>
      <c r="D5392">
        <v>1</v>
      </c>
      <c r="E5392">
        <v>6</v>
      </c>
      <c r="F5392">
        <v>15</v>
      </c>
      <c r="G5392">
        <v>10.68</v>
      </c>
      <c r="H5392" t="str">
        <f>_xlfn.XLOOKUP(Table1[[#This Row],[MyyjäID]],myyjat!$A$2:$A$16,myyjat!$B$2:$B$16)</f>
        <v>Hessu</v>
      </c>
      <c r="I5392">
        <f>_xlfn.XLOOKUP(Table1[[#This Row],[Tuotenumero]],tuotteet!$A$2:$A$26,tuotteet!$C$2:$C$26)</f>
        <v>4</v>
      </c>
      <c r="J5392" t="str">
        <f>_xlfn.XLOOKUP(Table1[[#This Row],[ryhmäID]],ryhmat!$A$2:$A$7,ryhmat!$B$2:$B$7)</f>
        <v>Tarvikkeet</v>
      </c>
      <c r="K5392">
        <f>Table1[[#This Row],[Myyntihinta]]-Table1[[#This Row],[Ostohinta]]</f>
        <v>4.32</v>
      </c>
    </row>
    <row r="5393" spans="1:11" x14ac:dyDescent="0.2">
      <c r="A5393">
        <v>55891</v>
      </c>
      <c r="B5393" s="21">
        <v>44960</v>
      </c>
      <c r="C5393" s="26" t="s">
        <v>828</v>
      </c>
      <c r="D5393">
        <v>1</v>
      </c>
      <c r="E5393">
        <v>6</v>
      </c>
      <c r="F5393">
        <v>14</v>
      </c>
      <c r="G5393">
        <v>11.05</v>
      </c>
      <c r="H5393" t="str">
        <f>_xlfn.XLOOKUP(Table1[[#This Row],[MyyjäID]],myyjat!$A$2:$A$16,myyjat!$B$2:$B$16)</f>
        <v>Hessu</v>
      </c>
      <c r="I5393">
        <f>_xlfn.XLOOKUP(Table1[[#This Row],[Tuotenumero]],tuotteet!$A$2:$A$26,tuotteet!$C$2:$C$26)</f>
        <v>4</v>
      </c>
      <c r="J5393" t="str">
        <f>_xlfn.XLOOKUP(Table1[[#This Row],[ryhmäID]],ryhmat!$A$2:$A$7,ryhmat!$B$2:$B$7)</f>
        <v>Tarvikkeet</v>
      </c>
      <c r="K5393">
        <f>Table1[[#This Row],[Myyntihinta]]-Table1[[#This Row],[Ostohinta]]</f>
        <v>2.9499999999999993</v>
      </c>
    </row>
    <row r="5394" spans="1:11" x14ac:dyDescent="0.2">
      <c r="A5394">
        <v>55892</v>
      </c>
      <c r="B5394" s="21">
        <v>44960</v>
      </c>
      <c r="C5394" s="26" t="s">
        <v>828</v>
      </c>
      <c r="D5394">
        <v>1</v>
      </c>
      <c r="E5394">
        <v>11</v>
      </c>
      <c r="F5394">
        <v>14</v>
      </c>
      <c r="G5394">
        <v>10.49</v>
      </c>
      <c r="H5394" t="str">
        <f>_xlfn.XLOOKUP(Table1[[#This Row],[MyyjäID]],myyjat!$A$2:$A$16,myyjat!$B$2:$B$16)</f>
        <v>Lisbeth</v>
      </c>
      <c r="I5394">
        <f>_xlfn.XLOOKUP(Table1[[#This Row],[Tuotenumero]],tuotteet!$A$2:$A$26,tuotteet!$C$2:$C$26)</f>
        <v>4</v>
      </c>
      <c r="J5394" t="str">
        <f>_xlfn.XLOOKUP(Table1[[#This Row],[ryhmäID]],ryhmat!$A$2:$A$7,ryhmat!$B$2:$B$7)</f>
        <v>Tarvikkeet</v>
      </c>
      <c r="K5394">
        <f>Table1[[#This Row],[Myyntihinta]]-Table1[[#This Row],[Ostohinta]]</f>
        <v>3.51</v>
      </c>
    </row>
    <row r="5395" spans="1:11" x14ac:dyDescent="0.2">
      <c r="A5395">
        <v>55893</v>
      </c>
      <c r="B5395" s="21">
        <v>44960</v>
      </c>
      <c r="C5395" s="26" t="s">
        <v>828</v>
      </c>
      <c r="D5395">
        <v>1</v>
      </c>
      <c r="E5395">
        <v>5</v>
      </c>
      <c r="F5395">
        <v>14</v>
      </c>
      <c r="G5395">
        <v>10.6</v>
      </c>
      <c r="H5395" t="str">
        <f>_xlfn.XLOOKUP(Table1[[#This Row],[MyyjäID]],myyjat!$A$2:$A$16,myyjat!$B$2:$B$16)</f>
        <v>Liisa</v>
      </c>
      <c r="I5395">
        <f>_xlfn.XLOOKUP(Table1[[#This Row],[Tuotenumero]],tuotteet!$A$2:$A$26,tuotteet!$C$2:$C$26)</f>
        <v>4</v>
      </c>
      <c r="J5395" t="str">
        <f>_xlfn.XLOOKUP(Table1[[#This Row],[ryhmäID]],ryhmat!$A$2:$A$7,ryhmat!$B$2:$B$7)</f>
        <v>Tarvikkeet</v>
      </c>
      <c r="K5395">
        <f>Table1[[#This Row],[Myyntihinta]]-Table1[[#This Row],[Ostohinta]]</f>
        <v>3.4000000000000004</v>
      </c>
    </row>
    <row r="5396" spans="1:11" x14ac:dyDescent="0.2">
      <c r="A5396">
        <v>55894</v>
      </c>
      <c r="B5396" s="21">
        <v>44961</v>
      </c>
      <c r="C5396" s="26" t="s">
        <v>828</v>
      </c>
      <c r="D5396">
        <v>1</v>
      </c>
      <c r="E5396">
        <v>2</v>
      </c>
      <c r="F5396">
        <v>15</v>
      </c>
      <c r="G5396">
        <v>11.18</v>
      </c>
      <c r="H5396" t="str">
        <f>_xlfn.XLOOKUP(Table1[[#This Row],[MyyjäID]],myyjat!$A$2:$A$16,myyjat!$B$2:$B$16)</f>
        <v>Petteri</v>
      </c>
      <c r="I5396">
        <f>_xlfn.XLOOKUP(Table1[[#This Row],[Tuotenumero]],tuotteet!$A$2:$A$26,tuotteet!$C$2:$C$26)</f>
        <v>4</v>
      </c>
      <c r="J5396" t="str">
        <f>_xlfn.XLOOKUP(Table1[[#This Row],[ryhmäID]],ryhmat!$A$2:$A$7,ryhmat!$B$2:$B$7)</f>
        <v>Tarvikkeet</v>
      </c>
      <c r="K5396">
        <f>Table1[[#This Row],[Myyntihinta]]-Table1[[#This Row],[Ostohinta]]</f>
        <v>3.8200000000000003</v>
      </c>
    </row>
    <row r="5397" spans="1:11" x14ac:dyDescent="0.2">
      <c r="A5397">
        <v>55895</v>
      </c>
      <c r="B5397" s="21">
        <v>44962</v>
      </c>
      <c r="C5397" s="26" t="s">
        <v>827</v>
      </c>
      <c r="D5397">
        <v>1</v>
      </c>
      <c r="E5397">
        <v>6</v>
      </c>
      <c r="F5397">
        <v>250</v>
      </c>
      <c r="G5397">
        <v>127.61</v>
      </c>
      <c r="H5397" t="str">
        <f>_xlfn.XLOOKUP(Table1[[#This Row],[MyyjäID]],myyjat!$A$2:$A$16,myyjat!$B$2:$B$16)</f>
        <v>Hessu</v>
      </c>
      <c r="I5397">
        <f>_xlfn.XLOOKUP(Table1[[#This Row],[Tuotenumero]],tuotteet!$A$2:$A$26,tuotteet!$C$2:$C$26)</f>
        <v>1</v>
      </c>
      <c r="J5397" t="str">
        <f>_xlfn.XLOOKUP(Table1[[#This Row],[ryhmäID]],ryhmat!$A$2:$A$7,ryhmat!$B$2:$B$7)</f>
        <v>Äänentoisto</v>
      </c>
      <c r="K5397">
        <f>Table1[[#This Row],[Myyntihinta]]-Table1[[#This Row],[Ostohinta]]</f>
        <v>122.39</v>
      </c>
    </row>
    <row r="5398" spans="1:11" x14ac:dyDescent="0.2">
      <c r="A5398">
        <v>55896</v>
      </c>
      <c r="B5398" s="21">
        <v>44962</v>
      </c>
      <c r="C5398" s="26" t="s">
        <v>828</v>
      </c>
      <c r="D5398">
        <v>1</v>
      </c>
      <c r="E5398">
        <v>16</v>
      </c>
      <c r="F5398">
        <v>15</v>
      </c>
      <c r="G5398">
        <v>11.02</v>
      </c>
      <c r="H5398" t="str">
        <f>_xlfn.XLOOKUP(Table1[[#This Row],[MyyjäID]],myyjat!$A$2:$A$16,myyjat!$B$2:$B$16)</f>
        <v>Sanni</v>
      </c>
      <c r="I5398">
        <f>_xlfn.XLOOKUP(Table1[[#This Row],[Tuotenumero]],tuotteet!$A$2:$A$26,tuotteet!$C$2:$C$26)</f>
        <v>4</v>
      </c>
      <c r="J5398" t="str">
        <f>_xlfn.XLOOKUP(Table1[[#This Row],[ryhmäID]],ryhmat!$A$2:$A$7,ryhmat!$B$2:$B$7)</f>
        <v>Tarvikkeet</v>
      </c>
      <c r="K5398">
        <f>Table1[[#This Row],[Myyntihinta]]-Table1[[#This Row],[Ostohinta]]</f>
        <v>3.9800000000000004</v>
      </c>
    </row>
    <row r="5399" spans="1:11" x14ac:dyDescent="0.2">
      <c r="A5399">
        <v>55897</v>
      </c>
      <c r="B5399" s="21">
        <v>44962</v>
      </c>
      <c r="C5399" s="26" t="s">
        <v>828</v>
      </c>
      <c r="D5399">
        <v>1</v>
      </c>
      <c r="E5399">
        <v>10</v>
      </c>
      <c r="F5399">
        <v>15</v>
      </c>
      <c r="G5399">
        <v>10.73</v>
      </c>
      <c r="H5399" t="str">
        <f>_xlfn.XLOOKUP(Table1[[#This Row],[MyyjäID]],myyjat!$A$2:$A$16,myyjat!$B$2:$B$16)</f>
        <v>Jenni</v>
      </c>
      <c r="I5399">
        <f>_xlfn.XLOOKUP(Table1[[#This Row],[Tuotenumero]],tuotteet!$A$2:$A$26,tuotteet!$C$2:$C$26)</f>
        <v>4</v>
      </c>
      <c r="J5399" t="str">
        <f>_xlfn.XLOOKUP(Table1[[#This Row],[ryhmäID]],ryhmat!$A$2:$A$7,ryhmat!$B$2:$B$7)</f>
        <v>Tarvikkeet</v>
      </c>
      <c r="K5399">
        <f>Table1[[#This Row],[Myyntihinta]]-Table1[[#This Row],[Ostohinta]]</f>
        <v>4.2699999999999996</v>
      </c>
    </row>
    <row r="5400" spans="1:11" x14ac:dyDescent="0.2">
      <c r="A5400">
        <v>55898</v>
      </c>
      <c r="B5400" s="21">
        <v>44962</v>
      </c>
      <c r="C5400" s="26" t="s">
        <v>828</v>
      </c>
      <c r="D5400">
        <v>1</v>
      </c>
      <c r="E5400">
        <v>16</v>
      </c>
      <c r="F5400">
        <v>14</v>
      </c>
      <c r="G5400">
        <v>10.41</v>
      </c>
      <c r="H5400" t="str">
        <f>_xlfn.XLOOKUP(Table1[[#This Row],[MyyjäID]],myyjat!$A$2:$A$16,myyjat!$B$2:$B$16)</f>
        <v>Sanni</v>
      </c>
      <c r="I5400">
        <f>_xlfn.XLOOKUP(Table1[[#This Row],[Tuotenumero]],tuotteet!$A$2:$A$26,tuotteet!$C$2:$C$26)</f>
        <v>4</v>
      </c>
      <c r="J5400" t="str">
        <f>_xlfn.XLOOKUP(Table1[[#This Row],[ryhmäID]],ryhmat!$A$2:$A$7,ryhmat!$B$2:$B$7)</f>
        <v>Tarvikkeet</v>
      </c>
      <c r="K5400">
        <f>Table1[[#This Row],[Myyntihinta]]-Table1[[#This Row],[Ostohinta]]</f>
        <v>3.59</v>
      </c>
    </row>
    <row r="5401" spans="1:11" x14ac:dyDescent="0.2">
      <c r="A5401">
        <v>55899</v>
      </c>
      <c r="B5401" s="21">
        <v>44963</v>
      </c>
      <c r="C5401" s="26" t="s">
        <v>828</v>
      </c>
      <c r="D5401">
        <v>1</v>
      </c>
      <c r="E5401">
        <v>5</v>
      </c>
      <c r="F5401">
        <v>15</v>
      </c>
      <c r="G5401">
        <v>10.4</v>
      </c>
      <c r="H5401" t="str">
        <f>_xlfn.XLOOKUP(Table1[[#This Row],[MyyjäID]],myyjat!$A$2:$A$16,myyjat!$B$2:$B$16)</f>
        <v>Liisa</v>
      </c>
      <c r="I5401">
        <f>_xlfn.XLOOKUP(Table1[[#This Row],[Tuotenumero]],tuotteet!$A$2:$A$26,tuotteet!$C$2:$C$26)</f>
        <v>4</v>
      </c>
      <c r="J5401" t="str">
        <f>_xlfn.XLOOKUP(Table1[[#This Row],[ryhmäID]],ryhmat!$A$2:$A$7,ryhmat!$B$2:$B$7)</f>
        <v>Tarvikkeet</v>
      </c>
      <c r="K5401">
        <f>Table1[[#This Row],[Myyntihinta]]-Table1[[#This Row],[Ostohinta]]</f>
        <v>4.5999999999999996</v>
      </c>
    </row>
    <row r="5402" spans="1:11" x14ac:dyDescent="0.2">
      <c r="A5402">
        <v>55900</v>
      </c>
      <c r="B5402" s="21">
        <v>44963</v>
      </c>
      <c r="C5402" s="26" t="s">
        <v>833</v>
      </c>
      <c r="D5402">
        <v>1</v>
      </c>
      <c r="E5402">
        <v>5</v>
      </c>
      <c r="F5402">
        <v>33</v>
      </c>
      <c r="G5402">
        <v>18.79</v>
      </c>
      <c r="H5402" t="str">
        <f>_xlfn.XLOOKUP(Table1[[#This Row],[MyyjäID]],myyjat!$A$2:$A$16,myyjat!$B$2:$B$16)</f>
        <v>Liisa</v>
      </c>
      <c r="I5402">
        <f>_xlfn.XLOOKUP(Table1[[#This Row],[Tuotenumero]],tuotteet!$A$2:$A$26,tuotteet!$C$2:$C$26)</f>
        <v>4</v>
      </c>
      <c r="J5402" t="str">
        <f>_xlfn.XLOOKUP(Table1[[#This Row],[ryhmäID]],ryhmat!$A$2:$A$7,ryhmat!$B$2:$B$7)</f>
        <v>Tarvikkeet</v>
      </c>
      <c r="K5402">
        <f>Table1[[#This Row],[Myyntihinta]]-Table1[[#This Row],[Ostohinta]]</f>
        <v>14.21</v>
      </c>
    </row>
    <row r="5403" spans="1:11" x14ac:dyDescent="0.2">
      <c r="A5403">
        <v>55901</v>
      </c>
      <c r="B5403" s="21">
        <v>44963</v>
      </c>
      <c r="C5403" s="26" t="s">
        <v>828</v>
      </c>
      <c r="D5403">
        <v>1</v>
      </c>
      <c r="E5403">
        <v>5</v>
      </c>
      <c r="F5403">
        <v>14</v>
      </c>
      <c r="G5403">
        <v>11.01</v>
      </c>
      <c r="H5403" t="str">
        <f>_xlfn.XLOOKUP(Table1[[#This Row],[MyyjäID]],myyjat!$A$2:$A$16,myyjat!$B$2:$B$16)</f>
        <v>Liisa</v>
      </c>
      <c r="I5403">
        <f>_xlfn.XLOOKUP(Table1[[#This Row],[Tuotenumero]],tuotteet!$A$2:$A$26,tuotteet!$C$2:$C$26)</f>
        <v>4</v>
      </c>
      <c r="J5403" t="str">
        <f>_xlfn.XLOOKUP(Table1[[#This Row],[ryhmäID]],ryhmat!$A$2:$A$7,ryhmat!$B$2:$B$7)</f>
        <v>Tarvikkeet</v>
      </c>
      <c r="K5403">
        <f>Table1[[#This Row],[Myyntihinta]]-Table1[[#This Row],[Ostohinta]]</f>
        <v>2.99</v>
      </c>
    </row>
    <row r="5404" spans="1:11" x14ac:dyDescent="0.2">
      <c r="A5404">
        <v>55902</v>
      </c>
      <c r="B5404" s="21">
        <v>44963</v>
      </c>
      <c r="C5404" s="26" t="s">
        <v>827</v>
      </c>
      <c r="D5404">
        <v>1</v>
      </c>
      <c r="E5404">
        <v>5</v>
      </c>
      <c r="F5404">
        <v>250</v>
      </c>
      <c r="G5404">
        <v>126.08</v>
      </c>
      <c r="H5404" t="str">
        <f>_xlfn.XLOOKUP(Table1[[#This Row],[MyyjäID]],myyjat!$A$2:$A$16,myyjat!$B$2:$B$16)</f>
        <v>Liisa</v>
      </c>
      <c r="I5404">
        <f>_xlfn.XLOOKUP(Table1[[#This Row],[Tuotenumero]],tuotteet!$A$2:$A$26,tuotteet!$C$2:$C$26)</f>
        <v>1</v>
      </c>
      <c r="J5404" t="str">
        <f>_xlfn.XLOOKUP(Table1[[#This Row],[ryhmäID]],ryhmat!$A$2:$A$7,ryhmat!$B$2:$B$7)</f>
        <v>Äänentoisto</v>
      </c>
      <c r="K5404">
        <f>Table1[[#This Row],[Myyntihinta]]-Table1[[#This Row],[Ostohinta]]</f>
        <v>123.92</v>
      </c>
    </row>
    <row r="5405" spans="1:11" x14ac:dyDescent="0.2">
      <c r="A5405">
        <v>55903</v>
      </c>
      <c r="B5405" s="21">
        <v>44963</v>
      </c>
      <c r="C5405" s="26" t="s">
        <v>831</v>
      </c>
      <c r="D5405">
        <v>1</v>
      </c>
      <c r="E5405">
        <v>1</v>
      </c>
      <c r="F5405">
        <v>108</v>
      </c>
      <c r="G5405">
        <v>75.760000000000005</v>
      </c>
      <c r="H5405" t="str">
        <f>_xlfn.XLOOKUP(Table1[[#This Row],[MyyjäID]],myyjat!$A$2:$A$16,myyjat!$B$2:$B$16)</f>
        <v>Jani</v>
      </c>
      <c r="I5405">
        <f>_xlfn.XLOOKUP(Table1[[#This Row],[Tuotenumero]],tuotteet!$A$2:$A$26,tuotteet!$C$2:$C$26)</f>
        <v>6</v>
      </c>
      <c r="J5405" t="str">
        <f>_xlfn.XLOOKUP(Table1[[#This Row],[ryhmäID]],ryhmat!$A$2:$A$7,ryhmat!$B$2:$B$7)</f>
        <v>Digiboxit</v>
      </c>
      <c r="K5405">
        <f>Table1[[#This Row],[Myyntihinta]]-Table1[[#This Row],[Ostohinta]]</f>
        <v>32.239999999999995</v>
      </c>
    </row>
    <row r="5406" spans="1:11" x14ac:dyDescent="0.2">
      <c r="A5406">
        <v>55904</v>
      </c>
      <c r="B5406" s="21">
        <v>44964</v>
      </c>
      <c r="C5406" s="26" t="s">
        <v>830</v>
      </c>
      <c r="D5406">
        <v>1</v>
      </c>
      <c r="E5406">
        <v>3</v>
      </c>
      <c r="F5406">
        <v>54</v>
      </c>
      <c r="G5406">
        <v>45.44</v>
      </c>
      <c r="H5406" t="str">
        <f>_xlfn.XLOOKUP(Table1[[#This Row],[MyyjäID]],myyjat!$A$2:$A$16,myyjat!$B$2:$B$16)</f>
        <v>Pekka</v>
      </c>
      <c r="I5406">
        <f>_xlfn.XLOOKUP(Table1[[#This Row],[Tuotenumero]],tuotteet!$A$2:$A$26,tuotteet!$C$2:$C$26)</f>
        <v>4</v>
      </c>
      <c r="J5406" t="str">
        <f>_xlfn.XLOOKUP(Table1[[#This Row],[ryhmäID]],ryhmat!$A$2:$A$7,ryhmat!$B$2:$B$7)</f>
        <v>Tarvikkeet</v>
      </c>
      <c r="K5406">
        <f>Table1[[#This Row],[Myyntihinta]]-Table1[[#This Row],[Ostohinta]]</f>
        <v>8.5600000000000023</v>
      </c>
    </row>
    <row r="5407" spans="1:11" x14ac:dyDescent="0.2">
      <c r="A5407">
        <v>55905</v>
      </c>
      <c r="B5407" s="21">
        <v>44964</v>
      </c>
      <c r="C5407" s="26" t="s">
        <v>828</v>
      </c>
      <c r="D5407">
        <v>1</v>
      </c>
      <c r="E5407">
        <v>11</v>
      </c>
      <c r="F5407">
        <v>15</v>
      </c>
      <c r="G5407">
        <v>10.38</v>
      </c>
      <c r="H5407" t="str">
        <f>_xlfn.XLOOKUP(Table1[[#This Row],[MyyjäID]],myyjat!$A$2:$A$16,myyjat!$B$2:$B$16)</f>
        <v>Lisbeth</v>
      </c>
      <c r="I5407">
        <f>_xlfn.XLOOKUP(Table1[[#This Row],[Tuotenumero]],tuotteet!$A$2:$A$26,tuotteet!$C$2:$C$26)</f>
        <v>4</v>
      </c>
      <c r="J5407" t="str">
        <f>_xlfn.XLOOKUP(Table1[[#This Row],[ryhmäID]],ryhmat!$A$2:$A$7,ryhmat!$B$2:$B$7)</f>
        <v>Tarvikkeet</v>
      </c>
      <c r="K5407">
        <f>Table1[[#This Row],[Myyntihinta]]-Table1[[#This Row],[Ostohinta]]</f>
        <v>4.6199999999999992</v>
      </c>
    </row>
    <row r="5408" spans="1:11" x14ac:dyDescent="0.2">
      <c r="A5408">
        <v>55906</v>
      </c>
      <c r="B5408" s="21">
        <v>44965</v>
      </c>
      <c r="C5408" s="26" t="s">
        <v>828</v>
      </c>
      <c r="D5408">
        <v>1</v>
      </c>
      <c r="E5408">
        <v>5</v>
      </c>
      <c r="F5408">
        <v>15</v>
      </c>
      <c r="G5408">
        <v>11.2</v>
      </c>
      <c r="H5408" t="str">
        <f>_xlfn.XLOOKUP(Table1[[#This Row],[MyyjäID]],myyjat!$A$2:$A$16,myyjat!$B$2:$B$16)</f>
        <v>Liisa</v>
      </c>
      <c r="I5408">
        <f>_xlfn.XLOOKUP(Table1[[#This Row],[Tuotenumero]],tuotteet!$A$2:$A$26,tuotteet!$C$2:$C$26)</f>
        <v>4</v>
      </c>
      <c r="J5408" t="str">
        <f>_xlfn.XLOOKUP(Table1[[#This Row],[ryhmäID]],ryhmat!$A$2:$A$7,ryhmat!$B$2:$B$7)</f>
        <v>Tarvikkeet</v>
      </c>
      <c r="K5408">
        <f>Table1[[#This Row],[Myyntihinta]]-Table1[[#This Row],[Ostohinta]]</f>
        <v>3.8000000000000007</v>
      </c>
    </row>
    <row r="5409" spans="1:11" x14ac:dyDescent="0.2">
      <c r="A5409">
        <v>55907</v>
      </c>
      <c r="B5409" s="21">
        <v>44966</v>
      </c>
      <c r="C5409" s="26" t="s">
        <v>826</v>
      </c>
      <c r="D5409">
        <v>1</v>
      </c>
      <c r="E5409">
        <v>3</v>
      </c>
      <c r="F5409">
        <v>18</v>
      </c>
      <c r="G5409">
        <v>8.93</v>
      </c>
      <c r="H5409" t="str">
        <f>_xlfn.XLOOKUP(Table1[[#This Row],[MyyjäID]],myyjat!$A$2:$A$16,myyjat!$B$2:$B$16)</f>
        <v>Pekka</v>
      </c>
      <c r="I5409">
        <f>_xlfn.XLOOKUP(Table1[[#This Row],[Tuotenumero]],tuotteet!$A$2:$A$26,tuotteet!$C$2:$C$26)</f>
        <v>4</v>
      </c>
      <c r="J5409" t="str">
        <f>_xlfn.XLOOKUP(Table1[[#This Row],[ryhmäID]],ryhmat!$A$2:$A$7,ryhmat!$B$2:$B$7)</f>
        <v>Tarvikkeet</v>
      </c>
      <c r="K5409">
        <f>Table1[[#This Row],[Myyntihinta]]-Table1[[#This Row],[Ostohinta]]</f>
        <v>9.07</v>
      </c>
    </row>
    <row r="5410" spans="1:11" x14ac:dyDescent="0.2">
      <c r="A5410">
        <v>55908</v>
      </c>
      <c r="B5410" s="21">
        <v>44966</v>
      </c>
      <c r="C5410" s="26" t="s">
        <v>828</v>
      </c>
      <c r="D5410">
        <v>1</v>
      </c>
      <c r="E5410">
        <v>18</v>
      </c>
      <c r="F5410">
        <v>15</v>
      </c>
      <c r="G5410">
        <v>11.18</v>
      </c>
      <c r="H5410" t="str">
        <f>_xlfn.XLOOKUP(Table1[[#This Row],[MyyjäID]],myyjat!$A$2:$A$16,myyjat!$B$2:$B$16)</f>
        <v>Juhani</v>
      </c>
      <c r="I5410">
        <f>_xlfn.XLOOKUP(Table1[[#This Row],[Tuotenumero]],tuotteet!$A$2:$A$26,tuotteet!$C$2:$C$26)</f>
        <v>4</v>
      </c>
      <c r="J5410" t="str">
        <f>_xlfn.XLOOKUP(Table1[[#This Row],[ryhmäID]],ryhmat!$A$2:$A$7,ryhmat!$B$2:$B$7)</f>
        <v>Tarvikkeet</v>
      </c>
      <c r="K5410">
        <f>Table1[[#This Row],[Myyntihinta]]-Table1[[#This Row],[Ostohinta]]</f>
        <v>3.8200000000000003</v>
      </c>
    </row>
    <row r="5411" spans="1:11" x14ac:dyDescent="0.2">
      <c r="A5411">
        <v>55909</v>
      </c>
      <c r="B5411" s="21">
        <v>44966</v>
      </c>
      <c r="C5411" s="26" t="s">
        <v>827</v>
      </c>
      <c r="D5411">
        <v>1</v>
      </c>
      <c r="E5411">
        <v>2</v>
      </c>
      <c r="F5411">
        <v>249</v>
      </c>
      <c r="G5411">
        <v>135.78</v>
      </c>
      <c r="H5411" t="str">
        <f>_xlfn.XLOOKUP(Table1[[#This Row],[MyyjäID]],myyjat!$A$2:$A$16,myyjat!$B$2:$B$16)</f>
        <v>Petteri</v>
      </c>
      <c r="I5411">
        <f>_xlfn.XLOOKUP(Table1[[#This Row],[Tuotenumero]],tuotteet!$A$2:$A$26,tuotteet!$C$2:$C$26)</f>
        <v>1</v>
      </c>
      <c r="J5411" t="str">
        <f>_xlfn.XLOOKUP(Table1[[#This Row],[ryhmäID]],ryhmat!$A$2:$A$7,ryhmat!$B$2:$B$7)</f>
        <v>Äänentoisto</v>
      </c>
      <c r="K5411">
        <f>Table1[[#This Row],[Myyntihinta]]-Table1[[#This Row],[Ostohinta]]</f>
        <v>113.22</v>
      </c>
    </row>
    <row r="5412" spans="1:11" x14ac:dyDescent="0.2">
      <c r="A5412">
        <v>55910</v>
      </c>
      <c r="B5412" s="21">
        <v>44967</v>
      </c>
      <c r="C5412" s="26" t="s">
        <v>828</v>
      </c>
      <c r="D5412">
        <v>1</v>
      </c>
      <c r="E5412">
        <v>5</v>
      </c>
      <c r="F5412">
        <v>15</v>
      </c>
      <c r="G5412">
        <v>11.11</v>
      </c>
      <c r="H5412" t="str">
        <f>_xlfn.XLOOKUP(Table1[[#This Row],[MyyjäID]],myyjat!$A$2:$A$16,myyjat!$B$2:$B$16)</f>
        <v>Liisa</v>
      </c>
      <c r="I5412">
        <f>_xlfn.XLOOKUP(Table1[[#This Row],[Tuotenumero]],tuotteet!$A$2:$A$26,tuotteet!$C$2:$C$26)</f>
        <v>4</v>
      </c>
      <c r="J5412" t="str">
        <f>_xlfn.XLOOKUP(Table1[[#This Row],[ryhmäID]],ryhmat!$A$2:$A$7,ryhmat!$B$2:$B$7)</f>
        <v>Tarvikkeet</v>
      </c>
      <c r="K5412">
        <f>Table1[[#This Row],[Myyntihinta]]-Table1[[#This Row],[Ostohinta]]</f>
        <v>3.8900000000000006</v>
      </c>
    </row>
    <row r="5413" spans="1:11" x14ac:dyDescent="0.2">
      <c r="A5413">
        <v>55911</v>
      </c>
      <c r="B5413" s="21">
        <v>44967</v>
      </c>
      <c r="C5413" s="26" t="s">
        <v>829</v>
      </c>
      <c r="D5413">
        <v>1</v>
      </c>
      <c r="E5413">
        <v>16</v>
      </c>
      <c r="F5413">
        <v>336</v>
      </c>
      <c r="G5413">
        <v>237.59</v>
      </c>
      <c r="H5413" t="str">
        <f>_xlfn.XLOOKUP(Table1[[#This Row],[MyyjäID]],myyjat!$A$2:$A$16,myyjat!$B$2:$B$16)</f>
        <v>Sanni</v>
      </c>
      <c r="I5413">
        <f>_xlfn.XLOOKUP(Table1[[#This Row],[Tuotenumero]],tuotteet!$A$2:$A$26,tuotteet!$C$2:$C$26)</f>
        <v>3</v>
      </c>
      <c r="J5413" t="str">
        <f>_xlfn.XLOOKUP(Table1[[#This Row],[ryhmäID]],ryhmat!$A$2:$A$7,ryhmat!$B$2:$B$7)</f>
        <v>TV</v>
      </c>
      <c r="K5413">
        <f>Table1[[#This Row],[Myyntihinta]]-Table1[[#This Row],[Ostohinta]]</f>
        <v>98.41</v>
      </c>
    </row>
    <row r="5414" spans="1:11" x14ac:dyDescent="0.2">
      <c r="A5414">
        <v>55912</v>
      </c>
      <c r="B5414" s="21">
        <v>44968</v>
      </c>
      <c r="C5414" s="26" t="s">
        <v>828</v>
      </c>
      <c r="D5414">
        <v>1</v>
      </c>
      <c r="E5414">
        <v>10</v>
      </c>
      <c r="F5414">
        <v>15</v>
      </c>
      <c r="G5414">
        <v>11.11</v>
      </c>
      <c r="H5414" t="str">
        <f>_xlfn.XLOOKUP(Table1[[#This Row],[MyyjäID]],myyjat!$A$2:$A$16,myyjat!$B$2:$B$16)</f>
        <v>Jenni</v>
      </c>
      <c r="I5414">
        <f>_xlfn.XLOOKUP(Table1[[#This Row],[Tuotenumero]],tuotteet!$A$2:$A$26,tuotteet!$C$2:$C$26)</f>
        <v>4</v>
      </c>
      <c r="J5414" t="str">
        <f>_xlfn.XLOOKUP(Table1[[#This Row],[ryhmäID]],ryhmat!$A$2:$A$7,ryhmat!$B$2:$B$7)</f>
        <v>Tarvikkeet</v>
      </c>
      <c r="K5414">
        <f>Table1[[#This Row],[Myyntihinta]]-Table1[[#This Row],[Ostohinta]]</f>
        <v>3.8900000000000006</v>
      </c>
    </row>
    <row r="5415" spans="1:11" x14ac:dyDescent="0.2">
      <c r="A5415">
        <v>55913</v>
      </c>
      <c r="B5415" s="21">
        <v>44968</v>
      </c>
      <c r="C5415" s="26" t="s">
        <v>828</v>
      </c>
      <c r="D5415">
        <v>1</v>
      </c>
      <c r="E5415">
        <v>7</v>
      </c>
      <c r="F5415">
        <v>15</v>
      </c>
      <c r="G5415">
        <v>10.95</v>
      </c>
      <c r="H5415" t="str">
        <f>_xlfn.XLOOKUP(Table1[[#This Row],[MyyjäID]],myyjat!$A$2:$A$16,myyjat!$B$2:$B$16)</f>
        <v>Rauno</v>
      </c>
      <c r="I5415">
        <f>_xlfn.XLOOKUP(Table1[[#This Row],[Tuotenumero]],tuotteet!$A$2:$A$26,tuotteet!$C$2:$C$26)</f>
        <v>4</v>
      </c>
      <c r="J5415" t="str">
        <f>_xlfn.XLOOKUP(Table1[[#This Row],[ryhmäID]],ryhmat!$A$2:$A$7,ryhmat!$B$2:$B$7)</f>
        <v>Tarvikkeet</v>
      </c>
      <c r="K5415">
        <f>Table1[[#This Row],[Myyntihinta]]-Table1[[#This Row],[Ostohinta]]</f>
        <v>4.0500000000000007</v>
      </c>
    </row>
    <row r="5416" spans="1:11" x14ac:dyDescent="0.2">
      <c r="A5416">
        <v>55914</v>
      </c>
      <c r="B5416" s="21">
        <v>44968</v>
      </c>
      <c r="C5416" s="26" t="s">
        <v>828</v>
      </c>
      <c r="D5416">
        <v>1</v>
      </c>
      <c r="E5416">
        <v>19</v>
      </c>
      <c r="F5416">
        <v>14</v>
      </c>
      <c r="G5416">
        <v>11.15</v>
      </c>
      <c r="H5416" t="str">
        <f>_xlfn.XLOOKUP(Table1[[#This Row],[MyyjäID]],myyjat!$A$2:$A$16,myyjat!$B$2:$B$16)</f>
        <v>Valtteri</v>
      </c>
      <c r="I5416">
        <f>_xlfn.XLOOKUP(Table1[[#This Row],[Tuotenumero]],tuotteet!$A$2:$A$26,tuotteet!$C$2:$C$26)</f>
        <v>4</v>
      </c>
      <c r="J5416" t="str">
        <f>_xlfn.XLOOKUP(Table1[[#This Row],[ryhmäID]],ryhmat!$A$2:$A$7,ryhmat!$B$2:$B$7)</f>
        <v>Tarvikkeet</v>
      </c>
      <c r="K5416">
        <f>Table1[[#This Row],[Myyntihinta]]-Table1[[#This Row],[Ostohinta]]</f>
        <v>2.8499999999999996</v>
      </c>
    </row>
    <row r="5417" spans="1:11" x14ac:dyDescent="0.2">
      <c r="A5417">
        <v>55915</v>
      </c>
      <c r="B5417" s="21">
        <v>44968</v>
      </c>
      <c r="C5417" s="26" t="s">
        <v>828</v>
      </c>
      <c r="D5417">
        <v>1</v>
      </c>
      <c r="E5417">
        <v>11</v>
      </c>
      <c r="F5417">
        <v>15</v>
      </c>
      <c r="G5417">
        <v>10.36</v>
      </c>
      <c r="H5417" t="str">
        <f>_xlfn.XLOOKUP(Table1[[#This Row],[MyyjäID]],myyjat!$A$2:$A$16,myyjat!$B$2:$B$16)</f>
        <v>Lisbeth</v>
      </c>
      <c r="I5417">
        <f>_xlfn.XLOOKUP(Table1[[#This Row],[Tuotenumero]],tuotteet!$A$2:$A$26,tuotteet!$C$2:$C$26)</f>
        <v>4</v>
      </c>
      <c r="J5417" t="str">
        <f>_xlfn.XLOOKUP(Table1[[#This Row],[ryhmäID]],ryhmat!$A$2:$A$7,ryhmat!$B$2:$B$7)</f>
        <v>Tarvikkeet</v>
      </c>
      <c r="K5417">
        <f>Table1[[#This Row],[Myyntihinta]]-Table1[[#This Row],[Ostohinta]]</f>
        <v>4.6400000000000006</v>
      </c>
    </row>
    <row r="5418" spans="1:11" x14ac:dyDescent="0.2">
      <c r="A5418">
        <v>55916</v>
      </c>
      <c r="B5418" s="21">
        <v>44969</v>
      </c>
      <c r="C5418" s="26" t="s">
        <v>827</v>
      </c>
      <c r="D5418">
        <v>1</v>
      </c>
      <c r="E5418">
        <v>15</v>
      </c>
      <c r="F5418">
        <v>247</v>
      </c>
      <c r="G5418">
        <v>132.24</v>
      </c>
      <c r="H5418" t="str">
        <f>_xlfn.XLOOKUP(Table1[[#This Row],[MyyjäID]],myyjat!$A$2:$A$16,myyjat!$B$2:$B$16)</f>
        <v>Sohvi</v>
      </c>
      <c r="I5418">
        <f>_xlfn.XLOOKUP(Table1[[#This Row],[Tuotenumero]],tuotteet!$A$2:$A$26,tuotteet!$C$2:$C$26)</f>
        <v>1</v>
      </c>
      <c r="J5418" t="str">
        <f>_xlfn.XLOOKUP(Table1[[#This Row],[ryhmäID]],ryhmat!$A$2:$A$7,ryhmat!$B$2:$B$7)</f>
        <v>Äänentoisto</v>
      </c>
      <c r="K5418">
        <f>Table1[[#This Row],[Myyntihinta]]-Table1[[#This Row],[Ostohinta]]</f>
        <v>114.75999999999999</v>
      </c>
    </row>
    <row r="5419" spans="1:11" x14ac:dyDescent="0.2">
      <c r="A5419">
        <v>55917</v>
      </c>
      <c r="B5419" s="21">
        <v>44969</v>
      </c>
      <c r="C5419" s="26" t="s">
        <v>828</v>
      </c>
      <c r="D5419">
        <v>1</v>
      </c>
      <c r="E5419">
        <v>9</v>
      </c>
      <c r="F5419">
        <v>15</v>
      </c>
      <c r="G5419">
        <v>10.88</v>
      </c>
      <c r="H5419" t="str">
        <f>_xlfn.XLOOKUP(Table1[[#This Row],[MyyjäID]],myyjat!$A$2:$A$16,myyjat!$B$2:$B$16)</f>
        <v>Maija</v>
      </c>
      <c r="I5419">
        <f>_xlfn.XLOOKUP(Table1[[#This Row],[Tuotenumero]],tuotteet!$A$2:$A$26,tuotteet!$C$2:$C$26)</f>
        <v>4</v>
      </c>
      <c r="J5419" t="str">
        <f>_xlfn.XLOOKUP(Table1[[#This Row],[ryhmäID]],ryhmat!$A$2:$A$7,ryhmat!$B$2:$B$7)</f>
        <v>Tarvikkeet</v>
      </c>
      <c r="K5419">
        <f>Table1[[#This Row],[Myyntihinta]]-Table1[[#This Row],[Ostohinta]]</f>
        <v>4.1199999999999992</v>
      </c>
    </row>
    <row r="5420" spans="1:11" x14ac:dyDescent="0.2">
      <c r="A5420">
        <v>55918</v>
      </c>
      <c r="B5420" s="21">
        <v>44970</v>
      </c>
      <c r="C5420" s="26" t="s">
        <v>828</v>
      </c>
      <c r="D5420">
        <v>1</v>
      </c>
      <c r="E5420">
        <v>5</v>
      </c>
      <c r="F5420">
        <v>15</v>
      </c>
      <c r="G5420">
        <v>11.24</v>
      </c>
      <c r="H5420" t="str">
        <f>_xlfn.XLOOKUP(Table1[[#This Row],[MyyjäID]],myyjat!$A$2:$A$16,myyjat!$B$2:$B$16)</f>
        <v>Liisa</v>
      </c>
      <c r="I5420">
        <f>_xlfn.XLOOKUP(Table1[[#This Row],[Tuotenumero]],tuotteet!$A$2:$A$26,tuotteet!$C$2:$C$26)</f>
        <v>4</v>
      </c>
      <c r="J5420" t="str">
        <f>_xlfn.XLOOKUP(Table1[[#This Row],[ryhmäID]],ryhmat!$A$2:$A$7,ryhmat!$B$2:$B$7)</f>
        <v>Tarvikkeet</v>
      </c>
      <c r="K5420">
        <f>Table1[[#This Row],[Myyntihinta]]-Table1[[#This Row],[Ostohinta]]</f>
        <v>3.76</v>
      </c>
    </row>
    <row r="5421" spans="1:11" x14ac:dyDescent="0.2">
      <c r="A5421">
        <v>55919</v>
      </c>
      <c r="B5421" s="21">
        <v>44970</v>
      </c>
      <c r="C5421" s="26" t="s">
        <v>827</v>
      </c>
      <c r="D5421">
        <v>1</v>
      </c>
      <c r="E5421">
        <v>5</v>
      </c>
      <c r="F5421">
        <v>249</v>
      </c>
      <c r="G5421">
        <v>128.27000000000001</v>
      </c>
      <c r="H5421" t="str">
        <f>_xlfn.XLOOKUP(Table1[[#This Row],[MyyjäID]],myyjat!$A$2:$A$16,myyjat!$B$2:$B$16)</f>
        <v>Liisa</v>
      </c>
      <c r="I5421">
        <f>_xlfn.XLOOKUP(Table1[[#This Row],[Tuotenumero]],tuotteet!$A$2:$A$26,tuotteet!$C$2:$C$26)</f>
        <v>1</v>
      </c>
      <c r="J5421" t="str">
        <f>_xlfn.XLOOKUP(Table1[[#This Row],[ryhmäID]],ryhmat!$A$2:$A$7,ryhmat!$B$2:$B$7)</f>
        <v>Äänentoisto</v>
      </c>
      <c r="K5421">
        <f>Table1[[#This Row],[Myyntihinta]]-Table1[[#This Row],[Ostohinta]]</f>
        <v>120.72999999999999</v>
      </c>
    </row>
    <row r="5422" spans="1:11" x14ac:dyDescent="0.2">
      <c r="A5422">
        <v>55920</v>
      </c>
      <c r="B5422" s="21">
        <v>44970</v>
      </c>
      <c r="C5422" s="26" t="s">
        <v>828</v>
      </c>
      <c r="D5422">
        <v>1</v>
      </c>
      <c r="E5422">
        <v>16</v>
      </c>
      <c r="F5422">
        <v>15</v>
      </c>
      <c r="G5422">
        <v>10.41</v>
      </c>
      <c r="H5422" t="str">
        <f>_xlfn.XLOOKUP(Table1[[#This Row],[MyyjäID]],myyjat!$A$2:$A$16,myyjat!$B$2:$B$16)</f>
        <v>Sanni</v>
      </c>
      <c r="I5422">
        <f>_xlfn.XLOOKUP(Table1[[#This Row],[Tuotenumero]],tuotteet!$A$2:$A$26,tuotteet!$C$2:$C$26)</f>
        <v>4</v>
      </c>
      <c r="J5422" t="str">
        <f>_xlfn.XLOOKUP(Table1[[#This Row],[ryhmäID]],ryhmat!$A$2:$A$7,ryhmat!$B$2:$B$7)</f>
        <v>Tarvikkeet</v>
      </c>
      <c r="K5422">
        <f>Table1[[#This Row],[Myyntihinta]]-Table1[[#This Row],[Ostohinta]]</f>
        <v>4.59</v>
      </c>
    </row>
    <row r="5423" spans="1:11" x14ac:dyDescent="0.2">
      <c r="A5423">
        <v>55921</v>
      </c>
      <c r="B5423" s="21">
        <v>44970</v>
      </c>
      <c r="C5423" s="26" t="s">
        <v>829</v>
      </c>
      <c r="D5423">
        <v>1</v>
      </c>
      <c r="E5423">
        <v>15</v>
      </c>
      <c r="F5423">
        <v>332</v>
      </c>
      <c r="G5423">
        <v>215.84</v>
      </c>
      <c r="H5423" t="str">
        <f>_xlfn.XLOOKUP(Table1[[#This Row],[MyyjäID]],myyjat!$A$2:$A$16,myyjat!$B$2:$B$16)</f>
        <v>Sohvi</v>
      </c>
      <c r="I5423">
        <f>_xlfn.XLOOKUP(Table1[[#This Row],[Tuotenumero]],tuotteet!$A$2:$A$26,tuotteet!$C$2:$C$26)</f>
        <v>3</v>
      </c>
      <c r="J5423" t="str">
        <f>_xlfn.XLOOKUP(Table1[[#This Row],[ryhmäID]],ryhmat!$A$2:$A$7,ryhmat!$B$2:$B$7)</f>
        <v>TV</v>
      </c>
      <c r="K5423">
        <f>Table1[[#This Row],[Myyntihinta]]-Table1[[#This Row],[Ostohinta]]</f>
        <v>116.16</v>
      </c>
    </row>
    <row r="5424" spans="1:11" x14ac:dyDescent="0.2">
      <c r="A5424">
        <v>55922</v>
      </c>
      <c r="B5424" s="21">
        <v>44970</v>
      </c>
      <c r="C5424" s="26" t="s">
        <v>828</v>
      </c>
      <c r="D5424">
        <v>1</v>
      </c>
      <c r="E5424">
        <v>10</v>
      </c>
      <c r="F5424">
        <v>14</v>
      </c>
      <c r="G5424">
        <v>10.4</v>
      </c>
      <c r="H5424" t="str">
        <f>_xlfn.XLOOKUP(Table1[[#This Row],[MyyjäID]],myyjat!$A$2:$A$16,myyjat!$B$2:$B$16)</f>
        <v>Jenni</v>
      </c>
      <c r="I5424">
        <f>_xlfn.XLOOKUP(Table1[[#This Row],[Tuotenumero]],tuotteet!$A$2:$A$26,tuotteet!$C$2:$C$26)</f>
        <v>4</v>
      </c>
      <c r="J5424" t="str">
        <f>_xlfn.XLOOKUP(Table1[[#This Row],[ryhmäID]],ryhmat!$A$2:$A$7,ryhmat!$B$2:$B$7)</f>
        <v>Tarvikkeet</v>
      </c>
      <c r="K5424">
        <f>Table1[[#This Row],[Myyntihinta]]-Table1[[#This Row],[Ostohinta]]</f>
        <v>3.5999999999999996</v>
      </c>
    </row>
    <row r="5425" spans="1:11" x14ac:dyDescent="0.2">
      <c r="A5425">
        <v>55923</v>
      </c>
      <c r="B5425" s="21">
        <v>44971</v>
      </c>
      <c r="C5425" s="26" t="s">
        <v>828</v>
      </c>
      <c r="D5425">
        <v>1</v>
      </c>
      <c r="E5425">
        <v>1</v>
      </c>
      <c r="F5425">
        <v>15</v>
      </c>
      <c r="G5425">
        <v>10.8</v>
      </c>
      <c r="H5425" t="str">
        <f>_xlfn.XLOOKUP(Table1[[#This Row],[MyyjäID]],myyjat!$A$2:$A$16,myyjat!$B$2:$B$16)</f>
        <v>Jani</v>
      </c>
      <c r="I5425">
        <f>_xlfn.XLOOKUP(Table1[[#This Row],[Tuotenumero]],tuotteet!$A$2:$A$26,tuotteet!$C$2:$C$26)</f>
        <v>4</v>
      </c>
      <c r="J5425" t="str">
        <f>_xlfn.XLOOKUP(Table1[[#This Row],[ryhmäID]],ryhmat!$A$2:$A$7,ryhmat!$B$2:$B$7)</f>
        <v>Tarvikkeet</v>
      </c>
      <c r="K5425">
        <f>Table1[[#This Row],[Myyntihinta]]-Table1[[#This Row],[Ostohinta]]</f>
        <v>4.1999999999999993</v>
      </c>
    </row>
    <row r="5426" spans="1:11" x14ac:dyDescent="0.2">
      <c r="A5426">
        <v>55924</v>
      </c>
      <c r="B5426" s="21">
        <v>44972</v>
      </c>
      <c r="C5426" s="26" t="s">
        <v>828</v>
      </c>
      <c r="D5426">
        <v>1</v>
      </c>
      <c r="E5426">
        <v>5</v>
      </c>
      <c r="F5426">
        <v>15</v>
      </c>
      <c r="G5426">
        <v>10.38</v>
      </c>
      <c r="H5426" t="str">
        <f>_xlfn.XLOOKUP(Table1[[#This Row],[MyyjäID]],myyjat!$A$2:$A$16,myyjat!$B$2:$B$16)</f>
        <v>Liisa</v>
      </c>
      <c r="I5426">
        <f>_xlfn.XLOOKUP(Table1[[#This Row],[Tuotenumero]],tuotteet!$A$2:$A$26,tuotteet!$C$2:$C$26)</f>
        <v>4</v>
      </c>
      <c r="J5426" t="str">
        <f>_xlfn.XLOOKUP(Table1[[#This Row],[ryhmäID]],ryhmat!$A$2:$A$7,ryhmat!$B$2:$B$7)</f>
        <v>Tarvikkeet</v>
      </c>
      <c r="K5426">
        <f>Table1[[#This Row],[Myyntihinta]]-Table1[[#This Row],[Ostohinta]]</f>
        <v>4.6199999999999992</v>
      </c>
    </row>
    <row r="5427" spans="1:11" x14ac:dyDescent="0.2">
      <c r="A5427">
        <v>55925</v>
      </c>
      <c r="B5427" s="21">
        <v>44973</v>
      </c>
      <c r="C5427" s="26" t="s">
        <v>828</v>
      </c>
      <c r="D5427">
        <v>1</v>
      </c>
      <c r="E5427">
        <v>3</v>
      </c>
      <c r="F5427">
        <v>15</v>
      </c>
      <c r="G5427">
        <v>10.52</v>
      </c>
      <c r="H5427" t="str">
        <f>_xlfn.XLOOKUP(Table1[[#This Row],[MyyjäID]],myyjat!$A$2:$A$16,myyjat!$B$2:$B$16)</f>
        <v>Pekka</v>
      </c>
      <c r="I5427">
        <f>_xlfn.XLOOKUP(Table1[[#This Row],[Tuotenumero]],tuotteet!$A$2:$A$26,tuotteet!$C$2:$C$26)</f>
        <v>4</v>
      </c>
      <c r="J5427" t="str">
        <f>_xlfn.XLOOKUP(Table1[[#This Row],[ryhmäID]],ryhmat!$A$2:$A$7,ryhmat!$B$2:$B$7)</f>
        <v>Tarvikkeet</v>
      </c>
      <c r="K5427">
        <f>Table1[[#This Row],[Myyntihinta]]-Table1[[#This Row],[Ostohinta]]</f>
        <v>4.4800000000000004</v>
      </c>
    </row>
    <row r="5428" spans="1:11" x14ac:dyDescent="0.2">
      <c r="A5428">
        <v>55926</v>
      </c>
      <c r="B5428" s="21">
        <v>44973</v>
      </c>
      <c r="C5428" s="26" t="s">
        <v>828</v>
      </c>
      <c r="D5428">
        <v>1</v>
      </c>
      <c r="E5428">
        <v>9</v>
      </c>
      <c r="F5428">
        <v>14</v>
      </c>
      <c r="G5428">
        <v>10.37</v>
      </c>
      <c r="H5428" t="str">
        <f>_xlfn.XLOOKUP(Table1[[#This Row],[MyyjäID]],myyjat!$A$2:$A$16,myyjat!$B$2:$B$16)</f>
        <v>Maija</v>
      </c>
      <c r="I5428">
        <f>_xlfn.XLOOKUP(Table1[[#This Row],[Tuotenumero]],tuotteet!$A$2:$A$26,tuotteet!$C$2:$C$26)</f>
        <v>4</v>
      </c>
      <c r="J5428" t="str">
        <f>_xlfn.XLOOKUP(Table1[[#This Row],[ryhmäID]],ryhmat!$A$2:$A$7,ryhmat!$B$2:$B$7)</f>
        <v>Tarvikkeet</v>
      </c>
      <c r="K5428">
        <f>Table1[[#This Row],[Myyntihinta]]-Table1[[#This Row],[Ostohinta]]</f>
        <v>3.6300000000000008</v>
      </c>
    </row>
    <row r="5429" spans="1:11" x14ac:dyDescent="0.2">
      <c r="A5429">
        <v>55927</v>
      </c>
      <c r="B5429" s="21">
        <v>44973</v>
      </c>
      <c r="C5429" s="26" t="s">
        <v>831</v>
      </c>
      <c r="D5429">
        <v>1</v>
      </c>
      <c r="E5429">
        <v>16</v>
      </c>
      <c r="F5429">
        <v>117</v>
      </c>
      <c r="G5429">
        <v>75.790000000000006</v>
      </c>
      <c r="H5429" t="str">
        <f>_xlfn.XLOOKUP(Table1[[#This Row],[MyyjäID]],myyjat!$A$2:$A$16,myyjat!$B$2:$B$16)</f>
        <v>Sanni</v>
      </c>
      <c r="I5429">
        <f>_xlfn.XLOOKUP(Table1[[#This Row],[Tuotenumero]],tuotteet!$A$2:$A$26,tuotteet!$C$2:$C$26)</f>
        <v>6</v>
      </c>
      <c r="J5429" t="str">
        <f>_xlfn.XLOOKUP(Table1[[#This Row],[ryhmäID]],ryhmat!$A$2:$A$7,ryhmat!$B$2:$B$7)</f>
        <v>Digiboxit</v>
      </c>
      <c r="K5429">
        <f>Table1[[#This Row],[Myyntihinta]]-Table1[[#This Row],[Ostohinta]]</f>
        <v>41.209999999999994</v>
      </c>
    </row>
    <row r="5430" spans="1:11" x14ac:dyDescent="0.2">
      <c r="A5430">
        <v>55928</v>
      </c>
      <c r="B5430" s="21">
        <v>44973</v>
      </c>
      <c r="C5430" s="26" t="s">
        <v>827</v>
      </c>
      <c r="D5430">
        <v>1</v>
      </c>
      <c r="E5430">
        <v>6</v>
      </c>
      <c r="F5430">
        <v>234</v>
      </c>
      <c r="G5430">
        <v>139.06</v>
      </c>
      <c r="H5430" t="str">
        <f>_xlfn.XLOOKUP(Table1[[#This Row],[MyyjäID]],myyjat!$A$2:$A$16,myyjat!$B$2:$B$16)</f>
        <v>Hessu</v>
      </c>
      <c r="I5430">
        <f>_xlfn.XLOOKUP(Table1[[#This Row],[Tuotenumero]],tuotteet!$A$2:$A$26,tuotteet!$C$2:$C$26)</f>
        <v>1</v>
      </c>
      <c r="J5430" t="str">
        <f>_xlfn.XLOOKUP(Table1[[#This Row],[ryhmäID]],ryhmat!$A$2:$A$7,ryhmat!$B$2:$B$7)</f>
        <v>Äänentoisto</v>
      </c>
      <c r="K5430">
        <f>Table1[[#This Row],[Myyntihinta]]-Table1[[#This Row],[Ostohinta]]</f>
        <v>94.94</v>
      </c>
    </row>
    <row r="5431" spans="1:11" x14ac:dyDescent="0.2">
      <c r="A5431">
        <v>55929</v>
      </c>
      <c r="B5431" s="21">
        <v>44973</v>
      </c>
      <c r="C5431" s="26" t="s">
        <v>828</v>
      </c>
      <c r="D5431">
        <v>1</v>
      </c>
      <c r="E5431">
        <v>7</v>
      </c>
      <c r="F5431">
        <v>15</v>
      </c>
      <c r="G5431">
        <v>10.61</v>
      </c>
      <c r="H5431" t="str">
        <f>_xlfn.XLOOKUP(Table1[[#This Row],[MyyjäID]],myyjat!$A$2:$A$16,myyjat!$B$2:$B$16)</f>
        <v>Rauno</v>
      </c>
      <c r="I5431">
        <f>_xlfn.XLOOKUP(Table1[[#This Row],[Tuotenumero]],tuotteet!$A$2:$A$26,tuotteet!$C$2:$C$26)</f>
        <v>4</v>
      </c>
      <c r="J5431" t="str">
        <f>_xlfn.XLOOKUP(Table1[[#This Row],[ryhmäID]],ryhmat!$A$2:$A$7,ryhmat!$B$2:$B$7)</f>
        <v>Tarvikkeet</v>
      </c>
      <c r="K5431">
        <f>Table1[[#This Row],[Myyntihinta]]-Table1[[#This Row],[Ostohinta]]</f>
        <v>4.3900000000000006</v>
      </c>
    </row>
    <row r="5432" spans="1:11" x14ac:dyDescent="0.2">
      <c r="A5432">
        <v>55930</v>
      </c>
      <c r="B5432" s="21">
        <v>44974</v>
      </c>
      <c r="C5432" s="26" t="s">
        <v>828</v>
      </c>
      <c r="D5432">
        <v>1</v>
      </c>
      <c r="E5432">
        <v>5</v>
      </c>
      <c r="F5432">
        <v>15</v>
      </c>
      <c r="G5432">
        <v>10.68</v>
      </c>
      <c r="H5432" t="str">
        <f>_xlfn.XLOOKUP(Table1[[#This Row],[MyyjäID]],myyjat!$A$2:$A$16,myyjat!$B$2:$B$16)</f>
        <v>Liisa</v>
      </c>
      <c r="I5432">
        <f>_xlfn.XLOOKUP(Table1[[#This Row],[Tuotenumero]],tuotteet!$A$2:$A$26,tuotteet!$C$2:$C$26)</f>
        <v>4</v>
      </c>
      <c r="J5432" t="str">
        <f>_xlfn.XLOOKUP(Table1[[#This Row],[ryhmäID]],ryhmat!$A$2:$A$7,ryhmat!$B$2:$B$7)</f>
        <v>Tarvikkeet</v>
      </c>
      <c r="K5432">
        <f>Table1[[#This Row],[Myyntihinta]]-Table1[[#This Row],[Ostohinta]]</f>
        <v>4.32</v>
      </c>
    </row>
    <row r="5433" spans="1:11" x14ac:dyDescent="0.2">
      <c r="A5433">
        <v>55931</v>
      </c>
      <c r="B5433" s="21">
        <v>44974</v>
      </c>
      <c r="C5433" s="26" t="s">
        <v>829</v>
      </c>
      <c r="D5433">
        <v>1</v>
      </c>
      <c r="E5433">
        <v>3</v>
      </c>
      <c r="F5433">
        <v>336</v>
      </c>
      <c r="G5433">
        <v>220.14</v>
      </c>
      <c r="H5433" t="str">
        <f>_xlfn.XLOOKUP(Table1[[#This Row],[MyyjäID]],myyjat!$A$2:$A$16,myyjat!$B$2:$B$16)</f>
        <v>Pekka</v>
      </c>
      <c r="I5433">
        <f>_xlfn.XLOOKUP(Table1[[#This Row],[Tuotenumero]],tuotteet!$A$2:$A$26,tuotteet!$C$2:$C$26)</f>
        <v>3</v>
      </c>
      <c r="J5433" t="str">
        <f>_xlfn.XLOOKUP(Table1[[#This Row],[ryhmäID]],ryhmat!$A$2:$A$7,ryhmat!$B$2:$B$7)</f>
        <v>TV</v>
      </c>
      <c r="K5433">
        <f>Table1[[#This Row],[Myyntihinta]]-Table1[[#This Row],[Ostohinta]]</f>
        <v>115.86000000000001</v>
      </c>
    </row>
    <row r="5434" spans="1:11" x14ac:dyDescent="0.2">
      <c r="A5434">
        <v>55932</v>
      </c>
      <c r="B5434" s="21">
        <v>44975</v>
      </c>
      <c r="C5434" s="26" t="s">
        <v>828</v>
      </c>
      <c r="D5434">
        <v>1</v>
      </c>
      <c r="E5434">
        <v>5</v>
      </c>
      <c r="F5434">
        <v>14</v>
      </c>
      <c r="G5434">
        <v>11.15</v>
      </c>
      <c r="H5434" t="str">
        <f>_xlfn.XLOOKUP(Table1[[#This Row],[MyyjäID]],myyjat!$A$2:$A$16,myyjat!$B$2:$B$16)</f>
        <v>Liisa</v>
      </c>
      <c r="I5434">
        <f>_xlfn.XLOOKUP(Table1[[#This Row],[Tuotenumero]],tuotteet!$A$2:$A$26,tuotteet!$C$2:$C$26)</f>
        <v>4</v>
      </c>
      <c r="J5434" t="str">
        <f>_xlfn.XLOOKUP(Table1[[#This Row],[ryhmäID]],ryhmat!$A$2:$A$7,ryhmat!$B$2:$B$7)</f>
        <v>Tarvikkeet</v>
      </c>
      <c r="K5434">
        <f>Table1[[#This Row],[Myyntihinta]]-Table1[[#This Row],[Ostohinta]]</f>
        <v>2.8499999999999996</v>
      </c>
    </row>
    <row r="5435" spans="1:11" x14ac:dyDescent="0.2">
      <c r="A5435">
        <v>55933</v>
      </c>
      <c r="B5435" s="21">
        <v>44975</v>
      </c>
      <c r="C5435" s="26" t="s">
        <v>828</v>
      </c>
      <c r="D5435">
        <v>1</v>
      </c>
      <c r="E5435">
        <v>19</v>
      </c>
      <c r="F5435">
        <v>14</v>
      </c>
      <c r="G5435">
        <v>10.15</v>
      </c>
      <c r="H5435" t="str">
        <f>_xlfn.XLOOKUP(Table1[[#This Row],[MyyjäID]],myyjat!$A$2:$A$16,myyjat!$B$2:$B$16)</f>
        <v>Valtteri</v>
      </c>
      <c r="I5435">
        <f>_xlfn.XLOOKUP(Table1[[#This Row],[Tuotenumero]],tuotteet!$A$2:$A$26,tuotteet!$C$2:$C$26)</f>
        <v>4</v>
      </c>
      <c r="J5435" t="str">
        <f>_xlfn.XLOOKUP(Table1[[#This Row],[ryhmäID]],ryhmat!$A$2:$A$7,ryhmat!$B$2:$B$7)</f>
        <v>Tarvikkeet</v>
      </c>
      <c r="K5435">
        <f>Table1[[#This Row],[Myyntihinta]]-Table1[[#This Row],[Ostohinta]]</f>
        <v>3.8499999999999996</v>
      </c>
    </row>
    <row r="5436" spans="1:11" x14ac:dyDescent="0.2">
      <c r="A5436">
        <v>55934</v>
      </c>
      <c r="B5436" s="21">
        <v>44976</v>
      </c>
      <c r="C5436" s="26" t="s">
        <v>826</v>
      </c>
      <c r="D5436">
        <v>1</v>
      </c>
      <c r="E5436">
        <v>7</v>
      </c>
      <c r="F5436">
        <v>17</v>
      </c>
      <c r="G5436">
        <v>8.73</v>
      </c>
      <c r="H5436" t="str">
        <f>_xlfn.XLOOKUP(Table1[[#This Row],[MyyjäID]],myyjat!$A$2:$A$16,myyjat!$B$2:$B$16)</f>
        <v>Rauno</v>
      </c>
      <c r="I5436">
        <f>_xlfn.XLOOKUP(Table1[[#This Row],[Tuotenumero]],tuotteet!$A$2:$A$26,tuotteet!$C$2:$C$26)</f>
        <v>4</v>
      </c>
      <c r="J5436" t="str">
        <f>_xlfn.XLOOKUP(Table1[[#This Row],[ryhmäID]],ryhmat!$A$2:$A$7,ryhmat!$B$2:$B$7)</f>
        <v>Tarvikkeet</v>
      </c>
      <c r="K5436">
        <f>Table1[[#This Row],[Myyntihinta]]-Table1[[#This Row],[Ostohinta]]</f>
        <v>8.27</v>
      </c>
    </row>
    <row r="5437" spans="1:11" x14ac:dyDescent="0.2">
      <c r="A5437">
        <v>55935</v>
      </c>
      <c r="B5437" s="21">
        <v>44976</v>
      </c>
      <c r="C5437" s="26" t="s">
        <v>833</v>
      </c>
      <c r="D5437">
        <v>1</v>
      </c>
      <c r="E5437">
        <v>16</v>
      </c>
      <c r="F5437">
        <v>31</v>
      </c>
      <c r="G5437">
        <v>18.760000000000002</v>
      </c>
      <c r="H5437" t="str">
        <f>_xlfn.XLOOKUP(Table1[[#This Row],[MyyjäID]],myyjat!$A$2:$A$16,myyjat!$B$2:$B$16)</f>
        <v>Sanni</v>
      </c>
      <c r="I5437">
        <f>_xlfn.XLOOKUP(Table1[[#This Row],[Tuotenumero]],tuotteet!$A$2:$A$26,tuotteet!$C$2:$C$26)</f>
        <v>4</v>
      </c>
      <c r="J5437" t="str">
        <f>_xlfn.XLOOKUP(Table1[[#This Row],[ryhmäID]],ryhmat!$A$2:$A$7,ryhmat!$B$2:$B$7)</f>
        <v>Tarvikkeet</v>
      </c>
      <c r="K5437">
        <f>Table1[[#This Row],[Myyntihinta]]-Table1[[#This Row],[Ostohinta]]</f>
        <v>12.239999999999998</v>
      </c>
    </row>
    <row r="5438" spans="1:11" x14ac:dyDescent="0.2">
      <c r="A5438">
        <v>55936</v>
      </c>
      <c r="B5438" s="21">
        <v>44976</v>
      </c>
      <c r="C5438" s="26" t="s">
        <v>828</v>
      </c>
      <c r="D5438">
        <v>1</v>
      </c>
      <c r="E5438">
        <v>16</v>
      </c>
      <c r="F5438">
        <v>15</v>
      </c>
      <c r="G5438">
        <v>11.1</v>
      </c>
      <c r="H5438" t="str">
        <f>_xlfn.XLOOKUP(Table1[[#This Row],[MyyjäID]],myyjat!$A$2:$A$16,myyjat!$B$2:$B$16)</f>
        <v>Sanni</v>
      </c>
      <c r="I5438">
        <f>_xlfn.XLOOKUP(Table1[[#This Row],[Tuotenumero]],tuotteet!$A$2:$A$26,tuotteet!$C$2:$C$26)</f>
        <v>4</v>
      </c>
      <c r="J5438" t="str">
        <f>_xlfn.XLOOKUP(Table1[[#This Row],[ryhmäID]],ryhmat!$A$2:$A$7,ryhmat!$B$2:$B$7)</f>
        <v>Tarvikkeet</v>
      </c>
      <c r="K5438">
        <f>Table1[[#This Row],[Myyntihinta]]-Table1[[#This Row],[Ostohinta]]</f>
        <v>3.9000000000000004</v>
      </c>
    </row>
    <row r="5439" spans="1:11" x14ac:dyDescent="0.2">
      <c r="A5439">
        <v>55937</v>
      </c>
      <c r="B5439" s="21">
        <v>44976</v>
      </c>
      <c r="C5439" s="26" t="s">
        <v>828</v>
      </c>
      <c r="D5439">
        <v>1</v>
      </c>
      <c r="E5439">
        <v>5</v>
      </c>
      <c r="F5439">
        <v>14</v>
      </c>
      <c r="G5439">
        <v>10.47</v>
      </c>
      <c r="H5439" t="str">
        <f>_xlfn.XLOOKUP(Table1[[#This Row],[MyyjäID]],myyjat!$A$2:$A$16,myyjat!$B$2:$B$16)</f>
        <v>Liisa</v>
      </c>
      <c r="I5439">
        <f>_xlfn.XLOOKUP(Table1[[#This Row],[Tuotenumero]],tuotteet!$A$2:$A$26,tuotteet!$C$2:$C$26)</f>
        <v>4</v>
      </c>
      <c r="J5439" t="str">
        <f>_xlfn.XLOOKUP(Table1[[#This Row],[ryhmäID]],ryhmat!$A$2:$A$7,ryhmat!$B$2:$B$7)</f>
        <v>Tarvikkeet</v>
      </c>
      <c r="K5439">
        <f>Table1[[#This Row],[Myyntihinta]]-Table1[[#This Row],[Ostohinta]]</f>
        <v>3.5299999999999994</v>
      </c>
    </row>
    <row r="5440" spans="1:11" x14ac:dyDescent="0.2">
      <c r="A5440">
        <v>55938</v>
      </c>
      <c r="B5440" s="21">
        <v>44977</v>
      </c>
      <c r="C5440" s="26" t="s">
        <v>827</v>
      </c>
      <c r="D5440">
        <v>1</v>
      </c>
      <c r="E5440">
        <v>16</v>
      </c>
      <c r="F5440">
        <v>258</v>
      </c>
      <c r="G5440">
        <v>134.12</v>
      </c>
      <c r="H5440" t="str">
        <f>_xlfn.XLOOKUP(Table1[[#This Row],[MyyjäID]],myyjat!$A$2:$A$16,myyjat!$B$2:$B$16)</f>
        <v>Sanni</v>
      </c>
      <c r="I5440">
        <f>_xlfn.XLOOKUP(Table1[[#This Row],[Tuotenumero]],tuotteet!$A$2:$A$26,tuotteet!$C$2:$C$26)</f>
        <v>1</v>
      </c>
      <c r="J5440" t="str">
        <f>_xlfn.XLOOKUP(Table1[[#This Row],[ryhmäID]],ryhmat!$A$2:$A$7,ryhmat!$B$2:$B$7)</f>
        <v>Äänentoisto</v>
      </c>
      <c r="K5440">
        <f>Table1[[#This Row],[Myyntihinta]]-Table1[[#This Row],[Ostohinta]]</f>
        <v>123.88</v>
      </c>
    </row>
    <row r="5441" spans="1:11" x14ac:dyDescent="0.2">
      <c r="A5441">
        <v>55939</v>
      </c>
      <c r="B5441" s="21">
        <v>44977</v>
      </c>
      <c r="C5441" s="26" t="s">
        <v>828</v>
      </c>
      <c r="D5441">
        <v>1</v>
      </c>
      <c r="E5441">
        <v>7</v>
      </c>
      <c r="F5441">
        <v>15</v>
      </c>
      <c r="G5441">
        <v>10.210000000000001</v>
      </c>
      <c r="H5441" t="str">
        <f>_xlfn.XLOOKUP(Table1[[#This Row],[MyyjäID]],myyjat!$A$2:$A$16,myyjat!$B$2:$B$16)</f>
        <v>Rauno</v>
      </c>
      <c r="I5441">
        <f>_xlfn.XLOOKUP(Table1[[#This Row],[Tuotenumero]],tuotteet!$A$2:$A$26,tuotteet!$C$2:$C$26)</f>
        <v>4</v>
      </c>
      <c r="J5441" t="str">
        <f>_xlfn.XLOOKUP(Table1[[#This Row],[ryhmäID]],ryhmat!$A$2:$A$7,ryhmat!$B$2:$B$7)</f>
        <v>Tarvikkeet</v>
      </c>
      <c r="K5441">
        <f>Table1[[#This Row],[Myyntihinta]]-Table1[[#This Row],[Ostohinta]]</f>
        <v>4.7899999999999991</v>
      </c>
    </row>
    <row r="5442" spans="1:11" x14ac:dyDescent="0.2">
      <c r="A5442">
        <v>55940</v>
      </c>
      <c r="B5442" s="21">
        <v>44978</v>
      </c>
      <c r="C5442" s="26" t="s">
        <v>830</v>
      </c>
      <c r="D5442">
        <v>1</v>
      </c>
      <c r="E5442">
        <v>5</v>
      </c>
      <c r="F5442">
        <v>58</v>
      </c>
      <c r="G5442">
        <v>46.03</v>
      </c>
      <c r="H5442" t="str">
        <f>_xlfn.XLOOKUP(Table1[[#This Row],[MyyjäID]],myyjat!$A$2:$A$16,myyjat!$B$2:$B$16)</f>
        <v>Liisa</v>
      </c>
      <c r="I5442">
        <f>_xlfn.XLOOKUP(Table1[[#This Row],[Tuotenumero]],tuotteet!$A$2:$A$26,tuotteet!$C$2:$C$26)</f>
        <v>4</v>
      </c>
      <c r="J5442" t="str">
        <f>_xlfn.XLOOKUP(Table1[[#This Row],[ryhmäID]],ryhmat!$A$2:$A$7,ryhmat!$B$2:$B$7)</f>
        <v>Tarvikkeet</v>
      </c>
      <c r="K5442">
        <f>Table1[[#This Row],[Myyntihinta]]-Table1[[#This Row],[Ostohinta]]</f>
        <v>11.969999999999999</v>
      </c>
    </row>
    <row r="5443" spans="1:11" x14ac:dyDescent="0.2">
      <c r="A5443">
        <v>55941</v>
      </c>
      <c r="B5443" s="21">
        <v>44978</v>
      </c>
      <c r="C5443" s="26" t="s">
        <v>828</v>
      </c>
      <c r="D5443">
        <v>1</v>
      </c>
      <c r="E5443">
        <v>5</v>
      </c>
      <c r="F5443">
        <v>14</v>
      </c>
      <c r="G5443">
        <v>10.25</v>
      </c>
      <c r="H5443" t="str">
        <f>_xlfn.XLOOKUP(Table1[[#This Row],[MyyjäID]],myyjat!$A$2:$A$16,myyjat!$B$2:$B$16)</f>
        <v>Liisa</v>
      </c>
      <c r="I5443">
        <f>_xlfn.XLOOKUP(Table1[[#This Row],[Tuotenumero]],tuotteet!$A$2:$A$26,tuotteet!$C$2:$C$26)</f>
        <v>4</v>
      </c>
      <c r="J5443" t="str">
        <f>_xlfn.XLOOKUP(Table1[[#This Row],[ryhmäID]],ryhmat!$A$2:$A$7,ryhmat!$B$2:$B$7)</f>
        <v>Tarvikkeet</v>
      </c>
      <c r="K5443">
        <f>Table1[[#This Row],[Myyntihinta]]-Table1[[#This Row],[Ostohinta]]</f>
        <v>3.75</v>
      </c>
    </row>
    <row r="5444" spans="1:11" x14ac:dyDescent="0.2">
      <c r="A5444">
        <v>55942</v>
      </c>
      <c r="B5444" s="21">
        <v>44978</v>
      </c>
      <c r="C5444" s="26" t="s">
        <v>828</v>
      </c>
      <c r="D5444">
        <v>1</v>
      </c>
      <c r="E5444">
        <v>16</v>
      </c>
      <c r="F5444">
        <v>15</v>
      </c>
      <c r="G5444">
        <v>10.76</v>
      </c>
      <c r="H5444" t="str">
        <f>_xlfn.XLOOKUP(Table1[[#This Row],[MyyjäID]],myyjat!$A$2:$A$16,myyjat!$B$2:$B$16)</f>
        <v>Sanni</v>
      </c>
      <c r="I5444">
        <f>_xlfn.XLOOKUP(Table1[[#This Row],[Tuotenumero]],tuotteet!$A$2:$A$26,tuotteet!$C$2:$C$26)</f>
        <v>4</v>
      </c>
      <c r="J5444" t="str">
        <f>_xlfn.XLOOKUP(Table1[[#This Row],[ryhmäID]],ryhmat!$A$2:$A$7,ryhmat!$B$2:$B$7)</f>
        <v>Tarvikkeet</v>
      </c>
      <c r="K5444">
        <f>Table1[[#This Row],[Myyntihinta]]-Table1[[#This Row],[Ostohinta]]</f>
        <v>4.24</v>
      </c>
    </row>
    <row r="5445" spans="1:11" x14ac:dyDescent="0.2">
      <c r="A5445">
        <v>55943</v>
      </c>
      <c r="B5445" s="21">
        <v>44978</v>
      </c>
      <c r="C5445" s="26" t="s">
        <v>828</v>
      </c>
      <c r="D5445">
        <v>1</v>
      </c>
      <c r="E5445">
        <v>18</v>
      </c>
      <c r="F5445">
        <v>14</v>
      </c>
      <c r="G5445">
        <v>10.48</v>
      </c>
      <c r="H5445" t="str">
        <f>_xlfn.XLOOKUP(Table1[[#This Row],[MyyjäID]],myyjat!$A$2:$A$16,myyjat!$B$2:$B$16)</f>
        <v>Juhani</v>
      </c>
      <c r="I5445">
        <f>_xlfn.XLOOKUP(Table1[[#This Row],[Tuotenumero]],tuotteet!$A$2:$A$26,tuotteet!$C$2:$C$26)</f>
        <v>4</v>
      </c>
      <c r="J5445" t="str">
        <f>_xlfn.XLOOKUP(Table1[[#This Row],[ryhmäID]],ryhmat!$A$2:$A$7,ryhmat!$B$2:$B$7)</f>
        <v>Tarvikkeet</v>
      </c>
      <c r="K5445">
        <f>Table1[[#This Row],[Myyntihinta]]-Table1[[#This Row],[Ostohinta]]</f>
        <v>3.5199999999999996</v>
      </c>
    </row>
    <row r="5446" spans="1:11" x14ac:dyDescent="0.2">
      <c r="A5446">
        <v>55944</v>
      </c>
      <c r="B5446" s="21">
        <v>44978</v>
      </c>
      <c r="C5446" s="26" t="s">
        <v>827</v>
      </c>
      <c r="D5446">
        <v>1</v>
      </c>
      <c r="E5446">
        <v>2</v>
      </c>
      <c r="F5446">
        <v>244</v>
      </c>
      <c r="G5446">
        <v>134.24</v>
      </c>
      <c r="H5446" t="str">
        <f>_xlfn.XLOOKUP(Table1[[#This Row],[MyyjäID]],myyjat!$A$2:$A$16,myyjat!$B$2:$B$16)</f>
        <v>Petteri</v>
      </c>
      <c r="I5446">
        <f>_xlfn.XLOOKUP(Table1[[#This Row],[Tuotenumero]],tuotteet!$A$2:$A$26,tuotteet!$C$2:$C$26)</f>
        <v>1</v>
      </c>
      <c r="J5446" t="str">
        <f>_xlfn.XLOOKUP(Table1[[#This Row],[ryhmäID]],ryhmat!$A$2:$A$7,ryhmat!$B$2:$B$7)</f>
        <v>Äänentoisto</v>
      </c>
      <c r="K5446">
        <f>Table1[[#This Row],[Myyntihinta]]-Table1[[#This Row],[Ostohinta]]</f>
        <v>109.75999999999999</v>
      </c>
    </row>
    <row r="5447" spans="1:11" x14ac:dyDescent="0.2">
      <c r="A5447">
        <v>55945</v>
      </c>
      <c r="B5447" s="21">
        <v>44979</v>
      </c>
      <c r="C5447" s="26" t="s">
        <v>826</v>
      </c>
      <c r="D5447">
        <v>1</v>
      </c>
      <c r="E5447">
        <v>10</v>
      </c>
      <c r="F5447">
        <v>18</v>
      </c>
      <c r="G5447">
        <v>9.3800000000000008</v>
      </c>
      <c r="H5447" t="str">
        <f>_xlfn.XLOOKUP(Table1[[#This Row],[MyyjäID]],myyjat!$A$2:$A$16,myyjat!$B$2:$B$16)</f>
        <v>Jenni</v>
      </c>
      <c r="I5447">
        <f>_xlfn.XLOOKUP(Table1[[#This Row],[Tuotenumero]],tuotteet!$A$2:$A$26,tuotteet!$C$2:$C$26)</f>
        <v>4</v>
      </c>
      <c r="J5447" t="str">
        <f>_xlfn.XLOOKUP(Table1[[#This Row],[ryhmäID]],ryhmat!$A$2:$A$7,ryhmat!$B$2:$B$7)</f>
        <v>Tarvikkeet</v>
      </c>
      <c r="K5447">
        <f>Table1[[#This Row],[Myyntihinta]]-Table1[[#This Row],[Ostohinta]]</f>
        <v>8.6199999999999992</v>
      </c>
    </row>
    <row r="5448" spans="1:11" x14ac:dyDescent="0.2">
      <c r="A5448">
        <v>55946</v>
      </c>
      <c r="B5448" s="21">
        <v>44979</v>
      </c>
      <c r="C5448" s="26" t="s">
        <v>827</v>
      </c>
      <c r="D5448">
        <v>1</v>
      </c>
      <c r="E5448">
        <v>18</v>
      </c>
      <c r="F5448">
        <v>247</v>
      </c>
      <c r="G5448">
        <v>130.44</v>
      </c>
      <c r="H5448" t="str">
        <f>_xlfn.XLOOKUP(Table1[[#This Row],[MyyjäID]],myyjat!$A$2:$A$16,myyjat!$B$2:$B$16)</f>
        <v>Juhani</v>
      </c>
      <c r="I5448">
        <f>_xlfn.XLOOKUP(Table1[[#This Row],[Tuotenumero]],tuotteet!$A$2:$A$26,tuotteet!$C$2:$C$26)</f>
        <v>1</v>
      </c>
      <c r="J5448" t="str">
        <f>_xlfn.XLOOKUP(Table1[[#This Row],[ryhmäID]],ryhmat!$A$2:$A$7,ryhmat!$B$2:$B$7)</f>
        <v>Äänentoisto</v>
      </c>
      <c r="K5448">
        <f>Table1[[#This Row],[Myyntihinta]]-Table1[[#This Row],[Ostohinta]]</f>
        <v>116.56</v>
      </c>
    </row>
    <row r="5449" spans="1:11" x14ac:dyDescent="0.2">
      <c r="A5449">
        <v>55947</v>
      </c>
      <c r="B5449" s="21">
        <v>44979</v>
      </c>
      <c r="C5449" s="26" t="s">
        <v>828</v>
      </c>
      <c r="D5449">
        <v>1</v>
      </c>
      <c r="E5449">
        <v>7</v>
      </c>
      <c r="F5449">
        <v>14</v>
      </c>
      <c r="G5449">
        <v>10.66</v>
      </c>
      <c r="H5449" t="str">
        <f>_xlfn.XLOOKUP(Table1[[#This Row],[MyyjäID]],myyjat!$A$2:$A$16,myyjat!$B$2:$B$16)</f>
        <v>Rauno</v>
      </c>
      <c r="I5449">
        <f>_xlfn.XLOOKUP(Table1[[#This Row],[Tuotenumero]],tuotteet!$A$2:$A$26,tuotteet!$C$2:$C$26)</f>
        <v>4</v>
      </c>
      <c r="J5449" t="str">
        <f>_xlfn.XLOOKUP(Table1[[#This Row],[ryhmäID]],ryhmat!$A$2:$A$7,ryhmat!$B$2:$B$7)</f>
        <v>Tarvikkeet</v>
      </c>
      <c r="K5449">
        <f>Table1[[#This Row],[Myyntihinta]]-Table1[[#This Row],[Ostohinta]]</f>
        <v>3.34</v>
      </c>
    </row>
    <row r="5450" spans="1:11" x14ac:dyDescent="0.2">
      <c r="A5450">
        <v>55948</v>
      </c>
      <c r="B5450" s="21">
        <v>44980</v>
      </c>
      <c r="C5450" s="26" t="s">
        <v>828</v>
      </c>
      <c r="D5450">
        <v>1</v>
      </c>
      <c r="E5450">
        <v>13</v>
      </c>
      <c r="F5450">
        <v>15</v>
      </c>
      <c r="G5450">
        <v>10.96</v>
      </c>
      <c r="H5450" t="str">
        <f>_xlfn.XLOOKUP(Table1[[#This Row],[MyyjäID]],myyjat!$A$2:$A$16,myyjat!$B$2:$B$16)</f>
        <v>Mari</v>
      </c>
      <c r="I5450">
        <f>_xlfn.XLOOKUP(Table1[[#This Row],[Tuotenumero]],tuotteet!$A$2:$A$26,tuotteet!$C$2:$C$26)</f>
        <v>4</v>
      </c>
      <c r="J5450" t="str">
        <f>_xlfn.XLOOKUP(Table1[[#This Row],[ryhmäID]],ryhmat!$A$2:$A$7,ryhmat!$B$2:$B$7)</f>
        <v>Tarvikkeet</v>
      </c>
      <c r="K5450">
        <f>Table1[[#This Row],[Myyntihinta]]-Table1[[#This Row],[Ostohinta]]</f>
        <v>4.0399999999999991</v>
      </c>
    </row>
    <row r="5451" spans="1:11" x14ac:dyDescent="0.2">
      <c r="A5451">
        <v>55949</v>
      </c>
      <c r="B5451" s="21">
        <v>44981</v>
      </c>
      <c r="C5451" s="26" t="s">
        <v>827</v>
      </c>
      <c r="D5451">
        <v>1</v>
      </c>
      <c r="E5451">
        <v>1</v>
      </c>
      <c r="F5451">
        <v>241</v>
      </c>
      <c r="G5451">
        <v>138.72999999999999</v>
      </c>
      <c r="H5451" t="str">
        <f>_xlfn.XLOOKUP(Table1[[#This Row],[MyyjäID]],myyjat!$A$2:$A$16,myyjat!$B$2:$B$16)</f>
        <v>Jani</v>
      </c>
      <c r="I5451">
        <f>_xlfn.XLOOKUP(Table1[[#This Row],[Tuotenumero]],tuotteet!$A$2:$A$26,tuotteet!$C$2:$C$26)</f>
        <v>1</v>
      </c>
      <c r="J5451" t="str">
        <f>_xlfn.XLOOKUP(Table1[[#This Row],[ryhmäID]],ryhmat!$A$2:$A$7,ryhmat!$B$2:$B$7)</f>
        <v>Äänentoisto</v>
      </c>
      <c r="K5451">
        <f>Table1[[#This Row],[Myyntihinta]]-Table1[[#This Row],[Ostohinta]]</f>
        <v>102.27000000000001</v>
      </c>
    </row>
    <row r="5452" spans="1:11" x14ac:dyDescent="0.2">
      <c r="A5452">
        <v>55950</v>
      </c>
      <c r="B5452" s="21">
        <v>44981</v>
      </c>
      <c r="C5452" s="26" t="s">
        <v>828</v>
      </c>
      <c r="D5452">
        <v>1</v>
      </c>
      <c r="E5452">
        <v>7</v>
      </c>
      <c r="F5452">
        <v>15</v>
      </c>
      <c r="G5452">
        <v>10.6</v>
      </c>
      <c r="H5452" t="str">
        <f>_xlfn.XLOOKUP(Table1[[#This Row],[MyyjäID]],myyjat!$A$2:$A$16,myyjat!$B$2:$B$16)</f>
        <v>Rauno</v>
      </c>
      <c r="I5452">
        <f>_xlfn.XLOOKUP(Table1[[#This Row],[Tuotenumero]],tuotteet!$A$2:$A$26,tuotteet!$C$2:$C$26)</f>
        <v>4</v>
      </c>
      <c r="J5452" t="str">
        <f>_xlfn.XLOOKUP(Table1[[#This Row],[ryhmäID]],ryhmat!$A$2:$A$7,ryhmat!$B$2:$B$7)</f>
        <v>Tarvikkeet</v>
      </c>
      <c r="K5452">
        <f>Table1[[#This Row],[Myyntihinta]]-Table1[[#This Row],[Ostohinta]]</f>
        <v>4.4000000000000004</v>
      </c>
    </row>
    <row r="5453" spans="1:11" x14ac:dyDescent="0.2">
      <c r="A5453">
        <v>55951</v>
      </c>
      <c r="B5453" s="21">
        <v>44981</v>
      </c>
      <c r="C5453" s="26" t="s">
        <v>828</v>
      </c>
      <c r="D5453">
        <v>1</v>
      </c>
      <c r="E5453">
        <v>7</v>
      </c>
      <c r="F5453">
        <v>15</v>
      </c>
      <c r="G5453">
        <v>10.94</v>
      </c>
      <c r="H5453" t="str">
        <f>_xlfn.XLOOKUP(Table1[[#This Row],[MyyjäID]],myyjat!$A$2:$A$16,myyjat!$B$2:$B$16)</f>
        <v>Rauno</v>
      </c>
      <c r="I5453">
        <f>_xlfn.XLOOKUP(Table1[[#This Row],[Tuotenumero]],tuotteet!$A$2:$A$26,tuotteet!$C$2:$C$26)</f>
        <v>4</v>
      </c>
      <c r="J5453" t="str">
        <f>_xlfn.XLOOKUP(Table1[[#This Row],[ryhmäID]],ryhmat!$A$2:$A$7,ryhmat!$B$2:$B$7)</f>
        <v>Tarvikkeet</v>
      </c>
      <c r="K5453">
        <f>Table1[[#This Row],[Myyntihinta]]-Table1[[#This Row],[Ostohinta]]</f>
        <v>4.0600000000000005</v>
      </c>
    </row>
    <row r="5454" spans="1:11" x14ac:dyDescent="0.2">
      <c r="A5454">
        <v>55952</v>
      </c>
      <c r="B5454" s="21">
        <v>44982</v>
      </c>
      <c r="C5454" s="26" t="s">
        <v>830</v>
      </c>
      <c r="D5454">
        <v>1</v>
      </c>
      <c r="E5454">
        <v>7</v>
      </c>
      <c r="F5454">
        <v>57</v>
      </c>
      <c r="G5454">
        <v>44.51</v>
      </c>
      <c r="H5454" t="str">
        <f>_xlfn.XLOOKUP(Table1[[#This Row],[MyyjäID]],myyjat!$A$2:$A$16,myyjat!$B$2:$B$16)</f>
        <v>Rauno</v>
      </c>
      <c r="I5454">
        <f>_xlfn.XLOOKUP(Table1[[#This Row],[Tuotenumero]],tuotteet!$A$2:$A$26,tuotteet!$C$2:$C$26)</f>
        <v>4</v>
      </c>
      <c r="J5454" t="str">
        <f>_xlfn.XLOOKUP(Table1[[#This Row],[ryhmäID]],ryhmat!$A$2:$A$7,ryhmat!$B$2:$B$7)</f>
        <v>Tarvikkeet</v>
      </c>
      <c r="K5454">
        <f>Table1[[#This Row],[Myyntihinta]]-Table1[[#This Row],[Ostohinta]]</f>
        <v>12.490000000000002</v>
      </c>
    </row>
    <row r="5455" spans="1:11" x14ac:dyDescent="0.2">
      <c r="A5455">
        <v>55953</v>
      </c>
      <c r="B5455" s="21">
        <v>44982</v>
      </c>
      <c r="C5455" s="26" t="s">
        <v>833</v>
      </c>
      <c r="D5455">
        <v>1</v>
      </c>
      <c r="E5455">
        <v>1</v>
      </c>
      <c r="F5455">
        <v>33</v>
      </c>
      <c r="G5455">
        <v>19.260000000000002</v>
      </c>
      <c r="H5455" t="str">
        <f>_xlfn.XLOOKUP(Table1[[#This Row],[MyyjäID]],myyjat!$A$2:$A$16,myyjat!$B$2:$B$16)</f>
        <v>Jani</v>
      </c>
      <c r="I5455">
        <f>_xlfn.XLOOKUP(Table1[[#This Row],[Tuotenumero]],tuotteet!$A$2:$A$26,tuotteet!$C$2:$C$26)</f>
        <v>4</v>
      </c>
      <c r="J5455" t="str">
        <f>_xlfn.XLOOKUP(Table1[[#This Row],[ryhmäID]],ryhmat!$A$2:$A$7,ryhmat!$B$2:$B$7)</f>
        <v>Tarvikkeet</v>
      </c>
      <c r="K5455">
        <f>Table1[[#This Row],[Myyntihinta]]-Table1[[#This Row],[Ostohinta]]</f>
        <v>13.739999999999998</v>
      </c>
    </row>
    <row r="5456" spans="1:11" x14ac:dyDescent="0.2">
      <c r="A5456">
        <v>55954</v>
      </c>
      <c r="B5456" s="21">
        <v>44982</v>
      </c>
      <c r="C5456" s="26" t="s">
        <v>828</v>
      </c>
      <c r="D5456">
        <v>1</v>
      </c>
      <c r="E5456">
        <v>13</v>
      </c>
      <c r="F5456">
        <v>15</v>
      </c>
      <c r="G5456">
        <v>10.61</v>
      </c>
      <c r="H5456" t="str">
        <f>_xlfn.XLOOKUP(Table1[[#This Row],[MyyjäID]],myyjat!$A$2:$A$16,myyjat!$B$2:$B$16)</f>
        <v>Mari</v>
      </c>
      <c r="I5456">
        <f>_xlfn.XLOOKUP(Table1[[#This Row],[Tuotenumero]],tuotteet!$A$2:$A$26,tuotteet!$C$2:$C$26)</f>
        <v>4</v>
      </c>
      <c r="J5456" t="str">
        <f>_xlfn.XLOOKUP(Table1[[#This Row],[ryhmäID]],ryhmat!$A$2:$A$7,ryhmat!$B$2:$B$7)</f>
        <v>Tarvikkeet</v>
      </c>
      <c r="K5456">
        <f>Table1[[#This Row],[Myyntihinta]]-Table1[[#This Row],[Ostohinta]]</f>
        <v>4.3900000000000006</v>
      </c>
    </row>
    <row r="5457" spans="1:11" x14ac:dyDescent="0.2">
      <c r="A5457">
        <v>55955</v>
      </c>
      <c r="B5457" s="21">
        <v>44983</v>
      </c>
      <c r="C5457" s="26" t="s">
        <v>831</v>
      </c>
      <c r="D5457">
        <v>1</v>
      </c>
      <c r="E5457">
        <v>5</v>
      </c>
      <c r="F5457">
        <v>117</v>
      </c>
      <c r="G5457">
        <v>77.86</v>
      </c>
      <c r="H5457" t="str">
        <f>_xlfn.XLOOKUP(Table1[[#This Row],[MyyjäID]],myyjat!$A$2:$A$16,myyjat!$B$2:$B$16)</f>
        <v>Liisa</v>
      </c>
      <c r="I5457">
        <f>_xlfn.XLOOKUP(Table1[[#This Row],[Tuotenumero]],tuotteet!$A$2:$A$26,tuotteet!$C$2:$C$26)</f>
        <v>6</v>
      </c>
      <c r="J5457" t="str">
        <f>_xlfn.XLOOKUP(Table1[[#This Row],[ryhmäID]],ryhmat!$A$2:$A$7,ryhmat!$B$2:$B$7)</f>
        <v>Digiboxit</v>
      </c>
      <c r="K5457">
        <f>Table1[[#This Row],[Myyntihinta]]-Table1[[#This Row],[Ostohinta]]</f>
        <v>39.14</v>
      </c>
    </row>
    <row r="5458" spans="1:11" x14ac:dyDescent="0.2">
      <c r="A5458">
        <v>55956</v>
      </c>
      <c r="B5458" s="21">
        <v>44983</v>
      </c>
      <c r="C5458" s="26" t="s">
        <v>828</v>
      </c>
      <c r="D5458">
        <v>1</v>
      </c>
      <c r="E5458">
        <v>14</v>
      </c>
      <c r="F5458">
        <v>15</v>
      </c>
      <c r="G5458">
        <v>10.58</v>
      </c>
      <c r="H5458" t="str">
        <f>_xlfn.XLOOKUP(Table1[[#This Row],[MyyjäID]],myyjat!$A$2:$A$16,myyjat!$B$2:$B$16)</f>
        <v>Hillevi</v>
      </c>
      <c r="I5458">
        <f>_xlfn.XLOOKUP(Table1[[#This Row],[Tuotenumero]],tuotteet!$A$2:$A$26,tuotteet!$C$2:$C$26)</f>
        <v>4</v>
      </c>
      <c r="J5458" t="str">
        <f>_xlfn.XLOOKUP(Table1[[#This Row],[ryhmäID]],ryhmat!$A$2:$A$7,ryhmat!$B$2:$B$7)</f>
        <v>Tarvikkeet</v>
      </c>
      <c r="K5458">
        <f>Table1[[#This Row],[Myyntihinta]]-Table1[[#This Row],[Ostohinta]]</f>
        <v>4.42</v>
      </c>
    </row>
    <row r="5459" spans="1:11" x14ac:dyDescent="0.2">
      <c r="A5459">
        <v>55957</v>
      </c>
      <c r="B5459" s="21">
        <v>44983</v>
      </c>
      <c r="C5459" s="26" t="s">
        <v>829</v>
      </c>
      <c r="D5459">
        <v>1</v>
      </c>
      <c r="E5459">
        <v>5</v>
      </c>
      <c r="F5459">
        <v>323</v>
      </c>
      <c r="G5459">
        <v>226.73</v>
      </c>
      <c r="H5459" t="str">
        <f>_xlfn.XLOOKUP(Table1[[#This Row],[MyyjäID]],myyjat!$A$2:$A$16,myyjat!$B$2:$B$16)</f>
        <v>Liisa</v>
      </c>
      <c r="I5459">
        <f>_xlfn.XLOOKUP(Table1[[#This Row],[Tuotenumero]],tuotteet!$A$2:$A$26,tuotteet!$C$2:$C$26)</f>
        <v>3</v>
      </c>
      <c r="J5459" t="str">
        <f>_xlfn.XLOOKUP(Table1[[#This Row],[ryhmäID]],ryhmat!$A$2:$A$7,ryhmat!$B$2:$B$7)</f>
        <v>TV</v>
      </c>
      <c r="K5459">
        <f>Table1[[#This Row],[Myyntihinta]]-Table1[[#This Row],[Ostohinta]]</f>
        <v>96.27000000000001</v>
      </c>
    </row>
    <row r="5460" spans="1:11" x14ac:dyDescent="0.2">
      <c r="A5460">
        <v>55958</v>
      </c>
      <c r="B5460" s="21">
        <v>44984</v>
      </c>
      <c r="C5460" s="26" t="s">
        <v>828</v>
      </c>
      <c r="D5460">
        <v>1</v>
      </c>
      <c r="E5460">
        <v>14</v>
      </c>
      <c r="F5460">
        <v>14</v>
      </c>
      <c r="G5460">
        <v>10.63</v>
      </c>
      <c r="H5460" t="str">
        <f>_xlfn.XLOOKUP(Table1[[#This Row],[MyyjäID]],myyjat!$A$2:$A$16,myyjat!$B$2:$B$16)</f>
        <v>Hillevi</v>
      </c>
      <c r="I5460">
        <f>_xlfn.XLOOKUP(Table1[[#This Row],[Tuotenumero]],tuotteet!$A$2:$A$26,tuotteet!$C$2:$C$26)</f>
        <v>4</v>
      </c>
      <c r="J5460" t="str">
        <f>_xlfn.XLOOKUP(Table1[[#This Row],[ryhmäID]],ryhmat!$A$2:$A$7,ryhmat!$B$2:$B$7)</f>
        <v>Tarvikkeet</v>
      </c>
      <c r="K5460">
        <f>Table1[[#This Row],[Myyntihinta]]-Table1[[#This Row],[Ostohinta]]</f>
        <v>3.3699999999999992</v>
      </c>
    </row>
    <row r="5461" spans="1:11" x14ac:dyDescent="0.2">
      <c r="A5461">
        <v>55959</v>
      </c>
      <c r="B5461" s="21">
        <v>44984</v>
      </c>
      <c r="C5461" s="26" t="s">
        <v>827</v>
      </c>
      <c r="D5461">
        <v>1</v>
      </c>
      <c r="E5461">
        <v>10</v>
      </c>
      <c r="F5461">
        <v>248</v>
      </c>
      <c r="G5461">
        <v>138.80000000000001</v>
      </c>
      <c r="H5461" t="str">
        <f>_xlfn.XLOOKUP(Table1[[#This Row],[MyyjäID]],myyjat!$A$2:$A$16,myyjat!$B$2:$B$16)</f>
        <v>Jenni</v>
      </c>
      <c r="I5461">
        <f>_xlfn.XLOOKUP(Table1[[#This Row],[Tuotenumero]],tuotteet!$A$2:$A$26,tuotteet!$C$2:$C$26)</f>
        <v>1</v>
      </c>
      <c r="J5461" t="str">
        <f>_xlfn.XLOOKUP(Table1[[#This Row],[ryhmäID]],ryhmat!$A$2:$A$7,ryhmat!$B$2:$B$7)</f>
        <v>Äänentoisto</v>
      </c>
      <c r="K5461">
        <f>Table1[[#This Row],[Myyntihinta]]-Table1[[#This Row],[Ostohinta]]</f>
        <v>109.19999999999999</v>
      </c>
    </row>
    <row r="5462" spans="1:11" x14ac:dyDescent="0.2">
      <c r="A5462">
        <v>55960</v>
      </c>
      <c r="B5462" s="21">
        <v>44985</v>
      </c>
      <c r="C5462" s="26" t="s">
        <v>828</v>
      </c>
      <c r="D5462">
        <v>1</v>
      </c>
      <c r="E5462">
        <v>3</v>
      </c>
      <c r="F5462">
        <v>14</v>
      </c>
      <c r="G5462">
        <v>10.65</v>
      </c>
      <c r="H5462" t="str">
        <f>_xlfn.XLOOKUP(Table1[[#This Row],[MyyjäID]],myyjat!$A$2:$A$16,myyjat!$B$2:$B$16)</f>
        <v>Pekka</v>
      </c>
      <c r="I5462">
        <f>_xlfn.XLOOKUP(Table1[[#This Row],[Tuotenumero]],tuotteet!$A$2:$A$26,tuotteet!$C$2:$C$26)</f>
        <v>4</v>
      </c>
      <c r="J5462" t="str">
        <f>_xlfn.XLOOKUP(Table1[[#This Row],[ryhmäID]],ryhmat!$A$2:$A$7,ryhmat!$B$2:$B$7)</f>
        <v>Tarvikkeet</v>
      </c>
      <c r="K5462">
        <f>Table1[[#This Row],[Myyntihinta]]-Table1[[#This Row],[Ostohinta]]</f>
        <v>3.3499999999999996</v>
      </c>
    </row>
    <row r="5463" spans="1:11" x14ac:dyDescent="0.2">
      <c r="A5463">
        <v>55961</v>
      </c>
      <c r="B5463" s="21">
        <v>44986</v>
      </c>
      <c r="C5463" s="26" t="s">
        <v>828</v>
      </c>
      <c r="D5463">
        <v>1</v>
      </c>
      <c r="E5463">
        <v>7</v>
      </c>
      <c r="F5463">
        <v>15</v>
      </c>
      <c r="G5463">
        <v>10.63</v>
      </c>
      <c r="H5463" t="str">
        <f>_xlfn.XLOOKUP(Table1[[#This Row],[MyyjäID]],myyjat!$A$2:$A$16,myyjat!$B$2:$B$16)</f>
        <v>Rauno</v>
      </c>
      <c r="I5463">
        <f>_xlfn.XLOOKUP(Table1[[#This Row],[Tuotenumero]],tuotteet!$A$2:$A$26,tuotteet!$C$2:$C$26)</f>
        <v>4</v>
      </c>
      <c r="J5463" t="str">
        <f>_xlfn.XLOOKUP(Table1[[#This Row],[ryhmäID]],ryhmat!$A$2:$A$7,ryhmat!$B$2:$B$7)</f>
        <v>Tarvikkeet</v>
      </c>
      <c r="K5463">
        <f>Table1[[#This Row],[Myyntihinta]]-Table1[[#This Row],[Ostohinta]]</f>
        <v>4.3699999999999992</v>
      </c>
    </row>
    <row r="5464" spans="1:11" x14ac:dyDescent="0.2">
      <c r="A5464">
        <v>55962</v>
      </c>
      <c r="B5464" s="21">
        <v>44986</v>
      </c>
      <c r="C5464" s="26" t="s">
        <v>827</v>
      </c>
      <c r="D5464">
        <v>1</v>
      </c>
      <c r="E5464">
        <v>1</v>
      </c>
      <c r="F5464">
        <v>244</v>
      </c>
      <c r="G5464">
        <v>131.55000000000001</v>
      </c>
      <c r="H5464" t="str">
        <f>_xlfn.XLOOKUP(Table1[[#This Row],[MyyjäID]],myyjat!$A$2:$A$16,myyjat!$B$2:$B$16)</f>
        <v>Jani</v>
      </c>
      <c r="I5464">
        <f>_xlfn.XLOOKUP(Table1[[#This Row],[Tuotenumero]],tuotteet!$A$2:$A$26,tuotteet!$C$2:$C$26)</f>
        <v>1</v>
      </c>
      <c r="J5464" t="str">
        <f>_xlfn.XLOOKUP(Table1[[#This Row],[ryhmäID]],ryhmat!$A$2:$A$7,ryhmat!$B$2:$B$7)</f>
        <v>Äänentoisto</v>
      </c>
      <c r="K5464">
        <f>Table1[[#This Row],[Myyntihinta]]-Table1[[#This Row],[Ostohinta]]</f>
        <v>112.44999999999999</v>
      </c>
    </row>
    <row r="5465" spans="1:11" x14ac:dyDescent="0.2">
      <c r="A5465">
        <v>55963</v>
      </c>
      <c r="B5465" s="21">
        <v>44987</v>
      </c>
      <c r="C5465" s="26" t="s">
        <v>828</v>
      </c>
      <c r="D5465">
        <v>1</v>
      </c>
      <c r="E5465">
        <v>10</v>
      </c>
      <c r="F5465">
        <v>15</v>
      </c>
      <c r="G5465">
        <v>10.59</v>
      </c>
      <c r="H5465" t="str">
        <f>_xlfn.XLOOKUP(Table1[[#This Row],[MyyjäID]],myyjat!$A$2:$A$16,myyjat!$B$2:$B$16)</f>
        <v>Jenni</v>
      </c>
      <c r="I5465">
        <f>_xlfn.XLOOKUP(Table1[[#This Row],[Tuotenumero]],tuotteet!$A$2:$A$26,tuotteet!$C$2:$C$26)</f>
        <v>4</v>
      </c>
      <c r="J5465" t="str">
        <f>_xlfn.XLOOKUP(Table1[[#This Row],[ryhmäID]],ryhmat!$A$2:$A$7,ryhmat!$B$2:$B$7)</f>
        <v>Tarvikkeet</v>
      </c>
      <c r="K5465">
        <f>Table1[[#This Row],[Myyntihinta]]-Table1[[#This Row],[Ostohinta]]</f>
        <v>4.41</v>
      </c>
    </row>
    <row r="5466" spans="1:11" x14ac:dyDescent="0.2">
      <c r="A5466">
        <v>55964</v>
      </c>
      <c r="B5466" s="21">
        <v>44988</v>
      </c>
      <c r="C5466" s="26" t="s">
        <v>828</v>
      </c>
      <c r="D5466">
        <v>1</v>
      </c>
      <c r="E5466">
        <v>16</v>
      </c>
      <c r="F5466">
        <v>15</v>
      </c>
      <c r="G5466">
        <v>10.34</v>
      </c>
      <c r="H5466" t="str">
        <f>_xlfn.XLOOKUP(Table1[[#This Row],[MyyjäID]],myyjat!$A$2:$A$16,myyjat!$B$2:$B$16)</f>
        <v>Sanni</v>
      </c>
      <c r="I5466">
        <f>_xlfn.XLOOKUP(Table1[[#This Row],[Tuotenumero]],tuotteet!$A$2:$A$26,tuotteet!$C$2:$C$26)</f>
        <v>4</v>
      </c>
      <c r="J5466" t="str">
        <f>_xlfn.XLOOKUP(Table1[[#This Row],[ryhmäID]],ryhmat!$A$2:$A$7,ryhmat!$B$2:$B$7)</f>
        <v>Tarvikkeet</v>
      </c>
      <c r="K5466">
        <f>Table1[[#This Row],[Myyntihinta]]-Table1[[#This Row],[Ostohinta]]</f>
        <v>4.66</v>
      </c>
    </row>
    <row r="5467" spans="1:11" x14ac:dyDescent="0.2">
      <c r="A5467">
        <v>55965</v>
      </c>
      <c r="B5467" s="21">
        <v>44988</v>
      </c>
      <c r="C5467" s="26" t="s">
        <v>830</v>
      </c>
      <c r="D5467">
        <v>1</v>
      </c>
      <c r="E5467">
        <v>15</v>
      </c>
      <c r="F5467">
        <v>58</v>
      </c>
      <c r="G5467">
        <v>45.28</v>
      </c>
      <c r="H5467" t="str">
        <f>_xlfn.XLOOKUP(Table1[[#This Row],[MyyjäID]],myyjat!$A$2:$A$16,myyjat!$B$2:$B$16)</f>
        <v>Sohvi</v>
      </c>
      <c r="I5467">
        <f>_xlfn.XLOOKUP(Table1[[#This Row],[Tuotenumero]],tuotteet!$A$2:$A$26,tuotteet!$C$2:$C$26)</f>
        <v>4</v>
      </c>
      <c r="J5467" t="str">
        <f>_xlfn.XLOOKUP(Table1[[#This Row],[ryhmäID]],ryhmat!$A$2:$A$7,ryhmat!$B$2:$B$7)</f>
        <v>Tarvikkeet</v>
      </c>
      <c r="K5467">
        <f>Table1[[#This Row],[Myyntihinta]]-Table1[[#This Row],[Ostohinta]]</f>
        <v>12.719999999999999</v>
      </c>
    </row>
    <row r="5468" spans="1:11" x14ac:dyDescent="0.2">
      <c r="A5468">
        <v>55966</v>
      </c>
      <c r="B5468" s="21">
        <v>44988</v>
      </c>
      <c r="C5468" s="26" t="s">
        <v>831</v>
      </c>
      <c r="D5468">
        <v>1</v>
      </c>
      <c r="E5468">
        <v>11</v>
      </c>
      <c r="F5468">
        <v>108</v>
      </c>
      <c r="G5468">
        <v>76.41</v>
      </c>
      <c r="H5468" t="str">
        <f>_xlfn.XLOOKUP(Table1[[#This Row],[MyyjäID]],myyjat!$A$2:$A$16,myyjat!$B$2:$B$16)</f>
        <v>Lisbeth</v>
      </c>
      <c r="I5468">
        <f>_xlfn.XLOOKUP(Table1[[#This Row],[Tuotenumero]],tuotteet!$A$2:$A$26,tuotteet!$C$2:$C$26)</f>
        <v>6</v>
      </c>
      <c r="J5468" t="str">
        <f>_xlfn.XLOOKUP(Table1[[#This Row],[ryhmäID]],ryhmat!$A$2:$A$7,ryhmat!$B$2:$B$7)</f>
        <v>Digiboxit</v>
      </c>
      <c r="K5468">
        <f>Table1[[#This Row],[Myyntihinta]]-Table1[[#This Row],[Ostohinta]]</f>
        <v>31.590000000000003</v>
      </c>
    </row>
    <row r="5469" spans="1:11" x14ac:dyDescent="0.2">
      <c r="A5469">
        <v>55967</v>
      </c>
      <c r="B5469" s="21">
        <v>44989</v>
      </c>
      <c r="C5469" s="26" t="s">
        <v>828</v>
      </c>
      <c r="D5469">
        <v>1</v>
      </c>
      <c r="E5469">
        <v>1</v>
      </c>
      <c r="F5469">
        <v>15</v>
      </c>
      <c r="G5469">
        <v>11.03</v>
      </c>
      <c r="H5469" t="str">
        <f>_xlfn.XLOOKUP(Table1[[#This Row],[MyyjäID]],myyjat!$A$2:$A$16,myyjat!$B$2:$B$16)</f>
        <v>Jani</v>
      </c>
      <c r="I5469">
        <f>_xlfn.XLOOKUP(Table1[[#This Row],[Tuotenumero]],tuotteet!$A$2:$A$26,tuotteet!$C$2:$C$26)</f>
        <v>4</v>
      </c>
      <c r="J5469" t="str">
        <f>_xlfn.XLOOKUP(Table1[[#This Row],[ryhmäID]],ryhmat!$A$2:$A$7,ryhmat!$B$2:$B$7)</f>
        <v>Tarvikkeet</v>
      </c>
      <c r="K5469">
        <f>Table1[[#This Row],[Myyntihinta]]-Table1[[#This Row],[Ostohinta]]</f>
        <v>3.9700000000000006</v>
      </c>
    </row>
    <row r="5470" spans="1:11" x14ac:dyDescent="0.2">
      <c r="A5470">
        <v>55968</v>
      </c>
      <c r="B5470" s="21">
        <v>44990</v>
      </c>
      <c r="C5470" s="26" t="s">
        <v>828</v>
      </c>
      <c r="D5470">
        <v>1</v>
      </c>
      <c r="E5470">
        <v>3</v>
      </c>
      <c r="F5470">
        <v>15</v>
      </c>
      <c r="G5470">
        <v>11.2</v>
      </c>
      <c r="H5470" t="str">
        <f>_xlfn.XLOOKUP(Table1[[#This Row],[MyyjäID]],myyjat!$A$2:$A$16,myyjat!$B$2:$B$16)</f>
        <v>Pekka</v>
      </c>
      <c r="I5470">
        <f>_xlfn.XLOOKUP(Table1[[#This Row],[Tuotenumero]],tuotteet!$A$2:$A$26,tuotteet!$C$2:$C$26)</f>
        <v>4</v>
      </c>
      <c r="J5470" t="str">
        <f>_xlfn.XLOOKUP(Table1[[#This Row],[ryhmäID]],ryhmat!$A$2:$A$7,ryhmat!$B$2:$B$7)</f>
        <v>Tarvikkeet</v>
      </c>
      <c r="K5470">
        <f>Table1[[#This Row],[Myyntihinta]]-Table1[[#This Row],[Ostohinta]]</f>
        <v>3.8000000000000007</v>
      </c>
    </row>
    <row r="5471" spans="1:11" x14ac:dyDescent="0.2">
      <c r="A5471">
        <v>55969</v>
      </c>
      <c r="B5471" s="21">
        <v>44990</v>
      </c>
      <c r="C5471" s="26" t="s">
        <v>827</v>
      </c>
      <c r="D5471">
        <v>1</v>
      </c>
      <c r="E5471">
        <v>11</v>
      </c>
      <c r="F5471">
        <v>247</v>
      </c>
      <c r="G5471">
        <v>136.12</v>
      </c>
      <c r="H5471" t="str">
        <f>_xlfn.XLOOKUP(Table1[[#This Row],[MyyjäID]],myyjat!$A$2:$A$16,myyjat!$B$2:$B$16)</f>
        <v>Lisbeth</v>
      </c>
      <c r="I5471">
        <f>_xlfn.XLOOKUP(Table1[[#This Row],[Tuotenumero]],tuotteet!$A$2:$A$26,tuotteet!$C$2:$C$26)</f>
        <v>1</v>
      </c>
      <c r="J5471" t="str">
        <f>_xlfn.XLOOKUP(Table1[[#This Row],[ryhmäID]],ryhmat!$A$2:$A$7,ryhmat!$B$2:$B$7)</f>
        <v>Äänentoisto</v>
      </c>
      <c r="K5471">
        <f>Table1[[#This Row],[Myyntihinta]]-Table1[[#This Row],[Ostohinta]]</f>
        <v>110.88</v>
      </c>
    </row>
    <row r="5472" spans="1:11" x14ac:dyDescent="0.2">
      <c r="A5472">
        <v>55970</v>
      </c>
      <c r="B5472" s="21">
        <v>44990</v>
      </c>
      <c r="C5472" s="26" t="s">
        <v>828</v>
      </c>
      <c r="D5472">
        <v>1</v>
      </c>
      <c r="E5472">
        <v>5</v>
      </c>
      <c r="F5472">
        <v>15</v>
      </c>
      <c r="G5472">
        <v>11.12</v>
      </c>
      <c r="H5472" t="str">
        <f>_xlfn.XLOOKUP(Table1[[#This Row],[MyyjäID]],myyjat!$A$2:$A$16,myyjat!$B$2:$B$16)</f>
        <v>Liisa</v>
      </c>
      <c r="I5472">
        <f>_xlfn.XLOOKUP(Table1[[#This Row],[Tuotenumero]],tuotteet!$A$2:$A$26,tuotteet!$C$2:$C$26)</f>
        <v>4</v>
      </c>
      <c r="J5472" t="str">
        <f>_xlfn.XLOOKUP(Table1[[#This Row],[ryhmäID]],ryhmat!$A$2:$A$7,ryhmat!$B$2:$B$7)</f>
        <v>Tarvikkeet</v>
      </c>
      <c r="K5472">
        <f>Table1[[#This Row],[Myyntihinta]]-Table1[[#This Row],[Ostohinta]]</f>
        <v>3.8800000000000008</v>
      </c>
    </row>
    <row r="5473" spans="1:11" x14ac:dyDescent="0.2">
      <c r="A5473">
        <v>55971</v>
      </c>
      <c r="B5473" s="21">
        <v>44991</v>
      </c>
      <c r="C5473" s="26" t="s">
        <v>831</v>
      </c>
      <c r="D5473">
        <v>1</v>
      </c>
      <c r="E5473">
        <v>10</v>
      </c>
      <c r="F5473">
        <v>119</v>
      </c>
      <c r="G5473">
        <v>74.72</v>
      </c>
      <c r="H5473" t="str">
        <f>_xlfn.XLOOKUP(Table1[[#This Row],[MyyjäID]],myyjat!$A$2:$A$16,myyjat!$B$2:$B$16)</f>
        <v>Jenni</v>
      </c>
      <c r="I5473">
        <f>_xlfn.XLOOKUP(Table1[[#This Row],[Tuotenumero]],tuotteet!$A$2:$A$26,tuotteet!$C$2:$C$26)</f>
        <v>6</v>
      </c>
      <c r="J5473" t="str">
        <f>_xlfn.XLOOKUP(Table1[[#This Row],[ryhmäID]],ryhmat!$A$2:$A$7,ryhmat!$B$2:$B$7)</f>
        <v>Digiboxit</v>
      </c>
      <c r="K5473">
        <f>Table1[[#This Row],[Myyntihinta]]-Table1[[#This Row],[Ostohinta]]</f>
        <v>44.28</v>
      </c>
    </row>
    <row r="5474" spans="1:11" x14ac:dyDescent="0.2">
      <c r="A5474">
        <v>55972</v>
      </c>
      <c r="B5474" s="21">
        <v>44991</v>
      </c>
      <c r="C5474" s="26" t="s">
        <v>828</v>
      </c>
      <c r="D5474">
        <v>1</v>
      </c>
      <c r="E5474">
        <v>15</v>
      </c>
      <c r="F5474">
        <v>14</v>
      </c>
      <c r="G5474">
        <v>10.68</v>
      </c>
      <c r="H5474" t="str">
        <f>_xlfn.XLOOKUP(Table1[[#This Row],[MyyjäID]],myyjat!$A$2:$A$16,myyjat!$B$2:$B$16)</f>
        <v>Sohvi</v>
      </c>
      <c r="I5474">
        <f>_xlfn.XLOOKUP(Table1[[#This Row],[Tuotenumero]],tuotteet!$A$2:$A$26,tuotteet!$C$2:$C$26)</f>
        <v>4</v>
      </c>
      <c r="J5474" t="str">
        <f>_xlfn.XLOOKUP(Table1[[#This Row],[ryhmäID]],ryhmat!$A$2:$A$7,ryhmat!$B$2:$B$7)</f>
        <v>Tarvikkeet</v>
      </c>
      <c r="K5474">
        <f>Table1[[#This Row],[Myyntihinta]]-Table1[[#This Row],[Ostohinta]]</f>
        <v>3.3200000000000003</v>
      </c>
    </row>
    <row r="5475" spans="1:11" x14ac:dyDescent="0.2">
      <c r="A5475">
        <v>55973</v>
      </c>
      <c r="B5475" s="21">
        <v>44991</v>
      </c>
      <c r="C5475" s="26" t="s">
        <v>828</v>
      </c>
      <c r="D5475">
        <v>1</v>
      </c>
      <c r="E5475">
        <v>6</v>
      </c>
      <c r="F5475">
        <v>15</v>
      </c>
      <c r="G5475">
        <v>10.79</v>
      </c>
      <c r="H5475" t="str">
        <f>_xlfn.XLOOKUP(Table1[[#This Row],[MyyjäID]],myyjat!$A$2:$A$16,myyjat!$B$2:$B$16)</f>
        <v>Hessu</v>
      </c>
      <c r="I5475">
        <f>_xlfn.XLOOKUP(Table1[[#This Row],[Tuotenumero]],tuotteet!$A$2:$A$26,tuotteet!$C$2:$C$26)</f>
        <v>4</v>
      </c>
      <c r="J5475" t="str">
        <f>_xlfn.XLOOKUP(Table1[[#This Row],[ryhmäID]],ryhmat!$A$2:$A$7,ryhmat!$B$2:$B$7)</f>
        <v>Tarvikkeet</v>
      </c>
      <c r="K5475">
        <f>Table1[[#This Row],[Myyntihinta]]-Table1[[#This Row],[Ostohinta]]</f>
        <v>4.2100000000000009</v>
      </c>
    </row>
    <row r="5476" spans="1:11" x14ac:dyDescent="0.2">
      <c r="A5476">
        <v>55974</v>
      </c>
      <c r="B5476" s="21">
        <v>44992</v>
      </c>
      <c r="C5476" s="26" t="s">
        <v>828</v>
      </c>
      <c r="D5476">
        <v>1</v>
      </c>
      <c r="E5476">
        <v>16</v>
      </c>
      <c r="F5476">
        <v>15</v>
      </c>
      <c r="G5476">
        <v>10.56</v>
      </c>
      <c r="H5476" t="str">
        <f>_xlfn.XLOOKUP(Table1[[#This Row],[MyyjäID]],myyjat!$A$2:$A$16,myyjat!$B$2:$B$16)</f>
        <v>Sanni</v>
      </c>
      <c r="I5476">
        <f>_xlfn.XLOOKUP(Table1[[#This Row],[Tuotenumero]],tuotteet!$A$2:$A$26,tuotteet!$C$2:$C$26)</f>
        <v>4</v>
      </c>
      <c r="J5476" t="str">
        <f>_xlfn.XLOOKUP(Table1[[#This Row],[ryhmäID]],ryhmat!$A$2:$A$7,ryhmat!$B$2:$B$7)</f>
        <v>Tarvikkeet</v>
      </c>
      <c r="K5476">
        <f>Table1[[#This Row],[Myyntihinta]]-Table1[[#This Row],[Ostohinta]]</f>
        <v>4.4399999999999995</v>
      </c>
    </row>
    <row r="5477" spans="1:11" x14ac:dyDescent="0.2">
      <c r="A5477">
        <v>55975</v>
      </c>
      <c r="B5477" s="21">
        <v>44993</v>
      </c>
      <c r="C5477" s="26" t="s">
        <v>827</v>
      </c>
      <c r="D5477">
        <v>1</v>
      </c>
      <c r="E5477">
        <v>7</v>
      </c>
      <c r="F5477">
        <v>237</v>
      </c>
      <c r="G5477">
        <v>131.99</v>
      </c>
      <c r="H5477" t="str">
        <f>_xlfn.XLOOKUP(Table1[[#This Row],[MyyjäID]],myyjat!$A$2:$A$16,myyjat!$B$2:$B$16)</f>
        <v>Rauno</v>
      </c>
      <c r="I5477">
        <f>_xlfn.XLOOKUP(Table1[[#This Row],[Tuotenumero]],tuotteet!$A$2:$A$26,tuotteet!$C$2:$C$26)</f>
        <v>1</v>
      </c>
      <c r="J5477" t="str">
        <f>_xlfn.XLOOKUP(Table1[[#This Row],[ryhmäID]],ryhmat!$A$2:$A$7,ryhmat!$B$2:$B$7)</f>
        <v>Äänentoisto</v>
      </c>
      <c r="K5477">
        <f>Table1[[#This Row],[Myyntihinta]]-Table1[[#This Row],[Ostohinta]]</f>
        <v>105.00999999999999</v>
      </c>
    </row>
    <row r="5478" spans="1:11" x14ac:dyDescent="0.2">
      <c r="A5478">
        <v>55976</v>
      </c>
      <c r="B5478" s="21">
        <v>44993</v>
      </c>
      <c r="C5478" s="26" t="s">
        <v>828</v>
      </c>
      <c r="D5478">
        <v>1</v>
      </c>
      <c r="E5478">
        <v>11</v>
      </c>
      <c r="F5478">
        <v>14</v>
      </c>
      <c r="G5478">
        <v>10.29</v>
      </c>
      <c r="H5478" t="str">
        <f>_xlfn.XLOOKUP(Table1[[#This Row],[MyyjäID]],myyjat!$A$2:$A$16,myyjat!$B$2:$B$16)</f>
        <v>Lisbeth</v>
      </c>
      <c r="I5478">
        <f>_xlfn.XLOOKUP(Table1[[#This Row],[Tuotenumero]],tuotteet!$A$2:$A$26,tuotteet!$C$2:$C$26)</f>
        <v>4</v>
      </c>
      <c r="J5478" t="str">
        <f>_xlfn.XLOOKUP(Table1[[#This Row],[ryhmäID]],ryhmat!$A$2:$A$7,ryhmat!$B$2:$B$7)</f>
        <v>Tarvikkeet</v>
      </c>
      <c r="K5478">
        <f>Table1[[#This Row],[Myyntihinta]]-Table1[[#This Row],[Ostohinta]]</f>
        <v>3.7100000000000009</v>
      </c>
    </row>
    <row r="5479" spans="1:11" x14ac:dyDescent="0.2">
      <c r="A5479">
        <v>55977</v>
      </c>
      <c r="B5479" s="21">
        <v>44993</v>
      </c>
      <c r="C5479" s="26" t="s">
        <v>829</v>
      </c>
      <c r="D5479">
        <v>1</v>
      </c>
      <c r="E5479">
        <v>1</v>
      </c>
      <c r="F5479">
        <v>347</v>
      </c>
      <c r="G5479">
        <v>216.69</v>
      </c>
      <c r="H5479" t="str">
        <f>_xlfn.XLOOKUP(Table1[[#This Row],[MyyjäID]],myyjat!$A$2:$A$16,myyjat!$B$2:$B$16)</f>
        <v>Jani</v>
      </c>
      <c r="I5479">
        <f>_xlfn.XLOOKUP(Table1[[#This Row],[Tuotenumero]],tuotteet!$A$2:$A$26,tuotteet!$C$2:$C$26)</f>
        <v>3</v>
      </c>
      <c r="J5479" t="str">
        <f>_xlfn.XLOOKUP(Table1[[#This Row],[ryhmäID]],ryhmat!$A$2:$A$7,ryhmat!$B$2:$B$7)</f>
        <v>TV</v>
      </c>
      <c r="K5479">
        <f>Table1[[#This Row],[Myyntihinta]]-Table1[[#This Row],[Ostohinta]]</f>
        <v>130.31</v>
      </c>
    </row>
    <row r="5480" spans="1:11" x14ac:dyDescent="0.2">
      <c r="A5480">
        <v>55978</v>
      </c>
      <c r="B5480" s="21">
        <v>44994</v>
      </c>
      <c r="C5480" s="26" t="s">
        <v>828</v>
      </c>
      <c r="D5480">
        <v>1</v>
      </c>
      <c r="E5480">
        <v>3</v>
      </c>
      <c r="F5480">
        <v>15</v>
      </c>
      <c r="G5480">
        <v>10.88</v>
      </c>
      <c r="H5480" t="str">
        <f>_xlfn.XLOOKUP(Table1[[#This Row],[MyyjäID]],myyjat!$A$2:$A$16,myyjat!$B$2:$B$16)</f>
        <v>Pekka</v>
      </c>
      <c r="I5480">
        <f>_xlfn.XLOOKUP(Table1[[#This Row],[Tuotenumero]],tuotteet!$A$2:$A$26,tuotteet!$C$2:$C$26)</f>
        <v>4</v>
      </c>
      <c r="J5480" t="str">
        <f>_xlfn.XLOOKUP(Table1[[#This Row],[ryhmäID]],ryhmat!$A$2:$A$7,ryhmat!$B$2:$B$7)</f>
        <v>Tarvikkeet</v>
      </c>
      <c r="K5480">
        <f>Table1[[#This Row],[Myyntihinta]]-Table1[[#This Row],[Ostohinta]]</f>
        <v>4.1199999999999992</v>
      </c>
    </row>
    <row r="5481" spans="1:11" x14ac:dyDescent="0.2">
      <c r="A5481">
        <v>55979</v>
      </c>
      <c r="B5481" s="21">
        <v>44994</v>
      </c>
      <c r="C5481" s="26" t="s">
        <v>833</v>
      </c>
      <c r="D5481">
        <v>1</v>
      </c>
      <c r="E5481">
        <v>7</v>
      </c>
      <c r="F5481">
        <v>33</v>
      </c>
      <c r="G5481">
        <v>19.59</v>
      </c>
      <c r="H5481" t="str">
        <f>_xlfn.XLOOKUP(Table1[[#This Row],[MyyjäID]],myyjat!$A$2:$A$16,myyjat!$B$2:$B$16)</f>
        <v>Rauno</v>
      </c>
      <c r="I5481">
        <f>_xlfn.XLOOKUP(Table1[[#This Row],[Tuotenumero]],tuotteet!$A$2:$A$26,tuotteet!$C$2:$C$26)</f>
        <v>4</v>
      </c>
      <c r="J5481" t="str">
        <f>_xlfn.XLOOKUP(Table1[[#This Row],[ryhmäID]],ryhmat!$A$2:$A$7,ryhmat!$B$2:$B$7)</f>
        <v>Tarvikkeet</v>
      </c>
      <c r="K5481">
        <f>Table1[[#This Row],[Myyntihinta]]-Table1[[#This Row],[Ostohinta]]</f>
        <v>13.41</v>
      </c>
    </row>
    <row r="5482" spans="1:11" x14ac:dyDescent="0.2">
      <c r="A5482">
        <v>55980</v>
      </c>
      <c r="B5482" s="21">
        <v>44994</v>
      </c>
      <c r="C5482" s="26" t="s">
        <v>828</v>
      </c>
      <c r="D5482">
        <v>1</v>
      </c>
      <c r="E5482">
        <v>1</v>
      </c>
      <c r="F5482">
        <v>14</v>
      </c>
      <c r="G5482">
        <v>10.53</v>
      </c>
      <c r="H5482" t="str">
        <f>_xlfn.XLOOKUP(Table1[[#This Row],[MyyjäID]],myyjat!$A$2:$A$16,myyjat!$B$2:$B$16)</f>
        <v>Jani</v>
      </c>
      <c r="I5482">
        <f>_xlfn.XLOOKUP(Table1[[#This Row],[Tuotenumero]],tuotteet!$A$2:$A$26,tuotteet!$C$2:$C$26)</f>
        <v>4</v>
      </c>
      <c r="J5482" t="str">
        <f>_xlfn.XLOOKUP(Table1[[#This Row],[ryhmäID]],ryhmat!$A$2:$A$7,ryhmat!$B$2:$B$7)</f>
        <v>Tarvikkeet</v>
      </c>
      <c r="K5482">
        <f>Table1[[#This Row],[Myyntihinta]]-Table1[[#This Row],[Ostohinta]]</f>
        <v>3.4700000000000006</v>
      </c>
    </row>
    <row r="5483" spans="1:11" x14ac:dyDescent="0.2">
      <c r="A5483">
        <v>55981</v>
      </c>
      <c r="B5483" s="21">
        <v>44995</v>
      </c>
      <c r="C5483" s="26" t="s">
        <v>828</v>
      </c>
      <c r="D5483">
        <v>1</v>
      </c>
      <c r="E5483">
        <v>18</v>
      </c>
      <c r="F5483">
        <v>14</v>
      </c>
      <c r="G5483">
        <v>10.99</v>
      </c>
      <c r="H5483" t="str">
        <f>_xlfn.XLOOKUP(Table1[[#This Row],[MyyjäID]],myyjat!$A$2:$A$16,myyjat!$B$2:$B$16)</f>
        <v>Juhani</v>
      </c>
      <c r="I5483">
        <f>_xlfn.XLOOKUP(Table1[[#This Row],[Tuotenumero]],tuotteet!$A$2:$A$26,tuotteet!$C$2:$C$26)</f>
        <v>4</v>
      </c>
      <c r="J5483" t="str">
        <f>_xlfn.XLOOKUP(Table1[[#This Row],[ryhmäID]],ryhmat!$A$2:$A$7,ryhmat!$B$2:$B$7)</f>
        <v>Tarvikkeet</v>
      </c>
      <c r="K5483">
        <f>Table1[[#This Row],[Myyntihinta]]-Table1[[#This Row],[Ostohinta]]</f>
        <v>3.01</v>
      </c>
    </row>
    <row r="5484" spans="1:11" x14ac:dyDescent="0.2">
      <c r="A5484">
        <v>55982</v>
      </c>
      <c r="B5484" s="21">
        <v>44996</v>
      </c>
      <c r="C5484" s="26" t="s">
        <v>826</v>
      </c>
      <c r="D5484">
        <v>1</v>
      </c>
      <c r="E5484">
        <v>3</v>
      </c>
      <c r="F5484">
        <v>17</v>
      </c>
      <c r="G5484">
        <v>9.52</v>
      </c>
      <c r="H5484" t="str">
        <f>_xlfn.XLOOKUP(Table1[[#This Row],[MyyjäID]],myyjat!$A$2:$A$16,myyjat!$B$2:$B$16)</f>
        <v>Pekka</v>
      </c>
      <c r="I5484">
        <f>_xlfn.XLOOKUP(Table1[[#This Row],[Tuotenumero]],tuotteet!$A$2:$A$26,tuotteet!$C$2:$C$26)</f>
        <v>4</v>
      </c>
      <c r="J5484" t="str">
        <f>_xlfn.XLOOKUP(Table1[[#This Row],[ryhmäID]],ryhmat!$A$2:$A$7,ryhmat!$B$2:$B$7)</f>
        <v>Tarvikkeet</v>
      </c>
      <c r="K5484">
        <f>Table1[[#This Row],[Myyntihinta]]-Table1[[#This Row],[Ostohinta]]</f>
        <v>7.48</v>
      </c>
    </row>
    <row r="5485" spans="1:11" x14ac:dyDescent="0.2">
      <c r="A5485">
        <v>55983</v>
      </c>
      <c r="B5485" s="21">
        <v>44996</v>
      </c>
      <c r="C5485" s="26" t="s">
        <v>828</v>
      </c>
      <c r="D5485">
        <v>1</v>
      </c>
      <c r="E5485">
        <v>18</v>
      </c>
      <c r="F5485">
        <v>15</v>
      </c>
      <c r="G5485">
        <v>11.23</v>
      </c>
      <c r="H5485" t="str">
        <f>_xlfn.XLOOKUP(Table1[[#This Row],[MyyjäID]],myyjat!$A$2:$A$16,myyjat!$B$2:$B$16)</f>
        <v>Juhani</v>
      </c>
      <c r="I5485">
        <f>_xlfn.XLOOKUP(Table1[[#This Row],[Tuotenumero]],tuotteet!$A$2:$A$26,tuotteet!$C$2:$C$26)</f>
        <v>4</v>
      </c>
      <c r="J5485" t="str">
        <f>_xlfn.XLOOKUP(Table1[[#This Row],[ryhmäID]],ryhmat!$A$2:$A$7,ryhmat!$B$2:$B$7)</f>
        <v>Tarvikkeet</v>
      </c>
      <c r="K5485">
        <f>Table1[[#This Row],[Myyntihinta]]-Table1[[#This Row],[Ostohinta]]</f>
        <v>3.7699999999999996</v>
      </c>
    </row>
    <row r="5486" spans="1:11" x14ac:dyDescent="0.2">
      <c r="A5486">
        <v>55984</v>
      </c>
      <c r="B5486" s="21">
        <v>44996</v>
      </c>
      <c r="C5486" s="26" t="s">
        <v>827</v>
      </c>
      <c r="D5486">
        <v>1</v>
      </c>
      <c r="E5486">
        <v>16</v>
      </c>
      <c r="F5486">
        <v>258</v>
      </c>
      <c r="G5486">
        <v>130.88999999999999</v>
      </c>
      <c r="H5486" t="str">
        <f>_xlfn.XLOOKUP(Table1[[#This Row],[MyyjäID]],myyjat!$A$2:$A$16,myyjat!$B$2:$B$16)</f>
        <v>Sanni</v>
      </c>
      <c r="I5486">
        <f>_xlfn.XLOOKUP(Table1[[#This Row],[Tuotenumero]],tuotteet!$A$2:$A$26,tuotteet!$C$2:$C$26)</f>
        <v>1</v>
      </c>
      <c r="J5486" t="str">
        <f>_xlfn.XLOOKUP(Table1[[#This Row],[ryhmäID]],ryhmat!$A$2:$A$7,ryhmat!$B$2:$B$7)</f>
        <v>Äänentoisto</v>
      </c>
      <c r="K5486">
        <f>Table1[[#This Row],[Myyntihinta]]-Table1[[#This Row],[Ostohinta]]</f>
        <v>127.11000000000001</v>
      </c>
    </row>
    <row r="5487" spans="1:11" x14ac:dyDescent="0.2">
      <c r="A5487">
        <v>55985</v>
      </c>
      <c r="B5487" s="21">
        <v>44996</v>
      </c>
      <c r="C5487" s="26" t="s">
        <v>830</v>
      </c>
      <c r="D5487">
        <v>1</v>
      </c>
      <c r="E5487">
        <v>7</v>
      </c>
      <c r="F5487">
        <v>55</v>
      </c>
      <c r="G5487">
        <v>43.91</v>
      </c>
      <c r="H5487" t="str">
        <f>_xlfn.XLOOKUP(Table1[[#This Row],[MyyjäID]],myyjat!$A$2:$A$16,myyjat!$B$2:$B$16)</f>
        <v>Rauno</v>
      </c>
      <c r="I5487">
        <f>_xlfn.XLOOKUP(Table1[[#This Row],[Tuotenumero]],tuotteet!$A$2:$A$26,tuotteet!$C$2:$C$26)</f>
        <v>4</v>
      </c>
      <c r="J5487" t="str">
        <f>_xlfn.XLOOKUP(Table1[[#This Row],[ryhmäID]],ryhmat!$A$2:$A$7,ryhmat!$B$2:$B$7)</f>
        <v>Tarvikkeet</v>
      </c>
      <c r="K5487">
        <f>Table1[[#This Row],[Myyntihinta]]-Table1[[#This Row],[Ostohinta]]</f>
        <v>11.090000000000003</v>
      </c>
    </row>
    <row r="5488" spans="1:11" x14ac:dyDescent="0.2">
      <c r="A5488">
        <v>55986</v>
      </c>
      <c r="B5488" s="21">
        <v>44997</v>
      </c>
      <c r="C5488" s="26" t="s">
        <v>828</v>
      </c>
      <c r="D5488">
        <v>1</v>
      </c>
      <c r="E5488">
        <v>3</v>
      </c>
      <c r="F5488">
        <v>15</v>
      </c>
      <c r="G5488">
        <v>10.86</v>
      </c>
      <c r="H5488" t="str">
        <f>_xlfn.XLOOKUP(Table1[[#This Row],[MyyjäID]],myyjat!$A$2:$A$16,myyjat!$B$2:$B$16)</f>
        <v>Pekka</v>
      </c>
      <c r="I5488">
        <f>_xlfn.XLOOKUP(Table1[[#This Row],[Tuotenumero]],tuotteet!$A$2:$A$26,tuotteet!$C$2:$C$26)</f>
        <v>4</v>
      </c>
      <c r="J5488" t="str">
        <f>_xlfn.XLOOKUP(Table1[[#This Row],[ryhmäID]],ryhmat!$A$2:$A$7,ryhmat!$B$2:$B$7)</f>
        <v>Tarvikkeet</v>
      </c>
      <c r="K5488">
        <f>Table1[[#This Row],[Myyntihinta]]-Table1[[#This Row],[Ostohinta]]</f>
        <v>4.1400000000000006</v>
      </c>
    </row>
    <row r="5489" spans="1:11" x14ac:dyDescent="0.2">
      <c r="A5489">
        <v>55987</v>
      </c>
      <c r="B5489" s="21">
        <v>44997</v>
      </c>
      <c r="C5489" s="26" t="s">
        <v>828</v>
      </c>
      <c r="D5489">
        <v>1</v>
      </c>
      <c r="E5489">
        <v>7</v>
      </c>
      <c r="F5489">
        <v>14</v>
      </c>
      <c r="G5489">
        <v>11.25</v>
      </c>
      <c r="H5489" t="str">
        <f>_xlfn.XLOOKUP(Table1[[#This Row],[MyyjäID]],myyjat!$A$2:$A$16,myyjat!$B$2:$B$16)</f>
        <v>Rauno</v>
      </c>
      <c r="I5489">
        <f>_xlfn.XLOOKUP(Table1[[#This Row],[Tuotenumero]],tuotteet!$A$2:$A$26,tuotteet!$C$2:$C$26)</f>
        <v>4</v>
      </c>
      <c r="J5489" t="str">
        <f>_xlfn.XLOOKUP(Table1[[#This Row],[ryhmäID]],ryhmat!$A$2:$A$7,ryhmat!$B$2:$B$7)</f>
        <v>Tarvikkeet</v>
      </c>
      <c r="K5489">
        <f>Table1[[#This Row],[Myyntihinta]]-Table1[[#This Row],[Ostohinta]]</f>
        <v>2.75</v>
      </c>
    </row>
    <row r="5490" spans="1:11" x14ac:dyDescent="0.2">
      <c r="A5490">
        <v>55988</v>
      </c>
      <c r="B5490" s="21">
        <v>44997</v>
      </c>
      <c r="C5490" s="26" t="s">
        <v>829</v>
      </c>
      <c r="D5490">
        <v>1</v>
      </c>
      <c r="E5490">
        <v>6</v>
      </c>
      <c r="F5490">
        <v>326</v>
      </c>
      <c r="G5490">
        <v>226.77</v>
      </c>
      <c r="H5490" t="str">
        <f>_xlfn.XLOOKUP(Table1[[#This Row],[MyyjäID]],myyjat!$A$2:$A$16,myyjat!$B$2:$B$16)</f>
        <v>Hessu</v>
      </c>
      <c r="I5490">
        <f>_xlfn.XLOOKUP(Table1[[#This Row],[Tuotenumero]],tuotteet!$A$2:$A$26,tuotteet!$C$2:$C$26)</f>
        <v>3</v>
      </c>
      <c r="J5490" t="str">
        <f>_xlfn.XLOOKUP(Table1[[#This Row],[ryhmäID]],ryhmat!$A$2:$A$7,ryhmat!$B$2:$B$7)</f>
        <v>TV</v>
      </c>
      <c r="K5490">
        <f>Table1[[#This Row],[Myyntihinta]]-Table1[[#This Row],[Ostohinta]]</f>
        <v>99.22999999999999</v>
      </c>
    </row>
    <row r="5491" spans="1:11" x14ac:dyDescent="0.2">
      <c r="A5491">
        <v>55989</v>
      </c>
      <c r="B5491" s="21">
        <v>44998</v>
      </c>
      <c r="C5491" s="26" t="s">
        <v>828</v>
      </c>
      <c r="D5491">
        <v>1</v>
      </c>
      <c r="E5491">
        <v>14</v>
      </c>
      <c r="F5491">
        <v>14</v>
      </c>
      <c r="G5491">
        <v>10.73</v>
      </c>
      <c r="H5491" t="str">
        <f>_xlfn.XLOOKUP(Table1[[#This Row],[MyyjäID]],myyjat!$A$2:$A$16,myyjat!$B$2:$B$16)</f>
        <v>Hillevi</v>
      </c>
      <c r="I5491">
        <f>_xlfn.XLOOKUP(Table1[[#This Row],[Tuotenumero]],tuotteet!$A$2:$A$26,tuotteet!$C$2:$C$26)</f>
        <v>4</v>
      </c>
      <c r="J5491" t="str">
        <f>_xlfn.XLOOKUP(Table1[[#This Row],[ryhmäID]],ryhmat!$A$2:$A$7,ryhmat!$B$2:$B$7)</f>
        <v>Tarvikkeet</v>
      </c>
      <c r="K5491">
        <f>Table1[[#This Row],[Myyntihinta]]-Table1[[#This Row],[Ostohinta]]</f>
        <v>3.2699999999999996</v>
      </c>
    </row>
    <row r="5492" spans="1:11" x14ac:dyDescent="0.2">
      <c r="A5492">
        <v>55990</v>
      </c>
      <c r="B5492" s="21">
        <v>44999</v>
      </c>
      <c r="C5492" s="26" t="s">
        <v>830</v>
      </c>
      <c r="D5492">
        <v>1</v>
      </c>
      <c r="E5492">
        <v>5</v>
      </c>
      <c r="F5492">
        <v>54</v>
      </c>
      <c r="G5492">
        <v>44.79</v>
      </c>
      <c r="H5492" t="str">
        <f>_xlfn.XLOOKUP(Table1[[#This Row],[MyyjäID]],myyjat!$A$2:$A$16,myyjat!$B$2:$B$16)</f>
        <v>Liisa</v>
      </c>
      <c r="I5492">
        <f>_xlfn.XLOOKUP(Table1[[#This Row],[Tuotenumero]],tuotteet!$A$2:$A$26,tuotteet!$C$2:$C$26)</f>
        <v>4</v>
      </c>
      <c r="J5492" t="str">
        <f>_xlfn.XLOOKUP(Table1[[#This Row],[ryhmäID]],ryhmat!$A$2:$A$7,ryhmat!$B$2:$B$7)</f>
        <v>Tarvikkeet</v>
      </c>
      <c r="K5492">
        <f>Table1[[#This Row],[Myyntihinta]]-Table1[[#This Row],[Ostohinta]]</f>
        <v>9.2100000000000009</v>
      </c>
    </row>
    <row r="5493" spans="1:11" x14ac:dyDescent="0.2">
      <c r="A5493">
        <v>55991</v>
      </c>
      <c r="B5493" s="21">
        <v>44999</v>
      </c>
      <c r="C5493" s="26" t="s">
        <v>828</v>
      </c>
      <c r="D5493">
        <v>1</v>
      </c>
      <c r="E5493">
        <v>15</v>
      </c>
      <c r="F5493">
        <v>15</v>
      </c>
      <c r="G5493">
        <v>11.03</v>
      </c>
      <c r="H5493" t="str">
        <f>_xlfn.XLOOKUP(Table1[[#This Row],[MyyjäID]],myyjat!$A$2:$A$16,myyjat!$B$2:$B$16)</f>
        <v>Sohvi</v>
      </c>
      <c r="I5493">
        <f>_xlfn.XLOOKUP(Table1[[#This Row],[Tuotenumero]],tuotteet!$A$2:$A$26,tuotteet!$C$2:$C$26)</f>
        <v>4</v>
      </c>
      <c r="J5493" t="str">
        <f>_xlfn.XLOOKUP(Table1[[#This Row],[ryhmäID]],ryhmat!$A$2:$A$7,ryhmat!$B$2:$B$7)</f>
        <v>Tarvikkeet</v>
      </c>
      <c r="K5493">
        <f>Table1[[#This Row],[Myyntihinta]]-Table1[[#This Row],[Ostohinta]]</f>
        <v>3.9700000000000006</v>
      </c>
    </row>
    <row r="5494" spans="1:11" x14ac:dyDescent="0.2">
      <c r="A5494">
        <v>55992</v>
      </c>
      <c r="B5494" s="21">
        <v>45000</v>
      </c>
      <c r="C5494" s="26" t="s">
        <v>833</v>
      </c>
      <c r="D5494">
        <v>1</v>
      </c>
      <c r="E5494">
        <v>11</v>
      </c>
      <c r="F5494">
        <v>33</v>
      </c>
      <c r="G5494">
        <v>19.88</v>
      </c>
      <c r="H5494" t="str">
        <f>_xlfn.XLOOKUP(Table1[[#This Row],[MyyjäID]],myyjat!$A$2:$A$16,myyjat!$B$2:$B$16)</f>
        <v>Lisbeth</v>
      </c>
      <c r="I5494">
        <f>_xlfn.XLOOKUP(Table1[[#This Row],[Tuotenumero]],tuotteet!$A$2:$A$26,tuotteet!$C$2:$C$26)</f>
        <v>4</v>
      </c>
      <c r="J5494" t="str">
        <f>_xlfn.XLOOKUP(Table1[[#This Row],[ryhmäID]],ryhmat!$A$2:$A$7,ryhmat!$B$2:$B$7)</f>
        <v>Tarvikkeet</v>
      </c>
      <c r="K5494">
        <f>Table1[[#This Row],[Myyntihinta]]-Table1[[#This Row],[Ostohinta]]</f>
        <v>13.120000000000001</v>
      </c>
    </row>
    <row r="5495" spans="1:11" x14ac:dyDescent="0.2">
      <c r="A5495">
        <v>55993</v>
      </c>
      <c r="B5495" s="21">
        <v>45000</v>
      </c>
      <c r="C5495" s="26" t="s">
        <v>831</v>
      </c>
      <c r="D5495">
        <v>1</v>
      </c>
      <c r="E5495">
        <v>9</v>
      </c>
      <c r="F5495">
        <v>116</v>
      </c>
      <c r="G5495">
        <v>76.64</v>
      </c>
      <c r="H5495" t="str">
        <f>_xlfn.XLOOKUP(Table1[[#This Row],[MyyjäID]],myyjat!$A$2:$A$16,myyjat!$B$2:$B$16)</f>
        <v>Maija</v>
      </c>
      <c r="I5495">
        <f>_xlfn.XLOOKUP(Table1[[#This Row],[Tuotenumero]],tuotteet!$A$2:$A$26,tuotteet!$C$2:$C$26)</f>
        <v>6</v>
      </c>
      <c r="J5495" t="str">
        <f>_xlfn.XLOOKUP(Table1[[#This Row],[ryhmäID]],ryhmat!$A$2:$A$7,ryhmat!$B$2:$B$7)</f>
        <v>Digiboxit</v>
      </c>
      <c r="K5495">
        <f>Table1[[#This Row],[Myyntihinta]]-Table1[[#This Row],[Ostohinta]]</f>
        <v>39.36</v>
      </c>
    </row>
    <row r="5496" spans="1:11" x14ac:dyDescent="0.2">
      <c r="A5496">
        <v>55994</v>
      </c>
      <c r="B5496" s="21">
        <v>45000</v>
      </c>
      <c r="C5496" s="26" t="s">
        <v>828</v>
      </c>
      <c r="D5496">
        <v>1</v>
      </c>
      <c r="E5496">
        <v>3</v>
      </c>
      <c r="F5496">
        <v>15</v>
      </c>
      <c r="G5496">
        <v>10.92</v>
      </c>
      <c r="H5496" t="str">
        <f>_xlfn.XLOOKUP(Table1[[#This Row],[MyyjäID]],myyjat!$A$2:$A$16,myyjat!$B$2:$B$16)</f>
        <v>Pekka</v>
      </c>
      <c r="I5496">
        <f>_xlfn.XLOOKUP(Table1[[#This Row],[Tuotenumero]],tuotteet!$A$2:$A$26,tuotteet!$C$2:$C$26)</f>
        <v>4</v>
      </c>
      <c r="J5496" t="str">
        <f>_xlfn.XLOOKUP(Table1[[#This Row],[ryhmäID]],ryhmat!$A$2:$A$7,ryhmat!$B$2:$B$7)</f>
        <v>Tarvikkeet</v>
      </c>
      <c r="K5496">
        <f>Table1[[#This Row],[Myyntihinta]]-Table1[[#This Row],[Ostohinta]]</f>
        <v>4.08</v>
      </c>
    </row>
    <row r="5497" spans="1:11" x14ac:dyDescent="0.2">
      <c r="A5497">
        <v>55995</v>
      </c>
      <c r="B5497" s="21">
        <v>45000</v>
      </c>
      <c r="C5497" s="26" t="s">
        <v>827</v>
      </c>
      <c r="D5497">
        <v>1</v>
      </c>
      <c r="E5497">
        <v>5</v>
      </c>
      <c r="F5497">
        <v>250</v>
      </c>
      <c r="G5497">
        <v>128.22999999999999</v>
      </c>
      <c r="H5497" t="str">
        <f>_xlfn.XLOOKUP(Table1[[#This Row],[MyyjäID]],myyjat!$A$2:$A$16,myyjat!$B$2:$B$16)</f>
        <v>Liisa</v>
      </c>
      <c r="I5497">
        <f>_xlfn.XLOOKUP(Table1[[#This Row],[Tuotenumero]],tuotteet!$A$2:$A$26,tuotteet!$C$2:$C$26)</f>
        <v>1</v>
      </c>
      <c r="J5497" t="str">
        <f>_xlfn.XLOOKUP(Table1[[#This Row],[ryhmäID]],ryhmat!$A$2:$A$7,ryhmat!$B$2:$B$7)</f>
        <v>Äänentoisto</v>
      </c>
      <c r="K5497">
        <f>Table1[[#This Row],[Myyntihinta]]-Table1[[#This Row],[Ostohinta]]</f>
        <v>121.77000000000001</v>
      </c>
    </row>
    <row r="5498" spans="1:11" x14ac:dyDescent="0.2">
      <c r="A5498">
        <v>55996</v>
      </c>
      <c r="B5498" s="21">
        <v>45001</v>
      </c>
      <c r="C5498" s="26" t="s">
        <v>828</v>
      </c>
      <c r="D5498">
        <v>1</v>
      </c>
      <c r="E5498">
        <v>6</v>
      </c>
      <c r="F5498">
        <v>14</v>
      </c>
      <c r="G5498">
        <v>10.16</v>
      </c>
      <c r="H5498" t="str">
        <f>_xlfn.XLOOKUP(Table1[[#This Row],[MyyjäID]],myyjat!$A$2:$A$16,myyjat!$B$2:$B$16)</f>
        <v>Hessu</v>
      </c>
      <c r="I5498">
        <f>_xlfn.XLOOKUP(Table1[[#This Row],[Tuotenumero]],tuotteet!$A$2:$A$26,tuotteet!$C$2:$C$26)</f>
        <v>4</v>
      </c>
      <c r="J5498" t="str">
        <f>_xlfn.XLOOKUP(Table1[[#This Row],[ryhmäID]],ryhmat!$A$2:$A$7,ryhmat!$B$2:$B$7)</f>
        <v>Tarvikkeet</v>
      </c>
      <c r="K5498">
        <f>Table1[[#This Row],[Myyntihinta]]-Table1[[#This Row],[Ostohinta]]</f>
        <v>3.84</v>
      </c>
    </row>
    <row r="5499" spans="1:11" x14ac:dyDescent="0.2">
      <c r="A5499">
        <v>55997</v>
      </c>
      <c r="B5499" s="21">
        <v>45001</v>
      </c>
      <c r="C5499" s="26" t="s">
        <v>828</v>
      </c>
      <c r="D5499">
        <v>1</v>
      </c>
      <c r="E5499">
        <v>14</v>
      </c>
      <c r="F5499">
        <v>14</v>
      </c>
      <c r="G5499">
        <v>10.66</v>
      </c>
      <c r="H5499" t="str">
        <f>_xlfn.XLOOKUP(Table1[[#This Row],[MyyjäID]],myyjat!$A$2:$A$16,myyjat!$B$2:$B$16)</f>
        <v>Hillevi</v>
      </c>
      <c r="I5499">
        <f>_xlfn.XLOOKUP(Table1[[#This Row],[Tuotenumero]],tuotteet!$A$2:$A$26,tuotteet!$C$2:$C$26)</f>
        <v>4</v>
      </c>
      <c r="J5499" t="str">
        <f>_xlfn.XLOOKUP(Table1[[#This Row],[ryhmäID]],ryhmat!$A$2:$A$7,ryhmat!$B$2:$B$7)</f>
        <v>Tarvikkeet</v>
      </c>
      <c r="K5499">
        <f>Table1[[#This Row],[Myyntihinta]]-Table1[[#This Row],[Ostohinta]]</f>
        <v>3.34</v>
      </c>
    </row>
    <row r="5500" spans="1:11" x14ac:dyDescent="0.2">
      <c r="A5500">
        <v>55998</v>
      </c>
      <c r="B5500" s="21">
        <v>45001</v>
      </c>
      <c r="C5500" s="26" t="s">
        <v>828</v>
      </c>
      <c r="D5500">
        <v>1</v>
      </c>
      <c r="E5500">
        <v>7</v>
      </c>
      <c r="F5500">
        <v>14</v>
      </c>
      <c r="G5500">
        <v>11.23</v>
      </c>
      <c r="H5500" t="str">
        <f>_xlfn.XLOOKUP(Table1[[#This Row],[MyyjäID]],myyjat!$A$2:$A$16,myyjat!$B$2:$B$16)</f>
        <v>Rauno</v>
      </c>
      <c r="I5500">
        <f>_xlfn.XLOOKUP(Table1[[#This Row],[Tuotenumero]],tuotteet!$A$2:$A$26,tuotteet!$C$2:$C$26)</f>
        <v>4</v>
      </c>
      <c r="J5500" t="str">
        <f>_xlfn.XLOOKUP(Table1[[#This Row],[ryhmäID]],ryhmat!$A$2:$A$7,ryhmat!$B$2:$B$7)</f>
        <v>Tarvikkeet</v>
      </c>
      <c r="K5500">
        <f>Table1[[#This Row],[Myyntihinta]]-Table1[[#This Row],[Ostohinta]]</f>
        <v>2.7699999999999996</v>
      </c>
    </row>
    <row r="5501" spans="1:11" x14ac:dyDescent="0.2">
      <c r="A5501">
        <v>55999</v>
      </c>
      <c r="B5501" s="21">
        <v>45001</v>
      </c>
      <c r="C5501" s="26" t="s">
        <v>828</v>
      </c>
      <c r="D5501">
        <v>1</v>
      </c>
      <c r="E5501">
        <v>5</v>
      </c>
      <c r="F5501">
        <v>15</v>
      </c>
      <c r="G5501">
        <v>10.66</v>
      </c>
      <c r="H5501" t="str">
        <f>_xlfn.XLOOKUP(Table1[[#This Row],[MyyjäID]],myyjat!$A$2:$A$16,myyjat!$B$2:$B$16)</f>
        <v>Liisa</v>
      </c>
      <c r="I5501">
        <f>_xlfn.XLOOKUP(Table1[[#This Row],[Tuotenumero]],tuotteet!$A$2:$A$26,tuotteet!$C$2:$C$26)</f>
        <v>4</v>
      </c>
      <c r="J5501" t="str">
        <f>_xlfn.XLOOKUP(Table1[[#This Row],[ryhmäID]],ryhmat!$A$2:$A$7,ryhmat!$B$2:$B$7)</f>
        <v>Tarvikkeet</v>
      </c>
      <c r="K5501">
        <f>Table1[[#This Row],[Myyntihinta]]-Table1[[#This Row],[Ostohinta]]</f>
        <v>4.34</v>
      </c>
    </row>
    <row r="5502" spans="1:11" x14ac:dyDescent="0.2">
      <c r="A5502">
        <v>56000</v>
      </c>
      <c r="B5502" s="21">
        <v>45002</v>
      </c>
      <c r="C5502" s="26" t="s">
        <v>828</v>
      </c>
      <c r="D5502">
        <v>1</v>
      </c>
      <c r="E5502">
        <v>16</v>
      </c>
      <c r="F5502">
        <v>15</v>
      </c>
      <c r="G5502">
        <v>11.11</v>
      </c>
      <c r="H5502" t="str">
        <f>_xlfn.XLOOKUP(Table1[[#This Row],[MyyjäID]],myyjat!$A$2:$A$16,myyjat!$B$2:$B$16)</f>
        <v>Sanni</v>
      </c>
      <c r="I5502">
        <f>_xlfn.XLOOKUP(Table1[[#This Row],[Tuotenumero]],tuotteet!$A$2:$A$26,tuotteet!$C$2:$C$26)</f>
        <v>4</v>
      </c>
      <c r="J5502" t="str">
        <f>_xlfn.XLOOKUP(Table1[[#This Row],[ryhmäID]],ryhmat!$A$2:$A$7,ryhmat!$B$2:$B$7)</f>
        <v>Tarvikkeet</v>
      </c>
      <c r="K5502">
        <f>Table1[[#This Row],[Myyntihinta]]-Table1[[#This Row],[Ostohinta]]</f>
        <v>3.8900000000000006</v>
      </c>
    </row>
    <row r="5503" spans="1:11" x14ac:dyDescent="0.2">
      <c r="A5503">
        <v>56001</v>
      </c>
      <c r="B5503" s="21">
        <v>45002</v>
      </c>
      <c r="C5503" s="26" t="s">
        <v>827</v>
      </c>
      <c r="D5503">
        <v>1</v>
      </c>
      <c r="E5503">
        <v>1</v>
      </c>
      <c r="F5503">
        <v>255</v>
      </c>
      <c r="G5503">
        <v>129.57</v>
      </c>
      <c r="H5503" t="str">
        <f>_xlfn.XLOOKUP(Table1[[#This Row],[MyyjäID]],myyjat!$A$2:$A$16,myyjat!$B$2:$B$16)</f>
        <v>Jani</v>
      </c>
      <c r="I5503">
        <f>_xlfn.XLOOKUP(Table1[[#This Row],[Tuotenumero]],tuotteet!$A$2:$A$26,tuotteet!$C$2:$C$26)</f>
        <v>1</v>
      </c>
      <c r="J5503" t="str">
        <f>_xlfn.XLOOKUP(Table1[[#This Row],[ryhmäID]],ryhmat!$A$2:$A$7,ryhmat!$B$2:$B$7)</f>
        <v>Äänentoisto</v>
      </c>
      <c r="K5503">
        <f>Table1[[#This Row],[Myyntihinta]]-Table1[[#This Row],[Ostohinta]]</f>
        <v>125.43</v>
      </c>
    </row>
    <row r="5504" spans="1:11" x14ac:dyDescent="0.2">
      <c r="A5504">
        <v>56002</v>
      </c>
      <c r="B5504" s="21">
        <v>45003</v>
      </c>
      <c r="C5504" s="26" t="s">
        <v>827</v>
      </c>
      <c r="D5504">
        <v>1</v>
      </c>
      <c r="E5504">
        <v>9</v>
      </c>
      <c r="F5504">
        <v>239</v>
      </c>
      <c r="G5504">
        <v>139.16999999999999</v>
      </c>
      <c r="H5504" t="str">
        <f>_xlfn.XLOOKUP(Table1[[#This Row],[MyyjäID]],myyjat!$A$2:$A$16,myyjat!$B$2:$B$16)</f>
        <v>Maija</v>
      </c>
      <c r="I5504">
        <f>_xlfn.XLOOKUP(Table1[[#This Row],[Tuotenumero]],tuotteet!$A$2:$A$26,tuotteet!$C$2:$C$26)</f>
        <v>1</v>
      </c>
      <c r="J5504" t="str">
        <f>_xlfn.XLOOKUP(Table1[[#This Row],[ryhmäID]],ryhmat!$A$2:$A$7,ryhmat!$B$2:$B$7)</f>
        <v>Äänentoisto</v>
      </c>
      <c r="K5504">
        <f>Table1[[#This Row],[Myyntihinta]]-Table1[[#This Row],[Ostohinta]]</f>
        <v>99.830000000000013</v>
      </c>
    </row>
    <row r="5505" spans="1:11" x14ac:dyDescent="0.2">
      <c r="A5505">
        <v>56003</v>
      </c>
      <c r="B5505" s="21">
        <v>45003</v>
      </c>
      <c r="C5505" s="26" t="s">
        <v>828</v>
      </c>
      <c r="D5505">
        <v>1</v>
      </c>
      <c r="E5505">
        <v>6</v>
      </c>
      <c r="F5505">
        <v>15</v>
      </c>
      <c r="G5505">
        <v>10.72</v>
      </c>
      <c r="H5505" t="str">
        <f>_xlfn.XLOOKUP(Table1[[#This Row],[MyyjäID]],myyjat!$A$2:$A$16,myyjat!$B$2:$B$16)</f>
        <v>Hessu</v>
      </c>
      <c r="I5505">
        <f>_xlfn.XLOOKUP(Table1[[#This Row],[Tuotenumero]],tuotteet!$A$2:$A$26,tuotteet!$C$2:$C$26)</f>
        <v>4</v>
      </c>
      <c r="J5505" t="str">
        <f>_xlfn.XLOOKUP(Table1[[#This Row],[ryhmäID]],ryhmat!$A$2:$A$7,ryhmat!$B$2:$B$7)</f>
        <v>Tarvikkeet</v>
      </c>
      <c r="K5505">
        <f>Table1[[#This Row],[Myyntihinta]]-Table1[[#This Row],[Ostohinta]]</f>
        <v>4.2799999999999994</v>
      </c>
    </row>
    <row r="5506" spans="1:11" x14ac:dyDescent="0.2">
      <c r="A5506">
        <v>56004</v>
      </c>
      <c r="B5506" s="21">
        <v>45003</v>
      </c>
      <c r="C5506" s="26" t="s">
        <v>828</v>
      </c>
      <c r="D5506">
        <v>1</v>
      </c>
      <c r="E5506">
        <v>19</v>
      </c>
      <c r="F5506">
        <v>15</v>
      </c>
      <c r="G5506">
        <v>10.91</v>
      </c>
      <c r="H5506" t="str">
        <f>_xlfn.XLOOKUP(Table1[[#This Row],[MyyjäID]],myyjat!$A$2:$A$16,myyjat!$B$2:$B$16)</f>
        <v>Valtteri</v>
      </c>
      <c r="I5506">
        <f>_xlfn.XLOOKUP(Table1[[#This Row],[Tuotenumero]],tuotteet!$A$2:$A$26,tuotteet!$C$2:$C$26)</f>
        <v>4</v>
      </c>
      <c r="J5506" t="str">
        <f>_xlfn.XLOOKUP(Table1[[#This Row],[ryhmäID]],ryhmat!$A$2:$A$7,ryhmat!$B$2:$B$7)</f>
        <v>Tarvikkeet</v>
      </c>
      <c r="K5506">
        <f>Table1[[#This Row],[Myyntihinta]]-Table1[[#This Row],[Ostohinta]]</f>
        <v>4.09</v>
      </c>
    </row>
    <row r="5507" spans="1:11" x14ac:dyDescent="0.2">
      <c r="A5507">
        <v>56005</v>
      </c>
      <c r="B5507" s="21">
        <v>45004</v>
      </c>
      <c r="C5507" s="26" t="s">
        <v>828</v>
      </c>
      <c r="D5507">
        <v>1</v>
      </c>
      <c r="E5507">
        <v>7</v>
      </c>
      <c r="F5507">
        <v>14</v>
      </c>
      <c r="G5507">
        <v>10.34</v>
      </c>
      <c r="H5507" t="str">
        <f>_xlfn.XLOOKUP(Table1[[#This Row],[MyyjäID]],myyjat!$A$2:$A$16,myyjat!$B$2:$B$16)</f>
        <v>Rauno</v>
      </c>
      <c r="I5507">
        <f>_xlfn.XLOOKUP(Table1[[#This Row],[Tuotenumero]],tuotteet!$A$2:$A$26,tuotteet!$C$2:$C$26)</f>
        <v>4</v>
      </c>
      <c r="J5507" t="str">
        <f>_xlfn.XLOOKUP(Table1[[#This Row],[ryhmäID]],ryhmat!$A$2:$A$7,ryhmat!$B$2:$B$7)</f>
        <v>Tarvikkeet</v>
      </c>
      <c r="K5507">
        <f>Table1[[#This Row],[Myyntihinta]]-Table1[[#This Row],[Ostohinta]]</f>
        <v>3.66</v>
      </c>
    </row>
    <row r="5508" spans="1:11" x14ac:dyDescent="0.2">
      <c r="A5508">
        <v>56006</v>
      </c>
      <c r="B5508" s="21">
        <v>45004</v>
      </c>
      <c r="C5508" s="26" t="s">
        <v>828</v>
      </c>
      <c r="D5508">
        <v>1</v>
      </c>
      <c r="E5508">
        <v>13</v>
      </c>
      <c r="F5508">
        <v>14</v>
      </c>
      <c r="G5508">
        <v>10.65</v>
      </c>
      <c r="H5508" t="str">
        <f>_xlfn.XLOOKUP(Table1[[#This Row],[MyyjäID]],myyjat!$A$2:$A$16,myyjat!$B$2:$B$16)</f>
        <v>Mari</v>
      </c>
      <c r="I5508">
        <f>_xlfn.XLOOKUP(Table1[[#This Row],[Tuotenumero]],tuotteet!$A$2:$A$26,tuotteet!$C$2:$C$26)</f>
        <v>4</v>
      </c>
      <c r="J5508" t="str">
        <f>_xlfn.XLOOKUP(Table1[[#This Row],[ryhmäID]],ryhmat!$A$2:$A$7,ryhmat!$B$2:$B$7)</f>
        <v>Tarvikkeet</v>
      </c>
      <c r="K5508">
        <f>Table1[[#This Row],[Myyntihinta]]-Table1[[#This Row],[Ostohinta]]</f>
        <v>3.3499999999999996</v>
      </c>
    </row>
    <row r="5509" spans="1:11" x14ac:dyDescent="0.2">
      <c r="A5509">
        <v>56007</v>
      </c>
      <c r="B5509" s="21">
        <v>45005</v>
      </c>
      <c r="C5509" s="26" t="s">
        <v>830</v>
      </c>
      <c r="D5509">
        <v>1</v>
      </c>
      <c r="E5509">
        <v>14</v>
      </c>
      <c r="F5509">
        <v>56</v>
      </c>
      <c r="G5509">
        <v>41.77</v>
      </c>
      <c r="H5509" t="str">
        <f>_xlfn.XLOOKUP(Table1[[#This Row],[MyyjäID]],myyjat!$A$2:$A$16,myyjat!$B$2:$B$16)</f>
        <v>Hillevi</v>
      </c>
      <c r="I5509">
        <f>_xlfn.XLOOKUP(Table1[[#This Row],[Tuotenumero]],tuotteet!$A$2:$A$26,tuotteet!$C$2:$C$26)</f>
        <v>4</v>
      </c>
      <c r="J5509" t="str">
        <f>_xlfn.XLOOKUP(Table1[[#This Row],[ryhmäID]],ryhmat!$A$2:$A$7,ryhmat!$B$2:$B$7)</f>
        <v>Tarvikkeet</v>
      </c>
      <c r="K5509">
        <f>Table1[[#This Row],[Myyntihinta]]-Table1[[#This Row],[Ostohinta]]</f>
        <v>14.229999999999997</v>
      </c>
    </row>
    <row r="5510" spans="1:11" x14ac:dyDescent="0.2">
      <c r="A5510">
        <v>56008</v>
      </c>
      <c r="B5510" s="21">
        <v>45005</v>
      </c>
      <c r="C5510" s="26" t="s">
        <v>828</v>
      </c>
      <c r="D5510">
        <v>1</v>
      </c>
      <c r="E5510">
        <v>13</v>
      </c>
      <c r="F5510">
        <v>14</v>
      </c>
      <c r="G5510">
        <v>10.81</v>
      </c>
      <c r="H5510" t="str">
        <f>_xlfn.XLOOKUP(Table1[[#This Row],[MyyjäID]],myyjat!$A$2:$A$16,myyjat!$B$2:$B$16)</f>
        <v>Mari</v>
      </c>
      <c r="I5510">
        <f>_xlfn.XLOOKUP(Table1[[#This Row],[Tuotenumero]],tuotteet!$A$2:$A$26,tuotteet!$C$2:$C$26)</f>
        <v>4</v>
      </c>
      <c r="J5510" t="str">
        <f>_xlfn.XLOOKUP(Table1[[#This Row],[ryhmäID]],ryhmat!$A$2:$A$7,ryhmat!$B$2:$B$7)</f>
        <v>Tarvikkeet</v>
      </c>
      <c r="K5510">
        <f>Table1[[#This Row],[Myyntihinta]]-Table1[[#This Row],[Ostohinta]]</f>
        <v>3.1899999999999995</v>
      </c>
    </row>
    <row r="5511" spans="1:11" x14ac:dyDescent="0.2">
      <c r="A5511">
        <v>56009</v>
      </c>
      <c r="B5511" s="21">
        <v>45006</v>
      </c>
      <c r="C5511" s="26" t="s">
        <v>828</v>
      </c>
      <c r="D5511">
        <v>1</v>
      </c>
      <c r="E5511">
        <v>7</v>
      </c>
      <c r="F5511">
        <v>14</v>
      </c>
      <c r="G5511">
        <v>10.84</v>
      </c>
      <c r="H5511" t="str">
        <f>_xlfn.XLOOKUP(Table1[[#This Row],[MyyjäID]],myyjat!$A$2:$A$16,myyjat!$B$2:$B$16)</f>
        <v>Rauno</v>
      </c>
      <c r="I5511">
        <f>_xlfn.XLOOKUP(Table1[[#This Row],[Tuotenumero]],tuotteet!$A$2:$A$26,tuotteet!$C$2:$C$26)</f>
        <v>4</v>
      </c>
      <c r="J5511" t="str">
        <f>_xlfn.XLOOKUP(Table1[[#This Row],[ryhmäID]],ryhmat!$A$2:$A$7,ryhmat!$B$2:$B$7)</f>
        <v>Tarvikkeet</v>
      </c>
      <c r="K5511">
        <f>Table1[[#This Row],[Myyntihinta]]-Table1[[#This Row],[Ostohinta]]</f>
        <v>3.16</v>
      </c>
    </row>
    <row r="5512" spans="1:11" x14ac:dyDescent="0.2">
      <c r="A5512">
        <v>56010</v>
      </c>
      <c r="B5512" s="21">
        <v>45006</v>
      </c>
      <c r="C5512" s="26" t="s">
        <v>828</v>
      </c>
      <c r="D5512">
        <v>1</v>
      </c>
      <c r="E5512">
        <v>5</v>
      </c>
      <c r="F5512">
        <v>15</v>
      </c>
      <c r="G5512">
        <v>10.42</v>
      </c>
      <c r="H5512" t="str">
        <f>_xlfn.XLOOKUP(Table1[[#This Row],[MyyjäID]],myyjat!$A$2:$A$16,myyjat!$B$2:$B$16)</f>
        <v>Liisa</v>
      </c>
      <c r="I5512">
        <f>_xlfn.XLOOKUP(Table1[[#This Row],[Tuotenumero]],tuotteet!$A$2:$A$26,tuotteet!$C$2:$C$26)</f>
        <v>4</v>
      </c>
      <c r="J5512" t="str">
        <f>_xlfn.XLOOKUP(Table1[[#This Row],[ryhmäID]],ryhmat!$A$2:$A$7,ryhmat!$B$2:$B$7)</f>
        <v>Tarvikkeet</v>
      </c>
      <c r="K5512">
        <f>Table1[[#This Row],[Myyntihinta]]-Table1[[#This Row],[Ostohinta]]</f>
        <v>4.58</v>
      </c>
    </row>
    <row r="5513" spans="1:11" x14ac:dyDescent="0.2">
      <c r="A5513">
        <v>56011</v>
      </c>
      <c r="B5513" s="21">
        <v>45006</v>
      </c>
      <c r="C5513" s="26" t="s">
        <v>827</v>
      </c>
      <c r="D5513">
        <v>1</v>
      </c>
      <c r="E5513">
        <v>7</v>
      </c>
      <c r="F5513">
        <v>247</v>
      </c>
      <c r="G5513">
        <v>132.07</v>
      </c>
      <c r="H5513" t="str">
        <f>_xlfn.XLOOKUP(Table1[[#This Row],[MyyjäID]],myyjat!$A$2:$A$16,myyjat!$B$2:$B$16)</f>
        <v>Rauno</v>
      </c>
      <c r="I5513">
        <f>_xlfn.XLOOKUP(Table1[[#This Row],[Tuotenumero]],tuotteet!$A$2:$A$26,tuotteet!$C$2:$C$26)</f>
        <v>1</v>
      </c>
      <c r="J5513" t="str">
        <f>_xlfn.XLOOKUP(Table1[[#This Row],[ryhmäID]],ryhmat!$A$2:$A$7,ryhmat!$B$2:$B$7)</f>
        <v>Äänentoisto</v>
      </c>
      <c r="K5513">
        <f>Table1[[#This Row],[Myyntihinta]]-Table1[[#This Row],[Ostohinta]]</f>
        <v>114.93</v>
      </c>
    </row>
    <row r="5514" spans="1:11" x14ac:dyDescent="0.2">
      <c r="A5514">
        <v>56012</v>
      </c>
      <c r="B5514" s="21">
        <v>45006</v>
      </c>
      <c r="C5514" s="26" t="s">
        <v>828</v>
      </c>
      <c r="D5514">
        <v>1</v>
      </c>
      <c r="E5514">
        <v>16</v>
      </c>
      <c r="F5514">
        <v>15</v>
      </c>
      <c r="G5514">
        <v>11.09</v>
      </c>
      <c r="H5514" t="str">
        <f>_xlfn.XLOOKUP(Table1[[#This Row],[MyyjäID]],myyjat!$A$2:$A$16,myyjat!$B$2:$B$16)</f>
        <v>Sanni</v>
      </c>
      <c r="I5514">
        <f>_xlfn.XLOOKUP(Table1[[#This Row],[Tuotenumero]],tuotteet!$A$2:$A$26,tuotteet!$C$2:$C$26)</f>
        <v>4</v>
      </c>
      <c r="J5514" t="str">
        <f>_xlfn.XLOOKUP(Table1[[#This Row],[ryhmäID]],ryhmat!$A$2:$A$7,ryhmat!$B$2:$B$7)</f>
        <v>Tarvikkeet</v>
      </c>
      <c r="K5514">
        <f>Table1[[#This Row],[Myyntihinta]]-Table1[[#This Row],[Ostohinta]]</f>
        <v>3.91</v>
      </c>
    </row>
    <row r="5515" spans="1:11" x14ac:dyDescent="0.2">
      <c r="A5515">
        <v>56013</v>
      </c>
      <c r="B5515" s="21">
        <v>45006</v>
      </c>
      <c r="C5515" s="26" t="s">
        <v>828</v>
      </c>
      <c r="D5515">
        <v>1</v>
      </c>
      <c r="E5515">
        <v>11</v>
      </c>
      <c r="F5515">
        <v>14</v>
      </c>
      <c r="G5515">
        <v>10.93</v>
      </c>
      <c r="H5515" t="str">
        <f>_xlfn.XLOOKUP(Table1[[#This Row],[MyyjäID]],myyjat!$A$2:$A$16,myyjat!$B$2:$B$16)</f>
        <v>Lisbeth</v>
      </c>
      <c r="I5515">
        <f>_xlfn.XLOOKUP(Table1[[#This Row],[Tuotenumero]],tuotteet!$A$2:$A$26,tuotteet!$C$2:$C$26)</f>
        <v>4</v>
      </c>
      <c r="J5515" t="str">
        <f>_xlfn.XLOOKUP(Table1[[#This Row],[ryhmäID]],ryhmat!$A$2:$A$7,ryhmat!$B$2:$B$7)</f>
        <v>Tarvikkeet</v>
      </c>
      <c r="K5515">
        <f>Table1[[#This Row],[Myyntihinta]]-Table1[[#This Row],[Ostohinta]]</f>
        <v>3.0700000000000003</v>
      </c>
    </row>
    <row r="5516" spans="1:11" x14ac:dyDescent="0.2">
      <c r="A5516">
        <v>56014</v>
      </c>
      <c r="B5516" s="21">
        <v>45006</v>
      </c>
      <c r="C5516" s="26" t="s">
        <v>828</v>
      </c>
      <c r="D5516">
        <v>1</v>
      </c>
      <c r="E5516">
        <v>14</v>
      </c>
      <c r="F5516">
        <v>15</v>
      </c>
      <c r="G5516">
        <v>11.1</v>
      </c>
      <c r="H5516" t="str">
        <f>_xlfn.XLOOKUP(Table1[[#This Row],[MyyjäID]],myyjat!$A$2:$A$16,myyjat!$B$2:$B$16)</f>
        <v>Hillevi</v>
      </c>
      <c r="I5516">
        <f>_xlfn.XLOOKUP(Table1[[#This Row],[Tuotenumero]],tuotteet!$A$2:$A$26,tuotteet!$C$2:$C$26)</f>
        <v>4</v>
      </c>
      <c r="J5516" t="str">
        <f>_xlfn.XLOOKUP(Table1[[#This Row],[ryhmäID]],ryhmat!$A$2:$A$7,ryhmat!$B$2:$B$7)</f>
        <v>Tarvikkeet</v>
      </c>
      <c r="K5516">
        <f>Table1[[#This Row],[Myyntihinta]]-Table1[[#This Row],[Ostohinta]]</f>
        <v>3.9000000000000004</v>
      </c>
    </row>
    <row r="5517" spans="1:11" x14ac:dyDescent="0.2">
      <c r="A5517">
        <v>56015</v>
      </c>
      <c r="B5517" s="21">
        <v>45006</v>
      </c>
      <c r="C5517" s="26" t="s">
        <v>829</v>
      </c>
      <c r="D5517">
        <v>1</v>
      </c>
      <c r="E5517">
        <v>1</v>
      </c>
      <c r="F5517">
        <v>346</v>
      </c>
      <c r="G5517">
        <v>219.26</v>
      </c>
      <c r="H5517" t="str">
        <f>_xlfn.XLOOKUP(Table1[[#This Row],[MyyjäID]],myyjat!$A$2:$A$16,myyjat!$B$2:$B$16)</f>
        <v>Jani</v>
      </c>
      <c r="I5517">
        <f>_xlfn.XLOOKUP(Table1[[#This Row],[Tuotenumero]],tuotteet!$A$2:$A$26,tuotteet!$C$2:$C$26)</f>
        <v>3</v>
      </c>
      <c r="J5517" t="str">
        <f>_xlfn.XLOOKUP(Table1[[#This Row],[ryhmäID]],ryhmat!$A$2:$A$7,ryhmat!$B$2:$B$7)</f>
        <v>TV</v>
      </c>
      <c r="K5517">
        <f>Table1[[#This Row],[Myyntihinta]]-Table1[[#This Row],[Ostohinta]]</f>
        <v>126.74000000000001</v>
      </c>
    </row>
    <row r="5518" spans="1:11" x14ac:dyDescent="0.2">
      <c r="A5518">
        <v>56016</v>
      </c>
      <c r="B5518" s="21">
        <v>45006</v>
      </c>
      <c r="C5518" s="26" t="s">
        <v>828</v>
      </c>
      <c r="D5518">
        <v>1</v>
      </c>
      <c r="E5518">
        <v>1</v>
      </c>
      <c r="F5518">
        <v>14</v>
      </c>
      <c r="G5518">
        <v>10.79</v>
      </c>
      <c r="H5518" t="str">
        <f>_xlfn.XLOOKUP(Table1[[#This Row],[MyyjäID]],myyjat!$A$2:$A$16,myyjat!$B$2:$B$16)</f>
        <v>Jani</v>
      </c>
      <c r="I5518">
        <f>_xlfn.XLOOKUP(Table1[[#This Row],[Tuotenumero]],tuotteet!$A$2:$A$26,tuotteet!$C$2:$C$26)</f>
        <v>4</v>
      </c>
      <c r="J5518" t="str">
        <f>_xlfn.XLOOKUP(Table1[[#This Row],[ryhmäID]],ryhmat!$A$2:$A$7,ryhmat!$B$2:$B$7)</f>
        <v>Tarvikkeet</v>
      </c>
      <c r="K5518">
        <f>Table1[[#This Row],[Myyntihinta]]-Table1[[#This Row],[Ostohinta]]</f>
        <v>3.2100000000000009</v>
      </c>
    </row>
    <row r="5519" spans="1:11" x14ac:dyDescent="0.2">
      <c r="A5519">
        <v>56017</v>
      </c>
      <c r="B5519" s="21">
        <v>45007</v>
      </c>
      <c r="C5519" s="26" t="s">
        <v>828</v>
      </c>
      <c r="D5519">
        <v>1</v>
      </c>
      <c r="E5519">
        <v>2</v>
      </c>
      <c r="F5519">
        <v>14</v>
      </c>
      <c r="G5519">
        <v>10.35</v>
      </c>
      <c r="H5519" t="str">
        <f>_xlfn.XLOOKUP(Table1[[#This Row],[MyyjäID]],myyjat!$A$2:$A$16,myyjat!$B$2:$B$16)</f>
        <v>Petteri</v>
      </c>
      <c r="I5519">
        <f>_xlfn.XLOOKUP(Table1[[#This Row],[Tuotenumero]],tuotteet!$A$2:$A$26,tuotteet!$C$2:$C$26)</f>
        <v>4</v>
      </c>
      <c r="J5519" t="str">
        <f>_xlfn.XLOOKUP(Table1[[#This Row],[ryhmäID]],ryhmat!$A$2:$A$7,ryhmat!$B$2:$B$7)</f>
        <v>Tarvikkeet</v>
      </c>
      <c r="K5519">
        <f>Table1[[#This Row],[Myyntihinta]]-Table1[[#This Row],[Ostohinta]]</f>
        <v>3.6500000000000004</v>
      </c>
    </row>
    <row r="5520" spans="1:11" x14ac:dyDescent="0.2">
      <c r="A5520">
        <v>56018</v>
      </c>
      <c r="B5520" s="21">
        <v>45008</v>
      </c>
      <c r="C5520" s="26" t="s">
        <v>828</v>
      </c>
      <c r="D5520">
        <v>1</v>
      </c>
      <c r="E5520">
        <v>6</v>
      </c>
      <c r="F5520">
        <v>15</v>
      </c>
      <c r="G5520">
        <v>10.68</v>
      </c>
      <c r="H5520" t="str">
        <f>_xlfn.XLOOKUP(Table1[[#This Row],[MyyjäID]],myyjat!$A$2:$A$16,myyjat!$B$2:$B$16)</f>
        <v>Hessu</v>
      </c>
      <c r="I5520">
        <f>_xlfn.XLOOKUP(Table1[[#This Row],[Tuotenumero]],tuotteet!$A$2:$A$26,tuotteet!$C$2:$C$26)</f>
        <v>4</v>
      </c>
      <c r="J5520" t="str">
        <f>_xlfn.XLOOKUP(Table1[[#This Row],[ryhmäID]],ryhmat!$A$2:$A$7,ryhmat!$B$2:$B$7)</f>
        <v>Tarvikkeet</v>
      </c>
      <c r="K5520">
        <f>Table1[[#This Row],[Myyntihinta]]-Table1[[#This Row],[Ostohinta]]</f>
        <v>4.32</v>
      </c>
    </row>
    <row r="5521" spans="1:11" x14ac:dyDescent="0.2">
      <c r="A5521">
        <v>56019</v>
      </c>
      <c r="B5521" s="21">
        <v>45009</v>
      </c>
      <c r="C5521" s="26" t="s">
        <v>828</v>
      </c>
      <c r="D5521">
        <v>1</v>
      </c>
      <c r="E5521">
        <v>7</v>
      </c>
      <c r="F5521">
        <v>15</v>
      </c>
      <c r="G5521">
        <v>10.51</v>
      </c>
      <c r="H5521" t="str">
        <f>_xlfn.XLOOKUP(Table1[[#This Row],[MyyjäID]],myyjat!$A$2:$A$16,myyjat!$B$2:$B$16)</f>
        <v>Rauno</v>
      </c>
      <c r="I5521">
        <f>_xlfn.XLOOKUP(Table1[[#This Row],[Tuotenumero]],tuotteet!$A$2:$A$26,tuotteet!$C$2:$C$26)</f>
        <v>4</v>
      </c>
      <c r="J5521" t="str">
        <f>_xlfn.XLOOKUP(Table1[[#This Row],[ryhmäID]],ryhmat!$A$2:$A$7,ryhmat!$B$2:$B$7)</f>
        <v>Tarvikkeet</v>
      </c>
      <c r="K5521">
        <f>Table1[[#This Row],[Myyntihinta]]-Table1[[#This Row],[Ostohinta]]</f>
        <v>4.49</v>
      </c>
    </row>
    <row r="5522" spans="1:11" x14ac:dyDescent="0.2">
      <c r="A5522">
        <v>56020</v>
      </c>
      <c r="B5522" s="21">
        <v>45010</v>
      </c>
      <c r="C5522" s="26" t="s">
        <v>830</v>
      </c>
      <c r="D5522">
        <v>1</v>
      </c>
      <c r="E5522">
        <v>11</v>
      </c>
      <c r="F5522">
        <v>54</v>
      </c>
      <c r="G5522">
        <v>44.58</v>
      </c>
      <c r="H5522" t="str">
        <f>_xlfn.XLOOKUP(Table1[[#This Row],[MyyjäID]],myyjat!$A$2:$A$16,myyjat!$B$2:$B$16)</f>
        <v>Lisbeth</v>
      </c>
      <c r="I5522">
        <f>_xlfn.XLOOKUP(Table1[[#This Row],[Tuotenumero]],tuotteet!$A$2:$A$26,tuotteet!$C$2:$C$26)</f>
        <v>4</v>
      </c>
      <c r="J5522" t="str">
        <f>_xlfn.XLOOKUP(Table1[[#This Row],[ryhmäID]],ryhmat!$A$2:$A$7,ryhmat!$B$2:$B$7)</f>
        <v>Tarvikkeet</v>
      </c>
      <c r="K5522">
        <f>Table1[[#This Row],[Myyntihinta]]-Table1[[#This Row],[Ostohinta]]</f>
        <v>9.4200000000000017</v>
      </c>
    </row>
    <row r="5523" spans="1:11" x14ac:dyDescent="0.2">
      <c r="A5523">
        <v>56021</v>
      </c>
      <c r="B5523" s="21">
        <v>45010</v>
      </c>
      <c r="C5523" s="26" t="s">
        <v>828</v>
      </c>
      <c r="D5523">
        <v>1</v>
      </c>
      <c r="E5523">
        <v>7</v>
      </c>
      <c r="F5523">
        <v>14</v>
      </c>
      <c r="G5523">
        <v>10.73</v>
      </c>
      <c r="H5523" t="str">
        <f>_xlfn.XLOOKUP(Table1[[#This Row],[MyyjäID]],myyjat!$A$2:$A$16,myyjat!$B$2:$B$16)</f>
        <v>Rauno</v>
      </c>
      <c r="I5523">
        <f>_xlfn.XLOOKUP(Table1[[#This Row],[Tuotenumero]],tuotteet!$A$2:$A$26,tuotteet!$C$2:$C$26)</f>
        <v>4</v>
      </c>
      <c r="J5523" t="str">
        <f>_xlfn.XLOOKUP(Table1[[#This Row],[ryhmäID]],ryhmat!$A$2:$A$7,ryhmat!$B$2:$B$7)</f>
        <v>Tarvikkeet</v>
      </c>
      <c r="K5523">
        <f>Table1[[#This Row],[Myyntihinta]]-Table1[[#This Row],[Ostohinta]]</f>
        <v>3.2699999999999996</v>
      </c>
    </row>
    <row r="5524" spans="1:11" x14ac:dyDescent="0.2">
      <c r="A5524">
        <v>56022</v>
      </c>
      <c r="B5524" s="21">
        <v>45010</v>
      </c>
      <c r="C5524" s="26" t="s">
        <v>833</v>
      </c>
      <c r="D5524">
        <v>1</v>
      </c>
      <c r="E5524">
        <v>7</v>
      </c>
      <c r="F5524">
        <v>33</v>
      </c>
      <c r="G5524">
        <v>18.7</v>
      </c>
      <c r="H5524" t="str">
        <f>_xlfn.XLOOKUP(Table1[[#This Row],[MyyjäID]],myyjat!$A$2:$A$16,myyjat!$B$2:$B$16)</f>
        <v>Rauno</v>
      </c>
      <c r="I5524">
        <f>_xlfn.XLOOKUP(Table1[[#This Row],[Tuotenumero]],tuotteet!$A$2:$A$26,tuotteet!$C$2:$C$26)</f>
        <v>4</v>
      </c>
      <c r="J5524" t="str">
        <f>_xlfn.XLOOKUP(Table1[[#This Row],[ryhmäID]],ryhmat!$A$2:$A$7,ryhmat!$B$2:$B$7)</f>
        <v>Tarvikkeet</v>
      </c>
      <c r="K5524">
        <f>Table1[[#This Row],[Myyntihinta]]-Table1[[#This Row],[Ostohinta]]</f>
        <v>14.3</v>
      </c>
    </row>
    <row r="5525" spans="1:11" x14ac:dyDescent="0.2">
      <c r="A5525">
        <v>56023</v>
      </c>
      <c r="B5525" s="21">
        <v>45010</v>
      </c>
      <c r="C5525" s="26" t="s">
        <v>831</v>
      </c>
      <c r="D5525">
        <v>1</v>
      </c>
      <c r="E5525">
        <v>2</v>
      </c>
      <c r="F5525">
        <v>109</v>
      </c>
      <c r="G5525">
        <v>73.78</v>
      </c>
      <c r="H5525" t="str">
        <f>_xlfn.XLOOKUP(Table1[[#This Row],[MyyjäID]],myyjat!$A$2:$A$16,myyjat!$B$2:$B$16)</f>
        <v>Petteri</v>
      </c>
      <c r="I5525">
        <f>_xlfn.XLOOKUP(Table1[[#This Row],[Tuotenumero]],tuotteet!$A$2:$A$26,tuotteet!$C$2:$C$26)</f>
        <v>6</v>
      </c>
      <c r="J5525" t="str">
        <f>_xlfn.XLOOKUP(Table1[[#This Row],[ryhmäID]],ryhmat!$A$2:$A$7,ryhmat!$B$2:$B$7)</f>
        <v>Digiboxit</v>
      </c>
      <c r="K5525">
        <f>Table1[[#This Row],[Myyntihinta]]-Table1[[#This Row],[Ostohinta]]</f>
        <v>35.22</v>
      </c>
    </row>
    <row r="5526" spans="1:11" x14ac:dyDescent="0.2">
      <c r="A5526">
        <v>56024</v>
      </c>
      <c r="B5526" s="21">
        <v>45010</v>
      </c>
      <c r="C5526" s="26" t="s">
        <v>827</v>
      </c>
      <c r="D5526">
        <v>1</v>
      </c>
      <c r="E5526">
        <v>6</v>
      </c>
      <c r="F5526">
        <v>235</v>
      </c>
      <c r="G5526">
        <v>138.68</v>
      </c>
      <c r="H5526" t="str">
        <f>_xlfn.XLOOKUP(Table1[[#This Row],[MyyjäID]],myyjat!$A$2:$A$16,myyjat!$B$2:$B$16)</f>
        <v>Hessu</v>
      </c>
      <c r="I5526">
        <f>_xlfn.XLOOKUP(Table1[[#This Row],[Tuotenumero]],tuotteet!$A$2:$A$26,tuotteet!$C$2:$C$26)</f>
        <v>1</v>
      </c>
      <c r="J5526" t="str">
        <f>_xlfn.XLOOKUP(Table1[[#This Row],[ryhmäID]],ryhmat!$A$2:$A$7,ryhmat!$B$2:$B$7)</f>
        <v>Äänentoisto</v>
      </c>
      <c r="K5526">
        <f>Table1[[#This Row],[Myyntihinta]]-Table1[[#This Row],[Ostohinta]]</f>
        <v>96.32</v>
      </c>
    </row>
    <row r="5527" spans="1:11" x14ac:dyDescent="0.2">
      <c r="A5527">
        <v>56025</v>
      </c>
      <c r="B5527" s="21">
        <v>45010</v>
      </c>
      <c r="C5527" s="26" t="s">
        <v>828</v>
      </c>
      <c r="D5527">
        <v>1</v>
      </c>
      <c r="E5527">
        <v>7</v>
      </c>
      <c r="F5527">
        <v>14</v>
      </c>
      <c r="G5527">
        <v>11.18</v>
      </c>
      <c r="H5527" t="str">
        <f>_xlfn.XLOOKUP(Table1[[#This Row],[MyyjäID]],myyjat!$A$2:$A$16,myyjat!$B$2:$B$16)</f>
        <v>Rauno</v>
      </c>
      <c r="I5527">
        <f>_xlfn.XLOOKUP(Table1[[#This Row],[Tuotenumero]],tuotteet!$A$2:$A$26,tuotteet!$C$2:$C$26)</f>
        <v>4</v>
      </c>
      <c r="J5527" t="str">
        <f>_xlfn.XLOOKUP(Table1[[#This Row],[ryhmäID]],ryhmat!$A$2:$A$7,ryhmat!$B$2:$B$7)</f>
        <v>Tarvikkeet</v>
      </c>
      <c r="K5527">
        <f>Table1[[#This Row],[Myyntihinta]]-Table1[[#This Row],[Ostohinta]]</f>
        <v>2.8200000000000003</v>
      </c>
    </row>
    <row r="5528" spans="1:11" x14ac:dyDescent="0.2">
      <c r="A5528">
        <v>56026</v>
      </c>
      <c r="B5528" s="21">
        <v>45010</v>
      </c>
      <c r="C5528" s="26" t="s">
        <v>826</v>
      </c>
      <c r="D5528">
        <v>4</v>
      </c>
      <c r="E5528">
        <v>5</v>
      </c>
      <c r="F5528">
        <v>17</v>
      </c>
      <c r="G5528">
        <v>9.5299999999999994</v>
      </c>
      <c r="H5528" t="str">
        <f>_xlfn.XLOOKUP(Table1[[#This Row],[MyyjäID]],myyjat!$A$2:$A$16,myyjat!$B$2:$B$16)</f>
        <v>Liisa</v>
      </c>
      <c r="I5528">
        <f>_xlfn.XLOOKUP(Table1[[#This Row],[Tuotenumero]],tuotteet!$A$2:$A$26,tuotteet!$C$2:$C$26)</f>
        <v>4</v>
      </c>
      <c r="J5528" t="str">
        <f>_xlfn.XLOOKUP(Table1[[#This Row],[ryhmäID]],ryhmat!$A$2:$A$7,ryhmat!$B$2:$B$7)</f>
        <v>Tarvikkeet</v>
      </c>
      <c r="K5528">
        <f>Table1[[#This Row],[Myyntihinta]]-Table1[[#This Row],[Ostohinta]]</f>
        <v>7.4700000000000006</v>
      </c>
    </row>
    <row r="5529" spans="1:11" x14ac:dyDescent="0.2">
      <c r="A5529">
        <v>56027</v>
      </c>
      <c r="B5529" s="21">
        <v>45011</v>
      </c>
      <c r="C5529" s="26" t="s">
        <v>828</v>
      </c>
      <c r="D5529">
        <v>1</v>
      </c>
      <c r="E5529">
        <v>9</v>
      </c>
      <c r="F5529">
        <v>14</v>
      </c>
      <c r="G5529">
        <v>10.79</v>
      </c>
      <c r="H5529" t="str">
        <f>_xlfn.XLOOKUP(Table1[[#This Row],[MyyjäID]],myyjat!$A$2:$A$16,myyjat!$B$2:$B$16)</f>
        <v>Maija</v>
      </c>
      <c r="I5529">
        <f>_xlfn.XLOOKUP(Table1[[#This Row],[Tuotenumero]],tuotteet!$A$2:$A$26,tuotteet!$C$2:$C$26)</f>
        <v>4</v>
      </c>
      <c r="J5529" t="str">
        <f>_xlfn.XLOOKUP(Table1[[#This Row],[ryhmäID]],ryhmat!$A$2:$A$7,ryhmat!$B$2:$B$7)</f>
        <v>Tarvikkeet</v>
      </c>
      <c r="K5529">
        <f>Table1[[#This Row],[Myyntihinta]]-Table1[[#This Row],[Ostohinta]]</f>
        <v>3.2100000000000009</v>
      </c>
    </row>
    <row r="5530" spans="1:11" x14ac:dyDescent="0.2">
      <c r="A5530">
        <v>56028</v>
      </c>
      <c r="B5530" s="21">
        <v>45012</v>
      </c>
      <c r="C5530" s="26" t="s">
        <v>828</v>
      </c>
      <c r="D5530">
        <v>2</v>
      </c>
      <c r="E5530">
        <v>5</v>
      </c>
      <c r="F5530">
        <v>14</v>
      </c>
      <c r="G5530">
        <v>11.07</v>
      </c>
      <c r="H5530" t="str">
        <f>_xlfn.XLOOKUP(Table1[[#This Row],[MyyjäID]],myyjat!$A$2:$A$16,myyjat!$B$2:$B$16)</f>
        <v>Liisa</v>
      </c>
      <c r="I5530">
        <f>_xlfn.XLOOKUP(Table1[[#This Row],[Tuotenumero]],tuotteet!$A$2:$A$26,tuotteet!$C$2:$C$26)</f>
        <v>4</v>
      </c>
      <c r="J5530" t="str">
        <f>_xlfn.XLOOKUP(Table1[[#This Row],[ryhmäID]],ryhmat!$A$2:$A$7,ryhmat!$B$2:$B$7)</f>
        <v>Tarvikkeet</v>
      </c>
      <c r="K5530">
        <f>Table1[[#This Row],[Myyntihinta]]-Table1[[#This Row],[Ostohinta]]</f>
        <v>2.9299999999999997</v>
      </c>
    </row>
    <row r="5531" spans="1:11" x14ac:dyDescent="0.2">
      <c r="A5531">
        <v>56029</v>
      </c>
      <c r="B5531" s="21">
        <v>45012</v>
      </c>
      <c r="C5531" s="26" t="s">
        <v>827</v>
      </c>
      <c r="D5531">
        <v>1</v>
      </c>
      <c r="E5531">
        <v>5</v>
      </c>
      <c r="F5531">
        <v>259</v>
      </c>
      <c r="G5531">
        <v>139.06</v>
      </c>
      <c r="H5531" t="str">
        <f>_xlfn.XLOOKUP(Table1[[#This Row],[MyyjäID]],myyjat!$A$2:$A$16,myyjat!$B$2:$B$16)</f>
        <v>Liisa</v>
      </c>
      <c r="I5531">
        <f>_xlfn.XLOOKUP(Table1[[#This Row],[Tuotenumero]],tuotteet!$A$2:$A$26,tuotteet!$C$2:$C$26)</f>
        <v>1</v>
      </c>
      <c r="J5531" t="str">
        <f>_xlfn.XLOOKUP(Table1[[#This Row],[ryhmäID]],ryhmat!$A$2:$A$7,ryhmat!$B$2:$B$7)</f>
        <v>Äänentoisto</v>
      </c>
      <c r="K5531">
        <f>Table1[[#This Row],[Myyntihinta]]-Table1[[#This Row],[Ostohinta]]</f>
        <v>119.94</v>
      </c>
    </row>
    <row r="5532" spans="1:11" x14ac:dyDescent="0.2">
      <c r="A5532">
        <v>56030</v>
      </c>
      <c r="B5532" s="21">
        <v>45012</v>
      </c>
      <c r="C5532" s="26" t="s">
        <v>829</v>
      </c>
      <c r="D5532">
        <v>1</v>
      </c>
      <c r="E5532">
        <v>14</v>
      </c>
      <c r="F5532">
        <v>315</v>
      </c>
      <c r="G5532">
        <v>221.57</v>
      </c>
      <c r="H5532" t="str">
        <f>_xlfn.XLOOKUP(Table1[[#This Row],[MyyjäID]],myyjat!$A$2:$A$16,myyjat!$B$2:$B$16)</f>
        <v>Hillevi</v>
      </c>
      <c r="I5532">
        <f>_xlfn.XLOOKUP(Table1[[#This Row],[Tuotenumero]],tuotteet!$A$2:$A$26,tuotteet!$C$2:$C$26)</f>
        <v>3</v>
      </c>
      <c r="J5532" t="str">
        <f>_xlfn.XLOOKUP(Table1[[#This Row],[ryhmäID]],ryhmat!$A$2:$A$7,ryhmat!$B$2:$B$7)</f>
        <v>TV</v>
      </c>
      <c r="K5532">
        <f>Table1[[#This Row],[Myyntihinta]]-Table1[[#This Row],[Ostohinta]]</f>
        <v>93.43</v>
      </c>
    </row>
    <row r="5533" spans="1:11" x14ac:dyDescent="0.2">
      <c r="A5533">
        <v>56031</v>
      </c>
      <c r="B5533" s="21">
        <v>45013</v>
      </c>
      <c r="C5533" s="26" t="s">
        <v>828</v>
      </c>
      <c r="D5533">
        <v>1</v>
      </c>
      <c r="E5533">
        <v>10</v>
      </c>
      <c r="F5533">
        <v>15</v>
      </c>
      <c r="G5533">
        <v>10.51</v>
      </c>
      <c r="H5533" t="str">
        <f>_xlfn.XLOOKUP(Table1[[#This Row],[MyyjäID]],myyjat!$A$2:$A$16,myyjat!$B$2:$B$16)</f>
        <v>Jenni</v>
      </c>
      <c r="I5533">
        <f>_xlfn.XLOOKUP(Table1[[#This Row],[Tuotenumero]],tuotteet!$A$2:$A$26,tuotteet!$C$2:$C$26)</f>
        <v>4</v>
      </c>
      <c r="J5533" t="str">
        <f>_xlfn.XLOOKUP(Table1[[#This Row],[ryhmäID]],ryhmat!$A$2:$A$7,ryhmat!$B$2:$B$7)</f>
        <v>Tarvikkeet</v>
      </c>
      <c r="K5533">
        <f>Table1[[#This Row],[Myyntihinta]]-Table1[[#This Row],[Ostohinta]]</f>
        <v>4.49</v>
      </c>
    </row>
    <row r="5534" spans="1:11" x14ac:dyDescent="0.2">
      <c r="A5534">
        <v>56032</v>
      </c>
      <c r="B5534" s="21">
        <v>45013</v>
      </c>
      <c r="C5534" s="26" t="s">
        <v>828</v>
      </c>
      <c r="D5534">
        <v>1</v>
      </c>
      <c r="E5534">
        <v>9</v>
      </c>
      <c r="F5534">
        <v>15</v>
      </c>
      <c r="G5534">
        <v>10.71</v>
      </c>
      <c r="H5534" t="str">
        <f>_xlfn.XLOOKUP(Table1[[#This Row],[MyyjäID]],myyjat!$A$2:$A$16,myyjat!$B$2:$B$16)</f>
        <v>Maija</v>
      </c>
      <c r="I5534">
        <f>_xlfn.XLOOKUP(Table1[[#This Row],[Tuotenumero]],tuotteet!$A$2:$A$26,tuotteet!$C$2:$C$26)</f>
        <v>4</v>
      </c>
      <c r="J5534" t="str">
        <f>_xlfn.XLOOKUP(Table1[[#This Row],[ryhmäID]],ryhmat!$A$2:$A$7,ryhmat!$B$2:$B$7)</f>
        <v>Tarvikkeet</v>
      </c>
      <c r="K5534">
        <f>Table1[[#This Row],[Myyntihinta]]-Table1[[#This Row],[Ostohinta]]</f>
        <v>4.2899999999999991</v>
      </c>
    </row>
    <row r="5535" spans="1:11" x14ac:dyDescent="0.2">
      <c r="A5535">
        <v>56033</v>
      </c>
      <c r="B5535" s="21">
        <v>45013</v>
      </c>
      <c r="C5535" s="26" t="s">
        <v>828</v>
      </c>
      <c r="D5535">
        <v>1</v>
      </c>
      <c r="E5535">
        <v>6</v>
      </c>
      <c r="F5535">
        <v>15</v>
      </c>
      <c r="G5535">
        <v>10.93</v>
      </c>
      <c r="H5535" t="str">
        <f>_xlfn.XLOOKUP(Table1[[#This Row],[MyyjäID]],myyjat!$A$2:$A$16,myyjat!$B$2:$B$16)</f>
        <v>Hessu</v>
      </c>
      <c r="I5535">
        <f>_xlfn.XLOOKUP(Table1[[#This Row],[Tuotenumero]],tuotteet!$A$2:$A$26,tuotteet!$C$2:$C$26)</f>
        <v>4</v>
      </c>
      <c r="J5535" t="str">
        <f>_xlfn.XLOOKUP(Table1[[#This Row],[ryhmäID]],ryhmat!$A$2:$A$7,ryhmat!$B$2:$B$7)</f>
        <v>Tarvikkeet</v>
      </c>
      <c r="K5535">
        <f>Table1[[#This Row],[Myyntihinta]]-Table1[[#This Row],[Ostohinta]]</f>
        <v>4.07</v>
      </c>
    </row>
    <row r="5536" spans="1:11" x14ac:dyDescent="0.2">
      <c r="A5536">
        <v>56034</v>
      </c>
      <c r="B5536" s="21">
        <v>45013</v>
      </c>
      <c r="C5536" s="26" t="s">
        <v>828</v>
      </c>
      <c r="D5536">
        <v>1</v>
      </c>
      <c r="E5536">
        <v>1</v>
      </c>
      <c r="F5536">
        <v>14</v>
      </c>
      <c r="G5536">
        <v>10.43</v>
      </c>
      <c r="H5536" t="str">
        <f>_xlfn.XLOOKUP(Table1[[#This Row],[MyyjäID]],myyjat!$A$2:$A$16,myyjat!$B$2:$B$16)</f>
        <v>Jani</v>
      </c>
      <c r="I5536">
        <f>_xlfn.XLOOKUP(Table1[[#This Row],[Tuotenumero]],tuotteet!$A$2:$A$26,tuotteet!$C$2:$C$26)</f>
        <v>4</v>
      </c>
      <c r="J5536" t="str">
        <f>_xlfn.XLOOKUP(Table1[[#This Row],[ryhmäID]],ryhmat!$A$2:$A$7,ryhmat!$B$2:$B$7)</f>
        <v>Tarvikkeet</v>
      </c>
      <c r="K5536">
        <f>Table1[[#This Row],[Myyntihinta]]-Table1[[#This Row],[Ostohinta]]</f>
        <v>3.5700000000000003</v>
      </c>
    </row>
    <row r="5537" spans="1:11" x14ac:dyDescent="0.2">
      <c r="A5537">
        <v>56035</v>
      </c>
      <c r="B5537" s="21">
        <v>45013</v>
      </c>
      <c r="C5537" s="26" t="s">
        <v>828</v>
      </c>
      <c r="D5537">
        <v>1</v>
      </c>
      <c r="E5537">
        <v>5</v>
      </c>
      <c r="F5537">
        <v>15</v>
      </c>
      <c r="G5537">
        <v>11.23</v>
      </c>
      <c r="H5537" t="str">
        <f>_xlfn.XLOOKUP(Table1[[#This Row],[MyyjäID]],myyjat!$A$2:$A$16,myyjat!$B$2:$B$16)</f>
        <v>Liisa</v>
      </c>
      <c r="I5537">
        <f>_xlfn.XLOOKUP(Table1[[#This Row],[Tuotenumero]],tuotteet!$A$2:$A$26,tuotteet!$C$2:$C$26)</f>
        <v>4</v>
      </c>
      <c r="J5537" t="str">
        <f>_xlfn.XLOOKUP(Table1[[#This Row],[ryhmäID]],ryhmat!$A$2:$A$7,ryhmat!$B$2:$B$7)</f>
        <v>Tarvikkeet</v>
      </c>
      <c r="K5537">
        <f>Table1[[#This Row],[Myyntihinta]]-Table1[[#This Row],[Ostohinta]]</f>
        <v>3.7699999999999996</v>
      </c>
    </row>
    <row r="5538" spans="1:11" x14ac:dyDescent="0.2">
      <c r="A5538">
        <v>56036</v>
      </c>
      <c r="B5538" s="21">
        <v>45014</v>
      </c>
      <c r="C5538" s="26" t="s">
        <v>828</v>
      </c>
      <c r="D5538">
        <v>1</v>
      </c>
      <c r="E5538">
        <v>5</v>
      </c>
      <c r="F5538">
        <v>15</v>
      </c>
      <c r="G5538">
        <v>10.36</v>
      </c>
      <c r="H5538" t="str">
        <f>_xlfn.XLOOKUP(Table1[[#This Row],[MyyjäID]],myyjat!$A$2:$A$16,myyjat!$B$2:$B$16)</f>
        <v>Liisa</v>
      </c>
      <c r="I5538">
        <f>_xlfn.XLOOKUP(Table1[[#This Row],[Tuotenumero]],tuotteet!$A$2:$A$26,tuotteet!$C$2:$C$26)</f>
        <v>4</v>
      </c>
      <c r="J5538" t="str">
        <f>_xlfn.XLOOKUP(Table1[[#This Row],[ryhmäID]],ryhmat!$A$2:$A$7,ryhmat!$B$2:$B$7)</f>
        <v>Tarvikkeet</v>
      </c>
      <c r="K5538">
        <f>Table1[[#This Row],[Myyntihinta]]-Table1[[#This Row],[Ostohinta]]</f>
        <v>4.6400000000000006</v>
      </c>
    </row>
    <row r="5539" spans="1:11" x14ac:dyDescent="0.2">
      <c r="A5539">
        <v>56037</v>
      </c>
      <c r="B5539" s="21">
        <v>45014</v>
      </c>
      <c r="C5539" s="26" t="s">
        <v>828</v>
      </c>
      <c r="D5539">
        <v>1</v>
      </c>
      <c r="E5539">
        <v>7</v>
      </c>
      <c r="F5539">
        <v>14</v>
      </c>
      <c r="G5539">
        <v>10.85</v>
      </c>
      <c r="H5539" t="str">
        <f>_xlfn.XLOOKUP(Table1[[#This Row],[MyyjäID]],myyjat!$A$2:$A$16,myyjat!$B$2:$B$16)</f>
        <v>Rauno</v>
      </c>
      <c r="I5539">
        <f>_xlfn.XLOOKUP(Table1[[#This Row],[Tuotenumero]],tuotteet!$A$2:$A$26,tuotteet!$C$2:$C$26)</f>
        <v>4</v>
      </c>
      <c r="J5539" t="str">
        <f>_xlfn.XLOOKUP(Table1[[#This Row],[ryhmäID]],ryhmat!$A$2:$A$7,ryhmat!$B$2:$B$7)</f>
        <v>Tarvikkeet</v>
      </c>
      <c r="K5539">
        <f>Table1[[#This Row],[Myyntihinta]]-Table1[[#This Row],[Ostohinta]]</f>
        <v>3.1500000000000004</v>
      </c>
    </row>
    <row r="5540" spans="1:11" x14ac:dyDescent="0.2">
      <c r="A5540">
        <v>56038</v>
      </c>
      <c r="B5540" s="21">
        <v>45015</v>
      </c>
      <c r="C5540" s="26" t="s">
        <v>833</v>
      </c>
      <c r="D5540">
        <v>1</v>
      </c>
      <c r="E5540">
        <v>7</v>
      </c>
      <c r="F5540">
        <v>32</v>
      </c>
      <c r="G5540">
        <v>18.350000000000001</v>
      </c>
      <c r="H5540" t="str">
        <f>_xlfn.XLOOKUP(Table1[[#This Row],[MyyjäID]],myyjat!$A$2:$A$16,myyjat!$B$2:$B$16)</f>
        <v>Rauno</v>
      </c>
      <c r="I5540">
        <f>_xlfn.XLOOKUP(Table1[[#This Row],[Tuotenumero]],tuotteet!$A$2:$A$26,tuotteet!$C$2:$C$26)</f>
        <v>4</v>
      </c>
      <c r="J5540" t="str">
        <f>_xlfn.XLOOKUP(Table1[[#This Row],[ryhmäID]],ryhmat!$A$2:$A$7,ryhmat!$B$2:$B$7)</f>
        <v>Tarvikkeet</v>
      </c>
      <c r="K5540">
        <f>Table1[[#This Row],[Myyntihinta]]-Table1[[#This Row],[Ostohinta]]</f>
        <v>13.649999999999999</v>
      </c>
    </row>
    <row r="5541" spans="1:11" x14ac:dyDescent="0.2">
      <c r="A5541">
        <v>56039</v>
      </c>
      <c r="B5541" s="21">
        <v>45015</v>
      </c>
      <c r="C5541" s="26" t="s">
        <v>828</v>
      </c>
      <c r="D5541">
        <v>1</v>
      </c>
      <c r="E5541">
        <v>5</v>
      </c>
      <c r="F5541">
        <v>14</v>
      </c>
      <c r="G5541">
        <v>10.92</v>
      </c>
      <c r="H5541" t="str">
        <f>_xlfn.XLOOKUP(Table1[[#This Row],[MyyjäID]],myyjat!$A$2:$A$16,myyjat!$B$2:$B$16)</f>
        <v>Liisa</v>
      </c>
      <c r="I5541">
        <f>_xlfn.XLOOKUP(Table1[[#This Row],[Tuotenumero]],tuotteet!$A$2:$A$26,tuotteet!$C$2:$C$26)</f>
        <v>4</v>
      </c>
      <c r="J5541" t="str">
        <f>_xlfn.XLOOKUP(Table1[[#This Row],[ryhmäID]],ryhmat!$A$2:$A$7,ryhmat!$B$2:$B$7)</f>
        <v>Tarvikkeet</v>
      </c>
      <c r="K5541">
        <f>Table1[[#This Row],[Myyntihinta]]-Table1[[#This Row],[Ostohinta]]</f>
        <v>3.08</v>
      </c>
    </row>
    <row r="5542" spans="1:11" x14ac:dyDescent="0.2">
      <c r="A5542">
        <v>56040</v>
      </c>
      <c r="B5542" s="21">
        <v>45016</v>
      </c>
      <c r="C5542" s="26" t="s">
        <v>830</v>
      </c>
      <c r="D5542">
        <v>1</v>
      </c>
      <c r="E5542">
        <v>2</v>
      </c>
      <c r="F5542">
        <v>56</v>
      </c>
      <c r="G5542">
        <v>44.19</v>
      </c>
      <c r="H5542" t="str">
        <f>_xlfn.XLOOKUP(Table1[[#This Row],[MyyjäID]],myyjat!$A$2:$A$16,myyjat!$B$2:$B$16)</f>
        <v>Petteri</v>
      </c>
      <c r="I5542">
        <f>_xlfn.XLOOKUP(Table1[[#This Row],[Tuotenumero]],tuotteet!$A$2:$A$26,tuotteet!$C$2:$C$26)</f>
        <v>4</v>
      </c>
      <c r="J5542" t="str">
        <f>_xlfn.XLOOKUP(Table1[[#This Row],[ryhmäID]],ryhmat!$A$2:$A$7,ryhmat!$B$2:$B$7)</f>
        <v>Tarvikkeet</v>
      </c>
      <c r="K5542">
        <f>Table1[[#This Row],[Myyntihinta]]-Table1[[#This Row],[Ostohinta]]</f>
        <v>11.810000000000002</v>
      </c>
    </row>
    <row r="5543" spans="1:11" x14ac:dyDescent="0.2">
      <c r="A5543">
        <v>56041</v>
      </c>
      <c r="B5543" s="21">
        <v>45016</v>
      </c>
      <c r="C5543" s="26" t="s">
        <v>828</v>
      </c>
      <c r="D5543">
        <v>1</v>
      </c>
      <c r="E5543">
        <v>5</v>
      </c>
      <c r="F5543">
        <v>15</v>
      </c>
      <c r="G5543">
        <v>11.16</v>
      </c>
      <c r="H5543" t="str">
        <f>_xlfn.XLOOKUP(Table1[[#This Row],[MyyjäID]],myyjat!$A$2:$A$16,myyjat!$B$2:$B$16)</f>
        <v>Liisa</v>
      </c>
      <c r="I5543">
        <f>_xlfn.XLOOKUP(Table1[[#This Row],[Tuotenumero]],tuotteet!$A$2:$A$26,tuotteet!$C$2:$C$26)</f>
        <v>4</v>
      </c>
      <c r="J5543" t="str">
        <f>_xlfn.XLOOKUP(Table1[[#This Row],[ryhmäID]],ryhmat!$A$2:$A$7,ryhmat!$B$2:$B$7)</f>
        <v>Tarvikkeet</v>
      </c>
      <c r="K5543">
        <f>Table1[[#This Row],[Myyntihinta]]-Table1[[#This Row],[Ostohinta]]</f>
        <v>3.84</v>
      </c>
    </row>
    <row r="5544" spans="1:11" x14ac:dyDescent="0.2">
      <c r="A5544">
        <v>56042</v>
      </c>
      <c r="B5544" s="21">
        <v>45016</v>
      </c>
      <c r="C5544" s="26" t="s">
        <v>828</v>
      </c>
      <c r="D5544">
        <v>1</v>
      </c>
      <c r="E5544">
        <v>1</v>
      </c>
      <c r="F5544">
        <v>15</v>
      </c>
      <c r="G5544">
        <v>10.34</v>
      </c>
      <c r="H5544" t="str">
        <f>_xlfn.XLOOKUP(Table1[[#This Row],[MyyjäID]],myyjat!$A$2:$A$16,myyjat!$B$2:$B$16)</f>
        <v>Jani</v>
      </c>
      <c r="I5544">
        <f>_xlfn.XLOOKUP(Table1[[#This Row],[Tuotenumero]],tuotteet!$A$2:$A$26,tuotteet!$C$2:$C$26)</f>
        <v>4</v>
      </c>
      <c r="J5544" t="str">
        <f>_xlfn.XLOOKUP(Table1[[#This Row],[ryhmäID]],ryhmat!$A$2:$A$7,ryhmat!$B$2:$B$7)</f>
        <v>Tarvikkeet</v>
      </c>
      <c r="K5544">
        <f>Table1[[#This Row],[Myyntihinta]]-Table1[[#This Row],[Ostohinta]]</f>
        <v>4.66</v>
      </c>
    </row>
    <row r="5545" spans="1:11" x14ac:dyDescent="0.2">
      <c r="A5545">
        <v>56043</v>
      </c>
      <c r="B5545" s="21">
        <v>45016</v>
      </c>
      <c r="C5545" s="26" t="s">
        <v>827</v>
      </c>
      <c r="D5545">
        <v>1</v>
      </c>
      <c r="E5545">
        <v>2</v>
      </c>
      <c r="F5545">
        <v>238</v>
      </c>
      <c r="G5545">
        <v>136.96</v>
      </c>
      <c r="H5545" t="str">
        <f>_xlfn.XLOOKUP(Table1[[#This Row],[MyyjäID]],myyjat!$A$2:$A$16,myyjat!$B$2:$B$16)</f>
        <v>Petteri</v>
      </c>
      <c r="I5545">
        <f>_xlfn.XLOOKUP(Table1[[#This Row],[Tuotenumero]],tuotteet!$A$2:$A$26,tuotteet!$C$2:$C$26)</f>
        <v>1</v>
      </c>
      <c r="J5545" t="str">
        <f>_xlfn.XLOOKUP(Table1[[#This Row],[ryhmäID]],ryhmat!$A$2:$A$7,ryhmat!$B$2:$B$7)</f>
        <v>Äänentoisto</v>
      </c>
      <c r="K5545">
        <f>Table1[[#This Row],[Myyntihinta]]-Table1[[#This Row],[Ostohinta]]</f>
        <v>101.03999999999999</v>
      </c>
    </row>
    <row r="5546" spans="1:11" x14ac:dyDescent="0.2">
      <c r="A5546">
        <v>56044</v>
      </c>
      <c r="B5546" s="21">
        <v>45016</v>
      </c>
      <c r="C5546" s="26" t="s">
        <v>828</v>
      </c>
      <c r="D5546">
        <v>1</v>
      </c>
      <c r="E5546">
        <v>16</v>
      </c>
      <c r="F5546">
        <v>14</v>
      </c>
      <c r="G5546">
        <v>11.17</v>
      </c>
      <c r="H5546" t="str">
        <f>_xlfn.XLOOKUP(Table1[[#This Row],[MyyjäID]],myyjat!$A$2:$A$16,myyjat!$B$2:$B$16)</f>
        <v>Sanni</v>
      </c>
      <c r="I5546">
        <f>_xlfn.XLOOKUP(Table1[[#This Row],[Tuotenumero]],tuotteet!$A$2:$A$26,tuotteet!$C$2:$C$26)</f>
        <v>4</v>
      </c>
      <c r="J5546" t="str">
        <f>_xlfn.XLOOKUP(Table1[[#This Row],[ryhmäID]],ryhmat!$A$2:$A$7,ryhmat!$B$2:$B$7)</f>
        <v>Tarvikkeet</v>
      </c>
      <c r="K5546">
        <f>Table1[[#This Row],[Myyntihinta]]-Table1[[#This Row],[Ostohinta]]</f>
        <v>2.83</v>
      </c>
    </row>
    <row r="5547" spans="1:11" x14ac:dyDescent="0.2">
      <c r="A5547">
        <v>56045</v>
      </c>
      <c r="B5547" s="21">
        <v>45017</v>
      </c>
      <c r="C5547" s="26" t="s">
        <v>832</v>
      </c>
      <c r="D5547">
        <v>1</v>
      </c>
      <c r="E5547">
        <v>7</v>
      </c>
      <c r="F5547">
        <v>129</v>
      </c>
      <c r="G5547">
        <v>65.67</v>
      </c>
      <c r="H5547" t="str">
        <f>_xlfn.XLOOKUP(Table1[[#This Row],[MyyjäID]],myyjat!$A$2:$A$16,myyjat!$B$2:$B$16)</f>
        <v>Rauno</v>
      </c>
      <c r="I5547">
        <f>_xlfn.XLOOKUP(Table1[[#This Row],[Tuotenumero]],tuotteet!$A$2:$A$26,tuotteet!$C$2:$C$26)</f>
        <v>5</v>
      </c>
      <c r="J5547" t="str">
        <f>_xlfn.XLOOKUP(Table1[[#This Row],[ryhmäID]],ryhmat!$A$2:$A$7,ryhmat!$B$2:$B$7)</f>
        <v>Konsolit</v>
      </c>
      <c r="K5547">
        <f>Table1[[#This Row],[Myyntihinta]]-Table1[[#This Row],[Ostohinta]]</f>
        <v>63.33</v>
      </c>
    </row>
    <row r="5548" spans="1:11" x14ac:dyDescent="0.2">
      <c r="A5548">
        <v>56046</v>
      </c>
      <c r="B5548" s="21">
        <v>45017</v>
      </c>
      <c r="C5548" s="26" t="s">
        <v>828</v>
      </c>
      <c r="D5548">
        <v>1</v>
      </c>
      <c r="E5548">
        <v>1</v>
      </c>
      <c r="F5548">
        <v>15</v>
      </c>
      <c r="G5548">
        <v>10.27</v>
      </c>
      <c r="H5548" t="str">
        <f>_xlfn.XLOOKUP(Table1[[#This Row],[MyyjäID]],myyjat!$A$2:$A$16,myyjat!$B$2:$B$16)</f>
        <v>Jani</v>
      </c>
      <c r="I5548">
        <f>_xlfn.XLOOKUP(Table1[[#This Row],[Tuotenumero]],tuotteet!$A$2:$A$26,tuotteet!$C$2:$C$26)</f>
        <v>4</v>
      </c>
      <c r="J5548" t="str">
        <f>_xlfn.XLOOKUP(Table1[[#This Row],[ryhmäID]],ryhmat!$A$2:$A$7,ryhmat!$B$2:$B$7)</f>
        <v>Tarvikkeet</v>
      </c>
      <c r="K5548">
        <f>Table1[[#This Row],[Myyntihinta]]-Table1[[#This Row],[Ostohinta]]</f>
        <v>4.7300000000000004</v>
      </c>
    </row>
    <row r="5549" spans="1:11" x14ac:dyDescent="0.2">
      <c r="A5549">
        <v>56047</v>
      </c>
      <c r="B5549" s="21">
        <v>45018</v>
      </c>
      <c r="C5549" s="26" t="s">
        <v>828</v>
      </c>
      <c r="D5549">
        <v>1</v>
      </c>
      <c r="E5549">
        <v>7</v>
      </c>
      <c r="F5549">
        <v>15</v>
      </c>
      <c r="G5549">
        <v>10.54</v>
      </c>
      <c r="H5549" t="str">
        <f>_xlfn.XLOOKUP(Table1[[#This Row],[MyyjäID]],myyjat!$A$2:$A$16,myyjat!$B$2:$B$16)</f>
        <v>Rauno</v>
      </c>
      <c r="I5549">
        <f>_xlfn.XLOOKUP(Table1[[#This Row],[Tuotenumero]],tuotteet!$A$2:$A$26,tuotteet!$C$2:$C$26)</f>
        <v>4</v>
      </c>
      <c r="J5549" t="str">
        <f>_xlfn.XLOOKUP(Table1[[#This Row],[ryhmäID]],ryhmat!$A$2:$A$7,ryhmat!$B$2:$B$7)</f>
        <v>Tarvikkeet</v>
      </c>
      <c r="K5549">
        <f>Table1[[#This Row],[Myyntihinta]]-Table1[[#This Row],[Ostohinta]]</f>
        <v>4.4600000000000009</v>
      </c>
    </row>
    <row r="5550" spans="1:11" x14ac:dyDescent="0.2">
      <c r="A5550">
        <v>56048</v>
      </c>
      <c r="B5550" s="21">
        <v>45018</v>
      </c>
      <c r="C5550" s="26" t="s">
        <v>831</v>
      </c>
      <c r="D5550">
        <v>1</v>
      </c>
      <c r="E5550">
        <v>9</v>
      </c>
      <c r="F5550">
        <v>116</v>
      </c>
      <c r="G5550">
        <v>75.819999999999993</v>
      </c>
      <c r="H5550" t="str">
        <f>_xlfn.XLOOKUP(Table1[[#This Row],[MyyjäID]],myyjat!$A$2:$A$16,myyjat!$B$2:$B$16)</f>
        <v>Maija</v>
      </c>
      <c r="I5550">
        <f>_xlfn.XLOOKUP(Table1[[#This Row],[Tuotenumero]],tuotteet!$A$2:$A$26,tuotteet!$C$2:$C$26)</f>
        <v>6</v>
      </c>
      <c r="J5550" t="str">
        <f>_xlfn.XLOOKUP(Table1[[#This Row],[ryhmäID]],ryhmat!$A$2:$A$7,ryhmat!$B$2:$B$7)</f>
        <v>Digiboxit</v>
      </c>
      <c r="K5550">
        <f>Table1[[#This Row],[Myyntihinta]]-Table1[[#This Row],[Ostohinta]]</f>
        <v>40.180000000000007</v>
      </c>
    </row>
    <row r="5551" spans="1:11" x14ac:dyDescent="0.2">
      <c r="A5551">
        <v>56049</v>
      </c>
      <c r="B5551" s="21">
        <v>45018</v>
      </c>
      <c r="C5551" s="26" t="s">
        <v>826</v>
      </c>
      <c r="D5551">
        <v>1</v>
      </c>
      <c r="E5551">
        <v>1</v>
      </c>
      <c r="F5551">
        <v>18</v>
      </c>
      <c r="G5551">
        <v>8.93</v>
      </c>
      <c r="H5551" t="str">
        <f>_xlfn.XLOOKUP(Table1[[#This Row],[MyyjäID]],myyjat!$A$2:$A$16,myyjat!$B$2:$B$16)</f>
        <v>Jani</v>
      </c>
      <c r="I5551">
        <f>_xlfn.XLOOKUP(Table1[[#This Row],[Tuotenumero]],tuotteet!$A$2:$A$26,tuotteet!$C$2:$C$26)</f>
        <v>4</v>
      </c>
      <c r="J5551" t="str">
        <f>_xlfn.XLOOKUP(Table1[[#This Row],[ryhmäID]],ryhmat!$A$2:$A$7,ryhmat!$B$2:$B$7)</f>
        <v>Tarvikkeet</v>
      </c>
      <c r="K5551">
        <f>Table1[[#This Row],[Myyntihinta]]-Table1[[#This Row],[Ostohinta]]</f>
        <v>9.07</v>
      </c>
    </row>
    <row r="5552" spans="1:11" x14ac:dyDescent="0.2">
      <c r="A5552">
        <v>56050</v>
      </c>
      <c r="B5552" s="21">
        <v>45019</v>
      </c>
      <c r="C5552" s="26" t="s">
        <v>828</v>
      </c>
      <c r="D5552">
        <v>1</v>
      </c>
      <c r="E5552">
        <v>19</v>
      </c>
      <c r="F5552">
        <v>15</v>
      </c>
      <c r="G5552">
        <v>10.199999999999999</v>
      </c>
      <c r="H5552" t="str">
        <f>_xlfn.XLOOKUP(Table1[[#This Row],[MyyjäID]],myyjat!$A$2:$A$16,myyjat!$B$2:$B$16)</f>
        <v>Valtteri</v>
      </c>
      <c r="I5552">
        <f>_xlfn.XLOOKUP(Table1[[#This Row],[Tuotenumero]],tuotteet!$A$2:$A$26,tuotteet!$C$2:$C$26)</f>
        <v>4</v>
      </c>
      <c r="J5552" t="str">
        <f>_xlfn.XLOOKUP(Table1[[#This Row],[ryhmäID]],ryhmat!$A$2:$A$7,ryhmat!$B$2:$B$7)</f>
        <v>Tarvikkeet</v>
      </c>
      <c r="K5552">
        <f>Table1[[#This Row],[Myyntihinta]]-Table1[[#This Row],[Ostohinta]]</f>
        <v>4.8000000000000007</v>
      </c>
    </row>
    <row r="5553" spans="1:11" x14ac:dyDescent="0.2">
      <c r="A5553">
        <v>56051</v>
      </c>
      <c r="B5553" s="21">
        <v>45019</v>
      </c>
      <c r="C5553" s="26" t="s">
        <v>827</v>
      </c>
      <c r="D5553">
        <v>1</v>
      </c>
      <c r="E5553">
        <v>9</v>
      </c>
      <c r="F5553">
        <v>252</v>
      </c>
      <c r="G5553">
        <v>129.57</v>
      </c>
      <c r="H5553" t="str">
        <f>_xlfn.XLOOKUP(Table1[[#This Row],[MyyjäID]],myyjat!$A$2:$A$16,myyjat!$B$2:$B$16)</f>
        <v>Maija</v>
      </c>
      <c r="I5553">
        <f>_xlfn.XLOOKUP(Table1[[#This Row],[Tuotenumero]],tuotteet!$A$2:$A$26,tuotteet!$C$2:$C$26)</f>
        <v>1</v>
      </c>
      <c r="J5553" t="str">
        <f>_xlfn.XLOOKUP(Table1[[#This Row],[ryhmäID]],ryhmat!$A$2:$A$7,ryhmat!$B$2:$B$7)</f>
        <v>Äänentoisto</v>
      </c>
      <c r="K5553">
        <f>Table1[[#This Row],[Myyntihinta]]-Table1[[#This Row],[Ostohinta]]</f>
        <v>122.43</v>
      </c>
    </row>
    <row r="5554" spans="1:11" x14ac:dyDescent="0.2">
      <c r="A5554">
        <v>56052</v>
      </c>
      <c r="B5554" s="21">
        <v>45020</v>
      </c>
      <c r="C5554" s="26" t="s">
        <v>828</v>
      </c>
      <c r="D5554">
        <v>1</v>
      </c>
      <c r="E5554">
        <v>6</v>
      </c>
      <c r="F5554">
        <v>14</v>
      </c>
      <c r="G5554">
        <v>10.32</v>
      </c>
      <c r="H5554" t="str">
        <f>_xlfn.XLOOKUP(Table1[[#This Row],[MyyjäID]],myyjat!$A$2:$A$16,myyjat!$B$2:$B$16)</f>
        <v>Hessu</v>
      </c>
      <c r="I5554">
        <f>_xlfn.XLOOKUP(Table1[[#This Row],[Tuotenumero]],tuotteet!$A$2:$A$26,tuotteet!$C$2:$C$26)</f>
        <v>4</v>
      </c>
      <c r="J5554" t="str">
        <f>_xlfn.XLOOKUP(Table1[[#This Row],[ryhmäID]],ryhmat!$A$2:$A$7,ryhmat!$B$2:$B$7)</f>
        <v>Tarvikkeet</v>
      </c>
      <c r="K5554">
        <f>Table1[[#This Row],[Myyntihinta]]-Table1[[#This Row],[Ostohinta]]</f>
        <v>3.6799999999999997</v>
      </c>
    </row>
    <row r="5555" spans="1:11" x14ac:dyDescent="0.2">
      <c r="A5555">
        <v>56053</v>
      </c>
      <c r="B5555" s="21">
        <v>45021</v>
      </c>
      <c r="C5555" s="26" t="s">
        <v>827</v>
      </c>
      <c r="D5555">
        <v>1</v>
      </c>
      <c r="E5555">
        <v>1</v>
      </c>
      <c r="F5555">
        <v>249</v>
      </c>
      <c r="G5555">
        <v>128.22999999999999</v>
      </c>
      <c r="H5555" t="str">
        <f>_xlfn.XLOOKUP(Table1[[#This Row],[MyyjäID]],myyjat!$A$2:$A$16,myyjat!$B$2:$B$16)</f>
        <v>Jani</v>
      </c>
      <c r="I5555">
        <f>_xlfn.XLOOKUP(Table1[[#This Row],[Tuotenumero]],tuotteet!$A$2:$A$26,tuotteet!$C$2:$C$26)</f>
        <v>1</v>
      </c>
      <c r="J5555" t="str">
        <f>_xlfn.XLOOKUP(Table1[[#This Row],[ryhmäID]],ryhmat!$A$2:$A$7,ryhmat!$B$2:$B$7)</f>
        <v>Äänentoisto</v>
      </c>
      <c r="K5555">
        <f>Table1[[#This Row],[Myyntihinta]]-Table1[[#This Row],[Ostohinta]]</f>
        <v>120.77000000000001</v>
      </c>
    </row>
    <row r="5556" spans="1:11" x14ac:dyDescent="0.2">
      <c r="A5556">
        <v>56054</v>
      </c>
      <c r="B5556" s="21">
        <v>45021</v>
      </c>
      <c r="C5556" s="26" t="s">
        <v>828</v>
      </c>
      <c r="D5556">
        <v>1</v>
      </c>
      <c r="E5556">
        <v>1</v>
      </c>
      <c r="F5556">
        <v>15</v>
      </c>
      <c r="G5556">
        <v>10.37</v>
      </c>
      <c r="H5556" t="str">
        <f>_xlfn.XLOOKUP(Table1[[#This Row],[MyyjäID]],myyjat!$A$2:$A$16,myyjat!$B$2:$B$16)</f>
        <v>Jani</v>
      </c>
      <c r="I5556">
        <f>_xlfn.XLOOKUP(Table1[[#This Row],[Tuotenumero]],tuotteet!$A$2:$A$26,tuotteet!$C$2:$C$26)</f>
        <v>4</v>
      </c>
      <c r="J5556" t="str">
        <f>_xlfn.XLOOKUP(Table1[[#This Row],[ryhmäID]],ryhmat!$A$2:$A$7,ryhmat!$B$2:$B$7)</f>
        <v>Tarvikkeet</v>
      </c>
      <c r="K5556">
        <f>Table1[[#This Row],[Myyntihinta]]-Table1[[#This Row],[Ostohinta]]</f>
        <v>4.6300000000000008</v>
      </c>
    </row>
    <row r="5557" spans="1:11" x14ac:dyDescent="0.2">
      <c r="A5557">
        <v>56055</v>
      </c>
      <c r="B5557" s="21">
        <v>45022</v>
      </c>
      <c r="C5557" s="26" t="s">
        <v>828</v>
      </c>
      <c r="D5557">
        <v>1</v>
      </c>
      <c r="E5557">
        <v>5</v>
      </c>
      <c r="F5557">
        <v>15</v>
      </c>
      <c r="G5557">
        <v>10.58</v>
      </c>
      <c r="H5557" t="str">
        <f>_xlfn.XLOOKUP(Table1[[#This Row],[MyyjäID]],myyjat!$A$2:$A$16,myyjat!$B$2:$B$16)</f>
        <v>Liisa</v>
      </c>
      <c r="I5557">
        <f>_xlfn.XLOOKUP(Table1[[#This Row],[Tuotenumero]],tuotteet!$A$2:$A$26,tuotteet!$C$2:$C$26)</f>
        <v>4</v>
      </c>
      <c r="J5557" t="str">
        <f>_xlfn.XLOOKUP(Table1[[#This Row],[ryhmäID]],ryhmat!$A$2:$A$7,ryhmat!$B$2:$B$7)</f>
        <v>Tarvikkeet</v>
      </c>
      <c r="K5557">
        <f>Table1[[#This Row],[Myyntihinta]]-Table1[[#This Row],[Ostohinta]]</f>
        <v>4.42</v>
      </c>
    </row>
    <row r="5558" spans="1:11" x14ac:dyDescent="0.2">
      <c r="A5558">
        <v>56056</v>
      </c>
      <c r="B5558" s="21">
        <v>45022</v>
      </c>
      <c r="C5558" s="26" t="s">
        <v>830</v>
      </c>
      <c r="D5558">
        <v>1</v>
      </c>
      <c r="E5558">
        <v>16</v>
      </c>
      <c r="F5558">
        <v>55</v>
      </c>
      <c r="G5558">
        <v>45.95</v>
      </c>
      <c r="H5558" t="str">
        <f>_xlfn.XLOOKUP(Table1[[#This Row],[MyyjäID]],myyjat!$A$2:$A$16,myyjat!$B$2:$B$16)</f>
        <v>Sanni</v>
      </c>
      <c r="I5558">
        <f>_xlfn.XLOOKUP(Table1[[#This Row],[Tuotenumero]],tuotteet!$A$2:$A$26,tuotteet!$C$2:$C$26)</f>
        <v>4</v>
      </c>
      <c r="J5558" t="str">
        <f>_xlfn.XLOOKUP(Table1[[#This Row],[ryhmäID]],ryhmat!$A$2:$A$7,ryhmat!$B$2:$B$7)</f>
        <v>Tarvikkeet</v>
      </c>
      <c r="K5558">
        <f>Table1[[#This Row],[Myyntihinta]]-Table1[[#This Row],[Ostohinta]]</f>
        <v>9.0499999999999972</v>
      </c>
    </row>
    <row r="5559" spans="1:11" x14ac:dyDescent="0.2">
      <c r="A5559">
        <v>56057</v>
      </c>
      <c r="B5559" s="21">
        <v>45023</v>
      </c>
      <c r="C5559" s="26" t="s">
        <v>828</v>
      </c>
      <c r="D5559">
        <v>1</v>
      </c>
      <c r="E5559">
        <v>16</v>
      </c>
      <c r="F5559">
        <v>15</v>
      </c>
      <c r="G5559">
        <v>10.18</v>
      </c>
      <c r="H5559" t="str">
        <f>_xlfn.XLOOKUP(Table1[[#This Row],[MyyjäID]],myyjat!$A$2:$A$16,myyjat!$B$2:$B$16)</f>
        <v>Sanni</v>
      </c>
      <c r="I5559">
        <f>_xlfn.XLOOKUP(Table1[[#This Row],[Tuotenumero]],tuotteet!$A$2:$A$26,tuotteet!$C$2:$C$26)</f>
        <v>4</v>
      </c>
      <c r="J5559" t="str">
        <f>_xlfn.XLOOKUP(Table1[[#This Row],[ryhmäID]],ryhmat!$A$2:$A$7,ryhmat!$B$2:$B$7)</f>
        <v>Tarvikkeet</v>
      </c>
      <c r="K5559">
        <f>Table1[[#This Row],[Myyntihinta]]-Table1[[#This Row],[Ostohinta]]</f>
        <v>4.82</v>
      </c>
    </row>
    <row r="5560" spans="1:11" x14ac:dyDescent="0.2">
      <c r="A5560">
        <v>56058</v>
      </c>
      <c r="B5560" s="21">
        <v>45023</v>
      </c>
      <c r="C5560" s="26" t="s">
        <v>828</v>
      </c>
      <c r="D5560">
        <v>1</v>
      </c>
      <c r="E5560">
        <v>1</v>
      </c>
      <c r="F5560">
        <v>15</v>
      </c>
      <c r="G5560">
        <v>10.41</v>
      </c>
      <c r="H5560" t="str">
        <f>_xlfn.XLOOKUP(Table1[[#This Row],[MyyjäID]],myyjat!$A$2:$A$16,myyjat!$B$2:$B$16)</f>
        <v>Jani</v>
      </c>
      <c r="I5560">
        <f>_xlfn.XLOOKUP(Table1[[#This Row],[Tuotenumero]],tuotteet!$A$2:$A$26,tuotteet!$C$2:$C$26)</f>
        <v>4</v>
      </c>
      <c r="J5560" t="str">
        <f>_xlfn.XLOOKUP(Table1[[#This Row],[ryhmäID]],ryhmat!$A$2:$A$7,ryhmat!$B$2:$B$7)</f>
        <v>Tarvikkeet</v>
      </c>
      <c r="K5560">
        <f>Table1[[#This Row],[Myyntihinta]]-Table1[[#This Row],[Ostohinta]]</f>
        <v>4.59</v>
      </c>
    </row>
    <row r="5561" spans="1:11" x14ac:dyDescent="0.2">
      <c r="A5561">
        <v>56059</v>
      </c>
      <c r="B5561" s="21">
        <v>45023</v>
      </c>
      <c r="C5561" s="26" t="s">
        <v>827</v>
      </c>
      <c r="D5561">
        <v>1</v>
      </c>
      <c r="E5561">
        <v>5</v>
      </c>
      <c r="F5561">
        <v>259</v>
      </c>
      <c r="G5561">
        <v>137.32</v>
      </c>
      <c r="H5561" t="str">
        <f>_xlfn.XLOOKUP(Table1[[#This Row],[MyyjäID]],myyjat!$A$2:$A$16,myyjat!$B$2:$B$16)</f>
        <v>Liisa</v>
      </c>
      <c r="I5561">
        <f>_xlfn.XLOOKUP(Table1[[#This Row],[Tuotenumero]],tuotteet!$A$2:$A$26,tuotteet!$C$2:$C$26)</f>
        <v>1</v>
      </c>
      <c r="J5561" t="str">
        <f>_xlfn.XLOOKUP(Table1[[#This Row],[ryhmäID]],ryhmat!$A$2:$A$7,ryhmat!$B$2:$B$7)</f>
        <v>Äänentoisto</v>
      </c>
      <c r="K5561">
        <f>Table1[[#This Row],[Myyntihinta]]-Table1[[#This Row],[Ostohinta]]</f>
        <v>121.68</v>
      </c>
    </row>
    <row r="5562" spans="1:11" x14ac:dyDescent="0.2">
      <c r="A5562">
        <v>56060</v>
      </c>
      <c r="B5562" s="21">
        <v>45024</v>
      </c>
      <c r="C5562" s="26" t="s">
        <v>829</v>
      </c>
      <c r="D5562">
        <v>1</v>
      </c>
      <c r="E5562">
        <v>6</v>
      </c>
      <c r="F5562">
        <v>338</v>
      </c>
      <c r="G5562">
        <v>232.47</v>
      </c>
      <c r="H5562" t="str">
        <f>_xlfn.XLOOKUP(Table1[[#This Row],[MyyjäID]],myyjat!$A$2:$A$16,myyjat!$B$2:$B$16)</f>
        <v>Hessu</v>
      </c>
      <c r="I5562">
        <f>_xlfn.XLOOKUP(Table1[[#This Row],[Tuotenumero]],tuotteet!$A$2:$A$26,tuotteet!$C$2:$C$26)</f>
        <v>3</v>
      </c>
      <c r="J5562" t="str">
        <f>_xlfn.XLOOKUP(Table1[[#This Row],[ryhmäID]],ryhmat!$A$2:$A$7,ryhmat!$B$2:$B$7)</f>
        <v>TV</v>
      </c>
      <c r="K5562">
        <f>Table1[[#This Row],[Myyntihinta]]-Table1[[#This Row],[Ostohinta]]</f>
        <v>105.53</v>
      </c>
    </row>
    <row r="5563" spans="1:11" x14ac:dyDescent="0.2">
      <c r="A5563">
        <v>56061</v>
      </c>
      <c r="B5563" s="21">
        <v>45024</v>
      </c>
      <c r="C5563" s="26" t="s">
        <v>827</v>
      </c>
      <c r="D5563">
        <v>1</v>
      </c>
      <c r="E5563">
        <v>7</v>
      </c>
      <c r="F5563">
        <v>236</v>
      </c>
      <c r="G5563">
        <v>137.24</v>
      </c>
      <c r="H5563" t="str">
        <f>_xlfn.XLOOKUP(Table1[[#This Row],[MyyjäID]],myyjat!$A$2:$A$16,myyjat!$B$2:$B$16)</f>
        <v>Rauno</v>
      </c>
      <c r="I5563">
        <f>_xlfn.XLOOKUP(Table1[[#This Row],[Tuotenumero]],tuotteet!$A$2:$A$26,tuotteet!$C$2:$C$26)</f>
        <v>1</v>
      </c>
      <c r="J5563" t="str">
        <f>_xlfn.XLOOKUP(Table1[[#This Row],[ryhmäID]],ryhmat!$A$2:$A$7,ryhmat!$B$2:$B$7)</f>
        <v>Äänentoisto</v>
      </c>
      <c r="K5563">
        <f>Table1[[#This Row],[Myyntihinta]]-Table1[[#This Row],[Ostohinta]]</f>
        <v>98.759999999999991</v>
      </c>
    </row>
    <row r="5564" spans="1:11" x14ac:dyDescent="0.2">
      <c r="A5564">
        <v>56062</v>
      </c>
      <c r="B5564" s="21">
        <v>45024</v>
      </c>
      <c r="C5564" s="26" t="s">
        <v>828</v>
      </c>
      <c r="D5564">
        <v>1</v>
      </c>
      <c r="E5564">
        <v>7</v>
      </c>
      <c r="F5564">
        <v>15</v>
      </c>
      <c r="G5564">
        <v>11.02</v>
      </c>
      <c r="H5564" t="str">
        <f>_xlfn.XLOOKUP(Table1[[#This Row],[MyyjäID]],myyjat!$A$2:$A$16,myyjat!$B$2:$B$16)</f>
        <v>Rauno</v>
      </c>
      <c r="I5564">
        <f>_xlfn.XLOOKUP(Table1[[#This Row],[Tuotenumero]],tuotteet!$A$2:$A$26,tuotteet!$C$2:$C$26)</f>
        <v>4</v>
      </c>
      <c r="J5564" t="str">
        <f>_xlfn.XLOOKUP(Table1[[#This Row],[ryhmäID]],ryhmat!$A$2:$A$7,ryhmat!$B$2:$B$7)</f>
        <v>Tarvikkeet</v>
      </c>
      <c r="K5564">
        <f>Table1[[#This Row],[Myyntihinta]]-Table1[[#This Row],[Ostohinta]]</f>
        <v>3.9800000000000004</v>
      </c>
    </row>
    <row r="5565" spans="1:11" x14ac:dyDescent="0.2">
      <c r="A5565">
        <v>56063</v>
      </c>
      <c r="B5565" s="21">
        <v>45025</v>
      </c>
      <c r="C5565" s="26" t="s">
        <v>828</v>
      </c>
      <c r="D5565">
        <v>1</v>
      </c>
      <c r="E5565">
        <v>16</v>
      </c>
      <c r="F5565">
        <v>14</v>
      </c>
      <c r="G5565">
        <v>11.23</v>
      </c>
      <c r="H5565" t="str">
        <f>_xlfn.XLOOKUP(Table1[[#This Row],[MyyjäID]],myyjat!$A$2:$A$16,myyjat!$B$2:$B$16)</f>
        <v>Sanni</v>
      </c>
      <c r="I5565">
        <f>_xlfn.XLOOKUP(Table1[[#This Row],[Tuotenumero]],tuotteet!$A$2:$A$26,tuotteet!$C$2:$C$26)</f>
        <v>4</v>
      </c>
      <c r="J5565" t="str">
        <f>_xlfn.XLOOKUP(Table1[[#This Row],[ryhmäID]],ryhmat!$A$2:$A$7,ryhmat!$B$2:$B$7)</f>
        <v>Tarvikkeet</v>
      </c>
      <c r="K5565">
        <f>Table1[[#This Row],[Myyntihinta]]-Table1[[#This Row],[Ostohinta]]</f>
        <v>2.7699999999999996</v>
      </c>
    </row>
    <row r="5566" spans="1:11" x14ac:dyDescent="0.2">
      <c r="A5566">
        <v>56064</v>
      </c>
      <c r="B5566" s="21">
        <v>45025</v>
      </c>
      <c r="C5566" s="26" t="s">
        <v>828</v>
      </c>
      <c r="D5566">
        <v>1</v>
      </c>
      <c r="E5566">
        <v>2</v>
      </c>
      <c r="F5566">
        <v>15</v>
      </c>
      <c r="G5566">
        <v>10.25</v>
      </c>
      <c r="H5566" t="str">
        <f>_xlfn.XLOOKUP(Table1[[#This Row],[MyyjäID]],myyjat!$A$2:$A$16,myyjat!$B$2:$B$16)</f>
        <v>Petteri</v>
      </c>
      <c r="I5566">
        <f>_xlfn.XLOOKUP(Table1[[#This Row],[Tuotenumero]],tuotteet!$A$2:$A$26,tuotteet!$C$2:$C$26)</f>
        <v>4</v>
      </c>
      <c r="J5566" t="str">
        <f>_xlfn.XLOOKUP(Table1[[#This Row],[ryhmäID]],ryhmat!$A$2:$A$7,ryhmat!$B$2:$B$7)</f>
        <v>Tarvikkeet</v>
      </c>
      <c r="K5566">
        <f>Table1[[#This Row],[Myyntihinta]]-Table1[[#This Row],[Ostohinta]]</f>
        <v>4.75</v>
      </c>
    </row>
    <row r="5567" spans="1:11" x14ac:dyDescent="0.2">
      <c r="A5567">
        <v>56065</v>
      </c>
      <c r="B5567" s="21">
        <v>45025</v>
      </c>
      <c r="C5567" s="26" t="s">
        <v>828</v>
      </c>
      <c r="D5567">
        <v>1</v>
      </c>
      <c r="E5567">
        <v>3</v>
      </c>
      <c r="F5567">
        <v>15</v>
      </c>
      <c r="G5567">
        <v>10.48</v>
      </c>
      <c r="H5567" t="str">
        <f>_xlfn.XLOOKUP(Table1[[#This Row],[MyyjäID]],myyjat!$A$2:$A$16,myyjat!$B$2:$B$16)</f>
        <v>Pekka</v>
      </c>
      <c r="I5567">
        <f>_xlfn.XLOOKUP(Table1[[#This Row],[Tuotenumero]],tuotteet!$A$2:$A$26,tuotteet!$C$2:$C$26)</f>
        <v>4</v>
      </c>
      <c r="J5567" t="str">
        <f>_xlfn.XLOOKUP(Table1[[#This Row],[ryhmäID]],ryhmat!$A$2:$A$7,ryhmat!$B$2:$B$7)</f>
        <v>Tarvikkeet</v>
      </c>
      <c r="K5567">
        <f>Table1[[#This Row],[Myyntihinta]]-Table1[[#This Row],[Ostohinta]]</f>
        <v>4.5199999999999996</v>
      </c>
    </row>
    <row r="5568" spans="1:11" x14ac:dyDescent="0.2">
      <c r="A5568">
        <v>56066</v>
      </c>
      <c r="B5568" s="21">
        <v>45026</v>
      </c>
      <c r="C5568" s="26" t="s">
        <v>828</v>
      </c>
      <c r="D5568">
        <v>1</v>
      </c>
      <c r="E5568">
        <v>7</v>
      </c>
      <c r="F5568">
        <v>15</v>
      </c>
      <c r="G5568">
        <v>10.37</v>
      </c>
      <c r="H5568" t="str">
        <f>_xlfn.XLOOKUP(Table1[[#This Row],[MyyjäID]],myyjat!$A$2:$A$16,myyjat!$B$2:$B$16)</f>
        <v>Rauno</v>
      </c>
      <c r="I5568">
        <f>_xlfn.XLOOKUP(Table1[[#This Row],[Tuotenumero]],tuotteet!$A$2:$A$26,tuotteet!$C$2:$C$26)</f>
        <v>4</v>
      </c>
      <c r="J5568" t="str">
        <f>_xlfn.XLOOKUP(Table1[[#This Row],[ryhmäID]],ryhmat!$A$2:$A$7,ryhmat!$B$2:$B$7)</f>
        <v>Tarvikkeet</v>
      </c>
      <c r="K5568">
        <f>Table1[[#This Row],[Myyntihinta]]-Table1[[#This Row],[Ostohinta]]</f>
        <v>4.6300000000000008</v>
      </c>
    </row>
    <row r="5569" spans="1:11" x14ac:dyDescent="0.2">
      <c r="A5569">
        <v>56067</v>
      </c>
      <c r="B5569" s="21">
        <v>45026</v>
      </c>
      <c r="C5569" s="26" t="s">
        <v>827</v>
      </c>
      <c r="D5569">
        <v>1</v>
      </c>
      <c r="E5569">
        <v>7</v>
      </c>
      <c r="F5569">
        <v>244</v>
      </c>
      <c r="G5569">
        <v>134.68</v>
      </c>
      <c r="H5569" t="str">
        <f>_xlfn.XLOOKUP(Table1[[#This Row],[MyyjäID]],myyjat!$A$2:$A$16,myyjat!$B$2:$B$16)</f>
        <v>Rauno</v>
      </c>
      <c r="I5569">
        <f>_xlfn.XLOOKUP(Table1[[#This Row],[Tuotenumero]],tuotteet!$A$2:$A$26,tuotteet!$C$2:$C$26)</f>
        <v>1</v>
      </c>
      <c r="J5569" t="str">
        <f>_xlfn.XLOOKUP(Table1[[#This Row],[ryhmäID]],ryhmat!$A$2:$A$7,ryhmat!$B$2:$B$7)</f>
        <v>Äänentoisto</v>
      </c>
      <c r="K5569">
        <f>Table1[[#This Row],[Myyntihinta]]-Table1[[#This Row],[Ostohinta]]</f>
        <v>109.32</v>
      </c>
    </row>
    <row r="5570" spans="1:11" x14ac:dyDescent="0.2">
      <c r="A5570">
        <v>56068</v>
      </c>
      <c r="B5570" s="21">
        <v>45026</v>
      </c>
      <c r="C5570" s="26" t="s">
        <v>831</v>
      </c>
      <c r="D5570">
        <v>1</v>
      </c>
      <c r="E5570">
        <v>9</v>
      </c>
      <c r="F5570">
        <v>111</v>
      </c>
      <c r="G5570">
        <v>76.05</v>
      </c>
      <c r="H5570" t="str">
        <f>_xlfn.XLOOKUP(Table1[[#This Row],[MyyjäID]],myyjat!$A$2:$A$16,myyjat!$B$2:$B$16)</f>
        <v>Maija</v>
      </c>
      <c r="I5570">
        <f>_xlfn.XLOOKUP(Table1[[#This Row],[Tuotenumero]],tuotteet!$A$2:$A$26,tuotteet!$C$2:$C$26)</f>
        <v>6</v>
      </c>
      <c r="J5570" t="str">
        <f>_xlfn.XLOOKUP(Table1[[#This Row],[ryhmäID]],ryhmat!$A$2:$A$7,ryhmat!$B$2:$B$7)</f>
        <v>Digiboxit</v>
      </c>
      <c r="K5570">
        <f>Table1[[#This Row],[Myyntihinta]]-Table1[[#This Row],[Ostohinta]]</f>
        <v>34.950000000000003</v>
      </c>
    </row>
    <row r="5571" spans="1:11" x14ac:dyDescent="0.2">
      <c r="A5571">
        <v>56069</v>
      </c>
      <c r="B5571" s="21">
        <v>45026</v>
      </c>
      <c r="C5571" s="26" t="s">
        <v>833</v>
      </c>
      <c r="D5571">
        <v>1</v>
      </c>
      <c r="E5571">
        <v>6</v>
      </c>
      <c r="F5571">
        <v>34</v>
      </c>
      <c r="G5571">
        <v>18.96</v>
      </c>
      <c r="H5571" t="str">
        <f>_xlfn.XLOOKUP(Table1[[#This Row],[MyyjäID]],myyjat!$A$2:$A$16,myyjat!$B$2:$B$16)</f>
        <v>Hessu</v>
      </c>
      <c r="I5571">
        <f>_xlfn.XLOOKUP(Table1[[#This Row],[Tuotenumero]],tuotteet!$A$2:$A$26,tuotteet!$C$2:$C$26)</f>
        <v>4</v>
      </c>
      <c r="J5571" t="str">
        <f>_xlfn.XLOOKUP(Table1[[#This Row],[ryhmäID]],ryhmat!$A$2:$A$7,ryhmat!$B$2:$B$7)</f>
        <v>Tarvikkeet</v>
      </c>
      <c r="K5571">
        <f>Table1[[#This Row],[Myyntihinta]]-Table1[[#This Row],[Ostohinta]]</f>
        <v>15.04</v>
      </c>
    </row>
    <row r="5572" spans="1:11" x14ac:dyDescent="0.2">
      <c r="A5572">
        <v>56070</v>
      </c>
      <c r="B5572" s="21">
        <v>45027</v>
      </c>
      <c r="C5572" s="26" t="s">
        <v>828</v>
      </c>
      <c r="D5572">
        <v>1</v>
      </c>
      <c r="E5572">
        <v>5</v>
      </c>
      <c r="F5572">
        <v>15</v>
      </c>
      <c r="G5572">
        <v>10.48</v>
      </c>
      <c r="H5572" t="str">
        <f>_xlfn.XLOOKUP(Table1[[#This Row],[MyyjäID]],myyjat!$A$2:$A$16,myyjat!$B$2:$B$16)</f>
        <v>Liisa</v>
      </c>
      <c r="I5572">
        <f>_xlfn.XLOOKUP(Table1[[#This Row],[Tuotenumero]],tuotteet!$A$2:$A$26,tuotteet!$C$2:$C$26)</f>
        <v>4</v>
      </c>
      <c r="J5572" t="str">
        <f>_xlfn.XLOOKUP(Table1[[#This Row],[ryhmäID]],ryhmat!$A$2:$A$7,ryhmat!$B$2:$B$7)</f>
        <v>Tarvikkeet</v>
      </c>
      <c r="K5572">
        <f>Table1[[#This Row],[Myyntihinta]]-Table1[[#This Row],[Ostohinta]]</f>
        <v>4.5199999999999996</v>
      </c>
    </row>
    <row r="5573" spans="1:11" x14ac:dyDescent="0.2">
      <c r="A5573">
        <v>56071</v>
      </c>
      <c r="B5573" s="21">
        <v>45027</v>
      </c>
      <c r="C5573" s="26" t="s">
        <v>828</v>
      </c>
      <c r="D5573">
        <v>1</v>
      </c>
      <c r="E5573">
        <v>11</v>
      </c>
      <c r="F5573">
        <v>15</v>
      </c>
      <c r="G5573">
        <v>10.35</v>
      </c>
      <c r="H5573" t="str">
        <f>_xlfn.XLOOKUP(Table1[[#This Row],[MyyjäID]],myyjat!$A$2:$A$16,myyjat!$B$2:$B$16)</f>
        <v>Lisbeth</v>
      </c>
      <c r="I5573">
        <f>_xlfn.XLOOKUP(Table1[[#This Row],[Tuotenumero]],tuotteet!$A$2:$A$26,tuotteet!$C$2:$C$26)</f>
        <v>4</v>
      </c>
      <c r="J5573" t="str">
        <f>_xlfn.XLOOKUP(Table1[[#This Row],[ryhmäID]],ryhmat!$A$2:$A$7,ryhmat!$B$2:$B$7)</f>
        <v>Tarvikkeet</v>
      </c>
      <c r="K5573">
        <f>Table1[[#This Row],[Myyntihinta]]-Table1[[#This Row],[Ostohinta]]</f>
        <v>4.6500000000000004</v>
      </c>
    </row>
    <row r="5574" spans="1:11" x14ac:dyDescent="0.2">
      <c r="A5574">
        <v>56072</v>
      </c>
      <c r="B5574" s="21">
        <v>45027</v>
      </c>
      <c r="C5574" s="26" t="s">
        <v>828</v>
      </c>
      <c r="D5574">
        <v>1</v>
      </c>
      <c r="E5574">
        <v>14</v>
      </c>
      <c r="F5574">
        <v>14</v>
      </c>
      <c r="G5574">
        <v>10.76</v>
      </c>
      <c r="H5574" t="str">
        <f>_xlfn.XLOOKUP(Table1[[#This Row],[MyyjäID]],myyjat!$A$2:$A$16,myyjat!$B$2:$B$16)</f>
        <v>Hillevi</v>
      </c>
      <c r="I5574">
        <f>_xlfn.XLOOKUP(Table1[[#This Row],[Tuotenumero]],tuotteet!$A$2:$A$26,tuotteet!$C$2:$C$26)</f>
        <v>4</v>
      </c>
      <c r="J5574" t="str">
        <f>_xlfn.XLOOKUP(Table1[[#This Row],[ryhmäID]],ryhmat!$A$2:$A$7,ryhmat!$B$2:$B$7)</f>
        <v>Tarvikkeet</v>
      </c>
      <c r="K5574">
        <f>Table1[[#This Row],[Myyntihinta]]-Table1[[#This Row],[Ostohinta]]</f>
        <v>3.24</v>
      </c>
    </row>
    <row r="5575" spans="1:11" x14ac:dyDescent="0.2">
      <c r="A5575">
        <v>56073</v>
      </c>
      <c r="B5575" s="21">
        <v>45028</v>
      </c>
      <c r="C5575" s="26" t="s">
        <v>827</v>
      </c>
      <c r="D5575">
        <v>1</v>
      </c>
      <c r="E5575">
        <v>2</v>
      </c>
      <c r="F5575">
        <v>243</v>
      </c>
      <c r="G5575">
        <v>133.69999999999999</v>
      </c>
      <c r="H5575" t="str">
        <f>_xlfn.XLOOKUP(Table1[[#This Row],[MyyjäID]],myyjat!$A$2:$A$16,myyjat!$B$2:$B$16)</f>
        <v>Petteri</v>
      </c>
      <c r="I5575">
        <f>_xlfn.XLOOKUP(Table1[[#This Row],[Tuotenumero]],tuotteet!$A$2:$A$26,tuotteet!$C$2:$C$26)</f>
        <v>1</v>
      </c>
      <c r="J5575" t="str">
        <f>_xlfn.XLOOKUP(Table1[[#This Row],[ryhmäID]],ryhmat!$A$2:$A$7,ryhmat!$B$2:$B$7)</f>
        <v>Äänentoisto</v>
      </c>
      <c r="K5575">
        <f>Table1[[#This Row],[Myyntihinta]]-Table1[[#This Row],[Ostohinta]]</f>
        <v>109.30000000000001</v>
      </c>
    </row>
    <row r="5576" spans="1:11" x14ac:dyDescent="0.2">
      <c r="A5576">
        <v>56074</v>
      </c>
      <c r="B5576" s="21">
        <v>45028</v>
      </c>
      <c r="C5576" s="26" t="s">
        <v>828</v>
      </c>
      <c r="D5576">
        <v>1</v>
      </c>
      <c r="E5576">
        <v>19</v>
      </c>
      <c r="F5576">
        <v>15</v>
      </c>
      <c r="G5576">
        <v>11.2</v>
      </c>
      <c r="H5576" t="str">
        <f>_xlfn.XLOOKUP(Table1[[#This Row],[MyyjäID]],myyjat!$A$2:$A$16,myyjat!$B$2:$B$16)</f>
        <v>Valtteri</v>
      </c>
      <c r="I5576">
        <f>_xlfn.XLOOKUP(Table1[[#This Row],[Tuotenumero]],tuotteet!$A$2:$A$26,tuotteet!$C$2:$C$26)</f>
        <v>4</v>
      </c>
      <c r="J5576" t="str">
        <f>_xlfn.XLOOKUP(Table1[[#This Row],[ryhmäID]],ryhmat!$A$2:$A$7,ryhmat!$B$2:$B$7)</f>
        <v>Tarvikkeet</v>
      </c>
      <c r="K5576">
        <f>Table1[[#This Row],[Myyntihinta]]-Table1[[#This Row],[Ostohinta]]</f>
        <v>3.8000000000000007</v>
      </c>
    </row>
    <row r="5577" spans="1:11" x14ac:dyDescent="0.2">
      <c r="A5577">
        <v>56075</v>
      </c>
      <c r="B5577" s="21">
        <v>45028</v>
      </c>
      <c r="C5577" s="26" t="s">
        <v>828</v>
      </c>
      <c r="D5577">
        <v>1</v>
      </c>
      <c r="E5577">
        <v>3</v>
      </c>
      <c r="F5577">
        <v>14</v>
      </c>
      <c r="G5577">
        <v>10.8</v>
      </c>
      <c r="H5577" t="str">
        <f>_xlfn.XLOOKUP(Table1[[#This Row],[MyyjäID]],myyjat!$A$2:$A$16,myyjat!$B$2:$B$16)</f>
        <v>Pekka</v>
      </c>
      <c r="I5577">
        <f>_xlfn.XLOOKUP(Table1[[#This Row],[Tuotenumero]],tuotteet!$A$2:$A$26,tuotteet!$C$2:$C$26)</f>
        <v>4</v>
      </c>
      <c r="J5577" t="str">
        <f>_xlfn.XLOOKUP(Table1[[#This Row],[ryhmäID]],ryhmat!$A$2:$A$7,ryhmat!$B$2:$B$7)</f>
        <v>Tarvikkeet</v>
      </c>
      <c r="K5577">
        <f>Table1[[#This Row],[Myyntihinta]]-Table1[[#This Row],[Ostohinta]]</f>
        <v>3.1999999999999993</v>
      </c>
    </row>
    <row r="5578" spans="1:11" x14ac:dyDescent="0.2">
      <c r="A5578">
        <v>56076</v>
      </c>
      <c r="B5578" s="21">
        <v>45029</v>
      </c>
      <c r="C5578" s="26" t="s">
        <v>828</v>
      </c>
      <c r="D5578">
        <v>1</v>
      </c>
      <c r="E5578">
        <v>1</v>
      </c>
      <c r="F5578">
        <v>15</v>
      </c>
      <c r="G5578">
        <v>10.28</v>
      </c>
      <c r="H5578" t="str">
        <f>_xlfn.XLOOKUP(Table1[[#This Row],[MyyjäID]],myyjat!$A$2:$A$16,myyjat!$B$2:$B$16)</f>
        <v>Jani</v>
      </c>
      <c r="I5578">
        <f>_xlfn.XLOOKUP(Table1[[#This Row],[Tuotenumero]],tuotteet!$A$2:$A$26,tuotteet!$C$2:$C$26)</f>
        <v>4</v>
      </c>
      <c r="J5578" t="str">
        <f>_xlfn.XLOOKUP(Table1[[#This Row],[ryhmäID]],ryhmat!$A$2:$A$7,ryhmat!$B$2:$B$7)</f>
        <v>Tarvikkeet</v>
      </c>
      <c r="K5578">
        <f>Table1[[#This Row],[Myyntihinta]]-Table1[[#This Row],[Ostohinta]]</f>
        <v>4.7200000000000006</v>
      </c>
    </row>
    <row r="5579" spans="1:11" x14ac:dyDescent="0.2">
      <c r="A5579">
        <v>56077</v>
      </c>
      <c r="B5579" s="21">
        <v>45029</v>
      </c>
      <c r="C5579" s="26" t="s">
        <v>828</v>
      </c>
      <c r="D5579">
        <v>1</v>
      </c>
      <c r="E5579">
        <v>13</v>
      </c>
      <c r="F5579">
        <v>15</v>
      </c>
      <c r="G5579">
        <v>11.26</v>
      </c>
      <c r="H5579" t="str">
        <f>_xlfn.XLOOKUP(Table1[[#This Row],[MyyjäID]],myyjat!$A$2:$A$16,myyjat!$B$2:$B$16)</f>
        <v>Mari</v>
      </c>
      <c r="I5579">
        <f>_xlfn.XLOOKUP(Table1[[#This Row],[Tuotenumero]],tuotteet!$A$2:$A$26,tuotteet!$C$2:$C$26)</f>
        <v>4</v>
      </c>
      <c r="J5579" t="str">
        <f>_xlfn.XLOOKUP(Table1[[#This Row],[ryhmäID]],ryhmat!$A$2:$A$7,ryhmat!$B$2:$B$7)</f>
        <v>Tarvikkeet</v>
      </c>
      <c r="K5579">
        <f>Table1[[#This Row],[Myyntihinta]]-Table1[[#This Row],[Ostohinta]]</f>
        <v>3.74</v>
      </c>
    </row>
    <row r="5580" spans="1:11" x14ac:dyDescent="0.2">
      <c r="A5580">
        <v>56078</v>
      </c>
      <c r="B5580" s="21">
        <v>45029</v>
      </c>
      <c r="C5580" s="26" t="s">
        <v>828</v>
      </c>
      <c r="D5580">
        <v>1</v>
      </c>
      <c r="E5580">
        <v>6</v>
      </c>
      <c r="F5580">
        <v>15</v>
      </c>
      <c r="G5580">
        <v>10.69</v>
      </c>
      <c r="H5580" t="str">
        <f>_xlfn.XLOOKUP(Table1[[#This Row],[MyyjäID]],myyjat!$A$2:$A$16,myyjat!$B$2:$B$16)</f>
        <v>Hessu</v>
      </c>
      <c r="I5580">
        <f>_xlfn.XLOOKUP(Table1[[#This Row],[Tuotenumero]],tuotteet!$A$2:$A$26,tuotteet!$C$2:$C$26)</f>
        <v>4</v>
      </c>
      <c r="J5580" t="str">
        <f>_xlfn.XLOOKUP(Table1[[#This Row],[ryhmäID]],ryhmat!$A$2:$A$7,ryhmat!$B$2:$B$7)</f>
        <v>Tarvikkeet</v>
      </c>
      <c r="K5580">
        <f>Table1[[#This Row],[Myyntihinta]]-Table1[[#This Row],[Ostohinta]]</f>
        <v>4.3100000000000005</v>
      </c>
    </row>
    <row r="5581" spans="1:11" x14ac:dyDescent="0.2">
      <c r="A5581">
        <v>56079</v>
      </c>
      <c r="B5581" s="21">
        <v>45029</v>
      </c>
      <c r="C5581" s="26" t="s">
        <v>828</v>
      </c>
      <c r="D5581">
        <v>1</v>
      </c>
      <c r="E5581">
        <v>5</v>
      </c>
      <c r="F5581">
        <v>15</v>
      </c>
      <c r="G5581">
        <v>10.42</v>
      </c>
      <c r="H5581" t="str">
        <f>_xlfn.XLOOKUP(Table1[[#This Row],[MyyjäID]],myyjat!$A$2:$A$16,myyjat!$B$2:$B$16)</f>
        <v>Liisa</v>
      </c>
      <c r="I5581">
        <f>_xlfn.XLOOKUP(Table1[[#This Row],[Tuotenumero]],tuotteet!$A$2:$A$26,tuotteet!$C$2:$C$26)</f>
        <v>4</v>
      </c>
      <c r="J5581" t="str">
        <f>_xlfn.XLOOKUP(Table1[[#This Row],[ryhmäID]],ryhmat!$A$2:$A$7,ryhmat!$B$2:$B$7)</f>
        <v>Tarvikkeet</v>
      </c>
      <c r="K5581">
        <f>Table1[[#This Row],[Myyntihinta]]-Table1[[#This Row],[Ostohinta]]</f>
        <v>4.58</v>
      </c>
    </row>
    <row r="5582" spans="1:11" x14ac:dyDescent="0.2">
      <c r="A5582">
        <v>56080</v>
      </c>
      <c r="B5582" s="21">
        <v>45029</v>
      </c>
      <c r="C5582" s="26" t="s">
        <v>828</v>
      </c>
      <c r="D5582">
        <v>1</v>
      </c>
      <c r="E5582">
        <v>14</v>
      </c>
      <c r="F5582">
        <v>15</v>
      </c>
      <c r="G5582">
        <v>10.24</v>
      </c>
      <c r="H5582" t="str">
        <f>_xlfn.XLOOKUP(Table1[[#This Row],[MyyjäID]],myyjat!$A$2:$A$16,myyjat!$B$2:$B$16)</f>
        <v>Hillevi</v>
      </c>
      <c r="I5582">
        <f>_xlfn.XLOOKUP(Table1[[#This Row],[Tuotenumero]],tuotteet!$A$2:$A$26,tuotteet!$C$2:$C$26)</f>
        <v>4</v>
      </c>
      <c r="J5582" t="str">
        <f>_xlfn.XLOOKUP(Table1[[#This Row],[ryhmäID]],ryhmat!$A$2:$A$7,ryhmat!$B$2:$B$7)</f>
        <v>Tarvikkeet</v>
      </c>
      <c r="K5582">
        <f>Table1[[#This Row],[Myyntihinta]]-Table1[[#This Row],[Ostohinta]]</f>
        <v>4.76</v>
      </c>
    </row>
    <row r="5583" spans="1:11" x14ac:dyDescent="0.2">
      <c r="A5583">
        <v>56081</v>
      </c>
      <c r="B5583" s="21">
        <v>45029</v>
      </c>
      <c r="C5583" s="26" t="s">
        <v>828</v>
      </c>
      <c r="D5583">
        <v>1</v>
      </c>
      <c r="E5583">
        <v>10</v>
      </c>
      <c r="F5583">
        <v>15</v>
      </c>
      <c r="G5583">
        <v>10.57</v>
      </c>
      <c r="H5583" t="str">
        <f>_xlfn.XLOOKUP(Table1[[#This Row],[MyyjäID]],myyjat!$A$2:$A$16,myyjat!$B$2:$B$16)</f>
        <v>Jenni</v>
      </c>
      <c r="I5583">
        <f>_xlfn.XLOOKUP(Table1[[#This Row],[Tuotenumero]],tuotteet!$A$2:$A$26,tuotteet!$C$2:$C$26)</f>
        <v>4</v>
      </c>
      <c r="J5583" t="str">
        <f>_xlfn.XLOOKUP(Table1[[#This Row],[ryhmäID]],ryhmat!$A$2:$A$7,ryhmat!$B$2:$B$7)</f>
        <v>Tarvikkeet</v>
      </c>
      <c r="K5583">
        <f>Table1[[#This Row],[Myyntihinta]]-Table1[[#This Row],[Ostohinta]]</f>
        <v>4.43</v>
      </c>
    </row>
    <row r="5584" spans="1:11" x14ac:dyDescent="0.2">
      <c r="A5584">
        <v>56082</v>
      </c>
      <c r="B5584" s="21">
        <v>45029</v>
      </c>
      <c r="C5584" s="26" t="s">
        <v>828</v>
      </c>
      <c r="D5584">
        <v>1</v>
      </c>
      <c r="E5584">
        <v>13</v>
      </c>
      <c r="F5584">
        <v>15</v>
      </c>
      <c r="G5584">
        <v>10.46</v>
      </c>
      <c r="H5584" t="str">
        <f>_xlfn.XLOOKUP(Table1[[#This Row],[MyyjäID]],myyjat!$A$2:$A$16,myyjat!$B$2:$B$16)</f>
        <v>Mari</v>
      </c>
      <c r="I5584">
        <f>_xlfn.XLOOKUP(Table1[[#This Row],[Tuotenumero]],tuotteet!$A$2:$A$26,tuotteet!$C$2:$C$26)</f>
        <v>4</v>
      </c>
      <c r="J5584" t="str">
        <f>_xlfn.XLOOKUP(Table1[[#This Row],[ryhmäID]],ryhmat!$A$2:$A$7,ryhmat!$B$2:$B$7)</f>
        <v>Tarvikkeet</v>
      </c>
      <c r="K5584">
        <f>Table1[[#This Row],[Myyntihinta]]-Table1[[#This Row],[Ostohinta]]</f>
        <v>4.5399999999999991</v>
      </c>
    </row>
    <row r="5585" spans="1:11" x14ac:dyDescent="0.2">
      <c r="A5585">
        <v>56083</v>
      </c>
      <c r="B5585" s="21">
        <v>45029</v>
      </c>
      <c r="C5585" s="26" t="s">
        <v>828</v>
      </c>
      <c r="D5585">
        <v>1</v>
      </c>
      <c r="E5585">
        <v>10</v>
      </c>
      <c r="F5585">
        <v>14</v>
      </c>
      <c r="G5585">
        <v>10.19</v>
      </c>
      <c r="H5585" t="str">
        <f>_xlfn.XLOOKUP(Table1[[#This Row],[MyyjäID]],myyjat!$A$2:$A$16,myyjat!$B$2:$B$16)</f>
        <v>Jenni</v>
      </c>
      <c r="I5585">
        <f>_xlfn.XLOOKUP(Table1[[#This Row],[Tuotenumero]],tuotteet!$A$2:$A$26,tuotteet!$C$2:$C$26)</f>
        <v>4</v>
      </c>
      <c r="J5585" t="str">
        <f>_xlfn.XLOOKUP(Table1[[#This Row],[ryhmäID]],ryhmat!$A$2:$A$7,ryhmat!$B$2:$B$7)</f>
        <v>Tarvikkeet</v>
      </c>
      <c r="K5585">
        <f>Table1[[#This Row],[Myyntihinta]]-Table1[[#This Row],[Ostohinta]]</f>
        <v>3.8100000000000005</v>
      </c>
    </row>
    <row r="5586" spans="1:11" x14ac:dyDescent="0.2">
      <c r="A5586">
        <v>56084</v>
      </c>
      <c r="B5586" s="21">
        <v>45030</v>
      </c>
      <c r="C5586" s="26" t="s">
        <v>828</v>
      </c>
      <c r="D5586">
        <v>1</v>
      </c>
      <c r="E5586">
        <v>1</v>
      </c>
      <c r="F5586">
        <v>15</v>
      </c>
      <c r="G5586">
        <v>10.96</v>
      </c>
      <c r="H5586" t="str">
        <f>_xlfn.XLOOKUP(Table1[[#This Row],[MyyjäID]],myyjat!$A$2:$A$16,myyjat!$B$2:$B$16)</f>
        <v>Jani</v>
      </c>
      <c r="I5586">
        <f>_xlfn.XLOOKUP(Table1[[#This Row],[Tuotenumero]],tuotteet!$A$2:$A$26,tuotteet!$C$2:$C$26)</f>
        <v>4</v>
      </c>
      <c r="J5586" t="str">
        <f>_xlfn.XLOOKUP(Table1[[#This Row],[ryhmäID]],ryhmat!$A$2:$A$7,ryhmat!$B$2:$B$7)</f>
        <v>Tarvikkeet</v>
      </c>
      <c r="K5586">
        <f>Table1[[#This Row],[Myyntihinta]]-Table1[[#This Row],[Ostohinta]]</f>
        <v>4.0399999999999991</v>
      </c>
    </row>
    <row r="5587" spans="1:11" x14ac:dyDescent="0.2">
      <c r="A5587">
        <v>56085</v>
      </c>
      <c r="B5587" s="21">
        <v>45031</v>
      </c>
      <c r="C5587" s="26" t="s">
        <v>828</v>
      </c>
      <c r="D5587">
        <v>1</v>
      </c>
      <c r="E5587">
        <v>16</v>
      </c>
      <c r="F5587">
        <v>15</v>
      </c>
      <c r="G5587">
        <v>11.16</v>
      </c>
      <c r="H5587" t="str">
        <f>_xlfn.XLOOKUP(Table1[[#This Row],[MyyjäID]],myyjat!$A$2:$A$16,myyjat!$B$2:$B$16)</f>
        <v>Sanni</v>
      </c>
      <c r="I5587">
        <f>_xlfn.XLOOKUP(Table1[[#This Row],[Tuotenumero]],tuotteet!$A$2:$A$26,tuotteet!$C$2:$C$26)</f>
        <v>4</v>
      </c>
      <c r="J5587" t="str">
        <f>_xlfn.XLOOKUP(Table1[[#This Row],[ryhmäID]],ryhmat!$A$2:$A$7,ryhmat!$B$2:$B$7)</f>
        <v>Tarvikkeet</v>
      </c>
      <c r="K5587">
        <f>Table1[[#This Row],[Myyntihinta]]-Table1[[#This Row],[Ostohinta]]</f>
        <v>3.84</v>
      </c>
    </row>
    <row r="5588" spans="1:11" x14ac:dyDescent="0.2">
      <c r="A5588">
        <v>56086</v>
      </c>
      <c r="B5588" s="21">
        <v>45032</v>
      </c>
      <c r="C5588" s="26" t="s">
        <v>828</v>
      </c>
      <c r="D5588">
        <v>1</v>
      </c>
      <c r="E5588">
        <v>11</v>
      </c>
      <c r="F5588">
        <v>14</v>
      </c>
      <c r="G5588">
        <v>10.81</v>
      </c>
      <c r="H5588" t="str">
        <f>_xlfn.XLOOKUP(Table1[[#This Row],[MyyjäID]],myyjat!$A$2:$A$16,myyjat!$B$2:$B$16)</f>
        <v>Lisbeth</v>
      </c>
      <c r="I5588">
        <f>_xlfn.XLOOKUP(Table1[[#This Row],[Tuotenumero]],tuotteet!$A$2:$A$26,tuotteet!$C$2:$C$26)</f>
        <v>4</v>
      </c>
      <c r="J5588" t="str">
        <f>_xlfn.XLOOKUP(Table1[[#This Row],[ryhmäID]],ryhmat!$A$2:$A$7,ryhmat!$B$2:$B$7)</f>
        <v>Tarvikkeet</v>
      </c>
      <c r="K5588">
        <f>Table1[[#This Row],[Myyntihinta]]-Table1[[#This Row],[Ostohinta]]</f>
        <v>3.1899999999999995</v>
      </c>
    </row>
    <row r="5589" spans="1:11" x14ac:dyDescent="0.2">
      <c r="A5589">
        <v>56087</v>
      </c>
      <c r="B5589" s="21">
        <v>45032</v>
      </c>
      <c r="C5589" s="26" t="s">
        <v>833</v>
      </c>
      <c r="D5589">
        <v>1</v>
      </c>
      <c r="E5589">
        <v>6</v>
      </c>
      <c r="F5589">
        <v>33</v>
      </c>
      <c r="G5589">
        <v>20.12</v>
      </c>
      <c r="H5589" t="str">
        <f>_xlfn.XLOOKUP(Table1[[#This Row],[MyyjäID]],myyjat!$A$2:$A$16,myyjat!$B$2:$B$16)</f>
        <v>Hessu</v>
      </c>
      <c r="I5589">
        <f>_xlfn.XLOOKUP(Table1[[#This Row],[Tuotenumero]],tuotteet!$A$2:$A$26,tuotteet!$C$2:$C$26)</f>
        <v>4</v>
      </c>
      <c r="J5589" t="str">
        <f>_xlfn.XLOOKUP(Table1[[#This Row],[ryhmäID]],ryhmat!$A$2:$A$7,ryhmat!$B$2:$B$7)</f>
        <v>Tarvikkeet</v>
      </c>
      <c r="K5589">
        <f>Table1[[#This Row],[Myyntihinta]]-Table1[[#This Row],[Ostohinta]]</f>
        <v>12.879999999999999</v>
      </c>
    </row>
    <row r="5590" spans="1:11" x14ac:dyDescent="0.2">
      <c r="A5590">
        <v>56088</v>
      </c>
      <c r="B5590" s="21">
        <v>45032</v>
      </c>
      <c r="C5590" s="26" t="s">
        <v>827</v>
      </c>
      <c r="D5590">
        <v>1</v>
      </c>
      <c r="E5590">
        <v>5</v>
      </c>
      <c r="F5590">
        <v>240</v>
      </c>
      <c r="G5590">
        <v>127.52</v>
      </c>
      <c r="H5590" t="str">
        <f>_xlfn.XLOOKUP(Table1[[#This Row],[MyyjäID]],myyjat!$A$2:$A$16,myyjat!$B$2:$B$16)</f>
        <v>Liisa</v>
      </c>
      <c r="I5590">
        <f>_xlfn.XLOOKUP(Table1[[#This Row],[Tuotenumero]],tuotteet!$A$2:$A$26,tuotteet!$C$2:$C$26)</f>
        <v>1</v>
      </c>
      <c r="J5590" t="str">
        <f>_xlfn.XLOOKUP(Table1[[#This Row],[ryhmäID]],ryhmat!$A$2:$A$7,ryhmat!$B$2:$B$7)</f>
        <v>Äänentoisto</v>
      </c>
      <c r="K5590">
        <f>Table1[[#This Row],[Myyntihinta]]-Table1[[#This Row],[Ostohinta]]</f>
        <v>112.48</v>
      </c>
    </row>
    <row r="5591" spans="1:11" x14ac:dyDescent="0.2">
      <c r="A5591">
        <v>56089</v>
      </c>
      <c r="B5591" s="21">
        <v>45033</v>
      </c>
      <c r="C5591" s="26" t="s">
        <v>829</v>
      </c>
      <c r="D5591">
        <v>1</v>
      </c>
      <c r="E5591">
        <v>7</v>
      </c>
      <c r="F5591">
        <v>337</v>
      </c>
      <c r="G5591">
        <v>215.24</v>
      </c>
      <c r="H5591" t="str">
        <f>_xlfn.XLOOKUP(Table1[[#This Row],[MyyjäID]],myyjat!$A$2:$A$16,myyjat!$B$2:$B$16)</f>
        <v>Rauno</v>
      </c>
      <c r="I5591">
        <f>_xlfn.XLOOKUP(Table1[[#This Row],[Tuotenumero]],tuotteet!$A$2:$A$26,tuotteet!$C$2:$C$26)</f>
        <v>3</v>
      </c>
      <c r="J5591" t="str">
        <f>_xlfn.XLOOKUP(Table1[[#This Row],[ryhmäID]],ryhmat!$A$2:$A$7,ryhmat!$B$2:$B$7)</f>
        <v>TV</v>
      </c>
      <c r="K5591">
        <f>Table1[[#This Row],[Myyntihinta]]-Table1[[#This Row],[Ostohinta]]</f>
        <v>121.75999999999999</v>
      </c>
    </row>
    <row r="5592" spans="1:11" x14ac:dyDescent="0.2">
      <c r="A5592">
        <v>56090</v>
      </c>
      <c r="B5592" s="21">
        <v>45033</v>
      </c>
      <c r="C5592" s="26" t="s">
        <v>830</v>
      </c>
      <c r="D5592">
        <v>1</v>
      </c>
      <c r="E5592">
        <v>9</v>
      </c>
      <c r="F5592">
        <v>56</v>
      </c>
      <c r="G5592">
        <v>42.59</v>
      </c>
      <c r="H5592" t="str">
        <f>_xlfn.XLOOKUP(Table1[[#This Row],[MyyjäID]],myyjat!$A$2:$A$16,myyjat!$B$2:$B$16)</f>
        <v>Maija</v>
      </c>
      <c r="I5592">
        <f>_xlfn.XLOOKUP(Table1[[#This Row],[Tuotenumero]],tuotteet!$A$2:$A$26,tuotteet!$C$2:$C$26)</f>
        <v>4</v>
      </c>
      <c r="J5592" t="str">
        <f>_xlfn.XLOOKUP(Table1[[#This Row],[ryhmäID]],ryhmat!$A$2:$A$7,ryhmat!$B$2:$B$7)</f>
        <v>Tarvikkeet</v>
      </c>
      <c r="K5592">
        <f>Table1[[#This Row],[Myyntihinta]]-Table1[[#This Row],[Ostohinta]]</f>
        <v>13.409999999999997</v>
      </c>
    </row>
    <row r="5593" spans="1:11" x14ac:dyDescent="0.2">
      <c r="A5593">
        <v>56091</v>
      </c>
      <c r="B5593" s="21">
        <v>45033</v>
      </c>
      <c r="C5593" s="26" t="s">
        <v>828</v>
      </c>
      <c r="D5593">
        <v>1</v>
      </c>
      <c r="E5593">
        <v>19</v>
      </c>
      <c r="F5593">
        <v>15</v>
      </c>
      <c r="G5593">
        <v>10.199999999999999</v>
      </c>
      <c r="H5593" t="str">
        <f>_xlfn.XLOOKUP(Table1[[#This Row],[MyyjäID]],myyjat!$A$2:$A$16,myyjat!$B$2:$B$16)</f>
        <v>Valtteri</v>
      </c>
      <c r="I5593">
        <f>_xlfn.XLOOKUP(Table1[[#This Row],[Tuotenumero]],tuotteet!$A$2:$A$26,tuotteet!$C$2:$C$26)</f>
        <v>4</v>
      </c>
      <c r="J5593" t="str">
        <f>_xlfn.XLOOKUP(Table1[[#This Row],[ryhmäID]],ryhmat!$A$2:$A$7,ryhmat!$B$2:$B$7)</f>
        <v>Tarvikkeet</v>
      </c>
      <c r="K5593">
        <f>Table1[[#This Row],[Myyntihinta]]-Table1[[#This Row],[Ostohinta]]</f>
        <v>4.8000000000000007</v>
      </c>
    </row>
    <row r="5594" spans="1:11" x14ac:dyDescent="0.2">
      <c r="A5594">
        <v>56092</v>
      </c>
      <c r="B5594" s="21">
        <v>45033</v>
      </c>
      <c r="C5594" s="26" t="s">
        <v>828</v>
      </c>
      <c r="D5594">
        <v>1</v>
      </c>
      <c r="E5594">
        <v>5</v>
      </c>
      <c r="F5594">
        <v>14</v>
      </c>
      <c r="G5594">
        <v>10.33</v>
      </c>
      <c r="H5594" t="str">
        <f>_xlfn.XLOOKUP(Table1[[#This Row],[MyyjäID]],myyjat!$A$2:$A$16,myyjat!$B$2:$B$16)</f>
        <v>Liisa</v>
      </c>
      <c r="I5594">
        <f>_xlfn.XLOOKUP(Table1[[#This Row],[Tuotenumero]],tuotteet!$A$2:$A$26,tuotteet!$C$2:$C$26)</f>
        <v>4</v>
      </c>
      <c r="J5594" t="str">
        <f>_xlfn.XLOOKUP(Table1[[#This Row],[ryhmäID]],ryhmat!$A$2:$A$7,ryhmat!$B$2:$B$7)</f>
        <v>Tarvikkeet</v>
      </c>
      <c r="K5594">
        <f>Table1[[#This Row],[Myyntihinta]]-Table1[[#This Row],[Ostohinta]]</f>
        <v>3.67</v>
      </c>
    </row>
    <row r="5595" spans="1:11" x14ac:dyDescent="0.2">
      <c r="A5595">
        <v>56093</v>
      </c>
      <c r="B5595" s="21">
        <v>45034</v>
      </c>
      <c r="C5595" s="26" t="s">
        <v>831</v>
      </c>
      <c r="D5595">
        <v>1</v>
      </c>
      <c r="E5595">
        <v>1</v>
      </c>
      <c r="F5595">
        <v>117</v>
      </c>
      <c r="G5595">
        <v>75.03</v>
      </c>
      <c r="H5595" t="str">
        <f>_xlfn.XLOOKUP(Table1[[#This Row],[MyyjäID]],myyjat!$A$2:$A$16,myyjat!$B$2:$B$16)</f>
        <v>Jani</v>
      </c>
      <c r="I5595">
        <f>_xlfn.XLOOKUP(Table1[[#This Row],[Tuotenumero]],tuotteet!$A$2:$A$26,tuotteet!$C$2:$C$26)</f>
        <v>6</v>
      </c>
      <c r="J5595" t="str">
        <f>_xlfn.XLOOKUP(Table1[[#This Row],[ryhmäID]],ryhmat!$A$2:$A$7,ryhmat!$B$2:$B$7)</f>
        <v>Digiboxit</v>
      </c>
      <c r="K5595">
        <f>Table1[[#This Row],[Myyntihinta]]-Table1[[#This Row],[Ostohinta]]</f>
        <v>41.97</v>
      </c>
    </row>
    <row r="5596" spans="1:11" x14ac:dyDescent="0.2">
      <c r="A5596">
        <v>56094</v>
      </c>
      <c r="B5596" s="21">
        <v>45034</v>
      </c>
      <c r="C5596" s="26" t="s">
        <v>828</v>
      </c>
      <c r="D5596">
        <v>1</v>
      </c>
      <c r="E5596">
        <v>7</v>
      </c>
      <c r="F5596">
        <v>15</v>
      </c>
      <c r="G5596">
        <v>10.39</v>
      </c>
      <c r="H5596" t="str">
        <f>_xlfn.XLOOKUP(Table1[[#This Row],[MyyjäID]],myyjat!$A$2:$A$16,myyjat!$B$2:$B$16)</f>
        <v>Rauno</v>
      </c>
      <c r="I5596">
        <f>_xlfn.XLOOKUP(Table1[[#This Row],[Tuotenumero]],tuotteet!$A$2:$A$26,tuotteet!$C$2:$C$26)</f>
        <v>4</v>
      </c>
      <c r="J5596" t="str">
        <f>_xlfn.XLOOKUP(Table1[[#This Row],[ryhmäID]],ryhmat!$A$2:$A$7,ryhmat!$B$2:$B$7)</f>
        <v>Tarvikkeet</v>
      </c>
      <c r="K5596">
        <f>Table1[[#This Row],[Myyntihinta]]-Table1[[#This Row],[Ostohinta]]</f>
        <v>4.6099999999999994</v>
      </c>
    </row>
    <row r="5597" spans="1:11" x14ac:dyDescent="0.2">
      <c r="A5597">
        <v>56095</v>
      </c>
      <c r="B5597" s="21">
        <v>45035</v>
      </c>
      <c r="C5597" s="26" t="s">
        <v>826</v>
      </c>
      <c r="D5597">
        <v>1</v>
      </c>
      <c r="E5597">
        <v>3</v>
      </c>
      <c r="F5597">
        <v>17</v>
      </c>
      <c r="G5597">
        <v>9.02</v>
      </c>
      <c r="H5597" t="str">
        <f>_xlfn.XLOOKUP(Table1[[#This Row],[MyyjäID]],myyjat!$A$2:$A$16,myyjat!$B$2:$B$16)</f>
        <v>Pekka</v>
      </c>
      <c r="I5597">
        <f>_xlfn.XLOOKUP(Table1[[#This Row],[Tuotenumero]],tuotteet!$A$2:$A$26,tuotteet!$C$2:$C$26)</f>
        <v>4</v>
      </c>
      <c r="J5597" t="str">
        <f>_xlfn.XLOOKUP(Table1[[#This Row],[ryhmäID]],ryhmat!$A$2:$A$7,ryhmat!$B$2:$B$7)</f>
        <v>Tarvikkeet</v>
      </c>
      <c r="K5597">
        <f>Table1[[#This Row],[Myyntihinta]]-Table1[[#This Row],[Ostohinta]]</f>
        <v>7.98</v>
      </c>
    </row>
    <row r="5598" spans="1:11" x14ac:dyDescent="0.2">
      <c r="A5598">
        <v>56096</v>
      </c>
      <c r="B5598" s="21">
        <v>45035</v>
      </c>
      <c r="C5598" s="26" t="s">
        <v>828</v>
      </c>
      <c r="D5598">
        <v>1</v>
      </c>
      <c r="E5598">
        <v>2</v>
      </c>
      <c r="F5598">
        <v>15</v>
      </c>
      <c r="G5598">
        <v>10.37</v>
      </c>
      <c r="H5598" t="str">
        <f>_xlfn.XLOOKUP(Table1[[#This Row],[MyyjäID]],myyjat!$A$2:$A$16,myyjat!$B$2:$B$16)</f>
        <v>Petteri</v>
      </c>
      <c r="I5598">
        <f>_xlfn.XLOOKUP(Table1[[#This Row],[Tuotenumero]],tuotteet!$A$2:$A$26,tuotteet!$C$2:$C$26)</f>
        <v>4</v>
      </c>
      <c r="J5598" t="str">
        <f>_xlfn.XLOOKUP(Table1[[#This Row],[ryhmäID]],ryhmat!$A$2:$A$7,ryhmat!$B$2:$B$7)</f>
        <v>Tarvikkeet</v>
      </c>
      <c r="K5598">
        <f>Table1[[#This Row],[Myyntihinta]]-Table1[[#This Row],[Ostohinta]]</f>
        <v>4.6300000000000008</v>
      </c>
    </row>
    <row r="5599" spans="1:11" x14ac:dyDescent="0.2">
      <c r="A5599">
        <v>56097</v>
      </c>
      <c r="B5599" s="21">
        <v>45035</v>
      </c>
      <c r="C5599" s="26" t="s">
        <v>833</v>
      </c>
      <c r="D5599">
        <v>1</v>
      </c>
      <c r="E5599">
        <v>14</v>
      </c>
      <c r="F5599">
        <v>33</v>
      </c>
      <c r="G5599">
        <v>19.55</v>
      </c>
      <c r="H5599" t="str">
        <f>_xlfn.XLOOKUP(Table1[[#This Row],[MyyjäID]],myyjat!$A$2:$A$16,myyjat!$B$2:$B$16)</f>
        <v>Hillevi</v>
      </c>
      <c r="I5599">
        <f>_xlfn.XLOOKUP(Table1[[#This Row],[Tuotenumero]],tuotteet!$A$2:$A$26,tuotteet!$C$2:$C$26)</f>
        <v>4</v>
      </c>
      <c r="J5599" t="str">
        <f>_xlfn.XLOOKUP(Table1[[#This Row],[ryhmäID]],ryhmat!$A$2:$A$7,ryhmat!$B$2:$B$7)</f>
        <v>Tarvikkeet</v>
      </c>
      <c r="K5599">
        <f>Table1[[#This Row],[Myyntihinta]]-Table1[[#This Row],[Ostohinta]]</f>
        <v>13.45</v>
      </c>
    </row>
    <row r="5600" spans="1:11" x14ac:dyDescent="0.2">
      <c r="A5600">
        <v>56098</v>
      </c>
      <c r="B5600" s="21">
        <v>45036</v>
      </c>
      <c r="C5600" s="26" t="s">
        <v>828</v>
      </c>
      <c r="D5600">
        <v>1</v>
      </c>
      <c r="E5600">
        <v>5</v>
      </c>
      <c r="F5600">
        <v>14</v>
      </c>
      <c r="G5600">
        <v>10.82</v>
      </c>
      <c r="H5600" t="str">
        <f>_xlfn.XLOOKUP(Table1[[#This Row],[MyyjäID]],myyjat!$A$2:$A$16,myyjat!$B$2:$B$16)</f>
        <v>Liisa</v>
      </c>
      <c r="I5600">
        <f>_xlfn.XLOOKUP(Table1[[#This Row],[Tuotenumero]],tuotteet!$A$2:$A$26,tuotteet!$C$2:$C$26)</f>
        <v>4</v>
      </c>
      <c r="J5600" t="str">
        <f>_xlfn.XLOOKUP(Table1[[#This Row],[ryhmäID]],ryhmat!$A$2:$A$7,ryhmat!$B$2:$B$7)</f>
        <v>Tarvikkeet</v>
      </c>
      <c r="K5600">
        <f>Table1[[#This Row],[Myyntihinta]]-Table1[[#This Row],[Ostohinta]]</f>
        <v>3.1799999999999997</v>
      </c>
    </row>
    <row r="5601" spans="1:11" x14ac:dyDescent="0.2">
      <c r="A5601">
        <v>56099</v>
      </c>
      <c r="B5601" s="21">
        <v>45036</v>
      </c>
      <c r="C5601" s="26" t="s">
        <v>827</v>
      </c>
      <c r="D5601">
        <v>1</v>
      </c>
      <c r="E5601">
        <v>1</v>
      </c>
      <c r="F5601">
        <v>238</v>
      </c>
      <c r="G5601">
        <v>131.1</v>
      </c>
      <c r="H5601" t="str">
        <f>_xlfn.XLOOKUP(Table1[[#This Row],[MyyjäID]],myyjat!$A$2:$A$16,myyjat!$B$2:$B$16)</f>
        <v>Jani</v>
      </c>
      <c r="I5601">
        <f>_xlfn.XLOOKUP(Table1[[#This Row],[Tuotenumero]],tuotteet!$A$2:$A$26,tuotteet!$C$2:$C$26)</f>
        <v>1</v>
      </c>
      <c r="J5601" t="str">
        <f>_xlfn.XLOOKUP(Table1[[#This Row],[ryhmäID]],ryhmat!$A$2:$A$7,ryhmat!$B$2:$B$7)</f>
        <v>Äänentoisto</v>
      </c>
      <c r="K5601">
        <f>Table1[[#This Row],[Myyntihinta]]-Table1[[#This Row],[Ostohinta]]</f>
        <v>106.9</v>
      </c>
    </row>
    <row r="5602" spans="1:11" x14ac:dyDescent="0.2">
      <c r="A5602">
        <v>56100</v>
      </c>
      <c r="B5602" s="21">
        <v>45037</v>
      </c>
      <c r="C5602" s="26" t="s">
        <v>828</v>
      </c>
      <c r="D5602">
        <v>1</v>
      </c>
      <c r="E5602">
        <v>2</v>
      </c>
      <c r="F5602">
        <v>15</v>
      </c>
      <c r="G5602">
        <v>10.32</v>
      </c>
      <c r="H5602" t="str">
        <f>_xlfn.XLOOKUP(Table1[[#This Row],[MyyjäID]],myyjat!$A$2:$A$16,myyjat!$B$2:$B$16)</f>
        <v>Petteri</v>
      </c>
      <c r="I5602">
        <f>_xlfn.XLOOKUP(Table1[[#This Row],[Tuotenumero]],tuotteet!$A$2:$A$26,tuotteet!$C$2:$C$26)</f>
        <v>4</v>
      </c>
      <c r="J5602" t="str">
        <f>_xlfn.XLOOKUP(Table1[[#This Row],[ryhmäID]],ryhmat!$A$2:$A$7,ryhmat!$B$2:$B$7)</f>
        <v>Tarvikkeet</v>
      </c>
      <c r="K5602">
        <f>Table1[[#This Row],[Myyntihinta]]-Table1[[#This Row],[Ostohinta]]</f>
        <v>4.68</v>
      </c>
    </row>
    <row r="5603" spans="1:11" x14ac:dyDescent="0.2">
      <c r="A5603">
        <v>56101</v>
      </c>
      <c r="B5603" s="21">
        <v>45038</v>
      </c>
      <c r="C5603" s="26" t="s">
        <v>826</v>
      </c>
      <c r="D5603">
        <v>1</v>
      </c>
      <c r="E5603">
        <v>7</v>
      </c>
      <c r="F5603">
        <v>17</v>
      </c>
      <c r="G5603">
        <v>8.91</v>
      </c>
      <c r="H5603" t="str">
        <f>_xlfn.XLOOKUP(Table1[[#This Row],[MyyjäID]],myyjat!$A$2:$A$16,myyjat!$B$2:$B$16)</f>
        <v>Rauno</v>
      </c>
      <c r="I5603">
        <f>_xlfn.XLOOKUP(Table1[[#This Row],[Tuotenumero]],tuotteet!$A$2:$A$26,tuotteet!$C$2:$C$26)</f>
        <v>4</v>
      </c>
      <c r="J5603" t="str">
        <f>_xlfn.XLOOKUP(Table1[[#This Row],[ryhmäID]],ryhmat!$A$2:$A$7,ryhmat!$B$2:$B$7)</f>
        <v>Tarvikkeet</v>
      </c>
      <c r="K5603">
        <f>Table1[[#This Row],[Myyntihinta]]-Table1[[#This Row],[Ostohinta]]</f>
        <v>8.09</v>
      </c>
    </row>
    <row r="5604" spans="1:11" x14ac:dyDescent="0.2">
      <c r="A5604">
        <v>56102</v>
      </c>
      <c r="B5604" s="21">
        <v>45038</v>
      </c>
      <c r="C5604" s="26" t="s">
        <v>828</v>
      </c>
      <c r="D5604">
        <v>1</v>
      </c>
      <c r="E5604">
        <v>6</v>
      </c>
      <c r="F5604">
        <v>15</v>
      </c>
      <c r="G5604">
        <v>10.92</v>
      </c>
      <c r="H5604" t="str">
        <f>_xlfn.XLOOKUP(Table1[[#This Row],[MyyjäID]],myyjat!$A$2:$A$16,myyjat!$B$2:$B$16)</f>
        <v>Hessu</v>
      </c>
      <c r="I5604">
        <f>_xlfn.XLOOKUP(Table1[[#This Row],[Tuotenumero]],tuotteet!$A$2:$A$26,tuotteet!$C$2:$C$26)</f>
        <v>4</v>
      </c>
      <c r="J5604" t="str">
        <f>_xlfn.XLOOKUP(Table1[[#This Row],[ryhmäID]],ryhmat!$A$2:$A$7,ryhmat!$B$2:$B$7)</f>
        <v>Tarvikkeet</v>
      </c>
      <c r="K5604">
        <f>Table1[[#This Row],[Myyntihinta]]-Table1[[#This Row],[Ostohinta]]</f>
        <v>4.08</v>
      </c>
    </row>
    <row r="5605" spans="1:11" x14ac:dyDescent="0.2">
      <c r="A5605">
        <v>56103</v>
      </c>
      <c r="B5605" s="21">
        <v>45038</v>
      </c>
      <c r="C5605" s="26" t="s">
        <v>828</v>
      </c>
      <c r="D5605">
        <v>1</v>
      </c>
      <c r="E5605">
        <v>19</v>
      </c>
      <c r="F5605">
        <v>14</v>
      </c>
      <c r="G5605">
        <v>10.9</v>
      </c>
      <c r="H5605" t="str">
        <f>_xlfn.XLOOKUP(Table1[[#This Row],[MyyjäID]],myyjat!$A$2:$A$16,myyjat!$B$2:$B$16)</f>
        <v>Valtteri</v>
      </c>
      <c r="I5605">
        <f>_xlfn.XLOOKUP(Table1[[#This Row],[Tuotenumero]],tuotteet!$A$2:$A$26,tuotteet!$C$2:$C$26)</f>
        <v>4</v>
      </c>
      <c r="J5605" t="str">
        <f>_xlfn.XLOOKUP(Table1[[#This Row],[ryhmäID]],ryhmat!$A$2:$A$7,ryhmat!$B$2:$B$7)</f>
        <v>Tarvikkeet</v>
      </c>
      <c r="K5605">
        <f>Table1[[#This Row],[Myyntihinta]]-Table1[[#This Row],[Ostohinta]]</f>
        <v>3.0999999999999996</v>
      </c>
    </row>
    <row r="5606" spans="1:11" x14ac:dyDescent="0.2">
      <c r="A5606">
        <v>56104</v>
      </c>
      <c r="B5606" s="21">
        <v>45039</v>
      </c>
      <c r="C5606" s="26" t="s">
        <v>827</v>
      </c>
      <c r="D5606">
        <v>1</v>
      </c>
      <c r="E5606">
        <v>18</v>
      </c>
      <c r="F5606">
        <v>255</v>
      </c>
      <c r="G5606">
        <v>132.96</v>
      </c>
      <c r="H5606" t="str">
        <f>_xlfn.XLOOKUP(Table1[[#This Row],[MyyjäID]],myyjat!$A$2:$A$16,myyjat!$B$2:$B$16)</f>
        <v>Juhani</v>
      </c>
      <c r="I5606">
        <f>_xlfn.XLOOKUP(Table1[[#This Row],[Tuotenumero]],tuotteet!$A$2:$A$26,tuotteet!$C$2:$C$26)</f>
        <v>1</v>
      </c>
      <c r="J5606" t="str">
        <f>_xlfn.XLOOKUP(Table1[[#This Row],[ryhmäID]],ryhmat!$A$2:$A$7,ryhmat!$B$2:$B$7)</f>
        <v>Äänentoisto</v>
      </c>
      <c r="K5606">
        <f>Table1[[#This Row],[Myyntihinta]]-Table1[[#This Row],[Ostohinta]]</f>
        <v>122.03999999999999</v>
      </c>
    </row>
    <row r="5607" spans="1:11" x14ac:dyDescent="0.2">
      <c r="A5607">
        <v>56105</v>
      </c>
      <c r="B5607" s="21">
        <v>45039</v>
      </c>
      <c r="C5607" s="26" t="s">
        <v>828</v>
      </c>
      <c r="D5607">
        <v>1</v>
      </c>
      <c r="E5607">
        <v>5</v>
      </c>
      <c r="F5607">
        <v>14</v>
      </c>
      <c r="G5607">
        <v>10.58</v>
      </c>
      <c r="H5607" t="str">
        <f>_xlfn.XLOOKUP(Table1[[#This Row],[MyyjäID]],myyjat!$A$2:$A$16,myyjat!$B$2:$B$16)</f>
        <v>Liisa</v>
      </c>
      <c r="I5607">
        <f>_xlfn.XLOOKUP(Table1[[#This Row],[Tuotenumero]],tuotteet!$A$2:$A$26,tuotteet!$C$2:$C$26)</f>
        <v>4</v>
      </c>
      <c r="J5607" t="str">
        <f>_xlfn.XLOOKUP(Table1[[#This Row],[ryhmäID]],ryhmat!$A$2:$A$7,ryhmat!$B$2:$B$7)</f>
        <v>Tarvikkeet</v>
      </c>
      <c r="K5607">
        <f>Table1[[#This Row],[Myyntihinta]]-Table1[[#This Row],[Ostohinta]]</f>
        <v>3.42</v>
      </c>
    </row>
    <row r="5608" spans="1:11" x14ac:dyDescent="0.2">
      <c r="A5608">
        <v>56106</v>
      </c>
      <c r="B5608" s="21">
        <v>45040</v>
      </c>
      <c r="C5608" s="26" t="s">
        <v>828</v>
      </c>
      <c r="D5608">
        <v>1</v>
      </c>
      <c r="E5608">
        <v>16</v>
      </c>
      <c r="F5608">
        <v>15</v>
      </c>
      <c r="G5608">
        <v>10.210000000000001</v>
      </c>
      <c r="H5608" t="str">
        <f>_xlfn.XLOOKUP(Table1[[#This Row],[MyyjäID]],myyjat!$A$2:$A$16,myyjat!$B$2:$B$16)</f>
        <v>Sanni</v>
      </c>
      <c r="I5608">
        <f>_xlfn.XLOOKUP(Table1[[#This Row],[Tuotenumero]],tuotteet!$A$2:$A$26,tuotteet!$C$2:$C$26)</f>
        <v>4</v>
      </c>
      <c r="J5608" t="str">
        <f>_xlfn.XLOOKUP(Table1[[#This Row],[ryhmäID]],ryhmat!$A$2:$A$7,ryhmat!$B$2:$B$7)</f>
        <v>Tarvikkeet</v>
      </c>
      <c r="K5608">
        <f>Table1[[#This Row],[Myyntihinta]]-Table1[[#This Row],[Ostohinta]]</f>
        <v>4.7899999999999991</v>
      </c>
    </row>
    <row r="5609" spans="1:11" x14ac:dyDescent="0.2">
      <c r="A5609">
        <v>56107</v>
      </c>
      <c r="B5609" s="21">
        <v>45041</v>
      </c>
      <c r="C5609" s="26" t="s">
        <v>831</v>
      </c>
      <c r="D5609">
        <v>1</v>
      </c>
      <c r="E5609">
        <v>5</v>
      </c>
      <c r="F5609">
        <v>114</v>
      </c>
      <c r="G5609">
        <v>76.47</v>
      </c>
      <c r="H5609" t="str">
        <f>_xlfn.XLOOKUP(Table1[[#This Row],[MyyjäID]],myyjat!$A$2:$A$16,myyjat!$B$2:$B$16)</f>
        <v>Liisa</v>
      </c>
      <c r="I5609">
        <f>_xlfn.XLOOKUP(Table1[[#This Row],[Tuotenumero]],tuotteet!$A$2:$A$26,tuotteet!$C$2:$C$26)</f>
        <v>6</v>
      </c>
      <c r="J5609" t="str">
        <f>_xlfn.XLOOKUP(Table1[[#This Row],[ryhmäID]],ryhmat!$A$2:$A$7,ryhmat!$B$2:$B$7)</f>
        <v>Digiboxit</v>
      </c>
      <c r="K5609">
        <f>Table1[[#This Row],[Myyntihinta]]-Table1[[#This Row],[Ostohinta]]</f>
        <v>37.53</v>
      </c>
    </row>
    <row r="5610" spans="1:11" x14ac:dyDescent="0.2">
      <c r="A5610">
        <v>56108</v>
      </c>
      <c r="B5610" s="21">
        <v>45041</v>
      </c>
      <c r="C5610" s="26" t="s">
        <v>828</v>
      </c>
      <c r="D5610">
        <v>1</v>
      </c>
      <c r="E5610">
        <v>6</v>
      </c>
      <c r="F5610">
        <v>15</v>
      </c>
      <c r="G5610">
        <v>11.17</v>
      </c>
      <c r="H5610" t="str">
        <f>_xlfn.XLOOKUP(Table1[[#This Row],[MyyjäID]],myyjat!$A$2:$A$16,myyjat!$B$2:$B$16)</f>
        <v>Hessu</v>
      </c>
      <c r="I5610">
        <f>_xlfn.XLOOKUP(Table1[[#This Row],[Tuotenumero]],tuotteet!$A$2:$A$26,tuotteet!$C$2:$C$26)</f>
        <v>4</v>
      </c>
      <c r="J5610" t="str">
        <f>_xlfn.XLOOKUP(Table1[[#This Row],[ryhmäID]],ryhmat!$A$2:$A$7,ryhmat!$B$2:$B$7)</f>
        <v>Tarvikkeet</v>
      </c>
      <c r="K5610">
        <f>Table1[[#This Row],[Myyntihinta]]-Table1[[#This Row],[Ostohinta]]</f>
        <v>3.83</v>
      </c>
    </row>
    <row r="5611" spans="1:11" x14ac:dyDescent="0.2">
      <c r="A5611">
        <v>56109</v>
      </c>
      <c r="B5611" s="21">
        <v>45042</v>
      </c>
      <c r="C5611" s="26" t="s">
        <v>827</v>
      </c>
      <c r="D5611">
        <v>1</v>
      </c>
      <c r="E5611">
        <v>16</v>
      </c>
      <c r="F5611">
        <v>254</v>
      </c>
      <c r="G5611">
        <v>133.46</v>
      </c>
      <c r="H5611" t="str">
        <f>_xlfn.XLOOKUP(Table1[[#This Row],[MyyjäID]],myyjat!$A$2:$A$16,myyjat!$B$2:$B$16)</f>
        <v>Sanni</v>
      </c>
      <c r="I5611">
        <f>_xlfn.XLOOKUP(Table1[[#This Row],[Tuotenumero]],tuotteet!$A$2:$A$26,tuotteet!$C$2:$C$26)</f>
        <v>1</v>
      </c>
      <c r="J5611" t="str">
        <f>_xlfn.XLOOKUP(Table1[[#This Row],[ryhmäID]],ryhmat!$A$2:$A$7,ryhmat!$B$2:$B$7)</f>
        <v>Äänentoisto</v>
      </c>
      <c r="K5611">
        <f>Table1[[#This Row],[Myyntihinta]]-Table1[[#This Row],[Ostohinta]]</f>
        <v>120.53999999999999</v>
      </c>
    </row>
    <row r="5612" spans="1:11" x14ac:dyDescent="0.2">
      <c r="A5612">
        <v>56110</v>
      </c>
      <c r="B5612" s="21">
        <v>45042</v>
      </c>
      <c r="C5612" s="26" t="s">
        <v>828</v>
      </c>
      <c r="D5612">
        <v>1</v>
      </c>
      <c r="E5612">
        <v>16</v>
      </c>
      <c r="F5612">
        <v>15</v>
      </c>
      <c r="G5612">
        <v>10.37</v>
      </c>
      <c r="H5612" t="str">
        <f>_xlfn.XLOOKUP(Table1[[#This Row],[MyyjäID]],myyjat!$A$2:$A$16,myyjat!$B$2:$B$16)</f>
        <v>Sanni</v>
      </c>
      <c r="I5612">
        <f>_xlfn.XLOOKUP(Table1[[#This Row],[Tuotenumero]],tuotteet!$A$2:$A$26,tuotteet!$C$2:$C$26)</f>
        <v>4</v>
      </c>
      <c r="J5612" t="str">
        <f>_xlfn.XLOOKUP(Table1[[#This Row],[ryhmäID]],ryhmat!$A$2:$A$7,ryhmat!$B$2:$B$7)</f>
        <v>Tarvikkeet</v>
      </c>
      <c r="K5612">
        <f>Table1[[#This Row],[Myyntihinta]]-Table1[[#This Row],[Ostohinta]]</f>
        <v>4.6300000000000008</v>
      </c>
    </row>
    <row r="5613" spans="1:11" x14ac:dyDescent="0.2">
      <c r="A5613">
        <v>56111</v>
      </c>
      <c r="B5613" s="21">
        <v>45042</v>
      </c>
      <c r="C5613" s="26" t="s">
        <v>830</v>
      </c>
      <c r="D5613">
        <v>1</v>
      </c>
      <c r="E5613">
        <v>15</v>
      </c>
      <c r="F5613">
        <v>55</v>
      </c>
      <c r="G5613">
        <v>41.67</v>
      </c>
      <c r="H5613" t="str">
        <f>_xlfn.XLOOKUP(Table1[[#This Row],[MyyjäID]],myyjat!$A$2:$A$16,myyjat!$B$2:$B$16)</f>
        <v>Sohvi</v>
      </c>
      <c r="I5613">
        <f>_xlfn.XLOOKUP(Table1[[#This Row],[Tuotenumero]],tuotteet!$A$2:$A$26,tuotteet!$C$2:$C$26)</f>
        <v>4</v>
      </c>
      <c r="J5613" t="str">
        <f>_xlfn.XLOOKUP(Table1[[#This Row],[ryhmäID]],ryhmat!$A$2:$A$7,ryhmat!$B$2:$B$7)</f>
        <v>Tarvikkeet</v>
      </c>
      <c r="K5613">
        <f>Table1[[#This Row],[Myyntihinta]]-Table1[[#This Row],[Ostohinta]]</f>
        <v>13.329999999999998</v>
      </c>
    </row>
    <row r="5614" spans="1:11" x14ac:dyDescent="0.2">
      <c r="A5614">
        <v>56112</v>
      </c>
      <c r="B5614" s="21">
        <v>45043</v>
      </c>
      <c r="C5614" s="26" t="s">
        <v>828</v>
      </c>
      <c r="D5614">
        <v>1</v>
      </c>
      <c r="E5614">
        <v>10</v>
      </c>
      <c r="F5614">
        <v>15</v>
      </c>
      <c r="G5614">
        <v>10.66</v>
      </c>
      <c r="H5614" t="str">
        <f>_xlfn.XLOOKUP(Table1[[#This Row],[MyyjäID]],myyjat!$A$2:$A$16,myyjat!$B$2:$B$16)</f>
        <v>Jenni</v>
      </c>
      <c r="I5614">
        <f>_xlfn.XLOOKUP(Table1[[#This Row],[Tuotenumero]],tuotteet!$A$2:$A$26,tuotteet!$C$2:$C$26)</f>
        <v>4</v>
      </c>
      <c r="J5614" t="str">
        <f>_xlfn.XLOOKUP(Table1[[#This Row],[ryhmäID]],ryhmat!$A$2:$A$7,ryhmat!$B$2:$B$7)</f>
        <v>Tarvikkeet</v>
      </c>
      <c r="K5614">
        <f>Table1[[#This Row],[Myyntihinta]]-Table1[[#This Row],[Ostohinta]]</f>
        <v>4.34</v>
      </c>
    </row>
    <row r="5615" spans="1:11" x14ac:dyDescent="0.2">
      <c r="A5615">
        <v>56113</v>
      </c>
      <c r="B5615" s="21">
        <v>45043</v>
      </c>
      <c r="C5615" s="26" t="s">
        <v>828</v>
      </c>
      <c r="D5615">
        <v>1</v>
      </c>
      <c r="E5615">
        <v>3</v>
      </c>
      <c r="F5615">
        <v>15</v>
      </c>
      <c r="G5615">
        <v>11.04</v>
      </c>
      <c r="H5615" t="str">
        <f>_xlfn.XLOOKUP(Table1[[#This Row],[MyyjäID]],myyjat!$A$2:$A$16,myyjat!$B$2:$B$16)</f>
        <v>Pekka</v>
      </c>
      <c r="I5615">
        <f>_xlfn.XLOOKUP(Table1[[#This Row],[Tuotenumero]],tuotteet!$A$2:$A$26,tuotteet!$C$2:$C$26)</f>
        <v>4</v>
      </c>
      <c r="J5615" t="str">
        <f>_xlfn.XLOOKUP(Table1[[#This Row],[ryhmäID]],ryhmat!$A$2:$A$7,ryhmat!$B$2:$B$7)</f>
        <v>Tarvikkeet</v>
      </c>
      <c r="K5615">
        <f>Table1[[#This Row],[Myyntihinta]]-Table1[[#This Row],[Ostohinta]]</f>
        <v>3.9600000000000009</v>
      </c>
    </row>
    <row r="5616" spans="1:11" x14ac:dyDescent="0.2">
      <c r="A5616">
        <v>56114</v>
      </c>
      <c r="B5616" s="21">
        <v>45043</v>
      </c>
      <c r="C5616" s="26" t="s">
        <v>828</v>
      </c>
      <c r="D5616">
        <v>1</v>
      </c>
      <c r="E5616">
        <v>5</v>
      </c>
      <c r="F5616">
        <v>14</v>
      </c>
      <c r="G5616">
        <v>11.25</v>
      </c>
      <c r="H5616" t="str">
        <f>_xlfn.XLOOKUP(Table1[[#This Row],[MyyjäID]],myyjat!$A$2:$A$16,myyjat!$B$2:$B$16)</f>
        <v>Liisa</v>
      </c>
      <c r="I5616">
        <f>_xlfn.XLOOKUP(Table1[[#This Row],[Tuotenumero]],tuotteet!$A$2:$A$26,tuotteet!$C$2:$C$26)</f>
        <v>4</v>
      </c>
      <c r="J5616" t="str">
        <f>_xlfn.XLOOKUP(Table1[[#This Row],[ryhmäID]],ryhmat!$A$2:$A$7,ryhmat!$B$2:$B$7)</f>
        <v>Tarvikkeet</v>
      </c>
      <c r="K5616">
        <f>Table1[[#This Row],[Myyntihinta]]-Table1[[#This Row],[Ostohinta]]</f>
        <v>2.75</v>
      </c>
    </row>
    <row r="5617" spans="1:11" x14ac:dyDescent="0.2">
      <c r="A5617">
        <v>56115</v>
      </c>
      <c r="B5617" s="21">
        <v>45044</v>
      </c>
      <c r="C5617" s="26" t="s">
        <v>829</v>
      </c>
      <c r="D5617">
        <v>1</v>
      </c>
      <c r="E5617">
        <v>7</v>
      </c>
      <c r="F5617">
        <v>320</v>
      </c>
      <c r="G5617">
        <v>222.71</v>
      </c>
      <c r="H5617" t="str">
        <f>_xlfn.XLOOKUP(Table1[[#This Row],[MyyjäID]],myyjat!$A$2:$A$16,myyjat!$B$2:$B$16)</f>
        <v>Rauno</v>
      </c>
      <c r="I5617">
        <f>_xlfn.XLOOKUP(Table1[[#This Row],[Tuotenumero]],tuotteet!$A$2:$A$26,tuotteet!$C$2:$C$26)</f>
        <v>3</v>
      </c>
      <c r="J5617" t="str">
        <f>_xlfn.XLOOKUP(Table1[[#This Row],[ryhmäID]],ryhmat!$A$2:$A$7,ryhmat!$B$2:$B$7)</f>
        <v>TV</v>
      </c>
      <c r="K5617">
        <f>Table1[[#This Row],[Myyntihinta]]-Table1[[#This Row],[Ostohinta]]</f>
        <v>97.289999999999992</v>
      </c>
    </row>
    <row r="5618" spans="1:11" x14ac:dyDescent="0.2">
      <c r="A5618">
        <v>56116</v>
      </c>
      <c r="B5618" s="21">
        <v>45044</v>
      </c>
      <c r="C5618" s="26" t="s">
        <v>828</v>
      </c>
      <c r="D5618">
        <v>1</v>
      </c>
      <c r="E5618">
        <v>2</v>
      </c>
      <c r="F5618">
        <v>15</v>
      </c>
      <c r="G5618">
        <v>10.74</v>
      </c>
      <c r="H5618" t="str">
        <f>_xlfn.XLOOKUP(Table1[[#This Row],[MyyjäID]],myyjat!$A$2:$A$16,myyjat!$B$2:$B$16)</f>
        <v>Petteri</v>
      </c>
      <c r="I5618">
        <f>_xlfn.XLOOKUP(Table1[[#This Row],[Tuotenumero]],tuotteet!$A$2:$A$26,tuotteet!$C$2:$C$26)</f>
        <v>4</v>
      </c>
      <c r="J5618" t="str">
        <f>_xlfn.XLOOKUP(Table1[[#This Row],[ryhmäID]],ryhmat!$A$2:$A$7,ryhmat!$B$2:$B$7)</f>
        <v>Tarvikkeet</v>
      </c>
      <c r="K5618">
        <f>Table1[[#This Row],[Myyntihinta]]-Table1[[#This Row],[Ostohinta]]</f>
        <v>4.26</v>
      </c>
    </row>
    <row r="5619" spans="1:11" x14ac:dyDescent="0.2">
      <c r="A5619">
        <v>56117</v>
      </c>
      <c r="B5619" s="21">
        <v>45044</v>
      </c>
      <c r="C5619" s="26" t="s">
        <v>828</v>
      </c>
      <c r="D5619">
        <v>1</v>
      </c>
      <c r="E5619">
        <v>3</v>
      </c>
      <c r="F5619">
        <v>15</v>
      </c>
      <c r="G5619">
        <v>10.24</v>
      </c>
      <c r="H5619" t="str">
        <f>_xlfn.XLOOKUP(Table1[[#This Row],[MyyjäID]],myyjat!$A$2:$A$16,myyjat!$B$2:$B$16)</f>
        <v>Pekka</v>
      </c>
      <c r="I5619">
        <f>_xlfn.XLOOKUP(Table1[[#This Row],[Tuotenumero]],tuotteet!$A$2:$A$26,tuotteet!$C$2:$C$26)</f>
        <v>4</v>
      </c>
      <c r="J5619" t="str">
        <f>_xlfn.XLOOKUP(Table1[[#This Row],[ryhmäID]],ryhmat!$A$2:$A$7,ryhmat!$B$2:$B$7)</f>
        <v>Tarvikkeet</v>
      </c>
      <c r="K5619">
        <f>Table1[[#This Row],[Myyntihinta]]-Table1[[#This Row],[Ostohinta]]</f>
        <v>4.76</v>
      </c>
    </row>
    <row r="5620" spans="1:11" x14ac:dyDescent="0.2">
      <c r="A5620">
        <v>56118</v>
      </c>
      <c r="B5620" s="21">
        <v>45045</v>
      </c>
      <c r="C5620" s="26" t="s">
        <v>828</v>
      </c>
      <c r="D5620">
        <v>1</v>
      </c>
      <c r="E5620">
        <v>3</v>
      </c>
      <c r="F5620">
        <v>14</v>
      </c>
      <c r="G5620">
        <v>10.96</v>
      </c>
      <c r="H5620" t="str">
        <f>_xlfn.XLOOKUP(Table1[[#This Row],[MyyjäID]],myyjat!$A$2:$A$16,myyjat!$B$2:$B$16)</f>
        <v>Pekka</v>
      </c>
      <c r="I5620">
        <f>_xlfn.XLOOKUP(Table1[[#This Row],[Tuotenumero]],tuotteet!$A$2:$A$26,tuotteet!$C$2:$C$26)</f>
        <v>4</v>
      </c>
      <c r="J5620" t="str">
        <f>_xlfn.XLOOKUP(Table1[[#This Row],[ryhmäID]],ryhmat!$A$2:$A$7,ryhmat!$B$2:$B$7)</f>
        <v>Tarvikkeet</v>
      </c>
      <c r="K5620">
        <f>Table1[[#This Row],[Myyntihinta]]-Table1[[#This Row],[Ostohinta]]</f>
        <v>3.0399999999999991</v>
      </c>
    </row>
    <row r="5621" spans="1:11" x14ac:dyDescent="0.2">
      <c r="A5621">
        <v>56119</v>
      </c>
      <c r="B5621" s="21">
        <v>45045</v>
      </c>
      <c r="C5621" s="26" t="s">
        <v>827</v>
      </c>
      <c r="D5621">
        <v>1</v>
      </c>
      <c r="E5621">
        <v>6</v>
      </c>
      <c r="F5621">
        <v>256</v>
      </c>
      <c r="G5621">
        <v>128.36000000000001</v>
      </c>
      <c r="H5621" t="str">
        <f>_xlfn.XLOOKUP(Table1[[#This Row],[MyyjäID]],myyjat!$A$2:$A$16,myyjat!$B$2:$B$16)</f>
        <v>Hessu</v>
      </c>
      <c r="I5621">
        <f>_xlfn.XLOOKUP(Table1[[#This Row],[Tuotenumero]],tuotteet!$A$2:$A$26,tuotteet!$C$2:$C$26)</f>
        <v>1</v>
      </c>
      <c r="J5621" t="str">
        <f>_xlfn.XLOOKUP(Table1[[#This Row],[ryhmäID]],ryhmat!$A$2:$A$7,ryhmat!$B$2:$B$7)</f>
        <v>Äänentoisto</v>
      </c>
      <c r="K5621">
        <f>Table1[[#This Row],[Myyntihinta]]-Table1[[#This Row],[Ostohinta]]</f>
        <v>127.63999999999999</v>
      </c>
    </row>
    <row r="5622" spans="1:11" x14ac:dyDescent="0.2">
      <c r="A5622">
        <v>56120</v>
      </c>
      <c r="B5622" s="21">
        <v>45045</v>
      </c>
      <c r="C5622" s="26" t="s">
        <v>828</v>
      </c>
      <c r="D5622">
        <v>1</v>
      </c>
      <c r="E5622">
        <v>7</v>
      </c>
      <c r="F5622">
        <v>15</v>
      </c>
      <c r="G5622">
        <v>10.73</v>
      </c>
      <c r="H5622" t="str">
        <f>_xlfn.XLOOKUP(Table1[[#This Row],[MyyjäID]],myyjat!$A$2:$A$16,myyjat!$B$2:$B$16)</f>
        <v>Rauno</v>
      </c>
      <c r="I5622">
        <f>_xlfn.XLOOKUP(Table1[[#This Row],[Tuotenumero]],tuotteet!$A$2:$A$26,tuotteet!$C$2:$C$26)</f>
        <v>4</v>
      </c>
      <c r="J5622" t="str">
        <f>_xlfn.XLOOKUP(Table1[[#This Row],[ryhmäID]],ryhmat!$A$2:$A$7,ryhmat!$B$2:$B$7)</f>
        <v>Tarvikkeet</v>
      </c>
      <c r="K5622">
        <f>Table1[[#This Row],[Myyntihinta]]-Table1[[#This Row],[Ostohinta]]</f>
        <v>4.2699999999999996</v>
      </c>
    </row>
    <row r="5623" spans="1:11" x14ac:dyDescent="0.2">
      <c r="A5623">
        <v>56121</v>
      </c>
      <c r="B5623" s="21">
        <v>45046</v>
      </c>
      <c r="C5623" s="26" t="s">
        <v>828</v>
      </c>
      <c r="D5623">
        <v>1</v>
      </c>
      <c r="E5623">
        <v>5</v>
      </c>
      <c r="F5623">
        <v>15</v>
      </c>
      <c r="G5623">
        <v>10.98</v>
      </c>
      <c r="H5623" t="str">
        <f>_xlfn.XLOOKUP(Table1[[#This Row],[MyyjäID]],myyjat!$A$2:$A$16,myyjat!$B$2:$B$16)</f>
        <v>Liisa</v>
      </c>
      <c r="I5623">
        <f>_xlfn.XLOOKUP(Table1[[#This Row],[Tuotenumero]],tuotteet!$A$2:$A$26,tuotteet!$C$2:$C$26)</f>
        <v>4</v>
      </c>
      <c r="J5623" t="str">
        <f>_xlfn.XLOOKUP(Table1[[#This Row],[ryhmäID]],ryhmat!$A$2:$A$7,ryhmat!$B$2:$B$7)</f>
        <v>Tarvikkeet</v>
      </c>
      <c r="K5623">
        <f>Table1[[#This Row],[Myyntihinta]]-Table1[[#This Row],[Ostohinta]]</f>
        <v>4.0199999999999996</v>
      </c>
    </row>
    <row r="5624" spans="1:11" x14ac:dyDescent="0.2">
      <c r="A5624">
        <v>56122</v>
      </c>
      <c r="B5624" s="21">
        <v>45046</v>
      </c>
      <c r="C5624" s="26" t="s">
        <v>833</v>
      </c>
      <c r="D5624">
        <v>1</v>
      </c>
      <c r="E5624">
        <v>1</v>
      </c>
      <c r="F5624">
        <v>32</v>
      </c>
      <c r="G5624">
        <v>20.170000000000002</v>
      </c>
      <c r="H5624" t="str">
        <f>_xlfn.XLOOKUP(Table1[[#This Row],[MyyjäID]],myyjat!$A$2:$A$16,myyjat!$B$2:$B$16)</f>
        <v>Jani</v>
      </c>
      <c r="I5624">
        <f>_xlfn.XLOOKUP(Table1[[#This Row],[Tuotenumero]],tuotteet!$A$2:$A$26,tuotteet!$C$2:$C$26)</f>
        <v>4</v>
      </c>
      <c r="J5624" t="str">
        <f>_xlfn.XLOOKUP(Table1[[#This Row],[ryhmäID]],ryhmat!$A$2:$A$7,ryhmat!$B$2:$B$7)</f>
        <v>Tarvikkeet</v>
      </c>
      <c r="K5624">
        <f>Table1[[#This Row],[Myyntihinta]]-Table1[[#This Row],[Ostohinta]]</f>
        <v>11.829999999999998</v>
      </c>
    </row>
    <row r="5625" spans="1:11" x14ac:dyDescent="0.2">
      <c r="A5625">
        <v>56123</v>
      </c>
      <c r="B5625" s="21">
        <v>45047</v>
      </c>
      <c r="C5625" s="26" t="s">
        <v>828</v>
      </c>
      <c r="D5625">
        <v>1</v>
      </c>
      <c r="E5625">
        <v>7</v>
      </c>
      <c r="F5625">
        <v>14</v>
      </c>
      <c r="G5625">
        <v>10.39</v>
      </c>
      <c r="H5625" t="str">
        <f>_xlfn.XLOOKUP(Table1[[#This Row],[MyyjäID]],myyjat!$A$2:$A$16,myyjat!$B$2:$B$16)</f>
        <v>Rauno</v>
      </c>
      <c r="I5625">
        <f>_xlfn.XLOOKUP(Table1[[#This Row],[Tuotenumero]],tuotteet!$A$2:$A$26,tuotteet!$C$2:$C$26)</f>
        <v>4</v>
      </c>
      <c r="J5625" t="str">
        <f>_xlfn.XLOOKUP(Table1[[#This Row],[ryhmäID]],ryhmat!$A$2:$A$7,ryhmat!$B$2:$B$7)</f>
        <v>Tarvikkeet</v>
      </c>
      <c r="K5625">
        <f>Table1[[#This Row],[Myyntihinta]]-Table1[[#This Row],[Ostohinta]]</f>
        <v>3.6099999999999994</v>
      </c>
    </row>
    <row r="5626" spans="1:11" x14ac:dyDescent="0.2">
      <c r="A5626">
        <v>56124</v>
      </c>
      <c r="B5626" s="21">
        <v>45047</v>
      </c>
      <c r="C5626" s="26" t="s">
        <v>829</v>
      </c>
      <c r="D5626">
        <v>1</v>
      </c>
      <c r="E5626">
        <v>7</v>
      </c>
      <c r="F5626">
        <v>324</v>
      </c>
      <c r="G5626">
        <v>214.87</v>
      </c>
      <c r="H5626" t="str">
        <f>_xlfn.XLOOKUP(Table1[[#This Row],[MyyjäID]],myyjat!$A$2:$A$16,myyjat!$B$2:$B$16)</f>
        <v>Rauno</v>
      </c>
      <c r="I5626">
        <f>_xlfn.XLOOKUP(Table1[[#This Row],[Tuotenumero]],tuotteet!$A$2:$A$26,tuotteet!$C$2:$C$26)</f>
        <v>3</v>
      </c>
      <c r="J5626" t="str">
        <f>_xlfn.XLOOKUP(Table1[[#This Row],[ryhmäID]],ryhmat!$A$2:$A$7,ryhmat!$B$2:$B$7)</f>
        <v>TV</v>
      </c>
      <c r="K5626">
        <f>Table1[[#This Row],[Myyntihinta]]-Table1[[#This Row],[Ostohinta]]</f>
        <v>109.13</v>
      </c>
    </row>
    <row r="5627" spans="1:11" x14ac:dyDescent="0.2">
      <c r="A5627">
        <v>56125</v>
      </c>
      <c r="B5627" s="21">
        <v>45047</v>
      </c>
      <c r="C5627" s="26" t="s">
        <v>827</v>
      </c>
      <c r="D5627">
        <v>1</v>
      </c>
      <c r="E5627">
        <v>3</v>
      </c>
      <c r="F5627">
        <v>250</v>
      </c>
      <c r="G5627">
        <v>127.09</v>
      </c>
      <c r="H5627" t="str">
        <f>_xlfn.XLOOKUP(Table1[[#This Row],[MyyjäID]],myyjat!$A$2:$A$16,myyjat!$B$2:$B$16)</f>
        <v>Pekka</v>
      </c>
      <c r="I5627">
        <f>_xlfn.XLOOKUP(Table1[[#This Row],[Tuotenumero]],tuotteet!$A$2:$A$26,tuotteet!$C$2:$C$26)</f>
        <v>1</v>
      </c>
      <c r="J5627" t="str">
        <f>_xlfn.XLOOKUP(Table1[[#This Row],[ryhmäID]],ryhmat!$A$2:$A$7,ryhmat!$B$2:$B$7)</f>
        <v>Äänentoisto</v>
      </c>
      <c r="K5627">
        <f>Table1[[#This Row],[Myyntihinta]]-Table1[[#This Row],[Ostohinta]]</f>
        <v>122.91</v>
      </c>
    </row>
    <row r="5628" spans="1:11" x14ac:dyDescent="0.2">
      <c r="A5628">
        <v>56126</v>
      </c>
      <c r="B5628" s="21">
        <v>45047</v>
      </c>
      <c r="C5628" s="26" t="s">
        <v>828</v>
      </c>
      <c r="D5628">
        <v>1</v>
      </c>
      <c r="E5628">
        <v>6</v>
      </c>
      <c r="F5628">
        <v>14</v>
      </c>
      <c r="G5628">
        <v>10.66</v>
      </c>
      <c r="H5628" t="str">
        <f>_xlfn.XLOOKUP(Table1[[#This Row],[MyyjäID]],myyjat!$A$2:$A$16,myyjat!$B$2:$B$16)</f>
        <v>Hessu</v>
      </c>
      <c r="I5628">
        <f>_xlfn.XLOOKUP(Table1[[#This Row],[Tuotenumero]],tuotteet!$A$2:$A$26,tuotteet!$C$2:$C$26)</f>
        <v>4</v>
      </c>
      <c r="J5628" t="str">
        <f>_xlfn.XLOOKUP(Table1[[#This Row],[ryhmäID]],ryhmat!$A$2:$A$7,ryhmat!$B$2:$B$7)</f>
        <v>Tarvikkeet</v>
      </c>
      <c r="K5628">
        <f>Table1[[#This Row],[Myyntihinta]]-Table1[[#This Row],[Ostohinta]]</f>
        <v>3.34</v>
      </c>
    </row>
    <row r="5629" spans="1:11" x14ac:dyDescent="0.2">
      <c r="A5629">
        <v>56127</v>
      </c>
      <c r="B5629" s="21">
        <v>45047</v>
      </c>
      <c r="C5629" s="26" t="s">
        <v>828</v>
      </c>
      <c r="D5629">
        <v>1</v>
      </c>
      <c r="E5629">
        <v>6</v>
      </c>
      <c r="F5629">
        <v>15</v>
      </c>
      <c r="G5629">
        <v>10.85</v>
      </c>
      <c r="H5629" t="str">
        <f>_xlfn.XLOOKUP(Table1[[#This Row],[MyyjäID]],myyjat!$A$2:$A$16,myyjat!$B$2:$B$16)</f>
        <v>Hessu</v>
      </c>
      <c r="I5629">
        <f>_xlfn.XLOOKUP(Table1[[#This Row],[Tuotenumero]],tuotteet!$A$2:$A$26,tuotteet!$C$2:$C$26)</f>
        <v>4</v>
      </c>
      <c r="J5629" t="str">
        <f>_xlfn.XLOOKUP(Table1[[#This Row],[ryhmäID]],ryhmat!$A$2:$A$7,ryhmat!$B$2:$B$7)</f>
        <v>Tarvikkeet</v>
      </c>
      <c r="K5629">
        <f>Table1[[#This Row],[Myyntihinta]]-Table1[[#This Row],[Ostohinta]]</f>
        <v>4.1500000000000004</v>
      </c>
    </row>
    <row r="5630" spans="1:11" x14ac:dyDescent="0.2">
      <c r="A5630">
        <v>56128</v>
      </c>
      <c r="B5630" s="21">
        <v>45048</v>
      </c>
      <c r="C5630" s="26" t="s">
        <v>828</v>
      </c>
      <c r="D5630">
        <v>1</v>
      </c>
      <c r="E5630">
        <v>3</v>
      </c>
      <c r="F5630">
        <v>15</v>
      </c>
      <c r="G5630">
        <v>10.28</v>
      </c>
      <c r="H5630" t="str">
        <f>_xlfn.XLOOKUP(Table1[[#This Row],[MyyjäID]],myyjat!$A$2:$A$16,myyjat!$B$2:$B$16)</f>
        <v>Pekka</v>
      </c>
      <c r="I5630">
        <f>_xlfn.XLOOKUP(Table1[[#This Row],[Tuotenumero]],tuotteet!$A$2:$A$26,tuotteet!$C$2:$C$26)</f>
        <v>4</v>
      </c>
      <c r="J5630" t="str">
        <f>_xlfn.XLOOKUP(Table1[[#This Row],[ryhmäID]],ryhmat!$A$2:$A$7,ryhmat!$B$2:$B$7)</f>
        <v>Tarvikkeet</v>
      </c>
      <c r="K5630">
        <f>Table1[[#This Row],[Myyntihinta]]-Table1[[#This Row],[Ostohinta]]</f>
        <v>4.7200000000000006</v>
      </c>
    </row>
    <row r="5631" spans="1:11" x14ac:dyDescent="0.2">
      <c r="A5631">
        <v>56129</v>
      </c>
      <c r="B5631" s="21">
        <v>45048</v>
      </c>
      <c r="C5631" s="26" t="s">
        <v>828</v>
      </c>
      <c r="D5631">
        <v>1</v>
      </c>
      <c r="E5631">
        <v>16</v>
      </c>
      <c r="F5631">
        <v>15</v>
      </c>
      <c r="G5631">
        <v>10.210000000000001</v>
      </c>
      <c r="H5631" t="str">
        <f>_xlfn.XLOOKUP(Table1[[#This Row],[MyyjäID]],myyjat!$A$2:$A$16,myyjat!$B$2:$B$16)</f>
        <v>Sanni</v>
      </c>
      <c r="I5631">
        <f>_xlfn.XLOOKUP(Table1[[#This Row],[Tuotenumero]],tuotteet!$A$2:$A$26,tuotteet!$C$2:$C$26)</f>
        <v>4</v>
      </c>
      <c r="J5631" t="str">
        <f>_xlfn.XLOOKUP(Table1[[#This Row],[ryhmäID]],ryhmat!$A$2:$A$7,ryhmat!$B$2:$B$7)</f>
        <v>Tarvikkeet</v>
      </c>
      <c r="K5631">
        <f>Table1[[#This Row],[Myyntihinta]]-Table1[[#This Row],[Ostohinta]]</f>
        <v>4.7899999999999991</v>
      </c>
    </row>
    <row r="5632" spans="1:11" x14ac:dyDescent="0.2">
      <c r="A5632">
        <v>56130</v>
      </c>
      <c r="B5632" s="21">
        <v>45048</v>
      </c>
      <c r="C5632" s="26" t="s">
        <v>828</v>
      </c>
      <c r="D5632">
        <v>1</v>
      </c>
      <c r="E5632">
        <v>13</v>
      </c>
      <c r="F5632">
        <v>14</v>
      </c>
      <c r="G5632">
        <v>10.76</v>
      </c>
      <c r="H5632" t="str">
        <f>_xlfn.XLOOKUP(Table1[[#This Row],[MyyjäID]],myyjat!$A$2:$A$16,myyjat!$B$2:$B$16)</f>
        <v>Mari</v>
      </c>
      <c r="I5632">
        <f>_xlfn.XLOOKUP(Table1[[#This Row],[Tuotenumero]],tuotteet!$A$2:$A$26,tuotteet!$C$2:$C$26)</f>
        <v>4</v>
      </c>
      <c r="J5632" t="str">
        <f>_xlfn.XLOOKUP(Table1[[#This Row],[ryhmäID]],ryhmat!$A$2:$A$7,ryhmat!$B$2:$B$7)</f>
        <v>Tarvikkeet</v>
      </c>
      <c r="K5632">
        <f>Table1[[#This Row],[Myyntihinta]]-Table1[[#This Row],[Ostohinta]]</f>
        <v>3.24</v>
      </c>
    </row>
    <row r="5633" spans="1:11" x14ac:dyDescent="0.2">
      <c r="A5633">
        <v>56131</v>
      </c>
      <c r="B5633" s="21">
        <v>45048</v>
      </c>
      <c r="C5633" s="26" t="s">
        <v>828</v>
      </c>
      <c r="D5633">
        <v>1</v>
      </c>
      <c r="E5633">
        <v>5</v>
      </c>
      <c r="F5633">
        <v>14</v>
      </c>
      <c r="G5633">
        <v>11.03</v>
      </c>
      <c r="H5633" t="str">
        <f>_xlfn.XLOOKUP(Table1[[#This Row],[MyyjäID]],myyjat!$A$2:$A$16,myyjat!$B$2:$B$16)</f>
        <v>Liisa</v>
      </c>
      <c r="I5633">
        <f>_xlfn.XLOOKUP(Table1[[#This Row],[Tuotenumero]],tuotteet!$A$2:$A$26,tuotteet!$C$2:$C$26)</f>
        <v>4</v>
      </c>
      <c r="J5633" t="str">
        <f>_xlfn.XLOOKUP(Table1[[#This Row],[ryhmäID]],ryhmat!$A$2:$A$7,ryhmat!$B$2:$B$7)</f>
        <v>Tarvikkeet</v>
      </c>
      <c r="K5633">
        <f>Table1[[#This Row],[Myyntihinta]]-Table1[[#This Row],[Ostohinta]]</f>
        <v>2.9700000000000006</v>
      </c>
    </row>
    <row r="5634" spans="1:11" x14ac:dyDescent="0.2">
      <c r="A5634">
        <v>56132</v>
      </c>
      <c r="B5634" s="21">
        <v>45049</v>
      </c>
      <c r="C5634" s="26" t="s">
        <v>828</v>
      </c>
      <c r="D5634">
        <v>1</v>
      </c>
      <c r="E5634">
        <v>7</v>
      </c>
      <c r="F5634">
        <v>15</v>
      </c>
      <c r="G5634">
        <v>10.57</v>
      </c>
      <c r="H5634" t="str">
        <f>_xlfn.XLOOKUP(Table1[[#This Row],[MyyjäID]],myyjat!$A$2:$A$16,myyjat!$B$2:$B$16)</f>
        <v>Rauno</v>
      </c>
      <c r="I5634">
        <f>_xlfn.XLOOKUP(Table1[[#This Row],[Tuotenumero]],tuotteet!$A$2:$A$26,tuotteet!$C$2:$C$26)</f>
        <v>4</v>
      </c>
      <c r="J5634" t="str">
        <f>_xlfn.XLOOKUP(Table1[[#This Row],[ryhmäID]],ryhmat!$A$2:$A$7,ryhmat!$B$2:$B$7)</f>
        <v>Tarvikkeet</v>
      </c>
      <c r="K5634">
        <f>Table1[[#This Row],[Myyntihinta]]-Table1[[#This Row],[Ostohinta]]</f>
        <v>4.43</v>
      </c>
    </row>
    <row r="5635" spans="1:11" x14ac:dyDescent="0.2">
      <c r="A5635">
        <v>56133</v>
      </c>
      <c r="B5635" s="21">
        <v>45049</v>
      </c>
      <c r="C5635" s="26" t="s">
        <v>831</v>
      </c>
      <c r="D5635">
        <v>1</v>
      </c>
      <c r="E5635">
        <v>6</v>
      </c>
      <c r="F5635">
        <v>115</v>
      </c>
      <c r="G5635">
        <v>74.61</v>
      </c>
      <c r="H5635" t="str">
        <f>_xlfn.XLOOKUP(Table1[[#This Row],[MyyjäID]],myyjat!$A$2:$A$16,myyjat!$B$2:$B$16)</f>
        <v>Hessu</v>
      </c>
      <c r="I5635">
        <f>_xlfn.XLOOKUP(Table1[[#This Row],[Tuotenumero]],tuotteet!$A$2:$A$26,tuotteet!$C$2:$C$26)</f>
        <v>6</v>
      </c>
      <c r="J5635" t="str">
        <f>_xlfn.XLOOKUP(Table1[[#This Row],[ryhmäID]],ryhmat!$A$2:$A$7,ryhmat!$B$2:$B$7)</f>
        <v>Digiboxit</v>
      </c>
      <c r="K5635">
        <f>Table1[[#This Row],[Myyntihinta]]-Table1[[#This Row],[Ostohinta]]</f>
        <v>40.39</v>
      </c>
    </row>
    <row r="5636" spans="1:11" x14ac:dyDescent="0.2">
      <c r="A5636">
        <v>56134</v>
      </c>
      <c r="B5636" s="21">
        <v>45050</v>
      </c>
      <c r="C5636" s="26" t="s">
        <v>833</v>
      </c>
      <c r="D5636">
        <v>1</v>
      </c>
      <c r="E5636">
        <v>10</v>
      </c>
      <c r="F5636">
        <v>31</v>
      </c>
      <c r="G5636">
        <v>18.82</v>
      </c>
      <c r="H5636" t="str">
        <f>_xlfn.XLOOKUP(Table1[[#This Row],[MyyjäID]],myyjat!$A$2:$A$16,myyjat!$B$2:$B$16)</f>
        <v>Jenni</v>
      </c>
      <c r="I5636">
        <f>_xlfn.XLOOKUP(Table1[[#This Row],[Tuotenumero]],tuotteet!$A$2:$A$26,tuotteet!$C$2:$C$26)</f>
        <v>4</v>
      </c>
      <c r="J5636" t="str">
        <f>_xlfn.XLOOKUP(Table1[[#This Row],[ryhmäID]],ryhmat!$A$2:$A$7,ryhmat!$B$2:$B$7)</f>
        <v>Tarvikkeet</v>
      </c>
      <c r="K5636">
        <f>Table1[[#This Row],[Myyntihinta]]-Table1[[#This Row],[Ostohinta]]</f>
        <v>12.18</v>
      </c>
    </row>
    <row r="5637" spans="1:11" x14ac:dyDescent="0.2">
      <c r="A5637">
        <v>56135</v>
      </c>
      <c r="B5637" s="21">
        <v>45050</v>
      </c>
      <c r="C5637" s="26" t="s">
        <v>828</v>
      </c>
      <c r="D5637">
        <v>1</v>
      </c>
      <c r="E5637">
        <v>16</v>
      </c>
      <c r="F5637">
        <v>14</v>
      </c>
      <c r="G5637">
        <v>11</v>
      </c>
      <c r="H5637" t="str">
        <f>_xlfn.XLOOKUP(Table1[[#This Row],[MyyjäID]],myyjat!$A$2:$A$16,myyjat!$B$2:$B$16)</f>
        <v>Sanni</v>
      </c>
      <c r="I5637">
        <f>_xlfn.XLOOKUP(Table1[[#This Row],[Tuotenumero]],tuotteet!$A$2:$A$26,tuotteet!$C$2:$C$26)</f>
        <v>4</v>
      </c>
      <c r="J5637" t="str">
        <f>_xlfn.XLOOKUP(Table1[[#This Row],[ryhmäID]],ryhmat!$A$2:$A$7,ryhmat!$B$2:$B$7)</f>
        <v>Tarvikkeet</v>
      </c>
      <c r="K5637">
        <f>Table1[[#This Row],[Myyntihinta]]-Table1[[#This Row],[Ostohinta]]</f>
        <v>3</v>
      </c>
    </row>
    <row r="5638" spans="1:11" x14ac:dyDescent="0.2">
      <c r="A5638">
        <v>56136</v>
      </c>
      <c r="B5638" s="21">
        <v>45051</v>
      </c>
      <c r="C5638" s="26" t="s">
        <v>828</v>
      </c>
      <c r="D5638">
        <v>1</v>
      </c>
      <c r="E5638">
        <v>11</v>
      </c>
      <c r="F5638">
        <v>14</v>
      </c>
      <c r="G5638">
        <v>10.31</v>
      </c>
      <c r="H5638" t="str">
        <f>_xlfn.XLOOKUP(Table1[[#This Row],[MyyjäID]],myyjat!$A$2:$A$16,myyjat!$B$2:$B$16)</f>
        <v>Lisbeth</v>
      </c>
      <c r="I5638">
        <f>_xlfn.XLOOKUP(Table1[[#This Row],[Tuotenumero]],tuotteet!$A$2:$A$26,tuotteet!$C$2:$C$26)</f>
        <v>4</v>
      </c>
      <c r="J5638" t="str">
        <f>_xlfn.XLOOKUP(Table1[[#This Row],[ryhmäID]],ryhmat!$A$2:$A$7,ryhmat!$B$2:$B$7)</f>
        <v>Tarvikkeet</v>
      </c>
      <c r="K5638">
        <f>Table1[[#This Row],[Myyntihinta]]-Table1[[#This Row],[Ostohinta]]</f>
        <v>3.6899999999999995</v>
      </c>
    </row>
    <row r="5639" spans="1:11" x14ac:dyDescent="0.2">
      <c r="A5639">
        <v>56137</v>
      </c>
      <c r="B5639" s="21">
        <v>45051</v>
      </c>
      <c r="C5639" s="26" t="s">
        <v>828</v>
      </c>
      <c r="D5639">
        <v>1</v>
      </c>
      <c r="E5639">
        <v>15</v>
      </c>
      <c r="F5639">
        <v>15</v>
      </c>
      <c r="G5639">
        <v>11.08</v>
      </c>
      <c r="H5639" t="str">
        <f>_xlfn.XLOOKUP(Table1[[#This Row],[MyyjäID]],myyjat!$A$2:$A$16,myyjat!$B$2:$B$16)</f>
        <v>Sohvi</v>
      </c>
      <c r="I5639">
        <f>_xlfn.XLOOKUP(Table1[[#This Row],[Tuotenumero]],tuotteet!$A$2:$A$26,tuotteet!$C$2:$C$26)</f>
        <v>4</v>
      </c>
      <c r="J5639" t="str">
        <f>_xlfn.XLOOKUP(Table1[[#This Row],[ryhmäID]],ryhmat!$A$2:$A$7,ryhmat!$B$2:$B$7)</f>
        <v>Tarvikkeet</v>
      </c>
      <c r="K5639">
        <f>Table1[[#This Row],[Myyntihinta]]-Table1[[#This Row],[Ostohinta]]</f>
        <v>3.92</v>
      </c>
    </row>
    <row r="5640" spans="1:11" x14ac:dyDescent="0.2">
      <c r="A5640">
        <v>56138</v>
      </c>
      <c r="B5640" s="21">
        <v>45051</v>
      </c>
      <c r="C5640" s="26" t="s">
        <v>827</v>
      </c>
      <c r="D5640">
        <v>1</v>
      </c>
      <c r="E5640">
        <v>16</v>
      </c>
      <c r="F5640">
        <v>251</v>
      </c>
      <c r="G5640">
        <v>134.80000000000001</v>
      </c>
      <c r="H5640" t="str">
        <f>_xlfn.XLOOKUP(Table1[[#This Row],[MyyjäID]],myyjat!$A$2:$A$16,myyjat!$B$2:$B$16)</f>
        <v>Sanni</v>
      </c>
      <c r="I5640">
        <f>_xlfn.XLOOKUP(Table1[[#This Row],[Tuotenumero]],tuotteet!$A$2:$A$26,tuotteet!$C$2:$C$26)</f>
        <v>1</v>
      </c>
      <c r="J5640" t="str">
        <f>_xlfn.XLOOKUP(Table1[[#This Row],[ryhmäID]],ryhmat!$A$2:$A$7,ryhmat!$B$2:$B$7)</f>
        <v>Äänentoisto</v>
      </c>
      <c r="K5640">
        <f>Table1[[#This Row],[Myyntihinta]]-Table1[[#This Row],[Ostohinta]]</f>
        <v>116.19999999999999</v>
      </c>
    </row>
    <row r="5641" spans="1:11" x14ac:dyDescent="0.2">
      <c r="A5641">
        <v>56139</v>
      </c>
      <c r="B5641" s="21">
        <v>45051</v>
      </c>
      <c r="C5641" s="26" t="s">
        <v>828</v>
      </c>
      <c r="D5641">
        <v>1</v>
      </c>
      <c r="E5641">
        <v>7</v>
      </c>
      <c r="F5641">
        <v>14</v>
      </c>
      <c r="G5641">
        <v>11.07</v>
      </c>
      <c r="H5641" t="str">
        <f>_xlfn.XLOOKUP(Table1[[#This Row],[MyyjäID]],myyjat!$A$2:$A$16,myyjat!$B$2:$B$16)</f>
        <v>Rauno</v>
      </c>
      <c r="I5641">
        <f>_xlfn.XLOOKUP(Table1[[#This Row],[Tuotenumero]],tuotteet!$A$2:$A$26,tuotteet!$C$2:$C$26)</f>
        <v>4</v>
      </c>
      <c r="J5641" t="str">
        <f>_xlfn.XLOOKUP(Table1[[#This Row],[ryhmäID]],ryhmat!$A$2:$A$7,ryhmat!$B$2:$B$7)</f>
        <v>Tarvikkeet</v>
      </c>
      <c r="K5641">
        <f>Table1[[#This Row],[Myyntihinta]]-Table1[[#This Row],[Ostohinta]]</f>
        <v>2.9299999999999997</v>
      </c>
    </row>
    <row r="5642" spans="1:11" x14ac:dyDescent="0.2">
      <c r="A5642">
        <v>56140</v>
      </c>
      <c r="B5642" s="21">
        <v>45051</v>
      </c>
      <c r="C5642" s="26" t="s">
        <v>828</v>
      </c>
      <c r="D5642">
        <v>1</v>
      </c>
      <c r="E5642">
        <v>13</v>
      </c>
      <c r="F5642">
        <v>15</v>
      </c>
      <c r="G5642">
        <v>10.81</v>
      </c>
      <c r="H5642" t="str">
        <f>_xlfn.XLOOKUP(Table1[[#This Row],[MyyjäID]],myyjat!$A$2:$A$16,myyjat!$B$2:$B$16)</f>
        <v>Mari</v>
      </c>
      <c r="I5642">
        <f>_xlfn.XLOOKUP(Table1[[#This Row],[Tuotenumero]],tuotteet!$A$2:$A$26,tuotteet!$C$2:$C$26)</f>
        <v>4</v>
      </c>
      <c r="J5642" t="str">
        <f>_xlfn.XLOOKUP(Table1[[#This Row],[ryhmäID]],ryhmat!$A$2:$A$7,ryhmat!$B$2:$B$7)</f>
        <v>Tarvikkeet</v>
      </c>
      <c r="K5642">
        <f>Table1[[#This Row],[Myyntihinta]]-Table1[[#This Row],[Ostohinta]]</f>
        <v>4.1899999999999995</v>
      </c>
    </row>
    <row r="5643" spans="1:11" x14ac:dyDescent="0.2">
      <c r="A5643">
        <v>56141</v>
      </c>
      <c r="B5643" s="21">
        <v>45051</v>
      </c>
      <c r="C5643" s="26" t="s">
        <v>828</v>
      </c>
      <c r="D5643">
        <v>1</v>
      </c>
      <c r="E5643">
        <v>2</v>
      </c>
      <c r="F5643">
        <v>14</v>
      </c>
      <c r="G5643">
        <v>10.94</v>
      </c>
      <c r="H5643" t="str">
        <f>_xlfn.XLOOKUP(Table1[[#This Row],[MyyjäID]],myyjat!$A$2:$A$16,myyjat!$B$2:$B$16)</f>
        <v>Petteri</v>
      </c>
      <c r="I5643">
        <f>_xlfn.XLOOKUP(Table1[[#This Row],[Tuotenumero]],tuotteet!$A$2:$A$26,tuotteet!$C$2:$C$26)</f>
        <v>4</v>
      </c>
      <c r="J5643" t="str">
        <f>_xlfn.XLOOKUP(Table1[[#This Row],[ryhmäID]],ryhmat!$A$2:$A$7,ryhmat!$B$2:$B$7)</f>
        <v>Tarvikkeet</v>
      </c>
      <c r="K5643">
        <f>Table1[[#This Row],[Myyntihinta]]-Table1[[#This Row],[Ostohinta]]</f>
        <v>3.0600000000000005</v>
      </c>
    </row>
    <row r="5644" spans="1:11" x14ac:dyDescent="0.2">
      <c r="A5644">
        <v>56142</v>
      </c>
      <c r="B5644" s="21">
        <v>45052</v>
      </c>
      <c r="C5644" s="26" t="s">
        <v>828</v>
      </c>
      <c r="D5644">
        <v>1</v>
      </c>
      <c r="E5644">
        <v>6</v>
      </c>
      <c r="F5644">
        <v>15</v>
      </c>
      <c r="G5644">
        <v>11.22</v>
      </c>
      <c r="H5644" t="str">
        <f>_xlfn.XLOOKUP(Table1[[#This Row],[MyyjäID]],myyjat!$A$2:$A$16,myyjat!$B$2:$B$16)</f>
        <v>Hessu</v>
      </c>
      <c r="I5644">
        <f>_xlfn.XLOOKUP(Table1[[#This Row],[Tuotenumero]],tuotteet!$A$2:$A$26,tuotteet!$C$2:$C$26)</f>
        <v>4</v>
      </c>
      <c r="J5644" t="str">
        <f>_xlfn.XLOOKUP(Table1[[#This Row],[ryhmäID]],ryhmat!$A$2:$A$7,ryhmat!$B$2:$B$7)</f>
        <v>Tarvikkeet</v>
      </c>
      <c r="K5644">
        <f>Table1[[#This Row],[Myyntihinta]]-Table1[[#This Row],[Ostohinta]]</f>
        <v>3.7799999999999994</v>
      </c>
    </row>
    <row r="5645" spans="1:11" x14ac:dyDescent="0.2">
      <c r="A5645">
        <v>56143</v>
      </c>
      <c r="B5645" s="21">
        <v>45053</v>
      </c>
      <c r="C5645" s="26" t="s">
        <v>826</v>
      </c>
      <c r="D5645">
        <v>1</v>
      </c>
      <c r="E5645">
        <v>3</v>
      </c>
      <c r="F5645">
        <v>18</v>
      </c>
      <c r="G5645">
        <v>9.57</v>
      </c>
      <c r="H5645" t="str">
        <f>_xlfn.XLOOKUP(Table1[[#This Row],[MyyjäID]],myyjat!$A$2:$A$16,myyjat!$B$2:$B$16)</f>
        <v>Pekka</v>
      </c>
      <c r="I5645">
        <f>_xlfn.XLOOKUP(Table1[[#This Row],[Tuotenumero]],tuotteet!$A$2:$A$26,tuotteet!$C$2:$C$26)</f>
        <v>4</v>
      </c>
      <c r="J5645" t="str">
        <f>_xlfn.XLOOKUP(Table1[[#This Row],[ryhmäID]],ryhmat!$A$2:$A$7,ryhmat!$B$2:$B$7)</f>
        <v>Tarvikkeet</v>
      </c>
      <c r="K5645">
        <f>Table1[[#This Row],[Myyntihinta]]-Table1[[#This Row],[Ostohinta]]</f>
        <v>8.43</v>
      </c>
    </row>
    <row r="5646" spans="1:11" x14ac:dyDescent="0.2">
      <c r="A5646">
        <v>56144</v>
      </c>
      <c r="B5646" s="21">
        <v>45053</v>
      </c>
      <c r="C5646" s="26" t="s">
        <v>828</v>
      </c>
      <c r="D5646">
        <v>1</v>
      </c>
      <c r="E5646">
        <v>6</v>
      </c>
      <c r="F5646">
        <v>15</v>
      </c>
      <c r="G5646">
        <v>10.81</v>
      </c>
      <c r="H5646" t="str">
        <f>_xlfn.XLOOKUP(Table1[[#This Row],[MyyjäID]],myyjat!$A$2:$A$16,myyjat!$B$2:$B$16)</f>
        <v>Hessu</v>
      </c>
      <c r="I5646">
        <f>_xlfn.XLOOKUP(Table1[[#This Row],[Tuotenumero]],tuotteet!$A$2:$A$26,tuotteet!$C$2:$C$26)</f>
        <v>4</v>
      </c>
      <c r="J5646" t="str">
        <f>_xlfn.XLOOKUP(Table1[[#This Row],[ryhmäID]],ryhmat!$A$2:$A$7,ryhmat!$B$2:$B$7)</f>
        <v>Tarvikkeet</v>
      </c>
      <c r="K5646">
        <f>Table1[[#This Row],[Myyntihinta]]-Table1[[#This Row],[Ostohinta]]</f>
        <v>4.1899999999999995</v>
      </c>
    </row>
    <row r="5647" spans="1:11" x14ac:dyDescent="0.2">
      <c r="A5647">
        <v>56145</v>
      </c>
      <c r="B5647" s="21">
        <v>45053</v>
      </c>
      <c r="C5647" s="26" t="s">
        <v>828</v>
      </c>
      <c r="D5647">
        <v>1</v>
      </c>
      <c r="E5647">
        <v>15</v>
      </c>
      <c r="F5647">
        <v>14</v>
      </c>
      <c r="G5647">
        <v>10.86</v>
      </c>
      <c r="H5647" t="str">
        <f>_xlfn.XLOOKUP(Table1[[#This Row],[MyyjäID]],myyjat!$A$2:$A$16,myyjat!$B$2:$B$16)</f>
        <v>Sohvi</v>
      </c>
      <c r="I5647">
        <f>_xlfn.XLOOKUP(Table1[[#This Row],[Tuotenumero]],tuotteet!$A$2:$A$26,tuotteet!$C$2:$C$26)</f>
        <v>4</v>
      </c>
      <c r="J5647" t="str">
        <f>_xlfn.XLOOKUP(Table1[[#This Row],[ryhmäID]],ryhmat!$A$2:$A$7,ryhmat!$B$2:$B$7)</f>
        <v>Tarvikkeet</v>
      </c>
      <c r="K5647">
        <f>Table1[[#This Row],[Myyntihinta]]-Table1[[#This Row],[Ostohinta]]</f>
        <v>3.1400000000000006</v>
      </c>
    </row>
    <row r="5648" spans="1:11" x14ac:dyDescent="0.2">
      <c r="A5648">
        <v>56146</v>
      </c>
      <c r="B5648" s="21">
        <v>45054</v>
      </c>
      <c r="C5648" s="26" t="s">
        <v>828</v>
      </c>
      <c r="D5648">
        <v>1</v>
      </c>
      <c r="E5648">
        <v>16</v>
      </c>
      <c r="F5648">
        <v>14</v>
      </c>
      <c r="G5648">
        <v>10.210000000000001</v>
      </c>
      <c r="H5648" t="str">
        <f>_xlfn.XLOOKUP(Table1[[#This Row],[MyyjäID]],myyjat!$A$2:$A$16,myyjat!$B$2:$B$16)</f>
        <v>Sanni</v>
      </c>
      <c r="I5648">
        <f>_xlfn.XLOOKUP(Table1[[#This Row],[Tuotenumero]],tuotteet!$A$2:$A$26,tuotteet!$C$2:$C$26)</f>
        <v>4</v>
      </c>
      <c r="J5648" t="str">
        <f>_xlfn.XLOOKUP(Table1[[#This Row],[ryhmäID]],ryhmat!$A$2:$A$7,ryhmat!$B$2:$B$7)</f>
        <v>Tarvikkeet</v>
      </c>
      <c r="K5648">
        <f>Table1[[#This Row],[Myyntihinta]]-Table1[[#This Row],[Ostohinta]]</f>
        <v>3.7899999999999991</v>
      </c>
    </row>
    <row r="5649" spans="1:11" x14ac:dyDescent="0.2">
      <c r="A5649">
        <v>56147</v>
      </c>
      <c r="B5649" s="21">
        <v>45054</v>
      </c>
      <c r="C5649" s="26" t="s">
        <v>828</v>
      </c>
      <c r="D5649">
        <v>1</v>
      </c>
      <c r="E5649">
        <v>3</v>
      </c>
      <c r="F5649">
        <v>15</v>
      </c>
      <c r="G5649">
        <v>10.47</v>
      </c>
      <c r="H5649" t="str">
        <f>_xlfn.XLOOKUP(Table1[[#This Row],[MyyjäID]],myyjat!$A$2:$A$16,myyjat!$B$2:$B$16)</f>
        <v>Pekka</v>
      </c>
      <c r="I5649">
        <f>_xlfn.XLOOKUP(Table1[[#This Row],[Tuotenumero]],tuotteet!$A$2:$A$26,tuotteet!$C$2:$C$26)</f>
        <v>4</v>
      </c>
      <c r="J5649" t="str">
        <f>_xlfn.XLOOKUP(Table1[[#This Row],[ryhmäID]],ryhmat!$A$2:$A$7,ryhmat!$B$2:$B$7)</f>
        <v>Tarvikkeet</v>
      </c>
      <c r="K5649">
        <f>Table1[[#This Row],[Myyntihinta]]-Table1[[#This Row],[Ostohinta]]</f>
        <v>4.5299999999999994</v>
      </c>
    </row>
    <row r="5650" spans="1:11" x14ac:dyDescent="0.2">
      <c r="A5650">
        <v>56148</v>
      </c>
      <c r="B5650" s="21">
        <v>45054</v>
      </c>
      <c r="C5650" s="26" t="s">
        <v>828</v>
      </c>
      <c r="D5650">
        <v>1</v>
      </c>
      <c r="E5650">
        <v>9</v>
      </c>
      <c r="F5650">
        <v>15</v>
      </c>
      <c r="G5650">
        <v>11.13</v>
      </c>
      <c r="H5650" t="str">
        <f>_xlfn.XLOOKUP(Table1[[#This Row],[MyyjäID]],myyjat!$A$2:$A$16,myyjat!$B$2:$B$16)</f>
        <v>Maija</v>
      </c>
      <c r="I5650">
        <f>_xlfn.XLOOKUP(Table1[[#This Row],[Tuotenumero]],tuotteet!$A$2:$A$26,tuotteet!$C$2:$C$26)</f>
        <v>4</v>
      </c>
      <c r="J5650" t="str">
        <f>_xlfn.XLOOKUP(Table1[[#This Row],[ryhmäID]],ryhmat!$A$2:$A$7,ryhmat!$B$2:$B$7)</f>
        <v>Tarvikkeet</v>
      </c>
      <c r="K5650">
        <f>Table1[[#This Row],[Myyntihinta]]-Table1[[#This Row],[Ostohinta]]</f>
        <v>3.8699999999999992</v>
      </c>
    </row>
    <row r="5651" spans="1:11" x14ac:dyDescent="0.2">
      <c r="A5651">
        <v>56149</v>
      </c>
      <c r="B5651" s="21">
        <v>45054</v>
      </c>
      <c r="C5651" s="26" t="s">
        <v>828</v>
      </c>
      <c r="D5651">
        <v>1</v>
      </c>
      <c r="E5651">
        <v>11</v>
      </c>
      <c r="F5651">
        <v>14</v>
      </c>
      <c r="G5651">
        <v>11.02</v>
      </c>
      <c r="H5651" t="str">
        <f>_xlfn.XLOOKUP(Table1[[#This Row],[MyyjäID]],myyjat!$A$2:$A$16,myyjat!$B$2:$B$16)</f>
        <v>Lisbeth</v>
      </c>
      <c r="I5651">
        <f>_xlfn.XLOOKUP(Table1[[#This Row],[Tuotenumero]],tuotteet!$A$2:$A$26,tuotteet!$C$2:$C$26)</f>
        <v>4</v>
      </c>
      <c r="J5651" t="str">
        <f>_xlfn.XLOOKUP(Table1[[#This Row],[ryhmäID]],ryhmat!$A$2:$A$7,ryhmat!$B$2:$B$7)</f>
        <v>Tarvikkeet</v>
      </c>
      <c r="K5651">
        <f>Table1[[#This Row],[Myyntihinta]]-Table1[[#This Row],[Ostohinta]]</f>
        <v>2.9800000000000004</v>
      </c>
    </row>
    <row r="5652" spans="1:11" x14ac:dyDescent="0.2">
      <c r="A5652">
        <v>56150</v>
      </c>
      <c r="B5652" s="21">
        <v>45054</v>
      </c>
      <c r="C5652" s="26" t="s">
        <v>828</v>
      </c>
      <c r="D5652">
        <v>1</v>
      </c>
      <c r="E5652">
        <v>5</v>
      </c>
      <c r="F5652">
        <v>14</v>
      </c>
      <c r="G5652">
        <v>11.17</v>
      </c>
      <c r="H5652" t="str">
        <f>_xlfn.XLOOKUP(Table1[[#This Row],[MyyjäID]],myyjat!$A$2:$A$16,myyjat!$B$2:$B$16)</f>
        <v>Liisa</v>
      </c>
      <c r="I5652">
        <f>_xlfn.XLOOKUP(Table1[[#This Row],[Tuotenumero]],tuotteet!$A$2:$A$26,tuotteet!$C$2:$C$26)</f>
        <v>4</v>
      </c>
      <c r="J5652" t="str">
        <f>_xlfn.XLOOKUP(Table1[[#This Row],[ryhmäID]],ryhmat!$A$2:$A$7,ryhmat!$B$2:$B$7)</f>
        <v>Tarvikkeet</v>
      </c>
      <c r="K5652">
        <f>Table1[[#This Row],[Myyntihinta]]-Table1[[#This Row],[Ostohinta]]</f>
        <v>2.83</v>
      </c>
    </row>
    <row r="5653" spans="1:11" x14ac:dyDescent="0.2">
      <c r="A5653">
        <v>56151</v>
      </c>
      <c r="B5653" s="21">
        <v>45054</v>
      </c>
      <c r="C5653" s="26" t="s">
        <v>828</v>
      </c>
      <c r="D5653">
        <v>1</v>
      </c>
      <c r="E5653">
        <v>7</v>
      </c>
      <c r="F5653">
        <v>14</v>
      </c>
      <c r="G5653">
        <v>10.82</v>
      </c>
      <c r="H5653" t="str">
        <f>_xlfn.XLOOKUP(Table1[[#This Row],[MyyjäID]],myyjat!$A$2:$A$16,myyjat!$B$2:$B$16)</f>
        <v>Rauno</v>
      </c>
      <c r="I5653">
        <f>_xlfn.XLOOKUP(Table1[[#This Row],[Tuotenumero]],tuotteet!$A$2:$A$26,tuotteet!$C$2:$C$26)</f>
        <v>4</v>
      </c>
      <c r="J5653" t="str">
        <f>_xlfn.XLOOKUP(Table1[[#This Row],[ryhmäID]],ryhmat!$A$2:$A$7,ryhmat!$B$2:$B$7)</f>
        <v>Tarvikkeet</v>
      </c>
      <c r="K5653">
        <f>Table1[[#This Row],[Myyntihinta]]-Table1[[#This Row],[Ostohinta]]</f>
        <v>3.1799999999999997</v>
      </c>
    </row>
    <row r="5654" spans="1:11" x14ac:dyDescent="0.2">
      <c r="A5654">
        <v>56152</v>
      </c>
      <c r="B5654" s="21">
        <v>45054</v>
      </c>
      <c r="C5654" s="26" t="s">
        <v>828</v>
      </c>
      <c r="D5654">
        <v>1</v>
      </c>
      <c r="E5654">
        <v>7</v>
      </c>
      <c r="F5654">
        <v>15</v>
      </c>
      <c r="G5654">
        <v>10.85</v>
      </c>
      <c r="H5654" t="str">
        <f>_xlfn.XLOOKUP(Table1[[#This Row],[MyyjäID]],myyjat!$A$2:$A$16,myyjat!$B$2:$B$16)</f>
        <v>Rauno</v>
      </c>
      <c r="I5654">
        <f>_xlfn.XLOOKUP(Table1[[#This Row],[Tuotenumero]],tuotteet!$A$2:$A$26,tuotteet!$C$2:$C$26)</f>
        <v>4</v>
      </c>
      <c r="J5654" t="str">
        <f>_xlfn.XLOOKUP(Table1[[#This Row],[ryhmäID]],ryhmat!$A$2:$A$7,ryhmat!$B$2:$B$7)</f>
        <v>Tarvikkeet</v>
      </c>
      <c r="K5654">
        <f>Table1[[#This Row],[Myyntihinta]]-Table1[[#This Row],[Ostohinta]]</f>
        <v>4.1500000000000004</v>
      </c>
    </row>
    <row r="5655" spans="1:11" x14ac:dyDescent="0.2">
      <c r="A5655">
        <v>56153</v>
      </c>
      <c r="B5655" s="21">
        <v>45055</v>
      </c>
      <c r="C5655" s="26" t="s">
        <v>833</v>
      </c>
      <c r="D5655">
        <v>1</v>
      </c>
      <c r="E5655">
        <v>10</v>
      </c>
      <c r="F5655">
        <v>32</v>
      </c>
      <c r="G5655">
        <v>20.22</v>
      </c>
      <c r="H5655" t="str">
        <f>_xlfn.XLOOKUP(Table1[[#This Row],[MyyjäID]],myyjat!$A$2:$A$16,myyjat!$B$2:$B$16)</f>
        <v>Jenni</v>
      </c>
      <c r="I5655">
        <f>_xlfn.XLOOKUP(Table1[[#This Row],[Tuotenumero]],tuotteet!$A$2:$A$26,tuotteet!$C$2:$C$26)</f>
        <v>4</v>
      </c>
      <c r="J5655" t="str">
        <f>_xlfn.XLOOKUP(Table1[[#This Row],[ryhmäID]],ryhmat!$A$2:$A$7,ryhmat!$B$2:$B$7)</f>
        <v>Tarvikkeet</v>
      </c>
      <c r="K5655">
        <f>Table1[[#This Row],[Myyntihinta]]-Table1[[#This Row],[Ostohinta]]</f>
        <v>11.780000000000001</v>
      </c>
    </row>
    <row r="5656" spans="1:11" x14ac:dyDescent="0.2">
      <c r="A5656">
        <v>56154</v>
      </c>
      <c r="B5656" s="21">
        <v>45055</v>
      </c>
      <c r="C5656" s="26" t="s">
        <v>827</v>
      </c>
      <c r="D5656">
        <v>1</v>
      </c>
      <c r="E5656">
        <v>6</v>
      </c>
      <c r="F5656">
        <v>238</v>
      </c>
      <c r="G5656">
        <v>132.63999999999999</v>
      </c>
      <c r="H5656" t="str">
        <f>_xlfn.XLOOKUP(Table1[[#This Row],[MyyjäID]],myyjat!$A$2:$A$16,myyjat!$B$2:$B$16)</f>
        <v>Hessu</v>
      </c>
      <c r="I5656">
        <f>_xlfn.XLOOKUP(Table1[[#This Row],[Tuotenumero]],tuotteet!$A$2:$A$26,tuotteet!$C$2:$C$26)</f>
        <v>1</v>
      </c>
      <c r="J5656" t="str">
        <f>_xlfn.XLOOKUP(Table1[[#This Row],[ryhmäID]],ryhmat!$A$2:$A$7,ryhmat!$B$2:$B$7)</f>
        <v>Äänentoisto</v>
      </c>
      <c r="K5656">
        <f>Table1[[#This Row],[Myyntihinta]]-Table1[[#This Row],[Ostohinta]]</f>
        <v>105.36000000000001</v>
      </c>
    </row>
    <row r="5657" spans="1:11" x14ac:dyDescent="0.2">
      <c r="A5657">
        <v>56155</v>
      </c>
      <c r="B5657" s="21">
        <v>45055</v>
      </c>
      <c r="C5657" s="26" t="s">
        <v>828</v>
      </c>
      <c r="D5657">
        <v>1</v>
      </c>
      <c r="E5657">
        <v>16</v>
      </c>
      <c r="F5657">
        <v>15</v>
      </c>
      <c r="G5657">
        <v>10.47</v>
      </c>
      <c r="H5657" t="str">
        <f>_xlfn.XLOOKUP(Table1[[#This Row],[MyyjäID]],myyjat!$A$2:$A$16,myyjat!$B$2:$B$16)</f>
        <v>Sanni</v>
      </c>
      <c r="I5657">
        <f>_xlfn.XLOOKUP(Table1[[#This Row],[Tuotenumero]],tuotteet!$A$2:$A$26,tuotteet!$C$2:$C$26)</f>
        <v>4</v>
      </c>
      <c r="J5657" t="str">
        <f>_xlfn.XLOOKUP(Table1[[#This Row],[ryhmäID]],ryhmat!$A$2:$A$7,ryhmat!$B$2:$B$7)</f>
        <v>Tarvikkeet</v>
      </c>
      <c r="K5657">
        <f>Table1[[#This Row],[Myyntihinta]]-Table1[[#This Row],[Ostohinta]]</f>
        <v>4.5299999999999994</v>
      </c>
    </row>
    <row r="5658" spans="1:11" x14ac:dyDescent="0.2">
      <c r="A5658">
        <v>56156</v>
      </c>
      <c r="B5658" s="21">
        <v>45056</v>
      </c>
      <c r="C5658" s="26" t="s">
        <v>828</v>
      </c>
      <c r="D5658">
        <v>1</v>
      </c>
      <c r="E5658">
        <v>1</v>
      </c>
      <c r="F5658">
        <v>15</v>
      </c>
      <c r="G5658">
        <v>11.02</v>
      </c>
      <c r="H5658" t="str">
        <f>_xlfn.XLOOKUP(Table1[[#This Row],[MyyjäID]],myyjat!$A$2:$A$16,myyjat!$B$2:$B$16)</f>
        <v>Jani</v>
      </c>
      <c r="I5658">
        <f>_xlfn.XLOOKUP(Table1[[#This Row],[Tuotenumero]],tuotteet!$A$2:$A$26,tuotteet!$C$2:$C$26)</f>
        <v>4</v>
      </c>
      <c r="J5658" t="str">
        <f>_xlfn.XLOOKUP(Table1[[#This Row],[ryhmäID]],ryhmat!$A$2:$A$7,ryhmat!$B$2:$B$7)</f>
        <v>Tarvikkeet</v>
      </c>
      <c r="K5658">
        <f>Table1[[#This Row],[Myyntihinta]]-Table1[[#This Row],[Ostohinta]]</f>
        <v>3.9800000000000004</v>
      </c>
    </row>
    <row r="5659" spans="1:11" x14ac:dyDescent="0.2">
      <c r="A5659">
        <v>56157</v>
      </c>
      <c r="B5659" s="21">
        <v>45056</v>
      </c>
      <c r="C5659" s="26" t="s">
        <v>828</v>
      </c>
      <c r="D5659">
        <v>1</v>
      </c>
      <c r="E5659">
        <v>5</v>
      </c>
      <c r="F5659">
        <v>15</v>
      </c>
      <c r="G5659">
        <v>10.18</v>
      </c>
      <c r="H5659" t="str">
        <f>_xlfn.XLOOKUP(Table1[[#This Row],[MyyjäID]],myyjat!$A$2:$A$16,myyjat!$B$2:$B$16)</f>
        <v>Liisa</v>
      </c>
      <c r="I5659">
        <f>_xlfn.XLOOKUP(Table1[[#This Row],[Tuotenumero]],tuotteet!$A$2:$A$26,tuotteet!$C$2:$C$26)</f>
        <v>4</v>
      </c>
      <c r="J5659" t="str">
        <f>_xlfn.XLOOKUP(Table1[[#This Row],[ryhmäID]],ryhmat!$A$2:$A$7,ryhmat!$B$2:$B$7)</f>
        <v>Tarvikkeet</v>
      </c>
      <c r="K5659">
        <f>Table1[[#This Row],[Myyntihinta]]-Table1[[#This Row],[Ostohinta]]</f>
        <v>4.82</v>
      </c>
    </row>
    <row r="5660" spans="1:11" x14ac:dyDescent="0.2">
      <c r="A5660">
        <v>56158</v>
      </c>
      <c r="B5660" s="21">
        <v>45056</v>
      </c>
      <c r="C5660" s="26" t="s">
        <v>830</v>
      </c>
      <c r="D5660">
        <v>1</v>
      </c>
      <c r="E5660">
        <v>11</v>
      </c>
      <c r="F5660">
        <v>56</v>
      </c>
      <c r="G5660">
        <v>45.12</v>
      </c>
      <c r="H5660" t="str">
        <f>_xlfn.XLOOKUP(Table1[[#This Row],[MyyjäID]],myyjat!$A$2:$A$16,myyjat!$B$2:$B$16)</f>
        <v>Lisbeth</v>
      </c>
      <c r="I5660">
        <f>_xlfn.XLOOKUP(Table1[[#This Row],[Tuotenumero]],tuotteet!$A$2:$A$26,tuotteet!$C$2:$C$26)</f>
        <v>4</v>
      </c>
      <c r="J5660" t="str">
        <f>_xlfn.XLOOKUP(Table1[[#This Row],[ryhmäID]],ryhmat!$A$2:$A$7,ryhmat!$B$2:$B$7)</f>
        <v>Tarvikkeet</v>
      </c>
      <c r="K5660">
        <f>Table1[[#This Row],[Myyntihinta]]-Table1[[#This Row],[Ostohinta]]</f>
        <v>10.880000000000003</v>
      </c>
    </row>
    <row r="5661" spans="1:11" x14ac:dyDescent="0.2">
      <c r="A5661">
        <v>56159</v>
      </c>
      <c r="B5661" s="21">
        <v>45057</v>
      </c>
      <c r="C5661" s="26" t="s">
        <v>831</v>
      </c>
      <c r="D5661">
        <v>1</v>
      </c>
      <c r="E5661">
        <v>7</v>
      </c>
      <c r="F5661">
        <v>118</v>
      </c>
      <c r="G5661">
        <v>77.209999999999994</v>
      </c>
      <c r="H5661" t="str">
        <f>_xlfn.XLOOKUP(Table1[[#This Row],[MyyjäID]],myyjat!$A$2:$A$16,myyjat!$B$2:$B$16)</f>
        <v>Rauno</v>
      </c>
      <c r="I5661">
        <f>_xlfn.XLOOKUP(Table1[[#This Row],[Tuotenumero]],tuotteet!$A$2:$A$26,tuotteet!$C$2:$C$26)</f>
        <v>6</v>
      </c>
      <c r="J5661" t="str">
        <f>_xlfn.XLOOKUP(Table1[[#This Row],[ryhmäID]],ryhmat!$A$2:$A$7,ryhmat!$B$2:$B$7)</f>
        <v>Digiboxit</v>
      </c>
      <c r="K5661">
        <f>Table1[[#This Row],[Myyntihinta]]-Table1[[#This Row],[Ostohinta]]</f>
        <v>40.790000000000006</v>
      </c>
    </row>
    <row r="5662" spans="1:11" x14ac:dyDescent="0.2">
      <c r="A5662">
        <v>56160</v>
      </c>
      <c r="B5662" s="21">
        <v>45057</v>
      </c>
      <c r="C5662" s="26" t="s">
        <v>827</v>
      </c>
      <c r="D5662">
        <v>1</v>
      </c>
      <c r="E5662">
        <v>5</v>
      </c>
      <c r="F5662">
        <v>245</v>
      </c>
      <c r="G5662">
        <v>136.12</v>
      </c>
      <c r="H5662" t="str">
        <f>_xlfn.XLOOKUP(Table1[[#This Row],[MyyjäID]],myyjat!$A$2:$A$16,myyjat!$B$2:$B$16)</f>
        <v>Liisa</v>
      </c>
      <c r="I5662">
        <f>_xlfn.XLOOKUP(Table1[[#This Row],[Tuotenumero]],tuotteet!$A$2:$A$26,tuotteet!$C$2:$C$26)</f>
        <v>1</v>
      </c>
      <c r="J5662" t="str">
        <f>_xlfn.XLOOKUP(Table1[[#This Row],[ryhmäID]],ryhmat!$A$2:$A$7,ryhmat!$B$2:$B$7)</f>
        <v>Äänentoisto</v>
      </c>
      <c r="K5662">
        <f>Table1[[#This Row],[Myyntihinta]]-Table1[[#This Row],[Ostohinta]]</f>
        <v>108.88</v>
      </c>
    </row>
    <row r="5663" spans="1:11" x14ac:dyDescent="0.2">
      <c r="A5663">
        <v>56161</v>
      </c>
      <c r="B5663" s="21">
        <v>45057</v>
      </c>
      <c r="C5663" s="26" t="s">
        <v>828</v>
      </c>
      <c r="D5663">
        <v>1</v>
      </c>
      <c r="E5663">
        <v>5</v>
      </c>
      <c r="F5663">
        <v>15</v>
      </c>
      <c r="G5663">
        <v>10.46</v>
      </c>
      <c r="H5663" t="str">
        <f>_xlfn.XLOOKUP(Table1[[#This Row],[MyyjäID]],myyjat!$A$2:$A$16,myyjat!$B$2:$B$16)</f>
        <v>Liisa</v>
      </c>
      <c r="I5663">
        <f>_xlfn.XLOOKUP(Table1[[#This Row],[Tuotenumero]],tuotteet!$A$2:$A$26,tuotteet!$C$2:$C$26)</f>
        <v>4</v>
      </c>
      <c r="J5663" t="str">
        <f>_xlfn.XLOOKUP(Table1[[#This Row],[ryhmäID]],ryhmat!$A$2:$A$7,ryhmat!$B$2:$B$7)</f>
        <v>Tarvikkeet</v>
      </c>
      <c r="K5663">
        <f>Table1[[#This Row],[Myyntihinta]]-Table1[[#This Row],[Ostohinta]]</f>
        <v>4.5399999999999991</v>
      </c>
    </row>
    <row r="5664" spans="1:11" x14ac:dyDescent="0.2">
      <c r="A5664">
        <v>56162</v>
      </c>
      <c r="B5664" s="21">
        <v>45057</v>
      </c>
      <c r="C5664" s="26" t="s">
        <v>828</v>
      </c>
      <c r="D5664">
        <v>1</v>
      </c>
      <c r="E5664">
        <v>6</v>
      </c>
      <c r="F5664">
        <v>15</v>
      </c>
      <c r="G5664">
        <v>10.92</v>
      </c>
      <c r="H5664" t="str">
        <f>_xlfn.XLOOKUP(Table1[[#This Row],[MyyjäID]],myyjat!$A$2:$A$16,myyjat!$B$2:$B$16)</f>
        <v>Hessu</v>
      </c>
      <c r="I5664">
        <f>_xlfn.XLOOKUP(Table1[[#This Row],[Tuotenumero]],tuotteet!$A$2:$A$26,tuotteet!$C$2:$C$26)</f>
        <v>4</v>
      </c>
      <c r="J5664" t="str">
        <f>_xlfn.XLOOKUP(Table1[[#This Row],[ryhmäID]],ryhmat!$A$2:$A$7,ryhmat!$B$2:$B$7)</f>
        <v>Tarvikkeet</v>
      </c>
      <c r="K5664">
        <f>Table1[[#This Row],[Myyntihinta]]-Table1[[#This Row],[Ostohinta]]</f>
        <v>4.08</v>
      </c>
    </row>
    <row r="5665" spans="1:11" x14ac:dyDescent="0.2">
      <c r="A5665">
        <v>56163</v>
      </c>
      <c r="B5665" s="21">
        <v>45058</v>
      </c>
      <c r="C5665" s="26" t="s">
        <v>828</v>
      </c>
      <c r="D5665">
        <v>1</v>
      </c>
      <c r="E5665">
        <v>15</v>
      </c>
      <c r="F5665">
        <v>14</v>
      </c>
      <c r="G5665">
        <v>10.58</v>
      </c>
      <c r="H5665" t="str">
        <f>_xlfn.XLOOKUP(Table1[[#This Row],[MyyjäID]],myyjat!$A$2:$A$16,myyjat!$B$2:$B$16)</f>
        <v>Sohvi</v>
      </c>
      <c r="I5665">
        <f>_xlfn.XLOOKUP(Table1[[#This Row],[Tuotenumero]],tuotteet!$A$2:$A$26,tuotteet!$C$2:$C$26)</f>
        <v>4</v>
      </c>
      <c r="J5665" t="str">
        <f>_xlfn.XLOOKUP(Table1[[#This Row],[ryhmäID]],ryhmat!$A$2:$A$7,ryhmat!$B$2:$B$7)</f>
        <v>Tarvikkeet</v>
      </c>
      <c r="K5665">
        <f>Table1[[#This Row],[Myyntihinta]]-Table1[[#This Row],[Ostohinta]]</f>
        <v>3.42</v>
      </c>
    </row>
    <row r="5666" spans="1:11" x14ac:dyDescent="0.2">
      <c r="A5666">
        <v>56164</v>
      </c>
      <c r="B5666" s="21">
        <v>45058</v>
      </c>
      <c r="C5666" s="26" t="s">
        <v>829</v>
      </c>
      <c r="D5666">
        <v>1</v>
      </c>
      <c r="E5666">
        <v>7</v>
      </c>
      <c r="F5666">
        <v>333</v>
      </c>
      <c r="G5666">
        <v>215.49</v>
      </c>
      <c r="H5666" t="str">
        <f>_xlfn.XLOOKUP(Table1[[#This Row],[MyyjäID]],myyjat!$A$2:$A$16,myyjat!$B$2:$B$16)</f>
        <v>Rauno</v>
      </c>
      <c r="I5666">
        <f>_xlfn.XLOOKUP(Table1[[#This Row],[Tuotenumero]],tuotteet!$A$2:$A$26,tuotteet!$C$2:$C$26)</f>
        <v>3</v>
      </c>
      <c r="J5666" t="str">
        <f>_xlfn.XLOOKUP(Table1[[#This Row],[ryhmäID]],ryhmat!$A$2:$A$7,ryhmat!$B$2:$B$7)</f>
        <v>TV</v>
      </c>
      <c r="K5666">
        <f>Table1[[#This Row],[Myyntihinta]]-Table1[[#This Row],[Ostohinta]]</f>
        <v>117.50999999999999</v>
      </c>
    </row>
    <row r="5667" spans="1:11" x14ac:dyDescent="0.2">
      <c r="A5667">
        <v>56165</v>
      </c>
      <c r="B5667" s="21">
        <v>45059</v>
      </c>
      <c r="C5667" s="26" t="s">
        <v>828</v>
      </c>
      <c r="D5667">
        <v>1</v>
      </c>
      <c r="E5667">
        <v>5</v>
      </c>
      <c r="F5667">
        <v>15</v>
      </c>
      <c r="G5667">
        <v>11.15</v>
      </c>
      <c r="H5667" t="str">
        <f>_xlfn.XLOOKUP(Table1[[#This Row],[MyyjäID]],myyjat!$A$2:$A$16,myyjat!$B$2:$B$16)</f>
        <v>Liisa</v>
      </c>
      <c r="I5667">
        <f>_xlfn.XLOOKUP(Table1[[#This Row],[Tuotenumero]],tuotteet!$A$2:$A$26,tuotteet!$C$2:$C$26)</f>
        <v>4</v>
      </c>
      <c r="J5667" t="str">
        <f>_xlfn.XLOOKUP(Table1[[#This Row],[ryhmäID]],ryhmat!$A$2:$A$7,ryhmat!$B$2:$B$7)</f>
        <v>Tarvikkeet</v>
      </c>
      <c r="K5667">
        <f>Table1[[#This Row],[Myyntihinta]]-Table1[[#This Row],[Ostohinta]]</f>
        <v>3.8499999999999996</v>
      </c>
    </row>
    <row r="5668" spans="1:11" x14ac:dyDescent="0.2">
      <c r="A5668">
        <v>56166</v>
      </c>
      <c r="B5668" s="21">
        <v>45059</v>
      </c>
      <c r="C5668" s="26" t="s">
        <v>828</v>
      </c>
      <c r="D5668">
        <v>1</v>
      </c>
      <c r="E5668">
        <v>18</v>
      </c>
      <c r="F5668">
        <v>14</v>
      </c>
      <c r="G5668">
        <v>10.39</v>
      </c>
      <c r="H5668" t="str">
        <f>_xlfn.XLOOKUP(Table1[[#This Row],[MyyjäID]],myyjat!$A$2:$A$16,myyjat!$B$2:$B$16)</f>
        <v>Juhani</v>
      </c>
      <c r="I5668">
        <f>_xlfn.XLOOKUP(Table1[[#This Row],[Tuotenumero]],tuotteet!$A$2:$A$26,tuotteet!$C$2:$C$26)</f>
        <v>4</v>
      </c>
      <c r="J5668" t="str">
        <f>_xlfn.XLOOKUP(Table1[[#This Row],[ryhmäID]],ryhmat!$A$2:$A$7,ryhmat!$B$2:$B$7)</f>
        <v>Tarvikkeet</v>
      </c>
      <c r="K5668">
        <f>Table1[[#This Row],[Myyntihinta]]-Table1[[#This Row],[Ostohinta]]</f>
        <v>3.6099999999999994</v>
      </c>
    </row>
    <row r="5669" spans="1:11" x14ac:dyDescent="0.2">
      <c r="A5669">
        <v>56167</v>
      </c>
      <c r="B5669" s="21">
        <v>45059</v>
      </c>
      <c r="C5669" s="26" t="s">
        <v>828</v>
      </c>
      <c r="D5669">
        <v>1</v>
      </c>
      <c r="E5669">
        <v>19</v>
      </c>
      <c r="F5669">
        <v>15</v>
      </c>
      <c r="G5669">
        <v>11.16</v>
      </c>
      <c r="H5669" t="str">
        <f>_xlfn.XLOOKUP(Table1[[#This Row],[MyyjäID]],myyjat!$A$2:$A$16,myyjat!$B$2:$B$16)</f>
        <v>Valtteri</v>
      </c>
      <c r="I5669">
        <f>_xlfn.XLOOKUP(Table1[[#This Row],[Tuotenumero]],tuotteet!$A$2:$A$26,tuotteet!$C$2:$C$26)</f>
        <v>4</v>
      </c>
      <c r="J5669" t="str">
        <f>_xlfn.XLOOKUP(Table1[[#This Row],[ryhmäID]],ryhmat!$A$2:$A$7,ryhmat!$B$2:$B$7)</f>
        <v>Tarvikkeet</v>
      </c>
      <c r="K5669">
        <f>Table1[[#This Row],[Myyntihinta]]-Table1[[#This Row],[Ostohinta]]</f>
        <v>3.84</v>
      </c>
    </row>
    <row r="5670" spans="1:11" x14ac:dyDescent="0.2">
      <c r="A5670">
        <v>56168</v>
      </c>
      <c r="B5670" s="21">
        <v>45060</v>
      </c>
      <c r="C5670" s="26" t="s">
        <v>828</v>
      </c>
      <c r="D5670">
        <v>1</v>
      </c>
      <c r="E5670">
        <v>7</v>
      </c>
      <c r="F5670">
        <v>15</v>
      </c>
      <c r="G5670">
        <v>10.67</v>
      </c>
      <c r="H5670" t="str">
        <f>_xlfn.XLOOKUP(Table1[[#This Row],[MyyjäID]],myyjat!$A$2:$A$16,myyjat!$B$2:$B$16)</f>
        <v>Rauno</v>
      </c>
      <c r="I5670">
        <f>_xlfn.XLOOKUP(Table1[[#This Row],[Tuotenumero]],tuotteet!$A$2:$A$26,tuotteet!$C$2:$C$26)</f>
        <v>4</v>
      </c>
      <c r="J5670" t="str">
        <f>_xlfn.XLOOKUP(Table1[[#This Row],[ryhmäID]],ryhmat!$A$2:$A$7,ryhmat!$B$2:$B$7)</f>
        <v>Tarvikkeet</v>
      </c>
      <c r="K5670">
        <f>Table1[[#This Row],[Myyntihinta]]-Table1[[#This Row],[Ostohinta]]</f>
        <v>4.33</v>
      </c>
    </row>
    <row r="5671" spans="1:11" x14ac:dyDescent="0.2">
      <c r="A5671">
        <v>56169</v>
      </c>
      <c r="B5671" s="21">
        <v>45060</v>
      </c>
      <c r="C5671" s="26" t="s">
        <v>833</v>
      </c>
      <c r="D5671">
        <v>1</v>
      </c>
      <c r="E5671">
        <v>9</v>
      </c>
      <c r="F5671">
        <v>31</v>
      </c>
      <c r="G5671">
        <v>19.510000000000002</v>
      </c>
      <c r="H5671" t="str">
        <f>_xlfn.XLOOKUP(Table1[[#This Row],[MyyjäID]],myyjat!$A$2:$A$16,myyjat!$B$2:$B$16)</f>
        <v>Maija</v>
      </c>
      <c r="I5671">
        <f>_xlfn.XLOOKUP(Table1[[#This Row],[Tuotenumero]],tuotteet!$A$2:$A$26,tuotteet!$C$2:$C$26)</f>
        <v>4</v>
      </c>
      <c r="J5671" t="str">
        <f>_xlfn.XLOOKUP(Table1[[#This Row],[ryhmäID]],ryhmat!$A$2:$A$7,ryhmat!$B$2:$B$7)</f>
        <v>Tarvikkeet</v>
      </c>
      <c r="K5671">
        <f>Table1[[#This Row],[Myyntihinta]]-Table1[[#This Row],[Ostohinta]]</f>
        <v>11.489999999999998</v>
      </c>
    </row>
    <row r="5672" spans="1:11" x14ac:dyDescent="0.2">
      <c r="A5672">
        <v>56170</v>
      </c>
      <c r="B5672" s="21">
        <v>45060</v>
      </c>
      <c r="C5672" s="26" t="s">
        <v>830</v>
      </c>
      <c r="D5672">
        <v>1</v>
      </c>
      <c r="E5672">
        <v>16</v>
      </c>
      <c r="F5672">
        <v>56</v>
      </c>
      <c r="G5672">
        <v>42.47</v>
      </c>
      <c r="H5672" t="str">
        <f>_xlfn.XLOOKUP(Table1[[#This Row],[MyyjäID]],myyjat!$A$2:$A$16,myyjat!$B$2:$B$16)</f>
        <v>Sanni</v>
      </c>
      <c r="I5672">
        <f>_xlfn.XLOOKUP(Table1[[#This Row],[Tuotenumero]],tuotteet!$A$2:$A$26,tuotteet!$C$2:$C$26)</f>
        <v>4</v>
      </c>
      <c r="J5672" t="str">
        <f>_xlfn.XLOOKUP(Table1[[#This Row],[ryhmäID]],ryhmat!$A$2:$A$7,ryhmat!$B$2:$B$7)</f>
        <v>Tarvikkeet</v>
      </c>
      <c r="K5672">
        <f>Table1[[#This Row],[Myyntihinta]]-Table1[[#This Row],[Ostohinta]]</f>
        <v>13.530000000000001</v>
      </c>
    </row>
    <row r="5673" spans="1:11" x14ac:dyDescent="0.2">
      <c r="A5673">
        <v>56171</v>
      </c>
      <c r="B5673" s="21">
        <v>45060</v>
      </c>
      <c r="C5673" s="26" t="s">
        <v>828</v>
      </c>
      <c r="D5673">
        <v>1</v>
      </c>
      <c r="E5673">
        <v>2</v>
      </c>
      <c r="F5673">
        <v>15</v>
      </c>
      <c r="G5673">
        <v>10.75</v>
      </c>
      <c r="H5673" t="str">
        <f>_xlfn.XLOOKUP(Table1[[#This Row],[MyyjäID]],myyjat!$A$2:$A$16,myyjat!$B$2:$B$16)</f>
        <v>Petteri</v>
      </c>
      <c r="I5673">
        <f>_xlfn.XLOOKUP(Table1[[#This Row],[Tuotenumero]],tuotteet!$A$2:$A$26,tuotteet!$C$2:$C$26)</f>
        <v>4</v>
      </c>
      <c r="J5673" t="str">
        <f>_xlfn.XLOOKUP(Table1[[#This Row],[ryhmäID]],ryhmat!$A$2:$A$7,ryhmat!$B$2:$B$7)</f>
        <v>Tarvikkeet</v>
      </c>
      <c r="K5673">
        <f>Table1[[#This Row],[Myyntihinta]]-Table1[[#This Row],[Ostohinta]]</f>
        <v>4.25</v>
      </c>
    </row>
    <row r="5674" spans="1:11" x14ac:dyDescent="0.2">
      <c r="A5674">
        <v>56172</v>
      </c>
      <c r="B5674" s="21">
        <v>45060</v>
      </c>
      <c r="C5674" s="26" t="s">
        <v>828</v>
      </c>
      <c r="D5674">
        <v>1</v>
      </c>
      <c r="E5674">
        <v>1</v>
      </c>
      <c r="F5674">
        <v>15</v>
      </c>
      <c r="G5674">
        <v>10.5</v>
      </c>
      <c r="H5674" t="str">
        <f>_xlfn.XLOOKUP(Table1[[#This Row],[MyyjäID]],myyjat!$A$2:$A$16,myyjat!$B$2:$B$16)</f>
        <v>Jani</v>
      </c>
      <c r="I5674">
        <f>_xlfn.XLOOKUP(Table1[[#This Row],[Tuotenumero]],tuotteet!$A$2:$A$26,tuotteet!$C$2:$C$26)</f>
        <v>4</v>
      </c>
      <c r="J5674" t="str">
        <f>_xlfn.XLOOKUP(Table1[[#This Row],[ryhmäID]],ryhmat!$A$2:$A$7,ryhmat!$B$2:$B$7)</f>
        <v>Tarvikkeet</v>
      </c>
      <c r="K5674">
        <f>Table1[[#This Row],[Myyntihinta]]-Table1[[#This Row],[Ostohinta]]</f>
        <v>4.5</v>
      </c>
    </row>
    <row r="5675" spans="1:11" x14ac:dyDescent="0.2">
      <c r="A5675">
        <v>56173</v>
      </c>
      <c r="B5675" s="21">
        <v>45061</v>
      </c>
      <c r="C5675" s="26" t="s">
        <v>827</v>
      </c>
      <c r="D5675">
        <v>1</v>
      </c>
      <c r="E5675">
        <v>3</v>
      </c>
      <c r="F5675">
        <v>254</v>
      </c>
      <c r="G5675">
        <v>135.46</v>
      </c>
      <c r="H5675" t="str">
        <f>_xlfn.XLOOKUP(Table1[[#This Row],[MyyjäID]],myyjat!$A$2:$A$16,myyjat!$B$2:$B$16)</f>
        <v>Pekka</v>
      </c>
      <c r="I5675">
        <f>_xlfn.XLOOKUP(Table1[[#This Row],[Tuotenumero]],tuotteet!$A$2:$A$26,tuotteet!$C$2:$C$26)</f>
        <v>1</v>
      </c>
      <c r="J5675" t="str">
        <f>_xlfn.XLOOKUP(Table1[[#This Row],[ryhmäID]],ryhmat!$A$2:$A$7,ryhmat!$B$2:$B$7)</f>
        <v>Äänentoisto</v>
      </c>
      <c r="K5675">
        <f>Table1[[#This Row],[Myyntihinta]]-Table1[[#This Row],[Ostohinta]]</f>
        <v>118.53999999999999</v>
      </c>
    </row>
    <row r="5676" spans="1:11" x14ac:dyDescent="0.2">
      <c r="A5676">
        <v>56174</v>
      </c>
      <c r="B5676" s="21">
        <v>45061</v>
      </c>
      <c r="C5676" s="26" t="s">
        <v>828</v>
      </c>
      <c r="D5676">
        <v>1</v>
      </c>
      <c r="E5676">
        <v>7</v>
      </c>
      <c r="F5676">
        <v>15</v>
      </c>
      <c r="G5676">
        <v>10.87</v>
      </c>
      <c r="H5676" t="str">
        <f>_xlfn.XLOOKUP(Table1[[#This Row],[MyyjäID]],myyjat!$A$2:$A$16,myyjat!$B$2:$B$16)</f>
        <v>Rauno</v>
      </c>
      <c r="I5676">
        <f>_xlfn.XLOOKUP(Table1[[#This Row],[Tuotenumero]],tuotteet!$A$2:$A$26,tuotteet!$C$2:$C$26)</f>
        <v>4</v>
      </c>
      <c r="J5676" t="str">
        <f>_xlfn.XLOOKUP(Table1[[#This Row],[ryhmäID]],ryhmat!$A$2:$A$7,ryhmat!$B$2:$B$7)</f>
        <v>Tarvikkeet</v>
      </c>
      <c r="K5676">
        <f>Table1[[#This Row],[Myyntihinta]]-Table1[[#This Row],[Ostohinta]]</f>
        <v>4.1300000000000008</v>
      </c>
    </row>
    <row r="5677" spans="1:11" x14ac:dyDescent="0.2">
      <c r="A5677">
        <v>56175</v>
      </c>
      <c r="B5677" s="21">
        <v>45061</v>
      </c>
      <c r="C5677" s="26" t="s">
        <v>828</v>
      </c>
      <c r="D5677">
        <v>1</v>
      </c>
      <c r="E5677">
        <v>19</v>
      </c>
      <c r="F5677">
        <v>14</v>
      </c>
      <c r="G5677">
        <v>10.220000000000001</v>
      </c>
      <c r="H5677" t="str">
        <f>_xlfn.XLOOKUP(Table1[[#This Row],[MyyjäID]],myyjat!$A$2:$A$16,myyjat!$B$2:$B$16)</f>
        <v>Valtteri</v>
      </c>
      <c r="I5677">
        <f>_xlfn.XLOOKUP(Table1[[#This Row],[Tuotenumero]],tuotteet!$A$2:$A$26,tuotteet!$C$2:$C$26)</f>
        <v>4</v>
      </c>
      <c r="J5677" t="str">
        <f>_xlfn.XLOOKUP(Table1[[#This Row],[ryhmäID]],ryhmat!$A$2:$A$7,ryhmat!$B$2:$B$7)</f>
        <v>Tarvikkeet</v>
      </c>
      <c r="K5677">
        <f>Table1[[#This Row],[Myyntihinta]]-Table1[[#This Row],[Ostohinta]]</f>
        <v>3.7799999999999994</v>
      </c>
    </row>
    <row r="5678" spans="1:11" x14ac:dyDescent="0.2">
      <c r="A5678">
        <v>56176</v>
      </c>
      <c r="B5678" s="21">
        <v>45062</v>
      </c>
      <c r="C5678" s="26" t="s">
        <v>828</v>
      </c>
      <c r="D5678">
        <v>1</v>
      </c>
      <c r="E5678">
        <v>10</v>
      </c>
      <c r="F5678">
        <v>14</v>
      </c>
      <c r="G5678">
        <v>10.74</v>
      </c>
      <c r="H5678" t="str">
        <f>_xlfn.XLOOKUP(Table1[[#This Row],[MyyjäID]],myyjat!$A$2:$A$16,myyjat!$B$2:$B$16)</f>
        <v>Jenni</v>
      </c>
      <c r="I5678">
        <f>_xlfn.XLOOKUP(Table1[[#This Row],[Tuotenumero]],tuotteet!$A$2:$A$26,tuotteet!$C$2:$C$26)</f>
        <v>4</v>
      </c>
      <c r="J5678" t="str">
        <f>_xlfn.XLOOKUP(Table1[[#This Row],[ryhmäID]],ryhmat!$A$2:$A$7,ryhmat!$B$2:$B$7)</f>
        <v>Tarvikkeet</v>
      </c>
      <c r="K5678">
        <f>Table1[[#This Row],[Myyntihinta]]-Table1[[#This Row],[Ostohinta]]</f>
        <v>3.26</v>
      </c>
    </row>
    <row r="5679" spans="1:11" x14ac:dyDescent="0.2">
      <c r="A5679">
        <v>56177</v>
      </c>
      <c r="B5679" s="21">
        <v>45062</v>
      </c>
      <c r="C5679" s="26" t="s">
        <v>829</v>
      </c>
      <c r="D5679">
        <v>1</v>
      </c>
      <c r="E5679">
        <v>7</v>
      </c>
      <c r="F5679">
        <v>324</v>
      </c>
      <c r="G5679">
        <v>217.35</v>
      </c>
      <c r="H5679" t="str">
        <f>_xlfn.XLOOKUP(Table1[[#This Row],[MyyjäID]],myyjat!$A$2:$A$16,myyjat!$B$2:$B$16)</f>
        <v>Rauno</v>
      </c>
      <c r="I5679">
        <f>_xlfn.XLOOKUP(Table1[[#This Row],[Tuotenumero]],tuotteet!$A$2:$A$26,tuotteet!$C$2:$C$26)</f>
        <v>3</v>
      </c>
      <c r="J5679" t="str">
        <f>_xlfn.XLOOKUP(Table1[[#This Row],[ryhmäID]],ryhmat!$A$2:$A$7,ryhmat!$B$2:$B$7)</f>
        <v>TV</v>
      </c>
      <c r="K5679">
        <f>Table1[[#This Row],[Myyntihinta]]-Table1[[#This Row],[Ostohinta]]</f>
        <v>106.65</v>
      </c>
    </row>
    <row r="5680" spans="1:11" x14ac:dyDescent="0.2">
      <c r="A5680">
        <v>56178</v>
      </c>
      <c r="B5680" s="21">
        <v>45063</v>
      </c>
      <c r="C5680" s="26" t="s">
        <v>831</v>
      </c>
      <c r="D5680">
        <v>1</v>
      </c>
      <c r="E5680">
        <v>18</v>
      </c>
      <c r="F5680">
        <v>114</v>
      </c>
      <c r="G5680">
        <v>75.34</v>
      </c>
      <c r="H5680" t="str">
        <f>_xlfn.XLOOKUP(Table1[[#This Row],[MyyjäID]],myyjat!$A$2:$A$16,myyjat!$B$2:$B$16)</f>
        <v>Juhani</v>
      </c>
      <c r="I5680">
        <f>_xlfn.XLOOKUP(Table1[[#This Row],[Tuotenumero]],tuotteet!$A$2:$A$26,tuotteet!$C$2:$C$26)</f>
        <v>6</v>
      </c>
      <c r="J5680" t="str">
        <f>_xlfn.XLOOKUP(Table1[[#This Row],[ryhmäID]],ryhmat!$A$2:$A$7,ryhmat!$B$2:$B$7)</f>
        <v>Digiboxit</v>
      </c>
      <c r="K5680">
        <f>Table1[[#This Row],[Myyntihinta]]-Table1[[#This Row],[Ostohinta]]</f>
        <v>38.659999999999997</v>
      </c>
    </row>
    <row r="5681" spans="1:11" x14ac:dyDescent="0.2">
      <c r="A5681">
        <v>56179</v>
      </c>
      <c r="B5681" s="21">
        <v>45063</v>
      </c>
      <c r="C5681" s="26" t="s">
        <v>828</v>
      </c>
      <c r="D5681">
        <v>1</v>
      </c>
      <c r="E5681">
        <v>3</v>
      </c>
      <c r="F5681">
        <v>15</v>
      </c>
      <c r="G5681">
        <v>10.43</v>
      </c>
      <c r="H5681" t="str">
        <f>_xlfn.XLOOKUP(Table1[[#This Row],[MyyjäID]],myyjat!$A$2:$A$16,myyjat!$B$2:$B$16)</f>
        <v>Pekka</v>
      </c>
      <c r="I5681">
        <f>_xlfn.XLOOKUP(Table1[[#This Row],[Tuotenumero]],tuotteet!$A$2:$A$26,tuotteet!$C$2:$C$26)</f>
        <v>4</v>
      </c>
      <c r="J5681" t="str">
        <f>_xlfn.XLOOKUP(Table1[[#This Row],[ryhmäID]],ryhmat!$A$2:$A$7,ryhmat!$B$2:$B$7)</f>
        <v>Tarvikkeet</v>
      </c>
      <c r="K5681">
        <f>Table1[[#This Row],[Myyntihinta]]-Table1[[#This Row],[Ostohinta]]</f>
        <v>4.57</v>
      </c>
    </row>
    <row r="5682" spans="1:11" x14ac:dyDescent="0.2">
      <c r="A5682">
        <v>56180</v>
      </c>
      <c r="B5682" s="21">
        <v>45064</v>
      </c>
      <c r="C5682" s="26" t="s">
        <v>827</v>
      </c>
      <c r="D5682">
        <v>1</v>
      </c>
      <c r="E5682">
        <v>7</v>
      </c>
      <c r="F5682">
        <v>237</v>
      </c>
      <c r="G5682">
        <v>129.44999999999999</v>
      </c>
      <c r="H5682" t="str">
        <f>_xlfn.XLOOKUP(Table1[[#This Row],[MyyjäID]],myyjat!$A$2:$A$16,myyjat!$B$2:$B$16)</f>
        <v>Rauno</v>
      </c>
      <c r="I5682">
        <f>_xlfn.XLOOKUP(Table1[[#This Row],[Tuotenumero]],tuotteet!$A$2:$A$26,tuotteet!$C$2:$C$26)</f>
        <v>1</v>
      </c>
      <c r="J5682" t="str">
        <f>_xlfn.XLOOKUP(Table1[[#This Row],[ryhmäID]],ryhmat!$A$2:$A$7,ryhmat!$B$2:$B$7)</f>
        <v>Äänentoisto</v>
      </c>
      <c r="K5682">
        <f>Table1[[#This Row],[Myyntihinta]]-Table1[[#This Row],[Ostohinta]]</f>
        <v>107.55000000000001</v>
      </c>
    </row>
    <row r="5683" spans="1:11" x14ac:dyDescent="0.2">
      <c r="A5683">
        <v>56181</v>
      </c>
      <c r="B5683" s="21">
        <v>45064</v>
      </c>
      <c r="C5683" s="26" t="s">
        <v>828</v>
      </c>
      <c r="D5683">
        <v>1</v>
      </c>
      <c r="E5683">
        <v>19</v>
      </c>
      <c r="F5683">
        <v>14</v>
      </c>
      <c r="G5683">
        <v>10.81</v>
      </c>
      <c r="H5683" t="str">
        <f>_xlfn.XLOOKUP(Table1[[#This Row],[MyyjäID]],myyjat!$A$2:$A$16,myyjat!$B$2:$B$16)</f>
        <v>Valtteri</v>
      </c>
      <c r="I5683">
        <f>_xlfn.XLOOKUP(Table1[[#This Row],[Tuotenumero]],tuotteet!$A$2:$A$26,tuotteet!$C$2:$C$26)</f>
        <v>4</v>
      </c>
      <c r="J5683" t="str">
        <f>_xlfn.XLOOKUP(Table1[[#This Row],[ryhmäID]],ryhmat!$A$2:$A$7,ryhmat!$B$2:$B$7)</f>
        <v>Tarvikkeet</v>
      </c>
      <c r="K5683">
        <f>Table1[[#This Row],[Myyntihinta]]-Table1[[#This Row],[Ostohinta]]</f>
        <v>3.1899999999999995</v>
      </c>
    </row>
    <row r="5684" spans="1:11" x14ac:dyDescent="0.2">
      <c r="A5684">
        <v>56182</v>
      </c>
      <c r="B5684" s="21">
        <v>45065</v>
      </c>
      <c r="C5684" s="26" t="s">
        <v>828</v>
      </c>
      <c r="D5684">
        <v>1</v>
      </c>
      <c r="E5684">
        <v>7</v>
      </c>
      <c r="F5684">
        <v>15</v>
      </c>
      <c r="G5684">
        <v>11</v>
      </c>
      <c r="H5684" t="str">
        <f>_xlfn.XLOOKUP(Table1[[#This Row],[MyyjäID]],myyjat!$A$2:$A$16,myyjat!$B$2:$B$16)</f>
        <v>Rauno</v>
      </c>
      <c r="I5684">
        <f>_xlfn.XLOOKUP(Table1[[#This Row],[Tuotenumero]],tuotteet!$A$2:$A$26,tuotteet!$C$2:$C$26)</f>
        <v>4</v>
      </c>
      <c r="J5684" t="str">
        <f>_xlfn.XLOOKUP(Table1[[#This Row],[ryhmäID]],ryhmat!$A$2:$A$7,ryhmat!$B$2:$B$7)</f>
        <v>Tarvikkeet</v>
      </c>
      <c r="K5684">
        <f>Table1[[#This Row],[Myyntihinta]]-Table1[[#This Row],[Ostohinta]]</f>
        <v>4</v>
      </c>
    </row>
    <row r="5685" spans="1:11" x14ac:dyDescent="0.2">
      <c r="A5685">
        <v>56183</v>
      </c>
      <c r="B5685" s="21">
        <v>45065</v>
      </c>
      <c r="C5685" s="26" t="s">
        <v>829</v>
      </c>
      <c r="D5685">
        <v>1</v>
      </c>
      <c r="E5685">
        <v>11</v>
      </c>
      <c r="F5685">
        <v>321</v>
      </c>
      <c r="G5685">
        <v>232.05</v>
      </c>
      <c r="H5685" t="str">
        <f>_xlfn.XLOOKUP(Table1[[#This Row],[MyyjäID]],myyjat!$A$2:$A$16,myyjat!$B$2:$B$16)</f>
        <v>Lisbeth</v>
      </c>
      <c r="I5685">
        <f>_xlfn.XLOOKUP(Table1[[#This Row],[Tuotenumero]],tuotteet!$A$2:$A$26,tuotteet!$C$2:$C$26)</f>
        <v>3</v>
      </c>
      <c r="J5685" t="str">
        <f>_xlfn.XLOOKUP(Table1[[#This Row],[ryhmäID]],ryhmat!$A$2:$A$7,ryhmat!$B$2:$B$7)</f>
        <v>TV</v>
      </c>
      <c r="K5685">
        <f>Table1[[#This Row],[Myyntihinta]]-Table1[[#This Row],[Ostohinta]]</f>
        <v>88.949999999999989</v>
      </c>
    </row>
    <row r="5686" spans="1:11" x14ac:dyDescent="0.2">
      <c r="A5686">
        <v>56184</v>
      </c>
      <c r="B5686" s="21">
        <v>45065</v>
      </c>
      <c r="C5686" s="26" t="s">
        <v>828</v>
      </c>
      <c r="D5686">
        <v>1</v>
      </c>
      <c r="E5686">
        <v>7</v>
      </c>
      <c r="F5686">
        <v>15</v>
      </c>
      <c r="G5686">
        <v>10.220000000000001</v>
      </c>
      <c r="H5686" t="str">
        <f>_xlfn.XLOOKUP(Table1[[#This Row],[MyyjäID]],myyjat!$A$2:$A$16,myyjat!$B$2:$B$16)</f>
        <v>Rauno</v>
      </c>
      <c r="I5686">
        <f>_xlfn.XLOOKUP(Table1[[#This Row],[Tuotenumero]],tuotteet!$A$2:$A$26,tuotteet!$C$2:$C$26)</f>
        <v>4</v>
      </c>
      <c r="J5686" t="str">
        <f>_xlfn.XLOOKUP(Table1[[#This Row],[ryhmäID]],ryhmat!$A$2:$A$7,ryhmat!$B$2:$B$7)</f>
        <v>Tarvikkeet</v>
      </c>
      <c r="K5686">
        <f>Table1[[#This Row],[Myyntihinta]]-Table1[[#This Row],[Ostohinta]]</f>
        <v>4.7799999999999994</v>
      </c>
    </row>
    <row r="5687" spans="1:11" x14ac:dyDescent="0.2">
      <c r="A5687">
        <v>56185</v>
      </c>
      <c r="B5687" s="21">
        <v>45065</v>
      </c>
      <c r="C5687" s="26" t="s">
        <v>828</v>
      </c>
      <c r="D5687">
        <v>1</v>
      </c>
      <c r="E5687">
        <v>7</v>
      </c>
      <c r="F5687">
        <v>15</v>
      </c>
      <c r="G5687">
        <v>10.69</v>
      </c>
      <c r="H5687" t="str">
        <f>_xlfn.XLOOKUP(Table1[[#This Row],[MyyjäID]],myyjat!$A$2:$A$16,myyjat!$B$2:$B$16)</f>
        <v>Rauno</v>
      </c>
      <c r="I5687">
        <f>_xlfn.XLOOKUP(Table1[[#This Row],[Tuotenumero]],tuotteet!$A$2:$A$26,tuotteet!$C$2:$C$26)</f>
        <v>4</v>
      </c>
      <c r="J5687" t="str">
        <f>_xlfn.XLOOKUP(Table1[[#This Row],[ryhmäID]],ryhmat!$A$2:$A$7,ryhmat!$B$2:$B$7)</f>
        <v>Tarvikkeet</v>
      </c>
      <c r="K5687">
        <f>Table1[[#This Row],[Myyntihinta]]-Table1[[#This Row],[Ostohinta]]</f>
        <v>4.3100000000000005</v>
      </c>
    </row>
    <row r="5688" spans="1:11" x14ac:dyDescent="0.2">
      <c r="A5688">
        <v>56186</v>
      </c>
      <c r="B5688" s="21">
        <v>45065</v>
      </c>
      <c r="C5688" s="26" t="s">
        <v>832</v>
      </c>
      <c r="D5688">
        <v>1</v>
      </c>
      <c r="E5688">
        <v>7</v>
      </c>
      <c r="F5688">
        <v>121</v>
      </c>
      <c r="G5688">
        <v>67.95</v>
      </c>
      <c r="H5688" t="str">
        <f>_xlfn.XLOOKUP(Table1[[#This Row],[MyyjäID]],myyjat!$A$2:$A$16,myyjat!$B$2:$B$16)</f>
        <v>Rauno</v>
      </c>
      <c r="I5688">
        <f>_xlfn.XLOOKUP(Table1[[#This Row],[Tuotenumero]],tuotteet!$A$2:$A$26,tuotteet!$C$2:$C$26)</f>
        <v>5</v>
      </c>
      <c r="J5688" t="str">
        <f>_xlfn.XLOOKUP(Table1[[#This Row],[ryhmäID]],ryhmat!$A$2:$A$7,ryhmat!$B$2:$B$7)</f>
        <v>Konsolit</v>
      </c>
      <c r="K5688">
        <f>Table1[[#This Row],[Myyntihinta]]-Table1[[#This Row],[Ostohinta]]</f>
        <v>53.05</v>
      </c>
    </row>
    <row r="5689" spans="1:11" x14ac:dyDescent="0.2">
      <c r="A5689">
        <v>56187</v>
      </c>
      <c r="B5689" s="21">
        <v>45066</v>
      </c>
      <c r="C5689" s="26" t="s">
        <v>828</v>
      </c>
      <c r="D5689">
        <v>1</v>
      </c>
      <c r="E5689">
        <v>7</v>
      </c>
      <c r="F5689">
        <v>15</v>
      </c>
      <c r="G5689">
        <v>10.33</v>
      </c>
      <c r="H5689" t="str">
        <f>_xlfn.XLOOKUP(Table1[[#This Row],[MyyjäID]],myyjat!$A$2:$A$16,myyjat!$B$2:$B$16)</f>
        <v>Rauno</v>
      </c>
      <c r="I5689">
        <f>_xlfn.XLOOKUP(Table1[[#This Row],[Tuotenumero]],tuotteet!$A$2:$A$26,tuotteet!$C$2:$C$26)</f>
        <v>4</v>
      </c>
      <c r="J5689" t="str">
        <f>_xlfn.XLOOKUP(Table1[[#This Row],[ryhmäID]],ryhmat!$A$2:$A$7,ryhmat!$B$2:$B$7)</f>
        <v>Tarvikkeet</v>
      </c>
      <c r="K5689">
        <f>Table1[[#This Row],[Myyntihinta]]-Table1[[#This Row],[Ostohinta]]</f>
        <v>4.67</v>
      </c>
    </row>
    <row r="5690" spans="1:11" x14ac:dyDescent="0.2">
      <c r="A5690">
        <v>56188</v>
      </c>
      <c r="B5690" s="21">
        <v>45066</v>
      </c>
      <c r="C5690" s="26" t="s">
        <v>830</v>
      </c>
      <c r="D5690">
        <v>1</v>
      </c>
      <c r="E5690">
        <v>7</v>
      </c>
      <c r="F5690">
        <v>54</v>
      </c>
      <c r="G5690">
        <v>43.41</v>
      </c>
      <c r="H5690" t="str">
        <f>_xlfn.XLOOKUP(Table1[[#This Row],[MyyjäID]],myyjat!$A$2:$A$16,myyjat!$B$2:$B$16)</f>
        <v>Rauno</v>
      </c>
      <c r="I5690">
        <f>_xlfn.XLOOKUP(Table1[[#This Row],[Tuotenumero]],tuotteet!$A$2:$A$26,tuotteet!$C$2:$C$26)</f>
        <v>4</v>
      </c>
      <c r="J5690" t="str">
        <f>_xlfn.XLOOKUP(Table1[[#This Row],[ryhmäID]],ryhmat!$A$2:$A$7,ryhmat!$B$2:$B$7)</f>
        <v>Tarvikkeet</v>
      </c>
      <c r="K5690">
        <f>Table1[[#This Row],[Myyntihinta]]-Table1[[#This Row],[Ostohinta]]</f>
        <v>10.590000000000003</v>
      </c>
    </row>
    <row r="5691" spans="1:11" x14ac:dyDescent="0.2">
      <c r="A5691">
        <v>56189</v>
      </c>
      <c r="B5691" s="21">
        <v>45067</v>
      </c>
      <c r="C5691" s="26" t="s">
        <v>828</v>
      </c>
      <c r="D5691">
        <v>1</v>
      </c>
      <c r="E5691">
        <v>6</v>
      </c>
      <c r="F5691">
        <v>14</v>
      </c>
      <c r="G5691">
        <v>10.28</v>
      </c>
      <c r="H5691" t="str">
        <f>_xlfn.XLOOKUP(Table1[[#This Row],[MyyjäID]],myyjat!$A$2:$A$16,myyjat!$B$2:$B$16)</f>
        <v>Hessu</v>
      </c>
      <c r="I5691">
        <f>_xlfn.XLOOKUP(Table1[[#This Row],[Tuotenumero]],tuotteet!$A$2:$A$26,tuotteet!$C$2:$C$26)</f>
        <v>4</v>
      </c>
      <c r="J5691" t="str">
        <f>_xlfn.XLOOKUP(Table1[[#This Row],[ryhmäID]],ryhmat!$A$2:$A$7,ryhmat!$B$2:$B$7)</f>
        <v>Tarvikkeet</v>
      </c>
      <c r="K5691">
        <f>Table1[[#This Row],[Myyntihinta]]-Table1[[#This Row],[Ostohinta]]</f>
        <v>3.7200000000000006</v>
      </c>
    </row>
    <row r="5692" spans="1:11" x14ac:dyDescent="0.2">
      <c r="A5692">
        <v>56190</v>
      </c>
      <c r="B5692" s="21">
        <v>45067</v>
      </c>
      <c r="C5692" s="26" t="s">
        <v>827</v>
      </c>
      <c r="D5692">
        <v>1</v>
      </c>
      <c r="E5692">
        <v>7</v>
      </c>
      <c r="F5692">
        <v>253</v>
      </c>
      <c r="G5692">
        <v>126.64</v>
      </c>
      <c r="H5692" t="str">
        <f>_xlfn.XLOOKUP(Table1[[#This Row],[MyyjäID]],myyjat!$A$2:$A$16,myyjat!$B$2:$B$16)</f>
        <v>Rauno</v>
      </c>
      <c r="I5692">
        <f>_xlfn.XLOOKUP(Table1[[#This Row],[Tuotenumero]],tuotteet!$A$2:$A$26,tuotteet!$C$2:$C$26)</f>
        <v>1</v>
      </c>
      <c r="J5692" t="str">
        <f>_xlfn.XLOOKUP(Table1[[#This Row],[ryhmäID]],ryhmat!$A$2:$A$7,ryhmat!$B$2:$B$7)</f>
        <v>Äänentoisto</v>
      </c>
      <c r="K5692">
        <f>Table1[[#This Row],[Myyntihinta]]-Table1[[#This Row],[Ostohinta]]</f>
        <v>126.36</v>
      </c>
    </row>
    <row r="5693" spans="1:11" x14ac:dyDescent="0.2">
      <c r="A5693">
        <v>56191</v>
      </c>
      <c r="B5693" s="21">
        <v>45068</v>
      </c>
      <c r="C5693" s="26" t="s">
        <v>828</v>
      </c>
      <c r="D5693">
        <v>1</v>
      </c>
      <c r="E5693">
        <v>13</v>
      </c>
      <c r="F5693">
        <v>15</v>
      </c>
      <c r="G5693">
        <v>10.98</v>
      </c>
      <c r="H5693" t="str">
        <f>_xlfn.XLOOKUP(Table1[[#This Row],[MyyjäID]],myyjat!$A$2:$A$16,myyjat!$B$2:$B$16)</f>
        <v>Mari</v>
      </c>
      <c r="I5693">
        <f>_xlfn.XLOOKUP(Table1[[#This Row],[Tuotenumero]],tuotteet!$A$2:$A$26,tuotteet!$C$2:$C$26)</f>
        <v>4</v>
      </c>
      <c r="J5693" t="str">
        <f>_xlfn.XLOOKUP(Table1[[#This Row],[ryhmäID]],ryhmat!$A$2:$A$7,ryhmat!$B$2:$B$7)</f>
        <v>Tarvikkeet</v>
      </c>
      <c r="K5693">
        <f>Table1[[#This Row],[Myyntihinta]]-Table1[[#This Row],[Ostohinta]]</f>
        <v>4.0199999999999996</v>
      </c>
    </row>
    <row r="5694" spans="1:11" x14ac:dyDescent="0.2">
      <c r="A5694">
        <v>56192</v>
      </c>
      <c r="B5694" s="21">
        <v>45068</v>
      </c>
      <c r="C5694" s="26" t="s">
        <v>829</v>
      </c>
      <c r="D5694">
        <v>1</v>
      </c>
      <c r="E5694">
        <v>5</v>
      </c>
      <c r="F5694">
        <v>332</v>
      </c>
      <c r="G5694">
        <v>236.2</v>
      </c>
      <c r="H5694" t="str">
        <f>_xlfn.XLOOKUP(Table1[[#This Row],[MyyjäID]],myyjat!$A$2:$A$16,myyjat!$B$2:$B$16)</f>
        <v>Liisa</v>
      </c>
      <c r="I5694">
        <f>_xlfn.XLOOKUP(Table1[[#This Row],[Tuotenumero]],tuotteet!$A$2:$A$26,tuotteet!$C$2:$C$26)</f>
        <v>3</v>
      </c>
      <c r="J5694" t="str">
        <f>_xlfn.XLOOKUP(Table1[[#This Row],[ryhmäID]],ryhmat!$A$2:$A$7,ryhmat!$B$2:$B$7)</f>
        <v>TV</v>
      </c>
      <c r="K5694">
        <f>Table1[[#This Row],[Myyntihinta]]-Table1[[#This Row],[Ostohinta]]</f>
        <v>95.800000000000011</v>
      </c>
    </row>
    <row r="5695" spans="1:11" x14ac:dyDescent="0.2">
      <c r="A5695">
        <v>56193</v>
      </c>
      <c r="B5695" s="21">
        <v>45068</v>
      </c>
      <c r="C5695" s="26" t="s">
        <v>827</v>
      </c>
      <c r="D5695">
        <v>1</v>
      </c>
      <c r="E5695">
        <v>3</v>
      </c>
      <c r="F5695">
        <v>238</v>
      </c>
      <c r="G5695">
        <v>131.81</v>
      </c>
      <c r="H5695" t="str">
        <f>_xlfn.XLOOKUP(Table1[[#This Row],[MyyjäID]],myyjat!$A$2:$A$16,myyjat!$B$2:$B$16)</f>
        <v>Pekka</v>
      </c>
      <c r="I5695">
        <f>_xlfn.XLOOKUP(Table1[[#This Row],[Tuotenumero]],tuotteet!$A$2:$A$26,tuotteet!$C$2:$C$26)</f>
        <v>1</v>
      </c>
      <c r="J5695" t="str">
        <f>_xlfn.XLOOKUP(Table1[[#This Row],[ryhmäID]],ryhmat!$A$2:$A$7,ryhmat!$B$2:$B$7)</f>
        <v>Äänentoisto</v>
      </c>
      <c r="K5695">
        <f>Table1[[#This Row],[Myyntihinta]]-Table1[[#This Row],[Ostohinta]]</f>
        <v>106.19</v>
      </c>
    </row>
    <row r="5696" spans="1:11" x14ac:dyDescent="0.2">
      <c r="A5696">
        <v>56194</v>
      </c>
      <c r="B5696" s="21">
        <v>45069</v>
      </c>
      <c r="C5696" s="26" t="s">
        <v>831</v>
      </c>
      <c r="D5696">
        <v>1</v>
      </c>
      <c r="E5696">
        <v>1</v>
      </c>
      <c r="F5696">
        <v>115</v>
      </c>
      <c r="G5696">
        <v>72.97</v>
      </c>
      <c r="H5696" t="str">
        <f>_xlfn.XLOOKUP(Table1[[#This Row],[MyyjäID]],myyjat!$A$2:$A$16,myyjat!$B$2:$B$16)</f>
        <v>Jani</v>
      </c>
      <c r="I5696">
        <f>_xlfn.XLOOKUP(Table1[[#This Row],[Tuotenumero]],tuotteet!$A$2:$A$26,tuotteet!$C$2:$C$26)</f>
        <v>6</v>
      </c>
      <c r="J5696" t="str">
        <f>_xlfn.XLOOKUP(Table1[[#This Row],[ryhmäID]],ryhmat!$A$2:$A$7,ryhmat!$B$2:$B$7)</f>
        <v>Digiboxit</v>
      </c>
      <c r="K5696">
        <f>Table1[[#This Row],[Myyntihinta]]-Table1[[#This Row],[Ostohinta]]</f>
        <v>42.03</v>
      </c>
    </row>
    <row r="5697" spans="1:11" x14ac:dyDescent="0.2">
      <c r="A5697">
        <v>56195</v>
      </c>
      <c r="B5697" s="21">
        <v>45069</v>
      </c>
      <c r="C5697" s="26" t="s">
        <v>827</v>
      </c>
      <c r="D5697">
        <v>1</v>
      </c>
      <c r="E5697">
        <v>6</v>
      </c>
      <c r="F5697">
        <v>257</v>
      </c>
      <c r="G5697">
        <v>134.31</v>
      </c>
      <c r="H5697" t="str">
        <f>_xlfn.XLOOKUP(Table1[[#This Row],[MyyjäID]],myyjat!$A$2:$A$16,myyjat!$B$2:$B$16)</f>
        <v>Hessu</v>
      </c>
      <c r="I5697">
        <f>_xlfn.XLOOKUP(Table1[[#This Row],[Tuotenumero]],tuotteet!$A$2:$A$26,tuotteet!$C$2:$C$26)</f>
        <v>1</v>
      </c>
      <c r="J5697" t="str">
        <f>_xlfn.XLOOKUP(Table1[[#This Row],[ryhmäID]],ryhmat!$A$2:$A$7,ryhmat!$B$2:$B$7)</f>
        <v>Äänentoisto</v>
      </c>
      <c r="K5697">
        <f>Table1[[#This Row],[Myyntihinta]]-Table1[[#This Row],[Ostohinta]]</f>
        <v>122.69</v>
      </c>
    </row>
    <row r="5698" spans="1:11" x14ac:dyDescent="0.2">
      <c r="A5698">
        <v>56196</v>
      </c>
      <c r="B5698" s="21">
        <v>45069</v>
      </c>
      <c r="C5698" s="26" t="s">
        <v>828</v>
      </c>
      <c r="D5698">
        <v>1</v>
      </c>
      <c r="E5698">
        <v>10</v>
      </c>
      <c r="F5698">
        <v>15</v>
      </c>
      <c r="G5698">
        <v>11.2</v>
      </c>
      <c r="H5698" t="str">
        <f>_xlfn.XLOOKUP(Table1[[#This Row],[MyyjäID]],myyjat!$A$2:$A$16,myyjat!$B$2:$B$16)</f>
        <v>Jenni</v>
      </c>
      <c r="I5698">
        <f>_xlfn.XLOOKUP(Table1[[#This Row],[Tuotenumero]],tuotteet!$A$2:$A$26,tuotteet!$C$2:$C$26)</f>
        <v>4</v>
      </c>
      <c r="J5698" t="str">
        <f>_xlfn.XLOOKUP(Table1[[#This Row],[ryhmäID]],ryhmat!$A$2:$A$7,ryhmat!$B$2:$B$7)</f>
        <v>Tarvikkeet</v>
      </c>
      <c r="K5698">
        <f>Table1[[#This Row],[Myyntihinta]]-Table1[[#This Row],[Ostohinta]]</f>
        <v>3.8000000000000007</v>
      </c>
    </row>
    <row r="5699" spans="1:11" x14ac:dyDescent="0.2">
      <c r="A5699">
        <v>56197</v>
      </c>
      <c r="B5699" s="21">
        <v>45070</v>
      </c>
      <c r="C5699" s="26" t="s">
        <v>828</v>
      </c>
      <c r="D5699">
        <v>1</v>
      </c>
      <c r="E5699">
        <v>14</v>
      </c>
      <c r="F5699">
        <v>15</v>
      </c>
      <c r="G5699">
        <v>10.78</v>
      </c>
      <c r="H5699" t="str">
        <f>_xlfn.XLOOKUP(Table1[[#This Row],[MyyjäID]],myyjat!$A$2:$A$16,myyjat!$B$2:$B$16)</f>
        <v>Hillevi</v>
      </c>
      <c r="I5699">
        <f>_xlfn.XLOOKUP(Table1[[#This Row],[Tuotenumero]],tuotteet!$A$2:$A$26,tuotteet!$C$2:$C$26)</f>
        <v>4</v>
      </c>
      <c r="J5699" t="str">
        <f>_xlfn.XLOOKUP(Table1[[#This Row],[ryhmäID]],ryhmat!$A$2:$A$7,ryhmat!$B$2:$B$7)</f>
        <v>Tarvikkeet</v>
      </c>
      <c r="K5699">
        <f>Table1[[#This Row],[Myyntihinta]]-Table1[[#This Row],[Ostohinta]]</f>
        <v>4.2200000000000006</v>
      </c>
    </row>
    <row r="5700" spans="1:11" x14ac:dyDescent="0.2">
      <c r="A5700">
        <v>56198</v>
      </c>
      <c r="B5700" s="21">
        <v>45070</v>
      </c>
      <c r="C5700" s="26" t="s">
        <v>826</v>
      </c>
      <c r="D5700">
        <v>1</v>
      </c>
      <c r="E5700">
        <v>16</v>
      </c>
      <c r="F5700">
        <v>18</v>
      </c>
      <c r="G5700">
        <v>9.3800000000000008</v>
      </c>
      <c r="H5700" t="str">
        <f>_xlfn.XLOOKUP(Table1[[#This Row],[MyyjäID]],myyjat!$A$2:$A$16,myyjat!$B$2:$B$16)</f>
        <v>Sanni</v>
      </c>
      <c r="I5700">
        <f>_xlfn.XLOOKUP(Table1[[#This Row],[Tuotenumero]],tuotteet!$A$2:$A$26,tuotteet!$C$2:$C$26)</f>
        <v>4</v>
      </c>
      <c r="J5700" t="str">
        <f>_xlfn.XLOOKUP(Table1[[#This Row],[ryhmäID]],ryhmat!$A$2:$A$7,ryhmat!$B$2:$B$7)</f>
        <v>Tarvikkeet</v>
      </c>
      <c r="K5700">
        <f>Table1[[#This Row],[Myyntihinta]]-Table1[[#This Row],[Ostohinta]]</f>
        <v>8.6199999999999992</v>
      </c>
    </row>
    <row r="5701" spans="1:11" x14ac:dyDescent="0.2">
      <c r="A5701">
        <v>56199</v>
      </c>
      <c r="B5701" s="21">
        <v>45071</v>
      </c>
      <c r="C5701" s="26" t="s">
        <v>828</v>
      </c>
      <c r="D5701">
        <v>1</v>
      </c>
      <c r="E5701">
        <v>5</v>
      </c>
      <c r="F5701">
        <v>14</v>
      </c>
      <c r="G5701">
        <v>10.37</v>
      </c>
      <c r="H5701" t="str">
        <f>_xlfn.XLOOKUP(Table1[[#This Row],[MyyjäID]],myyjat!$A$2:$A$16,myyjat!$B$2:$B$16)</f>
        <v>Liisa</v>
      </c>
      <c r="I5701">
        <f>_xlfn.XLOOKUP(Table1[[#This Row],[Tuotenumero]],tuotteet!$A$2:$A$26,tuotteet!$C$2:$C$26)</f>
        <v>4</v>
      </c>
      <c r="J5701" t="str">
        <f>_xlfn.XLOOKUP(Table1[[#This Row],[ryhmäID]],ryhmat!$A$2:$A$7,ryhmat!$B$2:$B$7)</f>
        <v>Tarvikkeet</v>
      </c>
      <c r="K5701">
        <f>Table1[[#This Row],[Myyntihinta]]-Table1[[#This Row],[Ostohinta]]</f>
        <v>3.6300000000000008</v>
      </c>
    </row>
    <row r="5702" spans="1:11" x14ac:dyDescent="0.2">
      <c r="A5702">
        <v>56200</v>
      </c>
      <c r="B5702" s="21">
        <v>45072</v>
      </c>
      <c r="C5702" s="26" t="s">
        <v>827</v>
      </c>
      <c r="D5702">
        <v>1</v>
      </c>
      <c r="E5702">
        <v>7</v>
      </c>
      <c r="F5702">
        <v>248</v>
      </c>
      <c r="G5702">
        <v>132.82</v>
      </c>
      <c r="H5702" t="str">
        <f>_xlfn.XLOOKUP(Table1[[#This Row],[MyyjäID]],myyjat!$A$2:$A$16,myyjat!$B$2:$B$16)</f>
        <v>Rauno</v>
      </c>
      <c r="I5702">
        <f>_xlfn.XLOOKUP(Table1[[#This Row],[Tuotenumero]],tuotteet!$A$2:$A$26,tuotteet!$C$2:$C$26)</f>
        <v>1</v>
      </c>
      <c r="J5702" t="str">
        <f>_xlfn.XLOOKUP(Table1[[#This Row],[ryhmäID]],ryhmat!$A$2:$A$7,ryhmat!$B$2:$B$7)</f>
        <v>Äänentoisto</v>
      </c>
      <c r="K5702">
        <f>Table1[[#This Row],[Myyntihinta]]-Table1[[#This Row],[Ostohinta]]</f>
        <v>115.18</v>
      </c>
    </row>
    <row r="5703" spans="1:11" x14ac:dyDescent="0.2">
      <c r="A5703">
        <v>56201</v>
      </c>
      <c r="B5703" s="21">
        <v>45072</v>
      </c>
      <c r="C5703" s="26" t="s">
        <v>828</v>
      </c>
      <c r="D5703">
        <v>1</v>
      </c>
      <c r="E5703">
        <v>7</v>
      </c>
      <c r="F5703">
        <v>15</v>
      </c>
      <c r="G5703">
        <v>10.61</v>
      </c>
      <c r="H5703" t="str">
        <f>_xlfn.XLOOKUP(Table1[[#This Row],[MyyjäID]],myyjat!$A$2:$A$16,myyjat!$B$2:$B$16)</f>
        <v>Rauno</v>
      </c>
      <c r="I5703">
        <f>_xlfn.XLOOKUP(Table1[[#This Row],[Tuotenumero]],tuotteet!$A$2:$A$26,tuotteet!$C$2:$C$26)</f>
        <v>4</v>
      </c>
      <c r="J5703" t="str">
        <f>_xlfn.XLOOKUP(Table1[[#This Row],[ryhmäID]],ryhmat!$A$2:$A$7,ryhmat!$B$2:$B$7)</f>
        <v>Tarvikkeet</v>
      </c>
      <c r="K5703">
        <f>Table1[[#This Row],[Myyntihinta]]-Table1[[#This Row],[Ostohinta]]</f>
        <v>4.3900000000000006</v>
      </c>
    </row>
    <row r="5704" spans="1:11" x14ac:dyDescent="0.2">
      <c r="A5704">
        <v>56202</v>
      </c>
      <c r="B5704" s="21">
        <v>45072</v>
      </c>
      <c r="C5704" s="26" t="s">
        <v>828</v>
      </c>
      <c r="D5704">
        <v>1</v>
      </c>
      <c r="E5704">
        <v>14</v>
      </c>
      <c r="F5704">
        <v>14</v>
      </c>
      <c r="G5704">
        <v>10.57</v>
      </c>
      <c r="H5704" t="str">
        <f>_xlfn.XLOOKUP(Table1[[#This Row],[MyyjäID]],myyjat!$A$2:$A$16,myyjat!$B$2:$B$16)</f>
        <v>Hillevi</v>
      </c>
      <c r="I5704">
        <f>_xlfn.XLOOKUP(Table1[[#This Row],[Tuotenumero]],tuotteet!$A$2:$A$26,tuotteet!$C$2:$C$26)</f>
        <v>4</v>
      </c>
      <c r="J5704" t="str">
        <f>_xlfn.XLOOKUP(Table1[[#This Row],[ryhmäID]],ryhmat!$A$2:$A$7,ryhmat!$B$2:$B$7)</f>
        <v>Tarvikkeet</v>
      </c>
      <c r="K5704">
        <f>Table1[[#This Row],[Myyntihinta]]-Table1[[#This Row],[Ostohinta]]</f>
        <v>3.4299999999999997</v>
      </c>
    </row>
    <row r="5705" spans="1:11" x14ac:dyDescent="0.2">
      <c r="A5705">
        <v>56203</v>
      </c>
      <c r="B5705" s="21">
        <v>45072</v>
      </c>
      <c r="C5705" s="26" t="s">
        <v>828</v>
      </c>
      <c r="D5705">
        <v>1</v>
      </c>
      <c r="E5705">
        <v>10</v>
      </c>
      <c r="F5705">
        <v>15</v>
      </c>
      <c r="G5705">
        <v>11.22</v>
      </c>
      <c r="H5705" t="str">
        <f>_xlfn.XLOOKUP(Table1[[#This Row],[MyyjäID]],myyjat!$A$2:$A$16,myyjat!$B$2:$B$16)</f>
        <v>Jenni</v>
      </c>
      <c r="I5705">
        <f>_xlfn.XLOOKUP(Table1[[#This Row],[Tuotenumero]],tuotteet!$A$2:$A$26,tuotteet!$C$2:$C$26)</f>
        <v>4</v>
      </c>
      <c r="J5705" t="str">
        <f>_xlfn.XLOOKUP(Table1[[#This Row],[ryhmäID]],ryhmat!$A$2:$A$7,ryhmat!$B$2:$B$7)</f>
        <v>Tarvikkeet</v>
      </c>
      <c r="K5705">
        <f>Table1[[#This Row],[Myyntihinta]]-Table1[[#This Row],[Ostohinta]]</f>
        <v>3.7799999999999994</v>
      </c>
    </row>
    <row r="5706" spans="1:11" x14ac:dyDescent="0.2">
      <c r="A5706">
        <v>56204</v>
      </c>
      <c r="B5706" s="21">
        <v>45073</v>
      </c>
      <c r="C5706" s="26" t="s">
        <v>829</v>
      </c>
      <c r="D5706">
        <v>1</v>
      </c>
      <c r="E5706">
        <v>5</v>
      </c>
      <c r="F5706">
        <v>330</v>
      </c>
      <c r="G5706">
        <v>223.62</v>
      </c>
      <c r="H5706" t="str">
        <f>_xlfn.XLOOKUP(Table1[[#This Row],[MyyjäID]],myyjat!$A$2:$A$16,myyjat!$B$2:$B$16)</f>
        <v>Liisa</v>
      </c>
      <c r="I5706">
        <f>_xlfn.XLOOKUP(Table1[[#This Row],[Tuotenumero]],tuotteet!$A$2:$A$26,tuotteet!$C$2:$C$26)</f>
        <v>3</v>
      </c>
      <c r="J5706" t="str">
        <f>_xlfn.XLOOKUP(Table1[[#This Row],[ryhmäID]],ryhmat!$A$2:$A$7,ryhmat!$B$2:$B$7)</f>
        <v>TV</v>
      </c>
      <c r="K5706">
        <f>Table1[[#This Row],[Myyntihinta]]-Table1[[#This Row],[Ostohinta]]</f>
        <v>106.38</v>
      </c>
    </row>
    <row r="5707" spans="1:11" x14ac:dyDescent="0.2">
      <c r="A5707">
        <v>56205</v>
      </c>
      <c r="B5707" s="21">
        <v>45073</v>
      </c>
      <c r="C5707" s="26" t="s">
        <v>833</v>
      </c>
      <c r="D5707">
        <v>1</v>
      </c>
      <c r="E5707">
        <v>13</v>
      </c>
      <c r="F5707">
        <v>34</v>
      </c>
      <c r="G5707">
        <v>18.3</v>
      </c>
      <c r="H5707" t="str">
        <f>_xlfn.XLOOKUP(Table1[[#This Row],[MyyjäID]],myyjat!$A$2:$A$16,myyjat!$B$2:$B$16)</f>
        <v>Mari</v>
      </c>
      <c r="I5707">
        <f>_xlfn.XLOOKUP(Table1[[#This Row],[Tuotenumero]],tuotteet!$A$2:$A$26,tuotteet!$C$2:$C$26)</f>
        <v>4</v>
      </c>
      <c r="J5707" t="str">
        <f>_xlfn.XLOOKUP(Table1[[#This Row],[ryhmäID]],ryhmat!$A$2:$A$7,ryhmat!$B$2:$B$7)</f>
        <v>Tarvikkeet</v>
      </c>
      <c r="K5707">
        <f>Table1[[#This Row],[Myyntihinta]]-Table1[[#This Row],[Ostohinta]]</f>
        <v>15.7</v>
      </c>
    </row>
    <row r="5708" spans="1:11" x14ac:dyDescent="0.2">
      <c r="A5708">
        <v>56206</v>
      </c>
      <c r="B5708" s="21">
        <v>45073</v>
      </c>
      <c r="C5708" s="26" t="s">
        <v>828</v>
      </c>
      <c r="D5708">
        <v>1</v>
      </c>
      <c r="E5708">
        <v>1</v>
      </c>
      <c r="F5708">
        <v>15</v>
      </c>
      <c r="G5708">
        <v>10.78</v>
      </c>
      <c r="H5708" t="str">
        <f>_xlfn.XLOOKUP(Table1[[#This Row],[MyyjäID]],myyjat!$A$2:$A$16,myyjat!$B$2:$B$16)</f>
        <v>Jani</v>
      </c>
      <c r="I5708">
        <f>_xlfn.XLOOKUP(Table1[[#This Row],[Tuotenumero]],tuotteet!$A$2:$A$26,tuotteet!$C$2:$C$26)</f>
        <v>4</v>
      </c>
      <c r="J5708" t="str">
        <f>_xlfn.XLOOKUP(Table1[[#This Row],[ryhmäID]],ryhmat!$A$2:$A$7,ryhmat!$B$2:$B$7)</f>
        <v>Tarvikkeet</v>
      </c>
      <c r="K5708">
        <f>Table1[[#This Row],[Myyntihinta]]-Table1[[#This Row],[Ostohinta]]</f>
        <v>4.2200000000000006</v>
      </c>
    </row>
    <row r="5709" spans="1:11" x14ac:dyDescent="0.2">
      <c r="A5709">
        <v>56207</v>
      </c>
      <c r="B5709" s="21">
        <v>45073</v>
      </c>
      <c r="C5709" s="26" t="s">
        <v>827</v>
      </c>
      <c r="D5709">
        <v>1</v>
      </c>
      <c r="E5709">
        <v>7</v>
      </c>
      <c r="F5709">
        <v>236</v>
      </c>
      <c r="G5709">
        <v>126.33</v>
      </c>
      <c r="H5709" t="str">
        <f>_xlfn.XLOOKUP(Table1[[#This Row],[MyyjäID]],myyjat!$A$2:$A$16,myyjat!$B$2:$B$16)</f>
        <v>Rauno</v>
      </c>
      <c r="I5709">
        <f>_xlfn.XLOOKUP(Table1[[#This Row],[Tuotenumero]],tuotteet!$A$2:$A$26,tuotteet!$C$2:$C$26)</f>
        <v>1</v>
      </c>
      <c r="J5709" t="str">
        <f>_xlfn.XLOOKUP(Table1[[#This Row],[ryhmäID]],ryhmat!$A$2:$A$7,ryhmat!$B$2:$B$7)</f>
        <v>Äänentoisto</v>
      </c>
      <c r="K5709">
        <f>Table1[[#This Row],[Myyntihinta]]-Table1[[#This Row],[Ostohinta]]</f>
        <v>109.67</v>
      </c>
    </row>
    <row r="5710" spans="1:11" x14ac:dyDescent="0.2">
      <c r="A5710">
        <v>56208</v>
      </c>
      <c r="B5710" s="21">
        <v>45073</v>
      </c>
      <c r="C5710" s="26" t="s">
        <v>828</v>
      </c>
      <c r="D5710">
        <v>1</v>
      </c>
      <c r="E5710">
        <v>3</v>
      </c>
      <c r="F5710">
        <v>15</v>
      </c>
      <c r="G5710">
        <v>10.63</v>
      </c>
      <c r="H5710" t="str">
        <f>_xlfn.XLOOKUP(Table1[[#This Row],[MyyjäID]],myyjat!$A$2:$A$16,myyjat!$B$2:$B$16)</f>
        <v>Pekka</v>
      </c>
      <c r="I5710">
        <f>_xlfn.XLOOKUP(Table1[[#This Row],[Tuotenumero]],tuotteet!$A$2:$A$26,tuotteet!$C$2:$C$26)</f>
        <v>4</v>
      </c>
      <c r="J5710" t="str">
        <f>_xlfn.XLOOKUP(Table1[[#This Row],[ryhmäID]],ryhmat!$A$2:$A$7,ryhmat!$B$2:$B$7)</f>
        <v>Tarvikkeet</v>
      </c>
      <c r="K5710">
        <f>Table1[[#This Row],[Myyntihinta]]-Table1[[#This Row],[Ostohinta]]</f>
        <v>4.3699999999999992</v>
      </c>
    </row>
    <row r="5711" spans="1:11" x14ac:dyDescent="0.2">
      <c r="A5711">
        <v>56209</v>
      </c>
      <c r="B5711" s="21">
        <v>45074</v>
      </c>
      <c r="C5711" s="26" t="s">
        <v>827</v>
      </c>
      <c r="D5711">
        <v>1</v>
      </c>
      <c r="E5711">
        <v>18</v>
      </c>
      <c r="F5711">
        <v>246</v>
      </c>
      <c r="G5711">
        <v>137.25</v>
      </c>
      <c r="H5711" t="str">
        <f>_xlfn.XLOOKUP(Table1[[#This Row],[MyyjäID]],myyjat!$A$2:$A$16,myyjat!$B$2:$B$16)</f>
        <v>Juhani</v>
      </c>
      <c r="I5711">
        <f>_xlfn.XLOOKUP(Table1[[#This Row],[Tuotenumero]],tuotteet!$A$2:$A$26,tuotteet!$C$2:$C$26)</f>
        <v>1</v>
      </c>
      <c r="J5711" t="str">
        <f>_xlfn.XLOOKUP(Table1[[#This Row],[ryhmäID]],ryhmat!$A$2:$A$7,ryhmat!$B$2:$B$7)</f>
        <v>Äänentoisto</v>
      </c>
      <c r="K5711">
        <f>Table1[[#This Row],[Myyntihinta]]-Table1[[#This Row],[Ostohinta]]</f>
        <v>108.75</v>
      </c>
    </row>
    <row r="5712" spans="1:11" x14ac:dyDescent="0.2">
      <c r="A5712">
        <v>56210</v>
      </c>
      <c r="B5712" s="21">
        <v>45074</v>
      </c>
      <c r="C5712" s="26" t="s">
        <v>828</v>
      </c>
      <c r="D5712">
        <v>1</v>
      </c>
      <c r="E5712">
        <v>2</v>
      </c>
      <c r="F5712">
        <v>15</v>
      </c>
      <c r="G5712">
        <v>10.49</v>
      </c>
      <c r="H5712" t="str">
        <f>_xlfn.XLOOKUP(Table1[[#This Row],[MyyjäID]],myyjat!$A$2:$A$16,myyjat!$B$2:$B$16)</f>
        <v>Petteri</v>
      </c>
      <c r="I5712">
        <f>_xlfn.XLOOKUP(Table1[[#This Row],[Tuotenumero]],tuotteet!$A$2:$A$26,tuotteet!$C$2:$C$26)</f>
        <v>4</v>
      </c>
      <c r="J5712" t="str">
        <f>_xlfn.XLOOKUP(Table1[[#This Row],[ryhmäID]],ryhmat!$A$2:$A$7,ryhmat!$B$2:$B$7)</f>
        <v>Tarvikkeet</v>
      </c>
      <c r="K5712">
        <f>Table1[[#This Row],[Myyntihinta]]-Table1[[#This Row],[Ostohinta]]</f>
        <v>4.51</v>
      </c>
    </row>
    <row r="5713" spans="1:11" x14ac:dyDescent="0.2">
      <c r="A5713">
        <v>56211</v>
      </c>
      <c r="B5713" s="21">
        <v>45075</v>
      </c>
      <c r="C5713" s="26" t="s">
        <v>828</v>
      </c>
      <c r="D5713">
        <v>1</v>
      </c>
      <c r="E5713">
        <v>9</v>
      </c>
      <c r="F5713">
        <v>15</v>
      </c>
      <c r="G5713">
        <v>11.07</v>
      </c>
      <c r="H5713" t="str">
        <f>_xlfn.XLOOKUP(Table1[[#This Row],[MyyjäID]],myyjat!$A$2:$A$16,myyjat!$B$2:$B$16)</f>
        <v>Maija</v>
      </c>
      <c r="I5713">
        <f>_xlfn.XLOOKUP(Table1[[#This Row],[Tuotenumero]],tuotteet!$A$2:$A$26,tuotteet!$C$2:$C$26)</f>
        <v>4</v>
      </c>
      <c r="J5713" t="str">
        <f>_xlfn.XLOOKUP(Table1[[#This Row],[ryhmäID]],ryhmat!$A$2:$A$7,ryhmat!$B$2:$B$7)</f>
        <v>Tarvikkeet</v>
      </c>
      <c r="K5713">
        <f>Table1[[#This Row],[Myyntihinta]]-Table1[[#This Row],[Ostohinta]]</f>
        <v>3.9299999999999997</v>
      </c>
    </row>
    <row r="5714" spans="1:11" x14ac:dyDescent="0.2">
      <c r="A5714">
        <v>56212</v>
      </c>
      <c r="B5714" s="21">
        <v>45075</v>
      </c>
      <c r="C5714" s="26" t="s">
        <v>828</v>
      </c>
      <c r="D5714">
        <v>1</v>
      </c>
      <c r="E5714">
        <v>15</v>
      </c>
      <c r="F5714">
        <v>14</v>
      </c>
      <c r="G5714">
        <v>10.15</v>
      </c>
      <c r="H5714" t="str">
        <f>_xlfn.XLOOKUP(Table1[[#This Row],[MyyjäID]],myyjat!$A$2:$A$16,myyjat!$B$2:$B$16)</f>
        <v>Sohvi</v>
      </c>
      <c r="I5714">
        <f>_xlfn.XLOOKUP(Table1[[#This Row],[Tuotenumero]],tuotteet!$A$2:$A$26,tuotteet!$C$2:$C$26)</f>
        <v>4</v>
      </c>
      <c r="J5714" t="str">
        <f>_xlfn.XLOOKUP(Table1[[#This Row],[ryhmäID]],ryhmat!$A$2:$A$7,ryhmat!$B$2:$B$7)</f>
        <v>Tarvikkeet</v>
      </c>
      <c r="K5714">
        <f>Table1[[#This Row],[Myyntihinta]]-Table1[[#This Row],[Ostohinta]]</f>
        <v>3.8499999999999996</v>
      </c>
    </row>
    <row r="5715" spans="1:11" x14ac:dyDescent="0.2">
      <c r="A5715">
        <v>56213</v>
      </c>
      <c r="B5715" s="21">
        <v>45075</v>
      </c>
      <c r="C5715" s="26" t="s">
        <v>828</v>
      </c>
      <c r="D5715">
        <v>1</v>
      </c>
      <c r="E5715">
        <v>6</v>
      </c>
      <c r="F5715">
        <v>14</v>
      </c>
      <c r="G5715">
        <v>10.53</v>
      </c>
      <c r="H5715" t="str">
        <f>_xlfn.XLOOKUP(Table1[[#This Row],[MyyjäID]],myyjat!$A$2:$A$16,myyjat!$B$2:$B$16)</f>
        <v>Hessu</v>
      </c>
      <c r="I5715">
        <f>_xlfn.XLOOKUP(Table1[[#This Row],[Tuotenumero]],tuotteet!$A$2:$A$26,tuotteet!$C$2:$C$26)</f>
        <v>4</v>
      </c>
      <c r="J5715" t="str">
        <f>_xlfn.XLOOKUP(Table1[[#This Row],[ryhmäID]],ryhmat!$A$2:$A$7,ryhmat!$B$2:$B$7)</f>
        <v>Tarvikkeet</v>
      </c>
      <c r="K5715">
        <f>Table1[[#This Row],[Myyntihinta]]-Table1[[#This Row],[Ostohinta]]</f>
        <v>3.4700000000000006</v>
      </c>
    </row>
    <row r="5716" spans="1:11" x14ac:dyDescent="0.2">
      <c r="A5716">
        <v>56214</v>
      </c>
      <c r="B5716" s="21">
        <v>45075</v>
      </c>
      <c r="C5716" s="26" t="s">
        <v>828</v>
      </c>
      <c r="D5716">
        <v>1</v>
      </c>
      <c r="E5716">
        <v>7</v>
      </c>
      <c r="F5716">
        <v>14</v>
      </c>
      <c r="G5716">
        <v>10.16</v>
      </c>
      <c r="H5716" t="str">
        <f>_xlfn.XLOOKUP(Table1[[#This Row],[MyyjäID]],myyjat!$A$2:$A$16,myyjat!$B$2:$B$16)</f>
        <v>Rauno</v>
      </c>
      <c r="I5716">
        <f>_xlfn.XLOOKUP(Table1[[#This Row],[Tuotenumero]],tuotteet!$A$2:$A$26,tuotteet!$C$2:$C$26)</f>
        <v>4</v>
      </c>
      <c r="J5716" t="str">
        <f>_xlfn.XLOOKUP(Table1[[#This Row],[ryhmäID]],ryhmat!$A$2:$A$7,ryhmat!$B$2:$B$7)</f>
        <v>Tarvikkeet</v>
      </c>
      <c r="K5716">
        <f>Table1[[#This Row],[Myyntihinta]]-Table1[[#This Row],[Ostohinta]]</f>
        <v>3.84</v>
      </c>
    </row>
    <row r="5717" spans="1:11" x14ac:dyDescent="0.2">
      <c r="A5717">
        <v>56215</v>
      </c>
      <c r="B5717" s="21">
        <v>45075</v>
      </c>
      <c r="C5717" s="26" t="s">
        <v>830</v>
      </c>
      <c r="D5717">
        <v>1</v>
      </c>
      <c r="E5717">
        <v>2</v>
      </c>
      <c r="F5717">
        <v>55</v>
      </c>
      <c r="G5717">
        <v>43.41</v>
      </c>
      <c r="H5717" t="str">
        <f>_xlfn.XLOOKUP(Table1[[#This Row],[MyyjäID]],myyjat!$A$2:$A$16,myyjat!$B$2:$B$16)</f>
        <v>Petteri</v>
      </c>
      <c r="I5717">
        <f>_xlfn.XLOOKUP(Table1[[#This Row],[Tuotenumero]],tuotteet!$A$2:$A$26,tuotteet!$C$2:$C$26)</f>
        <v>4</v>
      </c>
      <c r="J5717" t="str">
        <f>_xlfn.XLOOKUP(Table1[[#This Row],[ryhmäID]],ryhmat!$A$2:$A$7,ryhmat!$B$2:$B$7)</f>
        <v>Tarvikkeet</v>
      </c>
      <c r="K5717">
        <f>Table1[[#This Row],[Myyntihinta]]-Table1[[#This Row],[Ostohinta]]</f>
        <v>11.590000000000003</v>
      </c>
    </row>
    <row r="5718" spans="1:11" x14ac:dyDescent="0.2">
      <c r="A5718">
        <v>56216</v>
      </c>
      <c r="B5718" s="21">
        <v>45076</v>
      </c>
      <c r="C5718" s="26" t="s">
        <v>828</v>
      </c>
      <c r="D5718">
        <v>1</v>
      </c>
      <c r="E5718">
        <v>7</v>
      </c>
      <c r="F5718">
        <v>14</v>
      </c>
      <c r="G5718">
        <v>10.32</v>
      </c>
      <c r="H5718" t="str">
        <f>_xlfn.XLOOKUP(Table1[[#This Row],[MyyjäID]],myyjat!$A$2:$A$16,myyjat!$B$2:$B$16)</f>
        <v>Rauno</v>
      </c>
      <c r="I5718">
        <f>_xlfn.XLOOKUP(Table1[[#This Row],[Tuotenumero]],tuotteet!$A$2:$A$26,tuotteet!$C$2:$C$26)</f>
        <v>4</v>
      </c>
      <c r="J5718" t="str">
        <f>_xlfn.XLOOKUP(Table1[[#This Row],[ryhmäID]],ryhmat!$A$2:$A$7,ryhmat!$B$2:$B$7)</f>
        <v>Tarvikkeet</v>
      </c>
      <c r="K5718">
        <f>Table1[[#This Row],[Myyntihinta]]-Table1[[#This Row],[Ostohinta]]</f>
        <v>3.6799999999999997</v>
      </c>
    </row>
    <row r="5719" spans="1:11" x14ac:dyDescent="0.2">
      <c r="A5719">
        <v>56217</v>
      </c>
      <c r="B5719" s="21">
        <v>45076</v>
      </c>
      <c r="C5719" s="26" t="s">
        <v>828</v>
      </c>
      <c r="D5719">
        <v>1</v>
      </c>
      <c r="E5719">
        <v>3</v>
      </c>
      <c r="F5719">
        <v>15</v>
      </c>
      <c r="G5719">
        <v>10.76</v>
      </c>
      <c r="H5719" t="str">
        <f>_xlfn.XLOOKUP(Table1[[#This Row],[MyyjäID]],myyjat!$A$2:$A$16,myyjat!$B$2:$B$16)</f>
        <v>Pekka</v>
      </c>
      <c r="I5719">
        <f>_xlfn.XLOOKUP(Table1[[#This Row],[Tuotenumero]],tuotteet!$A$2:$A$26,tuotteet!$C$2:$C$26)</f>
        <v>4</v>
      </c>
      <c r="J5719" t="str">
        <f>_xlfn.XLOOKUP(Table1[[#This Row],[ryhmäID]],ryhmat!$A$2:$A$7,ryhmat!$B$2:$B$7)</f>
        <v>Tarvikkeet</v>
      </c>
      <c r="K5719">
        <f>Table1[[#This Row],[Myyntihinta]]-Table1[[#This Row],[Ostohinta]]</f>
        <v>4.24</v>
      </c>
    </row>
    <row r="5720" spans="1:11" x14ac:dyDescent="0.2">
      <c r="A5720">
        <v>56218</v>
      </c>
      <c r="B5720" s="21">
        <v>45076</v>
      </c>
      <c r="C5720" s="26" t="s">
        <v>828</v>
      </c>
      <c r="D5720">
        <v>1</v>
      </c>
      <c r="E5720">
        <v>9</v>
      </c>
      <c r="F5720">
        <v>14</v>
      </c>
      <c r="G5720">
        <v>10.26</v>
      </c>
      <c r="H5720" t="str">
        <f>_xlfn.XLOOKUP(Table1[[#This Row],[MyyjäID]],myyjat!$A$2:$A$16,myyjat!$B$2:$B$16)</f>
        <v>Maija</v>
      </c>
      <c r="I5720">
        <f>_xlfn.XLOOKUP(Table1[[#This Row],[Tuotenumero]],tuotteet!$A$2:$A$26,tuotteet!$C$2:$C$26)</f>
        <v>4</v>
      </c>
      <c r="J5720" t="str">
        <f>_xlfn.XLOOKUP(Table1[[#This Row],[ryhmäID]],ryhmat!$A$2:$A$7,ryhmat!$B$2:$B$7)</f>
        <v>Tarvikkeet</v>
      </c>
      <c r="K5720">
        <f>Table1[[#This Row],[Myyntihinta]]-Table1[[#This Row],[Ostohinta]]</f>
        <v>3.74</v>
      </c>
    </row>
    <row r="5721" spans="1:11" x14ac:dyDescent="0.2">
      <c r="A5721">
        <v>56219</v>
      </c>
      <c r="B5721" s="21">
        <v>45076</v>
      </c>
      <c r="C5721" s="26" t="s">
        <v>831</v>
      </c>
      <c r="D5721">
        <v>1</v>
      </c>
      <c r="E5721">
        <v>10</v>
      </c>
      <c r="F5721">
        <v>113</v>
      </c>
      <c r="G5721">
        <v>76.63</v>
      </c>
      <c r="H5721" t="str">
        <f>_xlfn.XLOOKUP(Table1[[#This Row],[MyyjäID]],myyjat!$A$2:$A$16,myyjat!$B$2:$B$16)</f>
        <v>Jenni</v>
      </c>
      <c r="I5721">
        <f>_xlfn.XLOOKUP(Table1[[#This Row],[Tuotenumero]],tuotteet!$A$2:$A$26,tuotteet!$C$2:$C$26)</f>
        <v>6</v>
      </c>
      <c r="J5721" t="str">
        <f>_xlfn.XLOOKUP(Table1[[#This Row],[ryhmäID]],ryhmat!$A$2:$A$7,ryhmat!$B$2:$B$7)</f>
        <v>Digiboxit</v>
      </c>
      <c r="K5721">
        <f>Table1[[#This Row],[Myyntihinta]]-Table1[[#This Row],[Ostohinta]]</f>
        <v>36.370000000000005</v>
      </c>
    </row>
    <row r="5722" spans="1:11" x14ac:dyDescent="0.2">
      <c r="A5722">
        <v>56220</v>
      </c>
      <c r="B5722" s="21">
        <v>45077</v>
      </c>
      <c r="C5722" s="26" t="s">
        <v>828</v>
      </c>
      <c r="D5722">
        <v>1</v>
      </c>
      <c r="E5722">
        <v>6</v>
      </c>
      <c r="F5722">
        <v>14</v>
      </c>
      <c r="G5722">
        <v>10.59</v>
      </c>
      <c r="H5722" t="str">
        <f>_xlfn.XLOOKUP(Table1[[#This Row],[MyyjäID]],myyjat!$A$2:$A$16,myyjat!$B$2:$B$16)</f>
        <v>Hessu</v>
      </c>
      <c r="I5722">
        <f>_xlfn.XLOOKUP(Table1[[#This Row],[Tuotenumero]],tuotteet!$A$2:$A$26,tuotteet!$C$2:$C$26)</f>
        <v>4</v>
      </c>
      <c r="J5722" t="str">
        <f>_xlfn.XLOOKUP(Table1[[#This Row],[ryhmäID]],ryhmat!$A$2:$A$7,ryhmat!$B$2:$B$7)</f>
        <v>Tarvikkeet</v>
      </c>
      <c r="K5722">
        <f>Table1[[#This Row],[Myyntihinta]]-Table1[[#This Row],[Ostohinta]]</f>
        <v>3.41</v>
      </c>
    </row>
    <row r="5723" spans="1:11" x14ac:dyDescent="0.2">
      <c r="A5723">
        <v>56221</v>
      </c>
      <c r="B5723" s="21">
        <v>45077</v>
      </c>
      <c r="C5723" s="26" t="s">
        <v>828</v>
      </c>
      <c r="D5723">
        <v>3</v>
      </c>
      <c r="E5723">
        <v>6</v>
      </c>
      <c r="F5723">
        <v>14</v>
      </c>
      <c r="G5723">
        <v>10.67</v>
      </c>
      <c r="H5723" t="str">
        <f>_xlfn.XLOOKUP(Table1[[#This Row],[MyyjäID]],myyjat!$A$2:$A$16,myyjat!$B$2:$B$16)</f>
        <v>Hessu</v>
      </c>
      <c r="I5723">
        <f>_xlfn.XLOOKUP(Table1[[#This Row],[Tuotenumero]],tuotteet!$A$2:$A$26,tuotteet!$C$2:$C$26)</f>
        <v>4</v>
      </c>
      <c r="J5723" t="str">
        <f>_xlfn.XLOOKUP(Table1[[#This Row],[ryhmäID]],ryhmat!$A$2:$A$7,ryhmat!$B$2:$B$7)</f>
        <v>Tarvikkeet</v>
      </c>
      <c r="K5723">
        <f>Table1[[#This Row],[Myyntihinta]]-Table1[[#This Row],[Ostohinta]]</f>
        <v>3.33</v>
      </c>
    </row>
    <row r="5724" spans="1:11" x14ac:dyDescent="0.2">
      <c r="A5724">
        <v>56222</v>
      </c>
      <c r="B5724" s="21">
        <v>45077</v>
      </c>
      <c r="C5724" s="26" t="s">
        <v>828</v>
      </c>
      <c r="D5724">
        <v>1</v>
      </c>
      <c r="E5724">
        <v>3</v>
      </c>
      <c r="F5724">
        <v>15</v>
      </c>
      <c r="G5724">
        <v>10.78</v>
      </c>
      <c r="H5724" t="str">
        <f>_xlfn.XLOOKUP(Table1[[#This Row],[MyyjäID]],myyjat!$A$2:$A$16,myyjat!$B$2:$B$16)</f>
        <v>Pekka</v>
      </c>
      <c r="I5724">
        <f>_xlfn.XLOOKUP(Table1[[#This Row],[Tuotenumero]],tuotteet!$A$2:$A$26,tuotteet!$C$2:$C$26)</f>
        <v>4</v>
      </c>
      <c r="J5724" t="str">
        <f>_xlfn.XLOOKUP(Table1[[#This Row],[ryhmäID]],ryhmat!$A$2:$A$7,ryhmat!$B$2:$B$7)</f>
        <v>Tarvikkeet</v>
      </c>
      <c r="K5724">
        <f>Table1[[#This Row],[Myyntihinta]]-Table1[[#This Row],[Ostohinta]]</f>
        <v>4.2200000000000006</v>
      </c>
    </row>
    <row r="5725" spans="1:11" x14ac:dyDescent="0.2">
      <c r="A5725">
        <v>56223</v>
      </c>
      <c r="B5725" s="21">
        <v>45078</v>
      </c>
      <c r="C5725" s="26" t="s">
        <v>828</v>
      </c>
      <c r="D5725">
        <v>1</v>
      </c>
      <c r="E5725">
        <v>19</v>
      </c>
      <c r="F5725">
        <v>14</v>
      </c>
      <c r="G5725">
        <v>11.18</v>
      </c>
      <c r="H5725" t="str">
        <f>_xlfn.XLOOKUP(Table1[[#This Row],[MyyjäID]],myyjat!$A$2:$A$16,myyjat!$B$2:$B$16)</f>
        <v>Valtteri</v>
      </c>
      <c r="I5725">
        <f>_xlfn.XLOOKUP(Table1[[#This Row],[Tuotenumero]],tuotteet!$A$2:$A$26,tuotteet!$C$2:$C$26)</f>
        <v>4</v>
      </c>
      <c r="J5725" t="str">
        <f>_xlfn.XLOOKUP(Table1[[#This Row],[ryhmäID]],ryhmat!$A$2:$A$7,ryhmat!$B$2:$B$7)</f>
        <v>Tarvikkeet</v>
      </c>
      <c r="K5725">
        <f>Table1[[#This Row],[Myyntihinta]]-Table1[[#This Row],[Ostohinta]]</f>
        <v>2.8200000000000003</v>
      </c>
    </row>
    <row r="5726" spans="1:11" x14ac:dyDescent="0.2">
      <c r="A5726">
        <v>56224</v>
      </c>
      <c r="B5726" s="21">
        <v>45078</v>
      </c>
      <c r="C5726" s="26" t="s">
        <v>828</v>
      </c>
      <c r="D5726">
        <v>1</v>
      </c>
      <c r="E5726">
        <v>13</v>
      </c>
      <c r="F5726">
        <v>14</v>
      </c>
      <c r="G5726">
        <v>11.08</v>
      </c>
      <c r="H5726" t="str">
        <f>_xlfn.XLOOKUP(Table1[[#This Row],[MyyjäID]],myyjat!$A$2:$A$16,myyjat!$B$2:$B$16)</f>
        <v>Mari</v>
      </c>
      <c r="I5726">
        <f>_xlfn.XLOOKUP(Table1[[#This Row],[Tuotenumero]],tuotteet!$A$2:$A$26,tuotteet!$C$2:$C$26)</f>
        <v>4</v>
      </c>
      <c r="J5726" t="str">
        <f>_xlfn.XLOOKUP(Table1[[#This Row],[ryhmäID]],ryhmat!$A$2:$A$7,ryhmat!$B$2:$B$7)</f>
        <v>Tarvikkeet</v>
      </c>
      <c r="K5726">
        <f>Table1[[#This Row],[Myyntihinta]]-Table1[[#This Row],[Ostohinta]]</f>
        <v>2.92</v>
      </c>
    </row>
    <row r="5727" spans="1:11" x14ac:dyDescent="0.2">
      <c r="A5727">
        <v>56225</v>
      </c>
      <c r="B5727" s="21">
        <v>45078</v>
      </c>
      <c r="C5727" s="26" t="s">
        <v>828</v>
      </c>
      <c r="D5727">
        <v>1</v>
      </c>
      <c r="E5727">
        <v>11</v>
      </c>
      <c r="F5727">
        <v>15</v>
      </c>
      <c r="G5727">
        <v>10.57</v>
      </c>
      <c r="H5727" t="str">
        <f>_xlfn.XLOOKUP(Table1[[#This Row],[MyyjäID]],myyjat!$A$2:$A$16,myyjat!$B$2:$B$16)</f>
        <v>Lisbeth</v>
      </c>
      <c r="I5727">
        <f>_xlfn.XLOOKUP(Table1[[#This Row],[Tuotenumero]],tuotteet!$A$2:$A$26,tuotteet!$C$2:$C$26)</f>
        <v>4</v>
      </c>
      <c r="J5727" t="str">
        <f>_xlfn.XLOOKUP(Table1[[#This Row],[ryhmäID]],ryhmat!$A$2:$A$7,ryhmat!$B$2:$B$7)</f>
        <v>Tarvikkeet</v>
      </c>
      <c r="K5727">
        <f>Table1[[#This Row],[Myyntihinta]]-Table1[[#This Row],[Ostohinta]]</f>
        <v>4.43</v>
      </c>
    </row>
    <row r="5728" spans="1:11" x14ac:dyDescent="0.2">
      <c r="A5728">
        <v>56226</v>
      </c>
      <c r="B5728" s="21">
        <v>45078</v>
      </c>
      <c r="C5728" s="26" t="s">
        <v>827</v>
      </c>
      <c r="D5728">
        <v>1</v>
      </c>
      <c r="E5728">
        <v>10</v>
      </c>
      <c r="F5728">
        <v>251</v>
      </c>
      <c r="G5728">
        <v>138.77000000000001</v>
      </c>
      <c r="H5728" t="str">
        <f>_xlfn.XLOOKUP(Table1[[#This Row],[MyyjäID]],myyjat!$A$2:$A$16,myyjat!$B$2:$B$16)</f>
        <v>Jenni</v>
      </c>
      <c r="I5728">
        <f>_xlfn.XLOOKUP(Table1[[#This Row],[Tuotenumero]],tuotteet!$A$2:$A$26,tuotteet!$C$2:$C$26)</f>
        <v>1</v>
      </c>
      <c r="J5728" t="str">
        <f>_xlfn.XLOOKUP(Table1[[#This Row],[ryhmäID]],ryhmat!$A$2:$A$7,ryhmat!$B$2:$B$7)</f>
        <v>Äänentoisto</v>
      </c>
      <c r="K5728">
        <f>Table1[[#This Row],[Myyntihinta]]-Table1[[#This Row],[Ostohinta]]</f>
        <v>112.22999999999999</v>
      </c>
    </row>
    <row r="5729" spans="1:11" x14ac:dyDescent="0.2">
      <c r="A5729">
        <v>56227</v>
      </c>
      <c r="B5729" s="21">
        <v>45078</v>
      </c>
      <c r="C5729" s="26" t="s">
        <v>829</v>
      </c>
      <c r="D5729">
        <v>1</v>
      </c>
      <c r="E5729">
        <v>6</v>
      </c>
      <c r="F5729">
        <v>318</v>
      </c>
      <c r="G5729">
        <v>224.2</v>
      </c>
      <c r="H5729" t="str">
        <f>_xlfn.XLOOKUP(Table1[[#This Row],[MyyjäID]],myyjat!$A$2:$A$16,myyjat!$B$2:$B$16)</f>
        <v>Hessu</v>
      </c>
      <c r="I5729">
        <f>_xlfn.XLOOKUP(Table1[[#This Row],[Tuotenumero]],tuotteet!$A$2:$A$26,tuotteet!$C$2:$C$26)</f>
        <v>3</v>
      </c>
      <c r="J5729" t="str">
        <f>_xlfn.XLOOKUP(Table1[[#This Row],[ryhmäID]],ryhmat!$A$2:$A$7,ryhmat!$B$2:$B$7)</f>
        <v>TV</v>
      </c>
      <c r="K5729">
        <f>Table1[[#This Row],[Myyntihinta]]-Table1[[#This Row],[Ostohinta]]</f>
        <v>93.800000000000011</v>
      </c>
    </row>
    <row r="5730" spans="1:11" x14ac:dyDescent="0.2">
      <c r="A5730">
        <v>56228</v>
      </c>
      <c r="B5730" s="21">
        <v>45079</v>
      </c>
      <c r="C5730" s="26" t="s">
        <v>828</v>
      </c>
      <c r="D5730">
        <v>1</v>
      </c>
      <c r="E5730">
        <v>7</v>
      </c>
      <c r="F5730">
        <v>14</v>
      </c>
      <c r="G5730">
        <v>10.6</v>
      </c>
      <c r="H5730" t="str">
        <f>_xlfn.XLOOKUP(Table1[[#This Row],[MyyjäID]],myyjat!$A$2:$A$16,myyjat!$B$2:$B$16)</f>
        <v>Rauno</v>
      </c>
      <c r="I5730">
        <f>_xlfn.XLOOKUP(Table1[[#This Row],[Tuotenumero]],tuotteet!$A$2:$A$26,tuotteet!$C$2:$C$26)</f>
        <v>4</v>
      </c>
      <c r="J5730" t="str">
        <f>_xlfn.XLOOKUP(Table1[[#This Row],[ryhmäID]],ryhmat!$A$2:$A$7,ryhmat!$B$2:$B$7)</f>
        <v>Tarvikkeet</v>
      </c>
      <c r="K5730">
        <f>Table1[[#This Row],[Myyntihinta]]-Table1[[#This Row],[Ostohinta]]</f>
        <v>3.4000000000000004</v>
      </c>
    </row>
    <row r="5731" spans="1:11" x14ac:dyDescent="0.2">
      <c r="A5731">
        <v>56229</v>
      </c>
      <c r="B5731" s="21">
        <v>45079</v>
      </c>
      <c r="C5731" s="26" t="s">
        <v>827</v>
      </c>
      <c r="D5731">
        <v>1</v>
      </c>
      <c r="E5731">
        <v>3</v>
      </c>
      <c r="F5731">
        <v>248</v>
      </c>
      <c r="G5731">
        <v>129.83000000000001</v>
      </c>
      <c r="H5731" t="str">
        <f>_xlfn.XLOOKUP(Table1[[#This Row],[MyyjäID]],myyjat!$A$2:$A$16,myyjat!$B$2:$B$16)</f>
        <v>Pekka</v>
      </c>
      <c r="I5731">
        <f>_xlfn.XLOOKUP(Table1[[#This Row],[Tuotenumero]],tuotteet!$A$2:$A$26,tuotteet!$C$2:$C$26)</f>
        <v>1</v>
      </c>
      <c r="J5731" t="str">
        <f>_xlfn.XLOOKUP(Table1[[#This Row],[ryhmäID]],ryhmat!$A$2:$A$7,ryhmat!$B$2:$B$7)</f>
        <v>Äänentoisto</v>
      </c>
      <c r="K5731">
        <f>Table1[[#This Row],[Myyntihinta]]-Table1[[#This Row],[Ostohinta]]</f>
        <v>118.16999999999999</v>
      </c>
    </row>
    <row r="5732" spans="1:11" x14ac:dyDescent="0.2">
      <c r="A5732">
        <v>56230</v>
      </c>
      <c r="B5732" s="21">
        <v>45080</v>
      </c>
      <c r="C5732" s="26" t="s">
        <v>831</v>
      </c>
      <c r="D5732">
        <v>1</v>
      </c>
      <c r="E5732">
        <v>13</v>
      </c>
      <c r="F5732">
        <v>113</v>
      </c>
      <c r="G5732">
        <v>73.73</v>
      </c>
      <c r="H5732" t="str">
        <f>_xlfn.XLOOKUP(Table1[[#This Row],[MyyjäID]],myyjat!$A$2:$A$16,myyjat!$B$2:$B$16)</f>
        <v>Mari</v>
      </c>
      <c r="I5732">
        <f>_xlfn.XLOOKUP(Table1[[#This Row],[Tuotenumero]],tuotteet!$A$2:$A$26,tuotteet!$C$2:$C$26)</f>
        <v>6</v>
      </c>
      <c r="J5732" t="str">
        <f>_xlfn.XLOOKUP(Table1[[#This Row],[ryhmäID]],ryhmat!$A$2:$A$7,ryhmat!$B$2:$B$7)</f>
        <v>Digiboxit</v>
      </c>
      <c r="K5732">
        <f>Table1[[#This Row],[Myyntihinta]]-Table1[[#This Row],[Ostohinta]]</f>
        <v>39.269999999999996</v>
      </c>
    </row>
    <row r="5733" spans="1:11" x14ac:dyDescent="0.2">
      <c r="A5733">
        <v>56231</v>
      </c>
      <c r="B5733" s="21">
        <v>45080</v>
      </c>
      <c r="C5733" s="26" t="s">
        <v>828</v>
      </c>
      <c r="D5733">
        <v>1</v>
      </c>
      <c r="E5733">
        <v>7</v>
      </c>
      <c r="F5733">
        <v>14</v>
      </c>
      <c r="G5733">
        <v>11.12</v>
      </c>
      <c r="H5733" t="str">
        <f>_xlfn.XLOOKUP(Table1[[#This Row],[MyyjäID]],myyjat!$A$2:$A$16,myyjat!$B$2:$B$16)</f>
        <v>Rauno</v>
      </c>
      <c r="I5733">
        <f>_xlfn.XLOOKUP(Table1[[#This Row],[Tuotenumero]],tuotteet!$A$2:$A$26,tuotteet!$C$2:$C$26)</f>
        <v>4</v>
      </c>
      <c r="J5733" t="str">
        <f>_xlfn.XLOOKUP(Table1[[#This Row],[ryhmäID]],ryhmat!$A$2:$A$7,ryhmat!$B$2:$B$7)</f>
        <v>Tarvikkeet</v>
      </c>
      <c r="K5733">
        <f>Table1[[#This Row],[Myyntihinta]]-Table1[[#This Row],[Ostohinta]]</f>
        <v>2.8800000000000008</v>
      </c>
    </row>
    <row r="5734" spans="1:11" x14ac:dyDescent="0.2">
      <c r="A5734">
        <v>56232</v>
      </c>
      <c r="B5734" s="21">
        <v>45080</v>
      </c>
      <c r="C5734" s="26" t="s">
        <v>828</v>
      </c>
      <c r="D5734">
        <v>1</v>
      </c>
      <c r="E5734">
        <v>9</v>
      </c>
      <c r="F5734">
        <v>15</v>
      </c>
      <c r="G5734">
        <v>10.77</v>
      </c>
      <c r="H5734" t="str">
        <f>_xlfn.XLOOKUP(Table1[[#This Row],[MyyjäID]],myyjat!$A$2:$A$16,myyjat!$B$2:$B$16)</f>
        <v>Maija</v>
      </c>
      <c r="I5734">
        <f>_xlfn.XLOOKUP(Table1[[#This Row],[Tuotenumero]],tuotteet!$A$2:$A$26,tuotteet!$C$2:$C$26)</f>
        <v>4</v>
      </c>
      <c r="J5734" t="str">
        <f>_xlfn.XLOOKUP(Table1[[#This Row],[ryhmäID]],ryhmat!$A$2:$A$7,ryhmat!$B$2:$B$7)</f>
        <v>Tarvikkeet</v>
      </c>
      <c r="K5734">
        <f>Table1[[#This Row],[Myyntihinta]]-Table1[[#This Row],[Ostohinta]]</f>
        <v>4.2300000000000004</v>
      </c>
    </row>
    <row r="5735" spans="1:11" x14ac:dyDescent="0.2">
      <c r="A5735">
        <v>56233</v>
      </c>
      <c r="B5735" s="21">
        <v>45080</v>
      </c>
      <c r="C5735" s="26" t="s">
        <v>830</v>
      </c>
      <c r="D5735">
        <v>1</v>
      </c>
      <c r="E5735">
        <v>6</v>
      </c>
      <c r="F5735">
        <v>58</v>
      </c>
      <c r="G5735">
        <v>45.15</v>
      </c>
      <c r="H5735" t="str">
        <f>_xlfn.XLOOKUP(Table1[[#This Row],[MyyjäID]],myyjat!$A$2:$A$16,myyjat!$B$2:$B$16)</f>
        <v>Hessu</v>
      </c>
      <c r="I5735">
        <f>_xlfn.XLOOKUP(Table1[[#This Row],[Tuotenumero]],tuotteet!$A$2:$A$26,tuotteet!$C$2:$C$26)</f>
        <v>4</v>
      </c>
      <c r="J5735" t="str">
        <f>_xlfn.XLOOKUP(Table1[[#This Row],[ryhmäID]],ryhmat!$A$2:$A$7,ryhmat!$B$2:$B$7)</f>
        <v>Tarvikkeet</v>
      </c>
      <c r="K5735">
        <f>Table1[[#This Row],[Myyntihinta]]-Table1[[#This Row],[Ostohinta]]</f>
        <v>12.850000000000001</v>
      </c>
    </row>
    <row r="5736" spans="1:11" x14ac:dyDescent="0.2">
      <c r="A5736">
        <v>56234</v>
      </c>
      <c r="B5736" s="21">
        <v>45081</v>
      </c>
      <c r="C5736" s="26" t="s">
        <v>828</v>
      </c>
      <c r="D5736">
        <v>1</v>
      </c>
      <c r="E5736">
        <v>5</v>
      </c>
      <c r="F5736">
        <v>14</v>
      </c>
      <c r="G5736">
        <v>10.73</v>
      </c>
      <c r="H5736" t="str">
        <f>_xlfn.XLOOKUP(Table1[[#This Row],[MyyjäID]],myyjat!$A$2:$A$16,myyjat!$B$2:$B$16)</f>
        <v>Liisa</v>
      </c>
      <c r="I5736">
        <f>_xlfn.XLOOKUP(Table1[[#This Row],[Tuotenumero]],tuotteet!$A$2:$A$26,tuotteet!$C$2:$C$26)</f>
        <v>4</v>
      </c>
      <c r="J5736" t="str">
        <f>_xlfn.XLOOKUP(Table1[[#This Row],[ryhmäID]],ryhmat!$A$2:$A$7,ryhmat!$B$2:$B$7)</f>
        <v>Tarvikkeet</v>
      </c>
      <c r="K5736">
        <f>Table1[[#This Row],[Myyntihinta]]-Table1[[#This Row],[Ostohinta]]</f>
        <v>3.2699999999999996</v>
      </c>
    </row>
    <row r="5737" spans="1:11" x14ac:dyDescent="0.2">
      <c r="A5737">
        <v>56235</v>
      </c>
      <c r="B5737" s="21">
        <v>45081</v>
      </c>
      <c r="C5737" s="26" t="s">
        <v>828</v>
      </c>
      <c r="D5737">
        <v>1</v>
      </c>
      <c r="E5737">
        <v>14</v>
      </c>
      <c r="F5737">
        <v>14</v>
      </c>
      <c r="G5737">
        <v>11.02</v>
      </c>
      <c r="H5737" t="str">
        <f>_xlfn.XLOOKUP(Table1[[#This Row],[MyyjäID]],myyjat!$A$2:$A$16,myyjat!$B$2:$B$16)</f>
        <v>Hillevi</v>
      </c>
      <c r="I5737">
        <f>_xlfn.XLOOKUP(Table1[[#This Row],[Tuotenumero]],tuotteet!$A$2:$A$26,tuotteet!$C$2:$C$26)</f>
        <v>4</v>
      </c>
      <c r="J5737" t="str">
        <f>_xlfn.XLOOKUP(Table1[[#This Row],[ryhmäID]],ryhmat!$A$2:$A$7,ryhmat!$B$2:$B$7)</f>
        <v>Tarvikkeet</v>
      </c>
      <c r="K5737">
        <f>Table1[[#This Row],[Myyntihinta]]-Table1[[#This Row],[Ostohinta]]</f>
        <v>2.9800000000000004</v>
      </c>
    </row>
    <row r="5738" spans="1:11" x14ac:dyDescent="0.2">
      <c r="A5738">
        <v>56236</v>
      </c>
      <c r="B5738" s="21">
        <v>45081</v>
      </c>
      <c r="C5738" s="26" t="s">
        <v>833</v>
      </c>
      <c r="D5738">
        <v>1</v>
      </c>
      <c r="E5738">
        <v>7</v>
      </c>
      <c r="F5738">
        <v>31</v>
      </c>
      <c r="G5738">
        <v>19.77</v>
      </c>
      <c r="H5738" t="str">
        <f>_xlfn.XLOOKUP(Table1[[#This Row],[MyyjäID]],myyjat!$A$2:$A$16,myyjat!$B$2:$B$16)</f>
        <v>Rauno</v>
      </c>
      <c r="I5738">
        <f>_xlfn.XLOOKUP(Table1[[#This Row],[Tuotenumero]],tuotteet!$A$2:$A$26,tuotteet!$C$2:$C$26)</f>
        <v>4</v>
      </c>
      <c r="J5738" t="str">
        <f>_xlfn.XLOOKUP(Table1[[#This Row],[ryhmäID]],ryhmat!$A$2:$A$7,ryhmat!$B$2:$B$7)</f>
        <v>Tarvikkeet</v>
      </c>
      <c r="K5738">
        <f>Table1[[#This Row],[Myyntihinta]]-Table1[[#This Row],[Ostohinta]]</f>
        <v>11.23</v>
      </c>
    </row>
    <row r="5739" spans="1:11" x14ac:dyDescent="0.2">
      <c r="A5739">
        <v>56237</v>
      </c>
      <c r="B5739" s="21">
        <v>45082</v>
      </c>
      <c r="C5739" s="26" t="s">
        <v>829</v>
      </c>
      <c r="D5739">
        <v>1</v>
      </c>
      <c r="E5739">
        <v>3</v>
      </c>
      <c r="F5739">
        <v>339</v>
      </c>
      <c r="G5739">
        <v>229.7</v>
      </c>
      <c r="H5739" t="str">
        <f>_xlfn.XLOOKUP(Table1[[#This Row],[MyyjäID]],myyjat!$A$2:$A$16,myyjat!$B$2:$B$16)</f>
        <v>Pekka</v>
      </c>
      <c r="I5739">
        <f>_xlfn.XLOOKUP(Table1[[#This Row],[Tuotenumero]],tuotteet!$A$2:$A$26,tuotteet!$C$2:$C$26)</f>
        <v>3</v>
      </c>
      <c r="J5739" t="str">
        <f>_xlfn.XLOOKUP(Table1[[#This Row],[ryhmäID]],ryhmat!$A$2:$A$7,ryhmat!$B$2:$B$7)</f>
        <v>TV</v>
      </c>
      <c r="K5739">
        <f>Table1[[#This Row],[Myyntihinta]]-Table1[[#This Row],[Ostohinta]]</f>
        <v>109.30000000000001</v>
      </c>
    </row>
    <row r="5740" spans="1:11" x14ac:dyDescent="0.2">
      <c r="A5740">
        <v>56238</v>
      </c>
      <c r="B5740" s="21">
        <v>45082</v>
      </c>
      <c r="C5740" s="26" t="s">
        <v>828</v>
      </c>
      <c r="D5740">
        <v>1</v>
      </c>
      <c r="E5740">
        <v>1</v>
      </c>
      <c r="F5740">
        <v>15</v>
      </c>
      <c r="G5740">
        <v>10.6</v>
      </c>
      <c r="H5740" t="str">
        <f>_xlfn.XLOOKUP(Table1[[#This Row],[MyyjäID]],myyjat!$A$2:$A$16,myyjat!$B$2:$B$16)</f>
        <v>Jani</v>
      </c>
      <c r="I5740">
        <f>_xlfn.XLOOKUP(Table1[[#This Row],[Tuotenumero]],tuotteet!$A$2:$A$26,tuotteet!$C$2:$C$26)</f>
        <v>4</v>
      </c>
      <c r="J5740" t="str">
        <f>_xlfn.XLOOKUP(Table1[[#This Row],[ryhmäID]],ryhmat!$A$2:$A$7,ryhmat!$B$2:$B$7)</f>
        <v>Tarvikkeet</v>
      </c>
      <c r="K5740">
        <f>Table1[[#This Row],[Myyntihinta]]-Table1[[#This Row],[Ostohinta]]</f>
        <v>4.4000000000000004</v>
      </c>
    </row>
    <row r="5741" spans="1:11" x14ac:dyDescent="0.2">
      <c r="A5741">
        <v>56239</v>
      </c>
      <c r="B5741" s="21">
        <v>45083</v>
      </c>
      <c r="C5741" s="26" t="s">
        <v>828</v>
      </c>
      <c r="D5741">
        <v>1</v>
      </c>
      <c r="E5741">
        <v>14</v>
      </c>
      <c r="F5741">
        <v>14</v>
      </c>
      <c r="G5741">
        <v>10.66</v>
      </c>
      <c r="H5741" t="str">
        <f>_xlfn.XLOOKUP(Table1[[#This Row],[MyyjäID]],myyjat!$A$2:$A$16,myyjat!$B$2:$B$16)</f>
        <v>Hillevi</v>
      </c>
      <c r="I5741">
        <f>_xlfn.XLOOKUP(Table1[[#This Row],[Tuotenumero]],tuotteet!$A$2:$A$26,tuotteet!$C$2:$C$26)</f>
        <v>4</v>
      </c>
      <c r="J5741" t="str">
        <f>_xlfn.XLOOKUP(Table1[[#This Row],[ryhmäID]],ryhmat!$A$2:$A$7,ryhmat!$B$2:$B$7)</f>
        <v>Tarvikkeet</v>
      </c>
      <c r="K5741">
        <f>Table1[[#This Row],[Myyntihinta]]-Table1[[#This Row],[Ostohinta]]</f>
        <v>3.34</v>
      </c>
    </row>
    <row r="5742" spans="1:11" x14ac:dyDescent="0.2">
      <c r="A5742">
        <v>56240</v>
      </c>
      <c r="B5742" s="21">
        <v>45083</v>
      </c>
      <c r="C5742" s="26" t="s">
        <v>827</v>
      </c>
      <c r="D5742">
        <v>1</v>
      </c>
      <c r="E5742">
        <v>1</v>
      </c>
      <c r="F5742">
        <v>253</v>
      </c>
      <c r="G5742">
        <v>137.78</v>
      </c>
      <c r="H5742" t="str">
        <f>_xlfn.XLOOKUP(Table1[[#This Row],[MyyjäID]],myyjat!$A$2:$A$16,myyjat!$B$2:$B$16)</f>
        <v>Jani</v>
      </c>
      <c r="I5742">
        <f>_xlfn.XLOOKUP(Table1[[#This Row],[Tuotenumero]],tuotteet!$A$2:$A$26,tuotteet!$C$2:$C$26)</f>
        <v>1</v>
      </c>
      <c r="J5742" t="str">
        <f>_xlfn.XLOOKUP(Table1[[#This Row],[ryhmäID]],ryhmat!$A$2:$A$7,ryhmat!$B$2:$B$7)</f>
        <v>Äänentoisto</v>
      </c>
      <c r="K5742">
        <f>Table1[[#This Row],[Myyntihinta]]-Table1[[#This Row],[Ostohinta]]</f>
        <v>115.22</v>
      </c>
    </row>
    <row r="5743" spans="1:11" x14ac:dyDescent="0.2">
      <c r="A5743">
        <v>56241</v>
      </c>
      <c r="B5743" s="21">
        <v>45084</v>
      </c>
      <c r="C5743" s="26" t="s">
        <v>826</v>
      </c>
      <c r="D5743">
        <v>1</v>
      </c>
      <c r="E5743">
        <v>1</v>
      </c>
      <c r="F5743">
        <v>18</v>
      </c>
      <c r="G5743">
        <v>9.5</v>
      </c>
      <c r="H5743" t="str">
        <f>_xlfn.XLOOKUP(Table1[[#This Row],[MyyjäID]],myyjat!$A$2:$A$16,myyjat!$B$2:$B$16)</f>
        <v>Jani</v>
      </c>
      <c r="I5743">
        <f>_xlfn.XLOOKUP(Table1[[#This Row],[Tuotenumero]],tuotteet!$A$2:$A$26,tuotteet!$C$2:$C$26)</f>
        <v>4</v>
      </c>
      <c r="J5743" t="str">
        <f>_xlfn.XLOOKUP(Table1[[#This Row],[ryhmäID]],ryhmat!$A$2:$A$7,ryhmat!$B$2:$B$7)</f>
        <v>Tarvikkeet</v>
      </c>
      <c r="K5743">
        <f>Table1[[#This Row],[Myyntihinta]]-Table1[[#This Row],[Ostohinta]]</f>
        <v>8.5</v>
      </c>
    </row>
    <row r="5744" spans="1:11" x14ac:dyDescent="0.2">
      <c r="A5744">
        <v>56242</v>
      </c>
      <c r="B5744" s="21">
        <v>45084</v>
      </c>
      <c r="C5744" s="26" t="s">
        <v>828</v>
      </c>
      <c r="D5744">
        <v>1</v>
      </c>
      <c r="E5744">
        <v>7</v>
      </c>
      <c r="F5744">
        <v>15</v>
      </c>
      <c r="G5744">
        <v>11.17</v>
      </c>
      <c r="H5744" t="str">
        <f>_xlfn.XLOOKUP(Table1[[#This Row],[MyyjäID]],myyjat!$A$2:$A$16,myyjat!$B$2:$B$16)</f>
        <v>Rauno</v>
      </c>
      <c r="I5744">
        <f>_xlfn.XLOOKUP(Table1[[#This Row],[Tuotenumero]],tuotteet!$A$2:$A$26,tuotteet!$C$2:$C$26)</f>
        <v>4</v>
      </c>
      <c r="J5744" t="str">
        <f>_xlfn.XLOOKUP(Table1[[#This Row],[ryhmäID]],ryhmat!$A$2:$A$7,ryhmat!$B$2:$B$7)</f>
        <v>Tarvikkeet</v>
      </c>
      <c r="K5744">
        <f>Table1[[#This Row],[Myyntihinta]]-Table1[[#This Row],[Ostohinta]]</f>
        <v>3.83</v>
      </c>
    </row>
    <row r="5745" spans="1:11" x14ac:dyDescent="0.2">
      <c r="A5745">
        <v>56243</v>
      </c>
      <c r="B5745" s="21">
        <v>45084</v>
      </c>
      <c r="C5745" s="26" t="s">
        <v>828</v>
      </c>
      <c r="D5745">
        <v>1</v>
      </c>
      <c r="E5745">
        <v>15</v>
      </c>
      <c r="F5745">
        <v>14</v>
      </c>
      <c r="G5745">
        <v>10.68</v>
      </c>
      <c r="H5745" t="str">
        <f>_xlfn.XLOOKUP(Table1[[#This Row],[MyyjäID]],myyjat!$A$2:$A$16,myyjat!$B$2:$B$16)</f>
        <v>Sohvi</v>
      </c>
      <c r="I5745">
        <f>_xlfn.XLOOKUP(Table1[[#This Row],[Tuotenumero]],tuotteet!$A$2:$A$26,tuotteet!$C$2:$C$26)</f>
        <v>4</v>
      </c>
      <c r="J5745" t="str">
        <f>_xlfn.XLOOKUP(Table1[[#This Row],[ryhmäID]],ryhmat!$A$2:$A$7,ryhmat!$B$2:$B$7)</f>
        <v>Tarvikkeet</v>
      </c>
      <c r="K5745">
        <f>Table1[[#This Row],[Myyntihinta]]-Table1[[#This Row],[Ostohinta]]</f>
        <v>3.3200000000000003</v>
      </c>
    </row>
    <row r="5746" spans="1:11" x14ac:dyDescent="0.2">
      <c r="A5746">
        <v>56244</v>
      </c>
      <c r="B5746" s="21">
        <v>45084</v>
      </c>
      <c r="C5746" s="26" t="s">
        <v>828</v>
      </c>
      <c r="D5746">
        <v>1</v>
      </c>
      <c r="E5746">
        <v>10</v>
      </c>
      <c r="F5746">
        <v>14</v>
      </c>
      <c r="G5746">
        <v>10.4</v>
      </c>
      <c r="H5746" t="str">
        <f>_xlfn.XLOOKUP(Table1[[#This Row],[MyyjäID]],myyjat!$A$2:$A$16,myyjat!$B$2:$B$16)</f>
        <v>Jenni</v>
      </c>
      <c r="I5746">
        <f>_xlfn.XLOOKUP(Table1[[#This Row],[Tuotenumero]],tuotteet!$A$2:$A$26,tuotteet!$C$2:$C$26)</f>
        <v>4</v>
      </c>
      <c r="J5746" t="str">
        <f>_xlfn.XLOOKUP(Table1[[#This Row],[ryhmäID]],ryhmat!$A$2:$A$7,ryhmat!$B$2:$B$7)</f>
        <v>Tarvikkeet</v>
      </c>
      <c r="K5746">
        <f>Table1[[#This Row],[Myyntihinta]]-Table1[[#This Row],[Ostohinta]]</f>
        <v>3.5999999999999996</v>
      </c>
    </row>
    <row r="5747" spans="1:11" x14ac:dyDescent="0.2">
      <c r="A5747">
        <v>56245</v>
      </c>
      <c r="B5747" s="21">
        <v>45085</v>
      </c>
      <c r="C5747" s="26" t="s">
        <v>828</v>
      </c>
      <c r="D5747">
        <v>1</v>
      </c>
      <c r="E5747">
        <v>5</v>
      </c>
      <c r="F5747">
        <v>14</v>
      </c>
      <c r="G5747">
        <v>10.34</v>
      </c>
      <c r="H5747" t="str">
        <f>_xlfn.XLOOKUP(Table1[[#This Row],[MyyjäID]],myyjat!$A$2:$A$16,myyjat!$B$2:$B$16)</f>
        <v>Liisa</v>
      </c>
      <c r="I5747">
        <f>_xlfn.XLOOKUP(Table1[[#This Row],[Tuotenumero]],tuotteet!$A$2:$A$26,tuotteet!$C$2:$C$26)</f>
        <v>4</v>
      </c>
      <c r="J5747" t="str">
        <f>_xlfn.XLOOKUP(Table1[[#This Row],[ryhmäID]],ryhmat!$A$2:$A$7,ryhmat!$B$2:$B$7)</f>
        <v>Tarvikkeet</v>
      </c>
      <c r="K5747">
        <f>Table1[[#This Row],[Myyntihinta]]-Table1[[#This Row],[Ostohinta]]</f>
        <v>3.66</v>
      </c>
    </row>
    <row r="5748" spans="1:11" x14ac:dyDescent="0.2">
      <c r="A5748">
        <v>56246</v>
      </c>
      <c r="B5748" s="21">
        <v>45085</v>
      </c>
      <c r="C5748" s="26" t="s">
        <v>828</v>
      </c>
      <c r="D5748">
        <v>1</v>
      </c>
      <c r="E5748">
        <v>1</v>
      </c>
      <c r="F5748">
        <v>15</v>
      </c>
      <c r="G5748">
        <v>11.18</v>
      </c>
      <c r="H5748" t="str">
        <f>_xlfn.XLOOKUP(Table1[[#This Row],[MyyjäID]],myyjat!$A$2:$A$16,myyjat!$B$2:$B$16)</f>
        <v>Jani</v>
      </c>
      <c r="I5748">
        <f>_xlfn.XLOOKUP(Table1[[#This Row],[Tuotenumero]],tuotteet!$A$2:$A$26,tuotteet!$C$2:$C$26)</f>
        <v>4</v>
      </c>
      <c r="J5748" t="str">
        <f>_xlfn.XLOOKUP(Table1[[#This Row],[ryhmäID]],ryhmat!$A$2:$A$7,ryhmat!$B$2:$B$7)</f>
        <v>Tarvikkeet</v>
      </c>
      <c r="K5748">
        <f>Table1[[#This Row],[Myyntihinta]]-Table1[[#This Row],[Ostohinta]]</f>
        <v>3.8200000000000003</v>
      </c>
    </row>
    <row r="5749" spans="1:11" x14ac:dyDescent="0.2">
      <c r="A5749">
        <v>56247</v>
      </c>
      <c r="B5749" s="21">
        <v>45085</v>
      </c>
      <c r="C5749" s="26" t="s">
        <v>833</v>
      </c>
      <c r="D5749">
        <v>1</v>
      </c>
      <c r="E5749">
        <v>6</v>
      </c>
      <c r="F5749">
        <v>31</v>
      </c>
      <c r="G5749">
        <v>18.59</v>
      </c>
      <c r="H5749" t="str">
        <f>_xlfn.XLOOKUP(Table1[[#This Row],[MyyjäID]],myyjat!$A$2:$A$16,myyjat!$B$2:$B$16)</f>
        <v>Hessu</v>
      </c>
      <c r="I5749">
        <f>_xlfn.XLOOKUP(Table1[[#This Row],[Tuotenumero]],tuotteet!$A$2:$A$26,tuotteet!$C$2:$C$26)</f>
        <v>4</v>
      </c>
      <c r="J5749" t="str">
        <f>_xlfn.XLOOKUP(Table1[[#This Row],[ryhmäID]],ryhmat!$A$2:$A$7,ryhmat!$B$2:$B$7)</f>
        <v>Tarvikkeet</v>
      </c>
      <c r="K5749">
        <f>Table1[[#This Row],[Myyntihinta]]-Table1[[#This Row],[Ostohinta]]</f>
        <v>12.41</v>
      </c>
    </row>
    <row r="5750" spans="1:11" x14ac:dyDescent="0.2">
      <c r="A5750">
        <v>56248</v>
      </c>
      <c r="B5750" s="21">
        <v>45086</v>
      </c>
      <c r="C5750" s="26" t="s">
        <v>828</v>
      </c>
      <c r="D5750">
        <v>1</v>
      </c>
      <c r="E5750">
        <v>14</v>
      </c>
      <c r="F5750">
        <v>14</v>
      </c>
      <c r="G5750">
        <v>10.9</v>
      </c>
      <c r="H5750" t="str">
        <f>_xlfn.XLOOKUP(Table1[[#This Row],[MyyjäID]],myyjat!$A$2:$A$16,myyjat!$B$2:$B$16)</f>
        <v>Hillevi</v>
      </c>
      <c r="I5750">
        <f>_xlfn.XLOOKUP(Table1[[#This Row],[Tuotenumero]],tuotteet!$A$2:$A$26,tuotteet!$C$2:$C$26)</f>
        <v>4</v>
      </c>
      <c r="J5750" t="str">
        <f>_xlfn.XLOOKUP(Table1[[#This Row],[ryhmäID]],ryhmat!$A$2:$A$7,ryhmat!$B$2:$B$7)</f>
        <v>Tarvikkeet</v>
      </c>
      <c r="K5750">
        <f>Table1[[#This Row],[Myyntihinta]]-Table1[[#This Row],[Ostohinta]]</f>
        <v>3.0999999999999996</v>
      </c>
    </row>
    <row r="5751" spans="1:11" x14ac:dyDescent="0.2">
      <c r="A5751">
        <v>56249</v>
      </c>
      <c r="B5751" s="21">
        <v>45086</v>
      </c>
      <c r="C5751" s="26" t="s">
        <v>827</v>
      </c>
      <c r="D5751">
        <v>1</v>
      </c>
      <c r="E5751">
        <v>16</v>
      </c>
      <c r="F5751">
        <v>245</v>
      </c>
      <c r="G5751">
        <v>131.13</v>
      </c>
      <c r="H5751" t="str">
        <f>_xlfn.XLOOKUP(Table1[[#This Row],[MyyjäID]],myyjat!$A$2:$A$16,myyjat!$B$2:$B$16)</f>
        <v>Sanni</v>
      </c>
      <c r="I5751">
        <f>_xlfn.XLOOKUP(Table1[[#This Row],[Tuotenumero]],tuotteet!$A$2:$A$26,tuotteet!$C$2:$C$26)</f>
        <v>1</v>
      </c>
      <c r="J5751" t="str">
        <f>_xlfn.XLOOKUP(Table1[[#This Row],[ryhmäID]],ryhmat!$A$2:$A$7,ryhmat!$B$2:$B$7)</f>
        <v>Äänentoisto</v>
      </c>
      <c r="K5751">
        <f>Table1[[#This Row],[Myyntihinta]]-Table1[[#This Row],[Ostohinta]]</f>
        <v>113.87</v>
      </c>
    </row>
    <row r="5752" spans="1:11" x14ac:dyDescent="0.2">
      <c r="A5752">
        <v>56250</v>
      </c>
      <c r="B5752" s="21">
        <v>45087</v>
      </c>
      <c r="C5752" s="26" t="s">
        <v>828</v>
      </c>
      <c r="D5752">
        <v>1</v>
      </c>
      <c r="E5752">
        <v>7</v>
      </c>
      <c r="F5752">
        <v>15</v>
      </c>
      <c r="G5752">
        <v>10.44</v>
      </c>
      <c r="H5752" t="str">
        <f>_xlfn.XLOOKUP(Table1[[#This Row],[MyyjäID]],myyjat!$A$2:$A$16,myyjat!$B$2:$B$16)</f>
        <v>Rauno</v>
      </c>
      <c r="I5752">
        <f>_xlfn.XLOOKUP(Table1[[#This Row],[Tuotenumero]],tuotteet!$A$2:$A$26,tuotteet!$C$2:$C$26)</f>
        <v>4</v>
      </c>
      <c r="J5752" t="str">
        <f>_xlfn.XLOOKUP(Table1[[#This Row],[ryhmäID]],ryhmat!$A$2:$A$7,ryhmat!$B$2:$B$7)</f>
        <v>Tarvikkeet</v>
      </c>
      <c r="K5752">
        <f>Table1[[#This Row],[Myyntihinta]]-Table1[[#This Row],[Ostohinta]]</f>
        <v>4.5600000000000005</v>
      </c>
    </row>
    <row r="5753" spans="1:11" x14ac:dyDescent="0.2">
      <c r="A5753">
        <v>56251</v>
      </c>
      <c r="B5753" s="21">
        <v>45087</v>
      </c>
      <c r="C5753" s="26" t="s">
        <v>828</v>
      </c>
      <c r="D5753">
        <v>1</v>
      </c>
      <c r="E5753">
        <v>5</v>
      </c>
      <c r="F5753">
        <v>15</v>
      </c>
      <c r="G5753">
        <v>10.34</v>
      </c>
      <c r="H5753" t="str">
        <f>_xlfn.XLOOKUP(Table1[[#This Row],[MyyjäID]],myyjat!$A$2:$A$16,myyjat!$B$2:$B$16)</f>
        <v>Liisa</v>
      </c>
      <c r="I5753">
        <f>_xlfn.XLOOKUP(Table1[[#This Row],[Tuotenumero]],tuotteet!$A$2:$A$26,tuotteet!$C$2:$C$26)</f>
        <v>4</v>
      </c>
      <c r="J5753" t="str">
        <f>_xlfn.XLOOKUP(Table1[[#This Row],[ryhmäID]],ryhmat!$A$2:$A$7,ryhmat!$B$2:$B$7)</f>
        <v>Tarvikkeet</v>
      </c>
      <c r="K5753">
        <f>Table1[[#This Row],[Myyntihinta]]-Table1[[#This Row],[Ostohinta]]</f>
        <v>4.66</v>
      </c>
    </row>
    <row r="5754" spans="1:11" x14ac:dyDescent="0.2">
      <c r="A5754">
        <v>56252</v>
      </c>
      <c r="B5754" s="21">
        <v>45088</v>
      </c>
      <c r="C5754" s="26" t="s">
        <v>831</v>
      </c>
      <c r="D5754">
        <v>1</v>
      </c>
      <c r="E5754">
        <v>5</v>
      </c>
      <c r="F5754">
        <v>108</v>
      </c>
      <c r="G5754">
        <v>76.930000000000007</v>
      </c>
      <c r="H5754" t="str">
        <f>_xlfn.XLOOKUP(Table1[[#This Row],[MyyjäID]],myyjat!$A$2:$A$16,myyjat!$B$2:$B$16)</f>
        <v>Liisa</v>
      </c>
      <c r="I5754">
        <f>_xlfn.XLOOKUP(Table1[[#This Row],[Tuotenumero]],tuotteet!$A$2:$A$26,tuotteet!$C$2:$C$26)</f>
        <v>6</v>
      </c>
      <c r="J5754" t="str">
        <f>_xlfn.XLOOKUP(Table1[[#This Row],[ryhmäID]],ryhmat!$A$2:$A$7,ryhmat!$B$2:$B$7)</f>
        <v>Digiboxit</v>
      </c>
      <c r="K5754">
        <f>Table1[[#This Row],[Myyntihinta]]-Table1[[#This Row],[Ostohinta]]</f>
        <v>31.069999999999993</v>
      </c>
    </row>
    <row r="5755" spans="1:11" x14ac:dyDescent="0.2">
      <c r="A5755">
        <v>56253</v>
      </c>
      <c r="B5755" s="21">
        <v>45088</v>
      </c>
      <c r="C5755" s="26" t="s">
        <v>828</v>
      </c>
      <c r="D5755">
        <v>1</v>
      </c>
      <c r="E5755">
        <v>6</v>
      </c>
      <c r="F5755">
        <v>15</v>
      </c>
      <c r="G5755">
        <v>10.199999999999999</v>
      </c>
      <c r="H5755" t="str">
        <f>_xlfn.XLOOKUP(Table1[[#This Row],[MyyjäID]],myyjat!$A$2:$A$16,myyjat!$B$2:$B$16)</f>
        <v>Hessu</v>
      </c>
      <c r="I5755">
        <f>_xlfn.XLOOKUP(Table1[[#This Row],[Tuotenumero]],tuotteet!$A$2:$A$26,tuotteet!$C$2:$C$26)</f>
        <v>4</v>
      </c>
      <c r="J5755" t="str">
        <f>_xlfn.XLOOKUP(Table1[[#This Row],[ryhmäID]],ryhmat!$A$2:$A$7,ryhmat!$B$2:$B$7)</f>
        <v>Tarvikkeet</v>
      </c>
      <c r="K5755">
        <f>Table1[[#This Row],[Myyntihinta]]-Table1[[#This Row],[Ostohinta]]</f>
        <v>4.8000000000000007</v>
      </c>
    </row>
    <row r="5756" spans="1:11" x14ac:dyDescent="0.2">
      <c r="A5756">
        <v>56254</v>
      </c>
      <c r="B5756" s="21">
        <v>45088</v>
      </c>
      <c r="C5756" s="26" t="s">
        <v>828</v>
      </c>
      <c r="D5756">
        <v>1</v>
      </c>
      <c r="E5756">
        <v>15</v>
      </c>
      <c r="F5756">
        <v>15</v>
      </c>
      <c r="G5756">
        <v>10.69</v>
      </c>
      <c r="H5756" t="str">
        <f>_xlfn.XLOOKUP(Table1[[#This Row],[MyyjäID]],myyjat!$A$2:$A$16,myyjat!$B$2:$B$16)</f>
        <v>Sohvi</v>
      </c>
      <c r="I5756">
        <f>_xlfn.XLOOKUP(Table1[[#This Row],[Tuotenumero]],tuotteet!$A$2:$A$26,tuotteet!$C$2:$C$26)</f>
        <v>4</v>
      </c>
      <c r="J5756" t="str">
        <f>_xlfn.XLOOKUP(Table1[[#This Row],[ryhmäID]],ryhmat!$A$2:$A$7,ryhmat!$B$2:$B$7)</f>
        <v>Tarvikkeet</v>
      </c>
      <c r="K5756">
        <f>Table1[[#This Row],[Myyntihinta]]-Table1[[#This Row],[Ostohinta]]</f>
        <v>4.3100000000000005</v>
      </c>
    </row>
    <row r="5757" spans="1:11" x14ac:dyDescent="0.2">
      <c r="A5757">
        <v>56255</v>
      </c>
      <c r="B5757" s="21">
        <v>45088</v>
      </c>
      <c r="C5757" s="26" t="s">
        <v>828</v>
      </c>
      <c r="D5757">
        <v>1</v>
      </c>
      <c r="E5757">
        <v>16</v>
      </c>
      <c r="F5757">
        <v>14</v>
      </c>
      <c r="G5757">
        <v>10.74</v>
      </c>
      <c r="H5757" t="str">
        <f>_xlfn.XLOOKUP(Table1[[#This Row],[MyyjäID]],myyjat!$A$2:$A$16,myyjat!$B$2:$B$16)</f>
        <v>Sanni</v>
      </c>
      <c r="I5757">
        <f>_xlfn.XLOOKUP(Table1[[#This Row],[Tuotenumero]],tuotteet!$A$2:$A$26,tuotteet!$C$2:$C$26)</f>
        <v>4</v>
      </c>
      <c r="J5757" t="str">
        <f>_xlfn.XLOOKUP(Table1[[#This Row],[ryhmäID]],ryhmat!$A$2:$A$7,ryhmat!$B$2:$B$7)</f>
        <v>Tarvikkeet</v>
      </c>
      <c r="K5757">
        <f>Table1[[#This Row],[Myyntihinta]]-Table1[[#This Row],[Ostohinta]]</f>
        <v>3.26</v>
      </c>
    </row>
    <row r="5758" spans="1:11" x14ac:dyDescent="0.2">
      <c r="A5758">
        <v>56256</v>
      </c>
      <c r="B5758" s="21">
        <v>45088</v>
      </c>
      <c r="C5758" s="26" t="s">
        <v>827</v>
      </c>
      <c r="D5758">
        <v>1</v>
      </c>
      <c r="E5758">
        <v>2</v>
      </c>
      <c r="F5758">
        <v>241</v>
      </c>
      <c r="G5758">
        <v>134.31</v>
      </c>
      <c r="H5758" t="str">
        <f>_xlfn.XLOOKUP(Table1[[#This Row],[MyyjäID]],myyjat!$A$2:$A$16,myyjat!$B$2:$B$16)</f>
        <v>Petteri</v>
      </c>
      <c r="I5758">
        <f>_xlfn.XLOOKUP(Table1[[#This Row],[Tuotenumero]],tuotteet!$A$2:$A$26,tuotteet!$C$2:$C$26)</f>
        <v>1</v>
      </c>
      <c r="J5758" t="str">
        <f>_xlfn.XLOOKUP(Table1[[#This Row],[ryhmäID]],ryhmat!$A$2:$A$7,ryhmat!$B$2:$B$7)</f>
        <v>Äänentoisto</v>
      </c>
      <c r="K5758">
        <f>Table1[[#This Row],[Myyntihinta]]-Table1[[#This Row],[Ostohinta]]</f>
        <v>106.69</v>
      </c>
    </row>
    <row r="5759" spans="1:11" x14ac:dyDescent="0.2">
      <c r="A5759">
        <v>56257</v>
      </c>
      <c r="B5759" s="21">
        <v>45088</v>
      </c>
      <c r="C5759" s="26" t="s">
        <v>828</v>
      </c>
      <c r="D5759">
        <v>1</v>
      </c>
      <c r="E5759">
        <v>7</v>
      </c>
      <c r="F5759">
        <v>15</v>
      </c>
      <c r="G5759">
        <v>10.88</v>
      </c>
      <c r="H5759" t="str">
        <f>_xlfn.XLOOKUP(Table1[[#This Row],[MyyjäID]],myyjat!$A$2:$A$16,myyjat!$B$2:$B$16)</f>
        <v>Rauno</v>
      </c>
      <c r="I5759">
        <f>_xlfn.XLOOKUP(Table1[[#This Row],[Tuotenumero]],tuotteet!$A$2:$A$26,tuotteet!$C$2:$C$26)</f>
        <v>4</v>
      </c>
      <c r="J5759" t="str">
        <f>_xlfn.XLOOKUP(Table1[[#This Row],[ryhmäID]],ryhmat!$A$2:$A$7,ryhmat!$B$2:$B$7)</f>
        <v>Tarvikkeet</v>
      </c>
      <c r="K5759">
        <f>Table1[[#This Row],[Myyntihinta]]-Table1[[#This Row],[Ostohinta]]</f>
        <v>4.1199999999999992</v>
      </c>
    </row>
    <row r="5760" spans="1:11" x14ac:dyDescent="0.2">
      <c r="A5760">
        <v>56258</v>
      </c>
      <c r="B5760" s="21">
        <v>45089</v>
      </c>
      <c r="C5760" s="26" t="s">
        <v>828</v>
      </c>
      <c r="D5760">
        <v>1</v>
      </c>
      <c r="E5760">
        <v>5</v>
      </c>
      <c r="F5760">
        <v>15</v>
      </c>
      <c r="G5760">
        <v>10.64</v>
      </c>
      <c r="H5760" t="str">
        <f>_xlfn.XLOOKUP(Table1[[#This Row],[MyyjäID]],myyjat!$A$2:$A$16,myyjat!$B$2:$B$16)</f>
        <v>Liisa</v>
      </c>
      <c r="I5760">
        <f>_xlfn.XLOOKUP(Table1[[#This Row],[Tuotenumero]],tuotteet!$A$2:$A$26,tuotteet!$C$2:$C$26)</f>
        <v>4</v>
      </c>
      <c r="J5760" t="str">
        <f>_xlfn.XLOOKUP(Table1[[#This Row],[ryhmäID]],ryhmat!$A$2:$A$7,ryhmat!$B$2:$B$7)</f>
        <v>Tarvikkeet</v>
      </c>
      <c r="K5760">
        <f>Table1[[#This Row],[Myyntihinta]]-Table1[[#This Row],[Ostohinta]]</f>
        <v>4.3599999999999994</v>
      </c>
    </row>
    <row r="5761" spans="1:11" x14ac:dyDescent="0.2">
      <c r="A5761">
        <v>56259</v>
      </c>
      <c r="B5761" s="21">
        <v>45089</v>
      </c>
      <c r="C5761" s="26" t="s">
        <v>828</v>
      </c>
      <c r="D5761">
        <v>1</v>
      </c>
      <c r="E5761">
        <v>14</v>
      </c>
      <c r="F5761">
        <v>15</v>
      </c>
      <c r="G5761">
        <v>10.69</v>
      </c>
      <c r="H5761" t="str">
        <f>_xlfn.XLOOKUP(Table1[[#This Row],[MyyjäID]],myyjat!$A$2:$A$16,myyjat!$B$2:$B$16)</f>
        <v>Hillevi</v>
      </c>
      <c r="I5761">
        <f>_xlfn.XLOOKUP(Table1[[#This Row],[Tuotenumero]],tuotteet!$A$2:$A$26,tuotteet!$C$2:$C$26)</f>
        <v>4</v>
      </c>
      <c r="J5761" t="str">
        <f>_xlfn.XLOOKUP(Table1[[#This Row],[ryhmäID]],ryhmat!$A$2:$A$7,ryhmat!$B$2:$B$7)</f>
        <v>Tarvikkeet</v>
      </c>
      <c r="K5761">
        <f>Table1[[#This Row],[Myyntihinta]]-Table1[[#This Row],[Ostohinta]]</f>
        <v>4.3100000000000005</v>
      </c>
    </row>
    <row r="5762" spans="1:11" x14ac:dyDescent="0.2">
      <c r="A5762">
        <v>56260</v>
      </c>
      <c r="B5762" s="21">
        <v>45089</v>
      </c>
      <c r="C5762" s="26" t="s">
        <v>828</v>
      </c>
      <c r="D5762">
        <v>1</v>
      </c>
      <c r="E5762">
        <v>7</v>
      </c>
      <c r="F5762">
        <v>15</v>
      </c>
      <c r="G5762">
        <v>10.24</v>
      </c>
      <c r="H5762" t="str">
        <f>_xlfn.XLOOKUP(Table1[[#This Row],[MyyjäID]],myyjat!$A$2:$A$16,myyjat!$B$2:$B$16)</f>
        <v>Rauno</v>
      </c>
      <c r="I5762">
        <f>_xlfn.XLOOKUP(Table1[[#This Row],[Tuotenumero]],tuotteet!$A$2:$A$26,tuotteet!$C$2:$C$26)</f>
        <v>4</v>
      </c>
      <c r="J5762" t="str">
        <f>_xlfn.XLOOKUP(Table1[[#This Row],[ryhmäID]],ryhmat!$A$2:$A$7,ryhmat!$B$2:$B$7)</f>
        <v>Tarvikkeet</v>
      </c>
      <c r="K5762">
        <f>Table1[[#This Row],[Myyntihinta]]-Table1[[#This Row],[Ostohinta]]</f>
        <v>4.76</v>
      </c>
    </row>
    <row r="5763" spans="1:11" x14ac:dyDescent="0.2">
      <c r="A5763">
        <v>56261</v>
      </c>
      <c r="B5763" s="21">
        <v>45090</v>
      </c>
      <c r="C5763" s="26" t="s">
        <v>828</v>
      </c>
      <c r="D5763">
        <v>1</v>
      </c>
      <c r="E5763">
        <v>19</v>
      </c>
      <c r="F5763">
        <v>15</v>
      </c>
      <c r="G5763">
        <v>10.72</v>
      </c>
      <c r="H5763" t="str">
        <f>_xlfn.XLOOKUP(Table1[[#This Row],[MyyjäID]],myyjat!$A$2:$A$16,myyjat!$B$2:$B$16)</f>
        <v>Valtteri</v>
      </c>
      <c r="I5763">
        <f>_xlfn.XLOOKUP(Table1[[#This Row],[Tuotenumero]],tuotteet!$A$2:$A$26,tuotteet!$C$2:$C$26)</f>
        <v>4</v>
      </c>
      <c r="J5763" t="str">
        <f>_xlfn.XLOOKUP(Table1[[#This Row],[ryhmäID]],ryhmat!$A$2:$A$7,ryhmat!$B$2:$B$7)</f>
        <v>Tarvikkeet</v>
      </c>
      <c r="K5763">
        <f>Table1[[#This Row],[Myyntihinta]]-Table1[[#This Row],[Ostohinta]]</f>
        <v>4.2799999999999994</v>
      </c>
    </row>
    <row r="5764" spans="1:11" x14ac:dyDescent="0.2">
      <c r="A5764">
        <v>56262</v>
      </c>
      <c r="B5764" s="21">
        <v>45090</v>
      </c>
      <c r="C5764" s="26" t="s">
        <v>833</v>
      </c>
      <c r="D5764">
        <v>1</v>
      </c>
      <c r="E5764">
        <v>10</v>
      </c>
      <c r="F5764">
        <v>34</v>
      </c>
      <c r="G5764">
        <v>19.670000000000002</v>
      </c>
      <c r="H5764" t="str">
        <f>_xlfn.XLOOKUP(Table1[[#This Row],[MyyjäID]],myyjat!$A$2:$A$16,myyjat!$B$2:$B$16)</f>
        <v>Jenni</v>
      </c>
      <c r="I5764">
        <f>_xlfn.XLOOKUP(Table1[[#This Row],[Tuotenumero]],tuotteet!$A$2:$A$26,tuotteet!$C$2:$C$26)</f>
        <v>4</v>
      </c>
      <c r="J5764" t="str">
        <f>_xlfn.XLOOKUP(Table1[[#This Row],[ryhmäID]],ryhmat!$A$2:$A$7,ryhmat!$B$2:$B$7)</f>
        <v>Tarvikkeet</v>
      </c>
      <c r="K5764">
        <f>Table1[[#This Row],[Myyntihinta]]-Table1[[#This Row],[Ostohinta]]</f>
        <v>14.329999999999998</v>
      </c>
    </row>
    <row r="5765" spans="1:11" x14ac:dyDescent="0.2">
      <c r="A5765">
        <v>56263</v>
      </c>
      <c r="B5765" s="21">
        <v>45090</v>
      </c>
      <c r="C5765" s="26" t="s">
        <v>826</v>
      </c>
      <c r="D5765">
        <v>1</v>
      </c>
      <c r="E5765">
        <v>6</v>
      </c>
      <c r="F5765">
        <v>17</v>
      </c>
      <c r="G5765">
        <v>9.24</v>
      </c>
      <c r="H5765" t="str">
        <f>_xlfn.XLOOKUP(Table1[[#This Row],[MyyjäID]],myyjat!$A$2:$A$16,myyjat!$B$2:$B$16)</f>
        <v>Hessu</v>
      </c>
      <c r="I5765">
        <f>_xlfn.XLOOKUP(Table1[[#This Row],[Tuotenumero]],tuotteet!$A$2:$A$26,tuotteet!$C$2:$C$26)</f>
        <v>4</v>
      </c>
      <c r="J5765" t="str">
        <f>_xlfn.XLOOKUP(Table1[[#This Row],[ryhmäID]],ryhmat!$A$2:$A$7,ryhmat!$B$2:$B$7)</f>
        <v>Tarvikkeet</v>
      </c>
      <c r="K5765">
        <f>Table1[[#This Row],[Myyntihinta]]-Table1[[#This Row],[Ostohinta]]</f>
        <v>7.76</v>
      </c>
    </row>
    <row r="5766" spans="1:11" x14ac:dyDescent="0.2">
      <c r="A5766">
        <v>56264</v>
      </c>
      <c r="B5766" s="21">
        <v>45090</v>
      </c>
      <c r="C5766" s="26" t="s">
        <v>828</v>
      </c>
      <c r="D5766">
        <v>1</v>
      </c>
      <c r="E5766">
        <v>10</v>
      </c>
      <c r="F5766">
        <v>15</v>
      </c>
      <c r="G5766">
        <v>10.7</v>
      </c>
      <c r="H5766" t="str">
        <f>_xlfn.XLOOKUP(Table1[[#This Row],[MyyjäID]],myyjat!$A$2:$A$16,myyjat!$B$2:$B$16)</f>
        <v>Jenni</v>
      </c>
      <c r="I5766">
        <f>_xlfn.XLOOKUP(Table1[[#This Row],[Tuotenumero]],tuotteet!$A$2:$A$26,tuotteet!$C$2:$C$26)</f>
        <v>4</v>
      </c>
      <c r="J5766" t="str">
        <f>_xlfn.XLOOKUP(Table1[[#This Row],[ryhmäID]],ryhmat!$A$2:$A$7,ryhmat!$B$2:$B$7)</f>
        <v>Tarvikkeet</v>
      </c>
      <c r="K5766">
        <f>Table1[[#This Row],[Myyntihinta]]-Table1[[#This Row],[Ostohinta]]</f>
        <v>4.3000000000000007</v>
      </c>
    </row>
    <row r="5767" spans="1:11" x14ac:dyDescent="0.2">
      <c r="A5767">
        <v>56265</v>
      </c>
      <c r="B5767" s="21">
        <v>45091</v>
      </c>
      <c r="C5767" s="26" t="s">
        <v>827</v>
      </c>
      <c r="D5767">
        <v>1</v>
      </c>
      <c r="E5767">
        <v>15</v>
      </c>
      <c r="F5767">
        <v>239</v>
      </c>
      <c r="G5767">
        <v>137.46</v>
      </c>
      <c r="H5767" t="str">
        <f>_xlfn.XLOOKUP(Table1[[#This Row],[MyyjäID]],myyjat!$A$2:$A$16,myyjat!$B$2:$B$16)</f>
        <v>Sohvi</v>
      </c>
      <c r="I5767">
        <f>_xlfn.XLOOKUP(Table1[[#This Row],[Tuotenumero]],tuotteet!$A$2:$A$26,tuotteet!$C$2:$C$26)</f>
        <v>1</v>
      </c>
      <c r="J5767" t="str">
        <f>_xlfn.XLOOKUP(Table1[[#This Row],[ryhmäID]],ryhmat!$A$2:$A$7,ryhmat!$B$2:$B$7)</f>
        <v>Äänentoisto</v>
      </c>
      <c r="K5767">
        <f>Table1[[#This Row],[Myyntihinta]]-Table1[[#This Row],[Ostohinta]]</f>
        <v>101.53999999999999</v>
      </c>
    </row>
    <row r="5768" spans="1:11" x14ac:dyDescent="0.2">
      <c r="A5768">
        <v>56266</v>
      </c>
      <c r="B5768" s="21">
        <v>45091</v>
      </c>
      <c r="C5768" s="26" t="s">
        <v>828</v>
      </c>
      <c r="D5768">
        <v>1</v>
      </c>
      <c r="E5768">
        <v>5</v>
      </c>
      <c r="F5768">
        <v>14</v>
      </c>
      <c r="G5768">
        <v>10.43</v>
      </c>
      <c r="H5768" t="str">
        <f>_xlfn.XLOOKUP(Table1[[#This Row],[MyyjäID]],myyjat!$A$2:$A$16,myyjat!$B$2:$B$16)</f>
        <v>Liisa</v>
      </c>
      <c r="I5768">
        <f>_xlfn.XLOOKUP(Table1[[#This Row],[Tuotenumero]],tuotteet!$A$2:$A$26,tuotteet!$C$2:$C$26)</f>
        <v>4</v>
      </c>
      <c r="J5768" t="str">
        <f>_xlfn.XLOOKUP(Table1[[#This Row],[ryhmäID]],ryhmat!$A$2:$A$7,ryhmat!$B$2:$B$7)</f>
        <v>Tarvikkeet</v>
      </c>
      <c r="K5768">
        <f>Table1[[#This Row],[Myyntihinta]]-Table1[[#This Row],[Ostohinta]]</f>
        <v>3.5700000000000003</v>
      </c>
    </row>
    <row r="5769" spans="1:11" x14ac:dyDescent="0.2">
      <c r="A5769">
        <v>56267</v>
      </c>
      <c r="B5769" s="21">
        <v>45092</v>
      </c>
      <c r="C5769" s="26" t="s">
        <v>828</v>
      </c>
      <c r="D5769">
        <v>1</v>
      </c>
      <c r="E5769">
        <v>10</v>
      </c>
      <c r="F5769">
        <v>15</v>
      </c>
      <c r="G5769">
        <v>10.29</v>
      </c>
      <c r="H5769" t="str">
        <f>_xlfn.XLOOKUP(Table1[[#This Row],[MyyjäID]],myyjat!$A$2:$A$16,myyjat!$B$2:$B$16)</f>
        <v>Jenni</v>
      </c>
      <c r="I5769">
        <f>_xlfn.XLOOKUP(Table1[[#This Row],[Tuotenumero]],tuotteet!$A$2:$A$26,tuotteet!$C$2:$C$26)</f>
        <v>4</v>
      </c>
      <c r="J5769" t="str">
        <f>_xlfn.XLOOKUP(Table1[[#This Row],[ryhmäID]],ryhmat!$A$2:$A$7,ryhmat!$B$2:$B$7)</f>
        <v>Tarvikkeet</v>
      </c>
      <c r="K5769">
        <f>Table1[[#This Row],[Myyntihinta]]-Table1[[#This Row],[Ostohinta]]</f>
        <v>4.7100000000000009</v>
      </c>
    </row>
    <row r="5770" spans="1:11" x14ac:dyDescent="0.2">
      <c r="A5770">
        <v>56268</v>
      </c>
      <c r="B5770" s="21">
        <v>45092</v>
      </c>
      <c r="C5770" s="26" t="s">
        <v>830</v>
      </c>
      <c r="D5770">
        <v>1</v>
      </c>
      <c r="E5770">
        <v>7</v>
      </c>
      <c r="F5770">
        <v>58</v>
      </c>
      <c r="G5770">
        <v>45.85</v>
      </c>
      <c r="H5770" t="str">
        <f>_xlfn.XLOOKUP(Table1[[#This Row],[MyyjäID]],myyjat!$A$2:$A$16,myyjat!$B$2:$B$16)</f>
        <v>Rauno</v>
      </c>
      <c r="I5770">
        <f>_xlfn.XLOOKUP(Table1[[#This Row],[Tuotenumero]],tuotteet!$A$2:$A$26,tuotteet!$C$2:$C$26)</f>
        <v>4</v>
      </c>
      <c r="J5770" t="str">
        <f>_xlfn.XLOOKUP(Table1[[#This Row],[ryhmäID]],ryhmat!$A$2:$A$7,ryhmat!$B$2:$B$7)</f>
        <v>Tarvikkeet</v>
      </c>
      <c r="K5770">
        <f>Table1[[#This Row],[Myyntihinta]]-Table1[[#This Row],[Ostohinta]]</f>
        <v>12.149999999999999</v>
      </c>
    </row>
    <row r="5771" spans="1:11" x14ac:dyDescent="0.2">
      <c r="A5771">
        <v>56269</v>
      </c>
      <c r="B5771" s="21">
        <v>45092</v>
      </c>
      <c r="C5771" s="26" t="s">
        <v>828</v>
      </c>
      <c r="D5771">
        <v>1</v>
      </c>
      <c r="E5771">
        <v>5</v>
      </c>
      <c r="F5771">
        <v>15</v>
      </c>
      <c r="G5771">
        <v>11.18</v>
      </c>
      <c r="H5771" t="str">
        <f>_xlfn.XLOOKUP(Table1[[#This Row],[MyyjäID]],myyjat!$A$2:$A$16,myyjat!$B$2:$B$16)</f>
        <v>Liisa</v>
      </c>
      <c r="I5771">
        <f>_xlfn.XLOOKUP(Table1[[#This Row],[Tuotenumero]],tuotteet!$A$2:$A$26,tuotteet!$C$2:$C$26)</f>
        <v>4</v>
      </c>
      <c r="J5771" t="str">
        <f>_xlfn.XLOOKUP(Table1[[#This Row],[ryhmäID]],ryhmat!$A$2:$A$7,ryhmat!$B$2:$B$7)</f>
        <v>Tarvikkeet</v>
      </c>
      <c r="K5771">
        <f>Table1[[#This Row],[Myyntihinta]]-Table1[[#This Row],[Ostohinta]]</f>
        <v>3.8200000000000003</v>
      </c>
    </row>
    <row r="5772" spans="1:11" x14ac:dyDescent="0.2">
      <c r="A5772">
        <v>56270</v>
      </c>
      <c r="B5772" s="21">
        <v>45092</v>
      </c>
      <c r="C5772" s="26" t="s">
        <v>828</v>
      </c>
      <c r="D5772">
        <v>1</v>
      </c>
      <c r="E5772">
        <v>19</v>
      </c>
      <c r="F5772">
        <v>15</v>
      </c>
      <c r="G5772">
        <v>10.43</v>
      </c>
      <c r="H5772" t="str">
        <f>_xlfn.XLOOKUP(Table1[[#This Row],[MyyjäID]],myyjat!$A$2:$A$16,myyjat!$B$2:$B$16)</f>
        <v>Valtteri</v>
      </c>
      <c r="I5772">
        <f>_xlfn.XLOOKUP(Table1[[#This Row],[Tuotenumero]],tuotteet!$A$2:$A$26,tuotteet!$C$2:$C$26)</f>
        <v>4</v>
      </c>
      <c r="J5772" t="str">
        <f>_xlfn.XLOOKUP(Table1[[#This Row],[ryhmäID]],ryhmat!$A$2:$A$7,ryhmat!$B$2:$B$7)</f>
        <v>Tarvikkeet</v>
      </c>
      <c r="K5772">
        <f>Table1[[#This Row],[Myyntihinta]]-Table1[[#This Row],[Ostohinta]]</f>
        <v>4.57</v>
      </c>
    </row>
    <row r="5773" spans="1:11" x14ac:dyDescent="0.2">
      <c r="A5773">
        <v>56271</v>
      </c>
      <c r="B5773" s="21">
        <v>45092</v>
      </c>
      <c r="C5773" s="26" t="s">
        <v>827</v>
      </c>
      <c r="D5773">
        <v>1</v>
      </c>
      <c r="E5773">
        <v>5</v>
      </c>
      <c r="F5773">
        <v>238</v>
      </c>
      <c r="G5773">
        <v>129.72999999999999</v>
      </c>
      <c r="H5773" t="str">
        <f>_xlfn.XLOOKUP(Table1[[#This Row],[MyyjäID]],myyjat!$A$2:$A$16,myyjat!$B$2:$B$16)</f>
        <v>Liisa</v>
      </c>
      <c r="I5773">
        <f>_xlfn.XLOOKUP(Table1[[#This Row],[Tuotenumero]],tuotteet!$A$2:$A$26,tuotteet!$C$2:$C$26)</f>
        <v>1</v>
      </c>
      <c r="J5773" t="str">
        <f>_xlfn.XLOOKUP(Table1[[#This Row],[ryhmäID]],ryhmat!$A$2:$A$7,ryhmat!$B$2:$B$7)</f>
        <v>Äänentoisto</v>
      </c>
      <c r="K5773">
        <f>Table1[[#This Row],[Myyntihinta]]-Table1[[#This Row],[Ostohinta]]</f>
        <v>108.27000000000001</v>
      </c>
    </row>
    <row r="5774" spans="1:11" x14ac:dyDescent="0.2">
      <c r="A5774">
        <v>56272</v>
      </c>
      <c r="B5774" s="21">
        <v>45093</v>
      </c>
      <c r="C5774" s="26" t="s">
        <v>828</v>
      </c>
      <c r="D5774">
        <v>1</v>
      </c>
      <c r="E5774">
        <v>7</v>
      </c>
      <c r="F5774">
        <v>15</v>
      </c>
      <c r="G5774">
        <v>10.9</v>
      </c>
      <c r="H5774" t="str">
        <f>_xlfn.XLOOKUP(Table1[[#This Row],[MyyjäID]],myyjat!$A$2:$A$16,myyjat!$B$2:$B$16)</f>
        <v>Rauno</v>
      </c>
      <c r="I5774">
        <f>_xlfn.XLOOKUP(Table1[[#This Row],[Tuotenumero]],tuotteet!$A$2:$A$26,tuotteet!$C$2:$C$26)</f>
        <v>4</v>
      </c>
      <c r="J5774" t="str">
        <f>_xlfn.XLOOKUP(Table1[[#This Row],[ryhmäID]],ryhmat!$A$2:$A$7,ryhmat!$B$2:$B$7)</f>
        <v>Tarvikkeet</v>
      </c>
      <c r="K5774">
        <f>Table1[[#This Row],[Myyntihinta]]-Table1[[#This Row],[Ostohinta]]</f>
        <v>4.0999999999999996</v>
      </c>
    </row>
    <row r="5775" spans="1:11" x14ac:dyDescent="0.2">
      <c r="A5775">
        <v>56273</v>
      </c>
      <c r="B5775" s="21">
        <v>45093</v>
      </c>
      <c r="C5775" s="26" t="s">
        <v>828</v>
      </c>
      <c r="D5775">
        <v>1</v>
      </c>
      <c r="E5775">
        <v>19</v>
      </c>
      <c r="F5775">
        <v>14</v>
      </c>
      <c r="G5775">
        <v>10.66</v>
      </c>
      <c r="H5775" t="str">
        <f>_xlfn.XLOOKUP(Table1[[#This Row],[MyyjäID]],myyjat!$A$2:$A$16,myyjat!$B$2:$B$16)</f>
        <v>Valtteri</v>
      </c>
      <c r="I5775">
        <f>_xlfn.XLOOKUP(Table1[[#This Row],[Tuotenumero]],tuotteet!$A$2:$A$26,tuotteet!$C$2:$C$26)</f>
        <v>4</v>
      </c>
      <c r="J5775" t="str">
        <f>_xlfn.XLOOKUP(Table1[[#This Row],[ryhmäID]],ryhmat!$A$2:$A$7,ryhmat!$B$2:$B$7)</f>
        <v>Tarvikkeet</v>
      </c>
      <c r="K5775">
        <f>Table1[[#This Row],[Myyntihinta]]-Table1[[#This Row],[Ostohinta]]</f>
        <v>3.34</v>
      </c>
    </row>
    <row r="5776" spans="1:11" x14ac:dyDescent="0.2">
      <c r="A5776">
        <v>56274</v>
      </c>
      <c r="B5776" s="21">
        <v>45094</v>
      </c>
      <c r="C5776" s="26" t="s">
        <v>828</v>
      </c>
      <c r="D5776">
        <v>1</v>
      </c>
      <c r="E5776">
        <v>6</v>
      </c>
      <c r="F5776">
        <v>14</v>
      </c>
      <c r="G5776">
        <v>11.14</v>
      </c>
      <c r="H5776" t="str">
        <f>_xlfn.XLOOKUP(Table1[[#This Row],[MyyjäID]],myyjat!$A$2:$A$16,myyjat!$B$2:$B$16)</f>
        <v>Hessu</v>
      </c>
      <c r="I5776">
        <f>_xlfn.XLOOKUP(Table1[[#This Row],[Tuotenumero]],tuotteet!$A$2:$A$26,tuotteet!$C$2:$C$26)</f>
        <v>4</v>
      </c>
      <c r="J5776" t="str">
        <f>_xlfn.XLOOKUP(Table1[[#This Row],[ryhmäID]],ryhmat!$A$2:$A$7,ryhmat!$B$2:$B$7)</f>
        <v>Tarvikkeet</v>
      </c>
      <c r="K5776">
        <f>Table1[[#This Row],[Myyntihinta]]-Table1[[#This Row],[Ostohinta]]</f>
        <v>2.8599999999999994</v>
      </c>
    </row>
    <row r="5777" spans="1:11" x14ac:dyDescent="0.2">
      <c r="A5777">
        <v>56275</v>
      </c>
      <c r="B5777" s="21">
        <v>45094</v>
      </c>
      <c r="C5777" s="26" t="s">
        <v>829</v>
      </c>
      <c r="D5777">
        <v>1</v>
      </c>
      <c r="E5777">
        <v>7</v>
      </c>
      <c r="F5777">
        <v>341</v>
      </c>
      <c r="G5777">
        <v>225.79</v>
      </c>
      <c r="H5777" t="str">
        <f>_xlfn.XLOOKUP(Table1[[#This Row],[MyyjäID]],myyjat!$A$2:$A$16,myyjat!$B$2:$B$16)</f>
        <v>Rauno</v>
      </c>
      <c r="I5777">
        <f>_xlfn.XLOOKUP(Table1[[#This Row],[Tuotenumero]],tuotteet!$A$2:$A$26,tuotteet!$C$2:$C$26)</f>
        <v>3</v>
      </c>
      <c r="J5777" t="str">
        <f>_xlfn.XLOOKUP(Table1[[#This Row],[ryhmäID]],ryhmat!$A$2:$A$7,ryhmat!$B$2:$B$7)</f>
        <v>TV</v>
      </c>
      <c r="K5777">
        <f>Table1[[#This Row],[Myyntihinta]]-Table1[[#This Row],[Ostohinta]]</f>
        <v>115.21000000000001</v>
      </c>
    </row>
    <row r="5778" spans="1:11" x14ac:dyDescent="0.2">
      <c r="A5778">
        <v>56276</v>
      </c>
      <c r="B5778" s="21">
        <v>45095</v>
      </c>
      <c r="C5778" s="26" t="s">
        <v>828</v>
      </c>
      <c r="D5778">
        <v>1</v>
      </c>
      <c r="E5778">
        <v>7</v>
      </c>
      <c r="F5778">
        <v>15</v>
      </c>
      <c r="G5778">
        <v>10.79</v>
      </c>
      <c r="H5778" t="str">
        <f>_xlfn.XLOOKUP(Table1[[#This Row],[MyyjäID]],myyjat!$A$2:$A$16,myyjat!$B$2:$B$16)</f>
        <v>Rauno</v>
      </c>
      <c r="I5778">
        <f>_xlfn.XLOOKUP(Table1[[#This Row],[Tuotenumero]],tuotteet!$A$2:$A$26,tuotteet!$C$2:$C$26)</f>
        <v>4</v>
      </c>
      <c r="J5778" t="str">
        <f>_xlfn.XLOOKUP(Table1[[#This Row],[ryhmäID]],ryhmat!$A$2:$A$7,ryhmat!$B$2:$B$7)</f>
        <v>Tarvikkeet</v>
      </c>
      <c r="K5778">
        <f>Table1[[#This Row],[Myyntihinta]]-Table1[[#This Row],[Ostohinta]]</f>
        <v>4.2100000000000009</v>
      </c>
    </row>
    <row r="5779" spans="1:11" x14ac:dyDescent="0.2">
      <c r="A5779">
        <v>56277</v>
      </c>
      <c r="B5779" s="21">
        <v>45095</v>
      </c>
      <c r="C5779" s="26" t="s">
        <v>826</v>
      </c>
      <c r="D5779">
        <v>1</v>
      </c>
      <c r="E5779">
        <v>10</v>
      </c>
      <c r="F5779">
        <v>18</v>
      </c>
      <c r="G5779">
        <v>8.92</v>
      </c>
      <c r="H5779" t="str">
        <f>_xlfn.XLOOKUP(Table1[[#This Row],[MyyjäID]],myyjat!$A$2:$A$16,myyjat!$B$2:$B$16)</f>
        <v>Jenni</v>
      </c>
      <c r="I5779">
        <f>_xlfn.XLOOKUP(Table1[[#This Row],[Tuotenumero]],tuotteet!$A$2:$A$26,tuotteet!$C$2:$C$26)</f>
        <v>4</v>
      </c>
      <c r="J5779" t="str">
        <f>_xlfn.XLOOKUP(Table1[[#This Row],[ryhmäID]],ryhmat!$A$2:$A$7,ryhmat!$B$2:$B$7)</f>
        <v>Tarvikkeet</v>
      </c>
      <c r="K5779">
        <f>Table1[[#This Row],[Myyntihinta]]-Table1[[#This Row],[Ostohinta]]</f>
        <v>9.08</v>
      </c>
    </row>
    <row r="5780" spans="1:11" x14ac:dyDescent="0.2">
      <c r="A5780">
        <v>56278</v>
      </c>
      <c r="B5780" s="21">
        <v>45095</v>
      </c>
      <c r="C5780" s="26" t="s">
        <v>828</v>
      </c>
      <c r="D5780">
        <v>1</v>
      </c>
      <c r="E5780">
        <v>16</v>
      </c>
      <c r="F5780">
        <v>15</v>
      </c>
      <c r="G5780">
        <v>11.26</v>
      </c>
      <c r="H5780" t="str">
        <f>_xlfn.XLOOKUP(Table1[[#This Row],[MyyjäID]],myyjat!$A$2:$A$16,myyjat!$B$2:$B$16)</f>
        <v>Sanni</v>
      </c>
      <c r="I5780">
        <f>_xlfn.XLOOKUP(Table1[[#This Row],[Tuotenumero]],tuotteet!$A$2:$A$26,tuotteet!$C$2:$C$26)</f>
        <v>4</v>
      </c>
      <c r="J5780" t="str">
        <f>_xlfn.XLOOKUP(Table1[[#This Row],[ryhmäID]],ryhmat!$A$2:$A$7,ryhmat!$B$2:$B$7)</f>
        <v>Tarvikkeet</v>
      </c>
      <c r="K5780">
        <f>Table1[[#This Row],[Myyntihinta]]-Table1[[#This Row],[Ostohinta]]</f>
        <v>3.74</v>
      </c>
    </row>
    <row r="5781" spans="1:11" x14ac:dyDescent="0.2">
      <c r="A5781">
        <v>56279</v>
      </c>
      <c r="B5781" s="21">
        <v>45095</v>
      </c>
      <c r="C5781" s="26" t="s">
        <v>831</v>
      </c>
      <c r="D5781">
        <v>1</v>
      </c>
      <c r="E5781">
        <v>6</v>
      </c>
      <c r="F5781">
        <v>118</v>
      </c>
      <c r="G5781">
        <v>76.900000000000006</v>
      </c>
      <c r="H5781" t="str">
        <f>_xlfn.XLOOKUP(Table1[[#This Row],[MyyjäID]],myyjat!$A$2:$A$16,myyjat!$B$2:$B$16)</f>
        <v>Hessu</v>
      </c>
      <c r="I5781">
        <f>_xlfn.XLOOKUP(Table1[[#This Row],[Tuotenumero]],tuotteet!$A$2:$A$26,tuotteet!$C$2:$C$26)</f>
        <v>6</v>
      </c>
      <c r="J5781" t="str">
        <f>_xlfn.XLOOKUP(Table1[[#This Row],[ryhmäID]],ryhmat!$A$2:$A$7,ryhmat!$B$2:$B$7)</f>
        <v>Digiboxit</v>
      </c>
      <c r="K5781">
        <f>Table1[[#This Row],[Myyntihinta]]-Table1[[#This Row],[Ostohinta]]</f>
        <v>41.099999999999994</v>
      </c>
    </row>
    <row r="5782" spans="1:11" x14ac:dyDescent="0.2">
      <c r="A5782">
        <v>56280</v>
      </c>
      <c r="B5782" s="21">
        <v>45096</v>
      </c>
      <c r="C5782" s="26" t="s">
        <v>828</v>
      </c>
      <c r="D5782">
        <v>1</v>
      </c>
      <c r="E5782">
        <v>16</v>
      </c>
      <c r="F5782">
        <v>14</v>
      </c>
      <c r="G5782">
        <v>11.19</v>
      </c>
      <c r="H5782" t="str">
        <f>_xlfn.XLOOKUP(Table1[[#This Row],[MyyjäID]],myyjat!$A$2:$A$16,myyjat!$B$2:$B$16)</f>
        <v>Sanni</v>
      </c>
      <c r="I5782">
        <f>_xlfn.XLOOKUP(Table1[[#This Row],[Tuotenumero]],tuotteet!$A$2:$A$26,tuotteet!$C$2:$C$26)</f>
        <v>4</v>
      </c>
      <c r="J5782" t="str">
        <f>_xlfn.XLOOKUP(Table1[[#This Row],[ryhmäID]],ryhmat!$A$2:$A$7,ryhmat!$B$2:$B$7)</f>
        <v>Tarvikkeet</v>
      </c>
      <c r="K5782">
        <f>Table1[[#This Row],[Myyntihinta]]-Table1[[#This Row],[Ostohinta]]</f>
        <v>2.8100000000000005</v>
      </c>
    </row>
    <row r="5783" spans="1:11" x14ac:dyDescent="0.2">
      <c r="A5783">
        <v>56281</v>
      </c>
      <c r="B5783" s="21">
        <v>45096</v>
      </c>
      <c r="C5783" s="26" t="s">
        <v>827</v>
      </c>
      <c r="D5783">
        <v>1</v>
      </c>
      <c r="E5783">
        <v>1</v>
      </c>
      <c r="F5783">
        <v>238</v>
      </c>
      <c r="G5783">
        <v>126.04</v>
      </c>
      <c r="H5783" t="str">
        <f>_xlfn.XLOOKUP(Table1[[#This Row],[MyyjäID]],myyjat!$A$2:$A$16,myyjat!$B$2:$B$16)</f>
        <v>Jani</v>
      </c>
      <c r="I5783">
        <f>_xlfn.XLOOKUP(Table1[[#This Row],[Tuotenumero]],tuotteet!$A$2:$A$26,tuotteet!$C$2:$C$26)</f>
        <v>1</v>
      </c>
      <c r="J5783" t="str">
        <f>_xlfn.XLOOKUP(Table1[[#This Row],[ryhmäID]],ryhmat!$A$2:$A$7,ryhmat!$B$2:$B$7)</f>
        <v>Äänentoisto</v>
      </c>
      <c r="K5783">
        <f>Table1[[#This Row],[Myyntihinta]]-Table1[[#This Row],[Ostohinta]]</f>
        <v>111.96</v>
      </c>
    </row>
    <row r="5784" spans="1:11" x14ac:dyDescent="0.2">
      <c r="A5784">
        <v>56282</v>
      </c>
      <c r="B5784" s="21">
        <v>45097</v>
      </c>
      <c r="C5784" s="26" t="s">
        <v>828</v>
      </c>
      <c r="D5784">
        <v>1</v>
      </c>
      <c r="E5784">
        <v>15</v>
      </c>
      <c r="F5784">
        <v>15</v>
      </c>
      <c r="G5784">
        <v>10.96</v>
      </c>
      <c r="H5784" t="str">
        <f>_xlfn.XLOOKUP(Table1[[#This Row],[MyyjäID]],myyjat!$A$2:$A$16,myyjat!$B$2:$B$16)</f>
        <v>Sohvi</v>
      </c>
      <c r="I5784">
        <f>_xlfn.XLOOKUP(Table1[[#This Row],[Tuotenumero]],tuotteet!$A$2:$A$26,tuotteet!$C$2:$C$26)</f>
        <v>4</v>
      </c>
      <c r="J5784" t="str">
        <f>_xlfn.XLOOKUP(Table1[[#This Row],[ryhmäID]],ryhmat!$A$2:$A$7,ryhmat!$B$2:$B$7)</f>
        <v>Tarvikkeet</v>
      </c>
      <c r="K5784">
        <f>Table1[[#This Row],[Myyntihinta]]-Table1[[#This Row],[Ostohinta]]</f>
        <v>4.0399999999999991</v>
      </c>
    </row>
    <row r="5785" spans="1:11" x14ac:dyDescent="0.2">
      <c r="A5785">
        <v>56283</v>
      </c>
      <c r="B5785" s="21">
        <v>45097</v>
      </c>
      <c r="C5785" s="26" t="s">
        <v>828</v>
      </c>
      <c r="D5785">
        <v>1</v>
      </c>
      <c r="E5785">
        <v>16</v>
      </c>
      <c r="F5785">
        <v>14</v>
      </c>
      <c r="G5785">
        <v>11.17</v>
      </c>
      <c r="H5785" t="str">
        <f>_xlfn.XLOOKUP(Table1[[#This Row],[MyyjäID]],myyjat!$A$2:$A$16,myyjat!$B$2:$B$16)</f>
        <v>Sanni</v>
      </c>
      <c r="I5785">
        <f>_xlfn.XLOOKUP(Table1[[#This Row],[Tuotenumero]],tuotteet!$A$2:$A$26,tuotteet!$C$2:$C$26)</f>
        <v>4</v>
      </c>
      <c r="J5785" t="str">
        <f>_xlfn.XLOOKUP(Table1[[#This Row],[ryhmäID]],ryhmat!$A$2:$A$7,ryhmat!$B$2:$B$7)</f>
        <v>Tarvikkeet</v>
      </c>
      <c r="K5785">
        <f>Table1[[#This Row],[Myyntihinta]]-Table1[[#This Row],[Ostohinta]]</f>
        <v>2.83</v>
      </c>
    </row>
    <row r="5786" spans="1:11" x14ac:dyDescent="0.2">
      <c r="A5786">
        <v>56284</v>
      </c>
      <c r="B5786" s="21">
        <v>45097</v>
      </c>
      <c r="C5786" s="26" t="s">
        <v>828</v>
      </c>
      <c r="D5786">
        <v>1</v>
      </c>
      <c r="E5786">
        <v>13</v>
      </c>
      <c r="F5786">
        <v>14</v>
      </c>
      <c r="G5786">
        <v>10.84</v>
      </c>
      <c r="H5786" t="str">
        <f>_xlfn.XLOOKUP(Table1[[#This Row],[MyyjäID]],myyjat!$A$2:$A$16,myyjat!$B$2:$B$16)</f>
        <v>Mari</v>
      </c>
      <c r="I5786">
        <f>_xlfn.XLOOKUP(Table1[[#This Row],[Tuotenumero]],tuotteet!$A$2:$A$26,tuotteet!$C$2:$C$26)</f>
        <v>4</v>
      </c>
      <c r="J5786" t="str">
        <f>_xlfn.XLOOKUP(Table1[[#This Row],[ryhmäID]],ryhmat!$A$2:$A$7,ryhmat!$B$2:$B$7)</f>
        <v>Tarvikkeet</v>
      </c>
      <c r="K5786">
        <f>Table1[[#This Row],[Myyntihinta]]-Table1[[#This Row],[Ostohinta]]</f>
        <v>3.16</v>
      </c>
    </row>
    <row r="5787" spans="1:11" x14ac:dyDescent="0.2">
      <c r="A5787">
        <v>56285</v>
      </c>
      <c r="B5787" s="21">
        <v>45098</v>
      </c>
      <c r="C5787" s="26" t="s">
        <v>828</v>
      </c>
      <c r="D5787">
        <v>1</v>
      </c>
      <c r="E5787">
        <v>5</v>
      </c>
      <c r="F5787">
        <v>15</v>
      </c>
      <c r="G5787">
        <v>10.61</v>
      </c>
      <c r="H5787" t="str">
        <f>_xlfn.XLOOKUP(Table1[[#This Row],[MyyjäID]],myyjat!$A$2:$A$16,myyjat!$B$2:$B$16)</f>
        <v>Liisa</v>
      </c>
      <c r="I5787">
        <f>_xlfn.XLOOKUP(Table1[[#This Row],[Tuotenumero]],tuotteet!$A$2:$A$26,tuotteet!$C$2:$C$26)</f>
        <v>4</v>
      </c>
      <c r="J5787" t="str">
        <f>_xlfn.XLOOKUP(Table1[[#This Row],[ryhmäID]],ryhmat!$A$2:$A$7,ryhmat!$B$2:$B$7)</f>
        <v>Tarvikkeet</v>
      </c>
      <c r="K5787">
        <f>Table1[[#This Row],[Myyntihinta]]-Table1[[#This Row],[Ostohinta]]</f>
        <v>4.3900000000000006</v>
      </c>
    </row>
    <row r="5788" spans="1:11" x14ac:dyDescent="0.2">
      <c r="A5788">
        <v>56286</v>
      </c>
      <c r="B5788" s="21">
        <v>45098</v>
      </c>
      <c r="C5788" s="26" t="s">
        <v>829</v>
      </c>
      <c r="D5788">
        <v>1</v>
      </c>
      <c r="E5788">
        <v>10</v>
      </c>
      <c r="F5788">
        <v>337</v>
      </c>
      <c r="G5788">
        <v>223.66</v>
      </c>
      <c r="H5788" t="str">
        <f>_xlfn.XLOOKUP(Table1[[#This Row],[MyyjäID]],myyjat!$A$2:$A$16,myyjat!$B$2:$B$16)</f>
        <v>Jenni</v>
      </c>
      <c r="I5788">
        <f>_xlfn.XLOOKUP(Table1[[#This Row],[Tuotenumero]],tuotteet!$A$2:$A$26,tuotteet!$C$2:$C$26)</f>
        <v>3</v>
      </c>
      <c r="J5788" t="str">
        <f>_xlfn.XLOOKUP(Table1[[#This Row],[ryhmäID]],ryhmat!$A$2:$A$7,ryhmat!$B$2:$B$7)</f>
        <v>TV</v>
      </c>
      <c r="K5788">
        <f>Table1[[#This Row],[Myyntihinta]]-Table1[[#This Row],[Ostohinta]]</f>
        <v>113.34</v>
      </c>
    </row>
    <row r="5789" spans="1:11" x14ac:dyDescent="0.2">
      <c r="A5789">
        <v>56287</v>
      </c>
      <c r="B5789" s="21">
        <v>45098</v>
      </c>
      <c r="C5789" s="26" t="s">
        <v>827</v>
      </c>
      <c r="D5789">
        <v>1</v>
      </c>
      <c r="E5789">
        <v>10</v>
      </c>
      <c r="F5789">
        <v>238</v>
      </c>
      <c r="G5789">
        <v>133.09</v>
      </c>
      <c r="H5789" t="str">
        <f>_xlfn.XLOOKUP(Table1[[#This Row],[MyyjäID]],myyjat!$A$2:$A$16,myyjat!$B$2:$B$16)</f>
        <v>Jenni</v>
      </c>
      <c r="I5789">
        <f>_xlfn.XLOOKUP(Table1[[#This Row],[Tuotenumero]],tuotteet!$A$2:$A$26,tuotteet!$C$2:$C$26)</f>
        <v>1</v>
      </c>
      <c r="J5789" t="str">
        <f>_xlfn.XLOOKUP(Table1[[#This Row],[ryhmäID]],ryhmat!$A$2:$A$7,ryhmat!$B$2:$B$7)</f>
        <v>Äänentoisto</v>
      </c>
      <c r="K5789">
        <f>Table1[[#This Row],[Myyntihinta]]-Table1[[#This Row],[Ostohinta]]</f>
        <v>104.91</v>
      </c>
    </row>
    <row r="5790" spans="1:11" x14ac:dyDescent="0.2">
      <c r="A5790">
        <v>56288</v>
      </c>
      <c r="B5790" s="21">
        <v>45098</v>
      </c>
      <c r="C5790" s="26" t="s">
        <v>828</v>
      </c>
      <c r="D5790">
        <v>1</v>
      </c>
      <c r="E5790">
        <v>10</v>
      </c>
      <c r="F5790">
        <v>15</v>
      </c>
      <c r="G5790">
        <v>10.77</v>
      </c>
      <c r="H5790" t="str">
        <f>_xlfn.XLOOKUP(Table1[[#This Row],[MyyjäID]],myyjat!$A$2:$A$16,myyjat!$B$2:$B$16)</f>
        <v>Jenni</v>
      </c>
      <c r="I5790">
        <f>_xlfn.XLOOKUP(Table1[[#This Row],[Tuotenumero]],tuotteet!$A$2:$A$26,tuotteet!$C$2:$C$26)</f>
        <v>4</v>
      </c>
      <c r="J5790" t="str">
        <f>_xlfn.XLOOKUP(Table1[[#This Row],[ryhmäID]],ryhmat!$A$2:$A$7,ryhmat!$B$2:$B$7)</f>
        <v>Tarvikkeet</v>
      </c>
      <c r="K5790">
        <f>Table1[[#This Row],[Myyntihinta]]-Table1[[#This Row],[Ostohinta]]</f>
        <v>4.2300000000000004</v>
      </c>
    </row>
    <row r="5791" spans="1:11" x14ac:dyDescent="0.2">
      <c r="A5791">
        <v>56289</v>
      </c>
      <c r="B5791" s="21">
        <v>45098</v>
      </c>
      <c r="C5791" s="26" t="s">
        <v>828</v>
      </c>
      <c r="D5791">
        <v>1</v>
      </c>
      <c r="E5791">
        <v>6</v>
      </c>
      <c r="F5791">
        <v>15</v>
      </c>
      <c r="G5791">
        <v>10.67</v>
      </c>
      <c r="H5791" t="str">
        <f>_xlfn.XLOOKUP(Table1[[#This Row],[MyyjäID]],myyjat!$A$2:$A$16,myyjat!$B$2:$B$16)</f>
        <v>Hessu</v>
      </c>
      <c r="I5791">
        <f>_xlfn.XLOOKUP(Table1[[#This Row],[Tuotenumero]],tuotteet!$A$2:$A$26,tuotteet!$C$2:$C$26)</f>
        <v>4</v>
      </c>
      <c r="J5791" t="str">
        <f>_xlfn.XLOOKUP(Table1[[#This Row],[ryhmäID]],ryhmat!$A$2:$A$7,ryhmat!$B$2:$B$7)</f>
        <v>Tarvikkeet</v>
      </c>
      <c r="K5791">
        <f>Table1[[#This Row],[Myyntihinta]]-Table1[[#This Row],[Ostohinta]]</f>
        <v>4.33</v>
      </c>
    </row>
    <row r="5792" spans="1:11" x14ac:dyDescent="0.2">
      <c r="A5792">
        <v>56290</v>
      </c>
      <c r="B5792" s="21">
        <v>45099</v>
      </c>
      <c r="C5792" s="26" t="s">
        <v>828</v>
      </c>
      <c r="D5792">
        <v>1</v>
      </c>
      <c r="E5792">
        <v>2</v>
      </c>
      <c r="F5792">
        <v>14</v>
      </c>
      <c r="G5792">
        <v>10.74</v>
      </c>
      <c r="H5792" t="str">
        <f>_xlfn.XLOOKUP(Table1[[#This Row],[MyyjäID]],myyjat!$A$2:$A$16,myyjat!$B$2:$B$16)</f>
        <v>Petteri</v>
      </c>
      <c r="I5792">
        <f>_xlfn.XLOOKUP(Table1[[#This Row],[Tuotenumero]],tuotteet!$A$2:$A$26,tuotteet!$C$2:$C$26)</f>
        <v>4</v>
      </c>
      <c r="J5792" t="str">
        <f>_xlfn.XLOOKUP(Table1[[#This Row],[ryhmäID]],ryhmat!$A$2:$A$7,ryhmat!$B$2:$B$7)</f>
        <v>Tarvikkeet</v>
      </c>
      <c r="K5792">
        <f>Table1[[#This Row],[Myyntihinta]]-Table1[[#This Row],[Ostohinta]]</f>
        <v>3.26</v>
      </c>
    </row>
    <row r="5793" spans="1:11" x14ac:dyDescent="0.2">
      <c r="A5793">
        <v>56291</v>
      </c>
      <c r="B5793" s="21">
        <v>45099</v>
      </c>
      <c r="C5793" s="26" t="s">
        <v>828</v>
      </c>
      <c r="D5793">
        <v>1</v>
      </c>
      <c r="E5793">
        <v>7</v>
      </c>
      <c r="F5793">
        <v>14</v>
      </c>
      <c r="G5793">
        <v>10.63</v>
      </c>
      <c r="H5793" t="str">
        <f>_xlfn.XLOOKUP(Table1[[#This Row],[MyyjäID]],myyjat!$A$2:$A$16,myyjat!$B$2:$B$16)</f>
        <v>Rauno</v>
      </c>
      <c r="I5793">
        <f>_xlfn.XLOOKUP(Table1[[#This Row],[Tuotenumero]],tuotteet!$A$2:$A$26,tuotteet!$C$2:$C$26)</f>
        <v>4</v>
      </c>
      <c r="J5793" t="str">
        <f>_xlfn.XLOOKUP(Table1[[#This Row],[ryhmäID]],ryhmat!$A$2:$A$7,ryhmat!$B$2:$B$7)</f>
        <v>Tarvikkeet</v>
      </c>
      <c r="K5793">
        <f>Table1[[#This Row],[Myyntihinta]]-Table1[[#This Row],[Ostohinta]]</f>
        <v>3.3699999999999992</v>
      </c>
    </row>
    <row r="5794" spans="1:11" x14ac:dyDescent="0.2">
      <c r="A5794">
        <v>56292</v>
      </c>
      <c r="B5794" s="21">
        <v>45100</v>
      </c>
      <c r="C5794" s="26" t="s">
        <v>826</v>
      </c>
      <c r="D5794">
        <v>1</v>
      </c>
      <c r="E5794">
        <v>13</v>
      </c>
      <c r="F5794">
        <v>17</v>
      </c>
      <c r="G5794">
        <v>9.48</v>
      </c>
      <c r="H5794" t="str">
        <f>_xlfn.XLOOKUP(Table1[[#This Row],[MyyjäID]],myyjat!$A$2:$A$16,myyjat!$B$2:$B$16)</f>
        <v>Mari</v>
      </c>
      <c r="I5794">
        <f>_xlfn.XLOOKUP(Table1[[#This Row],[Tuotenumero]],tuotteet!$A$2:$A$26,tuotteet!$C$2:$C$26)</f>
        <v>4</v>
      </c>
      <c r="J5794" t="str">
        <f>_xlfn.XLOOKUP(Table1[[#This Row],[ryhmäID]],ryhmat!$A$2:$A$7,ryhmat!$B$2:$B$7)</f>
        <v>Tarvikkeet</v>
      </c>
      <c r="K5794">
        <f>Table1[[#This Row],[Myyntihinta]]-Table1[[#This Row],[Ostohinta]]</f>
        <v>7.52</v>
      </c>
    </row>
    <row r="5795" spans="1:11" x14ac:dyDescent="0.2">
      <c r="A5795">
        <v>56293</v>
      </c>
      <c r="B5795" s="21">
        <v>45100</v>
      </c>
      <c r="C5795" s="26" t="s">
        <v>828</v>
      </c>
      <c r="D5795">
        <v>1</v>
      </c>
      <c r="E5795">
        <v>6</v>
      </c>
      <c r="F5795">
        <v>15</v>
      </c>
      <c r="G5795">
        <v>10.15</v>
      </c>
      <c r="H5795" t="str">
        <f>_xlfn.XLOOKUP(Table1[[#This Row],[MyyjäID]],myyjat!$A$2:$A$16,myyjat!$B$2:$B$16)</f>
        <v>Hessu</v>
      </c>
      <c r="I5795">
        <f>_xlfn.XLOOKUP(Table1[[#This Row],[Tuotenumero]],tuotteet!$A$2:$A$26,tuotteet!$C$2:$C$26)</f>
        <v>4</v>
      </c>
      <c r="J5795" t="str">
        <f>_xlfn.XLOOKUP(Table1[[#This Row],[ryhmäID]],ryhmat!$A$2:$A$7,ryhmat!$B$2:$B$7)</f>
        <v>Tarvikkeet</v>
      </c>
      <c r="K5795">
        <f>Table1[[#This Row],[Myyntihinta]]-Table1[[#This Row],[Ostohinta]]</f>
        <v>4.8499999999999996</v>
      </c>
    </row>
    <row r="5796" spans="1:11" x14ac:dyDescent="0.2">
      <c r="A5796">
        <v>56294</v>
      </c>
      <c r="B5796" s="21">
        <v>45100</v>
      </c>
      <c r="C5796" s="26" t="s">
        <v>828</v>
      </c>
      <c r="D5796">
        <v>1</v>
      </c>
      <c r="E5796">
        <v>2</v>
      </c>
      <c r="F5796">
        <v>15</v>
      </c>
      <c r="G5796">
        <v>11.16</v>
      </c>
      <c r="H5796" t="str">
        <f>_xlfn.XLOOKUP(Table1[[#This Row],[MyyjäID]],myyjat!$A$2:$A$16,myyjat!$B$2:$B$16)</f>
        <v>Petteri</v>
      </c>
      <c r="I5796">
        <f>_xlfn.XLOOKUP(Table1[[#This Row],[Tuotenumero]],tuotteet!$A$2:$A$26,tuotteet!$C$2:$C$26)</f>
        <v>4</v>
      </c>
      <c r="J5796" t="str">
        <f>_xlfn.XLOOKUP(Table1[[#This Row],[ryhmäID]],ryhmat!$A$2:$A$7,ryhmat!$B$2:$B$7)</f>
        <v>Tarvikkeet</v>
      </c>
      <c r="K5796">
        <f>Table1[[#This Row],[Myyntihinta]]-Table1[[#This Row],[Ostohinta]]</f>
        <v>3.84</v>
      </c>
    </row>
    <row r="5797" spans="1:11" x14ac:dyDescent="0.2">
      <c r="A5797">
        <v>56295</v>
      </c>
      <c r="B5797" s="21">
        <v>45101</v>
      </c>
      <c r="C5797" s="26" t="s">
        <v>828</v>
      </c>
      <c r="D5797">
        <v>1</v>
      </c>
      <c r="E5797">
        <v>5</v>
      </c>
      <c r="F5797">
        <v>14</v>
      </c>
      <c r="G5797">
        <v>10.6</v>
      </c>
      <c r="H5797" t="str">
        <f>_xlfn.XLOOKUP(Table1[[#This Row],[MyyjäID]],myyjat!$A$2:$A$16,myyjat!$B$2:$B$16)</f>
        <v>Liisa</v>
      </c>
      <c r="I5797">
        <f>_xlfn.XLOOKUP(Table1[[#This Row],[Tuotenumero]],tuotteet!$A$2:$A$26,tuotteet!$C$2:$C$26)</f>
        <v>4</v>
      </c>
      <c r="J5797" t="str">
        <f>_xlfn.XLOOKUP(Table1[[#This Row],[ryhmäID]],ryhmat!$A$2:$A$7,ryhmat!$B$2:$B$7)</f>
        <v>Tarvikkeet</v>
      </c>
      <c r="K5797">
        <f>Table1[[#This Row],[Myyntihinta]]-Table1[[#This Row],[Ostohinta]]</f>
        <v>3.4000000000000004</v>
      </c>
    </row>
    <row r="5798" spans="1:11" x14ac:dyDescent="0.2">
      <c r="A5798">
        <v>56296</v>
      </c>
      <c r="B5798" s="21">
        <v>45101</v>
      </c>
      <c r="C5798" s="26" t="s">
        <v>828</v>
      </c>
      <c r="D5798">
        <v>1</v>
      </c>
      <c r="E5798">
        <v>6</v>
      </c>
      <c r="F5798">
        <v>14</v>
      </c>
      <c r="G5798">
        <v>10.5</v>
      </c>
      <c r="H5798" t="str">
        <f>_xlfn.XLOOKUP(Table1[[#This Row],[MyyjäID]],myyjat!$A$2:$A$16,myyjat!$B$2:$B$16)</f>
        <v>Hessu</v>
      </c>
      <c r="I5798">
        <f>_xlfn.XLOOKUP(Table1[[#This Row],[Tuotenumero]],tuotteet!$A$2:$A$26,tuotteet!$C$2:$C$26)</f>
        <v>4</v>
      </c>
      <c r="J5798" t="str">
        <f>_xlfn.XLOOKUP(Table1[[#This Row],[ryhmäID]],ryhmat!$A$2:$A$7,ryhmat!$B$2:$B$7)</f>
        <v>Tarvikkeet</v>
      </c>
      <c r="K5798">
        <f>Table1[[#This Row],[Myyntihinta]]-Table1[[#This Row],[Ostohinta]]</f>
        <v>3.5</v>
      </c>
    </row>
    <row r="5799" spans="1:11" x14ac:dyDescent="0.2">
      <c r="A5799">
        <v>56297</v>
      </c>
      <c r="B5799" s="21">
        <v>45102</v>
      </c>
      <c r="C5799" s="26" t="s">
        <v>833</v>
      </c>
      <c r="D5799">
        <v>1</v>
      </c>
      <c r="E5799">
        <v>1</v>
      </c>
      <c r="F5799">
        <v>31</v>
      </c>
      <c r="G5799">
        <v>19.73</v>
      </c>
      <c r="H5799" t="str">
        <f>_xlfn.XLOOKUP(Table1[[#This Row],[MyyjäID]],myyjat!$A$2:$A$16,myyjat!$B$2:$B$16)</f>
        <v>Jani</v>
      </c>
      <c r="I5799">
        <f>_xlfn.XLOOKUP(Table1[[#This Row],[Tuotenumero]],tuotteet!$A$2:$A$26,tuotteet!$C$2:$C$26)</f>
        <v>4</v>
      </c>
      <c r="J5799" t="str">
        <f>_xlfn.XLOOKUP(Table1[[#This Row],[ryhmäID]],ryhmat!$A$2:$A$7,ryhmat!$B$2:$B$7)</f>
        <v>Tarvikkeet</v>
      </c>
      <c r="K5799">
        <f>Table1[[#This Row],[Myyntihinta]]-Table1[[#This Row],[Ostohinta]]</f>
        <v>11.27</v>
      </c>
    </row>
    <row r="5800" spans="1:11" x14ac:dyDescent="0.2">
      <c r="A5800">
        <v>56298</v>
      </c>
      <c r="B5800" s="21">
        <v>45102</v>
      </c>
      <c r="C5800" s="26" t="s">
        <v>828</v>
      </c>
      <c r="D5800">
        <v>1</v>
      </c>
      <c r="E5800">
        <v>16</v>
      </c>
      <c r="F5800">
        <v>15</v>
      </c>
      <c r="G5800">
        <v>10.62</v>
      </c>
      <c r="H5800" t="str">
        <f>_xlfn.XLOOKUP(Table1[[#This Row],[MyyjäID]],myyjat!$A$2:$A$16,myyjat!$B$2:$B$16)</f>
        <v>Sanni</v>
      </c>
      <c r="I5800">
        <f>_xlfn.XLOOKUP(Table1[[#This Row],[Tuotenumero]],tuotteet!$A$2:$A$26,tuotteet!$C$2:$C$26)</f>
        <v>4</v>
      </c>
      <c r="J5800" t="str">
        <f>_xlfn.XLOOKUP(Table1[[#This Row],[ryhmäID]],ryhmat!$A$2:$A$7,ryhmat!$B$2:$B$7)</f>
        <v>Tarvikkeet</v>
      </c>
      <c r="K5800">
        <f>Table1[[#This Row],[Myyntihinta]]-Table1[[#This Row],[Ostohinta]]</f>
        <v>4.3800000000000008</v>
      </c>
    </row>
    <row r="5801" spans="1:11" x14ac:dyDescent="0.2">
      <c r="A5801">
        <v>56299</v>
      </c>
      <c r="B5801" s="21">
        <v>45102</v>
      </c>
      <c r="C5801" s="26" t="s">
        <v>828</v>
      </c>
      <c r="D5801">
        <v>1</v>
      </c>
      <c r="E5801">
        <v>5</v>
      </c>
      <c r="F5801">
        <v>14</v>
      </c>
      <c r="G5801">
        <v>11.08</v>
      </c>
      <c r="H5801" t="str">
        <f>_xlfn.XLOOKUP(Table1[[#This Row],[MyyjäID]],myyjat!$A$2:$A$16,myyjat!$B$2:$B$16)</f>
        <v>Liisa</v>
      </c>
      <c r="I5801">
        <f>_xlfn.XLOOKUP(Table1[[#This Row],[Tuotenumero]],tuotteet!$A$2:$A$26,tuotteet!$C$2:$C$26)</f>
        <v>4</v>
      </c>
      <c r="J5801" t="str">
        <f>_xlfn.XLOOKUP(Table1[[#This Row],[ryhmäID]],ryhmat!$A$2:$A$7,ryhmat!$B$2:$B$7)</f>
        <v>Tarvikkeet</v>
      </c>
      <c r="K5801">
        <f>Table1[[#This Row],[Myyntihinta]]-Table1[[#This Row],[Ostohinta]]</f>
        <v>2.92</v>
      </c>
    </row>
    <row r="5802" spans="1:11" x14ac:dyDescent="0.2">
      <c r="A5802">
        <v>56300</v>
      </c>
      <c r="B5802" s="21">
        <v>45102</v>
      </c>
      <c r="C5802" s="26" t="s">
        <v>827</v>
      </c>
      <c r="D5802">
        <v>1</v>
      </c>
      <c r="E5802">
        <v>14</v>
      </c>
      <c r="F5802">
        <v>236</v>
      </c>
      <c r="G5802">
        <v>128.75</v>
      </c>
      <c r="H5802" t="str">
        <f>_xlfn.XLOOKUP(Table1[[#This Row],[MyyjäID]],myyjat!$A$2:$A$16,myyjat!$B$2:$B$16)</f>
        <v>Hillevi</v>
      </c>
      <c r="I5802">
        <f>_xlfn.XLOOKUP(Table1[[#This Row],[Tuotenumero]],tuotteet!$A$2:$A$26,tuotteet!$C$2:$C$26)</f>
        <v>1</v>
      </c>
      <c r="J5802" t="str">
        <f>_xlfn.XLOOKUP(Table1[[#This Row],[ryhmäID]],ryhmat!$A$2:$A$7,ryhmat!$B$2:$B$7)</f>
        <v>Äänentoisto</v>
      </c>
      <c r="K5802">
        <f>Table1[[#This Row],[Myyntihinta]]-Table1[[#This Row],[Ostohinta]]</f>
        <v>107.25</v>
      </c>
    </row>
    <row r="5803" spans="1:11" x14ac:dyDescent="0.2">
      <c r="A5803">
        <v>56301</v>
      </c>
      <c r="B5803" s="21">
        <v>45102</v>
      </c>
      <c r="C5803" s="26" t="s">
        <v>828</v>
      </c>
      <c r="D5803">
        <v>1</v>
      </c>
      <c r="E5803">
        <v>6</v>
      </c>
      <c r="F5803">
        <v>14</v>
      </c>
      <c r="G5803">
        <v>11.01</v>
      </c>
      <c r="H5803" t="str">
        <f>_xlfn.XLOOKUP(Table1[[#This Row],[MyyjäID]],myyjat!$A$2:$A$16,myyjat!$B$2:$B$16)</f>
        <v>Hessu</v>
      </c>
      <c r="I5803">
        <f>_xlfn.XLOOKUP(Table1[[#This Row],[Tuotenumero]],tuotteet!$A$2:$A$26,tuotteet!$C$2:$C$26)</f>
        <v>4</v>
      </c>
      <c r="J5803" t="str">
        <f>_xlfn.XLOOKUP(Table1[[#This Row],[ryhmäID]],ryhmat!$A$2:$A$7,ryhmat!$B$2:$B$7)</f>
        <v>Tarvikkeet</v>
      </c>
      <c r="K5803">
        <f>Table1[[#This Row],[Myyntihinta]]-Table1[[#This Row],[Ostohinta]]</f>
        <v>2.99</v>
      </c>
    </row>
    <row r="5804" spans="1:11" x14ac:dyDescent="0.2">
      <c r="A5804">
        <v>56302</v>
      </c>
      <c r="B5804" s="21">
        <v>45103</v>
      </c>
      <c r="C5804" s="26" t="s">
        <v>831</v>
      </c>
      <c r="D5804">
        <v>1</v>
      </c>
      <c r="E5804">
        <v>5</v>
      </c>
      <c r="F5804">
        <v>112</v>
      </c>
      <c r="G5804">
        <v>74.739999999999995</v>
      </c>
      <c r="H5804" t="str">
        <f>_xlfn.XLOOKUP(Table1[[#This Row],[MyyjäID]],myyjat!$A$2:$A$16,myyjat!$B$2:$B$16)</f>
        <v>Liisa</v>
      </c>
      <c r="I5804">
        <f>_xlfn.XLOOKUP(Table1[[#This Row],[Tuotenumero]],tuotteet!$A$2:$A$26,tuotteet!$C$2:$C$26)</f>
        <v>6</v>
      </c>
      <c r="J5804" t="str">
        <f>_xlfn.XLOOKUP(Table1[[#This Row],[ryhmäID]],ryhmat!$A$2:$A$7,ryhmat!$B$2:$B$7)</f>
        <v>Digiboxit</v>
      </c>
      <c r="K5804">
        <f>Table1[[#This Row],[Myyntihinta]]-Table1[[#This Row],[Ostohinta]]</f>
        <v>37.260000000000005</v>
      </c>
    </row>
    <row r="5805" spans="1:11" x14ac:dyDescent="0.2">
      <c r="A5805">
        <v>56303</v>
      </c>
      <c r="B5805" s="21">
        <v>45103</v>
      </c>
      <c r="C5805" s="26" t="s">
        <v>828</v>
      </c>
      <c r="D5805">
        <v>1</v>
      </c>
      <c r="E5805">
        <v>11</v>
      </c>
      <c r="F5805">
        <v>14</v>
      </c>
      <c r="G5805">
        <v>11.11</v>
      </c>
      <c r="H5805" t="str">
        <f>_xlfn.XLOOKUP(Table1[[#This Row],[MyyjäID]],myyjat!$A$2:$A$16,myyjat!$B$2:$B$16)</f>
        <v>Lisbeth</v>
      </c>
      <c r="I5805">
        <f>_xlfn.XLOOKUP(Table1[[#This Row],[Tuotenumero]],tuotteet!$A$2:$A$26,tuotteet!$C$2:$C$26)</f>
        <v>4</v>
      </c>
      <c r="J5805" t="str">
        <f>_xlfn.XLOOKUP(Table1[[#This Row],[ryhmäID]],ryhmat!$A$2:$A$7,ryhmat!$B$2:$B$7)</f>
        <v>Tarvikkeet</v>
      </c>
      <c r="K5805">
        <f>Table1[[#This Row],[Myyntihinta]]-Table1[[#This Row],[Ostohinta]]</f>
        <v>2.8900000000000006</v>
      </c>
    </row>
    <row r="5806" spans="1:11" x14ac:dyDescent="0.2">
      <c r="A5806">
        <v>56304</v>
      </c>
      <c r="B5806" s="21">
        <v>45103</v>
      </c>
      <c r="C5806" s="26" t="s">
        <v>828</v>
      </c>
      <c r="D5806">
        <v>1</v>
      </c>
      <c r="E5806">
        <v>18</v>
      </c>
      <c r="F5806">
        <v>14</v>
      </c>
      <c r="G5806">
        <v>10.67</v>
      </c>
      <c r="H5806" t="str">
        <f>_xlfn.XLOOKUP(Table1[[#This Row],[MyyjäID]],myyjat!$A$2:$A$16,myyjat!$B$2:$B$16)</f>
        <v>Juhani</v>
      </c>
      <c r="I5806">
        <f>_xlfn.XLOOKUP(Table1[[#This Row],[Tuotenumero]],tuotteet!$A$2:$A$26,tuotteet!$C$2:$C$26)</f>
        <v>4</v>
      </c>
      <c r="J5806" t="str">
        <f>_xlfn.XLOOKUP(Table1[[#This Row],[ryhmäID]],ryhmat!$A$2:$A$7,ryhmat!$B$2:$B$7)</f>
        <v>Tarvikkeet</v>
      </c>
      <c r="K5806">
        <f>Table1[[#This Row],[Myyntihinta]]-Table1[[#This Row],[Ostohinta]]</f>
        <v>3.33</v>
      </c>
    </row>
    <row r="5807" spans="1:11" x14ac:dyDescent="0.2">
      <c r="A5807">
        <v>56305</v>
      </c>
      <c r="B5807" s="21">
        <v>45104</v>
      </c>
      <c r="C5807" s="26" t="s">
        <v>828</v>
      </c>
      <c r="D5807">
        <v>1</v>
      </c>
      <c r="E5807">
        <v>13</v>
      </c>
      <c r="F5807">
        <v>15</v>
      </c>
      <c r="G5807">
        <v>10.91</v>
      </c>
      <c r="H5807" t="str">
        <f>_xlfn.XLOOKUP(Table1[[#This Row],[MyyjäID]],myyjat!$A$2:$A$16,myyjat!$B$2:$B$16)</f>
        <v>Mari</v>
      </c>
      <c r="I5807">
        <f>_xlfn.XLOOKUP(Table1[[#This Row],[Tuotenumero]],tuotteet!$A$2:$A$26,tuotteet!$C$2:$C$26)</f>
        <v>4</v>
      </c>
      <c r="J5807" t="str">
        <f>_xlfn.XLOOKUP(Table1[[#This Row],[ryhmäID]],ryhmat!$A$2:$A$7,ryhmat!$B$2:$B$7)</f>
        <v>Tarvikkeet</v>
      </c>
      <c r="K5807">
        <f>Table1[[#This Row],[Myyntihinta]]-Table1[[#This Row],[Ostohinta]]</f>
        <v>4.09</v>
      </c>
    </row>
    <row r="5808" spans="1:11" x14ac:dyDescent="0.2">
      <c r="A5808">
        <v>56306</v>
      </c>
      <c r="B5808" s="21">
        <v>45104</v>
      </c>
      <c r="C5808" s="26" t="s">
        <v>828</v>
      </c>
      <c r="D5808">
        <v>1</v>
      </c>
      <c r="E5808">
        <v>19</v>
      </c>
      <c r="F5808">
        <v>15</v>
      </c>
      <c r="G5808">
        <v>10.6</v>
      </c>
      <c r="H5808" t="str">
        <f>_xlfn.XLOOKUP(Table1[[#This Row],[MyyjäID]],myyjat!$A$2:$A$16,myyjat!$B$2:$B$16)</f>
        <v>Valtteri</v>
      </c>
      <c r="I5808">
        <f>_xlfn.XLOOKUP(Table1[[#This Row],[Tuotenumero]],tuotteet!$A$2:$A$26,tuotteet!$C$2:$C$26)</f>
        <v>4</v>
      </c>
      <c r="J5808" t="str">
        <f>_xlfn.XLOOKUP(Table1[[#This Row],[ryhmäID]],ryhmat!$A$2:$A$7,ryhmat!$B$2:$B$7)</f>
        <v>Tarvikkeet</v>
      </c>
      <c r="K5808">
        <f>Table1[[#This Row],[Myyntihinta]]-Table1[[#This Row],[Ostohinta]]</f>
        <v>4.4000000000000004</v>
      </c>
    </row>
    <row r="5809" spans="1:11" x14ac:dyDescent="0.2">
      <c r="A5809">
        <v>56307</v>
      </c>
      <c r="B5809" s="21">
        <v>45105</v>
      </c>
      <c r="C5809" s="26" t="s">
        <v>828</v>
      </c>
      <c r="D5809">
        <v>1</v>
      </c>
      <c r="E5809">
        <v>5</v>
      </c>
      <c r="F5809">
        <v>14</v>
      </c>
      <c r="G5809">
        <v>10.73</v>
      </c>
      <c r="H5809" t="str">
        <f>_xlfn.XLOOKUP(Table1[[#This Row],[MyyjäID]],myyjat!$A$2:$A$16,myyjat!$B$2:$B$16)</f>
        <v>Liisa</v>
      </c>
      <c r="I5809">
        <f>_xlfn.XLOOKUP(Table1[[#This Row],[Tuotenumero]],tuotteet!$A$2:$A$26,tuotteet!$C$2:$C$26)</f>
        <v>4</v>
      </c>
      <c r="J5809" t="str">
        <f>_xlfn.XLOOKUP(Table1[[#This Row],[ryhmäID]],ryhmat!$A$2:$A$7,ryhmat!$B$2:$B$7)</f>
        <v>Tarvikkeet</v>
      </c>
      <c r="K5809">
        <f>Table1[[#This Row],[Myyntihinta]]-Table1[[#This Row],[Ostohinta]]</f>
        <v>3.2699999999999996</v>
      </c>
    </row>
    <row r="5810" spans="1:11" x14ac:dyDescent="0.2">
      <c r="A5810">
        <v>56308</v>
      </c>
      <c r="B5810" s="21">
        <v>45106</v>
      </c>
      <c r="C5810" s="26" t="s">
        <v>828</v>
      </c>
      <c r="D5810">
        <v>1</v>
      </c>
      <c r="E5810">
        <v>16</v>
      </c>
      <c r="F5810">
        <v>14</v>
      </c>
      <c r="G5810">
        <v>10.15</v>
      </c>
      <c r="H5810" t="str">
        <f>_xlfn.XLOOKUP(Table1[[#This Row],[MyyjäID]],myyjat!$A$2:$A$16,myyjat!$B$2:$B$16)</f>
        <v>Sanni</v>
      </c>
      <c r="I5810">
        <f>_xlfn.XLOOKUP(Table1[[#This Row],[Tuotenumero]],tuotteet!$A$2:$A$26,tuotteet!$C$2:$C$26)</f>
        <v>4</v>
      </c>
      <c r="J5810" t="str">
        <f>_xlfn.XLOOKUP(Table1[[#This Row],[ryhmäID]],ryhmat!$A$2:$A$7,ryhmat!$B$2:$B$7)</f>
        <v>Tarvikkeet</v>
      </c>
      <c r="K5810">
        <f>Table1[[#This Row],[Myyntihinta]]-Table1[[#This Row],[Ostohinta]]</f>
        <v>3.8499999999999996</v>
      </c>
    </row>
    <row r="5811" spans="1:11" x14ac:dyDescent="0.2">
      <c r="A5811">
        <v>56309</v>
      </c>
      <c r="B5811" s="21">
        <v>45106</v>
      </c>
      <c r="C5811" s="26" t="s">
        <v>827</v>
      </c>
      <c r="D5811">
        <v>1</v>
      </c>
      <c r="E5811">
        <v>6</v>
      </c>
      <c r="F5811">
        <v>240</v>
      </c>
      <c r="G5811">
        <v>129.24</v>
      </c>
      <c r="H5811" t="str">
        <f>_xlfn.XLOOKUP(Table1[[#This Row],[MyyjäID]],myyjat!$A$2:$A$16,myyjat!$B$2:$B$16)</f>
        <v>Hessu</v>
      </c>
      <c r="I5811">
        <f>_xlfn.XLOOKUP(Table1[[#This Row],[Tuotenumero]],tuotteet!$A$2:$A$26,tuotteet!$C$2:$C$26)</f>
        <v>1</v>
      </c>
      <c r="J5811" t="str">
        <f>_xlfn.XLOOKUP(Table1[[#This Row],[ryhmäID]],ryhmat!$A$2:$A$7,ryhmat!$B$2:$B$7)</f>
        <v>Äänentoisto</v>
      </c>
      <c r="K5811">
        <f>Table1[[#This Row],[Myyntihinta]]-Table1[[#This Row],[Ostohinta]]</f>
        <v>110.75999999999999</v>
      </c>
    </row>
    <row r="5812" spans="1:11" x14ac:dyDescent="0.2">
      <c r="A5812">
        <v>56310</v>
      </c>
      <c r="B5812" s="21">
        <v>45106</v>
      </c>
      <c r="C5812" s="26" t="s">
        <v>828</v>
      </c>
      <c r="D5812">
        <v>1</v>
      </c>
      <c r="E5812">
        <v>13</v>
      </c>
      <c r="F5812">
        <v>14</v>
      </c>
      <c r="G5812">
        <v>10.220000000000001</v>
      </c>
      <c r="H5812" t="str">
        <f>_xlfn.XLOOKUP(Table1[[#This Row],[MyyjäID]],myyjat!$A$2:$A$16,myyjat!$B$2:$B$16)</f>
        <v>Mari</v>
      </c>
      <c r="I5812">
        <f>_xlfn.XLOOKUP(Table1[[#This Row],[Tuotenumero]],tuotteet!$A$2:$A$26,tuotteet!$C$2:$C$26)</f>
        <v>4</v>
      </c>
      <c r="J5812" t="str">
        <f>_xlfn.XLOOKUP(Table1[[#This Row],[ryhmäID]],ryhmat!$A$2:$A$7,ryhmat!$B$2:$B$7)</f>
        <v>Tarvikkeet</v>
      </c>
      <c r="K5812">
        <f>Table1[[#This Row],[Myyntihinta]]-Table1[[#This Row],[Ostohinta]]</f>
        <v>3.7799999999999994</v>
      </c>
    </row>
    <row r="5813" spans="1:11" x14ac:dyDescent="0.2">
      <c r="A5813">
        <v>56311</v>
      </c>
      <c r="B5813" s="21">
        <v>45106</v>
      </c>
      <c r="C5813" s="26" t="s">
        <v>829</v>
      </c>
      <c r="D5813">
        <v>1</v>
      </c>
      <c r="E5813">
        <v>6</v>
      </c>
      <c r="F5813">
        <v>344</v>
      </c>
      <c r="G5813">
        <v>237.63</v>
      </c>
      <c r="H5813" t="str">
        <f>_xlfn.XLOOKUP(Table1[[#This Row],[MyyjäID]],myyjat!$A$2:$A$16,myyjat!$B$2:$B$16)</f>
        <v>Hessu</v>
      </c>
      <c r="I5813">
        <f>_xlfn.XLOOKUP(Table1[[#This Row],[Tuotenumero]],tuotteet!$A$2:$A$26,tuotteet!$C$2:$C$26)</f>
        <v>3</v>
      </c>
      <c r="J5813" t="str">
        <f>_xlfn.XLOOKUP(Table1[[#This Row],[ryhmäID]],ryhmat!$A$2:$A$7,ryhmat!$B$2:$B$7)</f>
        <v>TV</v>
      </c>
      <c r="K5813">
        <f>Table1[[#This Row],[Myyntihinta]]-Table1[[#This Row],[Ostohinta]]</f>
        <v>106.37</v>
      </c>
    </row>
    <row r="5814" spans="1:11" x14ac:dyDescent="0.2">
      <c r="A5814">
        <v>56312</v>
      </c>
      <c r="B5814" s="21">
        <v>45107</v>
      </c>
      <c r="C5814" s="26" t="s">
        <v>828</v>
      </c>
      <c r="D5814">
        <v>1</v>
      </c>
      <c r="E5814">
        <v>1</v>
      </c>
      <c r="F5814">
        <v>15</v>
      </c>
      <c r="G5814">
        <v>10.4</v>
      </c>
      <c r="H5814" t="str">
        <f>_xlfn.XLOOKUP(Table1[[#This Row],[MyyjäID]],myyjat!$A$2:$A$16,myyjat!$B$2:$B$16)</f>
        <v>Jani</v>
      </c>
      <c r="I5814">
        <f>_xlfn.XLOOKUP(Table1[[#This Row],[Tuotenumero]],tuotteet!$A$2:$A$26,tuotteet!$C$2:$C$26)</f>
        <v>4</v>
      </c>
      <c r="J5814" t="str">
        <f>_xlfn.XLOOKUP(Table1[[#This Row],[ryhmäID]],ryhmat!$A$2:$A$7,ryhmat!$B$2:$B$7)</f>
        <v>Tarvikkeet</v>
      </c>
      <c r="K5814">
        <f>Table1[[#This Row],[Myyntihinta]]-Table1[[#This Row],[Ostohinta]]</f>
        <v>4.5999999999999996</v>
      </c>
    </row>
    <row r="5815" spans="1:11" x14ac:dyDescent="0.2">
      <c r="A5815">
        <v>56313</v>
      </c>
      <c r="B5815" s="21">
        <v>45107</v>
      </c>
      <c r="C5815" s="26" t="s">
        <v>830</v>
      </c>
      <c r="D5815">
        <v>1</v>
      </c>
      <c r="E5815">
        <v>1</v>
      </c>
      <c r="F5815">
        <v>55</v>
      </c>
      <c r="G5815">
        <v>42.22</v>
      </c>
      <c r="H5815" t="str">
        <f>_xlfn.XLOOKUP(Table1[[#This Row],[MyyjäID]],myyjat!$A$2:$A$16,myyjat!$B$2:$B$16)</f>
        <v>Jani</v>
      </c>
      <c r="I5815">
        <f>_xlfn.XLOOKUP(Table1[[#This Row],[Tuotenumero]],tuotteet!$A$2:$A$26,tuotteet!$C$2:$C$26)</f>
        <v>4</v>
      </c>
      <c r="J5815" t="str">
        <f>_xlfn.XLOOKUP(Table1[[#This Row],[ryhmäID]],ryhmat!$A$2:$A$7,ryhmat!$B$2:$B$7)</f>
        <v>Tarvikkeet</v>
      </c>
      <c r="K5815">
        <f>Table1[[#This Row],[Myyntihinta]]-Table1[[#This Row],[Ostohinta]]</f>
        <v>12.780000000000001</v>
      </c>
    </row>
    <row r="5816" spans="1:11" x14ac:dyDescent="0.2">
      <c r="A5816">
        <v>56314</v>
      </c>
      <c r="B5816" s="21">
        <v>45107</v>
      </c>
      <c r="C5816" s="26" t="s">
        <v>828</v>
      </c>
      <c r="D5816">
        <v>1</v>
      </c>
      <c r="E5816">
        <v>7</v>
      </c>
      <c r="F5816">
        <v>15</v>
      </c>
      <c r="G5816">
        <v>10.93</v>
      </c>
      <c r="H5816" t="str">
        <f>_xlfn.XLOOKUP(Table1[[#This Row],[MyyjäID]],myyjat!$A$2:$A$16,myyjat!$B$2:$B$16)</f>
        <v>Rauno</v>
      </c>
      <c r="I5816">
        <f>_xlfn.XLOOKUP(Table1[[#This Row],[Tuotenumero]],tuotteet!$A$2:$A$26,tuotteet!$C$2:$C$26)</f>
        <v>4</v>
      </c>
      <c r="J5816" t="str">
        <f>_xlfn.XLOOKUP(Table1[[#This Row],[ryhmäID]],ryhmat!$A$2:$A$7,ryhmat!$B$2:$B$7)</f>
        <v>Tarvikkeet</v>
      </c>
      <c r="K5816">
        <f>Table1[[#This Row],[Myyntihinta]]-Table1[[#This Row],[Ostohinta]]</f>
        <v>4.07</v>
      </c>
    </row>
    <row r="5817" spans="1:11" x14ac:dyDescent="0.2">
      <c r="A5817">
        <v>56315</v>
      </c>
      <c r="B5817" s="21">
        <v>45108</v>
      </c>
      <c r="C5817" s="26" t="s">
        <v>828</v>
      </c>
      <c r="D5817">
        <v>1</v>
      </c>
      <c r="E5817">
        <v>7</v>
      </c>
      <c r="F5817">
        <v>15</v>
      </c>
      <c r="G5817">
        <v>10.59</v>
      </c>
      <c r="H5817" t="str">
        <f>_xlfn.XLOOKUP(Table1[[#This Row],[MyyjäID]],myyjat!$A$2:$A$16,myyjat!$B$2:$B$16)</f>
        <v>Rauno</v>
      </c>
      <c r="I5817">
        <f>_xlfn.XLOOKUP(Table1[[#This Row],[Tuotenumero]],tuotteet!$A$2:$A$26,tuotteet!$C$2:$C$26)</f>
        <v>4</v>
      </c>
      <c r="J5817" t="str">
        <f>_xlfn.XLOOKUP(Table1[[#This Row],[ryhmäID]],ryhmat!$A$2:$A$7,ryhmat!$B$2:$B$7)</f>
        <v>Tarvikkeet</v>
      </c>
      <c r="K5817">
        <f>Table1[[#This Row],[Myyntihinta]]-Table1[[#This Row],[Ostohinta]]</f>
        <v>4.41</v>
      </c>
    </row>
    <row r="5818" spans="1:11" x14ac:dyDescent="0.2">
      <c r="A5818">
        <v>56316</v>
      </c>
      <c r="B5818" s="21">
        <v>45108</v>
      </c>
      <c r="C5818" s="26" t="s">
        <v>828</v>
      </c>
      <c r="D5818">
        <v>1</v>
      </c>
      <c r="E5818">
        <v>7</v>
      </c>
      <c r="F5818">
        <v>15</v>
      </c>
      <c r="G5818">
        <v>10.35</v>
      </c>
      <c r="H5818" t="str">
        <f>_xlfn.XLOOKUP(Table1[[#This Row],[MyyjäID]],myyjat!$A$2:$A$16,myyjat!$B$2:$B$16)</f>
        <v>Rauno</v>
      </c>
      <c r="I5818">
        <f>_xlfn.XLOOKUP(Table1[[#This Row],[Tuotenumero]],tuotteet!$A$2:$A$26,tuotteet!$C$2:$C$26)</f>
        <v>4</v>
      </c>
      <c r="J5818" t="str">
        <f>_xlfn.XLOOKUP(Table1[[#This Row],[ryhmäID]],ryhmat!$A$2:$A$7,ryhmat!$B$2:$B$7)</f>
        <v>Tarvikkeet</v>
      </c>
      <c r="K5818">
        <f>Table1[[#This Row],[Myyntihinta]]-Table1[[#This Row],[Ostohinta]]</f>
        <v>4.6500000000000004</v>
      </c>
    </row>
    <row r="5819" spans="1:11" x14ac:dyDescent="0.2">
      <c r="A5819">
        <v>56317</v>
      </c>
      <c r="B5819" s="21">
        <v>45108</v>
      </c>
      <c r="C5819" s="26" t="s">
        <v>828</v>
      </c>
      <c r="D5819">
        <v>1</v>
      </c>
      <c r="E5819">
        <v>5</v>
      </c>
      <c r="F5819">
        <v>14</v>
      </c>
      <c r="G5819">
        <v>10.75</v>
      </c>
      <c r="H5819" t="str">
        <f>_xlfn.XLOOKUP(Table1[[#This Row],[MyyjäID]],myyjat!$A$2:$A$16,myyjat!$B$2:$B$16)</f>
        <v>Liisa</v>
      </c>
      <c r="I5819">
        <f>_xlfn.XLOOKUP(Table1[[#This Row],[Tuotenumero]],tuotteet!$A$2:$A$26,tuotteet!$C$2:$C$26)</f>
        <v>4</v>
      </c>
      <c r="J5819" t="str">
        <f>_xlfn.XLOOKUP(Table1[[#This Row],[ryhmäID]],ryhmat!$A$2:$A$7,ryhmat!$B$2:$B$7)</f>
        <v>Tarvikkeet</v>
      </c>
      <c r="K5819">
        <f>Table1[[#This Row],[Myyntihinta]]-Table1[[#This Row],[Ostohinta]]</f>
        <v>3.25</v>
      </c>
    </row>
    <row r="5820" spans="1:11" x14ac:dyDescent="0.2">
      <c r="A5820">
        <v>56318</v>
      </c>
      <c r="B5820" s="21">
        <v>45108</v>
      </c>
      <c r="C5820" s="26" t="s">
        <v>827</v>
      </c>
      <c r="D5820">
        <v>1</v>
      </c>
      <c r="E5820">
        <v>14</v>
      </c>
      <c r="F5820">
        <v>235</v>
      </c>
      <c r="G5820">
        <v>129.04</v>
      </c>
      <c r="H5820" t="str">
        <f>_xlfn.XLOOKUP(Table1[[#This Row],[MyyjäID]],myyjat!$A$2:$A$16,myyjat!$B$2:$B$16)</f>
        <v>Hillevi</v>
      </c>
      <c r="I5820">
        <f>_xlfn.XLOOKUP(Table1[[#This Row],[Tuotenumero]],tuotteet!$A$2:$A$26,tuotteet!$C$2:$C$26)</f>
        <v>1</v>
      </c>
      <c r="J5820" t="str">
        <f>_xlfn.XLOOKUP(Table1[[#This Row],[ryhmäID]],ryhmat!$A$2:$A$7,ryhmat!$B$2:$B$7)</f>
        <v>Äänentoisto</v>
      </c>
      <c r="K5820">
        <f>Table1[[#This Row],[Myyntihinta]]-Table1[[#This Row],[Ostohinta]]</f>
        <v>105.96000000000001</v>
      </c>
    </row>
    <row r="5821" spans="1:11" x14ac:dyDescent="0.2">
      <c r="A5821">
        <v>56319</v>
      </c>
      <c r="B5821" s="21">
        <v>45108</v>
      </c>
      <c r="C5821" s="26" t="s">
        <v>828</v>
      </c>
      <c r="D5821">
        <v>1</v>
      </c>
      <c r="E5821">
        <v>6</v>
      </c>
      <c r="F5821">
        <v>15</v>
      </c>
      <c r="G5821">
        <v>10.17</v>
      </c>
      <c r="H5821" t="str">
        <f>_xlfn.XLOOKUP(Table1[[#This Row],[MyyjäID]],myyjat!$A$2:$A$16,myyjat!$B$2:$B$16)</f>
        <v>Hessu</v>
      </c>
      <c r="I5821">
        <f>_xlfn.XLOOKUP(Table1[[#This Row],[Tuotenumero]],tuotteet!$A$2:$A$26,tuotteet!$C$2:$C$26)</f>
        <v>4</v>
      </c>
      <c r="J5821" t="str">
        <f>_xlfn.XLOOKUP(Table1[[#This Row],[ryhmäID]],ryhmat!$A$2:$A$7,ryhmat!$B$2:$B$7)</f>
        <v>Tarvikkeet</v>
      </c>
      <c r="K5821">
        <f>Table1[[#This Row],[Myyntihinta]]-Table1[[#This Row],[Ostohinta]]</f>
        <v>4.83</v>
      </c>
    </row>
    <row r="5822" spans="1:11" x14ac:dyDescent="0.2">
      <c r="A5822">
        <v>56320</v>
      </c>
      <c r="B5822" s="21">
        <v>45109</v>
      </c>
      <c r="C5822" s="26" t="s">
        <v>828</v>
      </c>
      <c r="D5822">
        <v>1</v>
      </c>
      <c r="E5822">
        <v>9</v>
      </c>
      <c r="F5822">
        <v>15</v>
      </c>
      <c r="G5822">
        <v>10.78</v>
      </c>
      <c r="H5822" t="str">
        <f>_xlfn.XLOOKUP(Table1[[#This Row],[MyyjäID]],myyjat!$A$2:$A$16,myyjat!$B$2:$B$16)</f>
        <v>Maija</v>
      </c>
      <c r="I5822">
        <f>_xlfn.XLOOKUP(Table1[[#This Row],[Tuotenumero]],tuotteet!$A$2:$A$26,tuotteet!$C$2:$C$26)</f>
        <v>4</v>
      </c>
      <c r="J5822" t="str">
        <f>_xlfn.XLOOKUP(Table1[[#This Row],[ryhmäID]],ryhmat!$A$2:$A$7,ryhmat!$B$2:$B$7)</f>
        <v>Tarvikkeet</v>
      </c>
      <c r="K5822">
        <f>Table1[[#This Row],[Myyntihinta]]-Table1[[#This Row],[Ostohinta]]</f>
        <v>4.2200000000000006</v>
      </c>
    </row>
    <row r="5823" spans="1:11" x14ac:dyDescent="0.2">
      <c r="A5823">
        <v>56321</v>
      </c>
      <c r="B5823" s="21">
        <v>45109</v>
      </c>
      <c r="C5823" s="26" t="s">
        <v>831</v>
      </c>
      <c r="D5823">
        <v>1</v>
      </c>
      <c r="E5823">
        <v>6</v>
      </c>
      <c r="F5823">
        <v>111</v>
      </c>
      <c r="G5823">
        <v>71.62</v>
      </c>
      <c r="H5823" t="str">
        <f>_xlfn.XLOOKUP(Table1[[#This Row],[MyyjäID]],myyjat!$A$2:$A$16,myyjat!$B$2:$B$16)</f>
        <v>Hessu</v>
      </c>
      <c r="I5823">
        <f>_xlfn.XLOOKUP(Table1[[#This Row],[Tuotenumero]],tuotteet!$A$2:$A$26,tuotteet!$C$2:$C$26)</f>
        <v>6</v>
      </c>
      <c r="J5823" t="str">
        <f>_xlfn.XLOOKUP(Table1[[#This Row],[ryhmäID]],ryhmat!$A$2:$A$7,ryhmat!$B$2:$B$7)</f>
        <v>Digiboxit</v>
      </c>
      <c r="K5823">
        <f>Table1[[#This Row],[Myyntihinta]]-Table1[[#This Row],[Ostohinta]]</f>
        <v>39.379999999999995</v>
      </c>
    </row>
    <row r="5824" spans="1:11" x14ac:dyDescent="0.2">
      <c r="A5824">
        <v>56322</v>
      </c>
      <c r="B5824" s="21">
        <v>45110</v>
      </c>
      <c r="C5824" s="26" t="s">
        <v>833</v>
      </c>
      <c r="D5824">
        <v>1</v>
      </c>
      <c r="E5824">
        <v>7</v>
      </c>
      <c r="F5824">
        <v>32</v>
      </c>
      <c r="G5824">
        <v>20.079999999999998</v>
      </c>
      <c r="H5824" t="str">
        <f>_xlfn.XLOOKUP(Table1[[#This Row],[MyyjäID]],myyjat!$A$2:$A$16,myyjat!$B$2:$B$16)</f>
        <v>Rauno</v>
      </c>
      <c r="I5824">
        <f>_xlfn.XLOOKUP(Table1[[#This Row],[Tuotenumero]],tuotteet!$A$2:$A$26,tuotteet!$C$2:$C$26)</f>
        <v>4</v>
      </c>
      <c r="J5824" t="str">
        <f>_xlfn.XLOOKUP(Table1[[#This Row],[ryhmäID]],ryhmat!$A$2:$A$7,ryhmat!$B$2:$B$7)</f>
        <v>Tarvikkeet</v>
      </c>
      <c r="K5824">
        <f>Table1[[#This Row],[Myyntihinta]]-Table1[[#This Row],[Ostohinta]]</f>
        <v>11.920000000000002</v>
      </c>
    </row>
    <row r="5825" spans="1:11" x14ac:dyDescent="0.2">
      <c r="A5825">
        <v>56323</v>
      </c>
      <c r="B5825" s="21">
        <v>45110</v>
      </c>
      <c r="C5825" s="26" t="s">
        <v>828</v>
      </c>
      <c r="D5825">
        <v>1</v>
      </c>
      <c r="E5825">
        <v>13</v>
      </c>
      <c r="F5825">
        <v>14</v>
      </c>
      <c r="G5825">
        <v>11.06</v>
      </c>
      <c r="H5825" t="str">
        <f>_xlfn.XLOOKUP(Table1[[#This Row],[MyyjäID]],myyjat!$A$2:$A$16,myyjat!$B$2:$B$16)</f>
        <v>Mari</v>
      </c>
      <c r="I5825">
        <f>_xlfn.XLOOKUP(Table1[[#This Row],[Tuotenumero]],tuotteet!$A$2:$A$26,tuotteet!$C$2:$C$26)</f>
        <v>4</v>
      </c>
      <c r="J5825" t="str">
        <f>_xlfn.XLOOKUP(Table1[[#This Row],[ryhmäID]],ryhmat!$A$2:$A$7,ryhmat!$B$2:$B$7)</f>
        <v>Tarvikkeet</v>
      </c>
      <c r="K5825">
        <f>Table1[[#This Row],[Myyntihinta]]-Table1[[#This Row],[Ostohinta]]</f>
        <v>2.9399999999999995</v>
      </c>
    </row>
    <row r="5826" spans="1:11" x14ac:dyDescent="0.2">
      <c r="A5826">
        <v>56324</v>
      </c>
      <c r="B5826" s="21">
        <v>45110</v>
      </c>
      <c r="C5826" s="26" t="s">
        <v>828</v>
      </c>
      <c r="D5826">
        <v>1</v>
      </c>
      <c r="E5826">
        <v>7</v>
      </c>
      <c r="F5826">
        <v>14</v>
      </c>
      <c r="G5826">
        <v>10.73</v>
      </c>
      <c r="H5826" t="str">
        <f>_xlfn.XLOOKUP(Table1[[#This Row],[MyyjäID]],myyjat!$A$2:$A$16,myyjat!$B$2:$B$16)</f>
        <v>Rauno</v>
      </c>
      <c r="I5826">
        <f>_xlfn.XLOOKUP(Table1[[#This Row],[Tuotenumero]],tuotteet!$A$2:$A$26,tuotteet!$C$2:$C$26)</f>
        <v>4</v>
      </c>
      <c r="J5826" t="str">
        <f>_xlfn.XLOOKUP(Table1[[#This Row],[ryhmäID]],ryhmat!$A$2:$A$7,ryhmat!$B$2:$B$7)</f>
        <v>Tarvikkeet</v>
      </c>
      <c r="K5826">
        <f>Table1[[#This Row],[Myyntihinta]]-Table1[[#This Row],[Ostohinta]]</f>
        <v>3.2699999999999996</v>
      </c>
    </row>
    <row r="5827" spans="1:11" x14ac:dyDescent="0.2">
      <c r="A5827">
        <v>56325</v>
      </c>
      <c r="B5827" s="21">
        <v>45111</v>
      </c>
      <c r="C5827" s="26" t="s">
        <v>828</v>
      </c>
      <c r="D5827">
        <v>1</v>
      </c>
      <c r="E5827">
        <v>15</v>
      </c>
      <c r="F5827">
        <v>14</v>
      </c>
      <c r="G5827">
        <v>11.03</v>
      </c>
      <c r="H5827" t="str">
        <f>_xlfn.XLOOKUP(Table1[[#This Row],[MyyjäID]],myyjat!$A$2:$A$16,myyjat!$B$2:$B$16)</f>
        <v>Sohvi</v>
      </c>
      <c r="I5827">
        <f>_xlfn.XLOOKUP(Table1[[#This Row],[Tuotenumero]],tuotteet!$A$2:$A$26,tuotteet!$C$2:$C$26)</f>
        <v>4</v>
      </c>
      <c r="J5827" t="str">
        <f>_xlfn.XLOOKUP(Table1[[#This Row],[ryhmäID]],ryhmat!$A$2:$A$7,ryhmat!$B$2:$B$7)</f>
        <v>Tarvikkeet</v>
      </c>
      <c r="K5827">
        <f>Table1[[#This Row],[Myyntihinta]]-Table1[[#This Row],[Ostohinta]]</f>
        <v>2.9700000000000006</v>
      </c>
    </row>
    <row r="5828" spans="1:11" x14ac:dyDescent="0.2">
      <c r="A5828">
        <v>56326</v>
      </c>
      <c r="B5828" s="21">
        <v>45111</v>
      </c>
      <c r="C5828" s="26" t="s">
        <v>829</v>
      </c>
      <c r="D5828">
        <v>1</v>
      </c>
      <c r="E5828">
        <v>7</v>
      </c>
      <c r="F5828">
        <v>324</v>
      </c>
      <c r="G5828">
        <v>217.11</v>
      </c>
      <c r="H5828" t="str">
        <f>_xlfn.XLOOKUP(Table1[[#This Row],[MyyjäID]],myyjat!$A$2:$A$16,myyjat!$B$2:$B$16)</f>
        <v>Rauno</v>
      </c>
      <c r="I5828">
        <f>_xlfn.XLOOKUP(Table1[[#This Row],[Tuotenumero]],tuotteet!$A$2:$A$26,tuotteet!$C$2:$C$26)</f>
        <v>3</v>
      </c>
      <c r="J5828" t="str">
        <f>_xlfn.XLOOKUP(Table1[[#This Row],[ryhmäID]],ryhmat!$A$2:$A$7,ryhmat!$B$2:$B$7)</f>
        <v>TV</v>
      </c>
      <c r="K5828">
        <f>Table1[[#This Row],[Myyntihinta]]-Table1[[#This Row],[Ostohinta]]</f>
        <v>106.88999999999999</v>
      </c>
    </row>
    <row r="5829" spans="1:11" x14ac:dyDescent="0.2">
      <c r="A5829">
        <v>56327</v>
      </c>
      <c r="B5829" s="21">
        <v>45111</v>
      </c>
      <c r="C5829" s="26" t="s">
        <v>827</v>
      </c>
      <c r="D5829">
        <v>1</v>
      </c>
      <c r="E5829">
        <v>7</v>
      </c>
      <c r="F5829">
        <v>246</v>
      </c>
      <c r="G5829">
        <v>137.76</v>
      </c>
      <c r="H5829" t="str">
        <f>_xlfn.XLOOKUP(Table1[[#This Row],[MyyjäID]],myyjat!$A$2:$A$16,myyjat!$B$2:$B$16)</f>
        <v>Rauno</v>
      </c>
      <c r="I5829">
        <f>_xlfn.XLOOKUP(Table1[[#This Row],[Tuotenumero]],tuotteet!$A$2:$A$26,tuotteet!$C$2:$C$26)</f>
        <v>1</v>
      </c>
      <c r="J5829" t="str">
        <f>_xlfn.XLOOKUP(Table1[[#This Row],[ryhmäID]],ryhmat!$A$2:$A$7,ryhmat!$B$2:$B$7)</f>
        <v>Äänentoisto</v>
      </c>
      <c r="K5829">
        <f>Table1[[#This Row],[Myyntihinta]]-Table1[[#This Row],[Ostohinta]]</f>
        <v>108.24000000000001</v>
      </c>
    </row>
    <row r="5830" spans="1:11" x14ac:dyDescent="0.2">
      <c r="A5830">
        <v>56328</v>
      </c>
      <c r="B5830" s="21">
        <v>45112</v>
      </c>
      <c r="C5830" s="26" t="s">
        <v>828</v>
      </c>
      <c r="D5830">
        <v>1</v>
      </c>
      <c r="E5830">
        <v>5</v>
      </c>
      <c r="F5830">
        <v>15</v>
      </c>
      <c r="G5830">
        <v>11.16</v>
      </c>
      <c r="H5830" t="str">
        <f>_xlfn.XLOOKUP(Table1[[#This Row],[MyyjäID]],myyjat!$A$2:$A$16,myyjat!$B$2:$B$16)</f>
        <v>Liisa</v>
      </c>
      <c r="I5830">
        <f>_xlfn.XLOOKUP(Table1[[#This Row],[Tuotenumero]],tuotteet!$A$2:$A$26,tuotteet!$C$2:$C$26)</f>
        <v>4</v>
      </c>
      <c r="J5830" t="str">
        <f>_xlfn.XLOOKUP(Table1[[#This Row],[ryhmäID]],ryhmat!$A$2:$A$7,ryhmat!$B$2:$B$7)</f>
        <v>Tarvikkeet</v>
      </c>
      <c r="K5830">
        <f>Table1[[#This Row],[Myyntihinta]]-Table1[[#This Row],[Ostohinta]]</f>
        <v>3.84</v>
      </c>
    </row>
    <row r="5831" spans="1:11" x14ac:dyDescent="0.2">
      <c r="A5831">
        <v>56329</v>
      </c>
      <c r="B5831" s="21">
        <v>45113</v>
      </c>
      <c r="C5831" s="26" t="s">
        <v>828</v>
      </c>
      <c r="D5831">
        <v>1</v>
      </c>
      <c r="E5831">
        <v>3</v>
      </c>
      <c r="F5831">
        <v>15</v>
      </c>
      <c r="G5831">
        <v>10.55</v>
      </c>
      <c r="H5831" t="str">
        <f>_xlfn.XLOOKUP(Table1[[#This Row],[MyyjäID]],myyjat!$A$2:$A$16,myyjat!$B$2:$B$16)</f>
        <v>Pekka</v>
      </c>
      <c r="I5831">
        <f>_xlfn.XLOOKUP(Table1[[#This Row],[Tuotenumero]],tuotteet!$A$2:$A$26,tuotteet!$C$2:$C$26)</f>
        <v>4</v>
      </c>
      <c r="J5831" t="str">
        <f>_xlfn.XLOOKUP(Table1[[#This Row],[ryhmäID]],ryhmat!$A$2:$A$7,ryhmat!$B$2:$B$7)</f>
        <v>Tarvikkeet</v>
      </c>
      <c r="K5831">
        <f>Table1[[#This Row],[Myyntihinta]]-Table1[[#This Row],[Ostohinta]]</f>
        <v>4.4499999999999993</v>
      </c>
    </row>
    <row r="5832" spans="1:11" x14ac:dyDescent="0.2">
      <c r="A5832">
        <v>56330</v>
      </c>
      <c r="B5832" s="21">
        <v>45114</v>
      </c>
      <c r="C5832" s="26" t="s">
        <v>828</v>
      </c>
      <c r="D5832">
        <v>1</v>
      </c>
      <c r="E5832">
        <v>14</v>
      </c>
      <c r="F5832">
        <v>14</v>
      </c>
      <c r="G5832">
        <v>10.37</v>
      </c>
      <c r="H5832" t="str">
        <f>_xlfn.XLOOKUP(Table1[[#This Row],[MyyjäID]],myyjat!$A$2:$A$16,myyjat!$B$2:$B$16)</f>
        <v>Hillevi</v>
      </c>
      <c r="I5832">
        <f>_xlfn.XLOOKUP(Table1[[#This Row],[Tuotenumero]],tuotteet!$A$2:$A$26,tuotteet!$C$2:$C$26)</f>
        <v>4</v>
      </c>
      <c r="J5832" t="str">
        <f>_xlfn.XLOOKUP(Table1[[#This Row],[ryhmäID]],ryhmat!$A$2:$A$7,ryhmat!$B$2:$B$7)</f>
        <v>Tarvikkeet</v>
      </c>
      <c r="K5832">
        <f>Table1[[#This Row],[Myyntihinta]]-Table1[[#This Row],[Ostohinta]]</f>
        <v>3.6300000000000008</v>
      </c>
    </row>
    <row r="5833" spans="1:11" x14ac:dyDescent="0.2">
      <c r="A5833">
        <v>56331</v>
      </c>
      <c r="B5833" s="21">
        <v>45114</v>
      </c>
      <c r="C5833" s="26" t="s">
        <v>828</v>
      </c>
      <c r="D5833">
        <v>1</v>
      </c>
      <c r="E5833">
        <v>15</v>
      </c>
      <c r="F5833">
        <v>15</v>
      </c>
      <c r="G5833">
        <v>11.18</v>
      </c>
      <c r="H5833" t="str">
        <f>_xlfn.XLOOKUP(Table1[[#This Row],[MyyjäID]],myyjat!$A$2:$A$16,myyjat!$B$2:$B$16)</f>
        <v>Sohvi</v>
      </c>
      <c r="I5833">
        <f>_xlfn.XLOOKUP(Table1[[#This Row],[Tuotenumero]],tuotteet!$A$2:$A$26,tuotteet!$C$2:$C$26)</f>
        <v>4</v>
      </c>
      <c r="J5833" t="str">
        <f>_xlfn.XLOOKUP(Table1[[#This Row],[ryhmäID]],ryhmat!$A$2:$A$7,ryhmat!$B$2:$B$7)</f>
        <v>Tarvikkeet</v>
      </c>
      <c r="K5833">
        <f>Table1[[#This Row],[Myyntihinta]]-Table1[[#This Row],[Ostohinta]]</f>
        <v>3.8200000000000003</v>
      </c>
    </row>
    <row r="5834" spans="1:11" x14ac:dyDescent="0.2">
      <c r="A5834">
        <v>56332</v>
      </c>
      <c r="B5834" s="21">
        <v>45114</v>
      </c>
      <c r="C5834" s="26" t="s">
        <v>828</v>
      </c>
      <c r="D5834">
        <v>1</v>
      </c>
      <c r="E5834">
        <v>6</v>
      </c>
      <c r="F5834">
        <v>14</v>
      </c>
      <c r="G5834">
        <v>10.68</v>
      </c>
      <c r="H5834" t="str">
        <f>_xlfn.XLOOKUP(Table1[[#This Row],[MyyjäID]],myyjat!$A$2:$A$16,myyjat!$B$2:$B$16)</f>
        <v>Hessu</v>
      </c>
      <c r="I5834">
        <f>_xlfn.XLOOKUP(Table1[[#This Row],[Tuotenumero]],tuotteet!$A$2:$A$26,tuotteet!$C$2:$C$26)</f>
        <v>4</v>
      </c>
      <c r="J5834" t="str">
        <f>_xlfn.XLOOKUP(Table1[[#This Row],[ryhmäID]],ryhmat!$A$2:$A$7,ryhmat!$B$2:$B$7)</f>
        <v>Tarvikkeet</v>
      </c>
      <c r="K5834">
        <f>Table1[[#This Row],[Myyntihinta]]-Table1[[#This Row],[Ostohinta]]</f>
        <v>3.3200000000000003</v>
      </c>
    </row>
    <row r="5835" spans="1:11" x14ac:dyDescent="0.2">
      <c r="A5835">
        <v>56333</v>
      </c>
      <c r="B5835" s="21">
        <v>45114</v>
      </c>
      <c r="C5835" s="26" t="s">
        <v>828</v>
      </c>
      <c r="D5835">
        <v>1</v>
      </c>
      <c r="E5835">
        <v>16</v>
      </c>
      <c r="F5835">
        <v>14</v>
      </c>
      <c r="G5835">
        <v>10.98</v>
      </c>
      <c r="H5835" t="str">
        <f>_xlfn.XLOOKUP(Table1[[#This Row],[MyyjäID]],myyjat!$A$2:$A$16,myyjat!$B$2:$B$16)</f>
        <v>Sanni</v>
      </c>
      <c r="I5835">
        <f>_xlfn.XLOOKUP(Table1[[#This Row],[Tuotenumero]],tuotteet!$A$2:$A$26,tuotteet!$C$2:$C$26)</f>
        <v>4</v>
      </c>
      <c r="J5835" t="str">
        <f>_xlfn.XLOOKUP(Table1[[#This Row],[ryhmäID]],ryhmat!$A$2:$A$7,ryhmat!$B$2:$B$7)</f>
        <v>Tarvikkeet</v>
      </c>
      <c r="K5835">
        <f>Table1[[#This Row],[Myyntihinta]]-Table1[[#This Row],[Ostohinta]]</f>
        <v>3.0199999999999996</v>
      </c>
    </row>
    <row r="5836" spans="1:11" x14ac:dyDescent="0.2">
      <c r="A5836">
        <v>56334</v>
      </c>
      <c r="B5836" s="21">
        <v>45115</v>
      </c>
      <c r="C5836" s="26" t="s">
        <v>827</v>
      </c>
      <c r="D5836">
        <v>1</v>
      </c>
      <c r="E5836">
        <v>5</v>
      </c>
      <c r="F5836">
        <v>240</v>
      </c>
      <c r="G5836">
        <v>133.76</v>
      </c>
      <c r="H5836" t="str">
        <f>_xlfn.XLOOKUP(Table1[[#This Row],[MyyjäID]],myyjat!$A$2:$A$16,myyjat!$B$2:$B$16)</f>
        <v>Liisa</v>
      </c>
      <c r="I5836">
        <f>_xlfn.XLOOKUP(Table1[[#This Row],[Tuotenumero]],tuotteet!$A$2:$A$26,tuotteet!$C$2:$C$26)</f>
        <v>1</v>
      </c>
      <c r="J5836" t="str">
        <f>_xlfn.XLOOKUP(Table1[[#This Row],[ryhmäID]],ryhmat!$A$2:$A$7,ryhmat!$B$2:$B$7)</f>
        <v>Äänentoisto</v>
      </c>
      <c r="K5836">
        <f>Table1[[#This Row],[Myyntihinta]]-Table1[[#This Row],[Ostohinta]]</f>
        <v>106.24000000000001</v>
      </c>
    </row>
    <row r="5837" spans="1:11" x14ac:dyDescent="0.2">
      <c r="A5837">
        <v>56335</v>
      </c>
      <c r="B5837" s="21">
        <v>45115</v>
      </c>
      <c r="C5837" s="26" t="s">
        <v>828</v>
      </c>
      <c r="D5837">
        <v>1</v>
      </c>
      <c r="E5837">
        <v>5</v>
      </c>
      <c r="F5837">
        <v>15</v>
      </c>
      <c r="G5837">
        <v>10.36</v>
      </c>
      <c r="H5837" t="str">
        <f>_xlfn.XLOOKUP(Table1[[#This Row],[MyyjäID]],myyjat!$A$2:$A$16,myyjat!$B$2:$B$16)</f>
        <v>Liisa</v>
      </c>
      <c r="I5837">
        <f>_xlfn.XLOOKUP(Table1[[#This Row],[Tuotenumero]],tuotteet!$A$2:$A$26,tuotteet!$C$2:$C$26)</f>
        <v>4</v>
      </c>
      <c r="J5837" t="str">
        <f>_xlfn.XLOOKUP(Table1[[#This Row],[ryhmäID]],ryhmat!$A$2:$A$7,ryhmat!$B$2:$B$7)</f>
        <v>Tarvikkeet</v>
      </c>
      <c r="K5837">
        <f>Table1[[#This Row],[Myyntihinta]]-Table1[[#This Row],[Ostohinta]]</f>
        <v>4.6400000000000006</v>
      </c>
    </row>
    <row r="5838" spans="1:11" x14ac:dyDescent="0.2">
      <c r="A5838">
        <v>56336</v>
      </c>
      <c r="B5838" s="21">
        <v>45116</v>
      </c>
      <c r="C5838" s="26" t="s">
        <v>828</v>
      </c>
      <c r="D5838">
        <v>1</v>
      </c>
      <c r="E5838">
        <v>1</v>
      </c>
      <c r="F5838">
        <v>15</v>
      </c>
      <c r="G5838">
        <v>10.49</v>
      </c>
      <c r="H5838" t="str">
        <f>_xlfn.XLOOKUP(Table1[[#This Row],[MyyjäID]],myyjat!$A$2:$A$16,myyjat!$B$2:$B$16)</f>
        <v>Jani</v>
      </c>
      <c r="I5838">
        <f>_xlfn.XLOOKUP(Table1[[#This Row],[Tuotenumero]],tuotteet!$A$2:$A$26,tuotteet!$C$2:$C$26)</f>
        <v>4</v>
      </c>
      <c r="J5838" t="str">
        <f>_xlfn.XLOOKUP(Table1[[#This Row],[ryhmäID]],ryhmat!$A$2:$A$7,ryhmat!$B$2:$B$7)</f>
        <v>Tarvikkeet</v>
      </c>
      <c r="K5838">
        <f>Table1[[#This Row],[Myyntihinta]]-Table1[[#This Row],[Ostohinta]]</f>
        <v>4.51</v>
      </c>
    </row>
    <row r="5839" spans="1:11" x14ac:dyDescent="0.2">
      <c r="A5839">
        <v>56337</v>
      </c>
      <c r="B5839" s="21">
        <v>45116</v>
      </c>
      <c r="C5839" s="26" t="s">
        <v>826</v>
      </c>
      <c r="D5839">
        <v>1</v>
      </c>
      <c r="E5839">
        <v>19</v>
      </c>
      <c r="F5839">
        <v>17</v>
      </c>
      <c r="G5839">
        <v>9.02</v>
      </c>
      <c r="H5839" t="str">
        <f>_xlfn.XLOOKUP(Table1[[#This Row],[MyyjäID]],myyjat!$A$2:$A$16,myyjat!$B$2:$B$16)</f>
        <v>Valtteri</v>
      </c>
      <c r="I5839">
        <f>_xlfn.XLOOKUP(Table1[[#This Row],[Tuotenumero]],tuotteet!$A$2:$A$26,tuotteet!$C$2:$C$26)</f>
        <v>4</v>
      </c>
      <c r="J5839" t="str">
        <f>_xlfn.XLOOKUP(Table1[[#This Row],[ryhmäID]],ryhmat!$A$2:$A$7,ryhmat!$B$2:$B$7)</f>
        <v>Tarvikkeet</v>
      </c>
      <c r="K5839">
        <f>Table1[[#This Row],[Myyntihinta]]-Table1[[#This Row],[Ostohinta]]</f>
        <v>7.98</v>
      </c>
    </row>
    <row r="5840" spans="1:11" x14ac:dyDescent="0.2">
      <c r="A5840">
        <v>56338</v>
      </c>
      <c r="B5840" s="21">
        <v>45116</v>
      </c>
      <c r="C5840" s="26" t="s">
        <v>831</v>
      </c>
      <c r="D5840">
        <v>1</v>
      </c>
      <c r="E5840">
        <v>10</v>
      </c>
      <c r="F5840">
        <v>111</v>
      </c>
      <c r="G5840">
        <v>79.17</v>
      </c>
      <c r="H5840" t="str">
        <f>_xlfn.XLOOKUP(Table1[[#This Row],[MyyjäID]],myyjat!$A$2:$A$16,myyjat!$B$2:$B$16)</f>
        <v>Jenni</v>
      </c>
      <c r="I5840">
        <f>_xlfn.XLOOKUP(Table1[[#This Row],[Tuotenumero]],tuotteet!$A$2:$A$26,tuotteet!$C$2:$C$26)</f>
        <v>6</v>
      </c>
      <c r="J5840" t="str">
        <f>_xlfn.XLOOKUP(Table1[[#This Row],[ryhmäID]],ryhmat!$A$2:$A$7,ryhmat!$B$2:$B$7)</f>
        <v>Digiboxit</v>
      </c>
      <c r="K5840">
        <f>Table1[[#This Row],[Myyntihinta]]-Table1[[#This Row],[Ostohinta]]</f>
        <v>31.83</v>
      </c>
    </row>
    <row r="5841" spans="1:11" x14ac:dyDescent="0.2">
      <c r="A5841">
        <v>56339</v>
      </c>
      <c r="B5841" s="21">
        <v>45117</v>
      </c>
      <c r="C5841" s="26" t="s">
        <v>828</v>
      </c>
      <c r="D5841">
        <v>1</v>
      </c>
      <c r="E5841">
        <v>7</v>
      </c>
      <c r="F5841">
        <v>15</v>
      </c>
      <c r="G5841">
        <v>11.11</v>
      </c>
      <c r="H5841" t="str">
        <f>_xlfn.XLOOKUP(Table1[[#This Row],[MyyjäID]],myyjat!$A$2:$A$16,myyjat!$B$2:$B$16)</f>
        <v>Rauno</v>
      </c>
      <c r="I5841">
        <f>_xlfn.XLOOKUP(Table1[[#This Row],[Tuotenumero]],tuotteet!$A$2:$A$26,tuotteet!$C$2:$C$26)</f>
        <v>4</v>
      </c>
      <c r="J5841" t="str">
        <f>_xlfn.XLOOKUP(Table1[[#This Row],[ryhmäID]],ryhmat!$A$2:$A$7,ryhmat!$B$2:$B$7)</f>
        <v>Tarvikkeet</v>
      </c>
      <c r="K5841">
        <f>Table1[[#This Row],[Myyntihinta]]-Table1[[#This Row],[Ostohinta]]</f>
        <v>3.8900000000000006</v>
      </c>
    </row>
    <row r="5842" spans="1:11" x14ac:dyDescent="0.2">
      <c r="A5842">
        <v>56340</v>
      </c>
      <c r="B5842" s="21">
        <v>45117</v>
      </c>
      <c r="C5842" s="26" t="s">
        <v>828</v>
      </c>
      <c r="D5842">
        <v>1</v>
      </c>
      <c r="E5842">
        <v>16</v>
      </c>
      <c r="F5842">
        <v>14</v>
      </c>
      <c r="G5842">
        <v>10.23</v>
      </c>
      <c r="H5842" t="str">
        <f>_xlfn.XLOOKUP(Table1[[#This Row],[MyyjäID]],myyjat!$A$2:$A$16,myyjat!$B$2:$B$16)</f>
        <v>Sanni</v>
      </c>
      <c r="I5842">
        <f>_xlfn.XLOOKUP(Table1[[#This Row],[Tuotenumero]],tuotteet!$A$2:$A$26,tuotteet!$C$2:$C$26)</f>
        <v>4</v>
      </c>
      <c r="J5842" t="str">
        <f>_xlfn.XLOOKUP(Table1[[#This Row],[ryhmäID]],ryhmat!$A$2:$A$7,ryhmat!$B$2:$B$7)</f>
        <v>Tarvikkeet</v>
      </c>
      <c r="K5842">
        <f>Table1[[#This Row],[Myyntihinta]]-Table1[[#This Row],[Ostohinta]]</f>
        <v>3.7699999999999996</v>
      </c>
    </row>
    <row r="5843" spans="1:11" x14ac:dyDescent="0.2">
      <c r="A5843">
        <v>56341</v>
      </c>
      <c r="B5843" s="21">
        <v>45117</v>
      </c>
      <c r="C5843" s="26" t="s">
        <v>827</v>
      </c>
      <c r="D5843">
        <v>1</v>
      </c>
      <c r="E5843">
        <v>7</v>
      </c>
      <c r="F5843">
        <v>255</v>
      </c>
      <c r="G5843">
        <v>139.02000000000001</v>
      </c>
      <c r="H5843" t="str">
        <f>_xlfn.XLOOKUP(Table1[[#This Row],[MyyjäID]],myyjat!$A$2:$A$16,myyjat!$B$2:$B$16)</f>
        <v>Rauno</v>
      </c>
      <c r="I5843">
        <f>_xlfn.XLOOKUP(Table1[[#This Row],[Tuotenumero]],tuotteet!$A$2:$A$26,tuotteet!$C$2:$C$26)</f>
        <v>1</v>
      </c>
      <c r="J5843" t="str">
        <f>_xlfn.XLOOKUP(Table1[[#This Row],[ryhmäID]],ryhmat!$A$2:$A$7,ryhmat!$B$2:$B$7)</f>
        <v>Äänentoisto</v>
      </c>
      <c r="K5843">
        <f>Table1[[#This Row],[Myyntihinta]]-Table1[[#This Row],[Ostohinta]]</f>
        <v>115.97999999999999</v>
      </c>
    </row>
    <row r="5844" spans="1:11" x14ac:dyDescent="0.2">
      <c r="A5844">
        <v>56342</v>
      </c>
      <c r="B5844" s="21">
        <v>45118</v>
      </c>
      <c r="C5844" s="26" t="s">
        <v>830</v>
      </c>
      <c r="D5844">
        <v>1</v>
      </c>
      <c r="E5844">
        <v>16</v>
      </c>
      <c r="F5844">
        <v>58</v>
      </c>
      <c r="G5844">
        <v>45.13</v>
      </c>
      <c r="H5844" t="str">
        <f>_xlfn.XLOOKUP(Table1[[#This Row],[MyyjäID]],myyjat!$A$2:$A$16,myyjat!$B$2:$B$16)</f>
        <v>Sanni</v>
      </c>
      <c r="I5844">
        <f>_xlfn.XLOOKUP(Table1[[#This Row],[Tuotenumero]],tuotteet!$A$2:$A$26,tuotteet!$C$2:$C$26)</f>
        <v>4</v>
      </c>
      <c r="J5844" t="str">
        <f>_xlfn.XLOOKUP(Table1[[#This Row],[ryhmäID]],ryhmat!$A$2:$A$7,ryhmat!$B$2:$B$7)</f>
        <v>Tarvikkeet</v>
      </c>
      <c r="K5844">
        <f>Table1[[#This Row],[Myyntihinta]]-Table1[[#This Row],[Ostohinta]]</f>
        <v>12.869999999999997</v>
      </c>
    </row>
    <row r="5845" spans="1:11" x14ac:dyDescent="0.2">
      <c r="A5845">
        <v>56343</v>
      </c>
      <c r="B5845" s="21">
        <v>45118</v>
      </c>
      <c r="C5845" s="26" t="s">
        <v>828</v>
      </c>
      <c r="D5845">
        <v>1</v>
      </c>
      <c r="E5845">
        <v>7</v>
      </c>
      <c r="F5845">
        <v>15</v>
      </c>
      <c r="G5845">
        <v>11.18</v>
      </c>
      <c r="H5845" t="str">
        <f>_xlfn.XLOOKUP(Table1[[#This Row],[MyyjäID]],myyjat!$A$2:$A$16,myyjat!$B$2:$B$16)</f>
        <v>Rauno</v>
      </c>
      <c r="I5845">
        <f>_xlfn.XLOOKUP(Table1[[#This Row],[Tuotenumero]],tuotteet!$A$2:$A$26,tuotteet!$C$2:$C$26)</f>
        <v>4</v>
      </c>
      <c r="J5845" t="str">
        <f>_xlfn.XLOOKUP(Table1[[#This Row],[ryhmäID]],ryhmat!$A$2:$A$7,ryhmat!$B$2:$B$7)</f>
        <v>Tarvikkeet</v>
      </c>
      <c r="K5845">
        <f>Table1[[#This Row],[Myyntihinta]]-Table1[[#This Row],[Ostohinta]]</f>
        <v>3.8200000000000003</v>
      </c>
    </row>
    <row r="5846" spans="1:11" x14ac:dyDescent="0.2">
      <c r="A5846">
        <v>56344</v>
      </c>
      <c r="B5846" s="21">
        <v>45119</v>
      </c>
      <c r="C5846" s="26" t="s">
        <v>828</v>
      </c>
      <c r="D5846">
        <v>1</v>
      </c>
      <c r="E5846">
        <v>11</v>
      </c>
      <c r="F5846">
        <v>14</v>
      </c>
      <c r="G5846">
        <v>10.23</v>
      </c>
      <c r="H5846" t="str">
        <f>_xlfn.XLOOKUP(Table1[[#This Row],[MyyjäID]],myyjat!$A$2:$A$16,myyjat!$B$2:$B$16)</f>
        <v>Lisbeth</v>
      </c>
      <c r="I5846">
        <f>_xlfn.XLOOKUP(Table1[[#This Row],[Tuotenumero]],tuotteet!$A$2:$A$26,tuotteet!$C$2:$C$26)</f>
        <v>4</v>
      </c>
      <c r="J5846" t="str">
        <f>_xlfn.XLOOKUP(Table1[[#This Row],[ryhmäID]],ryhmat!$A$2:$A$7,ryhmat!$B$2:$B$7)</f>
        <v>Tarvikkeet</v>
      </c>
      <c r="K5846">
        <f>Table1[[#This Row],[Myyntihinta]]-Table1[[#This Row],[Ostohinta]]</f>
        <v>3.7699999999999996</v>
      </c>
    </row>
    <row r="5847" spans="1:11" x14ac:dyDescent="0.2">
      <c r="A5847">
        <v>56345</v>
      </c>
      <c r="B5847" s="21">
        <v>45119</v>
      </c>
      <c r="C5847" s="26" t="s">
        <v>833</v>
      </c>
      <c r="D5847">
        <v>1</v>
      </c>
      <c r="E5847">
        <v>11</v>
      </c>
      <c r="F5847">
        <v>31</v>
      </c>
      <c r="G5847">
        <v>20.16</v>
      </c>
      <c r="H5847" t="str">
        <f>_xlfn.XLOOKUP(Table1[[#This Row],[MyyjäID]],myyjat!$A$2:$A$16,myyjat!$B$2:$B$16)</f>
        <v>Lisbeth</v>
      </c>
      <c r="I5847">
        <f>_xlfn.XLOOKUP(Table1[[#This Row],[Tuotenumero]],tuotteet!$A$2:$A$26,tuotteet!$C$2:$C$26)</f>
        <v>4</v>
      </c>
      <c r="J5847" t="str">
        <f>_xlfn.XLOOKUP(Table1[[#This Row],[ryhmäID]],ryhmat!$A$2:$A$7,ryhmat!$B$2:$B$7)</f>
        <v>Tarvikkeet</v>
      </c>
      <c r="K5847">
        <f>Table1[[#This Row],[Myyntihinta]]-Table1[[#This Row],[Ostohinta]]</f>
        <v>10.84</v>
      </c>
    </row>
    <row r="5848" spans="1:11" x14ac:dyDescent="0.2">
      <c r="A5848">
        <v>56346</v>
      </c>
      <c r="B5848" s="21">
        <v>45119</v>
      </c>
      <c r="C5848" s="26" t="s">
        <v>829</v>
      </c>
      <c r="D5848">
        <v>1</v>
      </c>
      <c r="E5848">
        <v>16</v>
      </c>
      <c r="F5848">
        <v>337</v>
      </c>
      <c r="G5848">
        <v>236.52</v>
      </c>
      <c r="H5848" t="str">
        <f>_xlfn.XLOOKUP(Table1[[#This Row],[MyyjäID]],myyjat!$A$2:$A$16,myyjat!$B$2:$B$16)</f>
        <v>Sanni</v>
      </c>
      <c r="I5848">
        <f>_xlfn.XLOOKUP(Table1[[#This Row],[Tuotenumero]],tuotteet!$A$2:$A$26,tuotteet!$C$2:$C$26)</f>
        <v>3</v>
      </c>
      <c r="J5848" t="str">
        <f>_xlfn.XLOOKUP(Table1[[#This Row],[ryhmäID]],ryhmat!$A$2:$A$7,ryhmat!$B$2:$B$7)</f>
        <v>TV</v>
      </c>
      <c r="K5848">
        <f>Table1[[#This Row],[Myyntihinta]]-Table1[[#This Row],[Ostohinta]]</f>
        <v>100.47999999999999</v>
      </c>
    </row>
    <row r="5849" spans="1:11" x14ac:dyDescent="0.2">
      <c r="A5849">
        <v>56347</v>
      </c>
      <c r="B5849" s="21">
        <v>45119</v>
      </c>
      <c r="C5849" s="26" t="s">
        <v>828</v>
      </c>
      <c r="D5849">
        <v>1</v>
      </c>
      <c r="E5849">
        <v>5</v>
      </c>
      <c r="F5849">
        <v>15</v>
      </c>
      <c r="G5849">
        <v>10.44</v>
      </c>
      <c r="H5849" t="str">
        <f>_xlfn.XLOOKUP(Table1[[#This Row],[MyyjäID]],myyjat!$A$2:$A$16,myyjat!$B$2:$B$16)</f>
        <v>Liisa</v>
      </c>
      <c r="I5849">
        <f>_xlfn.XLOOKUP(Table1[[#This Row],[Tuotenumero]],tuotteet!$A$2:$A$26,tuotteet!$C$2:$C$26)</f>
        <v>4</v>
      </c>
      <c r="J5849" t="str">
        <f>_xlfn.XLOOKUP(Table1[[#This Row],[ryhmäID]],ryhmat!$A$2:$A$7,ryhmat!$B$2:$B$7)</f>
        <v>Tarvikkeet</v>
      </c>
      <c r="K5849">
        <f>Table1[[#This Row],[Myyntihinta]]-Table1[[#This Row],[Ostohinta]]</f>
        <v>4.5600000000000005</v>
      </c>
    </row>
    <row r="5850" spans="1:11" x14ac:dyDescent="0.2">
      <c r="A5850">
        <v>56348</v>
      </c>
      <c r="B5850" s="21">
        <v>45120</v>
      </c>
      <c r="C5850" s="26" t="s">
        <v>828</v>
      </c>
      <c r="D5850">
        <v>1</v>
      </c>
      <c r="E5850">
        <v>6</v>
      </c>
      <c r="F5850">
        <v>14</v>
      </c>
      <c r="G5850">
        <v>10.18</v>
      </c>
      <c r="H5850" t="str">
        <f>_xlfn.XLOOKUP(Table1[[#This Row],[MyyjäID]],myyjat!$A$2:$A$16,myyjat!$B$2:$B$16)</f>
        <v>Hessu</v>
      </c>
      <c r="I5850">
        <f>_xlfn.XLOOKUP(Table1[[#This Row],[Tuotenumero]],tuotteet!$A$2:$A$26,tuotteet!$C$2:$C$26)</f>
        <v>4</v>
      </c>
      <c r="J5850" t="str">
        <f>_xlfn.XLOOKUP(Table1[[#This Row],[ryhmäID]],ryhmat!$A$2:$A$7,ryhmat!$B$2:$B$7)</f>
        <v>Tarvikkeet</v>
      </c>
      <c r="K5850">
        <f>Table1[[#This Row],[Myyntihinta]]-Table1[[#This Row],[Ostohinta]]</f>
        <v>3.8200000000000003</v>
      </c>
    </row>
    <row r="5851" spans="1:11" x14ac:dyDescent="0.2">
      <c r="A5851">
        <v>56349</v>
      </c>
      <c r="B5851" s="21">
        <v>45121</v>
      </c>
      <c r="C5851" s="26" t="s">
        <v>828</v>
      </c>
      <c r="D5851">
        <v>1</v>
      </c>
      <c r="E5851">
        <v>10</v>
      </c>
      <c r="F5851">
        <v>15</v>
      </c>
      <c r="G5851">
        <v>11.12</v>
      </c>
      <c r="H5851" t="str">
        <f>_xlfn.XLOOKUP(Table1[[#This Row],[MyyjäID]],myyjat!$A$2:$A$16,myyjat!$B$2:$B$16)</f>
        <v>Jenni</v>
      </c>
      <c r="I5851">
        <f>_xlfn.XLOOKUP(Table1[[#This Row],[Tuotenumero]],tuotteet!$A$2:$A$26,tuotteet!$C$2:$C$26)</f>
        <v>4</v>
      </c>
      <c r="J5851" t="str">
        <f>_xlfn.XLOOKUP(Table1[[#This Row],[ryhmäID]],ryhmat!$A$2:$A$7,ryhmat!$B$2:$B$7)</f>
        <v>Tarvikkeet</v>
      </c>
      <c r="K5851">
        <f>Table1[[#This Row],[Myyntihinta]]-Table1[[#This Row],[Ostohinta]]</f>
        <v>3.8800000000000008</v>
      </c>
    </row>
    <row r="5852" spans="1:11" x14ac:dyDescent="0.2">
      <c r="A5852">
        <v>56350</v>
      </c>
      <c r="B5852" s="21">
        <v>45121</v>
      </c>
      <c r="C5852" s="26" t="s">
        <v>828</v>
      </c>
      <c r="D5852">
        <v>1</v>
      </c>
      <c r="E5852">
        <v>1</v>
      </c>
      <c r="F5852">
        <v>15</v>
      </c>
      <c r="G5852">
        <v>10.79</v>
      </c>
      <c r="H5852" t="str">
        <f>_xlfn.XLOOKUP(Table1[[#This Row],[MyyjäID]],myyjat!$A$2:$A$16,myyjat!$B$2:$B$16)</f>
        <v>Jani</v>
      </c>
      <c r="I5852">
        <f>_xlfn.XLOOKUP(Table1[[#This Row],[Tuotenumero]],tuotteet!$A$2:$A$26,tuotteet!$C$2:$C$26)</f>
        <v>4</v>
      </c>
      <c r="J5852" t="str">
        <f>_xlfn.XLOOKUP(Table1[[#This Row],[ryhmäID]],ryhmat!$A$2:$A$7,ryhmat!$B$2:$B$7)</f>
        <v>Tarvikkeet</v>
      </c>
      <c r="K5852">
        <f>Table1[[#This Row],[Myyntihinta]]-Table1[[#This Row],[Ostohinta]]</f>
        <v>4.2100000000000009</v>
      </c>
    </row>
    <row r="5853" spans="1:11" x14ac:dyDescent="0.2">
      <c r="A5853">
        <v>56351</v>
      </c>
      <c r="B5853" s="21">
        <v>45121</v>
      </c>
      <c r="C5853" s="26" t="s">
        <v>828</v>
      </c>
      <c r="D5853">
        <v>1</v>
      </c>
      <c r="E5853">
        <v>11</v>
      </c>
      <c r="F5853">
        <v>15</v>
      </c>
      <c r="G5853">
        <v>10.9</v>
      </c>
      <c r="H5853" t="str">
        <f>_xlfn.XLOOKUP(Table1[[#This Row],[MyyjäID]],myyjat!$A$2:$A$16,myyjat!$B$2:$B$16)</f>
        <v>Lisbeth</v>
      </c>
      <c r="I5853">
        <f>_xlfn.XLOOKUP(Table1[[#This Row],[Tuotenumero]],tuotteet!$A$2:$A$26,tuotteet!$C$2:$C$26)</f>
        <v>4</v>
      </c>
      <c r="J5853" t="str">
        <f>_xlfn.XLOOKUP(Table1[[#This Row],[ryhmäID]],ryhmat!$A$2:$A$7,ryhmat!$B$2:$B$7)</f>
        <v>Tarvikkeet</v>
      </c>
      <c r="K5853">
        <f>Table1[[#This Row],[Myyntihinta]]-Table1[[#This Row],[Ostohinta]]</f>
        <v>4.0999999999999996</v>
      </c>
    </row>
    <row r="5854" spans="1:11" x14ac:dyDescent="0.2">
      <c r="A5854">
        <v>56352</v>
      </c>
      <c r="B5854" s="21">
        <v>45121</v>
      </c>
      <c r="C5854" s="26" t="s">
        <v>827</v>
      </c>
      <c r="D5854">
        <v>1</v>
      </c>
      <c r="E5854">
        <v>2</v>
      </c>
      <c r="F5854">
        <v>250</v>
      </c>
      <c r="G5854">
        <v>130.77000000000001</v>
      </c>
      <c r="H5854" t="str">
        <f>_xlfn.XLOOKUP(Table1[[#This Row],[MyyjäID]],myyjat!$A$2:$A$16,myyjat!$B$2:$B$16)</f>
        <v>Petteri</v>
      </c>
      <c r="I5854">
        <f>_xlfn.XLOOKUP(Table1[[#This Row],[Tuotenumero]],tuotteet!$A$2:$A$26,tuotteet!$C$2:$C$26)</f>
        <v>1</v>
      </c>
      <c r="J5854" t="str">
        <f>_xlfn.XLOOKUP(Table1[[#This Row],[ryhmäID]],ryhmat!$A$2:$A$7,ryhmat!$B$2:$B$7)</f>
        <v>Äänentoisto</v>
      </c>
      <c r="K5854">
        <f>Table1[[#This Row],[Myyntihinta]]-Table1[[#This Row],[Ostohinta]]</f>
        <v>119.22999999999999</v>
      </c>
    </row>
    <row r="5855" spans="1:11" x14ac:dyDescent="0.2">
      <c r="A5855">
        <v>56353</v>
      </c>
      <c r="B5855" s="21">
        <v>45121</v>
      </c>
      <c r="C5855" s="26" t="s">
        <v>828</v>
      </c>
      <c r="D5855">
        <v>1</v>
      </c>
      <c r="E5855">
        <v>2</v>
      </c>
      <c r="F5855">
        <v>15</v>
      </c>
      <c r="G5855">
        <v>10.95</v>
      </c>
      <c r="H5855" t="str">
        <f>_xlfn.XLOOKUP(Table1[[#This Row],[MyyjäID]],myyjat!$A$2:$A$16,myyjat!$B$2:$B$16)</f>
        <v>Petteri</v>
      </c>
      <c r="I5855">
        <f>_xlfn.XLOOKUP(Table1[[#This Row],[Tuotenumero]],tuotteet!$A$2:$A$26,tuotteet!$C$2:$C$26)</f>
        <v>4</v>
      </c>
      <c r="J5855" t="str">
        <f>_xlfn.XLOOKUP(Table1[[#This Row],[ryhmäID]],ryhmat!$A$2:$A$7,ryhmat!$B$2:$B$7)</f>
        <v>Tarvikkeet</v>
      </c>
      <c r="K5855">
        <f>Table1[[#This Row],[Myyntihinta]]-Table1[[#This Row],[Ostohinta]]</f>
        <v>4.0500000000000007</v>
      </c>
    </row>
    <row r="5856" spans="1:11" x14ac:dyDescent="0.2">
      <c r="A5856">
        <v>56354</v>
      </c>
      <c r="B5856" s="21">
        <v>45122</v>
      </c>
      <c r="C5856" s="26" t="s">
        <v>831</v>
      </c>
      <c r="D5856">
        <v>1</v>
      </c>
      <c r="E5856">
        <v>7</v>
      </c>
      <c r="F5856">
        <v>117</v>
      </c>
      <c r="G5856">
        <v>72.91</v>
      </c>
      <c r="H5856" t="str">
        <f>_xlfn.XLOOKUP(Table1[[#This Row],[MyyjäID]],myyjat!$A$2:$A$16,myyjat!$B$2:$B$16)</f>
        <v>Rauno</v>
      </c>
      <c r="I5856">
        <f>_xlfn.XLOOKUP(Table1[[#This Row],[Tuotenumero]],tuotteet!$A$2:$A$26,tuotteet!$C$2:$C$26)</f>
        <v>6</v>
      </c>
      <c r="J5856" t="str">
        <f>_xlfn.XLOOKUP(Table1[[#This Row],[ryhmäID]],ryhmat!$A$2:$A$7,ryhmat!$B$2:$B$7)</f>
        <v>Digiboxit</v>
      </c>
      <c r="K5856">
        <f>Table1[[#This Row],[Myyntihinta]]-Table1[[#This Row],[Ostohinta]]</f>
        <v>44.09</v>
      </c>
    </row>
    <row r="5857" spans="1:11" x14ac:dyDescent="0.2">
      <c r="A5857">
        <v>56355</v>
      </c>
      <c r="B5857" s="21">
        <v>45122</v>
      </c>
      <c r="C5857" s="26" t="s">
        <v>828</v>
      </c>
      <c r="D5857">
        <v>1</v>
      </c>
      <c r="E5857">
        <v>5</v>
      </c>
      <c r="F5857">
        <v>15</v>
      </c>
      <c r="G5857">
        <v>10.71</v>
      </c>
      <c r="H5857" t="str">
        <f>_xlfn.XLOOKUP(Table1[[#This Row],[MyyjäID]],myyjat!$A$2:$A$16,myyjat!$B$2:$B$16)</f>
        <v>Liisa</v>
      </c>
      <c r="I5857">
        <f>_xlfn.XLOOKUP(Table1[[#This Row],[Tuotenumero]],tuotteet!$A$2:$A$26,tuotteet!$C$2:$C$26)</f>
        <v>4</v>
      </c>
      <c r="J5857" t="str">
        <f>_xlfn.XLOOKUP(Table1[[#This Row],[ryhmäID]],ryhmat!$A$2:$A$7,ryhmat!$B$2:$B$7)</f>
        <v>Tarvikkeet</v>
      </c>
      <c r="K5857">
        <f>Table1[[#This Row],[Myyntihinta]]-Table1[[#This Row],[Ostohinta]]</f>
        <v>4.2899999999999991</v>
      </c>
    </row>
    <row r="5858" spans="1:11" x14ac:dyDescent="0.2">
      <c r="A5858">
        <v>56356</v>
      </c>
      <c r="B5858" s="21">
        <v>45122</v>
      </c>
      <c r="C5858" s="26" t="s">
        <v>828</v>
      </c>
      <c r="D5858">
        <v>1</v>
      </c>
      <c r="E5858">
        <v>9</v>
      </c>
      <c r="F5858">
        <v>14</v>
      </c>
      <c r="G5858">
        <v>10.31</v>
      </c>
      <c r="H5858" t="str">
        <f>_xlfn.XLOOKUP(Table1[[#This Row],[MyyjäID]],myyjat!$A$2:$A$16,myyjat!$B$2:$B$16)</f>
        <v>Maija</v>
      </c>
      <c r="I5858">
        <f>_xlfn.XLOOKUP(Table1[[#This Row],[Tuotenumero]],tuotteet!$A$2:$A$26,tuotteet!$C$2:$C$26)</f>
        <v>4</v>
      </c>
      <c r="J5858" t="str">
        <f>_xlfn.XLOOKUP(Table1[[#This Row],[ryhmäID]],ryhmat!$A$2:$A$7,ryhmat!$B$2:$B$7)</f>
        <v>Tarvikkeet</v>
      </c>
      <c r="K5858">
        <f>Table1[[#This Row],[Myyntihinta]]-Table1[[#This Row],[Ostohinta]]</f>
        <v>3.6899999999999995</v>
      </c>
    </row>
    <row r="5859" spans="1:11" x14ac:dyDescent="0.2">
      <c r="A5859">
        <v>56357</v>
      </c>
      <c r="B5859" s="21">
        <v>45123</v>
      </c>
      <c r="C5859" s="26" t="s">
        <v>828</v>
      </c>
      <c r="D5859">
        <v>1</v>
      </c>
      <c r="E5859">
        <v>13</v>
      </c>
      <c r="F5859">
        <v>14</v>
      </c>
      <c r="G5859">
        <v>10.78</v>
      </c>
      <c r="H5859" t="str">
        <f>_xlfn.XLOOKUP(Table1[[#This Row],[MyyjäID]],myyjat!$A$2:$A$16,myyjat!$B$2:$B$16)</f>
        <v>Mari</v>
      </c>
      <c r="I5859">
        <f>_xlfn.XLOOKUP(Table1[[#This Row],[Tuotenumero]],tuotteet!$A$2:$A$26,tuotteet!$C$2:$C$26)</f>
        <v>4</v>
      </c>
      <c r="J5859" t="str">
        <f>_xlfn.XLOOKUP(Table1[[#This Row],[ryhmäID]],ryhmat!$A$2:$A$7,ryhmat!$B$2:$B$7)</f>
        <v>Tarvikkeet</v>
      </c>
      <c r="K5859">
        <f>Table1[[#This Row],[Myyntihinta]]-Table1[[#This Row],[Ostohinta]]</f>
        <v>3.2200000000000006</v>
      </c>
    </row>
    <row r="5860" spans="1:11" x14ac:dyDescent="0.2">
      <c r="A5860">
        <v>56358</v>
      </c>
      <c r="B5860" s="21">
        <v>45123</v>
      </c>
      <c r="C5860" s="26" t="s">
        <v>828</v>
      </c>
      <c r="D5860">
        <v>1</v>
      </c>
      <c r="E5860">
        <v>3</v>
      </c>
      <c r="F5860">
        <v>15</v>
      </c>
      <c r="G5860">
        <v>10.77</v>
      </c>
      <c r="H5860" t="str">
        <f>_xlfn.XLOOKUP(Table1[[#This Row],[MyyjäID]],myyjat!$A$2:$A$16,myyjat!$B$2:$B$16)</f>
        <v>Pekka</v>
      </c>
      <c r="I5860">
        <f>_xlfn.XLOOKUP(Table1[[#This Row],[Tuotenumero]],tuotteet!$A$2:$A$26,tuotteet!$C$2:$C$26)</f>
        <v>4</v>
      </c>
      <c r="J5860" t="str">
        <f>_xlfn.XLOOKUP(Table1[[#This Row],[ryhmäID]],ryhmat!$A$2:$A$7,ryhmat!$B$2:$B$7)</f>
        <v>Tarvikkeet</v>
      </c>
      <c r="K5860">
        <f>Table1[[#This Row],[Myyntihinta]]-Table1[[#This Row],[Ostohinta]]</f>
        <v>4.2300000000000004</v>
      </c>
    </row>
    <row r="5861" spans="1:11" x14ac:dyDescent="0.2">
      <c r="A5861">
        <v>56359</v>
      </c>
      <c r="B5861" s="21">
        <v>45124</v>
      </c>
      <c r="C5861" s="26" t="s">
        <v>828</v>
      </c>
      <c r="D5861">
        <v>1</v>
      </c>
      <c r="E5861">
        <v>5</v>
      </c>
      <c r="F5861">
        <v>15</v>
      </c>
      <c r="G5861">
        <v>10.59</v>
      </c>
      <c r="H5861" t="str">
        <f>_xlfn.XLOOKUP(Table1[[#This Row],[MyyjäID]],myyjat!$A$2:$A$16,myyjat!$B$2:$B$16)</f>
        <v>Liisa</v>
      </c>
      <c r="I5861">
        <f>_xlfn.XLOOKUP(Table1[[#This Row],[Tuotenumero]],tuotteet!$A$2:$A$26,tuotteet!$C$2:$C$26)</f>
        <v>4</v>
      </c>
      <c r="J5861" t="str">
        <f>_xlfn.XLOOKUP(Table1[[#This Row],[ryhmäID]],ryhmat!$A$2:$A$7,ryhmat!$B$2:$B$7)</f>
        <v>Tarvikkeet</v>
      </c>
      <c r="K5861">
        <f>Table1[[#This Row],[Myyntihinta]]-Table1[[#This Row],[Ostohinta]]</f>
        <v>4.41</v>
      </c>
    </row>
    <row r="5862" spans="1:11" x14ac:dyDescent="0.2">
      <c r="A5862">
        <v>56360</v>
      </c>
      <c r="B5862" s="21">
        <v>45125</v>
      </c>
      <c r="C5862" s="26" t="s">
        <v>826</v>
      </c>
      <c r="D5862">
        <v>1</v>
      </c>
      <c r="E5862">
        <v>16</v>
      </c>
      <c r="F5862">
        <v>18</v>
      </c>
      <c r="G5862">
        <v>8.8800000000000008</v>
      </c>
      <c r="H5862" t="str">
        <f>_xlfn.XLOOKUP(Table1[[#This Row],[MyyjäID]],myyjat!$A$2:$A$16,myyjat!$B$2:$B$16)</f>
        <v>Sanni</v>
      </c>
      <c r="I5862">
        <f>_xlfn.XLOOKUP(Table1[[#This Row],[Tuotenumero]],tuotteet!$A$2:$A$26,tuotteet!$C$2:$C$26)</f>
        <v>4</v>
      </c>
      <c r="J5862" t="str">
        <f>_xlfn.XLOOKUP(Table1[[#This Row],[ryhmäID]],ryhmat!$A$2:$A$7,ryhmat!$B$2:$B$7)</f>
        <v>Tarvikkeet</v>
      </c>
      <c r="K5862">
        <f>Table1[[#This Row],[Myyntihinta]]-Table1[[#This Row],[Ostohinta]]</f>
        <v>9.1199999999999992</v>
      </c>
    </row>
    <row r="5863" spans="1:11" x14ac:dyDescent="0.2">
      <c r="A5863">
        <v>56361</v>
      </c>
      <c r="B5863" s="21">
        <v>45125</v>
      </c>
      <c r="C5863" s="26" t="s">
        <v>828</v>
      </c>
      <c r="D5863">
        <v>1</v>
      </c>
      <c r="E5863">
        <v>7</v>
      </c>
      <c r="F5863">
        <v>14</v>
      </c>
      <c r="G5863">
        <v>10.92</v>
      </c>
      <c r="H5863" t="str">
        <f>_xlfn.XLOOKUP(Table1[[#This Row],[MyyjäID]],myyjat!$A$2:$A$16,myyjat!$B$2:$B$16)</f>
        <v>Rauno</v>
      </c>
      <c r="I5863">
        <f>_xlfn.XLOOKUP(Table1[[#This Row],[Tuotenumero]],tuotteet!$A$2:$A$26,tuotteet!$C$2:$C$26)</f>
        <v>4</v>
      </c>
      <c r="J5863" t="str">
        <f>_xlfn.XLOOKUP(Table1[[#This Row],[ryhmäID]],ryhmat!$A$2:$A$7,ryhmat!$B$2:$B$7)</f>
        <v>Tarvikkeet</v>
      </c>
      <c r="K5863">
        <f>Table1[[#This Row],[Myyntihinta]]-Table1[[#This Row],[Ostohinta]]</f>
        <v>3.08</v>
      </c>
    </row>
    <row r="5864" spans="1:11" x14ac:dyDescent="0.2">
      <c r="A5864">
        <v>56362</v>
      </c>
      <c r="B5864" s="21">
        <v>45125</v>
      </c>
      <c r="C5864" s="26" t="s">
        <v>827</v>
      </c>
      <c r="D5864">
        <v>1</v>
      </c>
      <c r="E5864">
        <v>10</v>
      </c>
      <c r="F5864">
        <v>254</v>
      </c>
      <c r="G5864">
        <v>137.94</v>
      </c>
      <c r="H5864" t="str">
        <f>_xlfn.XLOOKUP(Table1[[#This Row],[MyyjäID]],myyjat!$A$2:$A$16,myyjat!$B$2:$B$16)</f>
        <v>Jenni</v>
      </c>
      <c r="I5864">
        <f>_xlfn.XLOOKUP(Table1[[#This Row],[Tuotenumero]],tuotteet!$A$2:$A$26,tuotteet!$C$2:$C$26)</f>
        <v>1</v>
      </c>
      <c r="J5864" t="str">
        <f>_xlfn.XLOOKUP(Table1[[#This Row],[ryhmäID]],ryhmat!$A$2:$A$7,ryhmat!$B$2:$B$7)</f>
        <v>Äänentoisto</v>
      </c>
      <c r="K5864">
        <f>Table1[[#This Row],[Myyntihinta]]-Table1[[#This Row],[Ostohinta]]</f>
        <v>116.06</v>
      </c>
    </row>
    <row r="5865" spans="1:11" x14ac:dyDescent="0.2">
      <c r="A5865">
        <v>56363</v>
      </c>
      <c r="B5865" s="21">
        <v>45125</v>
      </c>
      <c r="C5865" s="26" t="s">
        <v>829</v>
      </c>
      <c r="D5865">
        <v>1</v>
      </c>
      <c r="E5865">
        <v>7</v>
      </c>
      <c r="F5865">
        <v>332</v>
      </c>
      <c r="G5865">
        <v>233.56</v>
      </c>
      <c r="H5865" t="str">
        <f>_xlfn.XLOOKUP(Table1[[#This Row],[MyyjäID]],myyjat!$A$2:$A$16,myyjat!$B$2:$B$16)</f>
        <v>Rauno</v>
      </c>
      <c r="I5865">
        <f>_xlfn.XLOOKUP(Table1[[#This Row],[Tuotenumero]],tuotteet!$A$2:$A$26,tuotteet!$C$2:$C$26)</f>
        <v>3</v>
      </c>
      <c r="J5865" t="str">
        <f>_xlfn.XLOOKUP(Table1[[#This Row],[ryhmäID]],ryhmat!$A$2:$A$7,ryhmat!$B$2:$B$7)</f>
        <v>TV</v>
      </c>
      <c r="K5865">
        <f>Table1[[#This Row],[Myyntihinta]]-Table1[[#This Row],[Ostohinta]]</f>
        <v>98.44</v>
      </c>
    </row>
    <row r="5866" spans="1:11" x14ac:dyDescent="0.2">
      <c r="A5866">
        <v>56364</v>
      </c>
      <c r="B5866" s="21">
        <v>45126</v>
      </c>
      <c r="C5866" s="26" t="s">
        <v>828</v>
      </c>
      <c r="D5866">
        <v>1</v>
      </c>
      <c r="E5866">
        <v>15</v>
      </c>
      <c r="F5866">
        <v>15</v>
      </c>
      <c r="G5866">
        <v>10.29</v>
      </c>
      <c r="H5866" t="str">
        <f>_xlfn.XLOOKUP(Table1[[#This Row],[MyyjäID]],myyjat!$A$2:$A$16,myyjat!$B$2:$B$16)</f>
        <v>Sohvi</v>
      </c>
      <c r="I5866">
        <f>_xlfn.XLOOKUP(Table1[[#This Row],[Tuotenumero]],tuotteet!$A$2:$A$26,tuotteet!$C$2:$C$26)</f>
        <v>4</v>
      </c>
      <c r="J5866" t="str">
        <f>_xlfn.XLOOKUP(Table1[[#This Row],[ryhmäID]],ryhmat!$A$2:$A$7,ryhmat!$B$2:$B$7)</f>
        <v>Tarvikkeet</v>
      </c>
      <c r="K5866">
        <f>Table1[[#This Row],[Myyntihinta]]-Table1[[#This Row],[Ostohinta]]</f>
        <v>4.7100000000000009</v>
      </c>
    </row>
    <row r="5867" spans="1:11" x14ac:dyDescent="0.2">
      <c r="A5867">
        <v>56365</v>
      </c>
      <c r="B5867" s="21">
        <v>45126</v>
      </c>
      <c r="C5867" s="26" t="s">
        <v>832</v>
      </c>
      <c r="D5867">
        <v>1</v>
      </c>
      <c r="E5867">
        <v>1</v>
      </c>
      <c r="F5867">
        <v>126</v>
      </c>
      <c r="G5867">
        <v>67.819999999999993</v>
      </c>
      <c r="H5867" t="str">
        <f>_xlfn.XLOOKUP(Table1[[#This Row],[MyyjäID]],myyjat!$A$2:$A$16,myyjat!$B$2:$B$16)</f>
        <v>Jani</v>
      </c>
      <c r="I5867">
        <f>_xlfn.XLOOKUP(Table1[[#This Row],[Tuotenumero]],tuotteet!$A$2:$A$26,tuotteet!$C$2:$C$26)</f>
        <v>5</v>
      </c>
      <c r="J5867" t="str">
        <f>_xlfn.XLOOKUP(Table1[[#This Row],[ryhmäID]],ryhmat!$A$2:$A$7,ryhmat!$B$2:$B$7)</f>
        <v>Konsolit</v>
      </c>
      <c r="K5867">
        <f>Table1[[#This Row],[Myyntihinta]]-Table1[[#This Row],[Ostohinta]]</f>
        <v>58.180000000000007</v>
      </c>
    </row>
    <row r="5868" spans="1:11" x14ac:dyDescent="0.2">
      <c r="A5868">
        <v>56366</v>
      </c>
      <c r="B5868" s="21">
        <v>45126</v>
      </c>
      <c r="C5868" s="26" t="s">
        <v>828</v>
      </c>
      <c r="D5868">
        <v>1</v>
      </c>
      <c r="E5868">
        <v>6</v>
      </c>
      <c r="F5868">
        <v>15</v>
      </c>
      <c r="G5868">
        <v>10.32</v>
      </c>
      <c r="H5868" t="str">
        <f>_xlfn.XLOOKUP(Table1[[#This Row],[MyyjäID]],myyjat!$A$2:$A$16,myyjat!$B$2:$B$16)</f>
        <v>Hessu</v>
      </c>
      <c r="I5868">
        <f>_xlfn.XLOOKUP(Table1[[#This Row],[Tuotenumero]],tuotteet!$A$2:$A$26,tuotteet!$C$2:$C$26)</f>
        <v>4</v>
      </c>
      <c r="J5868" t="str">
        <f>_xlfn.XLOOKUP(Table1[[#This Row],[ryhmäID]],ryhmat!$A$2:$A$7,ryhmat!$B$2:$B$7)</f>
        <v>Tarvikkeet</v>
      </c>
      <c r="K5868">
        <f>Table1[[#This Row],[Myyntihinta]]-Table1[[#This Row],[Ostohinta]]</f>
        <v>4.68</v>
      </c>
    </row>
    <row r="5869" spans="1:11" x14ac:dyDescent="0.2">
      <c r="A5869">
        <v>56367</v>
      </c>
      <c r="B5869" s="21">
        <v>45126</v>
      </c>
      <c r="C5869" s="26" t="s">
        <v>831</v>
      </c>
      <c r="D5869">
        <v>1</v>
      </c>
      <c r="E5869">
        <v>11</v>
      </c>
      <c r="F5869">
        <v>114</v>
      </c>
      <c r="G5869">
        <v>75.72</v>
      </c>
      <c r="H5869" t="str">
        <f>_xlfn.XLOOKUP(Table1[[#This Row],[MyyjäID]],myyjat!$A$2:$A$16,myyjat!$B$2:$B$16)</f>
        <v>Lisbeth</v>
      </c>
      <c r="I5869">
        <f>_xlfn.XLOOKUP(Table1[[#This Row],[Tuotenumero]],tuotteet!$A$2:$A$26,tuotteet!$C$2:$C$26)</f>
        <v>6</v>
      </c>
      <c r="J5869" t="str">
        <f>_xlfn.XLOOKUP(Table1[[#This Row],[ryhmäID]],ryhmat!$A$2:$A$7,ryhmat!$B$2:$B$7)</f>
        <v>Digiboxit</v>
      </c>
      <c r="K5869">
        <f>Table1[[#This Row],[Myyntihinta]]-Table1[[#This Row],[Ostohinta]]</f>
        <v>38.28</v>
      </c>
    </row>
    <row r="5870" spans="1:11" x14ac:dyDescent="0.2">
      <c r="A5870">
        <v>56368</v>
      </c>
      <c r="B5870" s="21">
        <v>45127</v>
      </c>
      <c r="C5870" s="26" t="s">
        <v>828</v>
      </c>
      <c r="D5870">
        <v>1</v>
      </c>
      <c r="E5870">
        <v>16</v>
      </c>
      <c r="F5870">
        <v>14</v>
      </c>
      <c r="G5870">
        <v>11.03</v>
      </c>
      <c r="H5870" t="str">
        <f>_xlfn.XLOOKUP(Table1[[#This Row],[MyyjäID]],myyjat!$A$2:$A$16,myyjat!$B$2:$B$16)</f>
        <v>Sanni</v>
      </c>
      <c r="I5870">
        <f>_xlfn.XLOOKUP(Table1[[#This Row],[Tuotenumero]],tuotteet!$A$2:$A$26,tuotteet!$C$2:$C$26)</f>
        <v>4</v>
      </c>
      <c r="J5870" t="str">
        <f>_xlfn.XLOOKUP(Table1[[#This Row],[ryhmäID]],ryhmat!$A$2:$A$7,ryhmat!$B$2:$B$7)</f>
        <v>Tarvikkeet</v>
      </c>
      <c r="K5870">
        <f>Table1[[#This Row],[Myyntihinta]]-Table1[[#This Row],[Ostohinta]]</f>
        <v>2.9700000000000006</v>
      </c>
    </row>
    <row r="5871" spans="1:11" x14ac:dyDescent="0.2">
      <c r="A5871">
        <v>56369</v>
      </c>
      <c r="B5871" s="21">
        <v>45127</v>
      </c>
      <c r="C5871" s="26" t="s">
        <v>830</v>
      </c>
      <c r="D5871">
        <v>1</v>
      </c>
      <c r="E5871">
        <v>19</v>
      </c>
      <c r="F5871">
        <v>59</v>
      </c>
      <c r="G5871">
        <v>41.63</v>
      </c>
      <c r="H5871" t="str">
        <f>_xlfn.XLOOKUP(Table1[[#This Row],[MyyjäID]],myyjat!$A$2:$A$16,myyjat!$B$2:$B$16)</f>
        <v>Valtteri</v>
      </c>
      <c r="I5871">
        <f>_xlfn.XLOOKUP(Table1[[#This Row],[Tuotenumero]],tuotteet!$A$2:$A$26,tuotteet!$C$2:$C$26)</f>
        <v>4</v>
      </c>
      <c r="J5871" t="str">
        <f>_xlfn.XLOOKUP(Table1[[#This Row],[ryhmäID]],ryhmat!$A$2:$A$7,ryhmat!$B$2:$B$7)</f>
        <v>Tarvikkeet</v>
      </c>
      <c r="K5871">
        <f>Table1[[#This Row],[Myyntihinta]]-Table1[[#This Row],[Ostohinta]]</f>
        <v>17.369999999999997</v>
      </c>
    </row>
    <row r="5872" spans="1:11" x14ac:dyDescent="0.2">
      <c r="A5872">
        <v>56370</v>
      </c>
      <c r="B5872" s="21">
        <v>45127</v>
      </c>
      <c r="C5872" s="26" t="s">
        <v>828</v>
      </c>
      <c r="D5872">
        <v>1</v>
      </c>
      <c r="E5872">
        <v>1</v>
      </c>
      <c r="F5872">
        <v>14</v>
      </c>
      <c r="G5872">
        <v>10.45</v>
      </c>
      <c r="H5872" t="str">
        <f>_xlfn.XLOOKUP(Table1[[#This Row],[MyyjäID]],myyjat!$A$2:$A$16,myyjat!$B$2:$B$16)</f>
        <v>Jani</v>
      </c>
      <c r="I5872">
        <f>_xlfn.XLOOKUP(Table1[[#This Row],[Tuotenumero]],tuotteet!$A$2:$A$26,tuotteet!$C$2:$C$26)</f>
        <v>4</v>
      </c>
      <c r="J5872" t="str">
        <f>_xlfn.XLOOKUP(Table1[[#This Row],[ryhmäID]],ryhmat!$A$2:$A$7,ryhmat!$B$2:$B$7)</f>
        <v>Tarvikkeet</v>
      </c>
      <c r="K5872">
        <f>Table1[[#This Row],[Myyntihinta]]-Table1[[#This Row],[Ostohinta]]</f>
        <v>3.5500000000000007</v>
      </c>
    </row>
    <row r="5873" spans="1:11" x14ac:dyDescent="0.2">
      <c r="A5873">
        <v>56371</v>
      </c>
      <c r="B5873" s="21">
        <v>45128</v>
      </c>
      <c r="C5873" s="26" t="s">
        <v>828</v>
      </c>
      <c r="D5873">
        <v>1</v>
      </c>
      <c r="E5873">
        <v>16</v>
      </c>
      <c r="F5873">
        <v>15</v>
      </c>
      <c r="G5873">
        <v>10.68</v>
      </c>
      <c r="H5873" t="str">
        <f>_xlfn.XLOOKUP(Table1[[#This Row],[MyyjäID]],myyjat!$A$2:$A$16,myyjat!$B$2:$B$16)</f>
        <v>Sanni</v>
      </c>
      <c r="I5873">
        <f>_xlfn.XLOOKUP(Table1[[#This Row],[Tuotenumero]],tuotteet!$A$2:$A$26,tuotteet!$C$2:$C$26)</f>
        <v>4</v>
      </c>
      <c r="J5873" t="str">
        <f>_xlfn.XLOOKUP(Table1[[#This Row],[ryhmäID]],ryhmat!$A$2:$A$7,ryhmat!$B$2:$B$7)</f>
        <v>Tarvikkeet</v>
      </c>
      <c r="K5873">
        <f>Table1[[#This Row],[Myyntihinta]]-Table1[[#This Row],[Ostohinta]]</f>
        <v>4.32</v>
      </c>
    </row>
    <row r="5874" spans="1:11" x14ac:dyDescent="0.2">
      <c r="A5874">
        <v>56372</v>
      </c>
      <c r="B5874" s="21">
        <v>45129</v>
      </c>
      <c r="C5874" s="26" t="s">
        <v>828</v>
      </c>
      <c r="D5874">
        <v>1</v>
      </c>
      <c r="E5874">
        <v>1</v>
      </c>
      <c r="F5874">
        <v>15</v>
      </c>
      <c r="G5874">
        <v>11.02</v>
      </c>
      <c r="H5874" t="str">
        <f>_xlfn.XLOOKUP(Table1[[#This Row],[MyyjäID]],myyjat!$A$2:$A$16,myyjat!$B$2:$B$16)</f>
        <v>Jani</v>
      </c>
      <c r="I5874">
        <f>_xlfn.XLOOKUP(Table1[[#This Row],[Tuotenumero]],tuotteet!$A$2:$A$26,tuotteet!$C$2:$C$26)</f>
        <v>4</v>
      </c>
      <c r="J5874" t="str">
        <f>_xlfn.XLOOKUP(Table1[[#This Row],[ryhmäID]],ryhmat!$A$2:$A$7,ryhmat!$B$2:$B$7)</f>
        <v>Tarvikkeet</v>
      </c>
      <c r="K5874">
        <f>Table1[[#This Row],[Myyntihinta]]-Table1[[#This Row],[Ostohinta]]</f>
        <v>3.9800000000000004</v>
      </c>
    </row>
    <row r="5875" spans="1:11" x14ac:dyDescent="0.2">
      <c r="A5875">
        <v>56373</v>
      </c>
      <c r="B5875" s="21">
        <v>45129</v>
      </c>
      <c r="C5875" s="26" t="s">
        <v>826</v>
      </c>
      <c r="D5875">
        <v>1</v>
      </c>
      <c r="E5875">
        <v>6</v>
      </c>
      <c r="F5875">
        <v>18</v>
      </c>
      <c r="G5875">
        <v>9.14</v>
      </c>
      <c r="H5875" t="str">
        <f>_xlfn.XLOOKUP(Table1[[#This Row],[MyyjäID]],myyjat!$A$2:$A$16,myyjat!$B$2:$B$16)</f>
        <v>Hessu</v>
      </c>
      <c r="I5875">
        <f>_xlfn.XLOOKUP(Table1[[#This Row],[Tuotenumero]],tuotteet!$A$2:$A$26,tuotteet!$C$2:$C$26)</f>
        <v>4</v>
      </c>
      <c r="J5875" t="str">
        <f>_xlfn.XLOOKUP(Table1[[#This Row],[ryhmäID]],ryhmat!$A$2:$A$7,ryhmat!$B$2:$B$7)</f>
        <v>Tarvikkeet</v>
      </c>
      <c r="K5875">
        <f>Table1[[#This Row],[Myyntihinta]]-Table1[[#This Row],[Ostohinta]]</f>
        <v>8.86</v>
      </c>
    </row>
    <row r="5876" spans="1:11" x14ac:dyDescent="0.2">
      <c r="A5876">
        <v>56374</v>
      </c>
      <c r="B5876" s="21">
        <v>45129</v>
      </c>
      <c r="C5876" s="26" t="s">
        <v>828</v>
      </c>
      <c r="D5876">
        <v>1</v>
      </c>
      <c r="E5876">
        <v>16</v>
      </c>
      <c r="F5876">
        <v>15</v>
      </c>
      <c r="G5876">
        <v>10.38</v>
      </c>
      <c r="H5876" t="str">
        <f>_xlfn.XLOOKUP(Table1[[#This Row],[MyyjäID]],myyjat!$A$2:$A$16,myyjat!$B$2:$B$16)</f>
        <v>Sanni</v>
      </c>
      <c r="I5876">
        <f>_xlfn.XLOOKUP(Table1[[#This Row],[Tuotenumero]],tuotteet!$A$2:$A$26,tuotteet!$C$2:$C$26)</f>
        <v>4</v>
      </c>
      <c r="J5876" t="str">
        <f>_xlfn.XLOOKUP(Table1[[#This Row],[ryhmäID]],ryhmat!$A$2:$A$7,ryhmat!$B$2:$B$7)</f>
        <v>Tarvikkeet</v>
      </c>
      <c r="K5876">
        <f>Table1[[#This Row],[Myyntihinta]]-Table1[[#This Row],[Ostohinta]]</f>
        <v>4.6199999999999992</v>
      </c>
    </row>
    <row r="5877" spans="1:11" x14ac:dyDescent="0.2">
      <c r="A5877">
        <v>56375</v>
      </c>
      <c r="B5877" s="21">
        <v>45129</v>
      </c>
      <c r="C5877" s="26" t="s">
        <v>827</v>
      </c>
      <c r="D5877">
        <v>1</v>
      </c>
      <c r="E5877">
        <v>16</v>
      </c>
      <c r="F5877">
        <v>245</v>
      </c>
      <c r="G5877">
        <v>131.15</v>
      </c>
      <c r="H5877" t="str">
        <f>_xlfn.XLOOKUP(Table1[[#This Row],[MyyjäID]],myyjat!$A$2:$A$16,myyjat!$B$2:$B$16)</f>
        <v>Sanni</v>
      </c>
      <c r="I5877">
        <f>_xlfn.XLOOKUP(Table1[[#This Row],[Tuotenumero]],tuotteet!$A$2:$A$26,tuotteet!$C$2:$C$26)</f>
        <v>1</v>
      </c>
      <c r="J5877" t="str">
        <f>_xlfn.XLOOKUP(Table1[[#This Row],[ryhmäID]],ryhmat!$A$2:$A$7,ryhmat!$B$2:$B$7)</f>
        <v>Äänentoisto</v>
      </c>
      <c r="K5877">
        <f>Table1[[#This Row],[Myyntihinta]]-Table1[[#This Row],[Ostohinta]]</f>
        <v>113.85</v>
      </c>
    </row>
    <row r="5878" spans="1:11" x14ac:dyDescent="0.2">
      <c r="A5878">
        <v>56376</v>
      </c>
      <c r="B5878" s="21">
        <v>45130</v>
      </c>
      <c r="C5878" s="26" t="s">
        <v>829</v>
      </c>
      <c r="D5878">
        <v>1</v>
      </c>
      <c r="E5878">
        <v>7</v>
      </c>
      <c r="F5878">
        <v>334</v>
      </c>
      <c r="G5878">
        <v>215.39</v>
      </c>
      <c r="H5878" t="str">
        <f>_xlfn.XLOOKUP(Table1[[#This Row],[MyyjäID]],myyjat!$A$2:$A$16,myyjat!$B$2:$B$16)</f>
        <v>Rauno</v>
      </c>
      <c r="I5878">
        <f>_xlfn.XLOOKUP(Table1[[#This Row],[Tuotenumero]],tuotteet!$A$2:$A$26,tuotteet!$C$2:$C$26)</f>
        <v>3</v>
      </c>
      <c r="J5878" t="str">
        <f>_xlfn.XLOOKUP(Table1[[#This Row],[ryhmäID]],ryhmat!$A$2:$A$7,ryhmat!$B$2:$B$7)</f>
        <v>TV</v>
      </c>
      <c r="K5878">
        <f>Table1[[#This Row],[Myyntihinta]]-Table1[[#This Row],[Ostohinta]]</f>
        <v>118.61000000000001</v>
      </c>
    </row>
    <row r="5879" spans="1:11" x14ac:dyDescent="0.2">
      <c r="A5879">
        <v>56377</v>
      </c>
      <c r="B5879" s="21">
        <v>45130</v>
      </c>
      <c r="C5879" s="26" t="s">
        <v>828</v>
      </c>
      <c r="D5879">
        <v>1</v>
      </c>
      <c r="E5879">
        <v>1</v>
      </c>
      <c r="F5879">
        <v>15</v>
      </c>
      <c r="G5879">
        <v>10.68</v>
      </c>
      <c r="H5879" t="str">
        <f>_xlfn.XLOOKUP(Table1[[#This Row],[MyyjäID]],myyjat!$A$2:$A$16,myyjat!$B$2:$B$16)</f>
        <v>Jani</v>
      </c>
      <c r="I5879">
        <f>_xlfn.XLOOKUP(Table1[[#This Row],[Tuotenumero]],tuotteet!$A$2:$A$26,tuotteet!$C$2:$C$26)</f>
        <v>4</v>
      </c>
      <c r="J5879" t="str">
        <f>_xlfn.XLOOKUP(Table1[[#This Row],[ryhmäID]],ryhmat!$A$2:$A$7,ryhmat!$B$2:$B$7)</f>
        <v>Tarvikkeet</v>
      </c>
      <c r="K5879">
        <f>Table1[[#This Row],[Myyntihinta]]-Table1[[#This Row],[Ostohinta]]</f>
        <v>4.32</v>
      </c>
    </row>
    <row r="5880" spans="1:11" x14ac:dyDescent="0.2">
      <c r="A5880">
        <v>56378</v>
      </c>
      <c r="B5880" s="21">
        <v>45131</v>
      </c>
      <c r="C5880" s="26" t="s">
        <v>833</v>
      </c>
      <c r="D5880">
        <v>1</v>
      </c>
      <c r="E5880">
        <v>9</v>
      </c>
      <c r="F5880">
        <v>32</v>
      </c>
      <c r="G5880">
        <v>19.28</v>
      </c>
      <c r="H5880" t="str">
        <f>_xlfn.XLOOKUP(Table1[[#This Row],[MyyjäID]],myyjat!$A$2:$A$16,myyjat!$B$2:$B$16)</f>
        <v>Maija</v>
      </c>
      <c r="I5880">
        <f>_xlfn.XLOOKUP(Table1[[#This Row],[Tuotenumero]],tuotteet!$A$2:$A$26,tuotteet!$C$2:$C$26)</f>
        <v>4</v>
      </c>
      <c r="J5880" t="str">
        <f>_xlfn.XLOOKUP(Table1[[#This Row],[ryhmäID]],ryhmat!$A$2:$A$7,ryhmat!$B$2:$B$7)</f>
        <v>Tarvikkeet</v>
      </c>
      <c r="K5880">
        <f>Table1[[#This Row],[Myyntihinta]]-Table1[[#This Row],[Ostohinta]]</f>
        <v>12.719999999999999</v>
      </c>
    </row>
    <row r="5881" spans="1:11" x14ac:dyDescent="0.2">
      <c r="A5881">
        <v>56379</v>
      </c>
      <c r="B5881" s="21">
        <v>45131</v>
      </c>
      <c r="C5881" s="26" t="s">
        <v>831</v>
      </c>
      <c r="D5881">
        <v>1</v>
      </c>
      <c r="E5881">
        <v>7</v>
      </c>
      <c r="F5881">
        <v>115</v>
      </c>
      <c r="G5881">
        <v>72.78</v>
      </c>
      <c r="H5881" t="str">
        <f>_xlfn.XLOOKUP(Table1[[#This Row],[MyyjäID]],myyjat!$A$2:$A$16,myyjat!$B$2:$B$16)</f>
        <v>Rauno</v>
      </c>
      <c r="I5881">
        <f>_xlfn.XLOOKUP(Table1[[#This Row],[Tuotenumero]],tuotteet!$A$2:$A$26,tuotteet!$C$2:$C$26)</f>
        <v>6</v>
      </c>
      <c r="J5881" t="str">
        <f>_xlfn.XLOOKUP(Table1[[#This Row],[ryhmäID]],ryhmat!$A$2:$A$7,ryhmat!$B$2:$B$7)</f>
        <v>Digiboxit</v>
      </c>
      <c r="K5881">
        <f>Table1[[#This Row],[Myyntihinta]]-Table1[[#This Row],[Ostohinta]]</f>
        <v>42.22</v>
      </c>
    </row>
    <row r="5882" spans="1:11" x14ac:dyDescent="0.2">
      <c r="A5882">
        <v>56380</v>
      </c>
      <c r="B5882" s="21">
        <v>45131</v>
      </c>
      <c r="C5882" s="26" t="s">
        <v>828</v>
      </c>
      <c r="D5882">
        <v>1</v>
      </c>
      <c r="E5882">
        <v>15</v>
      </c>
      <c r="F5882">
        <v>15</v>
      </c>
      <c r="G5882">
        <v>11.11</v>
      </c>
      <c r="H5882" t="str">
        <f>_xlfn.XLOOKUP(Table1[[#This Row],[MyyjäID]],myyjat!$A$2:$A$16,myyjat!$B$2:$B$16)</f>
        <v>Sohvi</v>
      </c>
      <c r="I5882">
        <f>_xlfn.XLOOKUP(Table1[[#This Row],[Tuotenumero]],tuotteet!$A$2:$A$26,tuotteet!$C$2:$C$26)</f>
        <v>4</v>
      </c>
      <c r="J5882" t="str">
        <f>_xlfn.XLOOKUP(Table1[[#This Row],[ryhmäID]],ryhmat!$A$2:$A$7,ryhmat!$B$2:$B$7)</f>
        <v>Tarvikkeet</v>
      </c>
      <c r="K5882">
        <f>Table1[[#This Row],[Myyntihinta]]-Table1[[#This Row],[Ostohinta]]</f>
        <v>3.8900000000000006</v>
      </c>
    </row>
    <row r="5883" spans="1:11" x14ac:dyDescent="0.2">
      <c r="A5883">
        <v>56381</v>
      </c>
      <c r="B5883" s="21">
        <v>45132</v>
      </c>
      <c r="C5883" s="26" t="s">
        <v>828</v>
      </c>
      <c r="D5883">
        <v>1</v>
      </c>
      <c r="E5883">
        <v>6</v>
      </c>
      <c r="F5883">
        <v>15</v>
      </c>
      <c r="G5883">
        <v>10.45</v>
      </c>
      <c r="H5883" t="str">
        <f>_xlfn.XLOOKUP(Table1[[#This Row],[MyyjäID]],myyjat!$A$2:$A$16,myyjat!$B$2:$B$16)</f>
        <v>Hessu</v>
      </c>
      <c r="I5883">
        <f>_xlfn.XLOOKUP(Table1[[#This Row],[Tuotenumero]],tuotteet!$A$2:$A$26,tuotteet!$C$2:$C$26)</f>
        <v>4</v>
      </c>
      <c r="J5883" t="str">
        <f>_xlfn.XLOOKUP(Table1[[#This Row],[ryhmäID]],ryhmat!$A$2:$A$7,ryhmat!$B$2:$B$7)</f>
        <v>Tarvikkeet</v>
      </c>
      <c r="K5883">
        <f>Table1[[#This Row],[Myyntihinta]]-Table1[[#This Row],[Ostohinta]]</f>
        <v>4.5500000000000007</v>
      </c>
    </row>
    <row r="5884" spans="1:11" x14ac:dyDescent="0.2">
      <c r="A5884">
        <v>56382</v>
      </c>
      <c r="B5884" s="21">
        <v>45132</v>
      </c>
      <c r="C5884" s="26" t="s">
        <v>828</v>
      </c>
      <c r="D5884">
        <v>1</v>
      </c>
      <c r="E5884">
        <v>19</v>
      </c>
      <c r="F5884">
        <v>14</v>
      </c>
      <c r="G5884">
        <v>10.7</v>
      </c>
      <c r="H5884" t="str">
        <f>_xlfn.XLOOKUP(Table1[[#This Row],[MyyjäID]],myyjat!$A$2:$A$16,myyjat!$B$2:$B$16)</f>
        <v>Valtteri</v>
      </c>
      <c r="I5884">
        <f>_xlfn.XLOOKUP(Table1[[#This Row],[Tuotenumero]],tuotteet!$A$2:$A$26,tuotteet!$C$2:$C$26)</f>
        <v>4</v>
      </c>
      <c r="J5884" t="str">
        <f>_xlfn.XLOOKUP(Table1[[#This Row],[ryhmäID]],ryhmat!$A$2:$A$7,ryhmat!$B$2:$B$7)</f>
        <v>Tarvikkeet</v>
      </c>
      <c r="K5884">
        <f>Table1[[#This Row],[Myyntihinta]]-Table1[[#This Row],[Ostohinta]]</f>
        <v>3.3000000000000007</v>
      </c>
    </row>
    <row r="5885" spans="1:11" x14ac:dyDescent="0.2">
      <c r="A5885">
        <v>56383</v>
      </c>
      <c r="B5885" s="21">
        <v>45132</v>
      </c>
      <c r="C5885" s="26" t="s">
        <v>828</v>
      </c>
      <c r="D5885">
        <v>1</v>
      </c>
      <c r="E5885">
        <v>2</v>
      </c>
      <c r="F5885">
        <v>15</v>
      </c>
      <c r="G5885">
        <v>11.23</v>
      </c>
      <c r="H5885" t="str">
        <f>_xlfn.XLOOKUP(Table1[[#This Row],[MyyjäID]],myyjat!$A$2:$A$16,myyjat!$B$2:$B$16)</f>
        <v>Petteri</v>
      </c>
      <c r="I5885">
        <f>_xlfn.XLOOKUP(Table1[[#This Row],[Tuotenumero]],tuotteet!$A$2:$A$26,tuotteet!$C$2:$C$26)</f>
        <v>4</v>
      </c>
      <c r="J5885" t="str">
        <f>_xlfn.XLOOKUP(Table1[[#This Row],[ryhmäID]],ryhmat!$A$2:$A$7,ryhmat!$B$2:$B$7)</f>
        <v>Tarvikkeet</v>
      </c>
      <c r="K5885">
        <f>Table1[[#This Row],[Myyntihinta]]-Table1[[#This Row],[Ostohinta]]</f>
        <v>3.7699999999999996</v>
      </c>
    </row>
    <row r="5886" spans="1:11" x14ac:dyDescent="0.2">
      <c r="A5886">
        <v>56384</v>
      </c>
      <c r="B5886" s="21">
        <v>45132</v>
      </c>
      <c r="C5886" s="26" t="s">
        <v>827</v>
      </c>
      <c r="D5886">
        <v>1</v>
      </c>
      <c r="E5886">
        <v>2</v>
      </c>
      <c r="F5886">
        <v>238</v>
      </c>
      <c r="G5886">
        <v>133.30000000000001</v>
      </c>
      <c r="H5886" t="str">
        <f>_xlfn.XLOOKUP(Table1[[#This Row],[MyyjäID]],myyjat!$A$2:$A$16,myyjat!$B$2:$B$16)</f>
        <v>Petteri</v>
      </c>
      <c r="I5886">
        <f>_xlfn.XLOOKUP(Table1[[#This Row],[Tuotenumero]],tuotteet!$A$2:$A$26,tuotteet!$C$2:$C$26)</f>
        <v>1</v>
      </c>
      <c r="J5886" t="str">
        <f>_xlfn.XLOOKUP(Table1[[#This Row],[ryhmäID]],ryhmat!$A$2:$A$7,ryhmat!$B$2:$B$7)</f>
        <v>Äänentoisto</v>
      </c>
      <c r="K5886">
        <f>Table1[[#This Row],[Myyntihinta]]-Table1[[#This Row],[Ostohinta]]</f>
        <v>104.69999999999999</v>
      </c>
    </row>
    <row r="5887" spans="1:11" x14ac:dyDescent="0.2">
      <c r="A5887">
        <v>56385</v>
      </c>
      <c r="B5887" s="21">
        <v>45133</v>
      </c>
      <c r="C5887" s="26" t="s">
        <v>828</v>
      </c>
      <c r="D5887">
        <v>1</v>
      </c>
      <c r="E5887">
        <v>3</v>
      </c>
      <c r="F5887">
        <v>14</v>
      </c>
      <c r="G5887">
        <v>10.3</v>
      </c>
      <c r="H5887" t="str">
        <f>_xlfn.XLOOKUP(Table1[[#This Row],[MyyjäID]],myyjat!$A$2:$A$16,myyjat!$B$2:$B$16)</f>
        <v>Pekka</v>
      </c>
      <c r="I5887">
        <f>_xlfn.XLOOKUP(Table1[[#This Row],[Tuotenumero]],tuotteet!$A$2:$A$26,tuotteet!$C$2:$C$26)</f>
        <v>4</v>
      </c>
      <c r="J5887" t="str">
        <f>_xlfn.XLOOKUP(Table1[[#This Row],[ryhmäID]],ryhmat!$A$2:$A$7,ryhmat!$B$2:$B$7)</f>
        <v>Tarvikkeet</v>
      </c>
      <c r="K5887">
        <f>Table1[[#This Row],[Myyntihinta]]-Table1[[#This Row],[Ostohinta]]</f>
        <v>3.6999999999999993</v>
      </c>
    </row>
    <row r="5888" spans="1:11" x14ac:dyDescent="0.2">
      <c r="A5888">
        <v>56386</v>
      </c>
      <c r="B5888" s="21">
        <v>45134</v>
      </c>
      <c r="C5888" s="26" t="s">
        <v>828</v>
      </c>
      <c r="D5888">
        <v>1</v>
      </c>
      <c r="E5888">
        <v>19</v>
      </c>
      <c r="F5888">
        <v>15</v>
      </c>
      <c r="G5888">
        <v>10.15</v>
      </c>
      <c r="H5888" t="str">
        <f>_xlfn.XLOOKUP(Table1[[#This Row],[MyyjäID]],myyjat!$A$2:$A$16,myyjat!$B$2:$B$16)</f>
        <v>Valtteri</v>
      </c>
      <c r="I5888">
        <f>_xlfn.XLOOKUP(Table1[[#This Row],[Tuotenumero]],tuotteet!$A$2:$A$26,tuotteet!$C$2:$C$26)</f>
        <v>4</v>
      </c>
      <c r="J5888" t="str">
        <f>_xlfn.XLOOKUP(Table1[[#This Row],[ryhmäID]],ryhmat!$A$2:$A$7,ryhmat!$B$2:$B$7)</f>
        <v>Tarvikkeet</v>
      </c>
      <c r="K5888">
        <f>Table1[[#This Row],[Myyntihinta]]-Table1[[#This Row],[Ostohinta]]</f>
        <v>4.8499999999999996</v>
      </c>
    </row>
    <row r="5889" spans="1:11" x14ac:dyDescent="0.2">
      <c r="A5889">
        <v>56387</v>
      </c>
      <c r="B5889" s="21">
        <v>45134</v>
      </c>
      <c r="C5889" s="26" t="s">
        <v>827</v>
      </c>
      <c r="D5889">
        <v>1</v>
      </c>
      <c r="E5889">
        <v>16</v>
      </c>
      <c r="F5889">
        <v>241</v>
      </c>
      <c r="G5889">
        <v>139.59</v>
      </c>
      <c r="H5889" t="str">
        <f>_xlfn.XLOOKUP(Table1[[#This Row],[MyyjäID]],myyjat!$A$2:$A$16,myyjat!$B$2:$B$16)</f>
        <v>Sanni</v>
      </c>
      <c r="I5889">
        <f>_xlfn.XLOOKUP(Table1[[#This Row],[Tuotenumero]],tuotteet!$A$2:$A$26,tuotteet!$C$2:$C$26)</f>
        <v>1</v>
      </c>
      <c r="J5889" t="str">
        <f>_xlfn.XLOOKUP(Table1[[#This Row],[ryhmäID]],ryhmat!$A$2:$A$7,ryhmat!$B$2:$B$7)</f>
        <v>Äänentoisto</v>
      </c>
      <c r="K5889">
        <f>Table1[[#This Row],[Myyntihinta]]-Table1[[#This Row],[Ostohinta]]</f>
        <v>101.41</v>
      </c>
    </row>
    <row r="5890" spans="1:11" x14ac:dyDescent="0.2">
      <c r="A5890">
        <v>56388</v>
      </c>
      <c r="B5890" s="21">
        <v>45134</v>
      </c>
      <c r="C5890" s="26" t="s">
        <v>828</v>
      </c>
      <c r="D5890">
        <v>1</v>
      </c>
      <c r="E5890">
        <v>1</v>
      </c>
      <c r="F5890">
        <v>14</v>
      </c>
      <c r="G5890">
        <v>11.05</v>
      </c>
      <c r="H5890" t="str">
        <f>_xlfn.XLOOKUP(Table1[[#This Row],[MyyjäID]],myyjat!$A$2:$A$16,myyjat!$B$2:$B$16)</f>
        <v>Jani</v>
      </c>
      <c r="I5890">
        <f>_xlfn.XLOOKUP(Table1[[#This Row],[Tuotenumero]],tuotteet!$A$2:$A$26,tuotteet!$C$2:$C$26)</f>
        <v>4</v>
      </c>
      <c r="J5890" t="str">
        <f>_xlfn.XLOOKUP(Table1[[#This Row],[ryhmäID]],ryhmat!$A$2:$A$7,ryhmat!$B$2:$B$7)</f>
        <v>Tarvikkeet</v>
      </c>
      <c r="K5890">
        <f>Table1[[#This Row],[Myyntihinta]]-Table1[[#This Row],[Ostohinta]]</f>
        <v>2.9499999999999993</v>
      </c>
    </row>
    <row r="5891" spans="1:11" x14ac:dyDescent="0.2">
      <c r="A5891">
        <v>56389</v>
      </c>
      <c r="B5891" s="21">
        <v>45135</v>
      </c>
      <c r="C5891" s="26" t="s">
        <v>828</v>
      </c>
      <c r="D5891">
        <v>1</v>
      </c>
      <c r="E5891">
        <v>11</v>
      </c>
      <c r="F5891">
        <v>15</v>
      </c>
      <c r="G5891">
        <v>10.47</v>
      </c>
      <c r="H5891" t="str">
        <f>_xlfn.XLOOKUP(Table1[[#This Row],[MyyjäID]],myyjat!$A$2:$A$16,myyjat!$B$2:$B$16)</f>
        <v>Lisbeth</v>
      </c>
      <c r="I5891">
        <f>_xlfn.XLOOKUP(Table1[[#This Row],[Tuotenumero]],tuotteet!$A$2:$A$26,tuotteet!$C$2:$C$26)</f>
        <v>4</v>
      </c>
      <c r="J5891" t="str">
        <f>_xlfn.XLOOKUP(Table1[[#This Row],[ryhmäID]],ryhmat!$A$2:$A$7,ryhmat!$B$2:$B$7)</f>
        <v>Tarvikkeet</v>
      </c>
      <c r="K5891">
        <f>Table1[[#This Row],[Myyntihinta]]-Table1[[#This Row],[Ostohinta]]</f>
        <v>4.5299999999999994</v>
      </c>
    </row>
    <row r="5892" spans="1:11" x14ac:dyDescent="0.2">
      <c r="A5892">
        <v>56390</v>
      </c>
      <c r="B5892" s="21">
        <v>45135</v>
      </c>
      <c r="C5892" s="26" t="s">
        <v>830</v>
      </c>
      <c r="D5892">
        <v>1</v>
      </c>
      <c r="E5892">
        <v>7</v>
      </c>
      <c r="F5892">
        <v>59</v>
      </c>
      <c r="G5892">
        <v>43.76</v>
      </c>
      <c r="H5892" t="str">
        <f>_xlfn.XLOOKUP(Table1[[#This Row],[MyyjäID]],myyjat!$A$2:$A$16,myyjat!$B$2:$B$16)</f>
        <v>Rauno</v>
      </c>
      <c r="I5892">
        <f>_xlfn.XLOOKUP(Table1[[#This Row],[Tuotenumero]],tuotteet!$A$2:$A$26,tuotteet!$C$2:$C$26)</f>
        <v>4</v>
      </c>
      <c r="J5892" t="str">
        <f>_xlfn.XLOOKUP(Table1[[#This Row],[ryhmäID]],ryhmat!$A$2:$A$7,ryhmat!$B$2:$B$7)</f>
        <v>Tarvikkeet</v>
      </c>
      <c r="K5892">
        <f>Table1[[#This Row],[Myyntihinta]]-Table1[[#This Row],[Ostohinta]]</f>
        <v>15.240000000000002</v>
      </c>
    </row>
    <row r="5893" spans="1:11" x14ac:dyDescent="0.2">
      <c r="A5893">
        <v>56391</v>
      </c>
      <c r="B5893" s="21">
        <v>45135</v>
      </c>
      <c r="C5893" s="26" t="s">
        <v>828</v>
      </c>
      <c r="D5893">
        <v>1</v>
      </c>
      <c r="E5893">
        <v>18</v>
      </c>
      <c r="F5893">
        <v>14</v>
      </c>
      <c r="G5893">
        <v>11.11</v>
      </c>
      <c r="H5893" t="str">
        <f>_xlfn.XLOOKUP(Table1[[#This Row],[MyyjäID]],myyjat!$A$2:$A$16,myyjat!$B$2:$B$16)</f>
        <v>Juhani</v>
      </c>
      <c r="I5893">
        <f>_xlfn.XLOOKUP(Table1[[#This Row],[Tuotenumero]],tuotteet!$A$2:$A$26,tuotteet!$C$2:$C$26)</f>
        <v>4</v>
      </c>
      <c r="J5893" t="str">
        <f>_xlfn.XLOOKUP(Table1[[#This Row],[ryhmäID]],ryhmat!$A$2:$A$7,ryhmat!$B$2:$B$7)</f>
        <v>Tarvikkeet</v>
      </c>
      <c r="K5893">
        <f>Table1[[#This Row],[Myyntihinta]]-Table1[[#This Row],[Ostohinta]]</f>
        <v>2.8900000000000006</v>
      </c>
    </row>
    <row r="5894" spans="1:11" x14ac:dyDescent="0.2">
      <c r="A5894">
        <v>56392</v>
      </c>
      <c r="B5894" s="21">
        <v>45136</v>
      </c>
      <c r="C5894" s="26" t="s">
        <v>828</v>
      </c>
      <c r="D5894">
        <v>1</v>
      </c>
      <c r="E5894">
        <v>6</v>
      </c>
      <c r="F5894">
        <v>15</v>
      </c>
      <c r="G5894">
        <v>11.15</v>
      </c>
      <c r="H5894" t="str">
        <f>_xlfn.XLOOKUP(Table1[[#This Row],[MyyjäID]],myyjat!$A$2:$A$16,myyjat!$B$2:$B$16)</f>
        <v>Hessu</v>
      </c>
      <c r="I5894">
        <f>_xlfn.XLOOKUP(Table1[[#This Row],[Tuotenumero]],tuotteet!$A$2:$A$26,tuotteet!$C$2:$C$26)</f>
        <v>4</v>
      </c>
      <c r="J5894" t="str">
        <f>_xlfn.XLOOKUP(Table1[[#This Row],[ryhmäID]],ryhmat!$A$2:$A$7,ryhmat!$B$2:$B$7)</f>
        <v>Tarvikkeet</v>
      </c>
      <c r="K5894">
        <f>Table1[[#This Row],[Myyntihinta]]-Table1[[#This Row],[Ostohinta]]</f>
        <v>3.8499999999999996</v>
      </c>
    </row>
    <row r="5895" spans="1:11" x14ac:dyDescent="0.2">
      <c r="A5895">
        <v>56393</v>
      </c>
      <c r="B5895" s="21">
        <v>45136</v>
      </c>
      <c r="C5895" s="26" t="s">
        <v>828</v>
      </c>
      <c r="D5895">
        <v>1</v>
      </c>
      <c r="E5895">
        <v>3</v>
      </c>
      <c r="F5895">
        <v>15</v>
      </c>
      <c r="G5895">
        <v>10.63</v>
      </c>
      <c r="H5895" t="str">
        <f>_xlfn.XLOOKUP(Table1[[#This Row],[MyyjäID]],myyjat!$A$2:$A$16,myyjat!$B$2:$B$16)</f>
        <v>Pekka</v>
      </c>
      <c r="I5895">
        <f>_xlfn.XLOOKUP(Table1[[#This Row],[Tuotenumero]],tuotteet!$A$2:$A$26,tuotteet!$C$2:$C$26)</f>
        <v>4</v>
      </c>
      <c r="J5895" t="str">
        <f>_xlfn.XLOOKUP(Table1[[#This Row],[ryhmäID]],ryhmat!$A$2:$A$7,ryhmat!$B$2:$B$7)</f>
        <v>Tarvikkeet</v>
      </c>
      <c r="K5895">
        <f>Table1[[#This Row],[Myyntihinta]]-Table1[[#This Row],[Ostohinta]]</f>
        <v>4.3699999999999992</v>
      </c>
    </row>
    <row r="5896" spans="1:11" x14ac:dyDescent="0.2">
      <c r="A5896">
        <v>56394</v>
      </c>
      <c r="B5896" s="21">
        <v>45136</v>
      </c>
      <c r="C5896" s="26" t="s">
        <v>827</v>
      </c>
      <c r="D5896">
        <v>1</v>
      </c>
      <c r="E5896">
        <v>6</v>
      </c>
      <c r="F5896">
        <v>253</v>
      </c>
      <c r="G5896">
        <v>136.03</v>
      </c>
      <c r="H5896" t="str">
        <f>_xlfn.XLOOKUP(Table1[[#This Row],[MyyjäID]],myyjat!$A$2:$A$16,myyjat!$B$2:$B$16)</f>
        <v>Hessu</v>
      </c>
      <c r="I5896">
        <f>_xlfn.XLOOKUP(Table1[[#This Row],[Tuotenumero]],tuotteet!$A$2:$A$26,tuotteet!$C$2:$C$26)</f>
        <v>1</v>
      </c>
      <c r="J5896" t="str">
        <f>_xlfn.XLOOKUP(Table1[[#This Row],[ryhmäID]],ryhmat!$A$2:$A$7,ryhmat!$B$2:$B$7)</f>
        <v>Äänentoisto</v>
      </c>
      <c r="K5896">
        <f>Table1[[#This Row],[Myyntihinta]]-Table1[[#This Row],[Ostohinta]]</f>
        <v>116.97</v>
      </c>
    </row>
    <row r="5897" spans="1:11" x14ac:dyDescent="0.2">
      <c r="A5897">
        <v>56395</v>
      </c>
      <c r="B5897" s="21">
        <v>45136</v>
      </c>
      <c r="C5897" s="26" t="s">
        <v>828</v>
      </c>
      <c r="D5897">
        <v>1</v>
      </c>
      <c r="E5897">
        <v>7</v>
      </c>
      <c r="F5897">
        <v>15</v>
      </c>
      <c r="G5897">
        <v>10.72</v>
      </c>
      <c r="H5897" t="str">
        <f>_xlfn.XLOOKUP(Table1[[#This Row],[MyyjäID]],myyjat!$A$2:$A$16,myyjat!$B$2:$B$16)</f>
        <v>Rauno</v>
      </c>
      <c r="I5897">
        <f>_xlfn.XLOOKUP(Table1[[#This Row],[Tuotenumero]],tuotteet!$A$2:$A$26,tuotteet!$C$2:$C$26)</f>
        <v>4</v>
      </c>
      <c r="J5897" t="str">
        <f>_xlfn.XLOOKUP(Table1[[#This Row],[ryhmäID]],ryhmat!$A$2:$A$7,ryhmat!$B$2:$B$7)</f>
        <v>Tarvikkeet</v>
      </c>
      <c r="K5897">
        <f>Table1[[#This Row],[Myyntihinta]]-Table1[[#This Row],[Ostohinta]]</f>
        <v>4.2799999999999994</v>
      </c>
    </row>
    <row r="5898" spans="1:11" x14ac:dyDescent="0.2">
      <c r="A5898">
        <v>56396</v>
      </c>
      <c r="B5898" s="21">
        <v>45136</v>
      </c>
      <c r="C5898" s="26" t="s">
        <v>828</v>
      </c>
      <c r="D5898">
        <v>1</v>
      </c>
      <c r="E5898">
        <v>6</v>
      </c>
      <c r="F5898">
        <v>15</v>
      </c>
      <c r="G5898">
        <v>10.61</v>
      </c>
      <c r="H5898" t="str">
        <f>_xlfn.XLOOKUP(Table1[[#This Row],[MyyjäID]],myyjat!$A$2:$A$16,myyjat!$B$2:$B$16)</f>
        <v>Hessu</v>
      </c>
      <c r="I5898">
        <f>_xlfn.XLOOKUP(Table1[[#This Row],[Tuotenumero]],tuotteet!$A$2:$A$26,tuotteet!$C$2:$C$26)</f>
        <v>4</v>
      </c>
      <c r="J5898" t="str">
        <f>_xlfn.XLOOKUP(Table1[[#This Row],[ryhmäID]],ryhmat!$A$2:$A$7,ryhmat!$B$2:$B$7)</f>
        <v>Tarvikkeet</v>
      </c>
      <c r="K5898">
        <f>Table1[[#This Row],[Myyntihinta]]-Table1[[#This Row],[Ostohinta]]</f>
        <v>4.3900000000000006</v>
      </c>
    </row>
    <row r="5899" spans="1:11" x14ac:dyDescent="0.2">
      <c r="A5899">
        <v>56397</v>
      </c>
      <c r="B5899" s="21">
        <v>45136</v>
      </c>
      <c r="C5899" s="26" t="s">
        <v>828</v>
      </c>
      <c r="D5899">
        <v>1</v>
      </c>
      <c r="E5899">
        <v>1</v>
      </c>
      <c r="F5899">
        <v>14</v>
      </c>
      <c r="G5899">
        <v>10.56</v>
      </c>
      <c r="H5899" t="str">
        <f>_xlfn.XLOOKUP(Table1[[#This Row],[MyyjäID]],myyjat!$A$2:$A$16,myyjat!$B$2:$B$16)</f>
        <v>Jani</v>
      </c>
      <c r="I5899">
        <f>_xlfn.XLOOKUP(Table1[[#This Row],[Tuotenumero]],tuotteet!$A$2:$A$26,tuotteet!$C$2:$C$26)</f>
        <v>4</v>
      </c>
      <c r="J5899" t="str">
        <f>_xlfn.XLOOKUP(Table1[[#This Row],[ryhmäID]],ryhmat!$A$2:$A$7,ryhmat!$B$2:$B$7)</f>
        <v>Tarvikkeet</v>
      </c>
      <c r="K5899">
        <f>Table1[[#This Row],[Myyntihinta]]-Table1[[#This Row],[Ostohinta]]</f>
        <v>3.4399999999999995</v>
      </c>
    </row>
    <row r="5900" spans="1:11" x14ac:dyDescent="0.2">
      <c r="A5900">
        <v>56398</v>
      </c>
      <c r="B5900" s="21">
        <v>45137</v>
      </c>
      <c r="C5900" s="26" t="s">
        <v>828</v>
      </c>
      <c r="D5900">
        <v>1</v>
      </c>
      <c r="E5900">
        <v>18</v>
      </c>
      <c r="F5900">
        <v>15</v>
      </c>
      <c r="G5900">
        <v>11.16</v>
      </c>
      <c r="H5900" t="str">
        <f>_xlfn.XLOOKUP(Table1[[#This Row],[MyyjäID]],myyjat!$A$2:$A$16,myyjat!$B$2:$B$16)</f>
        <v>Juhani</v>
      </c>
      <c r="I5900">
        <f>_xlfn.XLOOKUP(Table1[[#This Row],[Tuotenumero]],tuotteet!$A$2:$A$26,tuotteet!$C$2:$C$26)</f>
        <v>4</v>
      </c>
      <c r="J5900" t="str">
        <f>_xlfn.XLOOKUP(Table1[[#This Row],[ryhmäID]],ryhmat!$A$2:$A$7,ryhmat!$B$2:$B$7)</f>
        <v>Tarvikkeet</v>
      </c>
      <c r="K5900">
        <f>Table1[[#This Row],[Myyntihinta]]-Table1[[#This Row],[Ostohinta]]</f>
        <v>3.84</v>
      </c>
    </row>
    <row r="5901" spans="1:11" x14ac:dyDescent="0.2">
      <c r="A5901">
        <v>56399</v>
      </c>
      <c r="B5901" s="21">
        <v>45137</v>
      </c>
      <c r="C5901" s="26" t="s">
        <v>828</v>
      </c>
      <c r="D5901">
        <v>1</v>
      </c>
      <c r="E5901">
        <v>11</v>
      </c>
      <c r="F5901">
        <v>14</v>
      </c>
      <c r="G5901">
        <v>11.2</v>
      </c>
      <c r="H5901" t="str">
        <f>_xlfn.XLOOKUP(Table1[[#This Row],[MyyjäID]],myyjat!$A$2:$A$16,myyjat!$B$2:$B$16)</f>
        <v>Lisbeth</v>
      </c>
      <c r="I5901">
        <f>_xlfn.XLOOKUP(Table1[[#This Row],[Tuotenumero]],tuotteet!$A$2:$A$26,tuotteet!$C$2:$C$26)</f>
        <v>4</v>
      </c>
      <c r="J5901" t="str">
        <f>_xlfn.XLOOKUP(Table1[[#This Row],[ryhmäID]],ryhmat!$A$2:$A$7,ryhmat!$B$2:$B$7)</f>
        <v>Tarvikkeet</v>
      </c>
      <c r="K5901">
        <f>Table1[[#This Row],[Myyntihinta]]-Table1[[#This Row],[Ostohinta]]</f>
        <v>2.8000000000000007</v>
      </c>
    </row>
    <row r="5902" spans="1:11" x14ac:dyDescent="0.2">
      <c r="A5902">
        <v>56400</v>
      </c>
      <c r="B5902" s="21">
        <v>45137</v>
      </c>
      <c r="C5902" s="26" t="s">
        <v>828</v>
      </c>
      <c r="D5902">
        <v>1</v>
      </c>
      <c r="E5902">
        <v>5</v>
      </c>
      <c r="F5902">
        <v>14</v>
      </c>
      <c r="G5902">
        <v>10.18</v>
      </c>
      <c r="H5902" t="str">
        <f>_xlfn.XLOOKUP(Table1[[#This Row],[MyyjäID]],myyjat!$A$2:$A$16,myyjat!$B$2:$B$16)</f>
        <v>Liisa</v>
      </c>
      <c r="I5902">
        <f>_xlfn.XLOOKUP(Table1[[#This Row],[Tuotenumero]],tuotteet!$A$2:$A$26,tuotteet!$C$2:$C$26)</f>
        <v>4</v>
      </c>
      <c r="J5902" t="str">
        <f>_xlfn.XLOOKUP(Table1[[#This Row],[ryhmäID]],ryhmat!$A$2:$A$7,ryhmat!$B$2:$B$7)</f>
        <v>Tarvikkeet</v>
      </c>
      <c r="K5902">
        <f>Table1[[#This Row],[Myyntihinta]]-Table1[[#This Row],[Ostohinta]]</f>
        <v>3.8200000000000003</v>
      </c>
    </row>
    <row r="5903" spans="1:11" x14ac:dyDescent="0.2">
      <c r="A5903">
        <v>56401</v>
      </c>
      <c r="B5903" s="21">
        <v>45137</v>
      </c>
      <c r="C5903" s="26" t="s">
        <v>828</v>
      </c>
      <c r="D5903">
        <v>1</v>
      </c>
      <c r="E5903">
        <v>7</v>
      </c>
      <c r="F5903">
        <v>15</v>
      </c>
      <c r="G5903">
        <v>11.2</v>
      </c>
      <c r="H5903" t="str">
        <f>_xlfn.XLOOKUP(Table1[[#This Row],[MyyjäID]],myyjat!$A$2:$A$16,myyjat!$B$2:$B$16)</f>
        <v>Rauno</v>
      </c>
      <c r="I5903">
        <f>_xlfn.XLOOKUP(Table1[[#This Row],[Tuotenumero]],tuotteet!$A$2:$A$26,tuotteet!$C$2:$C$26)</f>
        <v>4</v>
      </c>
      <c r="J5903" t="str">
        <f>_xlfn.XLOOKUP(Table1[[#This Row],[ryhmäID]],ryhmat!$A$2:$A$7,ryhmat!$B$2:$B$7)</f>
        <v>Tarvikkeet</v>
      </c>
      <c r="K5903">
        <f>Table1[[#This Row],[Myyntihinta]]-Table1[[#This Row],[Ostohinta]]</f>
        <v>3.8000000000000007</v>
      </c>
    </row>
    <row r="5904" spans="1:11" x14ac:dyDescent="0.2">
      <c r="A5904">
        <v>56402</v>
      </c>
      <c r="B5904" s="21">
        <v>45137</v>
      </c>
      <c r="C5904" s="26" t="s">
        <v>828</v>
      </c>
      <c r="D5904">
        <v>1</v>
      </c>
      <c r="E5904">
        <v>15</v>
      </c>
      <c r="F5904">
        <v>15</v>
      </c>
      <c r="G5904">
        <v>10.19</v>
      </c>
      <c r="H5904" t="str">
        <f>_xlfn.XLOOKUP(Table1[[#This Row],[MyyjäID]],myyjat!$A$2:$A$16,myyjat!$B$2:$B$16)</f>
        <v>Sohvi</v>
      </c>
      <c r="I5904">
        <f>_xlfn.XLOOKUP(Table1[[#This Row],[Tuotenumero]],tuotteet!$A$2:$A$26,tuotteet!$C$2:$C$26)</f>
        <v>4</v>
      </c>
      <c r="J5904" t="str">
        <f>_xlfn.XLOOKUP(Table1[[#This Row],[ryhmäID]],ryhmat!$A$2:$A$7,ryhmat!$B$2:$B$7)</f>
        <v>Tarvikkeet</v>
      </c>
      <c r="K5904">
        <f>Table1[[#This Row],[Myyntihinta]]-Table1[[#This Row],[Ostohinta]]</f>
        <v>4.8100000000000005</v>
      </c>
    </row>
    <row r="5905" spans="1:11" x14ac:dyDescent="0.2">
      <c r="A5905">
        <v>56403</v>
      </c>
      <c r="B5905" s="21">
        <v>45138</v>
      </c>
      <c r="C5905" s="26" t="s">
        <v>828</v>
      </c>
      <c r="D5905">
        <v>1</v>
      </c>
      <c r="E5905">
        <v>15</v>
      </c>
      <c r="F5905">
        <v>15</v>
      </c>
      <c r="G5905">
        <v>11.25</v>
      </c>
      <c r="H5905" t="str">
        <f>_xlfn.XLOOKUP(Table1[[#This Row],[MyyjäID]],myyjat!$A$2:$A$16,myyjat!$B$2:$B$16)</f>
        <v>Sohvi</v>
      </c>
      <c r="I5905">
        <f>_xlfn.XLOOKUP(Table1[[#This Row],[Tuotenumero]],tuotteet!$A$2:$A$26,tuotteet!$C$2:$C$26)</f>
        <v>4</v>
      </c>
      <c r="J5905" t="str">
        <f>_xlfn.XLOOKUP(Table1[[#This Row],[ryhmäID]],ryhmat!$A$2:$A$7,ryhmat!$B$2:$B$7)</f>
        <v>Tarvikkeet</v>
      </c>
      <c r="K5905">
        <f>Table1[[#This Row],[Myyntihinta]]-Table1[[#This Row],[Ostohinta]]</f>
        <v>3.75</v>
      </c>
    </row>
    <row r="5906" spans="1:11" x14ac:dyDescent="0.2">
      <c r="A5906">
        <v>56404</v>
      </c>
      <c r="B5906" s="21">
        <v>45138</v>
      </c>
      <c r="C5906" s="26" t="s">
        <v>827</v>
      </c>
      <c r="D5906">
        <v>1</v>
      </c>
      <c r="E5906">
        <v>5</v>
      </c>
      <c r="F5906">
        <v>256</v>
      </c>
      <c r="G5906">
        <v>133.41999999999999</v>
      </c>
      <c r="H5906" t="str">
        <f>_xlfn.XLOOKUP(Table1[[#This Row],[MyyjäID]],myyjat!$A$2:$A$16,myyjat!$B$2:$B$16)</f>
        <v>Liisa</v>
      </c>
      <c r="I5906">
        <f>_xlfn.XLOOKUP(Table1[[#This Row],[Tuotenumero]],tuotteet!$A$2:$A$26,tuotteet!$C$2:$C$26)</f>
        <v>1</v>
      </c>
      <c r="J5906" t="str">
        <f>_xlfn.XLOOKUP(Table1[[#This Row],[ryhmäID]],ryhmat!$A$2:$A$7,ryhmat!$B$2:$B$7)</f>
        <v>Äänentoisto</v>
      </c>
      <c r="K5906">
        <f>Table1[[#This Row],[Myyntihinta]]-Table1[[#This Row],[Ostohinta]]</f>
        <v>122.58000000000001</v>
      </c>
    </row>
    <row r="5907" spans="1:11" x14ac:dyDescent="0.2">
      <c r="A5907">
        <v>56405</v>
      </c>
      <c r="B5907" s="21">
        <v>45139</v>
      </c>
      <c r="C5907" s="26" t="s">
        <v>828</v>
      </c>
      <c r="D5907">
        <v>2</v>
      </c>
      <c r="E5907">
        <v>11</v>
      </c>
      <c r="F5907">
        <v>15</v>
      </c>
      <c r="G5907">
        <v>11.06</v>
      </c>
      <c r="H5907" t="str">
        <f>_xlfn.XLOOKUP(Table1[[#This Row],[MyyjäID]],myyjat!$A$2:$A$16,myyjat!$B$2:$B$16)</f>
        <v>Lisbeth</v>
      </c>
      <c r="I5907">
        <f>_xlfn.XLOOKUP(Table1[[#This Row],[Tuotenumero]],tuotteet!$A$2:$A$26,tuotteet!$C$2:$C$26)</f>
        <v>4</v>
      </c>
      <c r="J5907" t="str">
        <f>_xlfn.XLOOKUP(Table1[[#This Row],[ryhmäID]],ryhmat!$A$2:$A$7,ryhmat!$B$2:$B$7)</f>
        <v>Tarvikkeet</v>
      </c>
      <c r="K5907">
        <f>Table1[[#This Row],[Myyntihinta]]-Table1[[#This Row],[Ostohinta]]</f>
        <v>3.9399999999999995</v>
      </c>
    </row>
    <row r="5908" spans="1:11" x14ac:dyDescent="0.2">
      <c r="A5908">
        <v>56406</v>
      </c>
      <c r="B5908" s="21">
        <v>45139</v>
      </c>
      <c r="C5908" s="26" t="s">
        <v>828</v>
      </c>
      <c r="D5908">
        <v>1</v>
      </c>
      <c r="E5908">
        <v>5</v>
      </c>
      <c r="F5908">
        <v>15</v>
      </c>
      <c r="G5908">
        <v>10.26</v>
      </c>
      <c r="H5908" t="str">
        <f>_xlfn.XLOOKUP(Table1[[#This Row],[MyyjäID]],myyjat!$A$2:$A$16,myyjat!$B$2:$B$16)</f>
        <v>Liisa</v>
      </c>
      <c r="I5908">
        <f>_xlfn.XLOOKUP(Table1[[#This Row],[Tuotenumero]],tuotteet!$A$2:$A$26,tuotteet!$C$2:$C$26)</f>
        <v>4</v>
      </c>
      <c r="J5908" t="str">
        <f>_xlfn.XLOOKUP(Table1[[#This Row],[ryhmäID]],ryhmat!$A$2:$A$7,ryhmat!$B$2:$B$7)</f>
        <v>Tarvikkeet</v>
      </c>
      <c r="K5908">
        <f>Table1[[#This Row],[Myyntihinta]]-Table1[[#This Row],[Ostohinta]]</f>
        <v>4.74</v>
      </c>
    </row>
    <row r="5909" spans="1:11" x14ac:dyDescent="0.2">
      <c r="A5909">
        <v>56407</v>
      </c>
      <c r="B5909" s="21">
        <v>45139</v>
      </c>
      <c r="C5909" s="26" t="s">
        <v>828</v>
      </c>
      <c r="D5909">
        <v>1</v>
      </c>
      <c r="E5909">
        <v>19</v>
      </c>
      <c r="F5909">
        <v>15</v>
      </c>
      <c r="G5909">
        <v>10.19</v>
      </c>
      <c r="H5909" t="str">
        <f>_xlfn.XLOOKUP(Table1[[#This Row],[MyyjäID]],myyjat!$A$2:$A$16,myyjat!$B$2:$B$16)</f>
        <v>Valtteri</v>
      </c>
      <c r="I5909">
        <f>_xlfn.XLOOKUP(Table1[[#This Row],[Tuotenumero]],tuotteet!$A$2:$A$26,tuotteet!$C$2:$C$26)</f>
        <v>4</v>
      </c>
      <c r="J5909" t="str">
        <f>_xlfn.XLOOKUP(Table1[[#This Row],[ryhmäID]],ryhmat!$A$2:$A$7,ryhmat!$B$2:$B$7)</f>
        <v>Tarvikkeet</v>
      </c>
      <c r="K5909">
        <f>Table1[[#This Row],[Myyntihinta]]-Table1[[#This Row],[Ostohinta]]</f>
        <v>4.8100000000000005</v>
      </c>
    </row>
    <row r="5910" spans="1:11" x14ac:dyDescent="0.2">
      <c r="A5910">
        <v>56408</v>
      </c>
      <c r="B5910" s="21">
        <v>45139</v>
      </c>
      <c r="C5910" s="26" t="s">
        <v>831</v>
      </c>
      <c r="D5910">
        <v>1</v>
      </c>
      <c r="E5910">
        <v>7</v>
      </c>
      <c r="F5910">
        <v>110</v>
      </c>
      <c r="G5910">
        <v>73.69</v>
      </c>
      <c r="H5910" t="str">
        <f>_xlfn.XLOOKUP(Table1[[#This Row],[MyyjäID]],myyjat!$A$2:$A$16,myyjat!$B$2:$B$16)</f>
        <v>Rauno</v>
      </c>
      <c r="I5910">
        <f>_xlfn.XLOOKUP(Table1[[#This Row],[Tuotenumero]],tuotteet!$A$2:$A$26,tuotteet!$C$2:$C$26)</f>
        <v>6</v>
      </c>
      <c r="J5910" t="str">
        <f>_xlfn.XLOOKUP(Table1[[#This Row],[ryhmäID]],ryhmat!$A$2:$A$7,ryhmat!$B$2:$B$7)</f>
        <v>Digiboxit</v>
      </c>
      <c r="K5910">
        <f>Table1[[#This Row],[Myyntihinta]]-Table1[[#This Row],[Ostohinta]]</f>
        <v>36.31</v>
      </c>
    </row>
    <row r="5911" spans="1:11" x14ac:dyDescent="0.2">
      <c r="A5911">
        <v>56409</v>
      </c>
      <c r="B5911" s="21">
        <v>45139</v>
      </c>
      <c r="C5911" s="26" t="s">
        <v>828</v>
      </c>
      <c r="D5911">
        <v>1</v>
      </c>
      <c r="E5911">
        <v>14</v>
      </c>
      <c r="F5911">
        <v>15</v>
      </c>
      <c r="G5911">
        <v>10.78</v>
      </c>
      <c r="H5911" t="str">
        <f>_xlfn.XLOOKUP(Table1[[#This Row],[MyyjäID]],myyjat!$A$2:$A$16,myyjat!$B$2:$B$16)</f>
        <v>Hillevi</v>
      </c>
      <c r="I5911">
        <f>_xlfn.XLOOKUP(Table1[[#This Row],[Tuotenumero]],tuotteet!$A$2:$A$26,tuotteet!$C$2:$C$26)</f>
        <v>4</v>
      </c>
      <c r="J5911" t="str">
        <f>_xlfn.XLOOKUP(Table1[[#This Row],[ryhmäID]],ryhmat!$A$2:$A$7,ryhmat!$B$2:$B$7)</f>
        <v>Tarvikkeet</v>
      </c>
      <c r="K5911">
        <f>Table1[[#This Row],[Myyntihinta]]-Table1[[#This Row],[Ostohinta]]</f>
        <v>4.2200000000000006</v>
      </c>
    </row>
    <row r="5912" spans="1:11" x14ac:dyDescent="0.2">
      <c r="A5912">
        <v>56410</v>
      </c>
      <c r="B5912" s="21">
        <v>45140</v>
      </c>
      <c r="C5912" s="26" t="s">
        <v>827</v>
      </c>
      <c r="D5912">
        <v>1</v>
      </c>
      <c r="E5912">
        <v>10</v>
      </c>
      <c r="F5912">
        <v>245</v>
      </c>
      <c r="G5912">
        <v>130.94999999999999</v>
      </c>
      <c r="H5912" t="str">
        <f>_xlfn.XLOOKUP(Table1[[#This Row],[MyyjäID]],myyjat!$A$2:$A$16,myyjat!$B$2:$B$16)</f>
        <v>Jenni</v>
      </c>
      <c r="I5912">
        <f>_xlfn.XLOOKUP(Table1[[#This Row],[Tuotenumero]],tuotteet!$A$2:$A$26,tuotteet!$C$2:$C$26)</f>
        <v>1</v>
      </c>
      <c r="J5912" t="str">
        <f>_xlfn.XLOOKUP(Table1[[#This Row],[ryhmäID]],ryhmat!$A$2:$A$7,ryhmat!$B$2:$B$7)</f>
        <v>Äänentoisto</v>
      </c>
      <c r="K5912">
        <f>Table1[[#This Row],[Myyntihinta]]-Table1[[#This Row],[Ostohinta]]</f>
        <v>114.05000000000001</v>
      </c>
    </row>
    <row r="5913" spans="1:11" x14ac:dyDescent="0.2">
      <c r="A5913">
        <v>56411</v>
      </c>
      <c r="B5913" s="21">
        <v>45140</v>
      </c>
      <c r="C5913" s="26" t="s">
        <v>829</v>
      </c>
      <c r="D5913">
        <v>1</v>
      </c>
      <c r="E5913">
        <v>16</v>
      </c>
      <c r="F5913">
        <v>325</v>
      </c>
      <c r="G5913">
        <v>228.68</v>
      </c>
      <c r="H5913" t="str">
        <f>_xlfn.XLOOKUP(Table1[[#This Row],[MyyjäID]],myyjat!$A$2:$A$16,myyjat!$B$2:$B$16)</f>
        <v>Sanni</v>
      </c>
      <c r="I5913">
        <f>_xlfn.XLOOKUP(Table1[[#This Row],[Tuotenumero]],tuotteet!$A$2:$A$26,tuotteet!$C$2:$C$26)</f>
        <v>3</v>
      </c>
      <c r="J5913" t="str">
        <f>_xlfn.XLOOKUP(Table1[[#This Row],[ryhmäID]],ryhmat!$A$2:$A$7,ryhmat!$B$2:$B$7)</f>
        <v>TV</v>
      </c>
      <c r="K5913">
        <f>Table1[[#This Row],[Myyntihinta]]-Table1[[#This Row],[Ostohinta]]</f>
        <v>96.32</v>
      </c>
    </row>
    <row r="5914" spans="1:11" x14ac:dyDescent="0.2">
      <c r="A5914">
        <v>56412</v>
      </c>
      <c r="B5914" s="21">
        <v>45140</v>
      </c>
      <c r="C5914" s="26" t="s">
        <v>828</v>
      </c>
      <c r="D5914">
        <v>1</v>
      </c>
      <c r="E5914">
        <v>6</v>
      </c>
      <c r="F5914">
        <v>15</v>
      </c>
      <c r="G5914">
        <v>10.45</v>
      </c>
      <c r="H5914" t="str">
        <f>_xlfn.XLOOKUP(Table1[[#This Row],[MyyjäID]],myyjat!$A$2:$A$16,myyjat!$B$2:$B$16)</f>
        <v>Hessu</v>
      </c>
      <c r="I5914">
        <f>_xlfn.XLOOKUP(Table1[[#This Row],[Tuotenumero]],tuotteet!$A$2:$A$26,tuotteet!$C$2:$C$26)</f>
        <v>4</v>
      </c>
      <c r="J5914" t="str">
        <f>_xlfn.XLOOKUP(Table1[[#This Row],[ryhmäID]],ryhmat!$A$2:$A$7,ryhmat!$B$2:$B$7)</f>
        <v>Tarvikkeet</v>
      </c>
      <c r="K5914">
        <f>Table1[[#This Row],[Myyntihinta]]-Table1[[#This Row],[Ostohinta]]</f>
        <v>4.5500000000000007</v>
      </c>
    </row>
    <row r="5915" spans="1:11" x14ac:dyDescent="0.2">
      <c r="A5915">
        <v>56413</v>
      </c>
      <c r="B5915" s="21">
        <v>45140</v>
      </c>
      <c r="C5915" s="26" t="s">
        <v>828</v>
      </c>
      <c r="D5915">
        <v>1</v>
      </c>
      <c r="E5915">
        <v>19</v>
      </c>
      <c r="F5915">
        <v>14</v>
      </c>
      <c r="G5915">
        <v>10.199999999999999</v>
      </c>
      <c r="H5915" t="str">
        <f>_xlfn.XLOOKUP(Table1[[#This Row],[MyyjäID]],myyjat!$A$2:$A$16,myyjat!$B$2:$B$16)</f>
        <v>Valtteri</v>
      </c>
      <c r="I5915">
        <f>_xlfn.XLOOKUP(Table1[[#This Row],[Tuotenumero]],tuotteet!$A$2:$A$26,tuotteet!$C$2:$C$26)</f>
        <v>4</v>
      </c>
      <c r="J5915" t="str">
        <f>_xlfn.XLOOKUP(Table1[[#This Row],[ryhmäID]],ryhmat!$A$2:$A$7,ryhmat!$B$2:$B$7)</f>
        <v>Tarvikkeet</v>
      </c>
      <c r="K5915">
        <f>Table1[[#This Row],[Myyntihinta]]-Table1[[#This Row],[Ostohinta]]</f>
        <v>3.8000000000000007</v>
      </c>
    </row>
    <row r="5916" spans="1:11" x14ac:dyDescent="0.2">
      <c r="A5916">
        <v>56414</v>
      </c>
      <c r="B5916" s="21">
        <v>45140</v>
      </c>
      <c r="C5916" s="26" t="s">
        <v>828</v>
      </c>
      <c r="D5916">
        <v>1</v>
      </c>
      <c r="E5916">
        <v>2</v>
      </c>
      <c r="F5916">
        <v>14</v>
      </c>
      <c r="G5916">
        <v>11.25</v>
      </c>
      <c r="H5916" t="str">
        <f>_xlfn.XLOOKUP(Table1[[#This Row],[MyyjäID]],myyjat!$A$2:$A$16,myyjat!$B$2:$B$16)</f>
        <v>Petteri</v>
      </c>
      <c r="I5916">
        <f>_xlfn.XLOOKUP(Table1[[#This Row],[Tuotenumero]],tuotteet!$A$2:$A$26,tuotteet!$C$2:$C$26)</f>
        <v>4</v>
      </c>
      <c r="J5916" t="str">
        <f>_xlfn.XLOOKUP(Table1[[#This Row],[ryhmäID]],ryhmat!$A$2:$A$7,ryhmat!$B$2:$B$7)</f>
        <v>Tarvikkeet</v>
      </c>
      <c r="K5916">
        <f>Table1[[#This Row],[Myyntihinta]]-Table1[[#This Row],[Ostohinta]]</f>
        <v>2.75</v>
      </c>
    </row>
    <row r="5917" spans="1:11" x14ac:dyDescent="0.2">
      <c r="A5917">
        <v>56415</v>
      </c>
      <c r="B5917" s="21">
        <v>45141</v>
      </c>
      <c r="C5917" s="26" t="s">
        <v>826</v>
      </c>
      <c r="D5917">
        <v>1</v>
      </c>
      <c r="E5917">
        <v>1</v>
      </c>
      <c r="F5917">
        <v>18</v>
      </c>
      <c r="G5917">
        <v>9.43</v>
      </c>
      <c r="H5917" t="str">
        <f>_xlfn.XLOOKUP(Table1[[#This Row],[MyyjäID]],myyjat!$A$2:$A$16,myyjat!$B$2:$B$16)</f>
        <v>Jani</v>
      </c>
      <c r="I5917">
        <f>_xlfn.XLOOKUP(Table1[[#This Row],[Tuotenumero]],tuotteet!$A$2:$A$26,tuotteet!$C$2:$C$26)</f>
        <v>4</v>
      </c>
      <c r="J5917" t="str">
        <f>_xlfn.XLOOKUP(Table1[[#This Row],[ryhmäID]],ryhmat!$A$2:$A$7,ryhmat!$B$2:$B$7)</f>
        <v>Tarvikkeet</v>
      </c>
      <c r="K5917">
        <f>Table1[[#This Row],[Myyntihinta]]-Table1[[#This Row],[Ostohinta]]</f>
        <v>8.57</v>
      </c>
    </row>
    <row r="5918" spans="1:11" x14ac:dyDescent="0.2">
      <c r="A5918">
        <v>56416</v>
      </c>
      <c r="B5918" s="21">
        <v>45141</v>
      </c>
      <c r="C5918" s="26" t="s">
        <v>828</v>
      </c>
      <c r="D5918">
        <v>1</v>
      </c>
      <c r="E5918">
        <v>1</v>
      </c>
      <c r="F5918">
        <v>14</v>
      </c>
      <c r="G5918">
        <v>11.22</v>
      </c>
      <c r="H5918" t="str">
        <f>_xlfn.XLOOKUP(Table1[[#This Row],[MyyjäID]],myyjat!$A$2:$A$16,myyjat!$B$2:$B$16)</f>
        <v>Jani</v>
      </c>
      <c r="I5918">
        <f>_xlfn.XLOOKUP(Table1[[#This Row],[Tuotenumero]],tuotteet!$A$2:$A$26,tuotteet!$C$2:$C$26)</f>
        <v>4</v>
      </c>
      <c r="J5918" t="str">
        <f>_xlfn.XLOOKUP(Table1[[#This Row],[ryhmäID]],ryhmat!$A$2:$A$7,ryhmat!$B$2:$B$7)</f>
        <v>Tarvikkeet</v>
      </c>
      <c r="K5918">
        <f>Table1[[#This Row],[Myyntihinta]]-Table1[[#This Row],[Ostohinta]]</f>
        <v>2.7799999999999994</v>
      </c>
    </row>
    <row r="5919" spans="1:11" x14ac:dyDescent="0.2">
      <c r="A5919">
        <v>56417</v>
      </c>
      <c r="B5919" s="21">
        <v>45141</v>
      </c>
      <c r="C5919" s="26" t="s">
        <v>828</v>
      </c>
      <c r="D5919">
        <v>1</v>
      </c>
      <c r="E5919">
        <v>5</v>
      </c>
      <c r="F5919">
        <v>14</v>
      </c>
      <c r="G5919">
        <v>10.38</v>
      </c>
      <c r="H5919" t="str">
        <f>_xlfn.XLOOKUP(Table1[[#This Row],[MyyjäID]],myyjat!$A$2:$A$16,myyjat!$B$2:$B$16)</f>
        <v>Liisa</v>
      </c>
      <c r="I5919">
        <f>_xlfn.XLOOKUP(Table1[[#This Row],[Tuotenumero]],tuotteet!$A$2:$A$26,tuotteet!$C$2:$C$26)</f>
        <v>4</v>
      </c>
      <c r="J5919" t="str">
        <f>_xlfn.XLOOKUP(Table1[[#This Row],[ryhmäID]],ryhmat!$A$2:$A$7,ryhmat!$B$2:$B$7)</f>
        <v>Tarvikkeet</v>
      </c>
      <c r="K5919">
        <f>Table1[[#This Row],[Myyntihinta]]-Table1[[#This Row],[Ostohinta]]</f>
        <v>3.6199999999999992</v>
      </c>
    </row>
    <row r="5920" spans="1:11" x14ac:dyDescent="0.2">
      <c r="A5920">
        <v>56418</v>
      </c>
      <c r="B5920" s="21">
        <v>45141</v>
      </c>
      <c r="C5920" s="26" t="s">
        <v>828</v>
      </c>
      <c r="D5920">
        <v>1</v>
      </c>
      <c r="E5920">
        <v>1</v>
      </c>
      <c r="F5920">
        <v>15</v>
      </c>
      <c r="G5920">
        <v>10.15</v>
      </c>
      <c r="H5920" t="str">
        <f>_xlfn.XLOOKUP(Table1[[#This Row],[MyyjäID]],myyjat!$A$2:$A$16,myyjat!$B$2:$B$16)</f>
        <v>Jani</v>
      </c>
      <c r="I5920">
        <f>_xlfn.XLOOKUP(Table1[[#This Row],[Tuotenumero]],tuotteet!$A$2:$A$26,tuotteet!$C$2:$C$26)</f>
        <v>4</v>
      </c>
      <c r="J5920" t="str">
        <f>_xlfn.XLOOKUP(Table1[[#This Row],[ryhmäID]],ryhmat!$A$2:$A$7,ryhmat!$B$2:$B$7)</f>
        <v>Tarvikkeet</v>
      </c>
      <c r="K5920">
        <f>Table1[[#This Row],[Myyntihinta]]-Table1[[#This Row],[Ostohinta]]</f>
        <v>4.8499999999999996</v>
      </c>
    </row>
    <row r="5921" spans="1:11" x14ac:dyDescent="0.2">
      <c r="A5921">
        <v>56419</v>
      </c>
      <c r="B5921" s="21">
        <v>45141</v>
      </c>
      <c r="C5921" s="26" t="s">
        <v>833</v>
      </c>
      <c r="D5921">
        <v>1</v>
      </c>
      <c r="E5921">
        <v>1</v>
      </c>
      <c r="F5921">
        <v>34</v>
      </c>
      <c r="G5921">
        <v>20.260000000000002</v>
      </c>
      <c r="H5921" t="str">
        <f>_xlfn.XLOOKUP(Table1[[#This Row],[MyyjäID]],myyjat!$A$2:$A$16,myyjat!$B$2:$B$16)</f>
        <v>Jani</v>
      </c>
      <c r="I5921">
        <f>_xlfn.XLOOKUP(Table1[[#This Row],[Tuotenumero]],tuotteet!$A$2:$A$26,tuotteet!$C$2:$C$26)</f>
        <v>4</v>
      </c>
      <c r="J5921" t="str">
        <f>_xlfn.XLOOKUP(Table1[[#This Row],[ryhmäID]],ryhmat!$A$2:$A$7,ryhmat!$B$2:$B$7)</f>
        <v>Tarvikkeet</v>
      </c>
      <c r="K5921">
        <f>Table1[[#This Row],[Myyntihinta]]-Table1[[#This Row],[Ostohinta]]</f>
        <v>13.739999999999998</v>
      </c>
    </row>
    <row r="5922" spans="1:11" x14ac:dyDescent="0.2">
      <c r="A5922">
        <v>56420</v>
      </c>
      <c r="B5922" s="21">
        <v>45141</v>
      </c>
      <c r="C5922" s="26" t="s">
        <v>828</v>
      </c>
      <c r="D5922">
        <v>1</v>
      </c>
      <c r="E5922">
        <v>18</v>
      </c>
      <c r="F5922">
        <v>14</v>
      </c>
      <c r="G5922">
        <v>10.98</v>
      </c>
      <c r="H5922" t="str">
        <f>_xlfn.XLOOKUP(Table1[[#This Row],[MyyjäID]],myyjat!$A$2:$A$16,myyjat!$B$2:$B$16)</f>
        <v>Juhani</v>
      </c>
      <c r="I5922">
        <f>_xlfn.XLOOKUP(Table1[[#This Row],[Tuotenumero]],tuotteet!$A$2:$A$26,tuotteet!$C$2:$C$26)</f>
        <v>4</v>
      </c>
      <c r="J5922" t="str">
        <f>_xlfn.XLOOKUP(Table1[[#This Row],[ryhmäID]],ryhmat!$A$2:$A$7,ryhmat!$B$2:$B$7)</f>
        <v>Tarvikkeet</v>
      </c>
      <c r="K5922">
        <f>Table1[[#This Row],[Myyntihinta]]-Table1[[#This Row],[Ostohinta]]</f>
        <v>3.0199999999999996</v>
      </c>
    </row>
    <row r="5923" spans="1:11" x14ac:dyDescent="0.2">
      <c r="A5923">
        <v>56421</v>
      </c>
      <c r="B5923" s="21">
        <v>45141</v>
      </c>
      <c r="C5923" s="26" t="s">
        <v>828</v>
      </c>
      <c r="D5923">
        <v>1</v>
      </c>
      <c r="E5923">
        <v>19</v>
      </c>
      <c r="F5923">
        <v>15</v>
      </c>
      <c r="G5923">
        <v>11.2</v>
      </c>
      <c r="H5923" t="str">
        <f>_xlfn.XLOOKUP(Table1[[#This Row],[MyyjäID]],myyjat!$A$2:$A$16,myyjat!$B$2:$B$16)</f>
        <v>Valtteri</v>
      </c>
      <c r="I5923">
        <f>_xlfn.XLOOKUP(Table1[[#This Row],[Tuotenumero]],tuotteet!$A$2:$A$26,tuotteet!$C$2:$C$26)</f>
        <v>4</v>
      </c>
      <c r="J5923" t="str">
        <f>_xlfn.XLOOKUP(Table1[[#This Row],[ryhmäID]],ryhmat!$A$2:$A$7,ryhmat!$B$2:$B$7)</f>
        <v>Tarvikkeet</v>
      </c>
      <c r="K5923">
        <f>Table1[[#This Row],[Myyntihinta]]-Table1[[#This Row],[Ostohinta]]</f>
        <v>3.8000000000000007</v>
      </c>
    </row>
    <row r="5924" spans="1:11" x14ac:dyDescent="0.2">
      <c r="A5924">
        <v>56422</v>
      </c>
      <c r="B5924" s="21">
        <v>45142</v>
      </c>
      <c r="C5924" s="26" t="s">
        <v>828</v>
      </c>
      <c r="D5924">
        <v>1</v>
      </c>
      <c r="E5924">
        <v>18</v>
      </c>
      <c r="F5924">
        <v>14</v>
      </c>
      <c r="G5924">
        <v>10.69</v>
      </c>
      <c r="H5924" t="str">
        <f>_xlfn.XLOOKUP(Table1[[#This Row],[MyyjäID]],myyjat!$A$2:$A$16,myyjat!$B$2:$B$16)</f>
        <v>Juhani</v>
      </c>
      <c r="I5924">
        <f>_xlfn.XLOOKUP(Table1[[#This Row],[Tuotenumero]],tuotteet!$A$2:$A$26,tuotteet!$C$2:$C$26)</f>
        <v>4</v>
      </c>
      <c r="J5924" t="str">
        <f>_xlfn.XLOOKUP(Table1[[#This Row],[ryhmäID]],ryhmat!$A$2:$A$7,ryhmat!$B$2:$B$7)</f>
        <v>Tarvikkeet</v>
      </c>
      <c r="K5924">
        <f>Table1[[#This Row],[Myyntihinta]]-Table1[[#This Row],[Ostohinta]]</f>
        <v>3.3100000000000005</v>
      </c>
    </row>
    <row r="5925" spans="1:11" x14ac:dyDescent="0.2">
      <c r="A5925">
        <v>56423</v>
      </c>
      <c r="B5925" s="21">
        <v>45142</v>
      </c>
      <c r="C5925" s="26" t="s">
        <v>828</v>
      </c>
      <c r="D5925">
        <v>1</v>
      </c>
      <c r="E5925">
        <v>13</v>
      </c>
      <c r="F5925">
        <v>15</v>
      </c>
      <c r="G5925">
        <v>11.2</v>
      </c>
      <c r="H5925" t="str">
        <f>_xlfn.XLOOKUP(Table1[[#This Row],[MyyjäID]],myyjat!$A$2:$A$16,myyjat!$B$2:$B$16)</f>
        <v>Mari</v>
      </c>
      <c r="I5925">
        <f>_xlfn.XLOOKUP(Table1[[#This Row],[Tuotenumero]],tuotteet!$A$2:$A$26,tuotteet!$C$2:$C$26)</f>
        <v>4</v>
      </c>
      <c r="J5925" t="str">
        <f>_xlfn.XLOOKUP(Table1[[#This Row],[ryhmäID]],ryhmat!$A$2:$A$7,ryhmat!$B$2:$B$7)</f>
        <v>Tarvikkeet</v>
      </c>
      <c r="K5925">
        <f>Table1[[#This Row],[Myyntihinta]]-Table1[[#This Row],[Ostohinta]]</f>
        <v>3.8000000000000007</v>
      </c>
    </row>
    <row r="5926" spans="1:11" x14ac:dyDescent="0.2">
      <c r="A5926">
        <v>56424</v>
      </c>
      <c r="B5926" s="21">
        <v>45142</v>
      </c>
      <c r="C5926" s="26" t="s">
        <v>828</v>
      </c>
      <c r="D5926">
        <v>1</v>
      </c>
      <c r="E5926">
        <v>16</v>
      </c>
      <c r="F5926">
        <v>14</v>
      </c>
      <c r="G5926">
        <v>10.42</v>
      </c>
      <c r="H5926" t="str">
        <f>_xlfn.XLOOKUP(Table1[[#This Row],[MyyjäID]],myyjat!$A$2:$A$16,myyjat!$B$2:$B$16)</f>
        <v>Sanni</v>
      </c>
      <c r="I5926">
        <f>_xlfn.XLOOKUP(Table1[[#This Row],[Tuotenumero]],tuotteet!$A$2:$A$26,tuotteet!$C$2:$C$26)</f>
        <v>4</v>
      </c>
      <c r="J5926" t="str">
        <f>_xlfn.XLOOKUP(Table1[[#This Row],[ryhmäID]],ryhmat!$A$2:$A$7,ryhmat!$B$2:$B$7)</f>
        <v>Tarvikkeet</v>
      </c>
      <c r="K5926">
        <f>Table1[[#This Row],[Myyntihinta]]-Table1[[#This Row],[Ostohinta]]</f>
        <v>3.58</v>
      </c>
    </row>
    <row r="5927" spans="1:11" x14ac:dyDescent="0.2">
      <c r="A5927">
        <v>56425</v>
      </c>
      <c r="B5927" s="21">
        <v>45143</v>
      </c>
      <c r="C5927" s="26" t="s">
        <v>828</v>
      </c>
      <c r="D5927">
        <v>1</v>
      </c>
      <c r="E5927">
        <v>5</v>
      </c>
      <c r="F5927">
        <v>15</v>
      </c>
      <c r="G5927">
        <v>10.61</v>
      </c>
      <c r="H5927" t="str">
        <f>_xlfn.XLOOKUP(Table1[[#This Row],[MyyjäID]],myyjat!$A$2:$A$16,myyjat!$B$2:$B$16)</f>
        <v>Liisa</v>
      </c>
      <c r="I5927">
        <f>_xlfn.XLOOKUP(Table1[[#This Row],[Tuotenumero]],tuotteet!$A$2:$A$26,tuotteet!$C$2:$C$26)</f>
        <v>4</v>
      </c>
      <c r="J5927" t="str">
        <f>_xlfn.XLOOKUP(Table1[[#This Row],[ryhmäID]],ryhmat!$A$2:$A$7,ryhmat!$B$2:$B$7)</f>
        <v>Tarvikkeet</v>
      </c>
      <c r="K5927">
        <f>Table1[[#This Row],[Myyntihinta]]-Table1[[#This Row],[Ostohinta]]</f>
        <v>4.3900000000000006</v>
      </c>
    </row>
    <row r="5928" spans="1:11" x14ac:dyDescent="0.2">
      <c r="A5928">
        <v>56426</v>
      </c>
      <c r="B5928" s="21">
        <v>45143</v>
      </c>
      <c r="C5928" s="26" t="s">
        <v>828</v>
      </c>
      <c r="D5928">
        <v>1</v>
      </c>
      <c r="E5928">
        <v>3</v>
      </c>
      <c r="F5928">
        <v>14</v>
      </c>
      <c r="G5928">
        <v>10.79</v>
      </c>
      <c r="H5928" t="str">
        <f>_xlfn.XLOOKUP(Table1[[#This Row],[MyyjäID]],myyjat!$A$2:$A$16,myyjat!$B$2:$B$16)</f>
        <v>Pekka</v>
      </c>
      <c r="I5928">
        <f>_xlfn.XLOOKUP(Table1[[#This Row],[Tuotenumero]],tuotteet!$A$2:$A$26,tuotteet!$C$2:$C$26)</f>
        <v>4</v>
      </c>
      <c r="J5928" t="str">
        <f>_xlfn.XLOOKUP(Table1[[#This Row],[ryhmäID]],ryhmat!$A$2:$A$7,ryhmat!$B$2:$B$7)</f>
        <v>Tarvikkeet</v>
      </c>
      <c r="K5928">
        <f>Table1[[#This Row],[Myyntihinta]]-Table1[[#This Row],[Ostohinta]]</f>
        <v>3.2100000000000009</v>
      </c>
    </row>
    <row r="5929" spans="1:11" x14ac:dyDescent="0.2">
      <c r="A5929">
        <v>56427</v>
      </c>
      <c r="B5929" s="21">
        <v>45143</v>
      </c>
      <c r="C5929" s="26" t="s">
        <v>828</v>
      </c>
      <c r="D5929">
        <v>1</v>
      </c>
      <c r="E5929">
        <v>7</v>
      </c>
      <c r="F5929">
        <v>15</v>
      </c>
      <c r="G5929">
        <v>10.96</v>
      </c>
      <c r="H5929" t="str">
        <f>_xlfn.XLOOKUP(Table1[[#This Row],[MyyjäID]],myyjat!$A$2:$A$16,myyjat!$B$2:$B$16)</f>
        <v>Rauno</v>
      </c>
      <c r="I5929">
        <f>_xlfn.XLOOKUP(Table1[[#This Row],[Tuotenumero]],tuotteet!$A$2:$A$26,tuotteet!$C$2:$C$26)</f>
        <v>4</v>
      </c>
      <c r="J5929" t="str">
        <f>_xlfn.XLOOKUP(Table1[[#This Row],[ryhmäID]],ryhmat!$A$2:$A$7,ryhmat!$B$2:$B$7)</f>
        <v>Tarvikkeet</v>
      </c>
      <c r="K5929">
        <f>Table1[[#This Row],[Myyntihinta]]-Table1[[#This Row],[Ostohinta]]</f>
        <v>4.0399999999999991</v>
      </c>
    </row>
    <row r="5930" spans="1:11" x14ac:dyDescent="0.2">
      <c r="A5930">
        <v>56428</v>
      </c>
      <c r="B5930" s="21">
        <v>45143</v>
      </c>
      <c r="C5930" s="26" t="s">
        <v>828</v>
      </c>
      <c r="D5930">
        <v>1</v>
      </c>
      <c r="E5930">
        <v>5</v>
      </c>
      <c r="F5930">
        <v>15</v>
      </c>
      <c r="G5930">
        <v>11.1</v>
      </c>
      <c r="H5930" t="str">
        <f>_xlfn.XLOOKUP(Table1[[#This Row],[MyyjäID]],myyjat!$A$2:$A$16,myyjat!$B$2:$B$16)</f>
        <v>Liisa</v>
      </c>
      <c r="I5930">
        <f>_xlfn.XLOOKUP(Table1[[#This Row],[Tuotenumero]],tuotteet!$A$2:$A$26,tuotteet!$C$2:$C$26)</f>
        <v>4</v>
      </c>
      <c r="J5930" t="str">
        <f>_xlfn.XLOOKUP(Table1[[#This Row],[ryhmäID]],ryhmat!$A$2:$A$7,ryhmat!$B$2:$B$7)</f>
        <v>Tarvikkeet</v>
      </c>
      <c r="K5930">
        <f>Table1[[#This Row],[Myyntihinta]]-Table1[[#This Row],[Ostohinta]]</f>
        <v>3.9000000000000004</v>
      </c>
    </row>
    <row r="5931" spans="1:11" x14ac:dyDescent="0.2">
      <c r="A5931">
        <v>56429</v>
      </c>
      <c r="B5931" s="21">
        <v>45143</v>
      </c>
      <c r="C5931" s="26" t="s">
        <v>827</v>
      </c>
      <c r="D5931">
        <v>1</v>
      </c>
      <c r="E5931">
        <v>3</v>
      </c>
      <c r="F5931">
        <v>255</v>
      </c>
      <c r="G5931">
        <v>137.88999999999999</v>
      </c>
      <c r="H5931" t="str">
        <f>_xlfn.XLOOKUP(Table1[[#This Row],[MyyjäID]],myyjat!$A$2:$A$16,myyjat!$B$2:$B$16)</f>
        <v>Pekka</v>
      </c>
      <c r="I5931">
        <f>_xlfn.XLOOKUP(Table1[[#This Row],[Tuotenumero]],tuotteet!$A$2:$A$26,tuotteet!$C$2:$C$26)</f>
        <v>1</v>
      </c>
      <c r="J5931" t="str">
        <f>_xlfn.XLOOKUP(Table1[[#This Row],[ryhmäID]],ryhmat!$A$2:$A$7,ryhmat!$B$2:$B$7)</f>
        <v>Äänentoisto</v>
      </c>
      <c r="K5931">
        <f>Table1[[#This Row],[Myyntihinta]]-Table1[[#This Row],[Ostohinta]]</f>
        <v>117.11000000000001</v>
      </c>
    </row>
    <row r="5932" spans="1:11" x14ac:dyDescent="0.2">
      <c r="A5932">
        <v>56430</v>
      </c>
      <c r="B5932" s="21">
        <v>45143</v>
      </c>
      <c r="C5932" s="26" t="s">
        <v>828</v>
      </c>
      <c r="D5932">
        <v>1</v>
      </c>
      <c r="E5932">
        <v>16</v>
      </c>
      <c r="F5932">
        <v>14</v>
      </c>
      <c r="G5932">
        <v>10.19</v>
      </c>
      <c r="H5932" t="str">
        <f>_xlfn.XLOOKUP(Table1[[#This Row],[MyyjäID]],myyjat!$A$2:$A$16,myyjat!$B$2:$B$16)</f>
        <v>Sanni</v>
      </c>
      <c r="I5932">
        <f>_xlfn.XLOOKUP(Table1[[#This Row],[Tuotenumero]],tuotteet!$A$2:$A$26,tuotteet!$C$2:$C$26)</f>
        <v>4</v>
      </c>
      <c r="J5932" t="str">
        <f>_xlfn.XLOOKUP(Table1[[#This Row],[ryhmäID]],ryhmat!$A$2:$A$7,ryhmat!$B$2:$B$7)</f>
        <v>Tarvikkeet</v>
      </c>
      <c r="K5932">
        <f>Table1[[#This Row],[Myyntihinta]]-Table1[[#This Row],[Ostohinta]]</f>
        <v>3.8100000000000005</v>
      </c>
    </row>
    <row r="5933" spans="1:11" x14ac:dyDescent="0.2">
      <c r="A5933">
        <v>56431</v>
      </c>
      <c r="B5933" s="21">
        <v>45144</v>
      </c>
      <c r="C5933" s="26" t="s">
        <v>828</v>
      </c>
      <c r="D5933">
        <v>1</v>
      </c>
      <c r="E5933">
        <v>7</v>
      </c>
      <c r="F5933">
        <v>14</v>
      </c>
      <c r="G5933">
        <v>11.12</v>
      </c>
      <c r="H5933" t="str">
        <f>_xlfn.XLOOKUP(Table1[[#This Row],[MyyjäID]],myyjat!$A$2:$A$16,myyjat!$B$2:$B$16)</f>
        <v>Rauno</v>
      </c>
      <c r="I5933">
        <f>_xlfn.XLOOKUP(Table1[[#This Row],[Tuotenumero]],tuotteet!$A$2:$A$26,tuotteet!$C$2:$C$26)</f>
        <v>4</v>
      </c>
      <c r="J5933" t="str">
        <f>_xlfn.XLOOKUP(Table1[[#This Row],[ryhmäID]],ryhmat!$A$2:$A$7,ryhmat!$B$2:$B$7)</f>
        <v>Tarvikkeet</v>
      </c>
      <c r="K5933">
        <f>Table1[[#This Row],[Myyntihinta]]-Table1[[#This Row],[Ostohinta]]</f>
        <v>2.8800000000000008</v>
      </c>
    </row>
    <row r="5934" spans="1:11" x14ac:dyDescent="0.2">
      <c r="A5934">
        <v>56432</v>
      </c>
      <c r="B5934" s="21">
        <v>45144</v>
      </c>
      <c r="C5934" s="26" t="s">
        <v>829</v>
      </c>
      <c r="D5934">
        <v>1</v>
      </c>
      <c r="E5934">
        <v>13</v>
      </c>
      <c r="F5934">
        <v>338</v>
      </c>
      <c r="G5934">
        <v>222.43</v>
      </c>
      <c r="H5934" t="str">
        <f>_xlfn.XLOOKUP(Table1[[#This Row],[MyyjäID]],myyjat!$A$2:$A$16,myyjat!$B$2:$B$16)</f>
        <v>Mari</v>
      </c>
      <c r="I5934">
        <f>_xlfn.XLOOKUP(Table1[[#This Row],[Tuotenumero]],tuotteet!$A$2:$A$26,tuotteet!$C$2:$C$26)</f>
        <v>3</v>
      </c>
      <c r="J5934" t="str">
        <f>_xlfn.XLOOKUP(Table1[[#This Row],[ryhmäID]],ryhmat!$A$2:$A$7,ryhmat!$B$2:$B$7)</f>
        <v>TV</v>
      </c>
      <c r="K5934">
        <f>Table1[[#This Row],[Myyntihinta]]-Table1[[#This Row],[Ostohinta]]</f>
        <v>115.57</v>
      </c>
    </row>
    <row r="5935" spans="1:11" x14ac:dyDescent="0.2">
      <c r="A5935">
        <v>56433</v>
      </c>
      <c r="B5935" s="21">
        <v>45145</v>
      </c>
      <c r="C5935" s="26" t="s">
        <v>828</v>
      </c>
      <c r="D5935">
        <v>1</v>
      </c>
      <c r="E5935">
        <v>3</v>
      </c>
      <c r="F5935">
        <v>15</v>
      </c>
      <c r="G5935">
        <v>10.43</v>
      </c>
      <c r="H5935" t="str">
        <f>_xlfn.XLOOKUP(Table1[[#This Row],[MyyjäID]],myyjat!$A$2:$A$16,myyjat!$B$2:$B$16)</f>
        <v>Pekka</v>
      </c>
      <c r="I5935">
        <f>_xlfn.XLOOKUP(Table1[[#This Row],[Tuotenumero]],tuotteet!$A$2:$A$26,tuotteet!$C$2:$C$26)</f>
        <v>4</v>
      </c>
      <c r="J5935" t="str">
        <f>_xlfn.XLOOKUP(Table1[[#This Row],[ryhmäID]],ryhmat!$A$2:$A$7,ryhmat!$B$2:$B$7)</f>
        <v>Tarvikkeet</v>
      </c>
      <c r="K5935">
        <f>Table1[[#This Row],[Myyntihinta]]-Table1[[#This Row],[Ostohinta]]</f>
        <v>4.57</v>
      </c>
    </row>
    <row r="5936" spans="1:11" x14ac:dyDescent="0.2">
      <c r="A5936">
        <v>56434</v>
      </c>
      <c r="B5936" s="21">
        <v>45146</v>
      </c>
      <c r="C5936" s="26" t="s">
        <v>827</v>
      </c>
      <c r="D5936">
        <v>1</v>
      </c>
      <c r="E5936">
        <v>1</v>
      </c>
      <c r="F5936">
        <v>236</v>
      </c>
      <c r="G5936">
        <v>136.94</v>
      </c>
      <c r="H5936" t="str">
        <f>_xlfn.XLOOKUP(Table1[[#This Row],[MyyjäID]],myyjat!$A$2:$A$16,myyjat!$B$2:$B$16)</f>
        <v>Jani</v>
      </c>
      <c r="I5936">
        <f>_xlfn.XLOOKUP(Table1[[#This Row],[Tuotenumero]],tuotteet!$A$2:$A$26,tuotteet!$C$2:$C$26)</f>
        <v>1</v>
      </c>
      <c r="J5936" t="str">
        <f>_xlfn.XLOOKUP(Table1[[#This Row],[ryhmäID]],ryhmat!$A$2:$A$7,ryhmat!$B$2:$B$7)</f>
        <v>Äänentoisto</v>
      </c>
      <c r="K5936">
        <f>Table1[[#This Row],[Myyntihinta]]-Table1[[#This Row],[Ostohinta]]</f>
        <v>99.06</v>
      </c>
    </row>
    <row r="5937" spans="1:11" x14ac:dyDescent="0.2">
      <c r="A5937">
        <v>56435</v>
      </c>
      <c r="B5937" s="21">
        <v>45146</v>
      </c>
      <c r="C5937" s="26" t="s">
        <v>828</v>
      </c>
      <c r="D5937">
        <v>1</v>
      </c>
      <c r="E5937">
        <v>5</v>
      </c>
      <c r="F5937">
        <v>15</v>
      </c>
      <c r="G5937">
        <v>10.81</v>
      </c>
      <c r="H5937" t="str">
        <f>_xlfn.XLOOKUP(Table1[[#This Row],[MyyjäID]],myyjat!$A$2:$A$16,myyjat!$B$2:$B$16)</f>
        <v>Liisa</v>
      </c>
      <c r="I5937">
        <f>_xlfn.XLOOKUP(Table1[[#This Row],[Tuotenumero]],tuotteet!$A$2:$A$26,tuotteet!$C$2:$C$26)</f>
        <v>4</v>
      </c>
      <c r="J5937" t="str">
        <f>_xlfn.XLOOKUP(Table1[[#This Row],[ryhmäID]],ryhmat!$A$2:$A$7,ryhmat!$B$2:$B$7)</f>
        <v>Tarvikkeet</v>
      </c>
      <c r="K5937">
        <f>Table1[[#This Row],[Myyntihinta]]-Table1[[#This Row],[Ostohinta]]</f>
        <v>4.1899999999999995</v>
      </c>
    </row>
    <row r="5938" spans="1:11" x14ac:dyDescent="0.2">
      <c r="A5938">
        <v>56436</v>
      </c>
      <c r="B5938" s="21">
        <v>45147</v>
      </c>
      <c r="C5938" s="26" t="s">
        <v>827</v>
      </c>
      <c r="D5938">
        <v>1</v>
      </c>
      <c r="E5938">
        <v>19</v>
      </c>
      <c r="F5938">
        <v>238</v>
      </c>
      <c r="G5938">
        <v>132.21</v>
      </c>
      <c r="H5938" t="str">
        <f>_xlfn.XLOOKUP(Table1[[#This Row],[MyyjäID]],myyjat!$A$2:$A$16,myyjat!$B$2:$B$16)</f>
        <v>Valtteri</v>
      </c>
      <c r="I5938">
        <f>_xlfn.XLOOKUP(Table1[[#This Row],[Tuotenumero]],tuotteet!$A$2:$A$26,tuotteet!$C$2:$C$26)</f>
        <v>1</v>
      </c>
      <c r="J5938" t="str">
        <f>_xlfn.XLOOKUP(Table1[[#This Row],[ryhmäID]],ryhmat!$A$2:$A$7,ryhmat!$B$2:$B$7)</f>
        <v>Äänentoisto</v>
      </c>
      <c r="K5938">
        <f>Table1[[#This Row],[Myyntihinta]]-Table1[[#This Row],[Ostohinta]]</f>
        <v>105.78999999999999</v>
      </c>
    </row>
    <row r="5939" spans="1:11" x14ac:dyDescent="0.2">
      <c r="A5939">
        <v>56437</v>
      </c>
      <c r="B5939" s="21">
        <v>45147</v>
      </c>
      <c r="C5939" s="26" t="s">
        <v>828</v>
      </c>
      <c r="D5939">
        <v>1</v>
      </c>
      <c r="E5939">
        <v>5</v>
      </c>
      <c r="F5939">
        <v>15</v>
      </c>
      <c r="G5939">
        <v>10.49</v>
      </c>
      <c r="H5939" t="str">
        <f>_xlfn.XLOOKUP(Table1[[#This Row],[MyyjäID]],myyjat!$A$2:$A$16,myyjat!$B$2:$B$16)</f>
        <v>Liisa</v>
      </c>
      <c r="I5939">
        <f>_xlfn.XLOOKUP(Table1[[#This Row],[Tuotenumero]],tuotteet!$A$2:$A$26,tuotteet!$C$2:$C$26)</f>
        <v>4</v>
      </c>
      <c r="J5939" t="str">
        <f>_xlfn.XLOOKUP(Table1[[#This Row],[ryhmäID]],ryhmat!$A$2:$A$7,ryhmat!$B$2:$B$7)</f>
        <v>Tarvikkeet</v>
      </c>
      <c r="K5939">
        <f>Table1[[#This Row],[Myyntihinta]]-Table1[[#This Row],[Ostohinta]]</f>
        <v>4.51</v>
      </c>
    </row>
    <row r="5940" spans="1:11" x14ac:dyDescent="0.2">
      <c r="A5940">
        <v>56438</v>
      </c>
      <c r="B5940" s="21">
        <v>45147</v>
      </c>
      <c r="C5940" s="26" t="s">
        <v>830</v>
      </c>
      <c r="D5940">
        <v>1</v>
      </c>
      <c r="E5940">
        <v>6</v>
      </c>
      <c r="F5940">
        <v>57</v>
      </c>
      <c r="G5940">
        <v>45.99</v>
      </c>
      <c r="H5940" t="str">
        <f>_xlfn.XLOOKUP(Table1[[#This Row],[MyyjäID]],myyjat!$A$2:$A$16,myyjat!$B$2:$B$16)</f>
        <v>Hessu</v>
      </c>
      <c r="I5940">
        <f>_xlfn.XLOOKUP(Table1[[#This Row],[Tuotenumero]],tuotteet!$A$2:$A$26,tuotteet!$C$2:$C$26)</f>
        <v>4</v>
      </c>
      <c r="J5940" t="str">
        <f>_xlfn.XLOOKUP(Table1[[#This Row],[ryhmäID]],ryhmat!$A$2:$A$7,ryhmat!$B$2:$B$7)</f>
        <v>Tarvikkeet</v>
      </c>
      <c r="K5940">
        <f>Table1[[#This Row],[Myyntihinta]]-Table1[[#This Row],[Ostohinta]]</f>
        <v>11.009999999999998</v>
      </c>
    </row>
    <row r="5941" spans="1:11" x14ac:dyDescent="0.2">
      <c r="A5941">
        <v>56439</v>
      </c>
      <c r="B5941" s="21">
        <v>45147</v>
      </c>
      <c r="C5941" s="26" t="s">
        <v>831</v>
      </c>
      <c r="D5941">
        <v>1</v>
      </c>
      <c r="E5941">
        <v>7</v>
      </c>
      <c r="F5941">
        <v>114</v>
      </c>
      <c r="G5941">
        <v>72.53</v>
      </c>
      <c r="H5941" t="str">
        <f>_xlfn.XLOOKUP(Table1[[#This Row],[MyyjäID]],myyjat!$A$2:$A$16,myyjat!$B$2:$B$16)</f>
        <v>Rauno</v>
      </c>
      <c r="I5941">
        <f>_xlfn.XLOOKUP(Table1[[#This Row],[Tuotenumero]],tuotteet!$A$2:$A$26,tuotteet!$C$2:$C$26)</f>
        <v>6</v>
      </c>
      <c r="J5941" t="str">
        <f>_xlfn.XLOOKUP(Table1[[#This Row],[ryhmäID]],ryhmat!$A$2:$A$7,ryhmat!$B$2:$B$7)</f>
        <v>Digiboxit</v>
      </c>
      <c r="K5941">
        <f>Table1[[#This Row],[Myyntihinta]]-Table1[[#This Row],[Ostohinta]]</f>
        <v>41.47</v>
      </c>
    </row>
    <row r="5942" spans="1:11" x14ac:dyDescent="0.2">
      <c r="A5942">
        <v>56440</v>
      </c>
      <c r="B5942" s="21">
        <v>45148</v>
      </c>
      <c r="C5942" s="26" t="s">
        <v>828</v>
      </c>
      <c r="D5942">
        <v>1</v>
      </c>
      <c r="E5942">
        <v>1</v>
      </c>
      <c r="F5942">
        <v>15</v>
      </c>
      <c r="G5942">
        <v>11.09</v>
      </c>
      <c r="H5942" t="str">
        <f>_xlfn.XLOOKUP(Table1[[#This Row],[MyyjäID]],myyjat!$A$2:$A$16,myyjat!$B$2:$B$16)</f>
        <v>Jani</v>
      </c>
      <c r="I5942">
        <f>_xlfn.XLOOKUP(Table1[[#This Row],[Tuotenumero]],tuotteet!$A$2:$A$26,tuotteet!$C$2:$C$26)</f>
        <v>4</v>
      </c>
      <c r="J5942" t="str">
        <f>_xlfn.XLOOKUP(Table1[[#This Row],[ryhmäID]],ryhmat!$A$2:$A$7,ryhmat!$B$2:$B$7)</f>
        <v>Tarvikkeet</v>
      </c>
      <c r="K5942">
        <f>Table1[[#This Row],[Myyntihinta]]-Table1[[#This Row],[Ostohinta]]</f>
        <v>3.91</v>
      </c>
    </row>
    <row r="5943" spans="1:11" x14ac:dyDescent="0.2">
      <c r="A5943">
        <v>56441</v>
      </c>
      <c r="B5943" s="21">
        <v>45149</v>
      </c>
      <c r="C5943" s="26" t="s">
        <v>832</v>
      </c>
      <c r="D5943">
        <v>1</v>
      </c>
      <c r="E5943">
        <v>16</v>
      </c>
      <c r="F5943">
        <v>123</v>
      </c>
      <c r="G5943">
        <v>66.099999999999994</v>
      </c>
      <c r="H5943" t="str">
        <f>_xlfn.XLOOKUP(Table1[[#This Row],[MyyjäID]],myyjat!$A$2:$A$16,myyjat!$B$2:$B$16)</f>
        <v>Sanni</v>
      </c>
      <c r="I5943">
        <f>_xlfn.XLOOKUP(Table1[[#This Row],[Tuotenumero]],tuotteet!$A$2:$A$26,tuotteet!$C$2:$C$26)</f>
        <v>5</v>
      </c>
      <c r="J5943" t="str">
        <f>_xlfn.XLOOKUP(Table1[[#This Row],[ryhmäID]],ryhmat!$A$2:$A$7,ryhmat!$B$2:$B$7)</f>
        <v>Konsolit</v>
      </c>
      <c r="K5943">
        <f>Table1[[#This Row],[Myyntihinta]]-Table1[[#This Row],[Ostohinta]]</f>
        <v>56.900000000000006</v>
      </c>
    </row>
    <row r="5944" spans="1:11" x14ac:dyDescent="0.2">
      <c r="A5944">
        <v>56442</v>
      </c>
      <c r="B5944" s="21">
        <v>45149</v>
      </c>
      <c r="C5944" s="26" t="s">
        <v>827</v>
      </c>
      <c r="D5944">
        <v>1</v>
      </c>
      <c r="E5944">
        <v>6</v>
      </c>
      <c r="F5944">
        <v>259</v>
      </c>
      <c r="G5944">
        <v>134.13</v>
      </c>
      <c r="H5944" t="str">
        <f>_xlfn.XLOOKUP(Table1[[#This Row],[MyyjäID]],myyjat!$A$2:$A$16,myyjat!$B$2:$B$16)</f>
        <v>Hessu</v>
      </c>
      <c r="I5944">
        <f>_xlfn.XLOOKUP(Table1[[#This Row],[Tuotenumero]],tuotteet!$A$2:$A$26,tuotteet!$C$2:$C$26)</f>
        <v>1</v>
      </c>
      <c r="J5944" t="str">
        <f>_xlfn.XLOOKUP(Table1[[#This Row],[ryhmäID]],ryhmat!$A$2:$A$7,ryhmat!$B$2:$B$7)</f>
        <v>Äänentoisto</v>
      </c>
      <c r="K5944">
        <f>Table1[[#This Row],[Myyntihinta]]-Table1[[#This Row],[Ostohinta]]</f>
        <v>124.87</v>
      </c>
    </row>
    <row r="5945" spans="1:11" x14ac:dyDescent="0.2">
      <c r="A5945">
        <v>56443</v>
      </c>
      <c r="B5945" s="21">
        <v>45149</v>
      </c>
      <c r="C5945" s="26" t="s">
        <v>828</v>
      </c>
      <c r="D5945">
        <v>1</v>
      </c>
      <c r="E5945">
        <v>16</v>
      </c>
      <c r="F5945">
        <v>15</v>
      </c>
      <c r="G5945">
        <v>10.23</v>
      </c>
      <c r="H5945" t="str">
        <f>_xlfn.XLOOKUP(Table1[[#This Row],[MyyjäID]],myyjat!$A$2:$A$16,myyjat!$B$2:$B$16)</f>
        <v>Sanni</v>
      </c>
      <c r="I5945">
        <f>_xlfn.XLOOKUP(Table1[[#This Row],[Tuotenumero]],tuotteet!$A$2:$A$26,tuotteet!$C$2:$C$26)</f>
        <v>4</v>
      </c>
      <c r="J5945" t="str">
        <f>_xlfn.XLOOKUP(Table1[[#This Row],[ryhmäID]],ryhmat!$A$2:$A$7,ryhmat!$B$2:$B$7)</f>
        <v>Tarvikkeet</v>
      </c>
      <c r="K5945">
        <f>Table1[[#This Row],[Myyntihinta]]-Table1[[#This Row],[Ostohinta]]</f>
        <v>4.7699999999999996</v>
      </c>
    </row>
    <row r="5946" spans="1:11" x14ac:dyDescent="0.2">
      <c r="A5946">
        <v>56444</v>
      </c>
      <c r="B5946" s="21">
        <v>45150</v>
      </c>
      <c r="C5946" s="26" t="s">
        <v>828</v>
      </c>
      <c r="D5946">
        <v>1</v>
      </c>
      <c r="E5946">
        <v>19</v>
      </c>
      <c r="F5946">
        <v>15</v>
      </c>
      <c r="G5946">
        <v>10.31</v>
      </c>
      <c r="H5946" t="str">
        <f>_xlfn.XLOOKUP(Table1[[#This Row],[MyyjäID]],myyjat!$A$2:$A$16,myyjat!$B$2:$B$16)</f>
        <v>Valtteri</v>
      </c>
      <c r="I5946">
        <f>_xlfn.XLOOKUP(Table1[[#This Row],[Tuotenumero]],tuotteet!$A$2:$A$26,tuotteet!$C$2:$C$26)</f>
        <v>4</v>
      </c>
      <c r="J5946" t="str">
        <f>_xlfn.XLOOKUP(Table1[[#This Row],[ryhmäID]],ryhmat!$A$2:$A$7,ryhmat!$B$2:$B$7)</f>
        <v>Tarvikkeet</v>
      </c>
      <c r="K5946">
        <f>Table1[[#This Row],[Myyntihinta]]-Table1[[#This Row],[Ostohinta]]</f>
        <v>4.6899999999999995</v>
      </c>
    </row>
    <row r="5947" spans="1:11" x14ac:dyDescent="0.2">
      <c r="A5947">
        <v>56445</v>
      </c>
      <c r="B5947" s="21">
        <v>45150</v>
      </c>
      <c r="C5947" s="26" t="s">
        <v>828</v>
      </c>
      <c r="D5947">
        <v>1</v>
      </c>
      <c r="E5947">
        <v>6</v>
      </c>
      <c r="F5947">
        <v>14</v>
      </c>
      <c r="G5947">
        <v>10.199999999999999</v>
      </c>
      <c r="H5947" t="str">
        <f>_xlfn.XLOOKUP(Table1[[#This Row],[MyyjäID]],myyjat!$A$2:$A$16,myyjat!$B$2:$B$16)</f>
        <v>Hessu</v>
      </c>
      <c r="I5947">
        <f>_xlfn.XLOOKUP(Table1[[#This Row],[Tuotenumero]],tuotteet!$A$2:$A$26,tuotteet!$C$2:$C$26)</f>
        <v>4</v>
      </c>
      <c r="J5947" t="str">
        <f>_xlfn.XLOOKUP(Table1[[#This Row],[ryhmäID]],ryhmat!$A$2:$A$7,ryhmat!$B$2:$B$7)</f>
        <v>Tarvikkeet</v>
      </c>
      <c r="K5947">
        <f>Table1[[#This Row],[Myyntihinta]]-Table1[[#This Row],[Ostohinta]]</f>
        <v>3.8000000000000007</v>
      </c>
    </row>
    <row r="5948" spans="1:11" x14ac:dyDescent="0.2">
      <c r="A5948">
        <v>56446</v>
      </c>
      <c r="B5948" s="21">
        <v>45150</v>
      </c>
      <c r="C5948" s="26" t="s">
        <v>828</v>
      </c>
      <c r="D5948">
        <v>1</v>
      </c>
      <c r="E5948">
        <v>11</v>
      </c>
      <c r="F5948">
        <v>14</v>
      </c>
      <c r="G5948">
        <v>10.49</v>
      </c>
      <c r="H5948" t="str">
        <f>_xlfn.XLOOKUP(Table1[[#This Row],[MyyjäID]],myyjat!$A$2:$A$16,myyjat!$B$2:$B$16)</f>
        <v>Lisbeth</v>
      </c>
      <c r="I5948">
        <f>_xlfn.XLOOKUP(Table1[[#This Row],[Tuotenumero]],tuotteet!$A$2:$A$26,tuotteet!$C$2:$C$26)</f>
        <v>4</v>
      </c>
      <c r="J5948" t="str">
        <f>_xlfn.XLOOKUP(Table1[[#This Row],[ryhmäID]],ryhmat!$A$2:$A$7,ryhmat!$B$2:$B$7)</f>
        <v>Tarvikkeet</v>
      </c>
      <c r="K5948">
        <f>Table1[[#This Row],[Myyntihinta]]-Table1[[#This Row],[Ostohinta]]</f>
        <v>3.51</v>
      </c>
    </row>
    <row r="5949" spans="1:11" x14ac:dyDescent="0.2">
      <c r="A5949">
        <v>56447</v>
      </c>
      <c r="B5949" s="21">
        <v>45150</v>
      </c>
      <c r="C5949" s="26" t="s">
        <v>828</v>
      </c>
      <c r="D5949">
        <v>1</v>
      </c>
      <c r="E5949">
        <v>7</v>
      </c>
      <c r="F5949">
        <v>15</v>
      </c>
      <c r="G5949">
        <v>10.32</v>
      </c>
      <c r="H5949" t="str">
        <f>_xlfn.XLOOKUP(Table1[[#This Row],[MyyjäID]],myyjat!$A$2:$A$16,myyjat!$B$2:$B$16)</f>
        <v>Rauno</v>
      </c>
      <c r="I5949">
        <f>_xlfn.XLOOKUP(Table1[[#This Row],[Tuotenumero]],tuotteet!$A$2:$A$26,tuotteet!$C$2:$C$26)</f>
        <v>4</v>
      </c>
      <c r="J5949" t="str">
        <f>_xlfn.XLOOKUP(Table1[[#This Row],[ryhmäID]],ryhmat!$A$2:$A$7,ryhmat!$B$2:$B$7)</f>
        <v>Tarvikkeet</v>
      </c>
      <c r="K5949">
        <f>Table1[[#This Row],[Myyntihinta]]-Table1[[#This Row],[Ostohinta]]</f>
        <v>4.68</v>
      </c>
    </row>
    <row r="5950" spans="1:11" x14ac:dyDescent="0.2">
      <c r="A5950">
        <v>56448</v>
      </c>
      <c r="B5950" s="21">
        <v>45151</v>
      </c>
      <c r="C5950" s="26" t="s">
        <v>828</v>
      </c>
      <c r="D5950">
        <v>1</v>
      </c>
      <c r="E5950">
        <v>7</v>
      </c>
      <c r="F5950">
        <v>14</v>
      </c>
      <c r="G5950">
        <v>10.58</v>
      </c>
      <c r="H5950" t="str">
        <f>_xlfn.XLOOKUP(Table1[[#This Row],[MyyjäID]],myyjat!$A$2:$A$16,myyjat!$B$2:$B$16)</f>
        <v>Rauno</v>
      </c>
      <c r="I5950">
        <f>_xlfn.XLOOKUP(Table1[[#This Row],[Tuotenumero]],tuotteet!$A$2:$A$26,tuotteet!$C$2:$C$26)</f>
        <v>4</v>
      </c>
      <c r="J5950" t="str">
        <f>_xlfn.XLOOKUP(Table1[[#This Row],[ryhmäID]],ryhmat!$A$2:$A$7,ryhmat!$B$2:$B$7)</f>
        <v>Tarvikkeet</v>
      </c>
      <c r="K5950">
        <f>Table1[[#This Row],[Myyntihinta]]-Table1[[#This Row],[Ostohinta]]</f>
        <v>3.42</v>
      </c>
    </row>
    <row r="5951" spans="1:11" x14ac:dyDescent="0.2">
      <c r="A5951">
        <v>56449</v>
      </c>
      <c r="B5951" s="21">
        <v>45151</v>
      </c>
      <c r="C5951" s="26" t="s">
        <v>829</v>
      </c>
      <c r="D5951">
        <v>1</v>
      </c>
      <c r="E5951">
        <v>2</v>
      </c>
      <c r="F5951">
        <v>346</v>
      </c>
      <c r="G5951">
        <v>235.38</v>
      </c>
      <c r="H5951" t="str">
        <f>_xlfn.XLOOKUP(Table1[[#This Row],[MyyjäID]],myyjat!$A$2:$A$16,myyjat!$B$2:$B$16)</f>
        <v>Petteri</v>
      </c>
      <c r="I5951">
        <f>_xlfn.XLOOKUP(Table1[[#This Row],[Tuotenumero]],tuotteet!$A$2:$A$26,tuotteet!$C$2:$C$26)</f>
        <v>3</v>
      </c>
      <c r="J5951" t="str">
        <f>_xlfn.XLOOKUP(Table1[[#This Row],[ryhmäID]],ryhmat!$A$2:$A$7,ryhmat!$B$2:$B$7)</f>
        <v>TV</v>
      </c>
      <c r="K5951">
        <f>Table1[[#This Row],[Myyntihinta]]-Table1[[#This Row],[Ostohinta]]</f>
        <v>110.62</v>
      </c>
    </row>
    <row r="5952" spans="1:11" x14ac:dyDescent="0.2">
      <c r="A5952">
        <v>56450</v>
      </c>
      <c r="B5952" s="21">
        <v>45152</v>
      </c>
      <c r="C5952" s="26" t="s">
        <v>828</v>
      </c>
      <c r="D5952">
        <v>1</v>
      </c>
      <c r="E5952">
        <v>19</v>
      </c>
      <c r="F5952">
        <v>15</v>
      </c>
      <c r="G5952">
        <v>10.58</v>
      </c>
      <c r="H5952" t="str">
        <f>_xlfn.XLOOKUP(Table1[[#This Row],[MyyjäID]],myyjat!$A$2:$A$16,myyjat!$B$2:$B$16)</f>
        <v>Valtteri</v>
      </c>
      <c r="I5952">
        <f>_xlfn.XLOOKUP(Table1[[#This Row],[Tuotenumero]],tuotteet!$A$2:$A$26,tuotteet!$C$2:$C$26)</f>
        <v>4</v>
      </c>
      <c r="J5952" t="str">
        <f>_xlfn.XLOOKUP(Table1[[#This Row],[ryhmäID]],ryhmat!$A$2:$A$7,ryhmat!$B$2:$B$7)</f>
        <v>Tarvikkeet</v>
      </c>
      <c r="K5952">
        <f>Table1[[#This Row],[Myyntihinta]]-Table1[[#This Row],[Ostohinta]]</f>
        <v>4.42</v>
      </c>
    </row>
    <row r="5953" spans="1:11" x14ac:dyDescent="0.2">
      <c r="A5953">
        <v>56451</v>
      </c>
      <c r="B5953" s="21">
        <v>45152</v>
      </c>
      <c r="C5953" s="26" t="s">
        <v>826</v>
      </c>
      <c r="D5953">
        <v>1</v>
      </c>
      <c r="E5953">
        <v>3</v>
      </c>
      <c r="F5953">
        <v>18</v>
      </c>
      <c r="G5953">
        <v>9.3000000000000007</v>
      </c>
      <c r="H5953" t="str">
        <f>_xlfn.XLOOKUP(Table1[[#This Row],[MyyjäID]],myyjat!$A$2:$A$16,myyjat!$B$2:$B$16)</f>
        <v>Pekka</v>
      </c>
      <c r="I5953">
        <f>_xlfn.XLOOKUP(Table1[[#This Row],[Tuotenumero]],tuotteet!$A$2:$A$26,tuotteet!$C$2:$C$26)</f>
        <v>4</v>
      </c>
      <c r="J5953" t="str">
        <f>_xlfn.XLOOKUP(Table1[[#This Row],[ryhmäID]],ryhmat!$A$2:$A$7,ryhmat!$B$2:$B$7)</f>
        <v>Tarvikkeet</v>
      </c>
      <c r="K5953">
        <f>Table1[[#This Row],[Myyntihinta]]-Table1[[#This Row],[Ostohinta]]</f>
        <v>8.6999999999999993</v>
      </c>
    </row>
    <row r="5954" spans="1:11" x14ac:dyDescent="0.2">
      <c r="A5954">
        <v>56452</v>
      </c>
      <c r="B5954" s="21">
        <v>45152</v>
      </c>
      <c r="C5954" s="26" t="s">
        <v>833</v>
      </c>
      <c r="D5954">
        <v>1</v>
      </c>
      <c r="E5954">
        <v>14</v>
      </c>
      <c r="F5954">
        <v>33</v>
      </c>
      <c r="G5954">
        <v>19.100000000000001</v>
      </c>
      <c r="H5954" t="str">
        <f>_xlfn.XLOOKUP(Table1[[#This Row],[MyyjäID]],myyjat!$A$2:$A$16,myyjat!$B$2:$B$16)</f>
        <v>Hillevi</v>
      </c>
      <c r="I5954">
        <f>_xlfn.XLOOKUP(Table1[[#This Row],[Tuotenumero]],tuotteet!$A$2:$A$26,tuotteet!$C$2:$C$26)</f>
        <v>4</v>
      </c>
      <c r="J5954" t="str">
        <f>_xlfn.XLOOKUP(Table1[[#This Row],[ryhmäID]],ryhmat!$A$2:$A$7,ryhmat!$B$2:$B$7)</f>
        <v>Tarvikkeet</v>
      </c>
      <c r="K5954">
        <f>Table1[[#This Row],[Myyntihinta]]-Table1[[#This Row],[Ostohinta]]</f>
        <v>13.899999999999999</v>
      </c>
    </row>
    <row r="5955" spans="1:11" x14ac:dyDescent="0.2">
      <c r="A5955">
        <v>56453</v>
      </c>
      <c r="B5955" s="21">
        <v>45152</v>
      </c>
      <c r="C5955" s="26" t="s">
        <v>831</v>
      </c>
      <c r="D5955">
        <v>1</v>
      </c>
      <c r="E5955">
        <v>3</v>
      </c>
      <c r="F5955">
        <v>119</v>
      </c>
      <c r="G5955">
        <v>75.83</v>
      </c>
      <c r="H5955" t="str">
        <f>_xlfn.XLOOKUP(Table1[[#This Row],[MyyjäID]],myyjat!$A$2:$A$16,myyjat!$B$2:$B$16)</f>
        <v>Pekka</v>
      </c>
      <c r="I5955">
        <f>_xlfn.XLOOKUP(Table1[[#This Row],[Tuotenumero]],tuotteet!$A$2:$A$26,tuotteet!$C$2:$C$26)</f>
        <v>6</v>
      </c>
      <c r="J5955" t="str">
        <f>_xlfn.XLOOKUP(Table1[[#This Row],[ryhmäID]],ryhmat!$A$2:$A$7,ryhmat!$B$2:$B$7)</f>
        <v>Digiboxit</v>
      </c>
      <c r="K5955">
        <f>Table1[[#This Row],[Myyntihinta]]-Table1[[#This Row],[Ostohinta]]</f>
        <v>43.17</v>
      </c>
    </row>
    <row r="5956" spans="1:11" x14ac:dyDescent="0.2">
      <c r="A5956">
        <v>56454</v>
      </c>
      <c r="B5956" s="21">
        <v>45152</v>
      </c>
      <c r="C5956" s="26" t="s">
        <v>830</v>
      </c>
      <c r="D5956">
        <v>1</v>
      </c>
      <c r="E5956">
        <v>16</v>
      </c>
      <c r="F5956">
        <v>55</v>
      </c>
      <c r="G5956">
        <v>45.42</v>
      </c>
      <c r="H5956" t="str">
        <f>_xlfn.XLOOKUP(Table1[[#This Row],[MyyjäID]],myyjat!$A$2:$A$16,myyjat!$B$2:$B$16)</f>
        <v>Sanni</v>
      </c>
      <c r="I5956">
        <f>_xlfn.XLOOKUP(Table1[[#This Row],[Tuotenumero]],tuotteet!$A$2:$A$26,tuotteet!$C$2:$C$26)</f>
        <v>4</v>
      </c>
      <c r="J5956" t="str">
        <f>_xlfn.XLOOKUP(Table1[[#This Row],[ryhmäID]],ryhmat!$A$2:$A$7,ryhmat!$B$2:$B$7)</f>
        <v>Tarvikkeet</v>
      </c>
      <c r="K5956">
        <f>Table1[[#This Row],[Myyntihinta]]-Table1[[#This Row],[Ostohinta]]</f>
        <v>9.5799999999999983</v>
      </c>
    </row>
    <row r="5957" spans="1:11" x14ac:dyDescent="0.2">
      <c r="A5957">
        <v>56455</v>
      </c>
      <c r="B5957" s="21">
        <v>45153</v>
      </c>
      <c r="C5957" s="26" t="s">
        <v>828</v>
      </c>
      <c r="D5957">
        <v>1</v>
      </c>
      <c r="E5957">
        <v>7</v>
      </c>
      <c r="F5957">
        <v>15</v>
      </c>
      <c r="G5957">
        <v>10.6</v>
      </c>
      <c r="H5957" t="str">
        <f>_xlfn.XLOOKUP(Table1[[#This Row],[MyyjäID]],myyjat!$A$2:$A$16,myyjat!$B$2:$B$16)</f>
        <v>Rauno</v>
      </c>
      <c r="I5957">
        <f>_xlfn.XLOOKUP(Table1[[#This Row],[Tuotenumero]],tuotteet!$A$2:$A$26,tuotteet!$C$2:$C$26)</f>
        <v>4</v>
      </c>
      <c r="J5957" t="str">
        <f>_xlfn.XLOOKUP(Table1[[#This Row],[ryhmäID]],ryhmat!$A$2:$A$7,ryhmat!$B$2:$B$7)</f>
        <v>Tarvikkeet</v>
      </c>
      <c r="K5957">
        <f>Table1[[#This Row],[Myyntihinta]]-Table1[[#This Row],[Ostohinta]]</f>
        <v>4.4000000000000004</v>
      </c>
    </row>
    <row r="5958" spans="1:11" x14ac:dyDescent="0.2">
      <c r="A5958">
        <v>56456</v>
      </c>
      <c r="B5958" s="21">
        <v>45153</v>
      </c>
      <c r="C5958" s="26" t="s">
        <v>828</v>
      </c>
      <c r="D5958">
        <v>1</v>
      </c>
      <c r="E5958">
        <v>10</v>
      </c>
      <c r="F5958">
        <v>15</v>
      </c>
      <c r="G5958">
        <v>10.69</v>
      </c>
      <c r="H5958" t="str">
        <f>_xlfn.XLOOKUP(Table1[[#This Row],[MyyjäID]],myyjat!$A$2:$A$16,myyjat!$B$2:$B$16)</f>
        <v>Jenni</v>
      </c>
      <c r="I5958">
        <f>_xlfn.XLOOKUP(Table1[[#This Row],[Tuotenumero]],tuotteet!$A$2:$A$26,tuotteet!$C$2:$C$26)</f>
        <v>4</v>
      </c>
      <c r="J5958" t="str">
        <f>_xlfn.XLOOKUP(Table1[[#This Row],[ryhmäID]],ryhmat!$A$2:$A$7,ryhmat!$B$2:$B$7)</f>
        <v>Tarvikkeet</v>
      </c>
      <c r="K5958">
        <f>Table1[[#This Row],[Myyntihinta]]-Table1[[#This Row],[Ostohinta]]</f>
        <v>4.3100000000000005</v>
      </c>
    </row>
    <row r="5959" spans="1:11" x14ac:dyDescent="0.2">
      <c r="A5959">
        <v>56457</v>
      </c>
      <c r="B5959" s="21">
        <v>45153</v>
      </c>
      <c r="C5959" s="26" t="s">
        <v>827</v>
      </c>
      <c r="D5959">
        <v>1</v>
      </c>
      <c r="E5959">
        <v>3</v>
      </c>
      <c r="F5959">
        <v>255</v>
      </c>
      <c r="G5959">
        <v>131.11000000000001</v>
      </c>
      <c r="H5959" t="str">
        <f>_xlfn.XLOOKUP(Table1[[#This Row],[MyyjäID]],myyjat!$A$2:$A$16,myyjat!$B$2:$B$16)</f>
        <v>Pekka</v>
      </c>
      <c r="I5959">
        <f>_xlfn.XLOOKUP(Table1[[#This Row],[Tuotenumero]],tuotteet!$A$2:$A$26,tuotteet!$C$2:$C$26)</f>
        <v>1</v>
      </c>
      <c r="J5959" t="str">
        <f>_xlfn.XLOOKUP(Table1[[#This Row],[ryhmäID]],ryhmat!$A$2:$A$7,ryhmat!$B$2:$B$7)</f>
        <v>Äänentoisto</v>
      </c>
      <c r="K5959">
        <f>Table1[[#This Row],[Myyntihinta]]-Table1[[#This Row],[Ostohinta]]</f>
        <v>123.88999999999999</v>
      </c>
    </row>
    <row r="5960" spans="1:11" x14ac:dyDescent="0.2">
      <c r="A5960">
        <v>56458</v>
      </c>
      <c r="B5960" s="21">
        <v>45154</v>
      </c>
      <c r="C5960" s="26" t="s">
        <v>828</v>
      </c>
      <c r="D5960">
        <v>1</v>
      </c>
      <c r="E5960">
        <v>7</v>
      </c>
      <c r="F5960">
        <v>14</v>
      </c>
      <c r="G5960">
        <v>10.86</v>
      </c>
      <c r="H5960" t="str">
        <f>_xlfn.XLOOKUP(Table1[[#This Row],[MyyjäID]],myyjat!$A$2:$A$16,myyjat!$B$2:$B$16)</f>
        <v>Rauno</v>
      </c>
      <c r="I5960">
        <f>_xlfn.XLOOKUP(Table1[[#This Row],[Tuotenumero]],tuotteet!$A$2:$A$26,tuotteet!$C$2:$C$26)</f>
        <v>4</v>
      </c>
      <c r="J5960" t="str">
        <f>_xlfn.XLOOKUP(Table1[[#This Row],[ryhmäID]],ryhmat!$A$2:$A$7,ryhmat!$B$2:$B$7)</f>
        <v>Tarvikkeet</v>
      </c>
      <c r="K5960">
        <f>Table1[[#This Row],[Myyntihinta]]-Table1[[#This Row],[Ostohinta]]</f>
        <v>3.1400000000000006</v>
      </c>
    </row>
    <row r="5961" spans="1:11" x14ac:dyDescent="0.2">
      <c r="A5961">
        <v>56459</v>
      </c>
      <c r="B5961" s="21">
        <v>45155</v>
      </c>
      <c r="C5961" s="26" t="s">
        <v>828</v>
      </c>
      <c r="D5961">
        <v>1</v>
      </c>
      <c r="E5961">
        <v>5</v>
      </c>
      <c r="F5961">
        <v>15</v>
      </c>
      <c r="G5961">
        <v>11.26</v>
      </c>
      <c r="H5961" t="str">
        <f>_xlfn.XLOOKUP(Table1[[#This Row],[MyyjäID]],myyjat!$A$2:$A$16,myyjat!$B$2:$B$16)</f>
        <v>Liisa</v>
      </c>
      <c r="I5961">
        <f>_xlfn.XLOOKUP(Table1[[#This Row],[Tuotenumero]],tuotteet!$A$2:$A$26,tuotteet!$C$2:$C$26)</f>
        <v>4</v>
      </c>
      <c r="J5961" t="str">
        <f>_xlfn.XLOOKUP(Table1[[#This Row],[ryhmäID]],ryhmat!$A$2:$A$7,ryhmat!$B$2:$B$7)</f>
        <v>Tarvikkeet</v>
      </c>
      <c r="K5961">
        <f>Table1[[#This Row],[Myyntihinta]]-Table1[[#This Row],[Ostohinta]]</f>
        <v>3.74</v>
      </c>
    </row>
    <row r="5962" spans="1:11" x14ac:dyDescent="0.2">
      <c r="A5962">
        <v>56460</v>
      </c>
      <c r="B5962" s="21">
        <v>45155</v>
      </c>
      <c r="C5962" s="26" t="s">
        <v>828</v>
      </c>
      <c r="D5962">
        <v>1</v>
      </c>
      <c r="E5962">
        <v>5</v>
      </c>
      <c r="F5962">
        <v>15</v>
      </c>
      <c r="G5962">
        <v>10.28</v>
      </c>
      <c r="H5962" t="str">
        <f>_xlfn.XLOOKUP(Table1[[#This Row],[MyyjäID]],myyjat!$A$2:$A$16,myyjat!$B$2:$B$16)</f>
        <v>Liisa</v>
      </c>
      <c r="I5962">
        <f>_xlfn.XLOOKUP(Table1[[#This Row],[Tuotenumero]],tuotteet!$A$2:$A$26,tuotteet!$C$2:$C$26)</f>
        <v>4</v>
      </c>
      <c r="J5962" t="str">
        <f>_xlfn.XLOOKUP(Table1[[#This Row],[ryhmäID]],ryhmat!$A$2:$A$7,ryhmat!$B$2:$B$7)</f>
        <v>Tarvikkeet</v>
      </c>
      <c r="K5962">
        <f>Table1[[#This Row],[Myyntihinta]]-Table1[[#This Row],[Ostohinta]]</f>
        <v>4.7200000000000006</v>
      </c>
    </row>
    <row r="5963" spans="1:11" x14ac:dyDescent="0.2">
      <c r="A5963">
        <v>56461</v>
      </c>
      <c r="B5963" s="21">
        <v>45155</v>
      </c>
      <c r="C5963" s="26" t="s">
        <v>829</v>
      </c>
      <c r="D5963">
        <v>1</v>
      </c>
      <c r="E5963">
        <v>7</v>
      </c>
      <c r="F5963">
        <v>338</v>
      </c>
      <c r="G5963">
        <v>223.55</v>
      </c>
      <c r="H5963" t="str">
        <f>_xlfn.XLOOKUP(Table1[[#This Row],[MyyjäID]],myyjat!$A$2:$A$16,myyjat!$B$2:$B$16)</f>
        <v>Rauno</v>
      </c>
      <c r="I5963">
        <f>_xlfn.XLOOKUP(Table1[[#This Row],[Tuotenumero]],tuotteet!$A$2:$A$26,tuotteet!$C$2:$C$26)</f>
        <v>3</v>
      </c>
      <c r="J5963" t="str">
        <f>_xlfn.XLOOKUP(Table1[[#This Row],[ryhmäID]],ryhmat!$A$2:$A$7,ryhmat!$B$2:$B$7)</f>
        <v>TV</v>
      </c>
      <c r="K5963">
        <f>Table1[[#This Row],[Myyntihinta]]-Table1[[#This Row],[Ostohinta]]</f>
        <v>114.44999999999999</v>
      </c>
    </row>
    <row r="5964" spans="1:11" x14ac:dyDescent="0.2">
      <c r="A5964">
        <v>56462</v>
      </c>
      <c r="B5964" s="21">
        <v>45155</v>
      </c>
      <c r="C5964" s="26" t="s">
        <v>828</v>
      </c>
      <c r="D5964">
        <v>1</v>
      </c>
      <c r="E5964">
        <v>19</v>
      </c>
      <c r="F5964">
        <v>15</v>
      </c>
      <c r="G5964">
        <v>10.51</v>
      </c>
      <c r="H5964" t="str">
        <f>_xlfn.XLOOKUP(Table1[[#This Row],[MyyjäID]],myyjat!$A$2:$A$16,myyjat!$B$2:$B$16)</f>
        <v>Valtteri</v>
      </c>
      <c r="I5964">
        <f>_xlfn.XLOOKUP(Table1[[#This Row],[Tuotenumero]],tuotteet!$A$2:$A$26,tuotteet!$C$2:$C$26)</f>
        <v>4</v>
      </c>
      <c r="J5964" t="str">
        <f>_xlfn.XLOOKUP(Table1[[#This Row],[ryhmäID]],ryhmat!$A$2:$A$7,ryhmat!$B$2:$B$7)</f>
        <v>Tarvikkeet</v>
      </c>
      <c r="K5964">
        <f>Table1[[#This Row],[Myyntihinta]]-Table1[[#This Row],[Ostohinta]]</f>
        <v>4.49</v>
      </c>
    </row>
    <row r="5965" spans="1:11" x14ac:dyDescent="0.2">
      <c r="A5965">
        <v>56463</v>
      </c>
      <c r="B5965" s="21">
        <v>45155</v>
      </c>
      <c r="C5965" s="26" t="s">
        <v>828</v>
      </c>
      <c r="D5965">
        <v>1</v>
      </c>
      <c r="E5965">
        <v>7</v>
      </c>
      <c r="F5965">
        <v>14</v>
      </c>
      <c r="G5965">
        <v>10.58</v>
      </c>
      <c r="H5965" t="str">
        <f>_xlfn.XLOOKUP(Table1[[#This Row],[MyyjäID]],myyjat!$A$2:$A$16,myyjat!$B$2:$B$16)</f>
        <v>Rauno</v>
      </c>
      <c r="I5965">
        <f>_xlfn.XLOOKUP(Table1[[#This Row],[Tuotenumero]],tuotteet!$A$2:$A$26,tuotteet!$C$2:$C$26)</f>
        <v>4</v>
      </c>
      <c r="J5965" t="str">
        <f>_xlfn.XLOOKUP(Table1[[#This Row],[ryhmäID]],ryhmat!$A$2:$A$7,ryhmat!$B$2:$B$7)</f>
        <v>Tarvikkeet</v>
      </c>
      <c r="K5965">
        <f>Table1[[#This Row],[Myyntihinta]]-Table1[[#This Row],[Ostohinta]]</f>
        <v>3.42</v>
      </c>
    </row>
    <row r="5966" spans="1:11" x14ac:dyDescent="0.2">
      <c r="A5966">
        <v>56464</v>
      </c>
      <c r="B5966" s="21">
        <v>45156</v>
      </c>
      <c r="C5966" s="26" t="s">
        <v>828</v>
      </c>
      <c r="D5966">
        <v>1</v>
      </c>
      <c r="E5966">
        <v>19</v>
      </c>
      <c r="F5966">
        <v>14</v>
      </c>
      <c r="G5966">
        <v>10.87</v>
      </c>
      <c r="H5966" t="str">
        <f>_xlfn.XLOOKUP(Table1[[#This Row],[MyyjäID]],myyjat!$A$2:$A$16,myyjat!$B$2:$B$16)</f>
        <v>Valtteri</v>
      </c>
      <c r="I5966">
        <f>_xlfn.XLOOKUP(Table1[[#This Row],[Tuotenumero]],tuotteet!$A$2:$A$26,tuotteet!$C$2:$C$26)</f>
        <v>4</v>
      </c>
      <c r="J5966" t="str">
        <f>_xlfn.XLOOKUP(Table1[[#This Row],[ryhmäID]],ryhmat!$A$2:$A$7,ryhmat!$B$2:$B$7)</f>
        <v>Tarvikkeet</v>
      </c>
      <c r="K5966">
        <f>Table1[[#This Row],[Myyntihinta]]-Table1[[#This Row],[Ostohinta]]</f>
        <v>3.1300000000000008</v>
      </c>
    </row>
    <row r="5967" spans="1:11" x14ac:dyDescent="0.2">
      <c r="A5967">
        <v>56465</v>
      </c>
      <c r="B5967" s="21">
        <v>45156</v>
      </c>
      <c r="C5967" s="26" t="s">
        <v>828</v>
      </c>
      <c r="D5967">
        <v>1</v>
      </c>
      <c r="E5967">
        <v>5</v>
      </c>
      <c r="F5967">
        <v>15</v>
      </c>
      <c r="G5967">
        <v>10.92</v>
      </c>
      <c r="H5967" t="str">
        <f>_xlfn.XLOOKUP(Table1[[#This Row],[MyyjäID]],myyjat!$A$2:$A$16,myyjat!$B$2:$B$16)</f>
        <v>Liisa</v>
      </c>
      <c r="I5967">
        <f>_xlfn.XLOOKUP(Table1[[#This Row],[Tuotenumero]],tuotteet!$A$2:$A$26,tuotteet!$C$2:$C$26)</f>
        <v>4</v>
      </c>
      <c r="J5967" t="str">
        <f>_xlfn.XLOOKUP(Table1[[#This Row],[ryhmäID]],ryhmat!$A$2:$A$7,ryhmat!$B$2:$B$7)</f>
        <v>Tarvikkeet</v>
      </c>
      <c r="K5967">
        <f>Table1[[#This Row],[Myyntihinta]]-Table1[[#This Row],[Ostohinta]]</f>
        <v>4.08</v>
      </c>
    </row>
    <row r="5968" spans="1:11" x14ac:dyDescent="0.2">
      <c r="A5968">
        <v>56466</v>
      </c>
      <c r="B5968" s="21">
        <v>45157</v>
      </c>
      <c r="C5968" s="26" t="s">
        <v>827</v>
      </c>
      <c r="D5968">
        <v>1</v>
      </c>
      <c r="E5968">
        <v>13</v>
      </c>
      <c r="F5968">
        <v>249</v>
      </c>
      <c r="G5968">
        <v>139.37</v>
      </c>
      <c r="H5968" t="str">
        <f>_xlfn.XLOOKUP(Table1[[#This Row],[MyyjäID]],myyjat!$A$2:$A$16,myyjat!$B$2:$B$16)</f>
        <v>Mari</v>
      </c>
      <c r="I5968">
        <f>_xlfn.XLOOKUP(Table1[[#This Row],[Tuotenumero]],tuotteet!$A$2:$A$26,tuotteet!$C$2:$C$26)</f>
        <v>1</v>
      </c>
      <c r="J5968" t="str">
        <f>_xlfn.XLOOKUP(Table1[[#This Row],[ryhmäID]],ryhmat!$A$2:$A$7,ryhmat!$B$2:$B$7)</f>
        <v>Äänentoisto</v>
      </c>
      <c r="K5968">
        <f>Table1[[#This Row],[Myyntihinta]]-Table1[[#This Row],[Ostohinta]]</f>
        <v>109.63</v>
      </c>
    </row>
    <row r="5969" spans="1:11" x14ac:dyDescent="0.2">
      <c r="A5969">
        <v>56467</v>
      </c>
      <c r="B5969" s="21">
        <v>45157</v>
      </c>
      <c r="C5969" s="26" t="s">
        <v>828</v>
      </c>
      <c r="D5969">
        <v>1</v>
      </c>
      <c r="E5969">
        <v>11</v>
      </c>
      <c r="F5969">
        <v>14</v>
      </c>
      <c r="G5969">
        <v>10.99</v>
      </c>
      <c r="H5969" t="str">
        <f>_xlfn.XLOOKUP(Table1[[#This Row],[MyyjäID]],myyjat!$A$2:$A$16,myyjat!$B$2:$B$16)</f>
        <v>Lisbeth</v>
      </c>
      <c r="I5969">
        <f>_xlfn.XLOOKUP(Table1[[#This Row],[Tuotenumero]],tuotteet!$A$2:$A$26,tuotteet!$C$2:$C$26)</f>
        <v>4</v>
      </c>
      <c r="J5969" t="str">
        <f>_xlfn.XLOOKUP(Table1[[#This Row],[ryhmäID]],ryhmat!$A$2:$A$7,ryhmat!$B$2:$B$7)</f>
        <v>Tarvikkeet</v>
      </c>
      <c r="K5969">
        <f>Table1[[#This Row],[Myyntihinta]]-Table1[[#This Row],[Ostohinta]]</f>
        <v>3.01</v>
      </c>
    </row>
    <row r="5970" spans="1:11" x14ac:dyDescent="0.2">
      <c r="A5970">
        <v>56468</v>
      </c>
      <c r="B5970" s="21">
        <v>45157</v>
      </c>
      <c r="C5970" s="26" t="s">
        <v>828</v>
      </c>
      <c r="D5970">
        <v>1</v>
      </c>
      <c r="E5970">
        <v>7</v>
      </c>
      <c r="F5970">
        <v>14</v>
      </c>
      <c r="G5970">
        <v>10.95</v>
      </c>
      <c r="H5970" t="str">
        <f>_xlfn.XLOOKUP(Table1[[#This Row],[MyyjäID]],myyjat!$A$2:$A$16,myyjat!$B$2:$B$16)</f>
        <v>Rauno</v>
      </c>
      <c r="I5970">
        <f>_xlfn.XLOOKUP(Table1[[#This Row],[Tuotenumero]],tuotteet!$A$2:$A$26,tuotteet!$C$2:$C$26)</f>
        <v>4</v>
      </c>
      <c r="J5970" t="str">
        <f>_xlfn.XLOOKUP(Table1[[#This Row],[ryhmäID]],ryhmat!$A$2:$A$7,ryhmat!$B$2:$B$7)</f>
        <v>Tarvikkeet</v>
      </c>
      <c r="K5970">
        <f>Table1[[#This Row],[Myyntihinta]]-Table1[[#This Row],[Ostohinta]]</f>
        <v>3.0500000000000007</v>
      </c>
    </row>
    <row r="5971" spans="1:11" x14ac:dyDescent="0.2">
      <c r="A5971">
        <v>56469</v>
      </c>
      <c r="B5971" s="21">
        <v>45157</v>
      </c>
      <c r="C5971" s="26" t="s">
        <v>828</v>
      </c>
      <c r="D5971">
        <v>1</v>
      </c>
      <c r="E5971">
        <v>19</v>
      </c>
      <c r="F5971">
        <v>15</v>
      </c>
      <c r="G5971">
        <v>11.07</v>
      </c>
      <c r="H5971" t="str">
        <f>_xlfn.XLOOKUP(Table1[[#This Row],[MyyjäID]],myyjat!$A$2:$A$16,myyjat!$B$2:$B$16)</f>
        <v>Valtteri</v>
      </c>
      <c r="I5971">
        <f>_xlfn.XLOOKUP(Table1[[#This Row],[Tuotenumero]],tuotteet!$A$2:$A$26,tuotteet!$C$2:$C$26)</f>
        <v>4</v>
      </c>
      <c r="J5971" t="str">
        <f>_xlfn.XLOOKUP(Table1[[#This Row],[ryhmäID]],ryhmat!$A$2:$A$7,ryhmat!$B$2:$B$7)</f>
        <v>Tarvikkeet</v>
      </c>
      <c r="K5971">
        <f>Table1[[#This Row],[Myyntihinta]]-Table1[[#This Row],[Ostohinta]]</f>
        <v>3.9299999999999997</v>
      </c>
    </row>
    <row r="5972" spans="1:11" x14ac:dyDescent="0.2">
      <c r="A5972">
        <v>56470</v>
      </c>
      <c r="B5972" s="21">
        <v>45157</v>
      </c>
      <c r="C5972" s="26" t="s">
        <v>828</v>
      </c>
      <c r="D5972">
        <v>1</v>
      </c>
      <c r="E5972">
        <v>19</v>
      </c>
      <c r="F5972">
        <v>14</v>
      </c>
      <c r="G5972">
        <v>10.96</v>
      </c>
      <c r="H5972" t="str">
        <f>_xlfn.XLOOKUP(Table1[[#This Row],[MyyjäID]],myyjat!$A$2:$A$16,myyjat!$B$2:$B$16)</f>
        <v>Valtteri</v>
      </c>
      <c r="I5972">
        <f>_xlfn.XLOOKUP(Table1[[#This Row],[Tuotenumero]],tuotteet!$A$2:$A$26,tuotteet!$C$2:$C$26)</f>
        <v>4</v>
      </c>
      <c r="J5972" t="str">
        <f>_xlfn.XLOOKUP(Table1[[#This Row],[ryhmäID]],ryhmat!$A$2:$A$7,ryhmat!$B$2:$B$7)</f>
        <v>Tarvikkeet</v>
      </c>
      <c r="K5972">
        <f>Table1[[#This Row],[Myyntihinta]]-Table1[[#This Row],[Ostohinta]]</f>
        <v>3.0399999999999991</v>
      </c>
    </row>
    <row r="5973" spans="1:11" x14ac:dyDescent="0.2">
      <c r="A5973">
        <v>56471</v>
      </c>
      <c r="B5973" s="21">
        <v>45157</v>
      </c>
      <c r="C5973" s="26" t="s">
        <v>831</v>
      </c>
      <c r="D5973">
        <v>1</v>
      </c>
      <c r="E5973">
        <v>5</v>
      </c>
      <c r="F5973">
        <v>119</v>
      </c>
      <c r="G5973">
        <v>71.680000000000007</v>
      </c>
      <c r="H5973" t="str">
        <f>_xlfn.XLOOKUP(Table1[[#This Row],[MyyjäID]],myyjat!$A$2:$A$16,myyjat!$B$2:$B$16)</f>
        <v>Liisa</v>
      </c>
      <c r="I5973">
        <f>_xlfn.XLOOKUP(Table1[[#This Row],[Tuotenumero]],tuotteet!$A$2:$A$26,tuotteet!$C$2:$C$26)</f>
        <v>6</v>
      </c>
      <c r="J5973" t="str">
        <f>_xlfn.XLOOKUP(Table1[[#This Row],[ryhmäID]],ryhmat!$A$2:$A$7,ryhmat!$B$2:$B$7)</f>
        <v>Digiboxit</v>
      </c>
      <c r="K5973">
        <f>Table1[[#This Row],[Myyntihinta]]-Table1[[#This Row],[Ostohinta]]</f>
        <v>47.319999999999993</v>
      </c>
    </row>
    <row r="5974" spans="1:11" x14ac:dyDescent="0.2">
      <c r="A5974">
        <v>56472</v>
      </c>
      <c r="B5974" s="21">
        <v>45158</v>
      </c>
      <c r="C5974" s="26" t="s">
        <v>828</v>
      </c>
      <c r="D5974">
        <v>1</v>
      </c>
      <c r="E5974">
        <v>18</v>
      </c>
      <c r="F5974">
        <v>15</v>
      </c>
      <c r="G5974">
        <v>10.17</v>
      </c>
      <c r="H5974" t="str">
        <f>_xlfn.XLOOKUP(Table1[[#This Row],[MyyjäID]],myyjat!$A$2:$A$16,myyjat!$B$2:$B$16)</f>
        <v>Juhani</v>
      </c>
      <c r="I5974">
        <f>_xlfn.XLOOKUP(Table1[[#This Row],[Tuotenumero]],tuotteet!$A$2:$A$26,tuotteet!$C$2:$C$26)</f>
        <v>4</v>
      </c>
      <c r="J5974" t="str">
        <f>_xlfn.XLOOKUP(Table1[[#This Row],[ryhmäID]],ryhmat!$A$2:$A$7,ryhmat!$B$2:$B$7)</f>
        <v>Tarvikkeet</v>
      </c>
      <c r="K5974">
        <f>Table1[[#This Row],[Myyntihinta]]-Table1[[#This Row],[Ostohinta]]</f>
        <v>4.83</v>
      </c>
    </row>
    <row r="5975" spans="1:11" x14ac:dyDescent="0.2">
      <c r="A5975">
        <v>56473</v>
      </c>
      <c r="B5975" s="21">
        <v>45158</v>
      </c>
      <c r="C5975" s="26" t="s">
        <v>827</v>
      </c>
      <c r="D5975">
        <v>1</v>
      </c>
      <c r="E5975">
        <v>15</v>
      </c>
      <c r="F5975">
        <v>241</v>
      </c>
      <c r="G5975">
        <v>131.96</v>
      </c>
      <c r="H5975" t="str">
        <f>_xlfn.XLOOKUP(Table1[[#This Row],[MyyjäID]],myyjat!$A$2:$A$16,myyjat!$B$2:$B$16)</f>
        <v>Sohvi</v>
      </c>
      <c r="I5975">
        <f>_xlfn.XLOOKUP(Table1[[#This Row],[Tuotenumero]],tuotteet!$A$2:$A$26,tuotteet!$C$2:$C$26)</f>
        <v>1</v>
      </c>
      <c r="J5975" t="str">
        <f>_xlfn.XLOOKUP(Table1[[#This Row],[ryhmäID]],ryhmat!$A$2:$A$7,ryhmat!$B$2:$B$7)</f>
        <v>Äänentoisto</v>
      </c>
      <c r="K5975">
        <f>Table1[[#This Row],[Myyntihinta]]-Table1[[#This Row],[Ostohinta]]</f>
        <v>109.03999999999999</v>
      </c>
    </row>
    <row r="5976" spans="1:11" x14ac:dyDescent="0.2">
      <c r="A5976">
        <v>56474</v>
      </c>
      <c r="B5976" s="21">
        <v>45159</v>
      </c>
      <c r="C5976" s="26" t="s">
        <v>828</v>
      </c>
      <c r="D5976">
        <v>1</v>
      </c>
      <c r="E5976">
        <v>5</v>
      </c>
      <c r="F5976">
        <v>15</v>
      </c>
      <c r="G5976">
        <v>11.02</v>
      </c>
      <c r="H5976" t="str">
        <f>_xlfn.XLOOKUP(Table1[[#This Row],[MyyjäID]],myyjat!$A$2:$A$16,myyjat!$B$2:$B$16)</f>
        <v>Liisa</v>
      </c>
      <c r="I5976">
        <f>_xlfn.XLOOKUP(Table1[[#This Row],[Tuotenumero]],tuotteet!$A$2:$A$26,tuotteet!$C$2:$C$26)</f>
        <v>4</v>
      </c>
      <c r="J5976" t="str">
        <f>_xlfn.XLOOKUP(Table1[[#This Row],[ryhmäID]],ryhmat!$A$2:$A$7,ryhmat!$B$2:$B$7)</f>
        <v>Tarvikkeet</v>
      </c>
      <c r="K5976">
        <f>Table1[[#This Row],[Myyntihinta]]-Table1[[#This Row],[Ostohinta]]</f>
        <v>3.9800000000000004</v>
      </c>
    </row>
    <row r="5977" spans="1:11" x14ac:dyDescent="0.2">
      <c r="A5977">
        <v>56475</v>
      </c>
      <c r="B5977" s="21">
        <v>45159</v>
      </c>
      <c r="C5977" s="26" t="s">
        <v>826</v>
      </c>
      <c r="D5977">
        <v>1</v>
      </c>
      <c r="E5977">
        <v>1</v>
      </c>
      <c r="F5977">
        <v>17</v>
      </c>
      <c r="G5977">
        <v>9.2799999999999994</v>
      </c>
      <c r="H5977" t="str">
        <f>_xlfn.XLOOKUP(Table1[[#This Row],[MyyjäID]],myyjat!$A$2:$A$16,myyjat!$B$2:$B$16)</f>
        <v>Jani</v>
      </c>
      <c r="I5977">
        <f>_xlfn.XLOOKUP(Table1[[#This Row],[Tuotenumero]],tuotteet!$A$2:$A$26,tuotteet!$C$2:$C$26)</f>
        <v>4</v>
      </c>
      <c r="J5977" t="str">
        <f>_xlfn.XLOOKUP(Table1[[#This Row],[ryhmäID]],ryhmat!$A$2:$A$7,ryhmat!$B$2:$B$7)</f>
        <v>Tarvikkeet</v>
      </c>
      <c r="K5977">
        <f>Table1[[#This Row],[Myyntihinta]]-Table1[[#This Row],[Ostohinta]]</f>
        <v>7.7200000000000006</v>
      </c>
    </row>
    <row r="5978" spans="1:11" x14ac:dyDescent="0.2">
      <c r="A5978">
        <v>56476</v>
      </c>
      <c r="B5978" s="21">
        <v>45159</v>
      </c>
      <c r="C5978" s="26" t="s">
        <v>833</v>
      </c>
      <c r="D5978">
        <v>1</v>
      </c>
      <c r="E5978">
        <v>2</v>
      </c>
      <c r="F5978">
        <v>34</v>
      </c>
      <c r="G5978">
        <v>20</v>
      </c>
      <c r="H5978" t="str">
        <f>_xlfn.XLOOKUP(Table1[[#This Row],[MyyjäID]],myyjat!$A$2:$A$16,myyjat!$B$2:$B$16)</f>
        <v>Petteri</v>
      </c>
      <c r="I5978">
        <f>_xlfn.XLOOKUP(Table1[[#This Row],[Tuotenumero]],tuotteet!$A$2:$A$26,tuotteet!$C$2:$C$26)</f>
        <v>4</v>
      </c>
      <c r="J5978" t="str">
        <f>_xlfn.XLOOKUP(Table1[[#This Row],[ryhmäID]],ryhmat!$A$2:$A$7,ryhmat!$B$2:$B$7)</f>
        <v>Tarvikkeet</v>
      </c>
      <c r="K5978">
        <f>Table1[[#This Row],[Myyntihinta]]-Table1[[#This Row],[Ostohinta]]</f>
        <v>14</v>
      </c>
    </row>
    <row r="5979" spans="1:11" x14ac:dyDescent="0.2">
      <c r="A5979">
        <v>56477</v>
      </c>
      <c r="B5979" s="21">
        <v>45159</v>
      </c>
      <c r="C5979" s="26" t="s">
        <v>828</v>
      </c>
      <c r="D5979">
        <v>1</v>
      </c>
      <c r="E5979">
        <v>10</v>
      </c>
      <c r="F5979">
        <v>15</v>
      </c>
      <c r="G5979">
        <v>11.08</v>
      </c>
      <c r="H5979" t="str">
        <f>_xlfn.XLOOKUP(Table1[[#This Row],[MyyjäID]],myyjat!$A$2:$A$16,myyjat!$B$2:$B$16)</f>
        <v>Jenni</v>
      </c>
      <c r="I5979">
        <f>_xlfn.XLOOKUP(Table1[[#This Row],[Tuotenumero]],tuotteet!$A$2:$A$26,tuotteet!$C$2:$C$26)</f>
        <v>4</v>
      </c>
      <c r="J5979" t="str">
        <f>_xlfn.XLOOKUP(Table1[[#This Row],[ryhmäID]],ryhmat!$A$2:$A$7,ryhmat!$B$2:$B$7)</f>
        <v>Tarvikkeet</v>
      </c>
      <c r="K5979">
        <f>Table1[[#This Row],[Myyntihinta]]-Table1[[#This Row],[Ostohinta]]</f>
        <v>3.92</v>
      </c>
    </row>
    <row r="5980" spans="1:11" x14ac:dyDescent="0.2">
      <c r="A5980">
        <v>56478</v>
      </c>
      <c r="B5980" s="21">
        <v>45160</v>
      </c>
      <c r="C5980" s="26" t="s">
        <v>828</v>
      </c>
      <c r="D5980">
        <v>1</v>
      </c>
      <c r="E5980">
        <v>9</v>
      </c>
      <c r="F5980">
        <v>15</v>
      </c>
      <c r="G5980">
        <v>10.82</v>
      </c>
      <c r="H5980" t="str">
        <f>_xlfn.XLOOKUP(Table1[[#This Row],[MyyjäID]],myyjat!$A$2:$A$16,myyjat!$B$2:$B$16)</f>
        <v>Maija</v>
      </c>
      <c r="I5980">
        <f>_xlfn.XLOOKUP(Table1[[#This Row],[Tuotenumero]],tuotteet!$A$2:$A$26,tuotteet!$C$2:$C$26)</f>
        <v>4</v>
      </c>
      <c r="J5980" t="str">
        <f>_xlfn.XLOOKUP(Table1[[#This Row],[ryhmäID]],ryhmat!$A$2:$A$7,ryhmat!$B$2:$B$7)</f>
        <v>Tarvikkeet</v>
      </c>
      <c r="K5980">
        <f>Table1[[#This Row],[Myyntihinta]]-Table1[[#This Row],[Ostohinta]]</f>
        <v>4.18</v>
      </c>
    </row>
    <row r="5981" spans="1:11" x14ac:dyDescent="0.2">
      <c r="A5981">
        <v>56479</v>
      </c>
      <c r="B5981" s="21">
        <v>45161</v>
      </c>
      <c r="C5981" s="26" t="s">
        <v>828</v>
      </c>
      <c r="D5981">
        <v>1</v>
      </c>
      <c r="E5981">
        <v>13</v>
      </c>
      <c r="F5981">
        <v>14</v>
      </c>
      <c r="G5981">
        <v>10.92</v>
      </c>
      <c r="H5981" t="str">
        <f>_xlfn.XLOOKUP(Table1[[#This Row],[MyyjäID]],myyjat!$A$2:$A$16,myyjat!$B$2:$B$16)</f>
        <v>Mari</v>
      </c>
      <c r="I5981">
        <f>_xlfn.XLOOKUP(Table1[[#This Row],[Tuotenumero]],tuotteet!$A$2:$A$26,tuotteet!$C$2:$C$26)</f>
        <v>4</v>
      </c>
      <c r="J5981" t="str">
        <f>_xlfn.XLOOKUP(Table1[[#This Row],[ryhmäID]],ryhmat!$A$2:$A$7,ryhmat!$B$2:$B$7)</f>
        <v>Tarvikkeet</v>
      </c>
      <c r="K5981">
        <f>Table1[[#This Row],[Myyntihinta]]-Table1[[#This Row],[Ostohinta]]</f>
        <v>3.08</v>
      </c>
    </row>
    <row r="5982" spans="1:11" x14ac:dyDescent="0.2">
      <c r="A5982">
        <v>56480</v>
      </c>
      <c r="B5982" s="21">
        <v>45162</v>
      </c>
      <c r="C5982" s="26" t="s">
        <v>828</v>
      </c>
      <c r="D5982">
        <v>1</v>
      </c>
      <c r="E5982">
        <v>6</v>
      </c>
      <c r="F5982">
        <v>15</v>
      </c>
      <c r="G5982">
        <v>11.25</v>
      </c>
      <c r="H5982" t="str">
        <f>_xlfn.XLOOKUP(Table1[[#This Row],[MyyjäID]],myyjat!$A$2:$A$16,myyjat!$B$2:$B$16)</f>
        <v>Hessu</v>
      </c>
      <c r="I5982">
        <f>_xlfn.XLOOKUP(Table1[[#This Row],[Tuotenumero]],tuotteet!$A$2:$A$26,tuotteet!$C$2:$C$26)</f>
        <v>4</v>
      </c>
      <c r="J5982" t="str">
        <f>_xlfn.XLOOKUP(Table1[[#This Row],[ryhmäID]],ryhmat!$A$2:$A$7,ryhmat!$B$2:$B$7)</f>
        <v>Tarvikkeet</v>
      </c>
      <c r="K5982">
        <f>Table1[[#This Row],[Myyntihinta]]-Table1[[#This Row],[Ostohinta]]</f>
        <v>3.75</v>
      </c>
    </row>
    <row r="5983" spans="1:11" x14ac:dyDescent="0.2">
      <c r="A5983">
        <v>56481</v>
      </c>
      <c r="B5983" s="21">
        <v>45162</v>
      </c>
      <c r="C5983" s="26" t="s">
        <v>827</v>
      </c>
      <c r="D5983">
        <v>1</v>
      </c>
      <c r="E5983">
        <v>3</v>
      </c>
      <c r="F5983">
        <v>239</v>
      </c>
      <c r="G5983">
        <v>130.88999999999999</v>
      </c>
      <c r="H5983" t="str">
        <f>_xlfn.XLOOKUP(Table1[[#This Row],[MyyjäID]],myyjat!$A$2:$A$16,myyjat!$B$2:$B$16)</f>
        <v>Pekka</v>
      </c>
      <c r="I5983">
        <f>_xlfn.XLOOKUP(Table1[[#This Row],[Tuotenumero]],tuotteet!$A$2:$A$26,tuotteet!$C$2:$C$26)</f>
        <v>1</v>
      </c>
      <c r="J5983" t="str">
        <f>_xlfn.XLOOKUP(Table1[[#This Row],[ryhmäID]],ryhmat!$A$2:$A$7,ryhmat!$B$2:$B$7)</f>
        <v>Äänentoisto</v>
      </c>
      <c r="K5983">
        <f>Table1[[#This Row],[Myyntihinta]]-Table1[[#This Row],[Ostohinta]]</f>
        <v>108.11000000000001</v>
      </c>
    </row>
    <row r="5984" spans="1:11" x14ac:dyDescent="0.2">
      <c r="A5984">
        <v>56482</v>
      </c>
      <c r="B5984" s="21">
        <v>45163</v>
      </c>
      <c r="C5984" s="26" t="s">
        <v>828</v>
      </c>
      <c r="D5984">
        <v>1</v>
      </c>
      <c r="E5984">
        <v>6</v>
      </c>
      <c r="F5984">
        <v>14</v>
      </c>
      <c r="G5984">
        <v>10.78</v>
      </c>
      <c r="H5984" t="str">
        <f>_xlfn.XLOOKUP(Table1[[#This Row],[MyyjäID]],myyjat!$A$2:$A$16,myyjat!$B$2:$B$16)</f>
        <v>Hessu</v>
      </c>
      <c r="I5984">
        <f>_xlfn.XLOOKUP(Table1[[#This Row],[Tuotenumero]],tuotteet!$A$2:$A$26,tuotteet!$C$2:$C$26)</f>
        <v>4</v>
      </c>
      <c r="J5984" t="str">
        <f>_xlfn.XLOOKUP(Table1[[#This Row],[ryhmäID]],ryhmat!$A$2:$A$7,ryhmat!$B$2:$B$7)</f>
        <v>Tarvikkeet</v>
      </c>
      <c r="K5984">
        <f>Table1[[#This Row],[Myyntihinta]]-Table1[[#This Row],[Ostohinta]]</f>
        <v>3.2200000000000006</v>
      </c>
    </row>
    <row r="5985" spans="1:11" x14ac:dyDescent="0.2">
      <c r="A5985">
        <v>56483</v>
      </c>
      <c r="B5985" s="21">
        <v>45163</v>
      </c>
      <c r="C5985" s="26" t="s">
        <v>828</v>
      </c>
      <c r="D5985">
        <v>1</v>
      </c>
      <c r="E5985">
        <v>9</v>
      </c>
      <c r="F5985">
        <v>14</v>
      </c>
      <c r="G5985">
        <v>11.24</v>
      </c>
      <c r="H5985" t="str">
        <f>_xlfn.XLOOKUP(Table1[[#This Row],[MyyjäID]],myyjat!$A$2:$A$16,myyjat!$B$2:$B$16)</f>
        <v>Maija</v>
      </c>
      <c r="I5985">
        <f>_xlfn.XLOOKUP(Table1[[#This Row],[Tuotenumero]],tuotteet!$A$2:$A$26,tuotteet!$C$2:$C$26)</f>
        <v>4</v>
      </c>
      <c r="J5985" t="str">
        <f>_xlfn.XLOOKUP(Table1[[#This Row],[ryhmäID]],ryhmat!$A$2:$A$7,ryhmat!$B$2:$B$7)</f>
        <v>Tarvikkeet</v>
      </c>
      <c r="K5985">
        <f>Table1[[#This Row],[Myyntihinta]]-Table1[[#This Row],[Ostohinta]]</f>
        <v>2.76</v>
      </c>
    </row>
    <row r="5986" spans="1:11" x14ac:dyDescent="0.2">
      <c r="A5986">
        <v>56484</v>
      </c>
      <c r="B5986" s="21">
        <v>45164</v>
      </c>
      <c r="C5986" s="26" t="s">
        <v>828</v>
      </c>
      <c r="D5986">
        <v>1</v>
      </c>
      <c r="E5986">
        <v>2</v>
      </c>
      <c r="F5986">
        <v>15</v>
      </c>
      <c r="G5986">
        <v>11.26</v>
      </c>
      <c r="H5986" t="str">
        <f>_xlfn.XLOOKUP(Table1[[#This Row],[MyyjäID]],myyjat!$A$2:$A$16,myyjat!$B$2:$B$16)</f>
        <v>Petteri</v>
      </c>
      <c r="I5986">
        <f>_xlfn.XLOOKUP(Table1[[#This Row],[Tuotenumero]],tuotteet!$A$2:$A$26,tuotteet!$C$2:$C$26)</f>
        <v>4</v>
      </c>
      <c r="J5986" t="str">
        <f>_xlfn.XLOOKUP(Table1[[#This Row],[ryhmäID]],ryhmat!$A$2:$A$7,ryhmat!$B$2:$B$7)</f>
        <v>Tarvikkeet</v>
      </c>
      <c r="K5986">
        <f>Table1[[#This Row],[Myyntihinta]]-Table1[[#This Row],[Ostohinta]]</f>
        <v>3.74</v>
      </c>
    </row>
    <row r="5987" spans="1:11" x14ac:dyDescent="0.2">
      <c r="A5987">
        <v>56485</v>
      </c>
      <c r="B5987" s="21">
        <v>45164</v>
      </c>
      <c r="C5987" s="26" t="s">
        <v>831</v>
      </c>
      <c r="D5987">
        <v>1</v>
      </c>
      <c r="E5987">
        <v>18</v>
      </c>
      <c r="F5987">
        <v>112</v>
      </c>
      <c r="G5987">
        <v>78.010000000000005</v>
      </c>
      <c r="H5987" t="str">
        <f>_xlfn.XLOOKUP(Table1[[#This Row],[MyyjäID]],myyjat!$A$2:$A$16,myyjat!$B$2:$B$16)</f>
        <v>Juhani</v>
      </c>
      <c r="I5987">
        <f>_xlfn.XLOOKUP(Table1[[#This Row],[Tuotenumero]],tuotteet!$A$2:$A$26,tuotteet!$C$2:$C$26)</f>
        <v>6</v>
      </c>
      <c r="J5987" t="str">
        <f>_xlfn.XLOOKUP(Table1[[#This Row],[ryhmäID]],ryhmat!$A$2:$A$7,ryhmat!$B$2:$B$7)</f>
        <v>Digiboxit</v>
      </c>
      <c r="K5987">
        <f>Table1[[#This Row],[Myyntihinta]]-Table1[[#This Row],[Ostohinta]]</f>
        <v>33.989999999999995</v>
      </c>
    </row>
    <row r="5988" spans="1:11" x14ac:dyDescent="0.2">
      <c r="A5988">
        <v>56486</v>
      </c>
      <c r="B5988" s="21">
        <v>45165</v>
      </c>
      <c r="C5988" s="26" t="s">
        <v>827</v>
      </c>
      <c r="D5988">
        <v>1</v>
      </c>
      <c r="E5988">
        <v>9</v>
      </c>
      <c r="F5988">
        <v>235</v>
      </c>
      <c r="G5988">
        <v>133.11000000000001</v>
      </c>
      <c r="H5988" t="str">
        <f>_xlfn.XLOOKUP(Table1[[#This Row],[MyyjäID]],myyjat!$A$2:$A$16,myyjat!$B$2:$B$16)</f>
        <v>Maija</v>
      </c>
      <c r="I5988">
        <f>_xlfn.XLOOKUP(Table1[[#This Row],[Tuotenumero]],tuotteet!$A$2:$A$26,tuotteet!$C$2:$C$26)</f>
        <v>1</v>
      </c>
      <c r="J5988" t="str">
        <f>_xlfn.XLOOKUP(Table1[[#This Row],[ryhmäID]],ryhmat!$A$2:$A$7,ryhmat!$B$2:$B$7)</f>
        <v>Äänentoisto</v>
      </c>
      <c r="K5988">
        <f>Table1[[#This Row],[Myyntihinta]]-Table1[[#This Row],[Ostohinta]]</f>
        <v>101.88999999999999</v>
      </c>
    </row>
    <row r="5989" spans="1:11" x14ac:dyDescent="0.2">
      <c r="A5989">
        <v>56487</v>
      </c>
      <c r="B5989" s="21">
        <v>45165</v>
      </c>
      <c r="C5989" s="26" t="s">
        <v>828</v>
      </c>
      <c r="D5989">
        <v>1</v>
      </c>
      <c r="E5989">
        <v>5</v>
      </c>
      <c r="F5989">
        <v>14</v>
      </c>
      <c r="G5989">
        <v>10.87</v>
      </c>
      <c r="H5989" t="str">
        <f>_xlfn.XLOOKUP(Table1[[#This Row],[MyyjäID]],myyjat!$A$2:$A$16,myyjat!$B$2:$B$16)</f>
        <v>Liisa</v>
      </c>
      <c r="I5989">
        <f>_xlfn.XLOOKUP(Table1[[#This Row],[Tuotenumero]],tuotteet!$A$2:$A$26,tuotteet!$C$2:$C$26)</f>
        <v>4</v>
      </c>
      <c r="J5989" t="str">
        <f>_xlfn.XLOOKUP(Table1[[#This Row],[ryhmäID]],ryhmat!$A$2:$A$7,ryhmat!$B$2:$B$7)</f>
        <v>Tarvikkeet</v>
      </c>
      <c r="K5989">
        <f>Table1[[#This Row],[Myyntihinta]]-Table1[[#This Row],[Ostohinta]]</f>
        <v>3.1300000000000008</v>
      </c>
    </row>
    <row r="5990" spans="1:11" x14ac:dyDescent="0.2">
      <c r="A5990">
        <v>56488</v>
      </c>
      <c r="B5990" s="21">
        <v>45165</v>
      </c>
      <c r="C5990" s="26" t="s">
        <v>828</v>
      </c>
      <c r="D5990">
        <v>1</v>
      </c>
      <c r="E5990">
        <v>16</v>
      </c>
      <c r="F5990">
        <v>15</v>
      </c>
      <c r="G5990">
        <v>10.39</v>
      </c>
      <c r="H5990" t="str">
        <f>_xlfn.XLOOKUP(Table1[[#This Row],[MyyjäID]],myyjat!$A$2:$A$16,myyjat!$B$2:$B$16)</f>
        <v>Sanni</v>
      </c>
      <c r="I5990">
        <f>_xlfn.XLOOKUP(Table1[[#This Row],[Tuotenumero]],tuotteet!$A$2:$A$26,tuotteet!$C$2:$C$26)</f>
        <v>4</v>
      </c>
      <c r="J5990" t="str">
        <f>_xlfn.XLOOKUP(Table1[[#This Row],[ryhmäID]],ryhmat!$A$2:$A$7,ryhmat!$B$2:$B$7)</f>
        <v>Tarvikkeet</v>
      </c>
      <c r="K5990">
        <f>Table1[[#This Row],[Myyntihinta]]-Table1[[#This Row],[Ostohinta]]</f>
        <v>4.6099999999999994</v>
      </c>
    </row>
    <row r="5991" spans="1:11" x14ac:dyDescent="0.2">
      <c r="A5991">
        <v>56489</v>
      </c>
      <c r="B5991" s="21">
        <v>45165</v>
      </c>
      <c r="C5991" s="26" t="s">
        <v>828</v>
      </c>
      <c r="D5991">
        <v>1</v>
      </c>
      <c r="E5991">
        <v>16</v>
      </c>
      <c r="F5991">
        <v>14</v>
      </c>
      <c r="G5991">
        <v>10.220000000000001</v>
      </c>
      <c r="H5991" t="str">
        <f>_xlfn.XLOOKUP(Table1[[#This Row],[MyyjäID]],myyjat!$A$2:$A$16,myyjat!$B$2:$B$16)</f>
        <v>Sanni</v>
      </c>
      <c r="I5991">
        <f>_xlfn.XLOOKUP(Table1[[#This Row],[Tuotenumero]],tuotteet!$A$2:$A$26,tuotteet!$C$2:$C$26)</f>
        <v>4</v>
      </c>
      <c r="J5991" t="str">
        <f>_xlfn.XLOOKUP(Table1[[#This Row],[ryhmäID]],ryhmat!$A$2:$A$7,ryhmat!$B$2:$B$7)</f>
        <v>Tarvikkeet</v>
      </c>
      <c r="K5991">
        <f>Table1[[#This Row],[Myyntihinta]]-Table1[[#This Row],[Ostohinta]]</f>
        <v>3.7799999999999994</v>
      </c>
    </row>
    <row r="5992" spans="1:11" x14ac:dyDescent="0.2">
      <c r="A5992">
        <v>56490</v>
      </c>
      <c r="B5992" s="21">
        <v>45165</v>
      </c>
      <c r="C5992" s="26" t="s">
        <v>828</v>
      </c>
      <c r="D5992">
        <v>1</v>
      </c>
      <c r="E5992">
        <v>1</v>
      </c>
      <c r="F5992">
        <v>15</v>
      </c>
      <c r="G5992">
        <v>10.26</v>
      </c>
      <c r="H5992" t="str">
        <f>_xlfn.XLOOKUP(Table1[[#This Row],[MyyjäID]],myyjat!$A$2:$A$16,myyjat!$B$2:$B$16)</f>
        <v>Jani</v>
      </c>
      <c r="I5992">
        <f>_xlfn.XLOOKUP(Table1[[#This Row],[Tuotenumero]],tuotteet!$A$2:$A$26,tuotteet!$C$2:$C$26)</f>
        <v>4</v>
      </c>
      <c r="J5992" t="str">
        <f>_xlfn.XLOOKUP(Table1[[#This Row],[ryhmäID]],ryhmat!$A$2:$A$7,ryhmat!$B$2:$B$7)</f>
        <v>Tarvikkeet</v>
      </c>
      <c r="K5992">
        <f>Table1[[#This Row],[Myyntihinta]]-Table1[[#This Row],[Ostohinta]]</f>
        <v>4.74</v>
      </c>
    </row>
    <row r="5993" spans="1:11" x14ac:dyDescent="0.2">
      <c r="A5993">
        <v>56491</v>
      </c>
      <c r="B5993" s="21">
        <v>45166</v>
      </c>
      <c r="C5993" s="26" t="s">
        <v>828</v>
      </c>
      <c r="D5993">
        <v>1</v>
      </c>
      <c r="E5993">
        <v>3</v>
      </c>
      <c r="F5993">
        <v>15</v>
      </c>
      <c r="G5993">
        <v>10.43</v>
      </c>
      <c r="H5993" t="str">
        <f>_xlfn.XLOOKUP(Table1[[#This Row],[MyyjäID]],myyjat!$A$2:$A$16,myyjat!$B$2:$B$16)</f>
        <v>Pekka</v>
      </c>
      <c r="I5993">
        <f>_xlfn.XLOOKUP(Table1[[#This Row],[Tuotenumero]],tuotteet!$A$2:$A$26,tuotteet!$C$2:$C$26)</f>
        <v>4</v>
      </c>
      <c r="J5993" t="str">
        <f>_xlfn.XLOOKUP(Table1[[#This Row],[ryhmäID]],ryhmat!$A$2:$A$7,ryhmat!$B$2:$B$7)</f>
        <v>Tarvikkeet</v>
      </c>
      <c r="K5993">
        <f>Table1[[#This Row],[Myyntihinta]]-Table1[[#This Row],[Ostohinta]]</f>
        <v>4.57</v>
      </c>
    </row>
    <row r="5994" spans="1:11" x14ac:dyDescent="0.2">
      <c r="A5994">
        <v>56492</v>
      </c>
      <c r="B5994" s="21">
        <v>45166</v>
      </c>
      <c r="C5994" s="26" t="s">
        <v>828</v>
      </c>
      <c r="D5994">
        <v>1</v>
      </c>
      <c r="E5994">
        <v>13</v>
      </c>
      <c r="F5994">
        <v>15</v>
      </c>
      <c r="G5994">
        <v>10.87</v>
      </c>
      <c r="H5994" t="str">
        <f>_xlfn.XLOOKUP(Table1[[#This Row],[MyyjäID]],myyjat!$A$2:$A$16,myyjat!$B$2:$B$16)</f>
        <v>Mari</v>
      </c>
      <c r="I5994">
        <f>_xlfn.XLOOKUP(Table1[[#This Row],[Tuotenumero]],tuotteet!$A$2:$A$26,tuotteet!$C$2:$C$26)</f>
        <v>4</v>
      </c>
      <c r="J5994" t="str">
        <f>_xlfn.XLOOKUP(Table1[[#This Row],[ryhmäID]],ryhmat!$A$2:$A$7,ryhmat!$B$2:$B$7)</f>
        <v>Tarvikkeet</v>
      </c>
      <c r="K5994">
        <f>Table1[[#This Row],[Myyntihinta]]-Table1[[#This Row],[Ostohinta]]</f>
        <v>4.1300000000000008</v>
      </c>
    </row>
    <row r="5995" spans="1:11" x14ac:dyDescent="0.2">
      <c r="A5995">
        <v>56493</v>
      </c>
      <c r="B5995" s="21">
        <v>45166</v>
      </c>
      <c r="C5995" s="26" t="s">
        <v>828</v>
      </c>
      <c r="D5995">
        <v>1</v>
      </c>
      <c r="E5995">
        <v>1</v>
      </c>
      <c r="F5995">
        <v>14</v>
      </c>
      <c r="G5995">
        <v>11.24</v>
      </c>
      <c r="H5995" t="str">
        <f>_xlfn.XLOOKUP(Table1[[#This Row],[MyyjäID]],myyjat!$A$2:$A$16,myyjat!$B$2:$B$16)</f>
        <v>Jani</v>
      </c>
      <c r="I5995">
        <f>_xlfn.XLOOKUP(Table1[[#This Row],[Tuotenumero]],tuotteet!$A$2:$A$26,tuotteet!$C$2:$C$26)</f>
        <v>4</v>
      </c>
      <c r="J5995" t="str">
        <f>_xlfn.XLOOKUP(Table1[[#This Row],[ryhmäID]],ryhmat!$A$2:$A$7,ryhmat!$B$2:$B$7)</f>
        <v>Tarvikkeet</v>
      </c>
      <c r="K5995">
        <f>Table1[[#This Row],[Myyntihinta]]-Table1[[#This Row],[Ostohinta]]</f>
        <v>2.76</v>
      </c>
    </row>
    <row r="5996" spans="1:11" x14ac:dyDescent="0.2">
      <c r="A5996">
        <v>56494</v>
      </c>
      <c r="B5996" s="21">
        <v>45166</v>
      </c>
      <c r="C5996" s="26" t="s">
        <v>826</v>
      </c>
      <c r="D5996">
        <v>1</v>
      </c>
      <c r="E5996">
        <v>18</v>
      </c>
      <c r="F5996">
        <v>18</v>
      </c>
      <c r="G5996">
        <v>9.06</v>
      </c>
      <c r="H5996" t="str">
        <f>_xlfn.XLOOKUP(Table1[[#This Row],[MyyjäID]],myyjat!$A$2:$A$16,myyjat!$B$2:$B$16)</f>
        <v>Juhani</v>
      </c>
      <c r="I5996">
        <f>_xlfn.XLOOKUP(Table1[[#This Row],[Tuotenumero]],tuotteet!$A$2:$A$26,tuotteet!$C$2:$C$26)</f>
        <v>4</v>
      </c>
      <c r="J5996" t="str">
        <f>_xlfn.XLOOKUP(Table1[[#This Row],[ryhmäID]],ryhmat!$A$2:$A$7,ryhmat!$B$2:$B$7)</f>
        <v>Tarvikkeet</v>
      </c>
      <c r="K5996">
        <f>Table1[[#This Row],[Myyntihinta]]-Table1[[#This Row],[Ostohinta]]</f>
        <v>8.94</v>
      </c>
    </row>
    <row r="5997" spans="1:11" x14ac:dyDescent="0.2">
      <c r="A5997">
        <v>56495</v>
      </c>
      <c r="B5997" s="21">
        <v>45166</v>
      </c>
      <c r="C5997" s="26" t="s">
        <v>828</v>
      </c>
      <c r="D5997">
        <v>1</v>
      </c>
      <c r="E5997">
        <v>16</v>
      </c>
      <c r="F5997">
        <v>15</v>
      </c>
      <c r="G5997">
        <v>10.15</v>
      </c>
      <c r="H5997" t="str">
        <f>_xlfn.XLOOKUP(Table1[[#This Row],[MyyjäID]],myyjat!$A$2:$A$16,myyjat!$B$2:$B$16)</f>
        <v>Sanni</v>
      </c>
      <c r="I5997">
        <f>_xlfn.XLOOKUP(Table1[[#This Row],[Tuotenumero]],tuotteet!$A$2:$A$26,tuotteet!$C$2:$C$26)</f>
        <v>4</v>
      </c>
      <c r="J5997" t="str">
        <f>_xlfn.XLOOKUP(Table1[[#This Row],[ryhmäID]],ryhmat!$A$2:$A$7,ryhmat!$B$2:$B$7)</f>
        <v>Tarvikkeet</v>
      </c>
      <c r="K5997">
        <f>Table1[[#This Row],[Myyntihinta]]-Table1[[#This Row],[Ostohinta]]</f>
        <v>4.8499999999999996</v>
      </c>
    </row>
    <row r="5998" spans="1:11" x14ac:dyDescent="0.2">
      <c r="A5998">
        <v>56496</v>
      </c>
      <c r="B5998" s="21">
        <v>45166</v>
      </c>
      <c r="C5998" s="26" t="s">
        <v>829</v>
      </c>
      <c r="D5998">
        <v>1</v>
      </c>
      <c r="E5998">
        <v>7</v>
      </c>
      <c r="F5998">
        <v>316</v>
      </c>
      <c r="G5998">
        <v>221.53</v>
      </c>
      <c r="H5998" t="str">
        <f>_xlfn.XLOOKUP(Table1[[#This Row],[MyyjäID]],myyjat!$A$2:$A$16,myyjat!$B$2:$B$16)</f>
        <v>Rauno</v>
      </c>
      <c r="I5998">
        <f>_xlfn.XLOOKUP(Table1[[#This Row],[Tuotenumero]],tuotteet!$A$2:$A$26,tuotteet!$C$2:$C$26)</f>
        <v>3</v>
      </c>
      <c r="J5998" t="str">
        <f>_xlfn.XLOOKUP(Table1[[#This Row],[ryhmäID]],ryhmat!$A$2:$A$7,ryhmat!$B$2:$B$7)</f>
        <v>TV</v>
      </c>
      <c r="K5998">
        <f>Table1[[#This Row],[Myyntihinta]]-Table1[[#This Row],[Ostohinta]]</f>
        <v>94.47</v>
      </c>
    </row>
    <row r="5999" spans="1:11" x14ac:dyDescent="0.2">
      <c r="A5999">
        <v>56497</v>
      </c>
      <c r="B5999" s="21">
        <v>45167</v>
      </c>
      <c r="C5999" s="26" t="s">
        <v>827</v>
      </c>
      <c r="D5999">
        <v>1</v>
      </c>
      <c r="E5999">
        <v>13</v>
      </c>
      <c r="F5999">
        <v>238</v>
      </c>
      <c r="G5999">
        <v>130.12</v>
      </c>
      <c r="H5999" t="str">
        <f>_xlfn.XLOOKUP(Table1[[#This Row],[MyyjäID]],myyjat!$A$2:$A$16,myyjat!$B$2:$B$16)</f>
        <v>Mari</v>
      </c>
      <c r="I5999">
        <f>_xlfn.XLOOKUP(Table1[[#This Row],[Tuotenumero]],tuotteet!$A$2:$A$26,tuotteet!$C$2:$C$26)</f>
        <v>1</v>
      </c>
      <c r="J5999" t="str">
        <f>_xlfn.XLOOKUP(Table1[[#This Row],[ryhmäID]],ryhmat!$A$2:$A$7,ryhmat!$B$2:$B$7)</f>
        <v>Äänentoisto</v>
      </c>
      <c r="K5999">
        <f>Table1[[#This Row],[Myyntihinta]]-Table1[[#This Row],[Ostohinta]]</f>
        <v>107.88</v>
      </c>
    </row>
    <row r="6000" spans="1:11" x14ac:dyDescent="0.2">
      <c r="A6000">
        <v>56498</v>
      </c>
      <c r="B6000" s="21">
        <v>45167</v>
      </c>
      <c r="C6000" s="26" t="s">
        <v>833</v>
      </c>
      <c r="D6000">
        <v>1</v>
      </c>
      <c r="E6000">
        <v>16</v>
      </c>
      <c r="F6000">
        <v>32</v>
      </c>
      <c r="G6000">
        <v>18.329999999999998</v>
      </c>
      <c r="H6000" t="str">
        <f>_xlfn.XLOOKUP(Table1[[#This Row],[MyyjäID]],myyjat!$A$2:$A$16,myyjat!$B$2:$B$16)</f>
        <v>Sanni</v>
      </c>
      <c r="I6000">
        <f>_xlfn.XLOOKUP(Table1[[#This Row],[Tuotenumero]],tuotteet!$A$2:$A$26,tuotteet!$C$2:$C$26)</f>
        <v>4</v>
      </c>
      <c r="J6000" t="str">
        <f>_xlfn.XLOOKUP(Table1[[#This Row],[ryhmäID]],ryhmat!$A$2:$A$7,ryhmat!$B$2:$B$7)</f>
        <v>Tarvikkeet</v>
      </c>
      <c r="K6000">
        <f>Table1[[#This Row],[Myyntihinta]]-Table1[[#This Row],[Ostohinta]]</f>
        <v>13.670000000000002</v>
      </c>
    </row>
    <row r="6001" spans="1:11" x14ac:dyDescent="0.2">
      <c r="A6001">
        <v>56499</v>
      </c>
      <c r="B6001" s="21">
        <v>45167</v>
      </c>
      <c r="C6001" s="26" t="s">
        <v>828</v>
      </c>
      <c r="D6001">
        <v>1</v>
      </c>
      <c r="E6001">
        <v>16</v>
      </c>
      <c r="F6001">
        <v>15</v>
      </c>
      <c r="G6001">
        <v>11.24</v>
      </c>
      <c r="H6001" t="str">
        <f>_xlfn.XLOOKUP(Table1[[#This Row],[MyyjäID]],myyjat!$A$2:$A$16,myyjat!$B$2:$B$16)</f>
        <v>Sanni</v>
      </c>
      <c r="I6001">
        <f>_xlfn.XLOOKUP(Table1[[#This Row],[Tuotenumero]],tuotteet!$A$2:$A$26,tuotteet!$C$2:$C$26)</f>
        <v>4</v>
      </c>
      <c r="J6001" t="str">
        <f>_xlfn.XLOOKUP(Table1[[#This Row],[ryhmäID]],ryhmat!$A$2:$A$7,ryhmat!$B$2:$B$7)</f>
        <v>Tarvikkeet</v>
      </c>
      <c r="K6001">
        <f>Table1[[#This Row],[Myyntihinta]]-Table1[[#This Row],[Ostohinta]]</f>
        <v>3.76</v>
      </c>
    </row>
    <row r="6002" spans="1:11" x14ac:dyDescent="0.2">
      <c r="A6002">
        <v>56500</v>
      </c>
      <c r="B6002" s="21">
        <v>45167</v>
      </c>
      <c r="C6002" s="26" t="s">
        <v>828</v>
      </c>
      <c r="D6002">
        <v>1</v>
      </c>
      <c r="E6002">
        <v>7</v>
      </c>
      <c r="F6002">
        <v>14</v>
      </c>
      <c r="G6002">
        <v>10.35</v>
      </c>
      <c r="H6002" t="str">
        <f>_xlfn.XLOOKUP(Table1[[#This Row],[MyyjäID]],myyjat!$A$2:$A$16,myyjat!$B$2:$B$16)</f>
        <v>Rauno</v>
      </c>
      <c r="I6002">
        <f>_xlfn.XLOOKUP(Table1[[#This Row],[Tuotenumero]],tuotteet!$A$2:$A$26,tuotteet!$C$2:$C$26)</f>
        <v>4</v>
      </c>
      <c r="J6002" t="str">
        <f>_xlfn.XLOOKUP(Table1[[#This Row],[ryhmäID]],ryhmat!$A$2:$A$7,ryhmat!$B$2:$B$7)</f>
        <v>Tarvikkeet</v>
      </c>
      <c r="K6002">
        <f>Table1[[#This Row],[Myyntihinta]]-Table1[[#This Row],[Ostohinta]]</f>
        <v>3.6500000000000004</v>
      </c>
    </row>
    <row r="6003" spans="1:11" x14ac:dyDescent="0.2">
      <c r="A6003">
        <v>56501</v>
      </c>
      <c r="B6003" s="21">
        <v>45168</v>
      </c>
      <c r="C6003" s="26" t="s">
        <v>828</v>
      </c>
      <c r="D6003">
        <v>1</v>
      </c>
      <c r="E6003">
        <v>7</v>
      </c>
      <c r="F6003">
        <v>15</v>
      </c>
      <c r="G6003">
        <v>11</v>
      </c>
      <c r="H6003" t="str">
        <f>_xlfn.XLOOKUP(Table1[[#This Row],[MyyjäID]],myyjat!$A$2:$A$16,myyjat!$B$2:$B$16)</f>
        <v>Rauno</v>
      </c>
      <c r="I6003">
        <f>_xlfn.XLOOKUP(Table1[[#This Row],[Tuotenumero]],tuotteet!$A$2:$A$26,tuotteet!$C$2:$C$26)</f>
        <v>4</v>
      </c>
      <c r="J6003" t="str">
        <f>_xlfn.XLOOKUP(Table1[[#This Row],[ryhmäID]],ryhmat!$A$2:$A$7,ryhmat!$B$2:$B$7)</f>
        <v>Tarvikkeet</v>
      </c>
      <c r="K6003">
        <f>Table1[[#This Row],[Myyntihinta]]-Table1[[#This Row],[Ostohinta]]</f>
        <v>4</v>
      </c>
    </row>
    <row r="6004" spans="1:11" x14ac:dyDescent="0.2">
      <c r="A6004">
        <v>56502</v>
      </c>
      <c r="B6004" s="21">
        <v>45169</v>
      </c>
      <c r="C6004" s="26" t="s">
        <v>830</v>
      </c>
      <c r="D6004">
        <v>1</v>
      </c>
      <c r="E6004">
        <v>14</v>
      </c>
      <c r="F6004">
        <v>54</v>
      </c>
      <c r="G6004">
        <v>41.77</v>
      </c>
      <c r="H6004" t="str">
        <f>_xlfn.XLOOKUP(Table1[[#This Row],[MyyjäID]],myyjat!$A$2:$A$16,myyjat!$B$2:$B$16)</f>
        <v>Hillevi</v>
      </c>
      <c r="I6004">
        <f>_xlfn.XLOOKUP(Table1[[#This Row],[Tuotenumero]],tuotteet!$A$2:$A$26,tuotteet!$C$2:$C$26)</f>
        <v>4</v>
      </c>
      <c r="J6004" t="str">
        <f>_xlfn.XLOOKUP(Table1[[#This Row],[ryhmäID]],ryhmat!$A$2:$A$7,ryhmat!$B$2:$B$7)</f>
        <v>Tarvikkeet</v>
      </c>
      <c r="K6004">
        <f>Table1[[#This Row],[Myyntihinta]]-Table1[[#This Row],[Ostohinta]]</f>
        <v>12.229999999999997</v>
      </c>
    </row>
    <row r="6005" spans="1:11" x14ac:dyDescent="0.2">
      <c r="A6005">
        <v>56503</v>
      </c>
      <c r="B6005" s="21">
        <v>45169</v>
      </c>
      <c r="C6005" s="26" t="s">
        <v>831</v>
      </c>
      <c r="D6005">
        <v>1</v>
      </c>
      <c r="E6005">
        <v>6</v>
      </c>
      <c r="F6005">
        <v>109</v>
      </c>
      <c r="G6005">
        <v>75.33</v>
      </c>
      <c r="H6005" t="str">
        <f>_xlfn.XLOOKUP(Table1[[#This Row],[MyyjäID]],myyjat!$A$2:$A$16,myyjat!$B$2:$B$16)</f>
        <v>Hessu</v>
      </c>
      <c r="I6005">
        <f>_xlfn.XLOOKUP(Table1[[#This Row],[Tuotenumero]],tuotteet!$A$2:$A$26,tuotteet!$C$2:$C$26)</f>
        <v>6</v>
      </c>
      <c r="J6005" t="str">
        <f>_xlfn.XLOOKUP(Table1[[#This Row],[ryhmäID]],ryhmat!$A$2:$A$7,ryhmat!$B$2:$B$7)</f>
        <v>Digiboxit</v>
      </c>
      <c r="K6005">
        <f>Table1[[#This Row],[Myyntihinta]]-Table1[[#This Row],[Ostohinta]]</f>
        <v>33.67</v>
      </c>
    </row>
    <row r="6006" spans="1:11" x14ac:dyDescent="0.2">
      <c r="A6006">
        <v>56504</v>
      </c>
      <c r="B6006" s="21">
        <v>45169</v>
      </c>
      <c r="C6006" s="26" t="s">
        <v>828</v>
      </c>
      <c r="D6006">
        <v>1</v>
      </c>
      <c r="E6006">
        <v>16</v>
      </c>
      <c r="F6006">
        <v>15</v>
      </c>
      <c r="G6006">
        <v>10.29</v>
      </c>
      <c r="H6006" t="str">
        <f>_xlfn.XLOOKUP(Table1[[#This Row],[MyyjäID]],myyjat!$A$2:$A$16,myyjat!$B$2:$B$16)</f>
        <v>Sanni</v>
      </c>
      <c r="I6006">
        <f>_xlfn.XLOOKUP(Table1[[#This Row],[Tuotenumero]],tuotteet!$A$2:$A$26,tuotteet!$C$2:$C$26)</f>
        <v>4</v>
      </c>
      <c r="J6006" t="str">
        <f>_xlfn.XLOOKUP(Table1[[#This Row],[ryhmäID]],ryhmat!$A$2:$A$7,ryhmat!$B$2:$B$7)</f>
        <v>Tarvikkeet</v>
      </c>
      <c r="K6006">
        <f>Table1[[#This Row],[Myyntihinta]]-Table1[[#This Row],[Ostohinta]]</f>
        <v>4.7100000000000009</v>
      </c>
    </row>
    <row r="6007" spans="1:11" x14ac:dyDescent="0.2">
      <c r="A6007">
        <v>56505</v>
      </c>
      <c r="B6007" s="21">
        <v>45170</v>
      </c>
      <c r="C6007" s="26" t="s">
        <v>828</v>
      </c>
      <c r="D6007">
        <v>1</v>
      </c>
      <c r="E6007">
        <v>6</v>
      </c>
      <c r="F6007">
        <v>15</v>
      </c>
      <c r="G6007">
        <v>11.12</v>
      </c>
      <c r="H6007" t="str">
        <f>_xlfn.XLOOKUP(Table1[[#This Row],[MyyjäID]],myyjat!$A$2:$A$16,myyjat!$B$2:$B$16)</f>
        <v>Hessu</v>
      </c>
      <c r="I6007">
        <f>_xlfn.XLOOKUP(Table1[[#This Row],[Tuotenumero]],tuotteet!$A$2:$A$26,tuotteet!$C$2:$C$26)</f>
        <v>4</v>
      </c>
      <c r="J6007" t="str">
        <f>_xlfn.XLOOKUP(Table1[[#This Row],[ryhmäID]],ryhmat!$A$2:$A$7,ryhmat!$B$2:$B$7)</f>
        <v>Tarvikkeet</v>
      </c>
      <c r="K6007">
        <f>Table1[[#This Row],[Myyntihinta]]-Table1[[#This Row],[Ostohinta]]</f>
        <v>3.8800000000000008</v>
      </c>
    </row>
    <row r="6008" spans="1:11" x14ac:dyDescent="0.2">
      <c r="A6008">
        <v>56506</v>
      </c>
      <c r="B6008" s="21">
        <v>45171</v>
      </c>
      <c r="C6008" s="26" t="s">
        <v>828</v>
      </c>
      <c r="D6008">
        <v>1</v>
      </c>
      <c r="E6008">
        <v>6</v>
      </c>
      <c r="F6008">
        <v>15</v>
      </c>
      <c r="G6008">
        <v>10.66</v>
      </c>
      <c r="H6008" t="str">
        <f>_xlfn.XLOOKUP(Table1[[#This Row],[MyyjäID]],myyjat!$A$2:$A$16,myyjat!$B$2:$B$16)</f>
        <v>Hessu</v>
      </c>
      <c r="I6008">
        <f>_xlfn.XLOOKUP(Table1[[#This Row],[Tuotenumero]],tuotteet!$A$2:$A$26,tuotteet!$C$2:$C$26)</f>
        <v>4</v>
      </c>
      <c r="J6008" t="str">
        <f>_xlfn.XLOOKUP(Table1[[#This Row],[ryhmäID]],ryhmat!$A$2:$A$7,ryhmat!$B$2:$B$7)</f>
        <v>Tarvikkeet</v>
      </c>
      <c r="K6008">
        <f>Table1[[#This Row],[Myyntihinta]]-Table1[[#This Row],[Ostohinta]]</f>
        <v>4.34</v>
      </c>
    </row>
    <row r="6009" spans="1:11" x14ac:dyDescent="0.2">
      <c r="A6009">
        <v>56507</v>
      </c>
      <c r="B6009" s="21">
        <v>45171</v>
      </c>
      <c r="C6009" s="26" t="s">
        <v>827</v>
      </c>
      <c r="D6009">
        <v>1</v>
      </c>
      <c r="E6009">
        <v>10</v>
      </c>
      <c r="F6009">
        <v>247</v>
      </c>
      <c r="G6009">
        <v>134.44999999999999</v>
      </c>
      <c r="H6009" t="str">
        <f>_xlfn.XLOOKUP(Table1[[#This Row],[MyyjäID]],myyjat!$A$2:$A$16,myyjat!$B$2:$B$16)</f>
        <v>Jenni</v>
      </c>
      <c r="I6009">
        <f>_xlfn.XLOOKUP(Table1[[#This Row],[Tuotenumero]],tuotteet!$A$2:$A$26,tuotteet!$C$2:$C$26)</f>
        <v>1</v>
      </c>
      <c r="J6009" t="str">
        <f>_xlfn.XLOOKUP(Table1[[#This Row],[ryhmäID]],ryhmat!$A$2:$A$7,ryhmat!$B$2:$B$7)</f>
        <v>Äänentoisto</v>
      </c>
      <c r="K6009">
        <f>Table1[[#This Row],[Myyntihinta]]-Table1[[#This Row],[Ostohinta]]</f>
        <v>112.55000000000001</v>
      </c>
    </row>
    <row r="6010" spans="1:11" x14ac:dyDescent="0.2">
      <c r="A6010">
        <v>56508</v>
      </c>
      <c r="B6010" s="21">
        <v>45171</v>
      </c>
      <c r="C6010" s="26" t="s">
        <v>829</v>
      </c>
      <c r="D6010">
        <v>1</v>
      </c>
      <c r="E6010">
        <v>1</v>
      </c>
      <c r="F6010">
        <v>349</v>
      </c>
      <c r="G6010">
        <v>221.29</v>
      </c>
      <c r="H6010" t="str">
        <f>_xlfn.XLOOKUP(Table1[[#This Row],[MyyjäID]],myyjat!$A$2:$A$16,myyjat!$B$2:$B$16)</f>
        <v>Jani</v>
      </c>
      <c r="I6010">
        <f>_xlfn.XLOOKUP(Table1[[#This Row],[Tuotenumero]],tuotteet!$A$2:$A$26,tuotteet!$C$2:$C$26)</f>
        <v>3</v>
      </c>
      <c r="J6010" t="str">
        <f>_xlfn.XLOOKUP(Table1[[#This Row],[ryhmäID]],ryhmat!$A$2:$A$7,ryhmat!$B$2:$B$7)</f>
        <v>TV</v>
      </c>
      <c r="K6010">
        <f>Table1[[#This Row],[Myyntihinta]]-Table1[[#This Row],[Ostohinta]]</f>
        <v>127.71000000000001</v>
      </c>
    </row>
    <row r="6011" spans="1:11" x14ac:dyDescent="0.2">
      <c r="A6011">
        <v>56509</v>
      </c>
      <c r="B6011" s="21">
        <v>45172</v>
      </c>
      <c r="C6011" s="26" t="s">
        <v>828</v>
      </c>
      <c r="D6011">
        <v>1</v>
      </c>
      <c r="E6011">
        <v>7</v>
      </c>
      <c r="F6011">
        <v>14</v>
      </c>
      <c r="G6011">
        <v>10.87</v>
      </c>
      <c r="H6011" t="str">
        <f>_xlfn.XLOOKUP(Table1[[#This Row],[MyyjäID]],myyjat!$A$2:$A$16,myyjat!$B$2:$B$16)</f>
        <v>Rauno</v>
      </c>
      <c r="I6011">
        <f>_xlfn.XLOOKUP(Table1[[#This Row],[Tuotenumero]],tuotteet!$A$2:$A$26,tuotteet!$C$2:$C$26)</f>
        <v>4</v>
      </c>
      <c r="J6011" t="str">
        <f>_xlfn.XLOOKUP(Table1[[#This Row],[ryhmäID]],ryhmat!$A$2:$A$7,ryhmat!$B$2:$B$7)</f>
        <v>Tarvikkeet</v>
      </c>
      <c r="K6011">
        <f>Table1[[#This Row],[Myyntihinta]]-Table1[[#This Row],[Ostohinta]]</f>
        <v>3.1300000000000008</v>
      </c>
    </row>
    <row r="6012" spans="1:11" x14ac:dyDescent="0.2">
      <c r="A6012">
        <v>56510</v>
      </c>
      <c r="B6012" s="21">
        <v>45172</v>
      </c>
      <c r="C6012" s="26" t="s">
        <v>831</v>
      </c>
      <c r="D6012">
        <v>1</v>
      </c>
      <c r="E6012">
        <v>10</v>
      </c>
      <c r="F6012">
        <v>110</v>
      </c>
      <c r="G6012">
        <v>73.98</v>
      </c>
      <c r="H6012" t="str">
        <f>_xlfn.XLOOKUP(Table1[[#This Row],[MyyjäID]],myyjat!$A$2:$A$16,myyjat!$B$2:$B$16)</f>
        <v>Jenni</v>
      </c>
      <c r="I6012">
        <f>_xlfn.XLOOKUP(Table1[[#This Row],[Tuotenumero]],tuotteet!$A$2:$A$26,tuotteet!$C$2:$C$26)</f>
        <v>6</v>
      </c>
      <c r="J6012" t="str">
        <f>_xlfn.XLOOKUP(Table1[[#This Row],[ryhmäID]],ryhmat!$A$2:$A$7,ryhmat!$B$2:$B$7)</f>
        <v>Digiboxit</v>
      </c>
      <c r="K6012">
        <f>Table1[[#This Row],[Myyntihinta]]-Table1[[#This Row],[Ostohinta]]</f>
        <v>36.019999999999996</v>
      </c>
    </row>
    <row r="6013" spans="1:11" x14ac:dyDescent="0.2">
      <c r="A6013">
        <v>56511</v>
      </c>
      <c r="B6013" s="21">
        <v>45173</v>
      </c>
      <c r="C6013" s="26" t="s">
        <v>828</v>
      </c>
      <c r="D6013">
        <v>1</v>
      </c>
      <c r="E6013">
        <v>7</v>
      </c>
      <c r="F6013">
        <v>15</v>
      </c>
      <c r="G6013">
        <v>10.63</v>
      </c>
      <c r="H6013" t="str">
        <f>_xlfn.XLOOKUP(Table1[[#This Row],[MyyjäID]],myyjat!$A$2:$A$16,myyjat!$B$2:$B$16)</f>
        <v>Rauno</v>
      </c>
      <c r="I6013">
        <f>_xlfn.XLOOKUP(Table1[[#This Row],[Tuotenumero]],tuotteet!$A$2:$A$26,tuotteet!$C$2:$C$26)</f>
        <v>4</v>
      </c>
      <c r="J6013" t="str">
        <f>_xlfn.XLOOKUP(Table1[[#This Row],[ryhmäID]],ryhmat!$A$2:$A$7,ryhmat!$B$2:$B$7)</f>
        <v>Tarvikkeet</v>
      </c>
      <c r="K6013">
        <f>Table1[[#This Row],[Myyntihinta]]-Table1[[#This Row],[Ostohinta]]</f>
        <v>4.3699999999999992</v>
      </c>
    </row>
    <row r="6014" spans="1:11" x14ac:dyDescent="0.2">
      <c r="A6014">
        <v>56512</v>
      </c>
      <c r="B6014" s="21">
        <v>45173</v>
      </c>
      <c r="C6014" s="26" t="s">
        <v>828</v>
      </c>
      <c r="D6014">
        <v>1</v>
      </c>
      <c r="E6014">
        <v>7</v>
      </c>
      <c r="F6014">
        <v>14</v>
      </c>
      <c r="G6014">
        <v>11.12</v>
      </c>
      <c r="H6014" t="str">
        <f>_xlfn.XLOOKUP(Table1[[#This Row],[MyyjäID]],myyjat!$A$2:$A$16,myyjat!$B$2:$B$16)</f>
        <v>Rauno</v>
      </c>
      <c r="I6014">
        <f>_xlfn.XLOOKUP(Table1[[#This Row],[Tuotenumero]],tuotteet!$A$2:$A$26,tuotteet!$C$2:$C$26)</f>
        <v>4</v>
      </c>
      <c r="J6014" t="str">
        <f>_xlfn.XLOOKUP(Table1[[#This Row],[ryhmäID]],ryhmat!$A$2:$A$7,ryhmat!$B$2:$B$7)</f>
        <v>Tarvikkeet</v>
      </c>
      <c r="K6014">
        <f>Table1[[#This Row],[Myyntihinta]]-Table1[[#This Row],[Ostohinta]]</f>
        <v>2.8800000000000008</v>
      </c>
    </row>
    <row r="6015" spans="1:11" x14ac:dyDescent="0.2">
      <c r="A6015">
        <v>56513</v>
      </c>
      <c r="B6015" s="21">
        <v>45173</v>
      </c>
      <c r="C6015" s="26" t="s">
        <v>828</v>
      </c>
      <c r="D6015">
        <v>1</v>
      </c>
      <c r="E6015">
        <v>16</v>
      </c>
      <c r="F6015">
        <v>15</v>
      </c>
      <c r="G6015">
        <v>10.220000000000001</v>
      </c>
      <c r="H6015" t="str">
        <f>_xlfn.XLOOKUP(Table1[[#This Row],[MyyjäID]],myyjat!$A$2:$A$16,myyjat!$B$2:$B$16)</f>
        <v>Sanni</v>
      </c>
      <c r="I6015">
        <f>_xlfn.XLOOKUP(Table1[[#This Row],[Tuotenumero]],tuotteet!$A$2:$A$26,tuotteet!$C$2:$C$26)</f>
        <v>4</v>
      </c>
      <c r="J6015" t="str">
        <f>_xlfn.XLOOKUP(Table1[[#This Row],[ryhmäID]],ryhmat!$A$2:$A$7,ryhmat!$B$2:$B$7)</f>
        <v>Tarvikkeet</v>
      </c>
      <c r="K6015">
        <f>Table1[[#This Row],[Myyntihinta]]-Table1[[#This Row],[Ostohinta]]</f>
        <v>4.7799999999999994</v>
      </c>
    </row>
    <row r="6016" spans="1:11" x14ac:dyDescent="0.2">
      <c r="A6016">
        <v>56514</v>
      </c>
      <c r="B6016" s="21">
        <v>45173</v>
      </c>
      <c r="C6016" s="26" t="s">
        <v>828</v>
      </c>
      <c r="D6016">
        <v>1</v>
      </c>
      <c r="E6016">
        <v>6</v>
      </c>
      <c r="F6016">
        <v>15</v>
      </c>
      <c r="G6016">
        <v>10.77</v>
      </c>
      <c r="H6016" t="str">
        <f>_xlfn.XLOOKUP(Table1[[#This Row],[MyyjäID]],myyjat!$A$2:$A$16,myyjat!$B$2:$B$16)</f>
        <v>Hessu</v>
      </c>
      <c r="I6016">
        <f>_xlfn.XLOOKUP(Table1[[#This Row],[Tuotenumero]],tuotteet!$A$2:$A$26,tuotteet!$C$2:$C$26)</f>
        <v>4</v>
      </c>
      <c r="J6016" t="str">
        <f>_xlfn.XLOOKUP(Table1[[#This Row],[ryhmäID]],ryhmat!$A$2:$A$7,ryhmat!$B$2:$B$7)</f>
        <v>Tarvikkeet</v>
      </c>
      <c r="K6016">
        <f>Table1[[#This Row],[Myyntihinta]]-Table1[[#This Row],[Ostohinta]]</f>
        <v>4.2300000000000004</v>
      </c>
    </row>
    <row r="6017" spans="1:11" x14ac:dyDescent="0.2">
      <c r="A6017">
        <v>56515</v>
      </c>
      <c r="B6017" s="21">
        <v>45173</v>
      </c>
      <c r="C6017" s="26" t="s">
        <v>828</v>
      </c>
      <c r="D6017">
        <v>1</v>
      </c>
      <c r="E6017">
        <v>3</v>
      </c>
      <c r="F6017">
        <v>15</v>
      </c>
      <c r="G6017">
        <v>10.18</v>
      </c>
      <c r="H6017" t="str">
        <f>_xlfn.XLOOKUP(Table1[[#This Row],[MyyjäID]],myyjat!$A$2:$A$16,myyjat!$B$2:$B$16)</f>
        <v>Pekka</v>
      </c>
      <c r="I6017">
        <f>_xlfn.XLOOKUP(Table1[[#This Row],[Tuotenumero]],tuotteet!$A$2:$A$26,tuotteet!$C$2:$C$26)</f>
        <v>4</v>
      </c>
      <c r="J6017" t="str">
        <f>_xlfn.XLOOKUP(Table1[[#This Row],[ryhmäID]],ryhmat!$A$2:$A$7,ryhmat!$B$2:$B$7)</f>
        <v>Tarvikkeet</v>
      </c>
      <c r="K6017">
        <f>Table1[[#This Row],[Myyntihinta]]-Table1[[#This Row],[Ostohinta]]</f>
        <v>4.82</v>
      </c>
    </row>
    <row r="6018" spans="1:11" x14ac:dyDescent="0.2">
      <c r="A6018">
        <v>56516</v>
      </c>
      <c r="B6018" s="21">
        <v>45174</v>
      </c>
      <c r="C6018" s="26" t="s">
        <v>828</v>
      </c>
      <c r="D6018">
        <v>1</v>
      </c>
      <c r="E6018">
        <v>6</v>
      </c>
      <c r="F6018">
        <v>15</v>
      </c>
      <c r="G6018">
        <v>10.48</v>
      </c>
      <c r="H6018" t="str">
        <f>_xlfn.XLOOKUP(Table1[[#This Row],[MyyjäID]],myyjat!$A$2:$A$16,myyjat!$B$2:$B$16)</f>
        <v>Hessu</v>
      </c>
      <c r="I6018">
        <f>_xlfn.XLOOKUP(Table1[[#This Row],[Tuotenumero]],tuotteet!$A$2:$A$26,tuotteet!$C$2:$C$26)</f>
        <v>4</v>
      </c>
      <c r="J6018" t="str">
        <f>_xlfn.XLOOKUP(Table1[[#This Row],[ryhmäID]],ryhmat!$A$2:$A$7,ryhmat!$B$2:$B$7)</f>
        <v>Tarvikkeet</v>
      </c>
      <c r="K6018">
        <f>Table1[[#This Row],[Myyntihinta]]-Table1[[#This Row],[Ostohinta]]</f>
        <v>4.5199999999999996</v>
      </c>
    </row>
    <row r="6019" spans="1:11" x14ac:dyDescent="0.2">
      <c r="A6019">
        <v>56517</v>
      </c>
      <c r="B6019" s="21">
        <v>45175</v>
      </c>
      <c r="C6019" s="26" t="s">
        <v>827</v>
      </c>
      <c r="D6019">
        <v>1</v>
      </c>
      <c r="E6019">
        <v>10</v>
      </c>
      <c r="F6019">
        <v>257</v>
      </c>
      <c r="G6019">
        <v>126.23</v>
      </c>
      <c r="H6019" t="str">
        <f>_xlfn.XLOOKUP(Table1[[#This Row],[MyyjäID]],myyjat!$A$2:$A$16,myyjat!$B$2:$B$16)</f>
        <v>Jenni</v>
      </c>
      <c r="I6019">
        <f>_xlfn.XLOOKUP(Table1[[#This Row],[Tuotenumero]],tuotteet!$A$2:$A$26,tuotteet!$C$2:$C$26)</f>
        <v>1</v>
      </c>
      <c r="J6019" t="str">
        <f>_xlfn.XLOOKUP(Table1[[#This Row],[ryhmäID]],ryhmat!$A$2:$A$7,ryhmat!$B$2:$B$7)</f>
        <v>Äänentoisto</v>
      </c>
      <c r="K6019">
        <f>Table1[[#This Row],[Myyntihinta]]-Table1[[#This Row],[Ostohinta]]</f>
        <v>130.76999999999998</v>
      </c>
    </row>
    <row r="6020" spans="1:11" x14ac:dyDescent="0.2">
      <c r="A6020">
        <v>56518</v>
      </c>
      <c r="B6020" s="21">
        <v>45175</v>
      </c>
      <c r="C6020" s="26" t="s">
        <v>828</v>
      </c>
      <c r="D6020">
        <v>1</v>
      </c>
      <c r="E6020">
        <v>13</v>
      </c>
      <c r="F6020">
        <v>15</v>
      </c>
      <c r="G6020">
        <v>10.78</v>
      </c>
      <c r="H6020" t="str">
        <f>_xlfn.XLOOKUP(Table1[[#This Row],[MyyjäID]],myyjat!$A$2:$A$16,myyjat!$B$2:$B$16)</f>
        <v>Mari</v>
      </c>
      <c r="I6020">
        <f>_xlfn.XLOOKUP(Table1[[#This Row],[Tuotenumero]],tuotteet!$A$2:$A$26,tuotteet!$C$2:$C$26)</f>
        <v>4</v>
      </c>
      <c r="J6020" t="str">
        <f>_xlfn.XLOOKUP(Table1[[#This Row],[ryhmäID]],ryhmat!$A$2:$A$7,ryhmat!$B$2:$B$7)</f>
        <v>Tarvikkeet</v>
      </c>
      <c r="K6020">
        <f>Table1[[#This Row],[Myyntihinta]]-Table1[[#This Row],[Ostohinta]]</f>
        <v>4.2200000000000006</v>
      </c>
    </row>
    <row r="6021" spans="1:11" x14ac:dyDescent="0.2">
      <c r="A6021">
        <v>56519</v>
      </c>
      <c r="B6021" s="21">
        <v>45175</v>
      </c>
      <c r="C6021" s="26" t="s">
        <v>829</v>
      </c>
      <c r="D6021">
        <v>1</v>
      </c>
      <c r="E6021">
        <v>1</v>
      </c>
      <c r="F6021">
        <v>336</v>
      </c>
      <c r="G6021">
        <v>237.7</v>
      </c>
      <c r="H6021" t="str">
        <f>_xlfn.XLOOKUP(Table1[[#This Row],[MyyjäID]],myyjat!$A$2:$A$16,myyjat!$B$2:$B$16)</f>
        <v>Jani</v>
      </c>
      <c r="I6021">
        <f>_xlfn.XLOOKUP(Table1[[#This Row],[Tuotenumero]],tuotteet!$A$2:$A$26,tuotteet!$C$2:$C$26)</f>
        <v>3</v>
      </c>
      <c r="J6021" t="str">
        <f>_xlfn.XLOOKUP(Table1[[#This Row],[ryhmäID]],ryhmat!$A$2:$A$7,ryhmat!$B$2:$B$7)</f>
        <v>TV</v>
      </c>
      <c r="K6021">
        <f>Table1[[#This Row],[Myyntihinta]]-Table1[[#This Row],[Ostohinta]]</f>
        <v>98.300000000000011</v>
      </c>
    </row>
    <row r="6022" spans="1:11" x14ac:dyDescent="0.2">
      <c r="A6022">
        <v>56520</v>
      </c>
      <c r="B6022" s="21">
        <v>45176</v>
      </c>
      <c r="C6022" s="26" t="s">
        <v>828</v>
      </c>
      <c r="D6022">
        <v>1</v>
      </c>
      <c r="E6022">
        <v>3</v>
      </c>
      <c r="F6022">
        <v>14</v>
      </c>
      <c r="G6022">
        <v>11.13</v>
      </c>
      <c r="H6022" t="str">
        <f>_xlfn.XLOOKUP(Table1[[#This Row],[MyyjäID]],myyjat!$A$2:$A$16,myyjat!$B$2:$B$16)</f>
        <v>Pekka</v>
      </c>
      <c r="I6022">
        <f>_xlfn.XLOOKUP(Table1[[#This Row],[Tuotenumero]],tuotteet!$A$2:$A$26,tuotteet!$C$2:$C$26)</f>
        <v>4</v>
      </c>
      <c r="J6022" t="str">
        <f>_xlfn.XLOOKUP(Table1[[#This Row],[ryhmäID]],ryhmat!$A$2:$A$7,ryhmat!$B$2:$B$7)</f>
        <v>Tarvikkeet</v>
      </c>
      <c r="K6022">
        <f>Table1[[#This Row],[Myyntihinta]]-Table1[[#This Row],[Ostohinta]]</f>
        <v>2.8699999999999992</v>
      </c>
    </row>
    <row r="6023" spans="1:11" x14ac:dyDescent="0.2">
      <c r="A6023">
        <v>56521</v>
      </c>
      <c r="B6023" s="21">
        <v>45177</v>
      </c>
      <c r="C6023" s="26" t="s">
        <v>828</v>
      </c>
      <c r="D6023">
        <v>1</v>
      </c>
      <c r="E6023">
        <v>16</v>
      </c>
      <c r="F6023">
        <v>15</v>
      </c>
      <c r="G6023">
        <v>10.61</v>
      </c>
      <c r="H6023" t="str">
        <f>_xlfn.XLOOKUP(Table1[[#This Row],[MyyjäID]],myyjat!$A$2:$A$16,myyjat!$B$2:$B$16)</f>
        <v>Sanni</v>
      </c>
      <c r="I6023">
        <f>_xlfn.XLOOKUP(Table1[[#This Row],[Tuotenumero]],tuotteet!$A$2:$A$26,tuotteet!$C$2:$C$26)</f>
        <v>4</v>
      </c>
      <c r="J6023" t="str">
        <f>_xlfn.XLOOKUP(Table1[[#This Row],[ryhmäID]],ryhmat!$A$2:$A$7,ryhmat!$B$2:$B$7)</f>
        <v>Tarvikkeet</v>
      </c>
      <c r="K6023">
        <f>Table1[[#This Row],[Myyntihinta]]-Table1[[#This Row],[Ostohinta]]</f>
        <v>4.3900000000000006</v>
      </c>
    </row>
    <row r="6024" spans="1:11" x14ac:dyDescent="0.2">
      <c r="A6024">
        <v>56522</v>
      </c>
      <c r="B6024" s="21">
        <v>45178</v>
      </c>
      <c r="C6024" s="26" t="s">
        <v>827</v>
      </c>
      <c r="D6024">
        <v>1</v>
      </c>
      <c r="E6024">
        <v>10</v>
      </c>
      <c r="F6024">
        <v>240</v>
      </c>
      <c r="G6024">
        <v>133.33000000000001</v>
      </c>
      <c r="H6024" t="str">
        <f>_xlfn.XLOOKUP(Table1[[#This Row],[MyyjäID]],myyjat!$A$2:$A$16,myyjat!$B$2:$B$16)</f>
        <v>Jenni</v>
      </c>
      <c r="I6024">
        <f>_xlfn.XLOOKUP(Table1[[#This Row],[Tuotenumero]],tuotteet!$A$2:$A$26,tuotteet!$C$2:$C$26)</f>
        <v>1</v>
      </c>
      <c r="J6024" t="str">
        <f>_xlfn.XLOOKUP(Table1[[#This Row],[ryhmäID]],ryhmat!$A$2:$A$7,ryhmat!$B$2:$B$7)</f>
        <v>Äänentoisto</v>
      </c>
      <c r="K6024">
        <f>Table1[[#This Row],[Myyntihinta]]-Table1[[#This Row],[Ostohinta]]</f>
        <v>106.66999999999999</v>
      </c>
    </row>
    <row r="6025" spans="1:11" x14ac:dyDescent="0.2">
      <c r="A6025">
        <v>56523</v>
      </c>
      <c r="B6025" s="21">
        <v>45178</v>
      </c>
      <c r="C6025" s="26" t="s">
        <v>828</v>
      </c>
      <c r="D6025">
        <v>1</v>
      </c>
      <c r="E6025">
        <v>7</v>
      </c>
      <c r="F6025">
        <v>15</v>
      </c>
      <c r="G6025">
        <v>10.35</v>
      </c>
      <c r="H6025" t="str">
        <f>_xlfn.XLOOKUP(Table1[[#This Row],[MyyjäID]],myyjat!$A$2:$A$16,myyjat!$B$2:$B$16)</f>
        <v>Rauno</v>
      </c>
      <c r="I6025">
        <f>_xlfn.XLOOKUP(Table1[[#This Row],[Tuotenumero]],tuotteet!$A$2:$A$26,tuotteet!$C$2:$C$26)</f>
        <v>4</v>
      </c>
      <c r="J6025" t="str">
        <f>_xlfn.XLOOKUP(Table1[[#This Row],[ryhmäID]],ryhmat!$A$2:$A$7,ryhmat!$B$2:$B$7)</f>
        <v>Tarvikkeet</v>
      </c>
      <c r="K6025">
        <f>Table1[[#This Row],[Myyntihinta]]-Table1[[#This Row],[Ostohinta]]</f>
        <v>4.6500000000000004</v>
      </c>
    </row>
    <row r="6026" spans="1:11" x14ac:dyDescent="0.2">
      <c r="A6026">
        <v>56524</v>
      </c>
      <c r="B6026" s="21">
        <v>45179</v>
      </c>
      <c r="C6026" s="26" t="s">
        <v>828</v>
      </c>
      <c r="D6026">
        <v>1</v>
      </c>
      <c r="E6026">
        <v>1</v>
      </c>
      <c r="F6026">
        <v>14</v>
      </c>
      <c r="G6026">
        <v>10.95</v>
      </c>
      <c r="H6026" t="str">
        <f>_xlfn.XLOOKUP(Table1[[#This Row],[MyyjäID]],myyjat!$A$2:$A$16,myyjat!$B$2:$B$16)</f>
        <v>Jani</v>
      </c>
      <c r="I6026">
        <f>_xlfn.XLOOKUP(Table1[[#This Row],[Tuotenumero]],tuotteet!$A$2:$A$26,tuotteet!$C$2:$C$26)</f>
        <v>4</v>
      </c>
      <c r="J6026" t="str">
        <f>_xlfn.XLOOKUP(Table1[[#This Row],[ryhmäID]],ryhmat!$A$2:$A$7,ryhmat!$B$2:$B$7)</f>
        <v>Tarvikkeet</v>
      </c>
      <c r="K6026">
        <f>Table1[[#This Row],[Myyntihinta]]-Table1[[#This Row],[Ostohinta]]</f>
        <v>3.0500000000000007</v>
      </c>
    </row>
    <row r="6027" spans="1:11" x14ac:dyDescent="0.2">
      <c r="A6027">
        <v>56525</v>
      </c>
      <c r="B6027" s="21">
        <v>45179</v>
      </c>
      <c r="C6027" s="26" t="s">
        <v>826</v>
      </c>
      <c r="D6027">
        <v>1</v>
      </c>
      <c r="E6027">
        <v>16</v>
      </c>
      <c r="F6027">
        <v>17</v>
      </c>
      <c r="G6027">
        <v>9.49</v>
      </c>
      <c r="H6027" t="str">
        <f>_xlfn.XLOOKUP(Table1[[#This Row],[MyyjäID]],myyjat!$A$2:$A$16,myyjat!$B$2:$B$16)</f>
        <v>Sanni</v>
      </c>
      <c r="I6027">
        <f>_xlfn.XLOOKUP(Table1[[#This Row],[Tuotenumero]],tuotteet!$A$2:$A$26,tuotteet!$C$2:$C$26)</f>
        <v>4</v>
      </c>
      <c r="J6027" t="str">
        <f>_xlfn.XLOOKUP(Table1[[#This Row],[ryhmäID]],ryhmat!$A$2:$A$7,ryhmat!$B$2:$B$7)</f>
        <v>Tarvikkeet</v>
      </c>
      <c r="K6027">
        <f>Table1[[#This Row],[Myyntihinta]]-Table1[[#This Row],[Ostohinta]]</f>
        <v>7.51</v>
      </c>
    </row>
    <row r="6028" spans="1:11" x14ac:dyDescent="0.2">
      <c r="A6028">
        <v>56526</v>
      </c>
      <c r="B6028" s="21">
        <v>45179</v>
      </c>
      <c r="C6028" s="26" t="s">
        <v>829</v>
      </c>
      <c r="D6028">
        <v>1</v>
      </c>
      <c r="E6028">
        <v>6</v>
      </c>
      <c r="F6028">
        <v>329</v>
      </c>
      <c r="G6028">
        <v>228.38</v>
      </c>
      <c r="H6028" t="str">
        <f>_xlfn.XLOOKUP(Table1[[#This Row],[MyyjäID]],myyjat!$A$2:$A$16,myyjat!$B$2:$B$16)</f>
        <v>Hessu</v>
      </c>
      <c r="I6028">
        <f>_xlfn.XLOOKUP(Table1[[#This Row],[Tuotenumero]],tuotteet!$A$2:$A$26,tuotteet!$C$2:$C$26)</f>
        <v>3</v>
      </c>
      <c r="J6028" t="str">
        <f>_xlfn.XLOOKUP(Table1[[#This Row],[ryhmäID]],ryhmat!$A$2:$A$7,ryhmat!$B$2:$B$7)</f>
        <v>TV</v>
      </c>
      <c r="K6028">
        <f>Table1[[#This Row],[Myyntihinta]]-Table1[[#This Row],[Ostohinta]]</f>
        <v>100.62</v>
      </c>
    </row>
    <row r="6029" spans="1:11" x14ac:dyDescent="0.2">
      <c r="A6029">
        <v>56527</v>
      </c>
      <c r="B6029" s="21">
        <v>45179</v>
      </c>
      <c r="C6029" s="26" t="s">
        <v>831</v>
      </c>
      <c r="D6029">
        <v>1</v>
      </c>
      <c r="E6029">
        <v>14</v>
      </c>
      <c r="F6029">
        <v>115</v>
      </c>
      <c r="G6029">
        <v>75.22</v>
      </c>
      <c r="H6029" t="str">
        <f>_xlfn.XLOOKUP(Table1[[#This Row],[MyyjäID]],myyjat!$A$2:$A$16,myyjat!$B$2:$B$16)</f>
        <v>Hillevi</v>
      </c>
      <c r="I6029">
        <f>_xlfn.XLOOKUP(Table1[[#This Row],[Tuotenumero]],tuotteet!$A$2:$A$26,tuotteet!$C$2:$C$26)</f>
        <v>6</v>
      </c>
      <c r="J6029" t="str">
        <f>_xlfn.XLOOKUP(Table1[[#This Row],[ryhmäID]],ryhmat!$A$2:$A$7,ryhmat!$B$2:$B$7)</f>
        <v>Digiboxit</v>
      </c>
      <c r="K6029">
        <f>Table1[[#This Row],[Myyntihinta]]-Table1[[#This Row],[Ostohinta]]</f>
        <v>39.78</v>
      </c>
    </row>
    <row r="6030" spans="1:11" x14ac:dyDescent="0.2">
      <c r="A6030">
        <v>56528</v>
      </c>
      <c r="B6030" s="21">
        <v>45179</v>
      </c>
      <c r="C6030" s="26" t="s">
        <v>828</v>
      </c>
      <c r="D6030">
        <v>1</v>
      </c>
      <c r="E6030">
        <v>1</v>
      </c>
      <c r="F6030">
        <v>15</v>
      </c>
      <c r="G6030">
        <v>10.53</v>
      </c>
      <c r="H6030" t="str">
        <f>_xlfn.XLOOKUP(Table1[[#This Row],[MyyjäID]],myyjat!$A$2:$A$16,myyjat!$B$2:$B$16)</f>
        <v>Jani</v>
      </c>
      <c r="I6030">
        <f>_xlfn.XLOOKUP(Table1[[#This Row],[Tuotenumero]],tuotteet!$A$2:$A$26,tuotteet!$C$2:$C$26)</f>
        <v>4</v>
      </c>
      <c r="J6030" t="str">
        <f>_xlfn.XLOOKUP(Table1[[#This Row],[ryhmäID]],ryhmat!$A$2:$A$7,ryhmat!$B$2:$B$7)</f>
        <v>Tarvikkeet</v>
      </c>
      <c r="K6030">
        <f>Table1[[#This Row],[Myyntihinta]]-Table1[[#This Row],[Ostohinta]]</f>
        <v>4.4700000000000006</v>
      </c>
    </row>
    <row r="6031" spans="1:11" x14ac:dyDescent="0.2">
      <c r="A6031">
        <v>56529</v>
      </c>
      <c r="B6031" s="21">
        <v>45180</v>
      </c>
      <c r="C6031" s="26" t="s">
        <v>827</v>
      </c>
      <c r="D6031">
        <v>1</v>
      </c>
      <c r="E6031">
        <v>2</v>
      </c>
      <c r="F6031">
        <v>255</v>
      </c>
      <c r="G6031">
        <v>132.08000000000001</v>
      </c>
      <c r="H6031" t="str">
        <f>_xlfn.XLOOKUP(Table1[[#This Row],[MyyjäID]],myyjat!$A$2:$A$16,myyjat!$B$2:$B$16)</f>
        <v>Petteri</v>
      </c>
      <c r="I6031">
        <f>_xlfn.XLOOKUP(Table1[[#This Row],[Tuotenumero]],tuotteet!$A$2:$A$26,tuotteet!$C$2:$C$26)</f>
        <v>1</v>
      </c>
      <c r="J6031" t="str">
        <f>_xlfn.XLOOKUP(Table1[[#This Row],[ryhmäID]],ryhmat!$A$2:$A$7,ryhmat!$B$2:$B$7)</f>
        <v>Äänentoisto</v>
      </c>
      <c r="K6031">
        <f>Table1[[#This Row],[Myyntihinta]]-Table1[[#This Row],[Ostohinta]]</f>
        <v>122.91999999999999</v>
      </c>
    </row>
    <row r="6032" spans="1:11" x14ac:dyDescent="0.2">
      <c r="A6032">
        <v>56530</v>
      </c>
      <c r="B6032" s="21">
        <v>45180</v>
      </c>
      <c r="C6032" s="26" t="s">
        <v>833</v>
      </c>
      <c r="D6032">
        <v>1</v>
      </c>
      <c r="E6032">
        <v>7</v>
      </c>
      <c r="F6032">
        <v>32</v>
      </c>
      <c r="G6032">
        <v>18.48</v>
      </c>
      <c r="H6032" t="str">
        <f>_xlfn.XLOOKUP(Table1[[#This Row],[MyyjäID]],myyjat!$A$2:$A$16,myyjat!$B$2:$B$16)</f>
        <v>Rauno</v>
      </c>
      <c r="I6032">
        <f>_xlfn.XLOOKUP(Table1[[#This Row],[Tuotenumero]],tuotteet!$A$2:$A$26,tuotteet!$C$2:$C$26)</f>
        <v>4</v>
      </c>
      <c r="J6032" t="str">
        <f>_xlfn.XLOOKUP(Table1[[#This Row],[ryhmäID]],ryhmat!$A$2:$A$7,ryhmat!$B$2:$B$7)</f>
        <v>Tarvikkeet</v>
      </c>
      <c r="K6032">
        <f>Table1[[#This Row],[Myyntihinta]]-Table1[[#This Row],[Ostohinta]]</f>
        <v>13.52</v>
      </c>
    </row>
    <row r="6033" spans="1:11" x14ac:dyDescent="0.2">
      <c r="A6033">
        <v>56531</v>
      </c>
      <c r="B6033" s="21">
        <v>45180</v>
      </c>
      <c r="C6033" s="26" t="s">
        <v>828</v>
      </c>
      <c r="D6033">
        <v>1</v>
      </c>
      <c r="E6033">
        <v>10</v>
      </c>
      <c r="F6033">
        <v>14</v>
      </c>
      <c r="G6033">
        <v>11.18</v>
      </c>
      <c r="H6033" t="str">
        <f>_xlfn.XLOOKUP(Table1[[#This Row],[MyyjäID]],myyjat!$A$2:$A$16,myyjat!$B$2:$B$16)</f>
        <v>Jenni</v>
      </c>
      <c r="I6033">
        <f>_xlfn.XLOOKUP(Table1[[#This Row],[Tuotenumero]],tuotteet!$A$2:$A$26,tuotteet!$C$2:$C$26)</f>
        <v>4</v>
      </c>
      <c r="J6033" t="str">
        <f>_xlfn.XLOOKUP(Table1[[#This Row],[ryhmäID]],ryhmat!$A$2:$A$7,ryhmat!$B$2:$B$7)</f>
        <v>Tarvikkeet</v>
      </c>
      <c r="K6033">
        <f>Table1[[#This Row],[Myyntihinta]]-Table1[[#This Row],[Ostohinta]]</f>
        <v>2.8200000000000003</v>
      </c>
    </row>
    <row r="6034" spans="1:11" x14ac:dyDescent="0.2">
      <c r="A6034">
        <v>56532</v>
      </c>
      <c r="B6034" s="21">
        <v>45181</v>
      </c>
      <c r="C6034" s="26" t="s">
        <v>828</v>
      </c>
      <c r="D6034">
        <v>1</v>
      </c>
      <c r="E6034">
        <v>19</v>
      </c>
      <c r="F6034">
        <v>14</v>
      </c>
      <c r="G6034">
        <v>11.16</v>
      </c>
      <c r="H6034" t="str">
        <f>_xlfn.XLOOKUP(Table1[[#This Row],[MyyjäID]],myyjat!$A$2:$A$16,myyjat!$B$2:$B$16)</f>
        <v>Valtteri</v>
      </c>
      <c r="I6034">
        <f>_xlfn.XLOOKUP(Table1[[#This Row],[Tuotenumero]],tuotteet!$A$2:$A$26,tuotteet!$C$2:$C$26)</f>
        <v>4</v>
      </c>
      <c r="J6034" t="str">
        <f>_xlfn.XLOOKUP(Table1[[#This Row],[ryhmäID]],ryhmat!$A$2:$A$7,ryhmat!$B$2:$B$7)</f>
        <v>Tarvikkeet</v>
      </c>
      <c r="K6034">
        <f>Table1[[#This Row],[Myyntihinta]]-Table1[[#This Row],[Ostohinta]]</f>
        <v>2.84</v>
      </c>
    </row>
    <row r="6035" spans="1:11" x14ac:dyDescent="0.2">
      <c r="A6035">
        <v>56533</v>
      </c>
      <c r="B6035" s="21">
        <v>45181</v>
      </c>
      <c r="C6035" s="26" t="s">
        <v>827</v>
      </c>
      <c r="D6035">
        <v>1</v>
      </c>
      <c r="E6035">
        <v>3</v>
      </c>
      <c r="F6035">
        <v>234</v>
      </c>
      <c r="G6035">
        <v>137.55000000000001</v>
      </c>
      <c r="H6035" t="str">
        <f>_xlfn.XLOOKUP(Table1[[#This Row],[MyyjäID]],myyjat!$A$2:$A$16,myyjat!$B$2:$B$16)</f>
        <v>Pekka</v>
      </c>
      <c r="I6035">
        <f>_xlfn.XLOOKUP(Table1[[#This Row],[Tuotenumero]],tuotteet!$A$2:$A$26,tuotteet!$C$2:$C$26)</f>
        <v>1</v>
      </c>
      <c r="J6035" t="str">
        <f>_xlfn.XLOOKUP(Table1[[#This Row],[ryhmäID]],ryhmat!$A$2:$A$7,ryhmat!$B$2:$B$7)</f>
        <v>Äänentoisto</v>
      </c>
      <c r="K6035">
        <f>Table1[[#This Row],[Myyntihinta]]-Table1[[#This Row],[Ostohinta]]</f>
        <v>96.449999999999989</v>
      </c>
    </row>
    <row r="6036" spans="1:11" x14ac:dyDescent="0.2">
      <c r="A6036">
        <v>56534</v>
      </c>
      <c r="B6036" s="21">
        <v>45181</v>
      </c>
      <c r="C6036" s="26" t="s">
        <v>828</v>
      </c>
      <c r="D6036">
        <v>1</v>
      </c>
      <c r="E6036">
        <v>9</v>
      </c>
      <c r="F6036">
        <v>15</v>
      </c>
      <c r="G6036">
        <v>10.9</v>
      </c>
      <c r="H6036" t="str">
        <f>_xlfn.XLOOKUP(Table1[[#This Row],[MyyjäID]],myyjat!$A$2:$A$16,myyjat!$B$2:$B$16)</f>
        <v>Maija</v>
      </c>
      <c r="I6036">
        <f>_xlfn.XLOOKUP(Table1[[#This Row],[Tuotenumero]],tuotteet!$A$2:$A$26,tuotteet!$C$2:$C$26)</f>
        <v>4</v>
      </c>
      <c r="J6036" t="str">
        <f>_xlfn.XLOOKUP(Table1[[#This Row],[ryhmäID]],ryhmat!$A$2:$A$7,ryhmat!$B$2:$B$7)</f>
        <v>Tarvikkeet</v>
      </c>
      <c r="K6036">
        <f>Table1[[#This Row],[Myyntihinta]]-Table1[[#This Row],[Ostohinta]]</f>
        <v>4.0999999999999996</v>
      </c>
    </row>
    <row r="6037" spans="1:11" x14ac:dyDescent="0.2">
      <c r="A6037">
        <v>56535</v>
      </c>
      <c r="B6037" s="21">
        <v>45182</v>
      </c>
      <c r="C6037" s="26" t="s">
        <v>828</v>
      </c>
      <c r="D6037">
        <v>1</v>
      </c>
      <c r="E6037">
        <v>16</v>
      </c>
      <c r="F6037">
        <v>14</v>
      </c>
      <c r="G6037">
        <v>11.08</v>
      </c>
      <c r="H6037" t="str">
        <f>_xlfn.XLOOKUP(Table1[[#This Row],[MyyjäID]],myyjat!$A$2:$A$16,myyjat!$B$2:$B$16)</f>
        <v>Sanni</v>
      </c>
      <c r="I6037">
        <f>_xlfn.XLOOKUP(Table1[[#This Row],[Tuotenumero]],tuotteet!$A$2:$A$26,tuotteet!$C$2:$C$26)</f>
        <v>4</v>
      </c>
      <c r="J6037" t="str">
        <f>_xlfn.XLOOKUP(Table1[[#This Row],[ryhmäID]],ryhmat!$A$2:$A$7,ryhmat!$B$2:$B$7)</f>
        <v>Tarvikkeet</v>
      </c>
      <c r="K6037">
        <f>Table1[[#This Row],[Myyntihinta]]-Table1[[#This Row],[Ostohinta]]</f>
        <v>2.92</v>
      </c>
    </row>
    <row r="6038" spans="1:11" x14ac:dyDescent="0.2">
      <c r="A6038">
        <v>56536</v>
      </c>
      <c r="B6038" s="21">
        <v>45182</v>
      </c>
      <c r="C6038" s="26" t="s">
        <v>828</v>
      </c>
      <c r="D6038">
        <v>1</v>
      </c>
      <c r="E6038">
        <v>7</v>
      </c>
      <c r="F6038">
        <v>15</v>
      </c>
      <c r="G6038">
        <v>10.17</v>
      </c>
      <c r="H6038" t="str">
        <f>_xlfn.XLOOKUP(Table1[[#This Row],[MyyjäID]],myyjat!$A$2:$A$16,myyjat!$B$2:$B$16)</f>
        <v>Rauno</v>
      </c>
      <c r="I6038">
        <f>_xlfn.XLOOKUP(Table1[[#This Row],[Tuotenumero]],tuotteet!$A$2:$A$26,tuotteet!$C$2:$C$26)</f>
        <v>4</v>
      </c>
      <c r="J6038" t="str">
        <f>_xlfn.XLOOKUP(Table1[[#This Row],[ryhmäID]],ryhmat!$A$2:$A$7,ryhmat!$B$2:$B$7)</f>
        <v>Tarvikkeet</v>
      </c>
      <c r="K6038">
        <f>Table1[[#This Row],[Myyntihinta]]-Table1[[#This Row],[Ostohinta]]</f>
        <v>4.83</v>
      </c>
    </row>
    <row r="6039" spans="1:11" x14ac:dyDescent="0.2">
      <c r="A6039">
        <v>56537</v>
      </c>
      <c r="B6039" s="21">
        <v>45182</v>
      </c>
      <c r="C6039" s="26" t="s">
        <v>828</v>
      </c>
      <c r="D6039">
        <v>1</v>
      </c>
      <c r="E6039">
        <v>7</v>
      </c>
      <c r="F6039">
        <v>14</v>
      </c>
      <c r="G6039">
        <v>10.66</v>
      </c>
      <c r="H6039" t="str">
        <f>_xlfn.XLOOKUP(Table1[[#This Row],[MyyjäID]],myyjat!$A$2:$A$16,myyjat!$B$2:$B$16)</f>
        <v>Rauno</v>
      </c>
      <c r="I6039">
        <f>_xlfn.XLOOKUP(Table1[[#This Row],[Tuotenumero]],tuotteet!$A$2:$A$26,tuotteet!$C$2:$C$26)</f>
        <v>4</v>
      </c>
      <c r="J6039" t="str">
        <f>_xlfn.XLOOKUP(Table1[[#This Row],[ryhmäID]],ryhmat!$A$2:$A$7,ryhmat!$B$2:$B$7)</f>
        <v>Tarvikkeet</v>
      </c>
      <c r="K6039">
        <f>Table1[[#This Row],[Myyntihinta]]-Table1[[#This Row],[Ostohinta]]</f>
        <v>3.34</v>
      </c>
    </row>
    <row r="6040" spans="1:11" x14ac:dyDescent="0.2">
      <c r="A6040">
        <v>56538</v>
      </c>
      <c r="B6040" s="21">
        <v>45182</v>
      </c>
      <c r="C6040" s="26" t="s">
        <v>828</v>
      </c>
      <c r="D6040">
        <v>1</v>
      </c>
      <c r="E6040">
        <v>2</v>
      </c>
      <c r="F6040">
        <v>14</v>
      </c>
      <c r="G6040">
        <v>11.24</v>
      </c>
      <c r="H6040" t="str">
        <f>_xlfn.XLOOKUP(Table1[[#This Row],[MyyjäID]],myyjat!$A$2:$A$16,myyjat!$B$2:$B$16)</f>
        <v>Petteri</v>
      </c>
      <c r="I6040">
        <f>_xlfn.XLOOKUP(Table1[[#This Row],[Tuotenumero]],tuotteet!$A$2:$A$26,tuotteet!$C$2:$C$26)</f>
        <v>4</v>
      </c>
      <c r="J6040" t="str">
        <f>_xlfn.XLOOKUP(Table1[[#This Row],[ryhmäID]],ryhmat!$A$2:$A$7,ryhmat!$B$2:$B$7)</f>
        <v>Tarvikkeet</v>
      </c>
      <c r="K6040">
        <f>Table1[[#This Row],[Myyntihinta]]-Table1[[#This Row],[Ostohinta]]</f>
        <v>2.76</v>
      </c>
    </row>
    <row r="6041" spans="1:11" x14ac:dyDescent="0.2">
      <c r="A6041">
        <v>56539</v>
      </c>
      <c r="B6041" s="21">
        <v>45182</v>
      </c>
      <c r="C6041" s="26" t="s">
        <v>828</v>
      </c>
      <c r="D6041">
        <v>1</v>
      </c>
      <c r="E6041">
        <v>13</v>
      </c>
      <c r="F6041">
        <v>14</v>
      </c>
      <c r="G6041">
        <v>10.53</v>
      </c>
      <c r="H6041" t="str">
        <f>_xlfn.XLOOKUP(Table1[[#This Row],[MyyjäID]],myyjat!$A$2:$A$16,myyjat!$B$2:$B$16)</f>
        <v>Mari</v>
      </c>
      <c r="I6041">
        <f>_xlfn.XLOOKUP(Table1[[#This Row],[Tuotenumero]],tuotteet!$A$2:$A$26,tuotteet!$C$2:$C$26)</f>
        <v>4</v>
      </c>
      <c r="J6041" t="str">
        <f>_xlfn.XLOOKUP(Table1[[#This Row],[ryhmäID]],ryhmat!$A$2:$A$7,ryhmat!$B$2:$B$7)</f>
        <v>Tarvikkeet</v>
      </c>
      <c r="K6041">
        <f>Table1[[#This Row],[Myyntihinta]]-Table1[[#This Row],[Ostohinta]]</f>
        <v>3.4700000000000006</v>
      </c>
    </row>
    <row r="6042" spans="1:11" x14ac:dyDescent="0.2">
      <c r="A6042">
        <v>56540</v>
      </c>
      <c r="B6042" s="21">
        <v>45183</v>
      </c>
      <c r="C6042" s="26" t="s">
        <v>828</v>
      </c>
      <c r="D6042">
        <v>1</v>
      </c>
      <c r="E6042">
        <v>2</v>
      </c>
      <c r="F6042">
        <v>14</v>
      </c>
      <c r="G6042">
        <v>10.32</v>
      </c>
      <c r="H6042" t="str">
        <f>_xlfn.XLOOKUP(Table1[[#This Row],[MyyjäID]],myyjat!$A$2:$A$16,myyjat!$B$2:$B$16)</f>
        <v>Petteri</v>
      </c>
      <c r="I6042">
        <f>_xlfn.XLOOKUP(Table1[[#This Row],[Tuotenumero]],tuotteet!$A$2:$A$26,tuotteet!$C$2:$C$26)</f>
        <v>4</v>
      </c>
      <c r="J6042" t="str">
        <f>_xlfn.XLOOKUP(Table1[[#This Row],[ryhmäID]],ryhmat!$A$2:$A$7,ryhmat!$B$2:$B$7)</f>
        <v>Tarvikkeet</v>
      </c>
      <c r="K6042">
        <f>Table1[[#This Row],[Myyntihinta]]-Table1[[#This Row],[Ostohinta]]</f>
        <v>3.6799999999999997</v>
      </c>
    </row>
    <row r="6043" spans="1:11" x14ac:dyDescent="0.2">
      <c r="A6043">
        <v>56541</v>
      </c>
      <c r="B6043" s="21">
        <v>45184</v>
      </c>
      <c r="C6043" s="26" t="s">
        <v>828</v>
      </c>
      <c r="D6043">
        <v>1</v>
      </c>
      <c r="E6043">
        <v>13</v>
      </c>
      <c r="F6043">
        <v>15</v>
      </c>
      <c r="G6043">
        <v>10.72</v>
      </c>
      <c r="H6043" t="str">
        <f>_xlfn.XLOOKUP(Table1[[#This Row],[MyyjäID]],myyjat!$A$2:$A$16,myyjat!$B$2:$B$16)</f>
        <v>Mari</v>
      </c>
      <c r="I6043">
        <f>_xlfn.XLOOKUP(Table1[[#This Row],[Tuotenumero]],tuotteet!$A$2:$A$26,tuotteet!$C$2:$C$26)</f>
        <v>4</v>
      </c>
      <c r="J6043" t="str">
        <f>_xlfn.XLOOKUP(Table1[[#This Row],[ryhmäID]],ryhmat!$A$2:$A$7,ryhmat!$B$2:$B$7)</f>
        <v>Tarvikkeet</v>
      </c>
      <c r="K6043">
        <f>Table1[[#This Row],[Myyntihinta]]-Table1[[#This Row],[Ostohinta]]</f>
        <v>4.2799999999999994</v>
      </c>
    </row>
    <row r="6044" spans="1:11" x14ac:dyDescent="0.2">
      <c r="A6044">
        <v>56542</v>
      </c>
      <c r="B6044" s="21">
        <v>45184</v>
      </c>
      <c r="C6044" s="26" t="s">
        <v>828</v>
      </c>
      <c r="D6044">
        <v>1</v>
      </c>
      <c r="E6044">
        <v>13</v>
      </c>
      <c r="F6044">
        <v>14</v>
      </c>
      <c r="G6044">
        <v>10.24</v>
      </c>
      <c r="H6044" t="str">
        <f>_xlfn.XLOOKUP(Table1[[#This Row],[MyyjäID]],myyjat!$A$2:$A$16,myyjat!$B$2:$B$16)</f>
        <v>Mari</v>
      </c>
      <c r="I6044">
        <f>_xlfn.XLOOKUP(Table1[[#This Row],[Tuotenumero]],tuotteet!$A$2:$A$26,tuotteet!$C$2:$C$26)</f>
        <v>4</v>
      </c>
      <c r="J6044" t="str">
        <f>_xlfn.XLOOKUP(Table1[[#This Row],[ryhmäID]],ryhmat!$A$2:$A$7,ryhmat!$B$2:$B$7)</f>
        <v>Tarvikkeet</v>
      </c>
      <c r="K6044">
        <f>Table1[[#This Row],[Myyntihinta]]-Table1[[#This Row],[Ostohinta]]</f>
        <v>3.76</v>
      </c>
    </row>
    <row r="6045" spans="1:11" x14ac:dyDescent="0.2">
      <c r="A6045">
        <v>56543</v>
      </c>
      <c r="B6045" s="21">
        <v>45185</v>
      </c>
      <c r="C6045" s="26" t="s">
        <v>827</v>
      </c>
      <c r="D6045">
        <v>1</v>
      </c>
      <c r="E6045">
        <v>18</v>
      </c>
      <c r="F6045">
        <v>257</v>
      </c>
      <c r="G6045">
        <v>134.12</v>
      </c>
      <c r="H6045" t="str">
        <f>_xlfn.XLOOKUP(Table1[[#This Row],[MyyjäID]],myyjat!$A$2:$A$16,myyjat!$B$2:$B$16)</f>
        <v>Juhani</v>
      </c>
      <c r="I6045">
        <f>_xlfn.XLOOKUP(Table1[[#This Row],[Tuotenumero]],tuotteet!$A$2:$A$26,tuotteet!$C$2:$C$26)</f>
        <v>1</v>
      </c>
      <c r="J6045" t="str">
        <f>_xlfn.XLOOKUP(Table1[[#This Row],[ryhmäID]],ryhmat!$A$2:$A$7,ryhmat!$B$2:$B$7)</f>
        <v>Äänentoisto</v>
      </c>
      <c r="K6045">
        <f>Table1[[#This Row],[Myyntihinta]]-Table1[[#This Row],[Ostohinta]]</f>
        <v>122.88</v>
      </c>
    </row>
    <row r="6046" spans="1:11" x14ac:dyDescent="0.2">
      <c r="A6046">
        <v>56544</v>
      </c>
      <c r="B6046" s="21">
        <v>45185</v>
      </c>
      <c r="C6046" s="26" t="s">
        <v>828</v>
      </c>
      <c r="D6046">
        <v>1</v>
      </c>
      <c r="E6046">
        <v>1</v>
      </c>
      <c r="F6046">
        <v>15</v>
      </c>
      <c r="G6046">
        <v>11.22</v>
      </c>
      <c r="H6046" t="str">
        <f>_xlfn.XLOOKUP(Table1[[#This Row],[MyyjäID]],myyjat!$A$2:$A$16,myyjat!$B$2:$B$16)</f>
        <v>Jani</v>
      </c>
      <c r="I6046">
        <f>_xlfn.XLOOKUP(Table1[[#This Row],[Tuotenumero]],tuotteet!$A$2:$A$26,tuotteet!$C$2:$C$26)</f>
        <v>4</v>
      </c>
      <c r="J6046" t="str">
        <f>_xlfn.XLOOKUP(Table1[[#This Row],[ryhmäID]],ryhmat!$A$2:$A$7,ryhmat!$B$2:$B$7)</f>
        <v>Tarvikkeet</v>
      </c>
      <c r="K6046">
        <f>Table1[[#This Row],[Myyntihinta]]-Table1[[#This Row],[Ostohinta]]</f>
        <v>3.7799999999999994</v>
      </c>
    </row>
    <row r="6047" spans="1:11" x14ac:dyDescent="0.2">
      <c r="A6047">
        <v>56545</v>
      </c>
      <c r="B6047" s="21">
        <v>45185</v>
      </c>
      <c r="C6047" s="26" t="s">
        <v>830</v>
      </c>
      <c r="D6047">
        <v>1</v>
      </c>
      <c r="E6047">
        <v>7</v>
      </c>
      <c r="F6047">
        <v>57</v>
      </c>
      <c r="G6047">
        <v>45.03</v>
      </c>
      <c r="H6047" t="str">
        <f>_xlfn.XLOOKUP(Table1[[#This Row],[MyyjäID]],myyjat!$A$2:$A$16,myyjat!$B$2:$B$16)</f>
        <v>Rauno</v>
      </c>
      <c r="I6047">
        <f>_xlfn.XLOOKUP(Table1[[#This Row],[Tuotenumero]],tuotteet!$A$2:$A$26,tuotteet!$C$2:$C$26)</f>
        <v>4</v>
      </c>
      <c r="J6047" t="str">
        <f>_xlfn.XLOOKUP(Table1[[#This Row],[ryhmäID]],ryhmat!$A$2:$A$7,ryhmat!$B$2:$B$7)</f>
        <v>Tarvikkeet</v>
      </c>
      <c r="K6047">
        <f>Table1[[#This Row],[Myyntihinta]]-Table1[[#This Row],[Ostohinta]]</f>
        <v>11.969999999999999</v>
      </c>
    </row>
    <row r="6048" spans="1:11" x14ac:dyDescent="0.2">
      <c r="A6048">
        <v>56546</v>
      </c>
      <c r="B6048" s="21">
        <v>45186</v>
      </c>
      <c r="C6048" s="26" t="s">
        <v>828</v>
      </c>
      <c r="D6048">
        <v>1</v>
      </c>
      <c r="E6048">
        <v>18</v>
      </c>
      <c r="F6048">
        <v>14</v>
      </c>
      <c r="G6048">
        <v>10.68</v>
      </c>
      <c r="H6048" t="str">
        <f>_xlfn.XLOOKUP(Table1[[#This Row],[MyyjäID]],myyjat!$A$2:$A$16,myyjat!$B$2:$B$16)</f>
        <v>Juhani</v>
      </c>
      <c r="I6048">
        <f>_xlfn.XLOOKUP(Table1[[#This Row],[Tuotenumero]],tuotteet!$A$2:$A$26,tuotteet!$C$2:$C$26)</f>
        <v>4</v>
      </c>
      <c r="J6048" t="str">
        <f>_xlfn.XLOOKUP(Table1[[#This Row],[ryhmäID]],ryhmat!$A$2:$A$7,ryhmat!$B$2:$B$7)</f>
        <v>Tarvikkeet</v>
      </c>
      <c r="K6048">
        <f>Table1[[#This Row],[Myyntihinta]]-Table1[[#This Row],[Ostohinta]]</f>
        <v>3.3200000000000003</v>
      </c>
    </row>
    <row r="6049" spans="1:11" x14ac:dyDescent="0.2">
      <c r="A6049">
        <v>56547</v>
      </c>
      <c r="B6049" s="21">
        <v>45187</v>
      </c>
      <c r="C6049" s="26" t="s">
        <v>831</v>
      </c>
      <c r="D6049">
        <v>1</v>
      </c>
      <c r="E6049">
        <v>2</v>
      </c>
      <c r="F6049">
        <v>114</v>
      </c>
      <c r="G6049">
        <v>71.73</v>
      </c>
      <c r="H6049" t="str">
        <f>_xlfn.XLOOKUP(Table1[[#This Row],[MyyjäID]],myyjat!$A$2:$A$16,myyjat!$B$2:$B$16)</f>
        <v>Petteri</v>
      </c>
      <c r="I6049">
        <f>_xlfn.XLOOKUP(Table1[[#This Row],[Tuotenumero]],tuotteet!$A$2:$A$26,tuotteet!$C$2:$C$26)</f>
        <v>6</v>
      </c>
      <c r="J6049" t="str">
        <f>_xlfn.XLOOKUP(Table1[[#This Row],[ryhmäID]],ryhmat!$A$2:$A$7,ryhmat!$B$2:$B$7)</f>
        <v>Digiboxit</v>
      </c>
      <c r="K6049">
        <f>Table1[[#This Row],[Myyntihinta]]-Table1[[#This Row],[Ostohinta]]</f>
        <v>42.269999999999996</v>
      </c>
    </row>
    <row r="6050" spans="1:11" x14ac:dyDescent="0.2">
      <c r="A6050">
        <v>56548</v>
      </c>
      <c r="B6050" s="21">
        <v>45187</v>
      </c>
      <c r="C6050" s="26" t="s">
        <v>828</v>
      </c>
      <c r="D6050">
        <v>1</v>
      </c>
      <c r="E6050">
        <v>1</v>
      </c>
      <c r="F6050">
        <v>14</v>
      </c>
      <c r="G6050">
        <v>10.26</v>
      </c>
      <c r="H6050" t="str">
        <f>_xlfn.XLOOKUP(Table1[[#This Row],[MyyjäID]],myyjat!$A$2:$A$16,myyjat!$B$2:$B$16)</f>
        <v>Jani</v>
      </c>
      <c r="I6050">
        <f>_xlfn.XLOOKUP(Table1[[#This Row],[Tuotenumero]],tuotteet!$A$2:$A$26,tuotteet!$C$2:$C$26)</f>
        <v>4</v>
      </c>
      <c r="J6050" t="str">
        <f>_xlfn.XLOOKUP(Table1[[#This Row],[ryhmäID]],ryhmat!$A$2:$A$7,ryhmat!$B$2:$B$7)</f>
        <v>Tarvikkeet</v>
      </c>
      <c r="K6050">
        <f>Table1[[#This Row],[Myyntihinta]]-Table1[[#This Row],[Ostohinta]]</f>
        <v>3.74</v>
      </c>
    </row>
    <row r="6051" spans="1:11" x14ac:dyDescent="0.2">
      <c r="A6051">
        <v>56549</v>
      </c>
      <c r="B6051" s="21">
        <v>45187</v>
      </c>
      <c r="C6051" s="26" t="s">
        <v>829</v>
      </c>
      <c r="D6051">
        <v>1</v>
      </c>
      <c r="E6051">
        <v>9</v>
      </c>
      <c r="F6051">
        <v>317</v>
      </c>
      <c r="G6051">
        <v>230.12</v>
      </c>
      <c r="H6051" t="str">
        <f>_xlfn.XLOOKUP(Table1[[#This Row],[MyyjäID]],myyjat!$A$2:$A$16,myyjat!$B$2:$B$16)</f>
        <v>Maija</v>
      </c>
      <c r="I6051">
        <f>_xlfn.XLOOKUP(Table1[[#This Row],[Tuotenumero]],tuotteet!$A$2:$A$26,tuotteet!$C$2:$C$26)</f>
        <v>3</v>
      </c>
      <c r="J6051" t="str">
        <f>_xlfn.XLOOKUP(Table1[[#This Row],[ryhmäID]],ryhmat!$A$2:$A$7,ryhmat!$B$2:$B$7)</f>
        <v>TV</v>
      </c>
      <c r="K6051">
        <f>Table1[[#This Row],[Myyntihinta]]-Table1[[#This Row],[Ostohinta]]</f>
        <v>86.88</v>
      </c>
    </row>
    <row r="6052" spans="1:11" x14ac:dyDescent="0.2">
      <c r="A6052">
        <v>56550</v>
      </c>
      <c r="B6052" s="21">
        <v>45188</v>
      </c>
      <c r="C6052" s="26" t="s">
        <v>828</v>
      </c>
      <c r="D6052">
        <v>1</v>
      </c>
      <c r="E6052">
        <v>6</v>
      </c>
      <c r="F6052">
        <v>15</v>
      </c>
      <c r="G6052">
        <v>10.78</v>
      </c>
      <c r="H6052" t="str">
        <f>_xlfn.XLOOKUP(Table1[[#This Row],[MyyjäID]],myyjat!$A$2:$A$16,myyjat!$B$2:$B$16)</f>
        <v>Hessu</v>
      </c>
      <c r="I6052">
        <f>_xlfn.XLOOKUP(Table1[[#This Row],[Tuotenumero]],tuotteet!$A$2:$A$26,tuotteet!$C$2:$C$26)</f>
        <v>4</v>
      </c>
      <c r="J6052" t="str">
        <f>_xlfn.XLOOKUP(Table1[[#This Row],[ryhmäID]],ryhmat!$A$2:$A$7,ryhmat!$B$2:$B$7)</f>
        <v>Tarvikkeet</v>
      </c>
      <c r="K6052">
        <f>Table1[[#This Row],[Myyntihinta]]-Table1[[#This Row],[Ostohinta]]</f>
        <v>4.2200000000000006</v>
      </c>
    </row>
    <row r="6053" spans="1:11" x14ac:dyDescent="0.2">
      <c r="A6053">
        <v>56551</v>
      </c>
      <c r="B6053" s="21">
        <v>45189</v>
      </c>
      <c r="C6053" s="26" t="s">
        <v>833</v>
      </c>
      <c r="D6053">
        <v>1</v>
      </c>
      <c r="E6053">
        <v>11</v>
      </c>
      <c r="F6053">
        <v>32</v>
      </c>
      <c r="G6053">
        <v>18.84</v>
      </c>
      <c r="H6053" t="str">
        <f>_xlfn.XLOOKUP(Table1[[#This Row],[MyyjäID]],myyjat!$A$2:$A$16,myyjat!$B$2:$B$16)</f>
        <v>Lisbeth</v>
      </c>
      <c r="I6053">
        <f>_xlfn.XLOOKUP(Table1[[#This Row],[Tuotenumero]],tuotteet!$A$2:$A$26,tuotteet!$C$2:$C$26)</f>
        <v>4</v>
      </c>
      <c r="J6053" t="str">
        <f>_xlfn.XLOOKUP(Table1[[#This Row],[ryhmäID]],ryhmat!$A$2:$A$7,ryhmat!$B$2:$B$7)</f>
        <v>Tarvikkeet</v>
      </c>
      <c r="K6053">
        <f>Table1[[#This Row],[Myyntihinta]]-Table1[[#This Row],[Ostohinta]]</f>
        <v>13.16</v>
      </c>
    </row>
    <row r="6054" spans="1:11" x14ac:dyDescent="0.2">
      <c r="A6054">
        <v>56552</v>
      </c>
      <c r="B6054" s="21">
        <v>45189</v>
      </c>
      <c r="C6054" s="26" t="s">
        <v>827</v>
      </c>
      <c r="D6054">
        <v>1</v>
      </c>
      <c r="E6054">
        <v>7</v>
      </c>
      <c r="F6054">
        <v>239</v>
      </c>
      <c r="G6054">
        <v>139.02000000000001</v>
      </c>
      <c r="H6054" t="str">
        <f>_xlfn.XLOOKUP(Table1[[#This Row],[MyyjäID]],myyjat!$A$2:$A$16,myyjat!$B$2:$B$16)</f>
        <v>Rauno</v>
      </c>
      <c r="I6054">
        <f>_xlfn.XLOOKUP(Table1[[#This Row],[Tuotenumero]],tuotteet!$A$2:$A$26,tuotteet!$C$2:$C$26)</f>
        <v>1</v>
      </c>
      <c r="J6054" t="str">
        <f>_xlfn.XLOOKUP(Table1[[#This Row],[ryhmäID]],ryhmat!$A$2:$A$7,ryhmat!$B$2:$B$7)</f>
        <v>Äänentoisto</v>
      </c>
      <c r="K6054">
        <f>Table1[[#This Row],[Myyntihinta]]-Table1[[#This Row],[Ostohinta]]</f>
        <v>99.97999999999999</v>
      </c>
    </row>
    <row r="6055" spans="1:11" x14ac:dyDescent="0.2">
      <c r="A6055">
        <v>56553</v>
      </c>
      <c r="B6055" s="21">
        <v>45189</v>
      </c>
      <c r="C6055" s="26" t="s">
        <v>828</v>
      </c>
      <c r="D6055">
        <v>1</v>
      </c>
      <c r="E6055">
        <v>10</v>
      </c>
      <c r="F6055">
        <v>15</v>
      </c>
      <c r="G6055">
        <v>10.9</v>
      </c>
      <c r="H6055" t="str">
        <f>_xlfn.XLOOKUP(Table1[[#This Row],[MyyjäID]],myyjat!$A$2:$A$16,myyjat!$B$2:$B$16)</f>
        <v>Jenni</v>
      </c>
      <c r="I6055">
        <f>_xlfn.XLOOKUP(Table1[[#This Row],[Tuotenumero]],tuotteet!$A$2:$A$26,tuotteet!$C$2:$C$26)</f>
        <v>4</v>
      </c>
      <c r="J6055" t="str">
        <f>_xlfn.XLOOKUP(Table1[[#This Row],[ryhmäID]],ryhmat!$A$2:$A$7,ryhmat!$B$2:$B$7)</f>
        <v>Tarvikkeet</v>
      </c>
      <c r="K6055">
        <f>Table1[[#This Row],[Myyntihinta]]-Table1[[#This Row],[Ostohinta]]</f>
        <v>4.0999999999999996</v>
      </c>
    </row>
    <row r="6056" spans="1:11" x14ac:dyDescent="0.2">
      <c r="A6056">
        <v>56554</v>
      </c>
      <c r="B6056" s="21">
        <v>45190</v>
      </c>
      <c r="C6056" s="26" t="s">
        <v>828</v>
      </c>
      <c r="D6056">
        <v>1</v>
      </c>
      <c r="E6056">
        <v>1</v>
      </c>
      <c r="F6056">
        <v>15</v>
      </c>
      <c r="G6056">
        <v>10.66</v>
      </c>
      <c r="H6056" t="str">
        <f>_xlfn.XLOOKUP(Table1[[#This Row],[MyyjäID]],myyjat!$A$2:$A$16,myyjat!$B$2:$B$16)</f>
        <v>Jani</v>
      </c>
      <c r="I6056">
        <f>_xlfn.XLOOKUP(Table1[[#This Row],[Tuotenumero]],tuotteet!$A$2:$A$26,tuotteet!$C$2:$C$26)</f>
        <v>4</v>
      </c>
      <c r="J6056" t="str">
        <f>_xlfn.XLOOKUP(Table1[[#This Row],[ryhmäID]],ryhmat!$A$2:$A$7,ryhmat!$B$2:$B$7)</f>
        <v>Tarvikkeet</v>
      </c>
      <c r="K6056">
        <f>Table1[[#This Row],[Myyntihinta]]-Table1[[#This Row],[Ostohinta]]</f>
        <v>4.34</v>
      </c>
    </row>
    <row r="6057" spans="1:11" x14ac:dyDescent="0.2">
      <c r="A6057">
        <v>56555</v>
      </c>
      <c r="B6057" s="21">
        <v>45190</v>
      </c>
      <c r="C6057" s="26" t="s">
        <v>830</v>
      </c>
      <c r="D6057">
        <v>1</v>
      </c>
      <c r="E6057">
        <v>10</v>
      </c>
      <c r="F6057">
        <v>59</v>
      </c>
      <c r="G6057">
        <v>44.85</v>
      </c>
      <c r="H6057" t="str">
        <f>_xlfn.XLOOKUP(Table1[[#This Row],[MyyjäID]],myyjat!$A$2:$A$16,myyjat!$B$2:$B$16)</f>
        <v>Jenni</v>
      </c>
      <c r="I6057">
        <f>_xlfn.XLOOKUP(Table1[[#This Row],[Tuotenumero]],tuotteet!$A$2:$A$26,tuotteet!$C$2:$C$26)</f>
        <v>4</v>
      </c>
      <c r="J6057" t="str">
        <f>_xlfn.XLOOKUP(Table1[[#This Row],[ryhmäID]],ryhmat!$A$2:$A$7,ryhmat!$B$2:$B$7)</f>
        <v>Tarvikkeet</v>
      </c>
      <c r="K6057">
        <f>Table1[[#This Row],[Myyntihinta]]-Table1[[#This Row],[Ostohinta]]</f>
        <v>14.149999999999999</v>
      </c>
    </row>
    <row r="6058" spans="1:11" x14ac:dyDescent="0.2">
      <c r="A6058">
        <v>56556</v>
      </c>
      <c r="B6058" s="21">
        <v>45190</v>
      </c>
      <c r="C6058" s="26" t="s">
        <v>828</v>
      </c>
      <c r="D6058">
        <v>1</v>
      </c>
      <c r="E6058">
        <v>14</v>
      </c>
      <c r="F6058">
        <v>15</v>
      </c>
      <c r="G6058">
        <v>10.53</v>
      </c>
      <c r="H6058" t="str">
        <f>_xlfn.XLOOKUP(Table1[[#This Row],[MyyjäID]],myyjat!$A$2:$A$16,myyjat!$B$2:$B$16)</f>
        <v>Hillevi</v>
      </c>
      <c r="I6058">
        <f>_xlfn.XLOOKUP(Table1[[#This Row],[Tuotenumero]],tuotteet!$A$2:$A$26,tuotteet!$C$2:$C$26)</f>
        <v>4</v>
      </c>
      <c r="J6058" t="str">
        <f>_xlfn.XLOOKUP(Table1[[#This Row],[ryhmäID]],ryhmat!$A$2:$A$7,ryhmat!$B$2:$B$7)</f>
        <v>Tarvikkeet</v>
      </c>
      <c r="K6058">
        <f>Table1[[#This Row],[Myyntihinta]]-Table1[[#This Row],[Ostohinta]]</f>
        <v>4.4700000000000006</v>
      </c>
    </row>
    <row r="6059" spans="1:11" x14ac:dyDescent="0.2">
      <c r="A6059">
        <v>56557</v>
      </c>
      <c r="B6059" s="21">
        <v>45190</v>
      </c>
      <c r="C6059" s="26" t="s">
        <v>828</v>
      </c>
      <c r="D6059">
        <v>1</v>
      </c>
      <c r="E6059">
        <v>18</v>
      </c>
      <c r="F6059">
        <v>15</v>
      </c>
      <c r="G6059">
        <v>10.76</v>
      </c>
      <c r="H6059" t="str">
        <f>_xlfn.XLOOKUP(Table1[[#This Row],[MyyjäID]],myyjat!$A$2:$A$16,myyjat!$B$2:$B$16)</f>
        <v>Juhani</v>
      </c>
      <c r="I6059">
        <f>_xlfn.XLOOKUP(Table1[[#This Row],[Tuotenumero]],tuotteet!$A$2:$A$26,tuotteet!$C$2:$C$26)</f>
        <v>4</v>
      </c>
      <c r="J6059" t="str">
        <f>_xlfn.XLOOKUP(Table1[[#This Row],[ryhmäID]],ryhmat!$A$2:$A$7,ryhmat!$B$2:$B$7)</f>
        <v>Tarvikkeet</v>
      </c>
      <c r="K6059">
        <f>Table1[[#This Row],[Myyntihinta]]-Table1[[#This Row],[Ostohinta]]</f>
        <v>4.24</v>
      </c>
    </row>
    <row r="6060" spans="1:11" x14ac:dyDescent="0.2">
      <c r="A6060">
        <v>56558</v>
      </c>
      <c r="B6060" s="21">
        <v>45190</v>
      </c>
      <c r="C6060" s="26" t="s">
        <v>828</v>
      </c>
      <c r="D6060">
        <v>1</v>
      </c>
      <c r="E6060">
        <v>13</v>
      </c>
      <c r="F6060">
        <v>15</v>
      </c>
      <c r="G6060">
        <v>11.13</v>
      </c>
      <c r="H6060" t="str">
        <f>_xlfn.XLOOKUP(Table1[[#This Row],[MyyjäID]],myyjat!$A$2:$A$16,myyjat!$B$2:$B$16)</f>
        <v>Mari</v>
      </c>
      <c r="I6060">
        <f>_xlfn.XLOOKUP(Table1[[#This Row],[Tuotenumero]],tuotteet!$A$2:$A$26,tuotteet!$C$2:$C$26)</f>
        <v>4</v>
      </c>
      <c r="J6060" t="str">
        <f>_xlfn.XLOOKUP(Table1[[#This Row],[ryhmäID]],ryhmat!$A$2:$A$7,ryhmat!$B$2:$B$7)</f>
        <v>Tarvikkeet</v>
      </c>
      <c r="K6060">
        <f>Table1[[#This Row],[Myyntihinta]]-Table1[[#This Row],[Ostohinta]]</f>
        <v>3.8699999999999992</v>
      </c>
    </row>
    <row r="6061" spans="1:11" x14ac:dyDescent="0.2">
      <c r="A6061">
        <v>56559</v>
      </c>
      <c r="B6061" s="21">
        <v>45191</v>
      </c>
      <c r="C6061" s="26" t="s">
        <v>831</v>
      </c>
      <c r="D6061">
        <v>1</v>
      </c>
      <c r="E6061">
        <v>3</v>
      </c>
      <c r="F6061">
        <v>111</v>
      </c>
      <c r="G6061">
        <v>78.13</v>
      </c>
      <c r="H6061" t="str">
        <f>_xlfn.XLOOKUP(Table1[[#This Row],[MyyjäID]],myyjat!$A$2:$A$16,myyjat!$B$2:$B$16)</f>
        <v>Pekka</v>
      </c>
      <c r="I6061">
        <f>_xlfn.XLOOKUP(Table1[[#This Row],[Tuotenumero]],tuotteet!$A$2:$A$26,tuotteet!$C$2:$C$26)</f>
        <v>6</v>
      </c>
      <c r="J6061" t="str">
        <f>_xlfn.XLOOKUP(Table1[[#This Row],[ryhmäID]],ryhmat!$A$2:$A$7,ryhmat!$B$2:$B$7)</f>
        <v>Digiboxit</v>
      </c>
      <c r="K6061">
        <f>Table1[[#This Row],[Myyntihinta]]-Table1[[#This Row],[Ostohinta]]</f>
        <v>32.870000000000005</v>
      </c>
    </row>
    <row r="6062" spans="1:11" x14ac:dyDescent="0.2">
      <c r="A6062">
        <v>56560</v>
      </c>
      <c r="B6062" s="21">
        <v>45191</v>
      </c>
      <c r="C6062" s="26" t="s">
        <v>827</v>
      </c>
      <c r="D6062">
        <v>1</v>
      </c>
      <c r="E6062">
        <v>6</v>
      </c>
      <c r="F6062">
        <v>234</v>
      </c>
      <c r="G6062">
        <v>137.77000000000001</v>
      </c>
      <c r="H6062" t="str">
        <f>_xlfn.XLOOKUP(Table1[[#This Row],[MyyjäID]],myyjat!$A$2:$A$16,myyjat!$B$2:$B$16)</f>
        <v>Hessu</v>
      </c>
      <c r="I6062">
        <f>_xlfn.XLOOKUP(Table1[[#This Row],[Tuotenumero]],tuotteet!$A$2:$A$26,tuotteet!$C$2:$C$26)</f>
        <v>1</v>
      </c>
      <c r="J6062" t="str">
        <f>_xlfn.XLOOKUP(Table1[[#This Row],[ryhmäID]],ryhmat!$A$2:$A$7,ryhmat!$B$2:$B$7)</f>
        <v>Äänentoisto</v>
      </c>
      <c r="K6062">
        <f>Table1[[#This Row],[Myyntihinta]]-Table1[[#This Row],[Ostohinta]]</f>
        <v>96.22999999999999</v>
      </c>
    </row>
    <row r="6063" spans="1:11" x14ac:dyDescent="0.2">
      <c r="A6063">
        <v>56561</v>
      </c>
      <c r="B6063" s="21">
        <v>45191</v>
      </c>
      <c r="C6063" s="26" t="s">
        <v>828</v>
      </c>
      <c r="D6063">
        <v>1</v>
      </c>
      <c r="E6063">
        <v>16</v>
      </c>
      <c r="F6063">
        <v>14</v>
      </c>
      <c r="G6063">
        <v>11.01</v>
      </c>
      <c r="H6063" t="str">
        <f>_xlfn.XLOOKUP(Table1[[#This Row],[MyyjäID]],myyjat!$A$2:$A$16,myyjat!$B$2:$B$16)</f>
        <v>Sanni</v>
      </c>
      <c r="I6063">
        <f>_xlfn.XLOOKUP(Table1[[#This Row],[Tuotenumero]],tuotteet!$A$2:$A$26,tuotteet!$C$2:$C$26)</f>
        <v>4</v>
      </c>
      <c r="J6063" t="str">
        <f>_xlfn.XLOOKUP(Table1[[#This Row],[ryhmäID]],ryhmat!$A$2:$A$7,ryhmat!$B$2:$B$7)</f>
        <v>Tarvikkeet</v>
      </c>
      <c r="K6063">
        <f>Table1[[#This Row],[Myyntihinta]]-Table1[[#This Row],[Ostohinta]]</f>
        <v>2.99</v>
      </c>
    </row>
    <row r="6064" spans="1:11" x14ac:dyDescent="0.2">
      <c r="A6064">
        <v>56562</v>
      </c>
      <c r="B6064" s="21">
        <v>45192</v>
      </c>
      <c r="C6064" s="26" t="s">
        <v>828</v>
      </c>
      <c r="D6064">
        <v>1</v>
      </c>
      <c r="E6064">
        <v>9</v>
      </c>
      <c r="F6064">
        <v>15</v>
      </c>
      <c r="G6064">
        <v>11.12</v>
      </c>
      <c r="H6064" t="str">
        <f>_xlfn.XLOOKUP(Table1[[#This Row],[MyyjäID]],myyjat!$A$2:$A$16,myyjat!$B$2:$B$16)</f>
        <v>Maija</v>
      </c>
      <c r="I6064">
        <f>_xlfn.XLOOKUP(Table1[[#This Row],[Tuotenumero]],tuotteet!$A$2:$A$26,tuotteet!$C$2:$C$26)</f>
        <v>4</v>
      </c>
      <c r="J6064" t="str">
        <f>_xlfn.XLOOKUP(Table1[[#This Row],[ryhmäID]],ryhmat!$A$2:$A$7,ryhmat!$B$2:$B$7)</f>
        <v>Tarvikkeet</v>
      </c>
      <c r="K6064">
        <f>Table1[[#This Row],[Myyntihinta]]-Table1[[#This Row],[Ostohinta]]</f>
        <v>3.8800000000000008</v>
      </c>
    </row>
    <row r="6065" spans="1:11" x14ac:dyDescent="0.2">
      <c r="A6065">
        <v>56563</v>
      </c>
      <c r="B6065" s="21">
        <v>45192</v>
      </c>
      <c r="C6065" s="26" t="s">
        <v>826</v>
      </c>
      <c r="D6065">
        <v>1</v>
      </c>
      <c r="E6065">
        <v>1</v>
      </c>
      <c r="F6065">
        <v>17</v>
      </c>
      <c r="G6065">
        <v>9.1999999999999993</v>
      </c>
      <c r="H6065" t="str">
        <f>_xlfn.XLOOKUP(Table1[[#This Row],[MyyjäID]],myyjat!$A$2:$A$16,myyjat!$B$2:$B$16)</f>
        <v>Jani</v>
      </c>
      <c r="I6065">
        <f>_xlfn.XLOOKUP(Table1[[#This Row],[Tuotenumero]],tuotteet!$A$2:$A$26,tuotteet!$C$2:$C$26)</f>
        <v>4</v>
      </c>
      <c r="J6065" t="str">
        <f>_xlfn.XLOOKUP(Table1[[#This Row],[ryhmäID]],ryhmat!$A$2:$A$7,ryhmat!$B$2:$B$7)</f>
        <v>Tarvikkeet</v>
      </c>
      <c r="K6065">
        <f>Table1[[#This Row],[Myyntihinta]]-Table1[[#This Row],[Ostohinta]]</f>
        <v>7.8000000000000007</v>
      </c>
    </row>
    <row r="6066" spans="1:11" x14ac:dyDescent="0.2">
      <c r="A6066">
        <v>56564</v>
      </c>
      <c r="B6066" s="21">
        <v>45192</v>
      </c>
      <c r="C6066" s="26" t="s">
        <v>828</v>
      </c>
      <c r="D6066">
        <v>3</v>
      </c>
      <c r="E6066">
        <v>7</v>
      </c>
      <c r="F6066">
        <v>14</v>
      </c>
      <c r="G6066">
        <v>10.31</v>
      </c>
      <c r="H6066" t="str">
        <f>_xlfn.XLOOKUP(Table1[[#This Row],[MyyjäID]],myyjat!$A$2:$A$16,myyjat!$B$2:$B$16)</f>
        <v>Rauno</v>
      </c>
      <c r="I6066">
        <f>_xlfn.XLOOKUP(Table1[[#This Row],[Tuotenumero]],tuotteet!$A$2:$A$26,tuotteet!$C$2:$C$26)</f>
        <v>4</v>
      </c>
      <c r="J6066" t="str">
        <f>_xlfn.XLOOKUP(Table1[[#This Row],[ryhmäID]],ryhmat!$A$2:$A$7,ryhmat!$B$2:$B$7)</f>
        <v>Tarvikkeet</v>
      </c>
      <c r="K6066">
        <f>Table1[[#This Row],[Myyntihinta]]-Table1[[#This Row],[Ostohinta]]</f>
        <v>3.6899999999999995</v>
      </c>
    </row>
    <row r="6067" spans="1:11" x14ac:dyDescent="0.2">
      <c r="A6067">
        <v>56565</v>
      </c>
      <c r="B6067" s="21">
        <v>45192</v>
      </c>
      <c r="C6067" s="26" t="s">
        <v>828</v>
      </c>
      <c r="D6067">
        <v>1</v>
      </c>
      <c r="E6067">
        <v>7</v>
      </c>
      <c r="F6067">
        <v>15</v>
      </c>
      <c r="G6067">
        <v>10.25</v>
      </c>
      <c r="H6067" t="str">
        <f>_xlfn.XLOOKUP(Table1[[#This Row],[MyyjäID]],myyjat!$A$2:$A$16,myyjat!$B$2:$B$16)</f>
        <v>Rauno</v>
      </c>
      <c r="I6067">
        <f>_xlfn.XLOOKUP(Table1[[#This Row],[Tuotenumero]],tuotteet!$A$2:$A$26,tuotteet!$C$2:$C$26)</f>
        <v>4</v>
      </c>
      <c r="J6067" t="str">
        <f>_xlfn.XLOOKUP(Table1[[#This Row],[ryhmäID]],ryhmat!$A$2:$A$7,ryhmat!$B$2:$B$7)</f>
        <v>Tarvikkeet</v>
      </c>
      <c r="K6067">
        <f>Table1[[#This Row],[Myyntihinta]]-Table1[[#This Row],[Ostohinta]]</f>
        <v>4.75</v>
      </c>
    </row>
    <row r="6068" spans="1:11" x14ac:dyDescent="0.2">
      <c r="A6068">
        <v>56566</v>
      </c>
      <c r="B6068" s="21">
        <v>45193</v>
      </c>
      <c r="C6068" s="26" t="s">
        <v>828</v>
      </c>
      <c r="D6068">
        <v>1</v>
      </c>
      <c r="E6068">
        <v>6</v>
      </c>
      <c r="F6068">
        <v>14</v>
      </c>
      <c r="G6068">
        <v>10.17</v>
      </c>
      <c r="H6068" t="str">
        <f>_xlfn.XLOOKUP(Table1[[#This Row],[MyyjäID]],myyjat!$A$2:$A$16,myyjat!$B$2:$B$16)</f>
        <v>Hessu</v>
      </c>
      <c r="I6068">
        <f>_xlfn.XLOOKUP(Table1[[#This Row],[Tuotenumero]],tuotteet!$A$2:$A$26,tuotteet!$C$2:$C$26)</f>
        <v>4</v>
      </c>
      <c r="J6068" t="str">
        <f>_xlfn.XLOOKUP(Table1[[#This Row],[ryhmäID]],ryhmat!$A$2:$A$7,ryhmat!$B$2:$B$7)</f>
        <v>Tarvikkeet</v>
      </c>
      <c r="K6068">
        <f>Table1[[#This Row],[Myyntihinta]]-Table1[[#This Row],[Ostohinta]]</f>
        <v>3.83</v>
      </c>
    </row>
    <row r="6069" spans="1:11" x14ac:dyDescent="0.2">
      <c r="A6069">
        <v>56567</v>
      </c>
      <c r="B6069" s="21">
        <v>45194</v>
      </c>
      <c r="C6069" s="26" t="s">
        <v>828</v>
      </c>
      <c r="D6069">
        <v>1</v>
      </c>
      <c r="E6069">
        <v>1</v>
      </c>
      <c r="F6069">
        <v>14</v>
      </c>
      <c r="G6069">
        <v>10.93</v>
      </c>
      <c r="H6069" t="str">
        <f>_xlfn.XLOOKUP(Table1[[#This Row],[MyyjäID]],myyjat!$A$2:$A$16,myyjat!$B$2:$B$16)</f>
        <v>Jani</v>
      </c>
      <c r="I6069">
        <f>_xlfn.XLOOKUP(Table1[[#This Row],[Tuotenumero]],tuotteet!$A$2:$A$26,tuotteet!$C$2:$C$26)</f>
        <v>4</v>
      </c>
      <c r="J6069" t="str">
        <f>_xlfn.XLOOKUP(Table1[[#This Row],[ryhmäID]],ryhmat!$A$2:$A$7,ryhmat!$B$2:$B$7)</f>
        <v>Tarvikkeet</v>
      </c>
      <c r="K6069">
        <f>Table1[[#This Row],[Myyntihinta]]-Table1[[#This Row],[Ostohinta]]</f>
        <v>3.0700000000000003</v>
      </c>
    </row>
    <row r="6070" spans="1:11" x14ac:dyDescent="0.2">
      <c r="A6070">
        <v>56568</v>
      </c>
      <c r="B6070" s="21">
        <v>45194</v>
      </c>
      <c r="C6070" s="26" t="s">
        <v>827</v>
      </c>
      <c r="D6070">
        <v>1</v>
      </c>
      <c r="E6070">
        <v>19</v>
      </c>
      <c r="F6070">
        <v>250</v>
      </c>
      <c r="G6070">
        <v>128.38</v>
      </c>
      <c r="H6070" t="str">
        <f>_xlfn.XLOOKUP(Table1[[#This Row],[MyyjäID]],myyjat!$A$2:$A$16,myyjat!$B$2:$B$16)</f>
        <v>Valtteri</v>
      </c>
      <c r="I6070">
        <f>_xlfn.XLOOKUP(Table1[[#This Row],[Tuotenumero]],tuotteet!$A$2:$A$26,tuotteet!$C$2:$C$26)</f>
        <v>1</v>
      </c>
      <c r="J6070" t="str">
        <f>_xlfn.XLOOKUP(Table1[[#This Row],[ryhmäID]],ryhmat!$A$2:$A$7,ryhmat!$B$2:$B$7)</f>
        <v>Äänentoisto</v>
      </c>
      <c r="K6070">
        <f>Table1[[#This Row],[Myyntihinta]]-Table1[[#This Row],[Ostohinta]]</f>
        <v>121.62</v>
      </c>
    </row>
    <row r="6071" spans="1:11" x14ac:dyDescent="0.2">
      <c r="A6071">
        <v>56569</v>
      </c>
      <c r="B6071" s="21">
        <v>45194</v>
      </c>
      <c r="C6071" s="26" t="s">
        <v>831</v>
      </c>
      <c r="D6071">
        <v>1</v>
      </c>
      <c r="E6071">
        <v>11</v>
      </c>
      <c r="F6071">
        <v>113</v>
      </c>
      <c r="G6071">
        <v>73.58</v>
      </c>
      <c r="H6071" t="str">
        <f>_xlfn.XLOOKUP(Table1[[#This Row],[MyyjäID]],myyjat!$A$2:$A$16,myyjat!$B$2:$B$16)</f>
        <v>Lisbeth</v>
      </c>
      <c r="I6071">
        <f>_xlfn.XLOOKUP(Table1[[#This Row],[Tuotenumero]],tuotteet!$A$2:$A$26,tuotteet!$C$2:$C$26)</f>
        <v>6</v>
      </c>
      <c r="J6071" t="str">
        <f>_xlfn.XLOOKUP(Table1[[#This Row],[ryhmäID]],ryhmat!$A$2:$A$7,ryhmat!$B$2:$B$7)</f>
        <v>Digiboxit</v>
      </c>
      <c r="K6071">
        <f>Table1[[#This Row],[Myyntihinta]]-Table1[[#This Row],[Ostohinta]]</f>
        <v>39.42</v>
      </c>
    </row>
    <row r="6072" spans="1:11" x14ac:dyDescent="0.2">
      <c r="A6072">
        <v>56570</v>
      </c>
      <c r="B6072" s="21">
        <v>45194</v>
      </c>
      <c r="C6072" s="26" t="s">
        <v>828</v>
      </c>
      <c r="D6072">
        <v>1</v>
      </c>
      <c r="E6072">
        <v>7</v>
      </c>
      <c r="F6072">
        <v>15</v>
      </c>
      <c r="G6072">
        <v>10.210000000000001</v>
      </c>
      <c r="H6072" t="str">
        <f>_xlfn.XLOOKUP(Table1[[#This Row],[MyyjäID]],myyjat!$A$2:$A$16,myyjat!$B$2:$B$16)</f>
        <v>Rauno</v>
      </c>
      <c r="I6072">
        <f>_xlfn.XLOOKUP(Table1[[#This Row],[Tuotenumero]],tuotteet!$A$2:$A$26,tuotteet!$C$2:$C$26)</f>
        <v>4</v>
      </c>
      <c r="J6072" t="str">
        <f>_xlfn.XLOOKUP(Table1[[#This Row],[ryhmäID]],ryhmat!$A$2:$A$7,ryhmat!$B$2:$B$7)</f>
        <v>Tarvikkeet</v>
      </c>
      <c r="K6072">
        <f>Table1[[#This Row],[Myyntihinta]]-Table1[[#This Row],[Ostohinta]]</f>
        <v>4.7899999999999991</v>
      </c>
    </row>
    <row r="6073" spans="1:11" x14ac:dyDescent="0.2">
      <c r="A6073">
        <v>56571</v>
      </c>
      <c r="B6073" s="21">
        <v>45195</v>
      </c>
      <c r="C6073" s="26" t="s">
        <v>827</v>
      </c>
      <c r="D6073">
        <v>1</v>
      </c>
      <c r="E6073">
        <v>5</v>
      </c>
      <c r="F6073">
        <v>258</v>
      </c>
      <c r="G6073">
        <v>130.6</v>
      </c>
      <c r="H6073" t="str">
        <f>_xlfn.XLOOKUP(Table1[[#This Row],[MyyjäID]],myyjat!$A$2:$A$16,myyjat!$B$2:$B$16)</f>
        <v>Liisa</v>
      </c>
      <c r="I6073">
        <f>_xlfn.XLOOKUP(Table1[[#This Row],[Tuotenumero]],tuotteet!$A$2:$A$26,tuotteet!$C$2:$C$26)</f>
        <v>1</v>
      </c>
      <c r="J6073" t="str">
        <f>_xlfn.XLOOKUP(Table1[[#This Row],[ryhmäID]],ryhmat!$A$2:$A$7,ryhmat!$B$2:$B$7)</f>
        <v>Äänentoisto</v>
      </c>
      <c r="K6073">
        <f>Table1[[#This Row],[Myyntihinta]]-Table1[[#This Row],[Ostohinta]]</f>
        <v>127.4</v>
      </c>
    </row>
    <row r="6074" spans="1:11" x14ac:dyDescent="0.2">
      <c r="A6074">
        <v>56572</v>
      </c>
      <c r="B6074" s="21">
        <v>45195</v>
      </c>
      <c r="C6074" s="26" t="s">
        <v>828</v>
      </c>
      <c r="D6074">
        <v>1</v>
      </c>
      <c r="E6074">
        <v>7</v>
      </c>
      <c r="F6074">
        <v>14</v>
      </c>
      <c r="G6074">
        <v>11.02</v>
      </c>
      <c r="H6074" t="str">
        <f>_xlfn.XLOOKUP(Table1[[#This Row],[MyyjäID]],myyjat!$A$2:$A$16,myyjat!$B$2:$B$16)</f>
        <v>Rauno</v>
      </c>
      <c r="I6074">
        <f>_xlfn.XLOOKUP(Table1[[#This Row],[Tuotenumero]],tuotteet!$A$2:$A$26,tuotteet!$C$2:$C$26)</f>
        <v>4</v>
      </c>
      <c r="J6074" t="str">
        <f>_xlfn.XLOOKUP(Table1[[#This Row],[ryhmäID]],ryhmat!$A$2:$A$7,ryhmat!$B$2:$B$7)</f>
        <v>Tarvikkeet</v>
      </c>
      <c r="K6074">
        <f>Table1[[#This Row],[Myyntihinta]]-Table1[[#This Row],[Ostohinta]]</f>
        <v>2.9800000000000004</v>
      </c>
    </row>
    <row r="6075" spans="1:11" x14ac:dyDescent="0.2">
      <c r="A6075">
        <v>56573</v>
      </c>
      <c r="B6075" s="21">
        <v>45196</v>
      </c>
      <c r="C6075" s="26" t="s">
        <v>832</v>
      </c>
      <c r="D6075">
        <v>1</v>
      </c>
      <c r="E6075">
        <v>9</v>
      </c>
      <c r="F6075">
        <v>121</v>
      </c>
      <c r="G6075">
        <v>67.81</v>
      </c>
      <c r="H6075" t="str">
        <f>_xlfn.XLOOKUP(Table1[[#This Row],[MyyjäID]],myyjat!$A$2:$A$16,myyjat!$B$2:$B$16)</f>
        <v>Maija</v>
      </c>
      <c r="I6075">
        <f>_xlfn.XLOOKUP(Table1[[#This Row],[Tuotenumero]],tuotteet!$A$2:$A$26,tuotteet!$C$2:$C$26)</f>
        <v>5</v>
      </c>
      <c r="J6075" t="str">
        <f>_xlfn.XLOOKUP(Table1[[#This Row],[ryhmäID]],ryhmat!$A$2:$A$7,ryhmat!$B$2:$B$7)</f>
        <v>Konsolit</v>
      </c>
      <c r="K6075">
        <f>Table1[[#This Row],[Myyntihinta]]-Table1[[#This Row],[Ostohinta]]</f>
        <v>53.19</v>
      </c>
    </row>
    <row r="6076" spans="1:11" x14ac:dyDescent="0.2">
      <c r="A6076">
        <v>56574</v>
      </c>
      <c r="B6076" s="21">
        <v>45196</v>
      </c>
      <c r="C6076" s="26" t="s">
        <v>827</v>
      </c>
      <c r="D6076">
        <v>1</v>
      </c>
      <c r="E6076">
        <v>3</v>
      </c>
      <c r="F6076">
        <v>257</v>
      </c>
      <c r="G6076">
        <v>126.55</v>
      </c>
      <c r="H6076" t="str">
        <f>_xlfn.XLOOKUP(Table1[[#This Row],[MyyjäID]],myyjat!$A$2:$A$16,myyjat!$B$2:$B$16)</f>
        <v>Pekka</v>
      </c>
      <c r="I6076">
        <f>_xlfn.XLOOKUP(Table1[[#This Row],[Tuotenumero]],tuotteet!$A$2:$A$26,tuotteet!$C$2:$C$26)</f>
        <v>1</v>
      </c>
      <c r="J6076" t="str">
        <f>_xlfn.XLOOKUP(Table1[[#This Row],[ryhmäID]],ryhmat!$A$2:$A$7,ryhmat!$B$2:$B$7)</f>
        <v>Äänentoisto</v>
      </c>
      <c r="K6076">
        <f>Table1[[#This Row],[Myyntihinta]]-Table1[[#This Row],[Ostohinta]]</f>
        <v>130.44999999999999</v>
      </c>
    </row>
    <row r="6077" spans="1:11" x14ac:dyDescent="0.2">
      <c r="A6077">
        <v>56575</v>
      </c>
      <c r="B6077" s="21">
        <v>45196</v>
      </c>
      <c r="C6077" s="26" t="s">
        <v>828</v>
      </c>
      <c r="D6077">
        <v>1</v>
      </c>
      <c r="E6077">
        <v>2</v>
      </c>
      <c r="F6077">
        <v>15</v>
      </c>
      <c r="G6077">
        <v>11.13</v>
      </c>
      <c r="H6077" t="str">
        <f>_xlfn.XLOOKUP(Table1[[#This Row],[MyyjäID]],myyjat!$A$2:$A$16,myyjat!$B$2:$B$16)</f>
        <v>Petteri</v>
      </c>
      <c r="I6077">
        <f>_xlfn.XLOOKUP(Table1[[#This Row],[Tuotenumero]],tuotteet!$A$2:$A$26,tuotteet!$C$2:$C$26)</f>
        <v>4</v>
      </c>
      <c r="J6077" t="str">
        <f>_xlfn.XLOOKUP(Table1[[#This Row],[ryhmäID]],ryhmat!$A$2:$A$7,ryhmat!$B$2:$B$7)</f>
        <v>Tarvikkeet</v>
      </c>
      <c r="K6077">
        <f>Table1[[#This Row],[Myyntihinta]]-Table1[[#This Row],[Ostohinta]]</f>
        <v>3.8699999999999992</v>
      </c>
    </row>
    <row r="6078" spans="1:11" x14ac:dyDescent="0.2">
      <c r="A6078">
        <v>56576</v>
      </c>
      <c r="B6078" s="21">
        <v>45196</v>
      </c>
      <c r="C6078" s="26" t="s">
        <v>828</v>
      </c>
      <c r="D6078">
        <v>1</v>
      </c>
      <c r="E6078">
        <v>5</v>
      </c>
      <c r="F6078">
        <v>14</v>
      </c>
      <c r="G6078">
        <v>10.19</v>
      </c>
      <c r="H6078" t="str">
        <f>_xlfn.XLOOKUP(Table1[[#This Row],[MyyjäID]],myyjat!$A$2:$A$16,myyjat!$B$2:$B$16)</f>
        <v>Liisa</v>
      </c>
      <c r="I6078">
        <f>_xlfn.XLOOKUP(Table1[[#This Row],[Tuotenumero]],tuotteet!$A$2:$A$26,tuotteet!$C$2:$C$26)</f>
        <v>4</v>
      </c>
      <c r="J6078" t="str">
        <f>_xlfn.XLOOKUP(Table1[[#This Row],[ryhmäID]],ryhmat!$A$2:$A$7,ryhmat!$B$2:$B$7)</f>
        <v>Tarvikkeet</v>
      </c>
      <c r="K6078">
        <f>Table1[[#This Row],[Myyntihinta]]-Table1[[#This Row],[Ostohinta]]</f>
        <v>3.8100000000000005</v>
      </c>
    </row>
    <row r="6079" spans="1:11" x14ac:dyDescent="0.2">
      <c r="A6079">
        <v>56577</v>
      </c>
      <c r="B6079" s="21">
        <v>45196</v>
      </c>
      <c r="C6079" s="26" t="s">
        <v>828</v>
      </c>
      <c r="D6079">
        <v>1</v>
      </c>
      <c r="E6079">
        <v>7</v>
      </c>
      <c r="F6079">
        <v>14</v>
      </c>
      <c r="G6079">
        <v>10.93</v>
      </c>
      <c r="H6079" t="str">
        <f>_xlfn.XLOOKUP(Table1[[#This Row],[MyyjäID]],myyjat!$A$2:$A$16,myyjat!$B$2:$B$16)</f>
        <v>Rauno</v>
      </c>
      <c r="I6079">
        <f>_xlfn.XLOOKUP(Table1[[#This Row],[Tuotenumero]],tuotteet!$A$2:$A$26,tuotteet!$C$2:$C$26)</f>
        <v>4</v>
      </c>
      <c r="J6079" t="str">
        <f>_xlfn.XLOOKUP(Table1[[#This Row],[ryhmäID]],ryhmat!$A$2:$A$7,ryhmat!$B$2:$B$7)</f>
        <v>Tarvikkeet</v>
      </c>
      <c r="K6079">
        <f>Table1[[#This Row],[Myyntihinta]]-Table1[[#This Row],[Ostohinta]]</f>
        <v>3.0700000000000003</v>
      </c>
    </row>
    <row r="6080" spans="1:11" x14ac:dyDescent="0.2">
      <c r="A6080">
        <v>56578</v>
      </c>
      <c r="B6080" s="21">
        <v>45196</v>
      </c>
      <c r="C6080" s="26" t="s">
        <v>828</v>
      </c>
      <c r="D6080">
        <v>1</v>
      </c>
      <c r="E6080">
        <v>15</v>
      </c>
      <c r="F6080">
        <v>14</v>
      </c>
      <c r="G6080">
        <v>11.01</v>
      </c>
      <c r="H6080" t="str">
        <f>_xlfn.XLOOKUP(Table1[[#This Row],[MyyjäID]],myyjat!$A$2:$A$16,myyjat!$B$2:$B$16)</f>
        <v>Sohvi</v>
      </c>
      <c r="I6080">
        <f>_xlfn.XLOOKUP(Table1[[#This Row],[Tuotenumero]],tuotteet!$A$2:$A$26,tuotteet!$C$2:$C$26)</f>
        <v>4</v>
      </c>
      <c r="J6080" t="str">
        <f>_xlfn.XLOOKUP(Table1[[#This Row],[ryhmäID]],ryhmat!$A$2:$A$7,ryhmat!$B$2:$B$7)</f>
        <v>Tarvikkeet</v>
      </c>
      <c r="K6080">
        <f>Table1[[#This Row],[Myyntihinta]]-Table1[[#This Row],[Ostohinta]]</f>
        <v>2.99</v>
      </c>
    </row>
    <row r="6081" spans="1:11" x14ac:dyDescent="0.2">
      <c r="A6081">
        <v>56579</v>
      </c>
      <c r="B6081" s="21">
        <v>45197</v>
      </c>
      <c r="C6081" s="26" t="s">
        <v>828</v>
      </c>
      <c r="D6081">
        <v>1</v>
      </c>
      <c r="E6081">
        <v>3</v>
      </c>
      <c r="F6081">
        <v>15</v>
      </c>
      <c r="G6081">
        <v>10.76</v>
      </c>
      <c r="H6081" t="str">
        <f>_xlfn.XLOOKUP(Table1[[#This Row],[MyyjäID]],myyjat!$A$2:$A$16,myyjat!$B$2:$B$16)</f>
        <v>Pekka</v>
      </c>
      <c r="I6081">
        <f>_xlfn.XLOOKUP(Table1[[#This Row],[Tuotenumero]],tuotteet!$A$2:$A$26,tuotteet!$C$2:$C$26)</f>
        <v>4</v>
      </c>
      <c r="J6081" t="str">
        <f>_xlfn.XLOOKUP(Table1[[#This Row],[ryhmäID]],ryhmat!$A$2:$A$7,ryhmat!$B$2:$B$7)</f>
        <v>Tarvikkeet</v>
      </c>
      <c r="K6081">
        <f>Table1[[#This Row],[Myyntihinta]]-Table1[[#This Row],[Ostohinta]]</f>
        <v>4.24</v>
      </c>
    </row>
    <row r="6082" spans="1:11" x14ac:dyDescent="0.2">
      <c r="A6082">
        <v>56580</v>
      </c>
      <c r="B6082" s="21">
        <v>45197</v>
      </c>
      <c r="C6082" s="26" t="s">
        <v>828</v>
      </c>
      <c r="D6082">
        <v>1</v>
      </c>
      <c r="E6082">
        <v>18</v>
      </c>
      <c r="F6082">
        <v>15</v>
      </c>
      <c r="G6082">
        <v>10.210000000000001</v>
      </c>
      <c r="H6082" t="str">
        <f>_xlfn.XLOOKUP(Table1[[#This Row],[MyyjäID]],myyjat!$A$2:$A$16,myyjat!$B$2:$B$16)</f>
        <v>Juhani</v>
      </c>
      <c r="I6082">
        <f>_xlfn.XLOOKUP(Table1[[#This Row],[Tuotenumero]],tuotteet!$A$2:$A$26,tuotteet!$C$2:$C$26)</f>
        <v>4</v>
      </c>
      <c r="J6082" t="str">
        <f>_xlfn.XLOOKUP(Table1[[#This Row],[ryhmäID]],ryhmat!$A$2:$A$7,ryhmat!$B$2:$B$7)</f>
        <v>Tarvikkeet</v>
      </c>
      <c r="K6082">
        <f>Table1[[#This Row],[Myyntihinta]]-Table1[[#This Row],[Ostohinta]]</f>
        <v>4.7899999999999991</v>
      </c>
    </row>
    <row r="6083" spans="1:11" x14ac:dyDescent="0.2">
      <c r="A6083">
        <v>56581</v>
      </c>
      <c r="B6083" s="21">
        <v>45197</v>
      </c>
      <c r="C6083" s="26" t="s">
        <v>827</v>
      </c>
      <c r="D6083">
        <v>1</v>
      </c>
      <c r="E6083">
        <v>7</v>
      </c>
      <c r="F6083">
        <v>254</v>
      </c>
      <c r="G6083">
        <v>134.55000000000001</v>
      </c>
      <c r="H6083" t="str">
        <f>_xlfn.XLOOKUP(Table1[[#This Row],[MyyjäID]],myyjat!$A$2:$A$16,myyjat!$B$2:$B$16)</f>
        <v>Rauno</v>
      </c>
      <c r="I6083">
        <f>_xlfn.XLOOKUP(Table1[[#This Row],[Tuotenumero]],tuotteet!$A$2:$A$26,tuotteet!$C$2:$C$26)</f>
        <v>1</v>
      </c>
      <c r="J6083" t="str">
        <f>_xlfn.XLOOKUP(Table1[[#This Row],[ryhmäID]],ryhmat!$A$2:$A$7,ryhmat!$B$2:$B$7)</f>
        <v>Äänentoisto</v>
      </c>
      <c r="K6083">
        <f>Table1[[#This Row],[Myyntihinta]]-Table1[[#This Row],[Ostohinta]]</f>
        <v>119.44999999999999</v>
      </c>
    </row>
    <row r="6084" spans="1:11" x14ac:dyDescent="0.2">
      <c r="A6084">
        <v>56582</v>
      </c>
      <c r="B6084" s="21">
        <v>45198</v>
      </c>
      <c r="C6084" s="26" t="s">
        <v>831</v>
      </c>
      <c r="D6084">
        <v>1</v>
      </c>
      <c r="E6084">
        <v>7</v>
      </c>
      <c r="F6084">
        <v>114</v>
      </c>
      <c r="G6084">
        <v>76.09</v>
      </c>
      <c r="H6084" t="str">
        <f>_xlfn.XLOOKUP(Table1[[#This Row],[MyyjäID]],myyjat!$A$2:$A$16,myyjat!$B$2:$B$16)</f>
        <v>Rauno</v>
      </c>
      <c r="I6084">
        <f>_xlfn.XLOOKUP(Table1[[#This Row],[Tuotenumero]],tuotteet!$A$2:$A$26,tuotteet!$C$2:$C$26)</f>
        <v>6</v>
      </c>
      <c r="J6084" t="str">
        <f>_xlfn.XLOOKUP(Table1[[#This Row],[ryhmäID]],ryhmat!$A$2:$A$7,ryhmat!$B$2:$B$7)</f>
        <v>Digiboxit</v>
      </c>
      <c r="K6084">
        <f>Table1[[#This Row],[Myyntihinta]]-Table1[[#This Row],[Ostohinta]]</f>
        <v>37.909999999999997</v>
      </c>
    </row>
    <row r="6085" spans="1:11" x14ac:dyDescent="0.2">
      <c r="A6085">
        <v>56583</v>
      </c>
      <c r="B6085" s="21">
        <v>45198</v>
      </c>
      <c r="C6085" s="26" t="s">
        <v>828</v>
      </c>
      <c r="D6085">
        <v>1</v>
      </c>
      <c r="E6085">
        <v>5</v>
      </c>
      <c r="F6085">
        <v>15</v>
      </c>
      <c r="G6085">
        <v>11.1</v>
      </c>
      <c r="H6085" t="str">
        <f>_xlfn.XLOOKUP(Table1[[#This Row],[MyyjäID]],myyjat!$A$2:$A$16,myyjat!$B$2:$B$16)</f>
        <v>Liisa</v>
      </c>
      <c r="I6085">
        <f>_xlfn.XLOOKUP(Table1[[#This Row],[Tuotenumero]],tuotteet!$A$2:$A$26,tuotteet!$C$2:$C$26)</f>
        <v>4</v>
      </c>
      <c r="J6085" t="str">
        <f>_xlfn.XLOOKUP(Table1[[#This Row],[ryhmäID]],ryhmat!$A$2:$A$7,ryhmat!$B$2:$B$7)</f>
        <v>Tarvikkeet</v>
      </c>
      <c r="K6085">
        <f>Table1[[#This Row],[Myyntihinta]]-Table1[[#This Row],[Ostohinta]]</f>
        <v>3.9000000000000004</v>
      </c>
    </row>
    <row r="6086" spans="1:11" x14ac:dyDescent="0.2">
      <c r="A6086">
        <v>56584</v>
      </c>
      <c r="B6086" s="21">
        <v>45199</v>
      </c>
      <c r="C6086" s="26" t="s">
        <v>828</v>
      </c>
      <c r="D6086">
        <v>1</v>
      </c>
      <c r="E6086">
        <v>7</v>
      </c>
      <c r="F6086">
        <v>14</v>
      </c>
      <c r="G6086">
        <v>10.43</v>
      </c>
      <c r="H6086" t="str">
        <f>_xlfn.XLOOKUP(Table1[[#This Row],[MyyjäID]],myyjat!$A$2:$A$16,myyjat!$B$2:$B$16)</f>
        <v>Rauno</v>
      </c>
      <c r="I6086">
        <f>_xlfn.XLOOKUP(Table1[[#This Row],[Tuotenumero]],tuotteet!$A$2:$A$26,tuotteet!$C$2:$C$26)</f>
        <v>4</v>
      </c>
      <c r="J6086" t="str">
        <f>_xlfn.XLOOKUP(Table1[[#This Row],[ryhmäID]],ryhmat!$A$2:$A$7,ryhmat!$B$2:$B$7)</f>
        <v>Tarvikkeet</v>
      </c>
      <c r="K6086">
        <f>Table1[[#This Row],[Myyntihinta]]-Table1[[#This Row],[Ostohinta]]</f>
        <v>3.5700000000000003</v>
      </c>
    </row>
    <row r="6087" spans="1:11" x14ac:dyDescent="0.2">
      <c r="A6087">
        <v>56585</v>
      </c>
      <c r="B6087" s="21">
        <v>45199</v>
      </c>
      <c r="C6087" s="26" t="s">
        <v>828</v>
      </c>
      <c r="D6087">
        <v>1</v>
      </c>
      <c r="E6087">
        <v>7</v>
      </c>
      <c r="F6087">
        <v>15</v>
      </c>
      <c r="G6087">
        <v>10.5</v>
      </c>
      <c r="H6087" t="str">
        <f>_xlfn.XLOOKUP(Table1[[#This Row],[MyyjäID]],myyjat!$A$2:$A$16,myyjat!$B$2:$B$16)</f>
        <v>Rauno</v>
      </c>
      <c r="I6087">
        <f>_xlfn.XLOOKUP(Table1[[#This Row],[Tuotenumero]],tuotteet!$A$2:$A$26,tuotteet!$C$2:$C$26)</f>
        <v>4</v>
      </c>
      <c r="J6087" t="str">
        <f>_xlfn.XLOOKUP(Table1[[#This Row],[ryhmäID]],ryhmat!$A$2:$A$7,ryhmat!$B$2:$B$7)</f>
        <v>Tarvikkeet</v>
      </c>
      <c r="K6087">
        <f>Table1[[#This Row],[Myyntihinta]]-Table1[[#This Row],[Ostohinta]]</f>
        <v>4.5</v>
      </c>
    </row>
    <row r="6088" spans="1:11" x14ac:dyDescent="0.2">
      <c r="A6088">
        <v>56586</v>
      </c>
      <c r="B6088" s="21">
        <v>45199</v>
      </c>
      <c r="C6088" s="26" t="s">
        <v>829</v>
      </c>
      <c r="D6088">
        <v>1</v>
      </c>
      <c r="E6088">
        <v>7</v>
      </c>
      <c r="F6088">
        <v>329</v>
      </c>
      <c r="G6088">
        <v>229.39</v>
      </c>
      <c r="H6088" t="str">
        <f>_xlfn.XLOOKUP(Table1[[#This Row],[MyyjäID]],myyjat!$A$2:$A$16,myyjat!$B$2:$B$16)</f>
        <v>Rauno</v>
      </c>
      <c r="I6088">
        <f>_xlfn.XLOOKUP(Table1[[#This Row],[Tuotenumero]],tuotteet!$A$2:$A$26,tuotteet!$C$2:$C$26)</f>
        <v>3</v>
      </c>
      <c r="J6088" t="str">
        <f>_xlfn.XLOOKUP(Table1[[#This Row],[ryhmäID]],ryhmat!$A$2:$A$7,ryhmat!$B$2:$B$7)</f>
        <v>TV</v>
      </c>
      <c r="K6088">
        <f>Table1[[#This Row],[Myyntihinta]]-Table1[[#This Row],[Ostohinta]]</f>
        <v>99.610000000000014</v>
      </c>
    </row>
    <row r="6089" spans="1:11" x14ac:dyDescent="0.2">
      <c r="A6089">
        <v>56587</v>
      </c>
      <c r="B6089" s="21">
        <v>45200</v>
      </c>
      <c r="C6089" s="26" t="s">
        <v>826</v>
      </c>
      <c r="D6089">
        <v>1</v>
      </c>
      <c r="E6089">
        <v>16</v>
      </c>
      <c r="F6089">
        <v>17</v>
      </c>
      <c r="G6089">
        <v>9.2100000000000009</v>
      </c>
      <c r="H6089" t="str">
        <f>_xlfn.XLOOKUP(Table1[[#This Row],[MyyjäID]],myyjat!$A$2:$A$16,myyjat!$B$2:$B$16)</f>
        <v>Sanni</v>
      </c>
      <c r="I6089">
        <f>_xlfn.XLOOKUP(Table1[[#This Row],[Tuotenumero]],tuotteet!$A$2:$A$26,tuotteet!$C$2:$C$26)</f>
        <v>4</v>
      </c>
      <c r="J6089" t="str">
        <f>_xlfn.XLOOKUP(Table1[[#This Row],[ryhmäID]],ryhmat!$A$2:$A$7,ryhmat!$B$2:$B$7)</f>
        <v>Tarvikkeet</v>
      </c>
      <c r="K6089">
        <f>Table1[[#This Row],[Myyntihinta]]-Table1[[#This Row],[Ostohinta]]</f>
        <v>7.7899999999999991</v>
      </c>
    </row>
    <row r="6090" spans="1:11" x14ac:dyDescent="0.2">
      <c r="A6090">
        <v>56588</v>
      </c>
      <c r="B6090" s="21">
        <v>45200</v>
      </c>
      <c r="C6090" s="26" t="s">
        <v>828</v>
      </c>
      <c r="D6090">
        <v>1</v>
      </c>
      <c r="E6090">
        <v>11</v>
      </c>
      <c r="F6090">
        <v>15</v>
      </c>
      <c r="G6090">
        <v>11.23</v>
      </c>
      <c r="H6090" t="str">
        <f>_xlfn.XLOOKUP(Table1[[#This Row],[MyyjäID]],myyjat!$A$2:$A$16,myyjat!$B$2:$B$16)</f>
        <v>Lisbeth</v>
      </c>
      <c r="I6090">
        <f>_xlfn.XLOOKUP(Table1[[#This Row],[Tuotenumero]],tuotteet!$A$2:$A$26,tuotteet!$C$2:$C$26)</f>
        <v>4</v>
      </c>
      <c r="J6090" t="str">
        <f>_xlfn.XLOOKUP(Table1[[#This Row],[ryhmäID]],ryhmat!$A$2:$A$7,ryhmat!$B$2:$B$7)</f>
        <v>Tarvikkeet</v>
      </c>
      <c r="K6090">
        <f>Table1[[#This Row],[Myyntihinta]]-Table1[[#This Row],[Ostohinta]]</f>
        <v>3.7699999999999996</v>
      </c>
    </row>
    <row r="6091" spans="1:11" x14ac:dyDescent="0.2">
      <c r="A6091">
        <v>56589</v>
      </c>
      <c r="B6091" s="21">
        <v>45200</v>
      </c>
      <c r="C6091" s="26" t="s">
        <v>827</v>
      </c>
      <c r="D6091">
        <v>1</v>
      </c>
      <c r="E6091">
        <v>18</v>
      </c>
      <c r="F6091">
        <v>241</v>
      </c>
      <c r="G6091">
        <v>139.29</v>
      </c>
      <c r="H6091" t="str">
        <f>_xlfn.XLOOKUP(Table1[[#This Row],[MyyjäID]],myyjat!$A$2:$A$16,myyjat!$B$2:$B$16)</f>
        <v>Juhani</v>
      </c>
      <c r="I6091">
        <f>_xlfn.XLOOKUP(Table1[[#This Row],[Tuotenumero]],tuotteet!$A$2:$A$26,tuotteet!$C$2:$C$26)</f>
        <v>1</v>
      </c>
      <c r="J6091" t="str">
        <f>_xlfn.XLOOKUP(Table1[[#This Row],[ryhmäID]],ryhmat!$A$2:$A$7,ryhmat!$B$2:$B$7)</f>
        <v>Äänentoisto</v>
      </c>
      <c r="K6091">
        <f>Table1[[#This Row],[Myyntihinta]]-Table1[[#This Row],[Ostohinta]]</f>
        <v>101.71000000000001</v>
      </c>
    </row>
    <row r="6092" spans="1:11" x14ac:dyDescent="0.2">
      <c r="A6092">
        <v>56590</v>
      </c>
      <c r="B6092" s="21">
        <v>45201</v>
      </c>
      <c r="C6092" s="26" t="s">
        <v>828</v>
      </c>
      <c r="D6092">
        <v>1</v>
      </c>
      <c r="E6092">
        <v>10</v>
      </c>
      <c r="F6092">
        <v>15</v>
      </c>
      <c r="G6092">
        <v>10.4</v>
      </c>
      <c r="H6092" t="str">
        <f>_xlfn.XLOOKUP(Table1[[#This Row],[MyyjäID]],myyjat!$A$2:$A$16,myyjat!$B$2:$B$16)</f>
        <v>Jenni</v>
      </c>
      <c r="I6092">
        <f>_xlfn.XLOOKUP(Table1[[#This Row],[Tuotenumero]],tuotteet!$A$2:$A$26,tuotteet!$C$2:$C$26)</f>
        <v>4</v>
      </c>
      <c r="J6092" t="str">
        <f>_xlfn.XLOOKUP(Table1[[#This Row],[ryhmäID]],ryhmat!$A$2:$A$7,ryhmat!$B$2:$B$7)</f>
        <v>Tarvikkeet</v>
      </c>
      <c r="K6092">
        <f>Table1[[#This Row],[Myyntihinta]]-Table1[[#This Row],[Ostohinta]]</f>
        <v>4.5999999999999996</v>
      </c>
    </row>
    <row r="6093" spans="1:11" x14ac:dyDescent="0.2">
      <c r="A6093">
        <v>56591</v>
      </c>
      <c r="B6093" s="21">
        <v>45202</v>
      </c>
      <c r="C6093" s="26" t="s">
        <v>827</v>
      </c>
      <c r="D6093">
        <v>1</v>
      </c>
      <c r="E6093">
        <v>11</v>
      </c>
      <c r="F6093">
        <v>255</v>
      </c>
      <c r="G6093">
        <v>126.72</v>
      </c>
      <c r="H6093" t="str">
        <f>_xlfn.XLOOKUP(Table1[[#This Row],[MyyjäID]],myyjat!$A$2:$A$16,myyjat!$B$2:$B$16)</f>
        <v>Lisbeth</v>
      </c>
      <c r="I6093">
        <f>_xlfn.XLOOKUP(Table1[[#This Row],[Tuotenumero]],tuotteet!$A$2:$A$26,tuotteet!$C$2:$C$26)</f>
        <v>1</v>
      </c>
      <c r="J6093" t="str">
        <f>_xlfn.XLOOKUP(Table1[[#This Row],[ryhmäID]],ryhmat!$A$2:$A$7,ryhmat!$B$2:$B$7)</f>
        <v>Äänentoisto</v>
      </c>
      <c r="K6093">
        <f>Table1[[#This Row],[Myyntihinta]]-Table1[[#This Row],[Ostohinta]]</f>
        <v>128.28</v>
      </c>
    </row>
    <row r="6094" spans="1:11" x14ac:dyDescent="0.2">
      <c r="A6094">
        <v>56592</v>
      </c>
      <c r="B6094" s="21">
        <v>45202</v>
      </c>
      <c r="C6094" s="26" t="s">
        <v>833</v>
      </c>
      <c r="D6094">
        <v>1</v>
      </c>
      <c r="E6094">
        <v>7</v>
      </c>
      <c r="F6094">
        <v>32</v>
      </c>
      <c r="G6094">
        <v>20</v>
      </c>
      <c r="H6094" t="str">
        <f>_xlfn.XLOOKUP(Table1[[#This Row],[MyyjäID]],myyjat!$A$2:$A$16,myyjat!$B$2:$B$16)</f>
        <v>Rauno</v>
      </c>
      <c r="I6094">
        <f>_xlfn.XLOOKUP(Table1[[#This Row],[Tuotenumero]],tuotteet!$A$2:$A$26,tuotteet!$C$2:$C$26)</f>
        <v>4</v>
      </c>
      <c r="J6094" t="str">
        <f>_xlfn.XLOOKUP(Table1[[#This Row],[ryhmäID]],ryhmat!$A$2:$A$7,ryhmat!$B$2:$B$7)</f>
        <v>Tarvikkeet</v>
      </c>
      <c r="K6094">
        <f>Table1[[#This Row],[Myyntihinta]]-Table1[[#This Row],[Ostohinta]]</f>
        <v>12</v>
      </c>
    </row>
    <row r="6095" spans="1:11" x14ac:dyDescent="0.2">
      <c r="A6095">
        <v>56593</v>
      </c>
      <c r="B6095" s="21">
        <v>45202</v>
      </c>
      <c r="C6095" s="26" t="s">
        <v>828</v>
      </c>
      <c r="D6095">
        <v>1</v>
      </c>
      <c r="E6095">
        <v>14</v>
      </c>
      <c r="F6095">
        <v>15</v>
      </c>
      <c r="G6095">
        <v>10.95</v>
      </c>
      <c r="H6095" t="str">
        <f>_xlfn.XLOOKUP(Table1[[#This Row],[MyyjäID]],myyjat!$A$2:$A$16,myyjat!$B$2:$B$16)</f>
        <v>Hillevi</v>
      </c>
      <c r="I6095">
        <f>_xlfn.XLOOKUP(Table1[[#This Row],[Tuotenumero]],tuotteet!$A$2:$A$26,tuotteet!$C$2:$C$26)</f>
        <v>4</v>
      </c>
      <c r="J6095" t="str">
        <f>_xlfn.XLOOKUP(Table1[[#This Row],[ryhmäID]],ryhmat!$A$2:$A$7,ryhmat!$B$2:$B$7)</f>
        <v>Tarvikkeet</v>
      </c>
      <c r="K6095">
        <f>Table1[[#This Row],[Myyntihinta]]-Table1[[#This Row],[Ostohinta]]</f>
        <v>4.0500000000000007</v>
      </c>
    </row>
    <row r="6096" spans="1:11" x14ac:dyDescent="0.2">
      <c r="A6096">
        <v>56594</v>
      </c>
      <c r="B6096" s="21">
        <v>45203</v>
      </c>
      <c r="C6096" s="26" t="s">
        <v>828</v>
      </c>
      <c r="D6096">
        <v>1</v>
      </c>
      <c r="E6096">
        <v>15</v>
      </c>
      <c r="F6096">
        <v>15</v>
      </c>
      <c r="G6096">
        <v>11.25</v>
      </c>
      <c r="H6096" t="str">
        <f>_xlfn.XLOOKUP(Table1[[#This Row],[MyyjäID]],myyjat!$A$2:$A$16,myyjat!$B$2:$B$16)</f>
        <v>Sohvi</v>
      </c>
      <c r="I6096">
        <f>_xlfn.XLOOKUP(Table1[[#This Row],[Tuotenumero]],tuotteet!$A$2:$A$26,tuotteet!$C$2:$C$26)</f>
        <v>4</v>
      </c>
      <c r="J6096" t="str">
        <f>_xlfn.XLOOKUP(Table1[[#This Row],[ryhmäID]],ryhmat!$A$2:$A$7,ryhmat!$B$2:$B$7)</f>
        <v>Tarvikkeet</v>
      </c>
      <c r="K6096">
        <f>Table1[[#This Row],[Myyntihinta]]-Table1[[#This Row],[Ostohinta]]</f>
        <v>3.75</v>
      </c>
    </row>
    <row r="6097" spans="1:11" x14ac:dyDescent="0.2">
      <c r="A6097">
        <v>56595</v>
      </c>
      <c r="B6097" s="21">
        <v>45203</v>
      </c>
      <c r="C6097" s="26" t="s">
        <v>828</v>
      </c>
      <c r="D6097">
        <v>1</v>
      </c>
      <c r="E6097">
        <v>7</v>
      </c>
      <c r="F6097">
        <v>14</v>
      </c>
      <c r="G6097">
        <v>10.37</v>
      </c>
      <c r="H6097" t="str">
        <f>_xlfn.XLOOKUP(Table1[[#This Row],[MyyjäID]],myyjat!$A$2:$A$16,myyjat!$B$2:$B$16)</f>
        <v>Rauno</v>
      </c>
      <c r="I6097">
        <f>_xlfn.XLOOKUP(Table1[[#This Row],[Tuotenumero]],tuotteet!$A$2:$A$26,tuotteet!$C$2:$C$26)</f>
        <v>4</v>
      </c>
      <c r="J6097" t="str">
        <f>_xlfn.XLOOKUP(Table1[[#This Row],[ryhmäID]],ryhmat!$A$2:$A$7,ryhmat!$B$2:$B$7)</f>
        <v>Tarvikkeet</v>
      </c>
      <c r="K6097">
        <f>Table1[[#This Row],[Myyntihinta]]-Table1[[#This Row],[Ostohinta]]</f>
        <v>3.6300000000000008</v>
      </c>
    </row>
    <row r="6098" spans="1:11" x14ac:dyDescent="0.2">
      <c r="A6098">
        <v>56596</v>
      </c>
      <c r="B6098" s="21">
        <v>45203</v>
      </c>
      <c r="C6098" s="26" t="s">
        <v>828</v>
      </c>
      <c r="D6098">
        <v>1</v>
      </c>
      <c r="E6098">
        <v>7</v>
      </c>
      <c r="F6098">
        <v>14</v>
      </c>
      <c r="G6098">
        <v>10.56</v>
      </c>
      <c r="H6098" t="str">
        <f>_xlfn.XLOOKUP(Table1[[#This Row],[MyyjäID]],myyjat!$A$2:$A$16,myyjat!$B$2:$B$16)</f>
        <v>Rauno</v>
      </c>
      <c r="I6098">
        <f>_xlfn.XLOOKUP(Table1[[#This Row],[Tuotenumero]],tuotteet!$A$2:$A$26,tuotteet!$C$2:$C$26)</f>
        <v>4</v>
      </c>
      <c r="J6098" t="str">
        <f>_xlfn.XLOOKUP(Table1[[#This Row],[ryhmäID]],ryhmat!$A$2:$A$7,ryhmat!$B$2:$B$7)</f>
        <v>Tarvikkeet</v>
      </c>
      <c r="K6098">
        <f>Table1[[#This Row],[Myyntihinta]]-Table1[[#This Row],[Ostohinta]]</f>
        <v>3.4399999999999995</v>
      </c>
    </row>
    <row r="6099" spans="1:11" x14ac:dyDescent="0.2">
      <c r="A6099">
        <v>56597</v>
      </c>
      <c r="B6099" s="21">
        <v>45204</v>
      </c>
      <c r="C6099" s="26" t="s">
        <v>829</v>
      </c>
      <c r="D6099">
        <v>1</v>
      </c>
      <c r="E6099">
        <v>7</v>
      </c>
      <c r="F6099">
        <v>331</v>
      </c>
      <c r="G6099">
        <v>216.85</v>
      </c>
      <c r="H6099" t="str">
        <f>_xlfn.XLOOKUP(Table1[[#This Row],[MyyjäID]],myyjat!$A$2:$A$16,myyjat!$B$2:$B$16)</f>
        <v>Rauno</v>
      </c>
      <c r="I6099">
        <f>_xlfn.XLOOKUP(Table1[[#This Row],[Tuotenumero]],tuotteet!$A$2:$A$26,tuotteet!$C$2:$C$26)</f>
        <v>3</v>
      </c>
      <c r="J6099" t="str">
        <f>_xlfn.XLOOKUP(Table1[[#This Row],[ryhmäID]],ryhmat!$A$2:$A$7,ryhmat!$B$2:$B$7)</f>
        <v>TV</v>
      </c>
      <c r="K6099">
        <f>Table1[[#This Row],[Myyntihinta]]-Table1[[#This Row],[Ostohinta]]</f>
        <v>114.15</v>
      </c>
    </row>
    <row r="6100" spans="1:11" x14ac:dyDescent="0.2">
      <c r="A6100">
        <v>56598</v>
      </c>
      <c r="B6100" s="21">
        <v>45204</v>
      </c>
      <c r="C6100" s="26" t="s">
        <v>828</v>
      </c>
      <c r="D6100">
        <v>1</v>
      </c>
      <c r="E6100">
        <v>6</v>
      </c>
      <c r="F6100">
        <v>15</v>
      </c>
      <c r="G6100">
        <v>10.39</v>
      </c>
      <c r="H6100" t="str">
        <f>_xlfn.XLOOKUP(Table1[[#This Row],[MyyjäID]],myyjat!$A$2:$A$16,myyjat!$B$2:$B$16)</f>
        <v>Hessu</v>
      </c>
      <c r="I6100">
        <f>_xlfn.XLOOKUP(Table1[[#This Row],[Tuotenumero]],tuotteet!$A$2:$A$26,tuotteet!$C$2:$C$26)</f>
        <v>4</v>
      </c>
      <c r="J6100" t="str">
        <f>_xlfn.XLOOKUP(Table1[[#This Row],[ryhmäID]],ryhmat!$A$2:$A$7,ryhmat!$B$2:$B$7)</f>
        <v>Tarvikkeet</v>
      </c>
      <c r="K6100">
        <f>Table1[[#This Row],[Myyntihinta]]-Table1[[#This Row],[Ostohinta]]</f>
        <v>4.6099999999999994</v>
      </c>
    </row>
    <row r="6101" spans="1:11" x14ac:dyDescent="0.2">
      <c r="A6101">
        <v>56599</v>
      </c>
      <c r="B6101" s="21">
        <v>45205</v>
      </c>
      <c r="C6101" s="26" t="s">
        <v>828</v>
      </c>
      <c r="D6101">
        <v>1</v>
      </c>
      <c r="E6101">
        <v>1</v>
      </c>
      <c r="F6101">
        <v>15</v>
      </c>
      <c r="G6101">
        <v>11.01</v>
      </c>
      <c r="H6101" t="str">
        <f>_xlfn.XLOOKUP(Table1[[#This Row],[MyyjäID]],myyjat!$A$2:$A$16,myyjat!$B$2:$B$16)</f>
        <v>Jani</v>
      </c>
      <c r="I6101">
        <f>_xlfn.XLOOKUP(Table1[[#This Row],[Tuotenumero]],tuotteet!$A$2:$A$26,tuotteet!$C$2:$C$26)</f>
        <v>4</v>
      </c>
      <c r="J6101" t="str">
        <f>_xlfn.XLOOKUP(Table1[[#This Row],[ryhmäID]],ryhmat!$A$2:$A$7,ryhmat!$B$2:$B$7)</f>
        <v>Tarvikkeet</v>
      </c>
      <c r="K6101">
        <f>Table1[[#This Row],[Myyntihinta]]-Table1[[#This Row],[Ostohinta]]</f>
        <v>3.99</v>
      </c>
    </row>
    <row r="6102" spans="1:11" x14ac:dyDescent="0.2">
      <c r="A6102">
        <v>56600</v>
      </c>
      <c r="B6102" s="21">
        <v>45206</v>
      </c>
      <c r="C6102" s="26" t="s">
        <v>830</v>
      </c>
      <c r="D6102">
        <v>1</v>
      </c>
      <c r="E6102">
        <v>6</v>
      </c>
      <c r="F6102">
        <v>56</v>
      </c>
      <c r="G6102">
        <v>42.85</v>
      </c>
      <c r="H6102" t="str">
        <f>_xlfn.XLOOKUP(Table1[[#This Row],[MyyjäID]],myyjat!$A$2:$A$16,myyjat!$B$2:$B$16)</f>
        <v>Hessu</v>
      </c>
      <c r="I6102">
        <f>_xlfn.XLOOKUP(Table1[[#This Row],[Tuotenumero]],tuotteet!$A$2:$A$26,tuotteet!$C$2:$C$26)</f>
        <v>4</v>
      </c>
      <c r="J6102" t="str">
        <f>_xlfn.XLOOKUP(Table1[[#This Row],[ryhmäID]],ryhmat!$A$2:$A$7,ryhmat!$B$2:$B$7)</f>
        <v>Tarvikkeet</v>
      </c>
      <c r="K6102">
        <f>Table1[[#This Row],[Myyntihinta]]-Table1[[#This Row],[Ostohinta]]</f>
        <v>13.149999999999999</v>
      </c>
    </row>
    <row r="6103" spans="1:11" x14ac:dyDescent="0.2">
      <c r="A6103">
        <v>56601</v>
      </c>
      <c r="B6103" s="21">
        <v>45206</v>
      </c>
      <c r="C6103" s="26" t="s">
        <v>831</v>
      </c>
      <c r="D6103">
        <v>1</v>
      </c>
      <c r="E6103">
        <v>10</v>
      </c>
      <c r="F6103">
        <v>114</v>
      </c>
      <c r="G6103">
        <v>78.349999999999994</v>
      </c>
      <c r="H6103" t="str">
        <f>_xlfn.XLOOKUP(Table1[[#This Row],[MyyjäID]],myyjat!$A$2:$A$16,myyjat!$B$2:$B$16)</f>
        <v>Jenni</v>
      </c>
      <c r="I6103">
        <f>_xlfn.XLOOKUP(Table1[[#This Row],[Tuotenumero]],tuotteet!$A$2:$A$26,tuotteet!$C$2:$C$26)</f>
        <v>6</v>
      </c>
      <c r="J6103" t="str">
        <f>_xlfn.XLOOKUP(Table1[[#This Row],[ryhmäID]],ryhmat!$A$2:$A$7,ryhmat!$B$2:$B$7)</f>
        <v>Digiboxit</v>
      </c>
      <c r="K6103">
        <f>Table1[[#This Row],[Myyntihinta]]-Table1[[#This Row],[Ostohinta]]</f>
        <v>35.650000000000006</v>
      </c>
    </row>
    <row r="6104" spans="1:11" x14ac:dyDescent="0.2">
      <c r="A6104">
        <v>56602</v>
      </c>
      <c r="B6104" s="21">
        <v>45206</v>
      </c>
      <c r="C6104" s="26" t="s">
        <v>827</v>
      </c>
      <c r="D6104">
        <v>1</v>
      </c>
      <c r="E6104">
        <v>1</v>
      </c>
      <c r="F6104">
        <v>246</v>
      </c>
      <c r="G6104">
        <v>126.65</v>
      </c>
      <c r="H6104" t="str">
        <f>_xlfn.XLOOKUP(Table1[[#This Row],[MyyjäID]],myyjat!$A$2:$A$16,myyjat!$B$2:$B$16)</f>
        <v>Jani</v>
      </c>
      <c r="I6104">
        <f>_xlfn.XLOOKUP(Table1[[#This Row],[Tuotenumero]],tuotteet!$A$2:$A$26,tuotteet!$C$2:$C$26)</f>
        <v>1</v>
      </c>
      <c r="J6104" t="str">
        <f>_xlfn.XLOOKUP(Table1[[#This Row],[ryhmäID]],ryhmat!$A$2:$A$7,ryhmat!$B$2:$B$7)</f>
        <v>Äänentoisto</v>
      </c>
      <c r="K6104">
        <f>Table1[[#This Row],[Myyntihinta]]-Table1[[#This Row],[Ostohinta]]</f>
        <v>119.35</v>
      </c>
    </row>
    <row r="6105" spans="1:11" x14ac:dyDescent="0.2">
      <c r="A6105">
        <v>56603</v>
      </c>
      <c r="B6105" s="21">
        <v>45206</v>
      </c>
      <c r="C6105" s="26" t="s">
        <v>826</v>
      </c>
      <c r="D6105">
        <v>1</v>
      </c>
      <c r="E6105">
        <v>2</v>
      </c>
      <c r="F6105">
        <v>17</v>
      </c>
      <c r="G6105">
        <v>8.81</v>
      </c>
      <c r="H6105" t="str">
        <f>_xlfn.XLOOKUP(Table1[[#This Row],[MyyjäID]],myyjat!$A$2:$A$16,myyjat!$B$2:$B$16)</f>
        <v>Petteri</v>
      </c>
      <c r="I6105">
        <f>_xlfn.XLOOKUP(Table1[[#This Row],[Tuotenumero]],tuotteet!$A$2:$A$26,tuotteet!$C$2:$C$26)</f>
        <v>4</v>
      </c>
      <c r="J6105" t="str">
        <f>_xlfn.XLOOKUP(Table1[[#This Row],[ryhmäID]],ryhmat!$A$2:$A$7,ryhmat!$B$2:$B$7)</f>
        <v>Tarvikkeet</v>
      </c>
      <c r="K6105">
        <f>Table1[[#This Row],[Myyntihinta]]-Table1[[#This Row],[Ostohinta]]</f>
        <v>8.19</v>
      </c>
    </row>
    <row r="6106" spans="1:11" x14ac:dyDescent="0.2">
      <c r="A6106">
        <v>56604</v>
      </c>
      <c r="B6106" s="21">
        <v>45206</v>
      </c>
      <c r="C6106" s="26" t="s">
        <v>828</v>
      </c>
      <c r="D6106">
        <v>1</v>
      </c>
      <c r="E6106">
        <v>19</v>
      </c>
      <c r="F6106">
        <v>15</v>
      </c>
      <c r="G6106">
        <v>10.18</v>
      </c>
      <c r="H6106" t="str">
        <f>_xlfn.XLOOKUP(Table1[[#This Row],[MyyjäID]],myyjat!$A$2:$A$16,myyjat!$B$2:$B$16)</f>
        <v>Valtteri</v>
      </c>
      <c r="I6106">
        <f>_xlfn.XLOOKUP(Table1[[#This Row],[Tuotenumero]],tuotteet!$A$2:$A$26,tuotteet!$C$2:$C$26)</f>
        <v>4</v>
      </c>
      <c r="J6106" t="str">
        <f>_xlfn.XLOOKUP(Table1[[#This Row],[ryhmäID]],ryhmat!$A$2:$A$7,ryhmat!$B$2:$B$7)</f>
        <v>Tarvikkeet</v>
      </c>
      <c r="K6106">
        <f>Table1[[#This Row],[Myyntihinta]]-Table1[[#This Row],[Ostohinta]]</f>
        <v>4.82</v>
      </c>
    </row>
    <row r="6107" spans="1:11" x14ac:dyDescent="0.2">
      <c r="A6107">
        <v>56605</v>
      </c>
      <c r="B6107" s="21">
        <v>45206</v>
      </c>
      <c r="C6107" s="26" t="s">
        <v>828</v>
      </c>
      <c r="D6107">
        <v>1</v>
      </c>
      <c r="E6107">
        <v>7</v>
      </c>
      <c r="F6107">
        <v>15</v>
      </c>
      <c r="G6107">
        <v>10.28</v>
      </c>
      <c r="H6107" t="str">
        <f>_xlfn.XLOOKUP(Table1[[#This Row],[MyyjäID]],myyjat!$A$2:$A$16,myyjat!$B$2:$B$16)</f>
        <v>Rauno</v>
      </c>
      <c r="I6107">
        <f>_xlfn.XLOOKUP(Table1[[#This Row],[Tuotenumero]],tuotteet!$A$2:$A$26,tuotteet!$C$2:$C$26)</f>
        <v>4</v>
      </c>
      <c r="J6107" t="str">
        <f>_xlfn.XLOOKUP(Table1[[#This Row],[ryhmäID]],ryhmat!$A$2:$A$7,ryhmat!$B$2:$B$7)</f>
        <v>Tarvikkeet</v>
      </c>
      <c r="K6107">
        <f>Table1[[#This Row],[Myyntihinta]]-Table1[[#This Row],[Ostohinta]]</f>
        <v>4.7200000000000006</v>
      </c>
    </row>
    <row r="6108" spans="1:11" x14ac:dyDescent="0.2">
      <c r="A6108">
        <v>56606</v>
      </c>
      <c r="B6108" s="21">
        <v>45207</v>
      </c>
      <c r="C6108" s="26" t="s">
        <v>828</v>
      </c>
      <c r="D6108">
        <v>1</v>
      </c>
      <c r="E6108">
        <v>14</v>
      </c>
      <c r="F6108">
        <v>15</v>
      </c>
      <c r="G6108">
        <v>11.12</v>
      </c>
      <c r="H6108" t="str">
        <f>_xlfn.XLOOKUP(Table1[[#This Row],[MyyjäID]],myyjat!$A$2:$A$16,myyjat!$B$2:$B$16)</f>
        <v>Hillevi</v>
      </c>
      <c r="I6108">
        <f>_xlfn.XLOOKUP(Table1[[#This Row],[Tuotenumero]],tuotteet!$A$2:$A$26,tuotteet!$C$2:$C$26)</f>
        <v>4</v>
      </c>
      <c r="J6108" t="str">
        <f>_xlfn.XLOOKUP(Table1[[#This Row],[ryhmäID]],ryhmat!$A$2:$A$7,ryhmat!$B$2:$B$7)</f>
        <v>Tarvikkeet</v>
      </c>
      <c r="K6108">
        <f>Table1[[#This Row],[Myyntihinta]]-Table1[[#This Row],[Ostohinta]]</f>
        <v>3.8800000000000008</v>
      </c>
    </row>
    <row r="6109" spans="1:11" x14ac:dyDescent="0.2">
      <c r="A6109">
        <v>56607</v>
      </c>
      <c r="B6109" s="21">
        <v>45207</v>
      </c>
      <c r="C6109" s="26" t="s">
        <v>828</v>
      </c>
      <c r="D6109">
        <v>1</v>
      </c>
      <c r="E6109">
        <v>11</v>
      </c>
      <c r="F6109">
        <v>14</v>
      </c>
      <c r="G6109">
        <v>11.24</v>
      </c>
      <c r="H6109" t="str">
        <f>_xlfn.XLOOKUP(Table1[[#This Row],[MyyjäID]],myyjat!$A$2:$A$16,myyjat!$B$2:$B$16)</f>
        <v>Lisbeth</v>
      </c>
      <c r="I6109">
        <f>_xlfn.XLOOKUP(Table1[[#This Row],[Tuotenumero]],tuotteet!$A$2:$A$26,tuotteet!$C$2:$C$26)</f>
        <v>4</v>
      </c>
      <c r="J6109" t="str">
        <f>_xlfn.XLOOKUP(Table1[[#This Row],[ryhmäID]],ryhmat!$A$2:$A$7,ryhmat!$B$2:$B$7)</f>
        <v>Tarvikkeet</v>
      </c>
      <c r="K6109">
        <f>Table1[[#This Row],[Myyntihinta]]-Table1[[#This Row],[Ostohinta]]</f>
        <v>2.76</v>
      </c>
    </row>
    <row r="6110" spans="1:11" x14ac:dyDescent="0.2">
      <c r="A6110">
        <v>56608</v>
      </c>
      <c r="B6110" s="21">
        <v>45207</v>
      </c>
      <c r="C6110" s="26" t="s">
        <v>828</v>
      </c>
      <c r="D6110">
        <v>1</v>
      </c>
      <c r="E6110">
        <v>3</v>
      </c>
      <c r="F6110">
        <v>15</v>
      </c>
      <c r="G6110">
        <v>11.21</v>
      </c>
      <c r="H6110" t="str">
        <f>_xlfn.XLOOKUP(Table1[[#This Row],[MyyjäID]],myyjat!$A$2:$A$16,myyjat!$B$2:$B$16)</f>
        <v>Pekka</v>
      </c>
      <c r="I6110">
        <f>_xlfn.XLOOKUP(Table1[[#This Row],[Tuotenumero]],tuotteet!$A$2:$A$26,tuotteet!$C$2:$C$26)</f>
        <v>4</v>
      </c>
      <c r="J6110" t="str">
        <f>_xlfn.XLOOKUP(Table1[[#This Row],[ryhmäID]],ryhmat!$A$2:$A$7,ryhmat!$B$2:$B$7)</f>
        <v>Tarvikkeet</v>
      </c>
      <c r="K6110">
        <f>Table1[[#This Row],[Myyntihinta]]-Table1[[#This Row],[Ostohinta]]</f>
        <v>3.7899999999999991</v>
      </c>
    </row>
    <row r="6111" spans="1:11" x14ac:dyDescent="0.2">
      <c r="A6111">
        <v>56609</v>
      </c>
      <c r="B6111" s="21">
        <v>45207</v>
      </c>
      <c r="C6111" s="26" t="s">
        <v>828</v>
      </c>
      <c r="D6111">
        <v>1</v>
      </c>
      <c r="E6111">
        <v>5</v>
      </c>
      <c r="F6111">
        <v>14</v>
      </c>
      <c r="G6111">
        <v>10.9</v>
      </c>
      <c r="H6111" t="str">
        <f>_xlfn.XLOOKUP(Table1[[#This Row],[MyyjäID]],myyjat!$A$2:$A$16,myyjat!$B$2:$B$16)</f>
        <v>Liisa</v>
      </c>
      <c r="I6111">
        <f>_xlfn.XLOOKUP(Table1[[#This Row],[Tuotenumero]],tuotteet!$A$2:$A$26,tuotteet!$C$2:$C$26)</f>
        <v>4</v>
      </c>
      <c r="J6111" t="str">
        <f>_xlfn.XLOOKUP(Table1[[#This Row],[ryhmäID]],ryhmat!$A$2:$A$7,ryhmat!$B$2:$B$7)</f>
        <v>Tarvikkeet</v>
      </c>
      <c r="K6111">
        <f>Table1[[#This Row],[Myyntihinta]]-Table1[[#This Row],[Ostohinta]]</f>
        <v>3.0999999999999996</v>
      </c>
    </row>
    <row r="6112" spans="1:11" x14ac:dyDescent="0.2">
      <c r="A6112">
        <v>56610</v>
      </c>
      <c r="B6112" s="21">
        <v>45208</v>
      </c>
      <c r="C6112" s="26" t="s">
        <v>828</v>
      </c>
      <c r="D6112">
        <v>1</v>
      </c>
      <c r="E6112">
        <v>14</v>
      </c>
      <c r="F6112">
        <v>15</v>
      </c>
      <c r="G6112">
        <v>10.81</v>
      </c>
      <c r="H6112" t="str">
        <f>_xlfn.XLOOKUP(Table1[[#This Row],[MyyjäID]],myyjat!$A$2:$A$16,myyjat!$B$2:$B$16)</f>
        <v>Hillevi</v>
      </c>
      <c r="I6112">
        <f>_xlfn.XLOOKUP(Table1[[#This Row],[Tuotenumero]],tuotteet!$A$2:$A$26,tuotteet!$C$2:$C$26)</f>
        <v>4</v>
      </c>
      <c r="J6112" t="str">
        <f>_xlfn.XLOOKUP(Table1[[#This Row],[ryhmäID]],ryhmat!$A$2:$A$7,ryhmat!$B$2:$B$7)</f>
        <v>Tarvikkeet</v>
      </c>
      <c r="K6112">
        <f>Table1[[#This Row],[Myyntihinta]]-Table1[[#This Row],[Ostohinta]]</f>
        <v>4.1899999999999995</v>
      </c>
    </row>
    <row r="6113" spans="1:11" x14ac:dyDescent="0.2">
      <c r="A6113">
        <v>56611</v>
      </c>
      <c r="B6113" s="21">
        <v>45208</v>
      </c>
      <c r="C6113" s="26" t="s">
        <v>828</v>
      </c>
      <c r="D6113">
        <v>1</v>
      </c>
      <c r="E6113">
        <v>7</v>
      </c>
      <c r="F6113">
        <v>15</v>
      </c>
      <c r="G6113">
        <v>10.57</v>
      </c>
      <c r="H6113" t="str">
        <f>_xlfn.XLOOKUP(Table1[[#This Row],[MyyjäID]],myyjat!$A$2:$A$16,myyjat!$B$2:$B$16)</f>
        <v>Rauno</v>
      </c>
      <c r="I6113">
        <f>_xlfn.XLOOKUP(Table1[[#This Row],[Tuotenumero]],tuotteet!$A$2:$A$26,tuotteet!$C$2:$C$26)</f>
        <v>4</v>
      </c>
      <c r="J6113" t="str">
        <f>_xlfn.XLOOKUP(Table1[[#This Row],[ryhmäID]],ryhmat!$A$2:$A$7,ryhmat!$B$2:$B$7)</f>
        <v>Tarvikkeet</v>
      </c>
      <c r="K6113">
        <f>Table1[[#This Row],[Myyntihinta]]-Table1[[#This Row],[Ostohinta]]</f>
        <v>4.43</v>
      </c>
    </row>
    <row r="6114" spans="1:11" x14ac:dyDescent="0.2">
      <c r="A6114">
        <v>56612</v>
      </c>
      <c r="B6114" s="21">
        <v>45208</v>
      </c>
      <c r="C6114" s="26" t="s">
        <v>827</v>
      </c>
      <c r="D6114">
        <v>1</v>
      </c>
      <c r="E6114">
        <v>2</v>
      </c>
      <c r="F6114">
        <v>247</v>
      </c>
      <c r="G6114">
        <v>135.07</v>
      </c>
      <c r="H6114" t="str">
        <f>_xlfn.XLOOKUP(Table1[[#This Row],[MyyjäID]],myyjat!$A$2:$A$16,myyjat!$B$2:$B$16)</f>
        <v>Petteri</v>
      </c>
      <c r="I6114">
        <f>_xlfn.XLOOKUP(Table1[[#This Row],[Tuotenumero]],tuotteet!$A$2:$A$26,tuotteet!$C$2:$C$26)</f>
        <v>1</v>
      </c>
      <c r="J6114" t="str">
        <f>_xlfn.XLOOKUP(Table1[[#This Row],[ryhmäID]],ryhmat!$A$2:$A$7,ryhmat!$B$2:$B$7)</f>
        <v>Äänentoisto</v>
      </c>
      <c r="K6114">
        <f>Table1[[#This Row],[Myyntihinta]]-Table1[[#This Row],[Ostohinta]]</f>
        <v>111.93</v>
      </c>
    </row>
    <row r="6115" spans="1:11" x14ac:dyDescent="0.2">
      <c r="A6115">
        <v>56613</v>
      </c>
      <c r="B6115" s="21">
        <v>45209</v>
      </c>
      <c r="C6115" s="26" t="s">
        <v>828</v>
      </c>
      <c r="D6115">
        <v>1</v>
      </c>
      <c r="E6115">
        <v>18</v>
      </c>
      <c r="F6115">
        <v>15</v>
      </c>
      <c r="G6115">
        <v>10.28</v>
      </c>
      <c r="H6115" t="str">
        <f>_xlfn.XLOOKUP(Table1[[#This Row],[MyyjäID]],myyjat!$A$2:$A$16,myyjat!$B$2:$B$16)</f>
        <v>Juhani</v>
      </c>
      <c r="I6115">
        <f>_xlfn.XLOOKUP(Table1[[#This Row],[Tuotenumero]],tuotteet!$A$2:$A$26,tuotteet!$C$2:$C$26)</f>
        <v>4</v>
      </c>
      <c r="J6115" t="str">
        <f>_xlfn.XLOOKUP(Table1[[#This Row],[ryhmäID]],ryhmat!$A$2:$A$7,ryhmat!$B$2:$B$7)</f>
        <v>Tarvikkeet</v>
      </c>
      <c r="K6115">
        <f>Table1[[#This Row],[Myyntihinta]]-Table1[[#This Row],[Ostohinta]]</f>
        <v>4.7200000000000006</v>
      </c>
    </row>
    <row r="6116" spans="1:11" x14ac:dyDescent="0.2">
      <c r="A6116">
        <v>56614</v>
      </c>
      <c r="B6116" s="21">
        <v>45209</v>
      </c>
      <c r="C6116" s="26" t="s">
        <v>830</v>
      </c>
      <c r="D6116">
        <v>1</v>
      </c>
      <c r="E6116">
        <v>7</v>
      </c>
      <c r="F6116">
        <v>59</v>
      </c>
      <c r="G6116">
        <v>44.79</v>
      </c>
      <c r="H6116" t="str">
        <f>_xlfn.XLOOKUP(Table1[[#This Row],[MyyjäID]],myyjat!$A$2:$A$16,myyjat!$B$2:$B$16)</f>
        <v>Rauno</v>
      </c>
      <c r="I6116">
        <f>_xlfn.XLOOKUP(Table1[[#This Row],[Tuotenumero]],tuotteet!$A$2:$A$26,tuotteet!$C$2:$C$26)</f>
        <v>4</v>
      </c>
      <c r="J6116" t="str">
        <f>_xlfn.XLOOKUP(Table1[[#This Row],[ryhmäID]],ryhmat!$A$2:$A$7,ryhmat!$B$2:$B$7)</f>
        <v>Tarvikkeet</v>
      </c>
      <c r="K6116">
        <f>Table1[[#This Row],[Myyntihinta]]-Table1[[#This Row],[Ostohinta]]</f>
        <v>14.21</v>
      </c>
    </row>
    <row r="6117" spans="1:11" x14ac:dyDescent="0.2">
      <c r="A6117">
        <v>56615</v>
      </c>
      <c r="B6117" s="21">
        <v>45209</v>
      </c>
      <c r="C6117" s="26" t="s">
        <v>831</v>
      </c>
      <c r="D6117">
        <v>1</v>
      </c>
      <c r="E6117">
        <v>7</v>
      </c>
      <c r="F6117">
        <v>109</v>
      </c>
      <c r="G6117">
        <v>78.930000000000007</v>
      </c>
      <c r="H6117" t="str">
        <f>_xlfn.XLOOKUP(Table1[[#This Row],[MyyjäID]],myyjat!$A$2:$A$16,myyjat!$B$2:$B$16)</f>
        <v>Rauno</v>
      </c>
      <c r="I6117">
        <f>_xlfn.XLOOKUP(Table1[[#This Row],[Tuotenumero]],tuotteet!$A$2:$A$26,tuotteet!$C$2:$C$26)</f>
        <v>6</v>
      </c>
      <c r="J6117" t="str">
        <f>_xlfn.XLOOKUP(Table1[[#This Row],[ryhmäID]],ryhmat!$A$2:$A$7,ryhmat!$B$2:$B$7)</f>
        <v>Digiboxit</v>
      </c>
      <c r="K6117">
        <f>Table1[[#This Row],[Myyntihinta]]-Table1[[#This Row],[Ostohinta]]</f>
        <v>30.069999999999993</v>
      </c>
    </row>
    <row r="6118" spans="1:11" x14ac:dyDescent="0.2">
      <c r="A6118">
        <v>56616</v>
      </c>
      <c r="B6118" s="21">
        <v>45210</v>
      </c>
      <c r="C6118" s="26" t="s">
        <v>828</v>
      </c>
      <c r="D6118">
        <v>1</v>
      </c>
      <c r="E6118">
        <v>9</v>
      </c>
      <c r="F6118">
        <v>14</v>
      </c>
      <c r="G6118">
        <v>10.19</v>
      </c>
      <c r="H6118" t="str">
        <f>_xlfn.XLOOKUP(Table1[[#This Row],[MyyjäID]],myyjat!$A$2:$A$16,myyjat!$B$2:$B$16)</f>
        <v>Maija</v>
      </c>
      <c r="I6118">
        <f>_xlfn.XLOOKUP(Table1[[#This Row],[Tuotenumero]],tuotteet!$A$2:$A$26,tuotteet!$C$2:$C$26)</f>
        <v>4</v>
      </c>
      <c r="J6118" t="str">
        <f>_xlfn.XLOOKUP(Table1[[#This Row],[ryhmäID]],ryhmat!$A$2:$A$7,ryhmat!$B$2:$B$7)</f>
        <v>Tarvikkeet</v>
      </c>
      <c r="K6118">
        <f>Table1[[#This Row],[Myyntihinta]]-Table1[[#This Row],[Ostohinta]]</f>
        <v>3.8100000000000005</v>
      </c>
    </row>
    <row r="6119" spans="1:11" x14ac:dyDescent="0.2">
      <c r="A6119">
        <v>56617</v>
      </c>
      <c r="B6119" s="21">
        <v>45211</v>
      </c>
      <c r="C6119" s="26" t="s">
        <v>827</v>
      </c>
      <c r="D6119">
        <v>1</v>
      </c>
      <c r="E6119">
        <v>6</v>
      </c>
      <c r="F6119">
        <v>250</v>
      </c>
      <c r="G6119">
        <v>127.48</v>
      </c>
      <c r="H6119" t="str">
        <f>_xlfn.XLOOKUP(Table1[[#This Row],[MyyjäID]],myyjat!$A$2:$A$16,myyjat!$B$2:$B$16)</f>
        <v>Hessu</v>
      </c>
      <c r="I6119">
        <f>_xlfn.XLOOKUP(Table1[[#This Row],[Tuotenumero]],tuotteet!$A$2:$A$26,tuotteet!$C$2:$C$26)</f>
        <v>1</v>
      </c>
      <c r="J6119" t="str">
        <f>_xlfn.XLOOKUP(Table1[[#This Row],[ryhmäID]],ryhmat!$A$2:$A$7,ryhmat!$B$2:$B$7)</f>
        <v>Äänentoisto</v>
      </c>
      <c r="K6119">
        <f>Table1[[#This Row],[Myyntihinta]]-Table1[[#This Row],[Ostohinta]]</f>
        <v>122.52</v>
      </c>
    </row>
    <row r="6120" spans="1:11" x14ac:dyDescent="0.2">
      <c r="A6120">
        <v>56618</v>
      </c>
      <c r="B6120" s="21">
        <v>45211</v>
      </c>
      <c r="C6120" s="26" t="s">
        <v>828</v>
      </c>
      <c r="D6120">
        <v>1</v>
      </c>
      <c r="E6120">
        <v>16</v>
      </c>
      <c r="F6120">
        <v>15</v>
      </c>
      <c r="G6120">
        <v>10.6</v>
      </c>
      <c r="H6120" t="str">
        <f>_xlfn.XLOOKUP(Table1[[#This Row],[MyyjäID]],myyjat!$A$2:$A$16,myyjat!$B$2:$B$16)</f>
        <v>Sanni</v>
      </c>
      <c r="I6120">
        <f>_xlfn.XLOOKUP(Table1[[#This Row],[Tuotenumero]],tuotteet!$A$2:$A$26,tuotteet!$C$2:$C$26)</f>
        <v>4</v>
      </c>
      <c r="J6120" t="str">
        <f>_xlfn.XLOOKUP(Table1[[#This Row],[ryhmäID]],ryhmat!$A$2:$A$7,ryhmat!$B$2:$B$7)</f>
        <v>Tarvikkeet</v>
      </c>
      <c r="K6120">
        <f>Table1[[#This Row],[Myyntihinta]]-Table1[[#This Row],[Ostohinta]]</f>
        <v>4.4000000000000004</v>
      </c>
    </row>
    <row r="6121" spans="1:11" x14ac:dyDescent="0.2">
      <c r="A6121">
        <v>56619</v>
      </c>
      <c r="B6121" s="21">
        <v>45211</v>
      </c>
      <c r="C6121" s="26" t="s">
        <v>833</v>
      </c>
      <c r="D6121">
        <v>1</v>
      </c>
      <c r="E6121">
        <v>7</v>
      </c>
      <c r="F6121">
        <v>34</v>
      </c>
      <c r="G6121">
        <v>19.14</v>
      </c>
      <c r="H6121" t="str">
        <f>_xlfn.XLOOKUP(Table1[[#This Row],[MyyjäID]],myyjat!$A$2:$A$16,myyjat!$B$2:$B$16)</f>
        <v>Rauno</v>
      </c>
      <c r="I6121">
        <f>_xlfn.XLOOKUP(Table1[[#This Row],[Tuotenumero]],tuotteet!$A$2:$A$26,tuotteet!$C$2:$C$26)</f>
        <v>4</v>
      </c>
      <c r="J6121" t="str">
        <f>_xlfn.XLOOKUP(Table1[[#This Row],[ryhmäID]],ryhmat!$A$2:$A$7,ryhmat!$B$2:$B$7)</f>
        <v>Tarvikkeet</v>
      </c>
      <c r="K6121">
        <f>Table1[[#This Row],[Myyntihinta]]-Table1[[#This Row],[Ostohinta]]</f>
        <v>14.86</v>
      </c>
    </row>
    <row r="6122" spans="1:11" x14ac:dyDescent="0.2">
      <c r="A6122">
        <v>56620</v>
      </c>
      <c r="B6122" s="21">
        <v>45212</v>
      </c>
      <c r="C6122" s="26" t="s">
        <v>828</v>
      </c>
      <c r="D6122">
        <v>1</v>
      </c>
      <c r="E6122">
        <v>5</v>
      </c>
      <c r="F6122">
        <v>15</v>
      </c>
      <c r="G6122">
        <v>10.15</v>
      </c>
      <c r="H6122" t="str">
        <f>_xlfn.XLOOKUP(Table1[[#This Row],[MyyjäID]],myyjat!$A$2:$A$16,myyjat!$B$2:$B$16)</f>
        <v>Liisa</v>
      </c>
      <c r="I6122">
        <f>_xlfn.XLOOKUP(Table1[[#This Row],[Tuotenumero]],tuotteet!$A$2:$A$26,tuotteet!$C$2:$C$26)</f>
        <v>4</v>
      </c>
      <c r="J6122" t="str">
        <f>_xlfn.XLOOKUP(Table1[[#This Row],[ryhmäID]],ryhmat!$A$2:$A$7,ryhmat!$B$2:$B$7)</f>
        <v>Tarvikkeet</v>
      </c>
      <c r="K6122">
        <f>Table1[[#This Row],[Myyntihinta]]-Table1[[#This Row],[Ostohinta]]</f>
        <v>4.8499999999999996</v>
      </c>
    </row>
    <row r="6123" spans="1:11" x14ac:dyDescent="0.2">
      <c r="A6123">
        <v>56621</v>
      </c>
      <c r="B6123" s="21">
        <v>45213</v>
      </c>
      <c r="C6123" s="26" t="s">
        <v>828</v>
      </c>
      <c r="D6123">
        <v>1</v>
      </c>
      <c r="E6123">
        <v>3</v>
      </c>
      <c r="F6123">
        <v>14</v>
      </c>
      <c r="G6123">
        <v>10.29</v>
      </c>
      <c r="H6123" t="str">
        <f>_xlfn.XLOOKUP(Table1[[#This Row],[MyyjäID]],myyjat!$A$2:$A$16,myyjat!$B$2:$B$16)</f>
        <v>Pekka</v>
      </c>
      <c r="I6123">
        <f>_xlfn.XLOOKUP(Table1[[#This Row],[Tuotenumero]],tuotteet!$A$2:$A$26,tuotteet!$C$2:$C$26)</f>
        <v>4</v>
      </c>
      <c r="J6123" t="str">
        <f>_xlfn.XLOOKUP(Table1[[#This Row],[ryhmäID]],ryhmat!$A$2:$A$7,ryhmat!$B$2:$B$7)</f>
        <v>Tarvikkeet</v>
      </c>
      <c r="K6123">
        <f>Table1[[#This Row],[Myyntihinta]]-Table1[[#This Row],[Ostohinta]]</f>
        <v>3.7100000000000009</v>
      </c>
    </row>
    <row r="6124" spans="1:11" x14ac:dyDescent="0.2">
      <c r="A6124">
        <v>56622</v>
      </c>
      <c r="B6124" s="21">
        <v>45213</v>
      </c>
      <c r="C6124" s="26" t="s">
        <v>831</v>
      </c>
      <c r="D6124">
        <v>1</v>
      </c>
      <c r="E6124">
        <v>5</v>
      </c>
      <c r="F6124">
        <v>108</v>
      </c>
      <c r="G6124">
        <v>79.39</v>
      </c>
      <c r="H6124" t="str">
        <f>_xlfn.XLOOKUP(Table1[[#This Row],[MyyjäID]],myyjat!$A$2:$A$16,myyjat!$B$2:$B$16)</f>
        <v>Liisa</v>
      </c>
      <c r="I6124">
        <f>_xlfn.XLOOKUP(Table1[[#This Row],[Tuotenumero]],tuotteet!$A$2:$A$26,tuotteet!$C$2:$C$26)</f>
        <v>6</v>
      </c>
      <c r="J6124" t="str">
        <f>_xlfn.XLOOKUP(Table1[[#This Row],[ryhmäID]],ryhmat!$A$2:$A$7,ryhmat!$B$2:$B$7)</f>
        <v>Digiboxit</v>
      </c>
      <c r="K6124">
        <f>Table1[[#This Row],[Myyntihinta]]-Table1[[#This Row],[Ostohinta]]</f>
        <v>28.61</v>
      </c>
    </row>
    <row r="6125" spans="1:11" x14ac:dyDescent="0.2">
      <c r="A6125">
        <v>56623</v>
      </c>
      <c r="B6125" s="21">
        <v>45214</v>
      </c>
      <c r="C6125" s="26" t="s">
        <v>827</v>
      </c>
      <c r="D6125">
        <v>1</v>
      </c>
      <c r="E6125">
        <v>16</v>
      </c>
      <c r="F6125">
        <v>242</v>
      </c>
      <c r="G6125">
        <v>135.79</v>
      </c>
      <c r="H6125" t="str">
        <f>_xlfn.XLOOKUP(Table1[[#This Row],[MyyjäID]],myyjat!$A$2:$A$16,myyjat!$B$2:$B$16)</f>
        <v>Sanni</v>
      </c>
      <c r="I6125">
        <f>_xlfn.XLOOKUP(Table1[[#This Row],[Tuotenumero]],tuotteet!$A$2:$A$26,tuotteet!$C$2:$C$26)</f>
        <v>1</v>
      </c>
      <c r="J6125" t="str">
        <f>_xlfn.XLOOKUP(Table1[[#This Row],[ryhmäID]],ryhmat!$A$2:$A$7,ryhmat!$B$2:$B$7)</f>
        <v>Äänentoisto</v>
      </c>
      <c r="K6125">
        <f>Table1[[#This Row],[Myyntihinta]]-Table1[[#This Row],[Ostohinta]]</f>
        <v>106.21000000000001</v>
      </c>
    </row>
    <row r="6126" spans="1:11" x14ac:dyDescent="0.2">
      <c r="A6126">
        <v>56624</v>
      </c>
      <c r="B6126" s="21">
        <v>45214</v>
      </c>
      <c r="C6126" s="26" t="s">
        <v>828</v>
      </c>
      <c r="D6126">
        <v>1</v>
      </c>
      <c r="E6126">
        <v>7</v>
      </c>
      <c r="F6126">
        <v>15</v>
      </c>
      <c r="G6126">
        <v>11.21</v>
      </c>
      <c r="H6126" t="str">
        <f>_xlfn.XLOOKUP(Table1[[#This Row],[MyyjäID]],myyjat!$A$2:$A$16,myyjat!$B$2:$B$16)</f>
        <v>Rauno</v>
      </c>
      <c r="I6126">
        <f>_xlfn.XLOOKUP(Table1[[#This Row],[Tuotenumero]],tuotteet!$A$2:$A$26,tuotteet!$C$2:$C$26)</f>
        <v>4</v>
      </c>
      <c r="J6126" t="str">
        <f>_xlfn.XLOOKUP(Table1[[#This Row],[ryhmäID]],ryhmat!$A$2:$A$7,ryhmat!$B$2:$B$7)</f>
        <v>Tarvikkeet</v>
      </c>
      <c r="K6126">
        <f>Table1[[#This Row],[Myyntihinta]]-Table1[[#This Row],[Ostohinta]]</f>
        <v>3.7899999999999991</v>
      </c>
    </row>
    <row r="6127" spans="1:11" x14ac:dyDescent="0.2">
      <c r="A6127">
        <v>56625</v>
      </c>
      <c r="B6127" s="21">
        <v>45215</v>
      </c>
      <c r="C6127" s="26" t="s">
        <v>828</v>
      </c>
      <c r="D6127">
        <v>1</v>
      </c>
      <c r="E6127">
        <v>7</v>
      </c>
      <c r="F6127">
        <v>14</v>
      </c>
      <c r="G6127">
        <v>10.9</v>
      </c>
      <c r="H6127" t="str">
        <f>_xlfn.XLOOKUP(Table1[[#This Row],[MyyjäID]],myyjat!$A$2:$A$16,myyjat!$B$2:$B$16)</f>
        <v>Rauno</v>
      </c>
      <c r="I6127">
        <f>_xlfn.XLOOKUP(Table1[[#This Row],[Tuotenumero]],tuotteet!$A$2:$A$26,tuotteet!$C$2:$C$26)</f>
        <v>4</v>
      </c>
      <c r="J6127" t="str">
        <f>_xlfn.XLOOKUP(Table1[[#This Row],[ryhmäID]],ryhmat!$A$2:$A$7,ryhmat!$B$2:$B$7)</f>
        <v>Tarvikkeet</v>
      </c>
      <c r="K6127">
        <f>Table1[[#This Row],[Myyntihinta]]-Table1[[#This Row],[Ostohinta]]</f>
        <v>3.0999999999999996</v>
      </c>
    </row>
    <row r="6128" spans="1:11" x14ac:dyDescent="0.2">
      <c r="A6128">
        <v>56626</v>
      </c>
      <c r="B6128" s="21">
        <v>45216</v>
      </c>
      <c r="C6128" s="26" t="s">
        <v>829</v>
      </c>
      <c r="D6128">
        <v>1</v>
      </c>
      <c r="E6128">
        <v>5</v>
      </c>
      <c r="F6128">
        <v>328</v>
      </c>
      <c r="G6128">
        <v>220.76</v>
      </c>
      <c r="H6128" t="str">
        <f>_xlfn.XLOOKUP(Table1[[#This Row],[MyyjäID]],myyjat!$A$2:$A$16,myyjat!$B$2:$B$16)</f>
        <v>Liisa</v>
      </c>
      <c r="I6128">
        <f>_xlfn.XLOOKUP(Table1[[#This Row],[Tuotenumero]],tuotteet!$A$2:$A$26,tuotteet!$C$2:$C$26)</f>
        <v>3</v>
      </c>
      <c r="J6128" t="str">
        <f>_xlfn.XLOOKUP(Table1[[#This Row],[ryhmäID]],ryhmat!$A$2:$A$7,ryhmat!$B$2:$B$7)</f>
        <v>TV</v>
      </c>
      <c r="K6128">
        <f>Table1[[#This Row],[Myyntihinta]]-Table1[[#This Row],[Ostohinta]]</f>
        <v>107.24000000000001</v>
      </c>
    </row>
    <row r="6129" spans="1:11" x14ac:dyDescent="0.2">
      <c r="A6129">
        <v>56627</v>
      </c>
      <c r="B6129" s="21">
        <v>45216</v>
      </c>
      <c r="C6129" s="26" t="s">
        <v>827</v>
      </c>
      <c r="D6129">
        <v>1</v>
      </c>
      <c r="E6129">
        <v>5</v>
      </c>
      <c r="F6129">
        <v>241</v>
      </c>
      <c r="G6129">
        <v>136.88999999999999</v>
      </c>
      <c r="H6129" t="str">
        <f>_xlfn.XLOOKUP(Table1[[#This Row],[MyyjäID]],myyjat!$A$2:$A$16,myyjat!$B$2:$B$16)</f>
        <v>Liisa</v>
      </c>
      <c r="I6129">
        <f>_xlfn.XLOOKUP(Table1[[#This Row],[Tuotenumero]],tuotteet!$A$2:$A$26,tuotteet!$C$2:$C$26)</f>
        <v>1</v>
      </c>
      <c r="J6129" t="str">
        <f>_xlfn.XLOOKUP(Table1[[#This Row],[ryhmäID]],ryhmat!$A$2:$A$7,ryhmat!$B$2:$B$7)</f>
        <v>Äänentoisto</v>
      </c>
      <c r="K6129">
        <f>Table1[[#This Row],[Myyntihinta]]-Table1[[#This Row],[Ostohinta]]</f>
        <v>104.11000000000001</v>
      </c>
    </row>
    <row r="6130" spans="1:11" x14ac:dyDescent="0.2">
      <c r="A6130">
        <v>56628</v>
      </c>
      <c r="B6130" s="21">
        <v>45216</v>
      </c>
      <c r="C6130" s="26" t="s">
        <v>828</v>
      </c>
      <c r="D6130">
        <v>1</v>
      </c>
      <c r="E6130">
        <v>5</v>
      </c>
      <c r="F6130">
        <v>15</v>
      </c>
      <c r="G6130">
        <v>10.73</v>
      </c>
      <c r="H6130" t="str">
        <f>_xlfn.XLOOKUP(Table1[[#This Row],[MyyjäID]],myyjat!$A$2:$A$16,myyjat!$B$2:$B$16)</f>
        <v>Liisa</v>
      </c>
      <c r="I6130">
        <f>_xlfn.XLOOKUP(Table1[[#This Row],[Tuotenumero]],tuotteet!$A$2:$A$26,tuotteet!$C$2:$C$26)</f>
        <v>4</v>
      </c>
      <c r="J6130" t="str">
        <f>_xlfn.XLOOKUP(Table1[[#This Row],[ryhmäID]],ryhmat!$A$2:$A$7,ryhmat!$B$2:$B$7)</f>
        <v>Tarvikkeet</v>
      </c>
      <c r="K6130">
        <f>Table1[[#This Row],[Myyntihinta]]-Table1[[#This Row],[Ostohinta]]</f>
        <v>4.2699999999999996</v>
      </c>
    </row>
    <row r="6131" spans="1:11" x14ac:dyDescent="0.2">
      <c r="A6131">
        <v>56629</v>
      </c>
      <c r="B6131" s="21">
        <v>45217</v>
      </c>
      <c r="C6131" s="26" t="s">
        <v>828</v>
      </c>
      <c r="D6131">
        <v>1</v>
      </c>
      <c r="E6131">
        <v>2</v>
      </c>
      <c r="F6131">
        <v>15</v>
      </c>
      <c r="G6131">
        <v>10.74</v>
      </c>
      <c r="H6131" t="str">
        <f>_xlfn.XLOOKUP(Table1[[#This Row],[MyyjäID]],myyjat!$A$2:$A$16,myyjat!$B$2:$B$16)</f>
        <v>Petteri</v>
      </c>
      <c r="I6131">
        <f>_xlfn.XLOOKUP(Table1[[#This Row],[Tuotenumero]],tuotteet!$A$2:$A$26,tuotteet!$C$2:$C$26)</f>
        <v>4</v>
      </c>
      <c r="J6131" t="str">
        <f>_xlfn.XLOOKUP(Table1[[#This Row],[ryhmäID]],ryhmat!$A$2:$A$7,ryhmat!$B$2:$B$7)</f>
        <v>Tarvikkeet</v>
      </c>
      <c r="K6131">
        <f>Table1[[#This Row],[Myyntihinta]]-Table1[[#This Row],[Ostohinta]]</f>
        <v>4.26</v>
      </c>
    </row>
    <row r="6132" spans="1:11" x14ac:dyDescent="0.2">
      <c r="A6132">
        <v>56630</v>
      </c>
      <c r="B6132" s="21">
        <v>45218</v>
      </c>
      <c r="C6132" s="26" t="s">
        <v>828</v>
      </c>
      <c r="D6132">
        <v>1</v>
      </c>
      <c r="E6132">
        <v>16</v>
      </c>
      <c r="F6132">
        <v>15</v>
      </c>
      <c r="G6132">
        <v>11.03</v>
      </c>
      <c r="H6132" t="str">
        <f>_xlfn.XLOOKUP(Table1[[#This Row],[MyyjäID]],myyjat!$A$2:$A$16,myyjat!$B$2:$B$16)</f>
        <v>Sanni</v>
      </c>
      <c r="I6132">
        <f>_xlfn.XLOOKUP(Table1[[#This Row],[Tuotenumero]],tuotteet!$A$2:$A$26,tuotteet!$C$2:$C$26)</f>
        <v>4</v>
      </c>
      <c r="J6132" t="str">
        <f>_xlfn.XLOOKUP(Table1[[#This Row],[ryhmäID]],ryhmat!$A$2:$A$7,ryhmat!$B$2:$B$7)</f>
        <v>Tarvikkeet</v>
      </c>
      <c r="K6132">
        <f>Table1[[#This Row],[Myyntihinta]]-Table1[[#This Row],[Ostohinta]]</f>
        <v>3.9700000000000006</v>
      </c>
    </row>
    <row r="6133" spans="1:11" x14ac:dyDescent="0.2">
      <c r="A6133">
        <v>56631</v>
      </c>
      <c r="B6133" s="21">
        <v>45219</v>
      </c>
      <c r="C6133" s="26" t="s">
        <v>828</v>
      </c>
      <c r="D6133">
        <v>1</v>
      </c>
      <c r="E6133">
        <v>7</v>
      </c>
      <c r="F6133">
        <v>15</v>
      </c>
      <c r="G6133">
        <v>11.21</v>
      </c>
      <c r="H6133" t="str">
        <f>_xlfn.XLOOKUP(Table1[[#This Row],[MyyjäID]],myyjat!$A$2:$A$16,myyjat!$B$2:$B$16)</f>
        <v>Rauno</v>
      </c>
      <c r="I6133">
        <f>_xlfn.XLOOKUP(Table1[[#This Row],[Tuotenumero]],tuotteet!$A$2:$A$26,tuotteet!$C$2:$C$26)</f>
        <v>4</v>
      </c>
      <c r="J6133" t="str">
        <f>_xlfn.XLOOKUP(Table1[[#This Row],[ryhmäID]],ryhmat!$A$2:$A$7,ryhmat!$B$2:$B$7)</f>
        <v>Tarvikkeet</v>
      </c>
      <c r="K6133">
        <f>Table1[[#This Row],[Myyntihinta]]-Table1[[#This Row],[Ostohinta]]</f>
        <v>3.7899999999999991</v>
      </c>
    </row>
    <row r="6134" spans="1:11" x14ac:dyDescent="0.2">
      <c r="A6134">
        <v>56632</v>
      </c>
      <c r="B6134" s="21">
        <v>45220</v>
      </c>
      <c r="C6134" s="26" t="s">
        <v>827</v>
      </c>
      <c r="D6134">
        <v>1</v>
      </c>
      <c r="E6134">
        <v>1</v>
      </c>
      <c r="F6134">
        <v>240</v>
      </c>
      <c r="G6134">
        <v>137.27000000000001</v>
      </c>
      <c r="H6134" t="str">
        <f>_xlfn.XLOOKUP(Table1[[#This Row],[MyyjäID]],myyjat!$A$2:$A$16,myyjat!$B$2:$B$16)</f>
        <v>Jani</v>
      </c>
      <c r="I6134">
        <f>_xlfn.XLOOKUP(Table1[[#This Row],[Tuotenumero]],tuotteet!$A$2:$A$26,tuotteet!$C$2:$C$26)</f>
        <v>1</v>
      </c>
      <c r="J6134" t="str">
        <f>_xlfn.XLOOKUP(Table1[[#This Row],[ryhmäID]],ryhmat!$A$2:$A$7,ryhmat!$B$2:$B$7)</f>
        <v>Äänentoisto</v>
      </c>
      <c r="K6134">
        <f>Table1[[#This Row],[Myyntihinta]]-Table1[[#This Row],[Ostohinta]]</f>
        <v>102.72999999999999</v>
      </c>
    </row>
    <row r="6135" spans="1:11" x14ac:dyDescent="0.2">
      <c r="A6135">
        <v>56633</v>
      </c>
      <c r="B6135" s="21">
        <v>45220</v>
      </c>
      <c r="C6135" s="26" t="s">
        <v>828</v>
      </c>
      <c r="D6135">
        <v>1</v>
      </c>
      <c r="E6135">
        <v>3</v>
      </c>
      <c r="F6135">
        <v>14</v>
      </c>
      <c r="G6135">
        <v>10.75</v>
      </c>
      <c r="H6135" t="str">
        <f>_xlfn.XLOOKUP(Table1[[#This Row],[MyyjäID]],myyjat!$A$2:$A$16,myyjat!$B$2:$B$16)</f>
        <v>Pekka</v>
      </c>
      <c r="I6135">
        <f>_xlfn.XLOOKUP(Table1[[#This Row],[Tuotenumero]],tuotteet!$A$2:$A$26,tuotteet!$C$2:$C$26)</f>
        <v>4</v>
      </c>
      <c r="J6135" t="str">
        <f>_xlfn.XLOOKUP(Table1[[#This Row],[ryhmäID]],ryhmat!$A$2:$A$7,ryhmat!$B$2:$B$7)</f>
        <v>Tarvikkeet</v>
      </c>
      <c r="K6135">
        <f>Table1[[#This Row],[Myyntihinta]]-Table1[[#This Row],[Ostohinta]]</f>
        <v>3.25</v>
      </c>
    </row>
    <row r="6136" spans="1:11" x14ac:dyDescent="0.2">
      <c r="A6136">
        <v>56634</v>
      </c>
      <c r="B6136" s="21">
        <v>45220</v>
      </c>
      <c r="C6136" s="26" t="s">
        <v>828</v>
      </c>
      <c r="D6136">
        <v>1</v>
      </c>
      <c r="E6136">
        <v>16</v>
      </c>
      <c r="F6136">
        <v>14</v>
      </c>
      <c r="G6136">
        <v>11.14</v>
      </c>
      <c r="H6136" t="str">
        <f>_xlfn.XLOOKUP(Table1[[#This Row],[MyyjäID]],myyjat!$A$2:$A$16,myyjat!$B$2:$B$16)</f>
        <v>Sanni</v>
      </c>
      <c r="I6136">
        <f>_xlfn.XLOOKUP(Table1[[#This Row],[Tuotenumero]],tuotteet!$A$2:$A$26,tuotteet!$C$2:$C$26)</f>
        <v>4</v>
      </c>
      <c r="J6136" t="str">
        <f>_xlfn.XLOOKUP(Table1[[#This Row],[ryhmäID]],ryhmat!$A$2:$A$7,ryhmat!$B$2:$B$7)</f>
        <v>Tarvikkeet</v>
      </c>
      <c r="K6136">
        <f>Table1[[#This Row],[Myyntihinta]]-Table1[[#This Row],[Ostohinta]]</f>
        <v>2.8599999999999994</v>
      </c>
    </row>
    <row r="6137" spans="1:11" x14ac:dyDescent="0.2">
      <c r="A6137">
        <v>56635</v>
      </c>
      <c r="B6137" s="21">
        <v>45220</v>
      </c>
      <c r="C6137" s="26" t="s">
        <v>828</v>
      </c>
      <c r="D6137">
        <v>1</v>
      </c>
      <c r="E6137">
        <v>10</v>
      </c>
      <c r="F6137">
        <v>15</v>
      </c>
      <c r="G6137">
        <v>10.6</v>
      </c>
      <c r="H6137" t="str">
        <f>_xlfn.XLOOKUP(Table1[[#This Row],[MyyjäID]],myyjat!$A$2:$A$16,myyjat!$B$2:$B$16)</f>
        <v>Jenni</v>
      </c>
      <c r="I6137">
        <f>_xlfn.XLOOKUP(Table1[[#This Row],[Tuotenumero]],tuotteet!$A$2:$A$26,tuotteet!$C$2:$C$26)</f>
        <v>4</v>
      </c>
      <c r="J6137" t="str">
        <f>_xlfn.XLOOKUP(Table1[[#This Row],[ryhmäID]],ryhmat!$A$2:$A$7,ryhmat!$B$2:$B$7)</f>
        <v>Tarvikkeet</v>
      </c>
      <c r="K6137">
        <f>Table1[[#This Row],[Myyntihinta]]-Table1[[#This Row],[Ostohinta]]</f>
        <v>4.4000000000000004</v>
      </c>
    </row>
    <row r="6138" spans="1:11" x14ac:dyDescent="0.2">
      <c r="A6138">
        <v>56636</v>
      </c>
      <c r="B6138" s="21">
        <v>45220</v>
      </c>
      <c r="C6138" s="26" t="s">
        <v>826</v>
      </c>
      <c r="D6138">
        <v>1</v>
      </c>
      <c r="E6138">
        <v>10</v>
      </c>
      <c r="F6138">
        <v>18</v>
      </c>
      <c r="G6138">
        <v>8.91</v>
      </c>
      <c r="H6138" t="str">
        <f>_xlfn.XLOOKUP(Table1[[#This Row],[MyyjäID]],myyjat!$A$2:$A$16,myyjat!$B$2:$B$16)</f>
        <v>Jenni</v>
      </c>
      <c r="I6138">
        <f>_xlfn.XLOOKUP(Table1[[#This Row],[Tuotenumero]],tuotteet!$A$2:$A$26,tuotteet!$C$2:$C$26)</f>
        <v>4</v>
      </c>
      <c r="J6138" t="str">
        <f>_xlfn.XLOOKUP(Table1[[#This Row],[ryhmäID]],ryhmat!$A$2:$A$7,ryhmat!$B$2:$B$7)</f>
        <v>Tarvikkeet</v>
      </c>
      <c r="K6138">
        <f>Table1[[#This Row],[Myyntihinta]]-Table1[[#This Row],[Ostohinta]]</f>
        <v>9.09</v>
      </c>
    </row>
    <row r="6139" spans="1:11" x14ac:dyDescent="0.2">
      <c r="A6139">
        <v>56637</v>
      </c>
      <c r="B6139" s="21">
        <v>45220</v>
      </c>
      <c r="C6139" s="26" t="s">
        <v>828</v>
      </c>
      <c r="D6139">
        <v>1</v>
      </c>
      <c r="E6139">
        <v>19</v>
      </c>
      <c r="F6139">
        <v>15</v>
      </c>
      <c r="G6139">
        <v>10.59</v>
      </c>
      <c r="H6139" t="str">
        <f>_xlfn.XLOOKUP(Table1[[#This Row],[MyyjäID]],myyjat!$A$2:$A$16,myyjat!$B$2:$B$16)</f>
        <v>Valtteri</v>
      </c>
      <c r="I6139">
        <f>_xlfn.XLOOKUP(Table1[[#This Row],[Tuotenumero]],tuotteet!$A$2:$A$26,tuotteet!$C$2:$C$26)</f>
        <v>4</v>
      </c>
      <c r="J6139" t="str">
        <f>_xlfn.XLOOKUP(Table1[[#This Row],[ryhmäID]],ryhmat!$A$2:$A$7,ryhmat!$B$2:$B$7)</f>
        <v>Tarvikkeet</v>
      </c>
      <c r="K6139">
        <f>Table1[[#This Row],[Myyntihinta]]-Table1[[#This Row],[Ostohinta]]</f>
        <v>4.41</v>
      </c>
    </row>
    <row r="6140" spans="1:11" x14ac:dyDescent="0.2">
      <c r="A6140">
        <v>56638</v>
      </c>
      <c r="B6140" s="21">
        <v>45220</v>
      </c>
      <c r="C6140" s="26" t="s">
        <v>833</v>
      </c>
      <c r="D6140">
        <v>1</v>
      </c>
      <c r="E6140">
        <v>5</v>
      </c>
      <c r="F6140">
        <v>33</v>
      </c>
      <c r="G6140">
        <v>19.43</v>
      </c>
      <c r="H6140" t="str">
        <f>_xlfn.XLOOKUP(Table1[[#This Row],[MyyjäID]],myyjat!$A$2:$A$16,myyjat!$B$2:$B$16)</f>
        <v>Liisa</v>
      </c>
      <c r="I6140">
        <f>_xlfn.XLOOKUP(Table1[[#This Row],[Tuotenumero]],tuotteet!$A$2:$A$26,tuotteet!$C$2:$C$26)</f>
        <v>4</v>
      </c>
      <c r="J6140" t="str">
        <f>_xlfn.XLOOKUP(Table1[[#This Row],[ryhmäID]],ryhmat!$A$2:$A$7,ryhmat!$B$2:$B$7)</f>
        <v>Tarvikkeet</v>
      </c>
      <c r="K6140">
        <f>Table1[[#This Row],[Myyntihinta]]-Table1[[#This Row],[Ostohinta]]</f>
        <v>13.57</v>
      </c>
    </row>
    <row r="6141" spans="1:11" x14ac:dyDescent="0.2">
      <c r="A6141">
        <v>56639</v>
      </c>
      <c r="B6141" s="21">
        <v>45220</v>
      </c>
      <c r="C6141" s="26" t="s">
        <v>828</v>
      </c>
      <c r="D6141">
        <v>1</v>
      </c>
      <c r="E6141">
        <v>15</v>
      </c>
      <c r="F6141">
        <v>14</v>
      </c>
      <c r="G6141">
        <v>10.4</v>
      </c>
      <c r="H6141" t="str">
        <f>_xlfn.XLOOKUP(Table1[[#This Row],[MyyjäID]],myyjat!$A$2:$A$16,myyjat!$B$2:$B$16)</f>
        <v>Sohvi</v>
      </c>
      <c r="I6141">
        <f>_xlfn.XLOOKUP(Table1[[#This Row],[Tuotenumero]],tuotteet!$A$2:$A$26,tuotteet!$C$2:$C$26)</f>
        <v>4</v>
      </c>
      <c r="J6141" t="str">
        <f>_xlfn.XLOOKUP(Table1[[#This Row],[ryhmäID]],ryhmat!$A$2:$A$7,ryhmat!$B$2:$B$7)</f>
        <v>Tarvikkeet</v>
      </c>
      <c r="K6141">
        <f>Table1[[#This Row],[Myyntihinta]]-Table1[[#This Row],[Ostohinta]]</f>
        <v>3.5999999999999996</v>
      </c>
    </row>
    <row r="6142" spans="1:11" x14ac:dyDescent="0.2">
      <c r="A6142">
        <v>56640</v>
      </c>
      <c r="B6142" s="21">
        <v>45221</v>
      </c>
      <c r="C6142" s="26" t="s">
        <v>831</v>
      </c>
      <c r="D6142">
        <v>1</v>
      </c>
      <c r="E6142">
        <v>7</v>
      </c>
      <c r="F6142">
        <v>117</v>
      </c>
      <c r="G6142">
        <v>75.81</v>
      </c>
      <c r="H6142" t="str">
        <f>_xlfn.XLOOKUP(Table1[[#This Row],[MyyjäID]],myyjat!$A$2:$A$16,myyjat!$B$2:$B$16)</f>
        <v>Rauno</v>
      </c>
      <c r="I6142">
        <f>_xlfn.XLOOKUP(Table1[[#This Row],[Tuotenumero]],tuotteet!$A$2:$A$26,tuotteet!$C$2:$C$26)</f>
        <v>6</v>
      </c>
      <c r="J6142" t="str">
        <f>_xlfn.XLOOKUP(Table1[[#This Row],[ryhmäID]],ryhmat!$A$2:$A$7,ryhmat!$B$2:$B$7)</f>
        <v>Digiboxit</v>
      </c>
      <c r="K6142">
        <f>Table1[[#This Row],[Myyntihinta]]-Table1[[#This Row],[Ostohinta]]</f>
        <v>41.19</v>
      </c>
    </row>
    <row r="6143" spans="1:11" x14ac:dyDescent="0.2">
      <c r="A6143">
        <v>56641</v>
      </c>
      <c r="B6143" s="21">
        <v>45221</v>
      </c>
      <c r="C6143" s="26" t="s">
        <v>828</v>
      </c>
      <c r="D6143">
        <v>1</v>
      </c>
      <c r="E6143">
        <v>2</v>
      </c>
      <c r="F6143">
        <v>14</v>
      </c>
      <c r="G6143">
        <v>11.18</v>
      </c>
      <c r="H6143" t="str">
        <f>_xlfn.XLOOKUP(Table1[[#This Row],[MyyjäID]],myyjat!$A$2:$A$16,myyjat!$B$2:$B$16)</f>
        <v>Petteri</v>
      </c>
      <c r="I6143">
        <f>_xlfn.XLOOKUP(Table1[[#This Row],[Tuotenumero]],tuotteet!$A$2:$A$26,tuotteet!$C$2:$C$26)</f>
        <v>4</v>
      </c>
      <c r="J6143" t="str">
        <f>_xlfn.XLOOKUP(Table1[[#This Row],[ryhmäID]],ryhmat!$A$2:$A$7,ryhmat!$B$2:$B$7)</f>
        <v>Tarvikkeet</v>
      </c>
      <c r="K6143">
        <f>Table1[[#This Row],[Myyntihinta]]-Table1[[#This Row],[Ostohinta]]</f>
        <v>2.8200000000000003</v>
      </c>
    </row>
    <row r="6144" spans="1:11" x14ac:dyDescent="0.2">
      <c r="A6144">
        <v>56642</v>
      </c>
      <c r="B6144" s="21">
        <v>45222</v>
      </c>
      <c r="C6144" s="26" t="s">
        <v>828</v>
      </c>
      <c r="D6144">
        <v>1</v>
      </c>
      <c r="E6144">
        <v>16</v>
      </c>
      <c r="F6144">
        <v>15</v>
      </c>
      <c r="G6144">
        <v>11.23</v>
      </c>
      <c r="H6144" t="str">
        <f>_xlfn.XLOOKUP(Table1[[#This Row],[MyyjäID]],myyjat!$A$2:$A$16,myyjat!$B$2:$B$16)</f>
        <v>Sanni</v>
      </c>
      <c r="I6144">
        <f>_xlfn.XLOOKUP(Table1[[#This Row],[Tuotenumero]],tuotteet!$A$2:$A$26,tuotteet!$C$2:$C$26)</f>
        <v>4</v>
      </c>
      <c r="J6144" t="str">
        <f>_xlfn.XLOOKUP(Table1[[#This Row],[ryhmäID]],ryhmat!$A$2:$A$7,ryhmat!$B$2:$B$7)</f>
        <v>Tarvikkeet</v>
      </c>
      <c r="K6144">
        <f>Table1[[#This Row],[Myyntihinta]]-Table1[[#This Row],[Ostohinta]]</f>
        <v>3.7699999999999996</v>
      </c>
    </row>
    <row r="6145" spans="1:11" x14ac:dyDescent="0.2">
      <c r="A6145">
        <v>56643</v>
      </c>
      <c r="B6145" s="21">
        <v>45223</v>
      </c>
      <c r="C6145" s="26" t="s">
        <v>827</v>
      </c>
      <c r="D6145">
        <v>1</v>
      </c>
      <c r="E6145">
        <v>2</v>
      </c>
      <c r="F6145">
        <v>255</v>
      </c>
      <c r="G6145">
        <v>136.66999999999999</v>
      </c>
      <c r="H6145" t="str">
        <f>_xlfn.XLOOKUP(Table1[[#This Row],[MyyjäID]],myyjat!$A$2:$A$16,myyjat!$B$2:$B$16)</f>
        <v>Petteri</v>
      </c>
      <c r="I6145">
        <f>_xlfn.XLOOKUP(Table1[[#This Row],[Tuotenumero]],tuotteet!$A$2:$A$26,tuotteet!$C$2:$C$26)</f>
        <v>1</v>
      </c>
      <c r="J6145" t="str">
        <f>_xlfn.XLOOKUP(Table1[[#This Row],[ryhmäID]],ryhmat!$A$2:$A$7,ryhmat!$B$2:$B$7)</f>
        <v>Äänentoisto</v>
      </c>
      <c r="K6145">
        <f>Table1[[#This Row],[Myyntihinta]]-Table1[[#This Row],[Ostohinta]]</f>
        <v>118.33000000000001</v>
      </c>
    </row>
    <row r="6146" spans="1:11" x14ac:dyDescent="0.2">
      <c r="A6146">
        <v>56644</v>
      </c>
      <c r="B6146" s="21">
        <v>45223</v>
      </c>
      <c r="C6146" s="26" t="s">
        <v>828</v>
      </c>
      <c r="D6146">
        <v>1</v>
      </c>
      <c r="E6146">
        <v>5</v>
      </c>
      <c r="F6146">
        <v>14</v>
      </c>
      <c r="G6146">
        <v>10.38</v>
      </c>
      <c r="H6146" t="str">
        <f>_xlfn.XLOOKUP(Table1[[#This Row],[MyyjäID]],myyjat!$A$2:$A$16,myyjat!$B$2:$B$16)</f>
        <v>Liisa</v>
      </c>
      <c r="I6146">
        <f>_xlfn.XLOOKUP(Table1[[#This Row],[Tuotenumero]],tuotteet!$A$2:$A$26,tuotteet!$C$2:$C$26)</f>
        <v>4</v>
      </c>
      <c r="J6146" t="str">
        <f>_xlfn.XLOOKUP(Table1[[#This Row],[ryhmäID]],ryhmat!$A$2:$A$7,ryhmat!$B$2:$B$7)</f>
        <v>Tarvikkeet</v>
      </c>
      <c r="K6146">
        <f>Table1[[#This Row],[Myyntihinta]]-Table1[[#This Row],[Ostohinta]]</f>
        <v>3.6199999999999992</v>
      </c>
    </row>
    <row r="6147" spans="1:11" x14ac:dyDescent="0.2">
      <c r="A6147">
        <v>56645</v>
      </c>
      <c r="B6147" s="21">
        <v>45223</v>
      </c>
      <c r="C6147" s="26" t="s">
        <v>828</v>
      </c>
      <c r="D6147">
        <v>1</v>
      </c>
      <c r="E6147">
        <v>7</v>
      </c>
      <c r="F6147">
        <v>15</v>
      </c>
      <c r="G6147">
        <v>10.62</v>
      </c>
      <c r="H6147" t="str">
        <f>_xlfn.XLOOKUP(Table1[[#This Row],[MyyjäID]],myyjat!$A$2:$A$16,myyjat!$B$2:$B$16)</f>
        <v>Rauno</v>
      </c>
      <c r="I6147">
        <f>_xlfn.XLOOKUP(Table1[[#This Row],[Tuotenumero]],tuotteet!$A$2:$A$26,tuotteet!$C$2:$C$26)</f>
        <v>4</v>
      </c>
      <c r="J6147" t="str">
        <f>_xlfn.XLOOKUP(Table1[[#This Row],[ryhmäID]],ryhmat!$A$2:$A$7,ryhmat!$B$2:$B$7)</f>
        <v>Tarvikkeet</v>
      </c>
      <c r="K6147">
        <f>Table1[[#This Row],[Myyntihinta]]-Table1[[#This Row],[Ostohinta]]</f>
        <v>4.3800000000000008</v>
      </c>
    </row>
    <row r="6148" spans="1:11" x14ac:dyDescent="0.2">
      <c r="A6148">
        <v>56646</v>
      </c>
      <c r="B6148" s="21">
        <v>45223</v>
      </c>
      <c r="C6148" s="26" t="s">
        <v>828</v>
      </c>
      <c r="D6148">
        <v>1</v>
      </c>
      <c r="E6148">
        <v>7</v>
      </c>
      <c r="F6148">
        <v>14</v>
      </c>
      <c r="G6148">
        <v>11.07</v>
      </c>
      <c r="H6148" t="str">
        <f>_xlfn.XLOOKUP(Table1[[#This Row],[MyyjäID]],myyjat!$A$2:$A$16,myyjat!$B$2:$B$16)</f>
        <v>Rauno</v>
      </c>
      <c r="I6148">
        <f>_xlfn.XLOOKUP(Table1[[#This Row],[Tuotenumero]],tuotteet!$A$2:$A$26,tuotteet!$C$2:$C$26)</f>
        <v>4</v>
      </c>
      <c r="J6148" t="str">
        <f>_xlfn.XLOOKUP(Table1[[#This Row],[ryhmäID]],ryhmat!$A$2:$A$7,ryhmat!$B$2:$B$7)</f>
        <v>Tarvikkeet</v>
      </c>
      <c r="K6148">
        <f>Table1[[#This Row],[Myyntihinta]]-Table1[[#This Row],[Ostohinta]]</f>
        <v>2.9299999999999997</v>
      </c>
    </row>
    <row r="6149" spans="1:11" x14ac:dyDescent="0.2">
      <c r="A6149">
        <v>56647</v>
      </c>
      <c r="B6149" s="21">
        <v>45223</v>
      </c>
      <c r="C6149" s="26" t="s">
        <v>828</v>
      </c>
      <c r="D6149">
        <v>1</v>
      </c>
      <c r="E6149">
        <v>14</v>
      </c>
      <c r="F6149">
        <v>14</v>
      </c>
      <c r="G6149">
        <v>10.16</v>
      </c>
      <c r="H6149" t="str">
        <f>_xlfn.XLOOKUP(Table1[[#This Row],[MyyjäID]],myyjat!$A$2:$A$16,myyjat!$B$2:$B$16)</f>
        <v>Hillevi</v>
      </c>
      <c r="I6149">
        <f>_xlfn.XLOOKUP(Table1[[#This Row],[Tuotenumero]],tuotteet!$A$2:$A$26,tuotteet!$C$2:$C$26)</f>
        <v>4</v>
      </c>
      <c r="J6149" t="str">
        <f>_xlfn.XLOOKUP(Table1[[#This Row],[ryhmäID]],ryhmat!$A$2:$A$7,ryhmat!$B$2:$B$7)</f>
        <v>Tarvikkeet</v>
      </c>
      <c r="K6149">
        <f>Table1[[#This Row],[Myyntihinta]]-Table1[[#This Row],[Ostohinta]]</f>
        <v>3.84</v>
      </c>
    </row>
    <row r="6150" spans="1:11" x14ac:dyDescent="0.2">
      <c r="A6150">
        <v>56648</v>
      </c>
      <c r="B6150" s="21">
        <v>45223</v>
      </c>
      <c r="C6150" s="26" t="s">
        <v>828</v>
      </c>
      <c r="D6150">
        <v>1</v>
      </c>
      <c r="E6150">
        <v>14</v>
      </c>
      <c r="F6150">
        <v>15</v>
      </c>
      <c r="G6150">
        <v>11.23</v>
      </c>
      <c r="H6150" t="str">
        <f>_xlfn.XLOOKUP(Table1[[#This Row],[MyyjäID]],myyjat!$A$2:$A$16,myyjat!$B$2:$B$16)</f>
        <v>Hillevi</v>
      </c>
      <c r="I6150">
        <f>_xlfn.XLOOKUP(Table1[[#This Row],[Tuotenumero]],tuotteet!$A$2:$A$26,tuotteet!$C$2:$C$26)</f>
        <v>4</v>
      </c>
      <c r="J6150" t="str">
        <f>_xlfn.XLOOKUP(Table1[[#This Row],[ryhmäID]],ryhmat!$A$2:$A$7,ryhmat!$B$2:$B$7)</f>
        <v>Tarvikkeet</v>
      </c>
      <c r="K6150">
        <f>Table1[[#This Row],[Myyntihinta]]-Table1[[#This Row],[Ostohinta]]</f>
        <v>3.7699999999999996</v>
      </c>
    </row>
    <row r="6151" spans="1:11" x14ac:dyDescent="0.2">
      <c r="A6151">
        <v>56649</v>
      </c>
      <c r="B6151" s="21">
        <v>45224</v>
      </c>
      <c r="C6151" s="26" t="s">
        <v>828</v>
      </c>
      <c r="D6151">
        <v>1</v>
      </c>
      <c r="E6151">
        <v>1</v>
      </c>
      <c r="F6151">
        <v>15</v>
      </c>
      <c r="G6151">
        <v>10.94</v>
      </c>
      <c r="H6151" t="str">
        <f>_xlfn.XLOOKUP(Table1[[#This Row],[MyyjäID]],myyjat!$A$2:$A$16,myyjat!$B$2:$B$16)</f>
        <v>Jani</v>
      </c>
      <c r="I6151">
        <f>_xlfn.XLOOKUP(Table1[[#This Row],[Tuotenumero]],tuotteet!$A$2:$A$26,tuotteet!$C$2:$C$26)</f>
        <v>4</v>
      </c>
      <c r="J6151" t="str">
        <f>_xlfn.XLOOKUP(Table1[[#This Row],[ryhmäID]],ryhmat!$A$2:$A$7,ryhmat!$B$2:$B$7)</f>
        <v>Tarvikkeet</v>
      </c>
      <c r="K6151">
        <f>Table1[[#This Row],[Myyntihinta]]-Table1[[#This Row],[Ostohinta]]</f>
        <v>4.0600000000000005</v>
      </c>
    </row>
    <row r="6152" spans="1:11" x14ac:dyDescent="0.2">
      <c r="A6152">
        <v>56650</v>
      </c>
      <c r="B6152" s="21">
        <v>45224</v>
      </c>
      <c r="C6152" s="26" t="s">
        <v>828</v>
      </c>
      <c r="D6152">
        <v>1</v>
      </c>
      <c r="E6152">
        <v>16</v>
      </c>
      <c r="F6152">
        <v>14</v>
      </c>
      <c r="G6152">
        <v>11.22</v>
      </c>
      <c r="H6152" t="str">
        <f>_xlfn.XLOOKUP(Table1[[#This Row],[MyyjäID]],myyjat!$A$2:$A$16,myyjat!$B$2:$B$16)</f>
        <v>Sanni</v>
      </c>
      <c r="I6152">
        <f>_xlfn.XLOOKUP(Table1[[#This Row],[Tuotenumero]],tuotteet!$A$2:$A$26,tuotteet!$C$2:$C$26)</f>
        <v>4</v>
      </c>
      <c r="J6152" t="str">
        <f>_xlfn.XLOOKUP(Table1[[#This Row],[ryhmäID]],ryhmat!$A$2:$A$7,ryhmat!$B$2:$B$7)</f>
        <v>Tarvikkeet</v>
      </c>
      <c r="K6152">
        <f>Table1[[#This Row],[Myyntihinta]]-Table1[[#This Row],[Ostohinta]]</f>
        <v>2.7799999999999994</v>
      </c>
    </row>
    <row r="6153" spans="1:11" x14ac:dyDescent="0.2">
      <c r="A6153">
        <v>56651</v>
      </c>
      <c r="B6153" s="21">
        <v>45225</v>
      </c>
      <c r="C6153" s="26" t="s">
        <v>828</v>
      </c>
      <c r="D6153">
        <v>1</v>
      </c>
      <c r="E6153">
        <v>11</v>
      </c>
      <c r="F6153">
        <v>15</v>
      </c>
      <c r="G6153">
        <v>10.49</v>
      </c>
      <c r="H6153" t="str">
        <f>_xlfn.XLOOKUP(Table1[[#This Row],[MyyjäID]],myyjat!$A$2:$A$16,myyjat!$B$2:$B$16)</f>
        <v>Lisbeth</v>
      </c>
      <c r="I6153">
        <f>_xlfn.XLOOKUP(Table1[[#This Row],[Tuotenumero]],tuotteet!$A$2:$A$26,tuotteet!$C$2:$C$26)</f>
        <v>4</v>
      </c>
      <c r="J6153" t="str">
        <f>_xlfn.XLOOKUP(Table1[[#This Row],[ryhmäID]],ryhmat!$A$2:$A$7,ryhmat!$B$2:$B$7)</f>
        <v>Tarvikkeet</v>
      </c>
      <c r="K6153">
        <f>Table1[[#This Row],[Myyntihinta]]-Table1[[#This Row],[Ostohinta]]</f>
        <v>4.51</v>
      </c>
    </row>
    <row r="6154" spans="1:11" x14ac:dyDescent="0.2">
      <c r="A6154">
        <v>56652</v>
      </c>
      <c r="B6154" s="21">
        <v>45225</v>
      </c>
      <c r="C6154" s="26" t="s">
        <v>828</v>
      </c>
      <c r="D6154">
        <v>1</v>
      </c>
      <c r="E6154">
        <v>7</v>
      </c>
      <c r="F6154">
        <v>14</v>
      </c>
      <c r="G6154">
        <v>10.87</v>
      </c>
      <c r="H6154" t="str">
        <f>_xlfn.XLOOKUP(Table1[[#This Row],[MyyjäID]],myyjat!$A$2:$A$16,myyjat!$B$2:$B$16)</f>
        <v>Rauno</v>
      </c>
      <c r="I6154">
        <f>_xlfn.XLOOKUP(Table1[[#This Row],[Tuotenumero]],tuotteet!$A$2:$A$26,tuotteet!$C$2:$C$26)</f>
        <v>4</v>
      </c>
      <c r="J6154" t="str">
        <f>_xlfn.XLOOKUP(Table1[[#This Row],[ryhmäID]],ryhmat!$A$2:$A$7,ryhmat!$B$2:$B$7)</f>
        <v>Tarvikkeet</v>
      </c>
      <c r="K6154">
        <f>Table1[[#This Row],[Myyntihinta]]-Table1[[#This Row],[Ostohinta]]</f>
        <v>3.1300000000000008</v>
      </c>
    </row>
    <row r="6155" spans="1:11" x14ac:dyDescent="0.2">
      <c r="A6155">
        <v>56653</v>
      </c>
      <c r="B6155" s="21">
        <v>45225</v>
      </c>
      <c r="C6155" s="26" t="s">
        <v>828</v>
      </c>
      <c r="D6155">
        <v>1</v>
      </c>
      <c r="E6155">
        <v>13</v>
      </c>
      <c r="F6155">
        <v>15</v>
      </c>
      <c r="G6155">
        <v>10.33</v>
      </c>
      <c r="H6155" t="str">
        <f>_xlfn.XLOOKUP(Table1[[#This Row],[MyyjäID]],myyjat!$A$2:$A$16,myyjat!$B$2:$B$16)</f>
        <v>Mari</v>
      </c>
      <c r="I6155">
        <f>_xlfn.XLOOKUP(Table1[[#This Row],[Tuotenumero]],tuotteet!$A$2:$A$26,tuotteet!$C$2:$C$26)</f>
        <v>4</v>
      </c>
      <c r="J6155" t="str">
        <f>_xlfn.XLOOKUP(Table1[[#This Row],[ryhmäID]],ryhmat!$A$2:$A$7,ryhmat!$B$2:$B$7)</f>
        <v>Tarvikkeet</v>
      </c>
      <c r="K6155">
        <f>Table1[[#This Row],[Myyntihinta]]-Table1[[#This Row],[Ostohinta]]</f>
        <v>4.67</v>
      </c>
    </row>
    <row r="6156" spans="1:11" x14ac:dyDescent="0.2">
      <c r="A6156">
        <v>56654</v>
      </c>
      <c r="B6156" s="21">
        <v>45225</v>
      </c>
      <c r="C6156" s="26" t="s">
        <v>828</v>
      </c>
      <c r="D6156">
        <v>1</v>
      </c>
      <c r="E6156">
        <v>5</v>
      </c>
      <c r="F6156">
        <v>15</v>
      </c>
      <c r="G6156">
        <v>10.74</v>
      </c>
      <c r="H6156" t="str">
        <f>_xlfn.XLOOKUP(Table1[[#This Row],[MyyjäID]],myyjat!$A$2:$A$16,myyjat!$B$2:$B$16)</f>
        <v>Liisa</v>
      </c>
      <c r="I6156">
        <f>_xlfn.XLOOKUP(Table1[[#This Row],[Tuotenumero]],tuotteet!$A$2:$A$26,tuotteet!$C$2:$C$26)</f>
        <v>4</v>
      </c>
      <c r="J6156" t="str">
        <f>_xlfn.XLOOKUP(Table1[[#This Row],[ryhmäID]],ryhmat!$A$2:$A$7,ryhmat!$B$2:$B$7)</f>
        <v>Tarvikkeet</v>
      </c>
      <c r="K6156">
        <f>Table1[[#This Row],[Myyntihinta]]-Table1[[#This Row],[Ostohinta]]</f>
        <v>4.26</v>
      </c>
    </row>
    <row r="6157" spans="1:11" x14ac:dyDescent="0.2">
      <c r="A6157">
        <v>56655</v>
      </c>
      <c r="B6157" s="21">
        <v>45225</v>
      </c>
      <c r="C6157" s="26" t="s">
        <v>828</v>
      </c>
      <c r="D6157">
        <v>1</v>
      </c>
      <c r="E6157">
        <v>5</v>
      </c>
      <c r="F6157">
        <v>14</v>
      </c>
      <c r="G6157">
        <v>10.47</v>
      </c>
      <c r="H6157" t="str">
        <f>_xlfn.XLOOKUP(Table1[[#This Row],[MyyjäID]],myyjat!$A$2:$A$16,myyjat!$B$2:$B$16)</f>
        <v>Liisa</v>
      </c>
      <c r="I6157">
        <f>_xlfn.XLOOKUP(Table1[[#This Row],[Tuotenumero]],tuotteet!$A$2:$A$26,tuotteet!$C$2:$C$26)</f>
        <v>4</v>
      </c>
      <c r="J6157" t="str">
        <f>_xlfn.XLOOKUP(Table1[[#This Row],[ryhmäID]],ryhmat!$A$2:$A$7,ryhmat!$B$2:$B$7)</f>
        <v>Tarvikkeet</v>
      </c>
      <c r="K6157">
        <f>Table1[[#This Row],[Myyntihinta]]-Table1[[#This Row],[Ostohinta]]</f>
        <v>3.5299999999999994</v>
      </c>
    </row>
    <row r="6158" spans="1:11" x14ac:dyDescent="0.2">
      <c r="A6158">
        <v>56656</v>
      </c>
      <c r="B6158" s="21">
        <v>45225</v>
      </c>
      <c r="C6158" s="26" t="s">
        <v>828</v>
      </c>
      <c r="D6158">
        <v>1</v>
      </c>
      <c r="E6158">
        <v>15</v>
      </c>
      <c r="F6158">
        <v>15</v>
      </c>
      <c r="G6158">
        <v>10.87</v>
      </c>
      <c r="H6158" t="str">
        <f>_xlfn.XLOOKUP(Table1[[#This Row],[MyyjäID]],myyjat!$A$2:$A$16,myyjat!$B$2:$B$16)</f>
        <v>Sohvi</v>
      </c>
      <c r="I6158">
        <f>_xlfn.XLOOKUP(Table1[[#This Row],[Tuotenumero]],tuotteet!$A$2:$A$26,tuotteet!$C$2:$C$26)</f>
        <v>4</v>
      </c>
      <c r="J6158" t="str">
        <f>_xlfn.XLOOKUP(Table1[[#This Row],[ryhmäID]],ryhmat!$A$2:$A$7,ryhmat!$B$2:$B$7)</f>
        <v>Tarvikkeet</v>
      </c>
      <c r="K6158">
        <f>Table1[[#This Row],[Myyntihinta]]-Table1[[#This Row],[Ostohinta]]</f>
        <v>4.1300000000000008</v>
      </c>
    </row>
    <row r="6159" spans="1:11" x14ac:dyDescent="0.2">
      <c r="A6159">
        <v>56657</v>
      </c>
      <c r="B6159" s="21">
        <v>45225</v>
      </c>
      <c r="C6159" s="26" t="s">
        <v>827</v>
      </c>
      <c r="D6159">
        <v>1</v>
      </c>
      <c r="E6159">
        <v>13</v>
      </c>
      <c r="F6159">
        <v>240</v>
      </c>
      <c r="G6159">
        <v>131.52000000000001</v>
      </c>
      <c r="H6159" t="str">
        <f>_xlfn.XLOOKUP(Table1[[#This Row],[MyyjäID]],myyjat!$A$2:$A$16,myyjat!$B$2:$B$16)</f>
        <v>Mari</v>
      </c>
      <c r="I6159">
        <f>_xlfn.XLOOKUP(Table1[[#This Row],[Tuotenumero]],tuotteet!$A$2:$A$26,tuotteet!$C$2:$C$26)</f>
        <v>1</v>
      </c>
      <c r="J6159" t="str">
        <f>_xlfn.XLOOKUP(Table1[[#This Row],[ryhmäID]],ryhmat!$A$2:$A$7,ryhmat!$B$2:$B$7)</f>
        <v>Äänentoisto</v>
      </c>
      <c r="K6159">
        <f>Table1[[#This Row],[Myyntihinta]]-Table1[[#This Row],[Ostohinta]]</f>
        <v>108.47999999999999</v>
      </c>
    </row>
    <row r="6160" spans="1:11" x14ac:dyDescent="0.2">
      <c r="A6160">
        <v>56658</v>
      </c>
      <c r="B6160" s="21">
        <v>45225</v>
      </c>
      <c r="C6160" s="26" t="s">
        <v>828</v>
      </c>
      <c r="D6160">
        <v>1</v>
      </c>
      <c r="E6160">
        <v>15</v>
      </c>
      <c r="F6160">
        <v>15</v>
      </c>
      <c r="G6160">
        <v>11.21</v>
      </c>
      <c r="H6160" t="str">
        <f>_xlfn.XLOOKUP(Table1[[#This Row],[MyyjäID]],myyjat!$A$2:$A$16,myyjat!$B$2:$B$16)</f>
        <v>Sohvi</v>
      </c>
      <c r="I6160">
        <f>_xlfn.XLOOKUP(Table1[[#This Row],[Tuotenumero]],tuotteet!$A$2:$A$26,tuotteet!$C$2:$C$26)</f>
        <v>4</v>
      </c>
      <c r="J6160" t="str">
        <f>_xlfn.XLOOKUP(Table1[[#This Row],[ryhmäID]],ryhmat!$A$2:$A$7,ryhmat!$B$2:$B$7)</f>
        <v>Tarvikkeet</v>
      </c>
      <c r="K6160">
        <f>Table1[[#This Row],[Myyntihinta]]-Table1[[#This Row],[Ostohinta]]</f>
        <v>3.7899999999999991</v>
      </c>
    </row>
    <row r="6161" spans="1:11" x14ac:dyDescent="0.2">
      <c r="A6161">
        <v>56659</v>
      </c>
      <c r="B6161" s="21">
        <v>45225</v>
      </c>
      <c r="C6161" s="26" t="s">
        <v>828</v>
      </c>
      <c r="D6161">
        <v>1</v>
      </c>
      <c r="E6161">
        <v>7</v>
      </c>
      <c r="F6161">
        <v>15</v>
      </c>
      <c r="G6161">
        <v>10.76</v>
      </c>
      <c r="H6161" t="str">
        <f>_xlfn.XLOOKUP(Table1[[#This Row],[MyyjäID]],myyjat!$A$2:$A$16,myyjat!$B$2:$B$16)</f>
        <v>Rauno</v>
      </c>
      <c r="I6161">
        <f>_xlfn.XLOOKUP(Table1[[#This Row],[Tuotenumero]],tuotteet!$A$2:$A$26,tuotteet!$C$2:$C$26)</f>
        <v>4</v>
      </c>
      <c r="J6161" t="str">
        <f>_xlfn.XLOOKUP(Table1[[#This Row],[ryhmäID]],ryhmat!$A$2:$A$7,ryhmat!$B$2:$B$7)</f>
        <v>Tarvikkeet</v>
      </c>
      <c r="K6161">
        <f>Table1[[#This Row],[Myyntihinta]]-Table1[[#This Row],[Ostohinta]]</f>
        <v>4.24</v>
      </c>
    </row>
    <row r="6162" spans="1:11" x14ac:dyDescent="0.2">
      <c r="A6162">
        <v>56660</v>
      </c>
      <c r="B6162" s="21">
        <v>45225</v>
      </c>
      <c r="C6162" s="26" t="s">
        <v>828</v>
      </c>
      <c r="D6162">
        <v>1</v>
      </c>
      <c r="E6162">
        <v>7</v>
      </c>
      <c r="F6162">
        <v>15</v>
      </c>
      <c r="G6162">
        <v>10.75</v>
      </c>
      <c r="H6162" t="str">
        <f>_xlfn.XLOOKUP(Table1[[#This Row],[MyyjäID]],myyjat!$A$2:$A$16,myyjat!$B$2:$B$16)</f>
        <v>Rauno</v>
      </c>
      <c r="I6162">
        <f>_xlfn.XLOOKUP(Table1[[#This Row],[Tuotenumero]],tuotteet!$A$2:$A$26,tuotteet!$C$2:$C$26)</f>
        <v>4</v>
      </c>
      <c r="J6162" t="str">
        <f>_xlfn.XLOOKUP(Table1[[#This Row],[ryhmäID]],ryhmat!$A$2:$A$7,ryhmat!$B$2:$B$7)</f>
        <v>Tarvikkeet</v>
      </c>
      <c r="K6162">
        <f>Table1[[#This Row],[Myyntihinta]]-Table1[[#This Row],[Ostohinta]]</f>
        <v>4.25</v>
      </c>
    </row>
    <row r="6163" spans="1:11" x14ac:dyDescent="0.2">
      <c r="A6163">
        <v>56661</v>
      </c>
      <c r="B6163" s="21">
        <v>45225</v>
      </c>
      <c r="C6163" s="26" t="s">
        <v>828</v>
      </c>
      <c r="D6163">
        <v>1</v>
      </c>
      <c r="E6163">
        <v>1</v>
      </c>
      <c r="F6163">
        <v>15</v>
      </c>
      <c r="G6163">
        <v>10.55</v>
      </c>
      <c r="H6163" t="str">
        <f>_xlfn.XLOOKUP(Table1[[#This Row],[MyyjäID]],myyjat!$A$2:$A$16,myyjat!$B$2:$B$16)</f>
        <v>Jani</v>
      </c>
      <c r="I6163">
        <f>_xlfn.XLOOKUP(Table1[[#This Row],[Tuotenumero]],tuotteet!$A$2:$A$26,tuotteet!$C$2:$C$26)</f>
        <v>4</v>
      </c>
      <c r="J6163" t="str">
        <f>_xlfn.XLOOKUP(Table1[[#This Row],[ryhmäID]],ryhmat!$A$2:$A$7,ryhmat!$B$2:$B$7)</f>
        <v>Tarvikkeet</v>
      </c>
      <c r="K6163">
        <f>Table1[[#This Row],[Myyntihinta]]-Table1[[#This Row],[Ostohinta]]</f>
        <v>4.4499999999999993</v>
      </c>
    </row>
    <row r="6164" spans="1:11" x14ac:dyDescent="0.2">
      <c r="A6164">
        <v>56662</v>
      </c>
      <c r="B6164" s="21">
        <v>45225</v>
      </c>
      <c r="C6164" s="26" t="s">
        <v>828</v>
      </c>
      <c r="D6164">
        <v>1</v>
      </c>
      <c r="E6164">
        <v>13</v>
      </c>
      <c r="F6164">
        <v>15</v>
      </c>
      <c r="G6164">
        <v>11.2</v>
      </c>
      <c r="H6164" t="str">
        <f>_xlfn.XLOOKUP(Table1[[#This Row],[MyyjäID]],myyjat!$A$2:$A$16,myyjat!$B$2:$B$16)</f>
        <v>Mari</v>
      </c>
      <c r="I6164">
        <f>_xlfn.XLOOKUP(Table1[[#This Row],[Tuotenumero]],tuotteet!$A$2:$A$26,tuotteet!$C$2:$C$26)</f>
        <v>4</v>
      </c>
      <c r="J6164" t="str">
        <f>_xlfn.XLOOKUP(Table1[[#This Row],[ryhmäID]],ryhmat!$A$2:$A$7,ryhmat!$B$2:$B$7)</f>
        <v>Tarvikkeet</v>
      </c>
      <c r="K6164">
        <f>Table1[[#This Row],[Myyntihinta]]-Table1[[#This Row],[Ostohinta]]</f>
        <v>3.8000000000000007</v>
      </c>
    </row>
    <row r="6165" spans="1:11" x14ac:dyDescent="0.2">
      <c r="A6165">
        <v>56663</v>
      </c>
      <c r="B6165" s="21">
        <v>45226</v>
      </c>
      <c r="C6165" s="26" t="s">
        <v>830</v>
      </c>
      <c r="D6165">
        <v>1</v>
      </c>
      <c r="E6165">
        <v>19</v>
      </c>
      <c r="F6165">
        <v>54</v>
      </c>
      <c r="G6165">
        <v>44.1</v>
      </c>
      <c r="H6165" t="str">
        <f>_xlfn.XLOOKUP(Table1[[#This Row],[MyyjäID]],myyjat!$A$2:$A$16,myyjat!$B$2:$B$16)</f>
        <v>Valtteri</v>
      </c>
      <c r="I6165">
        <f>_xlfn.XLOOKUP(Table1[[#This Row],[Tuotenumero]],tuotteet!$A$2:$A$26,tuotteet!$C$2:$C$26)</f>
        <v>4</v>
      </c>
      <c r="J6165" t="str">
        <f>_xlfn.XLOOKUP(Table1[[#This Row],[ryhmäID]],ryhmat!$A$2:$A$7,ryhmat!$B$2:$B$7)</f>
        <v>Tarvikkeet</v>
      </c>
      <c r="K6165">
        <f>Table1[[#This Row],[Myyntihinta]]-Table1[[#This Row],[Ostohinta]]</f>
        <v>9.8999999999999986</v>
      </c>
    </row>
    <row r="6166" spans="1:11" x14ac:dyDescent="0.2">
      <c r="A6166">
        <v>56664</v>
      </c>
      <c r="B6166" s="21">
        <v>45226</v>
      </c>
      <c r="C6166" s="26" t="s">
        <v>828</v>
      </c>
      <c r="D6166">
        <v>1</v>
      </c>
      <c r="E6166">
        <v>3</v>
      </c>
      <c r="F6166">
        <v>14</v>
      </c>
      <c r="G6166">
        <v>10.33</v>
      </c>
      <c r="H6166" t="str">
        <f>_xlfn.XLOOKUP(Table1[[#This Row],[MyyjäID]],myyjat!$A$2:$A$16,myyjat!$B$2:$B$16)</f>
        <v>Pekka</v>
      </c>
      <c r="I6166">
        <f>_xlfn.XLOOKUP(Table1[[#This Row],[Tuotenumero]],tuotteet!$A$2:$A$26,tuotteet!$C$2:$C$26)</f>
        <v>4</v>
      </c>
      <c r="J6166" t="str">
        <f>_xlfn.XLOOKUP(Table1[[#This Row],[ryhmäID]],ryhmat!$A$2:$A$7,ryhmat!$B$2:$B$7)</f>
        <v>Tarvikkeet</v>
      </c>
      <c r="K6166">
        <f>Table1[[#This Row],[Myyntihinta]]-Table1[[#This Row],[Ostohinta]]</f>
        <v>3.67</v>
      </c>
    </row>
    <row r="6167" spans="1:11" x14ac:dyDescent="0.2">
      <c r="A6167">
        <v>56665</v>
      </c>
      <c r="B6167" s="21">
        <v>45227</v>
      </c>
      <c r="C6167" s="26" t="s">
        <v>829</v>
      </c>
      <c r="D6167">
        <v>1</v>
      </c>
      <c r="E6167">
        <v>2</v>
      </c>
      <c r="F6167">
        <v>342</v>
      </c>
      <c r="G6167">
        <v>229.21</v>
      </c>
      <c r="H6167" t="str">
        <f>_xlfn.XLOOKUP(Table1[[#This Row],[MyyjäID]],myyjat!$A$2:$A$16,myyjat!$B$2:$B$16)</f>
        <v>Petteri</v>
      </c>
      <c r="I6167">
        <f>_xlfn.XLOOKUP(Table1[[#This Row],[Tuotenumero]],tuotteet!$A$2:$A$26,tuotteet!$C$2:$C$26)</f>
        <v>3</v>
      </c>
      <c r="J6167" t="str">
        <f>_xlfn.XLOOKUP(Table1[[#This Row],[ryhmäID]],ryhmat!$A$2:$A$7,ryhmat!$B$2:$B$7)</f>
        <v>TV</v>
      </c>
      <c r="K6167">
        <f>Table1[[#This Row],[Myyntihinta]]-Table1[[#This Row],[Ostohinta]]</f>
        <v>112.78999999999999</v>
      </c>
    </row>
    <row r="6168" spans="1:11" x14ac:dyDescent="0.2">
      <c r="A6168">
        <v>56666</v>
      </c>
      <c r="B6168" s="21">
        <v>45227</v>
      </c>
      <c r="C6168" s="26" t="s">
        <v>828</v>
      </c>
      <c r="D6168">
        <v>1</v>
      </c>
      <c r="E6168">
        <v>6</v>
      </c>
      <c r="F6168">
        <v>15</v>
      </c>
      <c r="G6168">
        <v>11.14</v>
      </c>
      <c r="H6168" t="str">
        <f>_xlfn.XLOOKUP(Table1[[#This Row],[MyyjäID]],myyjat!$A$2:$A$16,myyjat!$B$2:$B$16)</f>
        <v>Hessu</v>
      </c>
      <c r="I6168">
        <f>_xlfn.XLOOKUP(Table1[[#This Row],[Tuotenumero]],tuotteet!$A$2:$A$26,tuotteet!$C$2:$C$26)</f>
        <v>4</v>
      </c>
      <c r="J6168" t="str">
        <f>_xlfn.XLOOKUP(Table1[[#This Row],[ryhmäID]],ryhmat!$A$2:$A$7,ryhmat!$B$2:$B$7)</f>
        <v>Tarvikkeet</v>
      </c>
      <c r="K6168">
        <f>Table1[[#This Row],[Myyntihinta]]-Table1[[#This Row],[Ostohinta]]</f>
        <v>3.8599999999999994</v>
      </c>
    </row>
    <row r="6169" spans="1:11" x14ac:dyDescent="0.2">
      <c r="A6169">
        <v>56667</v>
      </c>
      <c r="B6169" s="21">
        <v>45227</v>
      </c>
      <c r="C6169" s="26" t="s">
        <v>831</v>
      </c>
      <c r="D6169">
        <v>1</v>
      </c>
      <c r="E6169">
        <v>19</v>
      </c>
      <c r="F6169">
        <v>109</v>
      </c>
      <c r="G6169">
        <v>78.150000000000006</v>
      </c>
      <c r="H6169" t="str">
        <f>_xlfn.XLOOKUP(Table1[[#This Row],[MyyjäID]],myyjat!$A$2:$A$16,myyjat!$B$2:$B$16)</f>
        <v>Valtteri</v>
      </c>
      <c r="I6169">
        <f>_xlfn.XLOOKUP(Table1[[#This Row],[Tuotenumero]],tuotteet!$A$2:$A$26,tuotteet!$C$2:$C$26)</f>
        <v>6</v>
      </c>
      <c r="J6169" t="str">
        <f>_xlfn.XLOOKUP(Table1[[#This Row],[ryhmäID]],ryhmat!$A$2:$A$7,ryhmat!$B$2:$B$7)</f>
        <v>Digiboxit</v>
      </c>
      <c r="K6169">
        <f>Table1[[#This Row],[Myyntihinta]]-Table1[[#This Row],[Ostohinta]]</f>
        <v>30.849999999999994</v>
      </c>
    </row>
    <row r="6170" spans="1:11" x14ac:dyDescent="0.2">
      <c r="A6170">
        <v>56668</v>
      </c>
      <c r="B6170" s="21">
        <v>45227</v>
      </c>
      <c r="C6170" s="26" t="s">
        <v>828</v>
      </c>
      <c r="D6170">
        <v>1</v>
      </c>
      <c r="E6170">
        <v>18</v>
      </c>
      <c r="F6170">
        <v>15</v>
      </c>
      <c r="G6170">
        <v>10.76</v>
      </c>
      <c r="H6170" t="str">
        <f>_xlfn.XLOOKUP(Table1[[#This Row],[MyyjäID]],myyjat!$A$2:$A$16,myyjat!$B$2:$B$16)</f>
        <v>Juhani</v>
      </c>
      <c r="I6170">
        <f>_xlfn.XLOOKUP(Table1[[#This Row],[Tuotenumero]],tuotteet!$A$2:$A$26,tuotteet!$C$2:$C$26)</f>
        <v>4</v>
      </c>
      <c r="J6170" t="str">
        <f>_xlfn.XLOOKUP(Table1[[#This Row],[ryhmäID]],ryhmat!$A$2:$A$7,ryhmat!$B$2:$B$7)</f>
        <v>Tarvikkeet</v>
      </c>
      <c r="K6170">
        <f>Table1[[#This Row],[Myyntihinta]]-Table1[[#This Row],[Ostohinta]]</f>
        <v>4.24</v>
      </c>
    </row>
    <row r="6171" spans="1:11" x14ac:dyDescent="0.2">
      <c r="A6171">
        <v>56669</v>
      </c>
      <c r="B6171" s="21">
        <v>45228</v>
      </c>
      <c r="C6171" s="26" t="s">
        <v>828</v>
      </c>
      <c r="D6171">
        <v>1</v>
      </c>
      <c r="E6171">
        <v>5</v>
      </c>
      <c r="F6171">
        <v>15</v>
      </c>
      <c r="G6171">
        <v>10.73</v>
      </c>
      <c r="H6171" t="str">
        <f>_xlfn.XLOOKUP(Table1[[#This Row],[MyyjäID]],myyjat!$A$2:$A$16,myyjat!$B$2:$B$16)</f>
        <v>Liisa</v>
      </c>
      <c r="I6171">
        <f>_xlfn.XLOOKUP(Table1[[#This Row],[Tuotenumero]],tuotteet!$A$2:$A$26,tuotteet!$C$2:$C$26)</f>
        <v>4</v>
      </c>
      <c r="J6171" t="str">
        <f>_xlfn.XLOOKUP(Table1[[#This Row],[ryhmäID]],ryhmat!$A$2:$A$7,ryhmat!$B$2:$B$7)</f>
        <v>Tarvikkeet</v>
      </c>
      <c r="K6171">
        <f>Table1[[#This Row],[Myyntihinta]]-Table1[[#This Row],[Ostohinta]]</f>
        <v>4.2699999999999996</v>
      </c>
    </row>
    <row r="6172" spans="1:11" x14ac:dyDescent="0.2">
      <c r="A6172">
        <v>56670</v>
      </c>
      <c r="B6172" s="21">
        <v>45228</v>
      </c>
      <c r="C6172" s="26" t="s">
        <v>827</v>
      </c>
      <c r="D6172">
        <v>1</v>
      </c>
      <c r="E6172">
        <v>15</v>
      </c>
      <c r="F6172">
        <v>239</v>
      </c>
      <c r="G6172">
        <v>135.88999999999999</v>
      </c>
      <c r="H6172" t="str">
        <f>_xlfn.XLOOKUP(Table1[[#This Row],[MyyjäID]],myyjat!$A$2:$A$16,myyjat!$B$2:$B$16)</f>
        <v>Sohvi</v>
      </c>
      <c r="I6172">
        <f>_xlfn.XLOOKUP(Table1[[#This Row],[Tuotenumero]],tuotteet!$A$2:$A$26,tuotteet!$C$2:$C$26)</f>
        <v>1</v>
      </c>
      <c r="J6172" t="str">
        <f>_xlfn.XLOOKUP(Table1[[#This Row],[ryhmäID]],ryhmat!$A$2:$A$7,ryhmat!$B$2:$B$7)</f>
        <v>Äänentoisto</v>
      </c>
      <c r="K6172">
        <f>Table1[[#This Row],[Myyntihinta]]-Table1[[#This Row],[Ostohinta]]</f>
        <v>103.11000000000001</v>
      </c>
    </row>
    <row r="6173" spans="1:11" x14ac:dyDescent="0.2">
      <c r="A6173">
        <v>56671</v>
      </c>
      <c r="B6173" s="21">
        <v>45229</v>
      </c>
      <c r="C6173" s="26" t="s">
        <v>828</v>
      </c>
      <c r="D6173">
        <v>1</v>
      </c>
      <c r="E6173">
        <v>7</v>
      </c>
      <c r="F6173">
        <v>15</v>
      </c>
      <c r="G6173">
        <v>10.43</v>
      </c>
      <c r="H6173" t="str">
        <f>_xlfn.XLOOKUP(Table1[[#This Row],[MyyjäID]],myyjat!$A$2:$A$16,myyjat!$B$2:$B$16)</f>
        <v>Rauno</v>
      </c>
      <c r="I6173">
        <f>_xlfn.XLOOKUP(Table1[[#This Row],[Tuotenumero]],tuotteet!$A$2:$A$26,tuotteet!$C$2:$C$26)</f>
        <v>4</v>
      </c>
      <c r="J6173" t="str">
        <f>_xlfn.XLOOKUP(Table1[[#This Row],[ryhmäID]],ryhmat!$A$2:$A$7,ryhmat!$B$2:$B$7)</f>
        <v>Tarvikkeet</v>
      </c>
      <c r="K6173">
        <f>Table1[[#This Row],[Myyntihinta]]-Table1[[#This Row],[Ostohinta]]</f>
        <v>4.57</v>
      </c>
    </row>
    <row r="6174" spans="1:11" x14ac:dyDescent="0.2">
      <c r="A6174">
        <v>56672</v>
      </c>
      <c r="B6174" s="21">
        <v>45229</v>
      </c>
      <c r="C6174" s="26" t="s">
        <v>828</v>
      </c>
      <c r="D6174">
        <v>1</v>
      </c>
      <c r="E6174">
        <v>1</v>
      </c>
      <c r="F6174">
        <v>15</v>
      </c>
      <c r="G6174">
        <v>10.55</v>
      </c>
      <c r="H6174" t="str">
        <f>_xlfn.XLOOKUP(Table1[[#This Row],[MyyjäID]],myyjat!$A$2:$A$16,myyjat!$B$2:$B$16)</f>
        <v>Jani</v>
      </c>
      <c r="I6174">
        <f>_xlfn.XLOOKUP(Table1[[#This Row],[Tuotenumero]],tuotteet!$A$2:$A$26,tuotteet!$C$2:$C$26)</f>
        <v>4</v>
      </c>
      <c r="J6174" t="str">
        <f>_xlfn.XLOOKUP(Table1[[#This Row],[ryhmäID]],ryhmat!$A$2:$A$7,ryhmat!$B$2:$B$7)</f>
        <v>Tarvikkeet</v>
      </c>
      <c r="K6174">
        <f>Table1[[#This Row],[Myyntihinta]]-Table1[[#This Row],[Ostohinta]]</f>
        <v>4.4499999999999993</v>
      </c>
    </row>
    <row r="6175" spans="1:11" x14ac:dyDescent="0.2">
      <c r="A6175">
        <v>56673</v>
      </c>
      <c r="B6175" s="21">
        <v>45229</v>
      </c>
      <c r="C6175" s="26" t="s">
        <v>827</v>
      </c>
      <c r="D6175">
        <v>1</v>
      </c>
      <c r="E6175">
        <v>3</v>
      </c>
      <c r="F6175">
        <v>235</v>
      </c>
      <c r="G6175">
        <v>128.76</v>
      </c>
      <c r="H6175" t="str">
        <f>_xlfn.XLOOKUP(Table1[[#This Row],[MyyjäID]],myyjat!$A$2:$A$16,myyjat!$B$2:$B$16)</f>
        <v>Pekka</v>
      </c>
      <c r="I6175">
        <f>_xlfn.XLOOKUP(Table1[[#This Row],[Tuotenumero]],tuotteet!$A$2:$A$26,tuotteet!$C$2:$C$26)</f>
        <v>1</v>
      </c>
      <c r="J6175" t="str">
        <f>_xlfn.XLOOKUP(Table1[[#This Row],[ryhmäID]],ryhmat!$A$2:$A$7,ryhmat!$B$2:$B$7)</f>
        <v>Äänentoisto</v>
      </c>
      <c r="K6175">
        <f>Table1[[#This Row],[Myyntihinta]]-Table1[[#This Row],[Ostohinta]]</f>
        <v>106.24000000000001</v>
      </c>
    </row>
    <row r="6176" spans="1:11" x14ac:dyDescent="0.2">
      <c r="A6176">
        <v>56674</v>
      </c>
      <c r="B6176" s="21">
        <v>45229</v>
      </c>
      <c r="C6176" s="26" t="s">
        <v>830</v>
      </c>
      <c r="D6176">
        <v>1</v>
      </c>
      <c r="E6176">
        <v>10</v>
      </c>
      <c r="F6176">
        <v>55</v>
      </c>
      <c r="G6176">
        <v>45.99</v>
      </c>
      <c r="H6176" t="str">
        <f>_xlfn.XLOOKUP(Table1[[#This Row],[MyyjäID]],myyjat!$A$2:$A$16,myyjat!$B$2:$B$16)</f>
        <v>Jenni</v>
      </c>
      <c r="I6176">
        <f>_xlfn.XLOOKUP(Table1[[#This Row],[Tuotenumero]],tuotteet!$A$2:$A$26,tuotteet!$C$2:$C$26)</f>
        <v>4</v>
      </c>
      <c r="J6176" t="str">
        <f>_xlfn.XLOOKUP(Table1[[#This Row],[ryhmäID]],ryhmat!$A$2:$A$7,ryhmat!$B$2:$B$7)</f>
        <v>Tarvikkeet</v>
      </c>
      <c r="K6176">
        <f>Table1[[#This Row],[Myyntihinta]]-Table1[[#This Row],[Ostohinta]]</f>
        <v>9.009999999999998</v>
      </c>
    </row>
    <row r="6177" spans="1:11" x14ac:dyDescent="0.2">
      <c r="A6177">
        <v>56675</v>
      </c>
      <c r="B6177" s="21">
        <v>45230</v>
      </c>
      <c r="C6177" s="26" t="s">
        <v>826</v>
      </c>
      <c r="D6177">
        <v>1</v>
      </c>
      <c r="E6177">
        <v>19</v>
      </c>
      <c r="F6177">
        <v>17</v>
      </c>
      <c r="G6177">
        <v>9.68</v>
      </c>
      <c r="H6177" t="str">
        <f>_xlfn.XLOOKUP(Table1[[#This Row],[MyyjäID]],myyjat!$A$2:$A$16,myyjat!$B$2:$B$16)</f>
        <v>Valtteri</v>
      </c>
      <c r="I6177">
        <f>_xlfn.XLOOKUP(Table1[[#This Row],[Tuotenumero]],tuotteet!$A$2:$A$26,tuotteet!$C$2:$C$26)</f>
        <v>4</v>
      </c>
      <c r="J6177" t="str">
        <f>_xlfn.XLOOKUP(Table1[[#This Row],[ryhmäID]],ryhmat!$A$2:$A$7,ryhmat!$B$2:$B$7)</f>
        <v>Tarvikkeet</v>
      </c>
      <c r="K6177">
        <f>Table1[[#This Row],[Myyntihinta]]-Table1[[#This Row],[Ostohinta]]</f>
        <v>7.32</v>
      </c>
    </row>
    <row r="6178" spans="1:11" x14ac:dyDescent="0.2">
      <c r="A6178">
        <v>56676</v>
      </c>
      <c r="B6178" s="21">
        <v>45230</v>
      </c>
      <c r="C6178" s="26" t="s">
        <v>828</v>
      </c>
      <c r="D6178">
        <v>1</v>
      </c>
      <c r="E6178">
        <v>5</v>
      </c>
      <c r="F6178">
        <v>15</v>
      </c>
      <c r="G6178">
        <v>10.44</v>
      </c>
      <c r="H6178" t="str">
        <f>_xlfn.XLOOKUP(Table1[[#This Row],[MyyjäID]],myyjat!$A$2:$A$16,myyjat!$B$2:$B$16)</f>
        <v>Liisa</v>
      </c>
      <c r="I6178">
        <f>_xlfn.XLOOKUP(Table1[[#This Row],[Tuotenumero]],tuotteet!$A$2:$A$26,tuotteet!$C$2:$C$26)</f>
        <v>4</v>
      </c>
      <c r="J6178" t="str">
        <f>_xlfn.XLOOKUP(Table1[[#This Row],[ryhmäID]],ryhmat!$A$2:$A$7,ryhmat!$B$2:$B$7)</f>
        <v>Tarvikkeet</v>
      </c>
      <c r="K6178">
        <f>Table1[[#This Row],[Myyntihinta]]-Table1[[#This Row],[Ostohinta]]</f>
        <v>4.5600000000000005</v>
      </c>
    </row>
    <row r="6179" spans="1:11" x14ac:dyDescent="0.2">
      <c r="A6179">
        <v>56677</v>
      </c>
      <c r="B6179" s="21">
        <v>45230</v>
      </c>
      <c r="C6179" s="26" t="s">
        <v>828</v>
      </c>
      <c r="D6179">
        <v>1</v>
      </c>
      <c r="E6179">
        <v>10</v>
      </c>
      <c r="F6179">
        <v>14</v>
      </c>
      <c r="G6179">
        <v>10.72</v>
      </c>
      <c r="H6179" t="str">
        <f>_xlfn.XLOOKUP(Table1[[#This Row],[MyyjäID]],myyjat!$A$2:$A$16,myyjat!$B$2:$B$16)</f>
        <v>Jenni</v>
      </c>
      <c r="I6179">
        <f>_xlfn.XLOOKUP(Table1[[#This Row],[Tuotenumero]],tuotteet!$A$2:$A$26,tuotteet!$C$2:$C$26)</f>
        <v>4</v>
      </c>
      <c r="J6179" t="str">
        <f>_xlfn.XLOOKUP(Table1[[#This Row],[ryhmäID]],ryhmat!$A$2:$A$7,ryhmat!$B$2:$B$7)</f>
        <v>Tarvikkeet</v>
      </c>
      <c r="K6179">
        <f>Table1[[#This Row],[Myyntihinta]]-Table1[[#This Row],[Ostohinta]]</f>
        <v>3.2799999999999994</v>
      </c>
    </row>
    <row r="6180" spans="1:11" x14ac:dyDescent="0.2">
      <c r="A6180">
        <v>56678</v>
      </c>
      <c r="B6180" s="21">
        <v>45231</v>
      </c>
      <c r="C6180" s="26" t="s">
        <v>828</v>
      </c>
      <c r="D6180">
        <v>1</v>
      </c>
      <c r="E6180">
        <v>6</v>
      </c>
      <c r="F6180">
        <v>16</v>
      </c>
      <c r="G6180">
        <v>11.27</v>
      </c>
      <c r="H6180" t="str">
        <f>_xlfn.XLOOKUP(Table1[[#This Row],[MyyjäID]],myyjat!$A$2:$A$16,myyjat!$B$2:$B$16)</f>
        <v>Hessu</v>
      </c>
      <c r="I6180">
        <f>_xlfn.XLOOKUP(Table1[[#This Row],[Tuotenumero]],tuotteet!$A$2:$A$26,tuotteet!$C$2:$C$26)</f>
        <v>4</v>
      </c>
      <c r="J6180" t="str">
        <f>_xlfn.XLOOKUP(Table1[[#This Row],[ryhmäID]],ryhmat!$A$2:$A$7,ryhmat!$B$2:$B$7)</f>
        <v>Tarvikkeet</v>
      </c>
      <c r="K6180">
        <f>Table1[[#This Row],[Myyntihinta]]-Table1[[#This Row],[Ostohinta]]</f>
        <v>4.7300000000000004</v>
      </c>
    </row>
    <row r="6181" spans="1:11" x14ac:dyDescent="0.2">
      <c r="A6181">
        <v>56679</v>
      </c>
      <c r="B6181" s="21">
        <v>45231</v>
      </c>
      <c r="C6181" s="26" t="s">
        <v>828</v>
      </c>
      <c r="D6181">
        <v>1</v>
      </c>
      <c r="E6181">
        <v>7</v>
      </c>
      <c r="F6181">
        <v>16</v>
      </c>
      <c r="G6181">
        <v>11.27</v>
      </c>
      <c r="H6181" t="str">
        <f>_xlfn.XLOOKUP(Table1[[#This Row],[MyyjäID]],myyjat!$A$2:$A$16,myyjat!$B$2:$B$16)</f>
        <v>Rauno</v>
      </c>
      <c r="I6181">
        <f>_xlfn.XLOOKUP(Table1[[#This Row],[Tuotenumero]],tuotteet!$A$2:$A$26,tuotteet!$C$2:$C$26)</f>
        <v>4</v>
      </c>
      <c r="J6181" t="str">
        <f>_xlfn.XLOOKUP(Table1[[#This Row],[ryhmäID]],ryhmat!$A$2:$A$7,ryhmat!$B$2:$B$7)</f>
        <v>Tarvikkeet</v>
      </c>
      <c r="K6181">
        <f>Table1[[#This Row],[Myyntihinta]]-Table1[[#This Row],[Ostohinta]]</f>
        <v>4.7300000000000004</v>
      </c>
    </row>
    <row r="6182" spans="1:11" x14ac:dyDescent="0.2">
      <c r="A6182">
        <v>56680</v>
      </c>
      <c r="B6182" s="21">
        <v>45231</v>
      </c>
      <c r="C6182" s="26" t="s">
        <v>829</v>
      </c>
      <c r="D6182">
        <v>1</v>
      </c>
      <c r="E6182">
        <v>10</v>
      </c>
      <c r="F6182">
        <v>350</v>
      </c>
      <c r="G6182">
        <v>238.27</v>
      </c>
      <c r="H6182" t="str">
        <f>_xlfn.XLOOKUP(Table1[[#This Row],[MyyjäID]],myyjat!$A$2:$A$16,myyjat!$B$2:$B$16)</f>
        <v>Jenni</v>
      </c>
      <c r="I6182">
        <f>_xlfn.XLOOKUP(Table1[[#This Row],[Tuotenumero]],tuotteet!$A$2:$A$26,tuotteet!$C$2:$C$26)</f>
        <v>3</v>
      </c>
      <c r="J6182" t="str">
        <f>_xlfn.XLOOKUP(Table1[[#This Row],[ryhmäID]],ryhmat!$A$2:$A$7,ryhmat!$B$2:$B$7)</f>
        <v>TV</v>
      </c>
      <c r="K6182">
        <f>Table1[[#This Row],[Myyntihinta]]-Table1[[#This Row],[Ostohinta]]</f>
        <v>111.72999999999999</v>
      </c>
    </row>
    <row r="6183" spans="1:11" x14ac:dyDescent="0.2">
      <c r="A6183">
        <v>56681</v>
      </c>
      <c r="B6183" s="21">
        <v>45232</v>
      </c>
      <c r="C6183" s="26" t="s">
        <v>831</v>
      </c>
      <c r="D6183">
        <v>1</v>
      </c>
      <c r="E6183">
        <v>16</v>
      </c>
      <c r="F6183">
        <v>120</v>
      </c>
      <c r="G6183">
        <v>79.41</v>
      </c>
      <c r="H6183" t="str">
        <f>_xlfn.XLOOKUP(Table1[[#This Row],[MyyjäID]],myyjat!$A$2:$A$16,myyjat!$B$2:$B$16)</f>
        <v>Sanni</v>
      </c>
      <c r="I6183">
        <f>_xlfn.XLOOKUP(Table1[[#This Row],[Tuotenumero]],tuotteet!$A$2:$A$26,tuotteet!$C$2:$C$26)</f>
        <v>6</v>
      </c>
      <c r="J6183" t="str">
        <f>_xlfn.XLOOKUP(Table1[[#This Row],[ryhmäID]],ryhmat!$A$2:$A$7,ryhmat!$B$2:$B$7)</f>
        <v>Digiboxit</v>
      </c>
      <c r="K6183">
        <f>Table1[[#This Row],[Myyntihinta]]-Table1[[#This Row],[Ostohinta]]</f>
        <v>40.590000000000003</v>
      </c>
    </row>
    <row r="6184" spans="1:11" x14ac:dyDescent="0.2">
      <c r="A6184">
        <v>56682</v>
      </c>
      <c r="B6184" s="21">
        <v>45232</v>
      </c>
      <c r="C6184" s="26" t="s">
        <v>827</v>
      </c>
      <c r="D6184">
        <v>1</v>
      </c>
      <c r="E6184">
        <v>5</v>
      </c>
      <c r="F6184">
        <v>260</v>
      </c>
      <c r="G6184">
        <v>139.79</v>
      </c>
      <c r="H6184" t="str">
        <f>_xlfn.XLOOKUP(Table1[[#This Row],[MyyjäID]],myyjat!$A$2:$A$16,myyjat!$B$2:$B$16)</f>
        <v>Liisa</v>
      </c>
      <c r="I6184">
        <f>_xlfn.XLOOKUP(Table1[[#This Row],[Tuotenumero]],tuotteet!$A$2:$A$26,tuotteet!$C$2:$C$26)</f>
        <v>1</v>
      </c>
      <c r="J6184" t="str">
        <f>_xlfn.XLOOKUP(Table1[[#This Row],[ryhmäID]],ryhmat!$A$2:$A$7,ryhmat!$B$2:$B$7)</f>
        <v>Äänentoisto</v>
      </c>
      <c r="K6184">
        <f>Table1[[#This Row],[Myyntihinta]]-Table1[[#This Row],[Ostohinta]]</f>
        <v>120.21000000000001</v>
      </c>
    </row>
    <row r="6185" spans="1:11" x14ac:dyDescent="0.2">
      <c r="A6185">
        <v>56683</v>
      </c>
      <c r="B6185" s="21">
        <v>45232</v>
      </c>
      <c r="C6185" s="26" t="s">
        <v>828</v>
      </c>
      <c r="D6185">
        <v>1</v>
      </c>
      <c r="E6185">
        <v>5</v>
      </c>
      <c r="F6185">
        <v>16</v>
      </c>
      <c r="G6185">
        <v>11.27</v>
      </c>
      <c r="H6185" t="str">
        <f>_xlfn.XLOOKUP(Table1[[#This Row],[MyyjäID]],myyjat!$A$2:$A$16,myyjat!$B$2:$B$16)</f>
        <v>Liisa</v>
      </c>
      <c r="I6185">
        <f>_xlfn.XLOOKUP(Table1[[#This Row],[Tuotenumero]],tuotteet!$A$2:$A$26,tuotteet!$C$2:$C$26)</f>
        <v>4</v>
      </c>
      <c r="J6185" t="str">
        <f>_xlfn.XLOOKUP(Table1[[#This Row],[ryhmäID]],ryhmat!$A$2:$A$7,ryhmat!$B$2:$B$7)</f>
        <v>Tarvikkeet</v>
      </c>
      <c r="K6185">
        <f>Table1[[#This Row],[Myyntihinta]]-Table1[[#This Row],[Ostohinta]]</f>
        <v>4.7300000000000004</v>
      </c>
    </row>
    <row r="6186" spans="1:11" x14ac:dyDescent="0.2">
      <c r="A6186">
        <v>56684</v>
      </c>
      <c r="B6186" s="21">
        <v>45233</v>
      </c>
      <c r="C6186" s="26" t="s">
        <v>827</v>
      </c>
      <c r="D6186">
        <v>1</v>
      </c>
      <c r="E6186">
        <v>11</v>
      </c>
      <c r="F6186">
        <v>260</v>
      </c>
      <c r="G6186">
        <v>139.79</v>
      </c>
      <c r="H6186" t="str">
        <f>_xlfn.XLOOKUP(Table1[[#This Row],[MyyjäID]],myyjat!$A$2:$A$16,myyjat!$B$2:$B$16)</f>
        <v>Lisbeth</v>
      </c>
      <c r="I6186">
        <f>_xlfn.XLOOKUP(Table1[[#This Row],[Tuotenumero]],tuotteet!$A$2:$A$26,tuotteet!$C$2:$C$26)</f>
        <v>1</v>
      </c>
      <c r="J6186" t="str">
        <f>_xlfn.XLOOKUP(Table1[[#This Row],[ryhmäID]],ryhmat!$A$2:$A$7,ryhmat!$B$2:$B$7)</f>
        <v>Äänentoisto</v>
      </c>
      <c r="K6186">
        <f>Table1[[#This Row],[Myyntihinta]]-Table1[[#This Row],[Ostohinta]]</f>
        <v>120.21000000000001</v>
      </c>
    </row>
    <row r="6187" spans="1:11" x14ac:dyDescent="0.2">
      <c r="A6187">
        <v>56685</v>
      </c>
      <c r="B6187" s="21">
        <v>45233</v>
      </c>
      <c r="C6187" s="26" t="s">
        <v>828</v>
      </c>
      <c r="D6187">
        <v>1</v>
      </c>
      <c r="E6187">
        <v>11</v>
      </c>
      <c r="F6187">
        <v>16</v>
      </c>
      <c r="G6187">
        <v>11.27</v>
      </c>
      <c r="H6187" t="str">
        <f>_xlfn.XLOOKUP(Table1[[#This Row],[MyyjäID]],myyjat!$A$2:$A$16,myyjat!$B$2:$B$16)</f>
        <v>Lisbeth</v>
      </c>
      <c r="I6187">
        <f>_xlfn.XLOOKUP(Table1[[#This Row],[Tuotenumero]],tuotteet!$A$2:$A$26,tuotteet!$C$2:$C$26)</f>
        <v>4</v>
      </c>
      <c r="J6187" t="str">
        <f>_xlfn.XLOOKUP(Table1[[#This Row],[ryhmäID]],ryhmat!$A$2:$A$7,ryhmat!$B$2:$B$7)</f>
        <v>Tarvikkeet</v>
      </c>
      <c r="K6187">
        <f>Table1[[#This Row],[Myyntihinta]]-Table1[[#This Row],[Ostohinta]]</f>
        <v>4.7300000000000004</v>
      </c>
    </row>
    <row r="6188" spans="1:11" x14ac:dyDescent="0.2">
      <c r="A6188">
        <v>56686</v>
      </c>
      <c r="B6188" s="21">
        <v>45234</v>
      </c>
      <c r="C6188" s="26" t="s">
        <v>833</v>
      </c>
      <c r="D6188">
        <v>1</v>
      </c>
      <c r="E6188">
        <v>5</v>
      </c>
      <c r="F6188">
        <v>35</v>
      </c>
      <c r="G6188">
        <v>20.28</v>
      </c>
      <c r="H6188" t="str">
        <f>_xlfn.XLOOKUP(Table1[[#This Row],[MyyjäID]],myyjat!$A$2:$A$16,myyjat!$B$2:$B$16)</f>
        <v>Liisa</v>
      </c>
      <c r="I6188">
        <f>_xlfn.XLOOKUP(Table1[[#This Row],[Tuotenumero]],tuotteet!$A$2:$A$26,tuotteet!$C$2:$C$26)</f>
        <v>4</v>
      </c>
      <c r="J6188" t="str">
        <f>_xlfn.XLOOKUP(Table1[[#This Row],[ryhmäID]],ryhmat!$A$2:$A$7,ryhmat!$B$2:$B$7)</f>
        <v>Tarvikkeet</v>
      </c>
      <c r="K6188">
        <f>Table1[[#This Row],[Myyntihinta]]-Table1[[#This Row],[Ostohinta]]</f>
        <v>14.719999999999999</v>
      </c>
    </row>
    <row r="6189" spans="1:11" x14ac:dyDescent="0.2">
      <c r="A6189">
        <v>56687</v>
      </c>
      <c r="B6189" s="21">
        <v>45234</v>
      </c>
      <c r="C6189" s="26" t="s">
        <v>828</v>
      </c>
      <c r="D6189">
        <v>1</v>
      </c>
      <c r="E6189">
        <v>6</v>
      </c>
      <c r="F6189">
        <v>16</v>
      </c>
      <c r="G6189">
        <v>11.27</v>
      </c>
      <c r="H6189" t="str">
        <f>_xlfn.XLOOKUP(Table1[[#This Row],[MyyjäID]],myyjat!$A$2:$A$16,myyjat!$B$2:$B$16)</f>
        <v>Hessu</v>
      </c>
      <c r="I6189">
        <f>_xlfn.XLOOKUP(Table1[[#This Row],[Tuotenumero]],tuotteet!$A$2:$A$26,tuotteet!$C$2:$C$26)</f>
        <v>4</v>
      </c>
      <c r="J6189" t="str">
        <f>_xlfn.XLOOKUP(Table1[[#This Row],[ryhmäID]],ryhmat!$A$2:$A$7,ryhmat!$B$2:$B$7)</f>
        <v>Tarvikkeet</v>
      </c>
      <c r="K6189">
        <f>Table1[[#This Row],[Myyntihinta]]-Table1[[#This Row],[Ostohinta]]</f>
        <v>4.7300000000000004</v>
      </c>
    </row>
    <row r="6190" spans="1:11" x14ac:dyDescent="0.2">
      <c r="A6190">
        <v>56688</v>
      </c>
      <c r="B6190" s="21">
        <v>45235</v>
      </c>
      <c r="C6190" s="26" t="s">
        <v>828</v>
      </c>
      <c r="D6190">
        <v>1</v>
      </c>
      <c r="E6190">
        <v>5</v>
      </c>
      <c r="F6190">
        <v>16</v>
      </c>
      <c r="G6190">
        <v>11.27</v>
      </c>
      <c r="H6190" t="str">
        <f>_xlfn.XLOOKUP(Table1[[#This Row],[MyyjäID]],myyjat!$A$2:$A$16,myyjat!$B$2:$B$16)</f>
        <v>Liisa</v>
      </c>
      <c r="I6190">
        <f>_xlfn.XLOOKUP(Table1[[#This Row],[Tuotenumero]],tuotteet!$A$2:$A$26,tuotteet!$C$2:$C$26)</f>
        <v>4</v>
      </c>
      <c r="J6190" t="str">
        <f>_xlfn.XLOOKUP(Table1[[#This Row],[ryhmäID]],ryhmat!$A$2:$A$7,ryhmat!$B$2:$B$7)</f>
        <v>Tarvikkeet</v>
      </c>
      <c r="K6190">
        <f>Table1[[#This Row],[Myyntihinta]]-Table1[[#This Row],[Ostohinta]]</f>
        <v>4.7300000000000004</v>
      </c>
    </row>
    <row r="6191" spans="1:11" x14ac:dyDescent="0.2">
      <c r="A6191">
        <v>56689</v>
      </c>
      <c r="B6191" s="21">
        <v>45236</v>
      </c>
      <c r="C6191" s="26" t="s">
        <v>828</v>
      </c>
      <c r="D6191">
        <v>1</v>
      </c>
      <c r="E6191">
        <v>10</v>
      </c>
      <c r="F6191">
        <v>16</v>
      </c>
      <c r="G6191">
        <v>11.27</v>
      </c>
      <c r="H6191" t="str">
        <f>_xlfn.XLOOKUP(Table1[[#This Row],[MyyjäID]],myyjat!$A$2:$A$16,myyjat!$B$2:$B$16)</f>
        <v>Jenni</v>
      </c>
      <c r="I6191">
        <f>_xlfn.XLOOKUP(Table1[[#This Row],[Tuotenumero]],tuotteet!$A$2:$A$26,tuotteet!$C$2:$C$26)</f>
        <v>4</v>
      </c>
      <c r="J6191" t="str">
        <f>_xlfn.XLOOKUP(Table1[[#This Row],[ryhmäID]],ryhmat!$A$2:$A$7,ryhmat!$B$2:$B$7)</f>
        <v>Tarvikkeet</v>
      </c>
      <c r="K6191">
        <f>Table1[[#This Row],[Myyntihinta]]-Table1[[#This Row],[Ostohinta]]</f>
        <v>4.7300000000000004</v>
      </c>
    </row>
    <row r="6192" spans="1:11" x14ac:dyDescent="0.2">
      <c r="A6192">
        <v>56690</v>
      </c>
      <c r="B6192" s="21">
        <v>45237</v>
      </c>
      <c r="C6192" s="26" t="s">
        <v>828</v>
      </c>
      <c r="D6192">
        <v>1</v>
      </c>
      <c r="E6192">
        <v>5</v>
      </c>
      <c r="F6192">
        <v>16</v>
      </c>
      <c r="G6192">
        <v>11.27</v>
      </c>
      <c r="H6192" t="str">
        <f>_xlfn.XLOOKUP(Table1[[#This Row],[MyyjäID]],myyjat!$A$2:$A$16,myyjat!$B$2:$B$16)</f>
        <v>Liisa</v>
      </c>
      <c r="I6192">
        <f>_xlfn.XLOOKUP(Table1[[#This Row],[Tuotenumero]],tuotteet!$A$2:$A$26,tuotteet!$C$2:$C$26)</f>
        <v>4</v>
      </c>
      <c r="J6192" t="str">
        <f>_xlfn.XLOOKUP(Table1[[#This Row],[ryhmäID]],ryhmat!$A$2:$A$7,ryhmat!$B$2:$B$7)</f>
        <v>Tarvikkeet</v>
      </c>
      <c r="K6192">
        <f>Table1[[#This Row],[Myyntihinta]]-Table1[[#This Row],[Ostohinta]]</f>
        <v>4.7300000000000004</v>
      </c>
    </row>
    <row r="6193" spans="1:11" x14ac:dyDescent="0.2">
      <c r="A6193">
        <v>56691</v>
      </c>
      <c r="B6193" s="21">
        <v>45237</v>
      </c>
      <c r="C6193" s="26" t="s">
        <v>828</v>
      </c>
      <c r="D6193">
        <v>1</v>
      </c>
      <c r="E6193">
        <v>11</v>
      </c>
      <c r="F6193">
        <v>16</v>
      </c>
      <c r="G6193">
        <v>11.27</v>
      </c>
      <c r="H6193" t="str">
        <f>_xlfn.XLOOKUP(Table1[[#This Row],[MyyjäID]],myyjat!$A$2:$A$16,myyjat!$B$2:$B$16)</f>
        <v>Lisbeth</v>
      </c>
      <c r="I6193">
        <f>_xlfn.XLOOKUP(Table1[[#This Row],[Tuotenumero]],tuotteet!$A$2:$A$26,tuotteet!$C$2:$C$26)</f>
        <v>4</v>
      </c>
      <c r="J6193" t="str">
        <f>_xlfn.XLOOKUP(Table1[[#This Row],[ryhmäID]],ryhmat!$A$2:$A$7,ryhmat!$B$2:$B$7)</f>
        <v>Tarvikkeet</v>
      </c>
      <c r="K6193">
        <f>Table1[[#This Row],[Myyntihinta]]-Table1[[#This Row],[Ostohinta]]</f>
        <v>4.7300000000000004</v>
      </c>
    </row>
    <row r="6194" spans="1:11" x14ac:dyDescent="0.2">
      <c r="A6194">
        <v>56692</v>
      </c>
      <c r="B6194" s="21">
        <v>45237</v>
      </c>
      <c r="C6194" s="26" t="s">
        <v>829</v>
      </c>
      <c r="D6194">
        <v>1</v>
      </c>
      <c r="E6194">
        <v>15</v>
      </c>
      <c r="F6194">
        <v>350</v>
      </c>
      <c r="G6194">
        <v>238.27</v>
      </c>
      <c r="H6194" t="str">
        <f>_xlfn.XLOOKUP(Table1[[#This Row],[MyyjäID]],myyjat!$A$2:$A$16,myyjat!$B$2:$B$16)</f>
        <v>Sohvi</v>
      </c>
      <c r="I6194">
        <f>_xlfn.XLOOKUP(Table1[[#This Row],[Tuotenumero]],tuotteet!$A$2:$A$26,tuotteet!$C$2:$C$26)</f>
        <v>3</v>
      </c>
      <c r="J6194" t="str">
        <f>_xlfn.XLOOKUP(Table1[[#This Row],[ryhmäID]],ryhmat!$A$2:$A$7,ryhmat!$B$2:$B$7)</f>
        <v>TV</v>
      </c>
      <c r="K6194">
        <f>Table1[[#This Row],[Myyntihinta]]-Table1[[#This Row],[Ostohinta]]</f>
        <v>111.72999999999999</v>
      </c>
    </row>
    <row r="6195" spans="1:11" x14ac:dyDescent="0.2">
      <c r="A6195">
        <v>56693</v>
      </c>
      <c r="B6195" s="21">
        <v>45237</v>
      </c>
      <c r="C6195" s="26" t="s">
        <v>827</v>
      </c>
      <c r="D6195">
        <v>1</v>
      </c>
      <c r="E6195">
        <v>7</v>
      </c>
      <c r="F6195">
        <v>260</v>
      </c>
      <c r="G6195">
        <v>139.79</v>
      </c>
      <c r="H6195" t="str">
        <f>_xlfn.XLOOKUP(Table1[[#This Row],[MyyjäID]],myyjat!$A$2:$A$16,myyjat!$B$2:$B$16)</f>
        <v>Rauno</v>
      </c>
      <c r="I6195">
        <f>_xlfn.XLOOKUP(Table1[[#This Row],[Tuotenumero]],tuotteet!$A$2:$A$26,tuotteet!$C$2:$C$26)</f>
        <v>1</v>
      </c>
      <c r="J6195" t="str">
        <f>_xlfn.XLOOKUP(Table1[[#This Row],[ryhmäID]],ryhmat!$A$2:$A$7,ryhmat!$B$2:$B$7)</f>
        <v>Äänentoisto</v>
      </c>
      <c r="K6195">
        <f>Table1[[#This Row],[Myyntihinta]]-Table1[[#This Row],[Ostohinta]]</f>
        <v>120.21000000000001</v>
      </c>
    </row>
    <row r="6196" spans="1:11" x14ac:dyDescent="0.2">
      <c r="A6196">
        <v>56694</v>
      </c>
      <c r="B6196" s="21">
        <v>45237</v>
      </c>
      <c r="C6196" s="26" t="s">
        <v>828</v>
      </c>
      <c r="D6196">
        <v>1</v>
      </c>
      <c r="E6196">
        <v>14</v>
      </c>
      <c r="F6196">
        <v>16</v>
      </c>
      <c r="G6196">
        <v>11.27</v>
      </c>
      <c r="H6196" t="str">
        <f>_xlfn.XLOOKUP(Table1[[#This Row],[MyyjäID]],myyjat!$A$2:$A$16,myyjat!$B$2:$B$16)</f>
        <v>Hillevi</v>
      </c>
      <c r="I6196">
        <f>_xlfn.XLOOKUP(Table1[[#This Row],[Tuotenumero]],tuotteet!$A$2:$A$26,tuotteet!$C$2:$C$26)</f>
        <v>4</v>
      </c>
      <c r="J6196" t="str">
        <f>_xlfn.XLOOKUP(Table1[[#This Row],[ryhmäID]],ryhmat!$A$2:$A$7,ryhmat!$B$2:$B$7)</f>
        <v>Tarvikkeet</v>
      </c>
      <c r="K6196">
        <f>Table1[[#This Row],[Myyntihinta]]-Table1[[#This Row],[Ostohinta]]</f>
        <v>4.7300000000000004</v>
      </c>
    </row>
    <row r="6197" spans="1:11" x14ac:dyDescent="0.2">
      <c r="A6197">
        <v>56695</v>
      </c>
      <c r="B6197" s="21">
        <v>45237</v>
      </c>
      <c r="C6197" s="26" t="s">
        <v>828</v>
      </c>
      <c r="D6197">
        <v>1</v>
      </c>
      <c r="E6197">
        <v>6</v>
      </c>
      <c r="F6197">
        <v>16</v>
      </c>
      <c r="G6197">
        <v>11.27</v>
      </c>
      <c r="H6197" t="str">
        <f>_xlfn.XLOOKUP(Table1[[#This Row],[MyyjäID]],myyjat!$A$2:$A$16,myyjat!$B$2:$B$16)</f>
        <v>Hessu</v>
      </c>
      <c r="I6197">
        <f>_xlfn.XLOOKUP(Table1[[#This Row],[Tuotenumero]],tuotteet!$A$2:$A$26,tuotteet!$C$2:$C$26)</f>
        <v>4</v>
      </c>
      <c r="J6197" t="str">
        <f>_xlfn.XLOOKUP(Table1[[#This Row],[ryhmäID]],ryhmat!$A$2:$A$7,ryhmat!$B$2:$B$7)</f>
        <v>Tarvikkeet</v>
      </c>
      <c r="K6197">
        <f>Table1[[#This Row],[Myyntihinta]]-Table1[[#This Row],[Ostohinta]]</f>
        <v>4.7300000000000004</v>
      </c>
    </row>
    <row r="6198" spans="1:11" x14ac:dyDescent="0.2">
      <c r="A6198">
        <v>56696</v>
      </c>
      <c r="B6198" s="21">
        <v>45237</v>
      </c>
      <c r="C6198" s="26" t="s">
        <v>828</v>
      </c>
      <c r="D6198">
        <v>1</v>
      </c>
      <c r="E6198">
        <v>5</v>
      </c>
      <c r="F6198">
        <v>16</v>
      </c>
      <c r="G6198">
        <v>11.27</v>
      </c>
      <c r="H6198" t="str">
        <f>_xlfn.XLOOKUP(Table1[[#This Row],[MyyjäID]],myyjat!$A$2:$A$16,myyjat!$B$2:$B$16)</f>
        <v>Liisa</v>
      </c>
      <c r="I6198">
        <f>_xlfn.XLOOKUP(Table1[[#This Row],[Tuotenumero]],tuotteet!$A$2:$A$26,tuotteet!$C$2:$C$26)</f>
        <v>4</v>
      </c>
      <c r="J6198" t="str">
        <f>_xlfn.XLOOKUP(Table1[[#This Row],[ryhmäID]],ryhmat!$A$2:$A$7,ryhmat!$B$2:$B$7)</f>
        <v>Tarvikkeet</v>
      </c>
      <c r="K6198">
        <f>Table1[[#This Row],[Myyntihinta]]-Table1[[#This Row],[Ostohinta]]</f>
        <v>4.7300000000000004</v>
      </c>
    </row>
    <row r="6199" spans="1:11" x14ac:dyDescent="0.2">
      <c r="A6199">
        <v>56697</v>
      </c>
      <c r="B6199" s="21">
        <v>45238</v>
      </c>
      <c r="C6199" s="26" t="s">
        <v>828</v>
      </c>
      <c r="D6199">
        <v>1</v>
      </c>
      <c r="E6199">
        <v>16</v>
      </c>
      <c r="F6199">
        <v>16</v>
      </c>
      <c r="G6199">
        <v>11.27</v>
      </c>
      <c r="H6199" t="str">
        <f>_xlfn.XLOOKUP(Table1[[#This Row],[MyyjäID]],myyjat!$A$2:$A$16,myyjat!$B$2:$B$16)</f>
        <v>Sanni</v>
      </c>
      <c r="I6199">
        <f>_xlfn.XLOOKUP(Table1[[#This Row],[Tuotenumero]],tuotteet!$A$2:$A$26,tuotteet!$C$2:$C$26)</f>
        <v>4</v>
      </c>
      <c r="J6199" t="str">
        <f>_xlfn.XLOOKUP(Table1[[#This Row],[ryhmäID]],ryhmat!$A$2:$A$7,ryhmat!$B$2:$B$7)</f>
        <v>Tarvikkeet</v>
      </c>
      <c r="K6199">
        <f>Table1[[#This Row],[Myyntihinta]]-Table1[[#This Row],[Ostohinta]]</f>
        <v>4.7300000000000004</v>
      </c>
    </row>
    <row r="6200" spans="1:11" x14ac:dyDescent="0.2">
      <c r="A6200">
        <v>56698</v>
      </c>
      <c r="B6200" s="21">
        <v>45238</v>
      </c>
      <c r="C6200" s="26" t="s">
        <v>831</v>
      </c>
      <c r="D6200">
        <v>1</v>
      </c>
      <c r="E6200">
        <v>2</v>
      </c>
      <c r="F6200">
        <v>120</v>
      </c>
      <c r="G6200">
        <v>79.41</v>
      </c>
      <c r="H6200" t="str">
        <f>_xlfn.XLOOKUP(Table1[[#This Row],[MyyjäID]],myyjat!$A$2:$A$16,myyjat!$B$2:$B$16)</f>
        <v>Petteri</v>
      </c>
      <c r="I6200">
        <f>_xlfn.XLOOKUP(Table1[[#This Row],[Tuotenumero]],tuotteet!$A$2:$A$26,tuotteet!$C$2:$C$26)</f>
        <v>6</v>
      </c>
      <c r="J6200" t="str">
        <f>_xlfn.XLOOKUP(Table1[[#This Row],[ryhmäID]],ryhmat!$A$2:$A$7,ryhmat!$B$2:$B$7)</f>
        <v>Digiboxit</v>
      </c>
      <c r="K6200">
        <f>Table1[[#This Row],[Myyntihinta]]-Table1[[#This Row],[Ostohinta]]</f>
        <v>40.590000000000003</v>
      </c>
    </row>
    <row r="6201" spans="1:11" x14ac:dyDescent="0.2">
      <c r="A6201">
        <v>56699</v>
      </c>
      <c r="B6201" s="21">
        <v>45238</v>
      </c>
      <c r="C6201" s="26" t="s">
        <v>826</v>
      </c>
      <c r="D6201">
        <v>1</v>
      </c>
      <c r="E6201">
        <v>6</v>
      </c>
      <c r="F6201">
        <v>19</v>
      </c>
      <c r="G6201">
        <v>9.69</v>
      </c>
      <c r="H6201" t="str">
        <f>_xlfn.XLOOKUP(Table1[[#This Row],[MyyjäID]],myyjat!$A$2:$A$16,myyjat!$B$2:$B$16)</f>
        <v>Hessu</v>
      </c>
      <c r="I6201">
        <f>_xlfn.XLOOKUP(Table1[[#This Row],[Tuotenumero]],tuotteet!$A$2:$A$26,tuotteet!$C$2:$C$26)</f>
        <v>4</v>
      </c>
      <c r="J6201" t="str">
        <f>_xlfn.XLOOKUP(Table1[[#This Row],[ryhmäID]],ryhmat!$A$2:$A$7,ryhmat!$B$2:$B$7)</f>
        <v>Tarvikkeet</v>
      </c>
      <c r="K6201">
        <f>Table1[[#This Row],[Myyntihinta]]-Table1[[#This Row],[Ostohinta]]</f>
        <v>9.31</v>
      </c>
    </row>
    <row r="6202" spans="1:11" x14ac:dyDescent="0.2">
      <c r="A6202">
        <v>56700</v>
      </c>
      <c r="B6202" s="21">
        <v>45239</v>
      </c>
      <c r="C6202" s="26" t="s">
        <v>828</v>
      </c>
      <c r="D6202">
        <v>1</v>
      </c>
      <c r="E6202">
        <v>6</v>
      </c>
      <c r="F6202">
        <v>16</v>
      </c>
      <c r="G6202">
        <v>11.27</v>
      </c>
      <c r="H6202" t="str">
        <f>_xlfn.XLOOKUP(Table1[[#This Row],[MyyjäID]],myyjat!$A$2:$A$16,myyjat!$B$2:$B$16)</f>
        <v>Hessu</v>
      </c>
      <c r="I6202">
        <f>_xlfn.XLOOKUP(Table1[[#This Row],[Tuotenumero]],tuotteet!$A$2:$A$26,tuotteet!$C$2:$C$26)</f>
        <v>4</v>
      </c>
      <c r="J6202" t="str">
        <f>_xlfn.XLOOKUP(Table1[[#This Row],[ryhmäID]],ryhmat!$A$2:$A$7,ryhmat!$B$2:$B$7)</f>
        <v>Tarvikkeet</v>
      </c>
      <c r="K6202">
        <f>Table1[[#This Row],[Myyntihinta]]-Table1[[#This Row],[Ostohinta]]</f>
        <v>4.7300000000000004</v>
      </c>
    </row>
    <row r="6203" spans="1:11" x14ac:dyDescent="0.2">
      <c r="A6203">
        <v>56701</v>
      </c>
      <c r="B6203" s="21">
        <v>45240</v>
      </c>
      <c r="C6203" s="26" t="s">
        <v>828</v>
      </c>
      <c r="D6203">
        <v>1</v>
      </c>
      <c r="E6203">
        <v>11</v>
      </c>
      <c r="F6203">
        <v>16</v>
      </c>
      <c r="G6203">
        <v>11.27</v>
      </c>
      <c r="H6203" t="str">
        <f>_xlfn.XLOOKUP(Table1[[#This Row],[MyyjäID]],myyjat!$A$2:$A$16,myyjat!$B$2:$B$16)</f>
        <v>Lisbeth</v>
      </c>
      <c r="I6203">
        <f>_xlfn.XLOOKUP(Table1[[#This Row],[Tuotenumero]],tuotteet!$A$2:$A$26,tuotteet!$C$2:$C$26)</f>
        <v>4</v>
      </c>
      <c r="J6203" t="str">
        <f>_xlfn.XLOOKUP(Table1[[#This Row],[ryhmäID]],ryhmat!$A$2:$A$7,ryhmat!$B$2:$B$7)</f>
        <v>Tarvikkeet</v>
      </c>
      <c r="K6203">
        <f>Table1[[#This Row],[Myyntihinta]]-Table1[[#This Row],[Ostohinta]]</f>
        <v>4.7300000000000004</v>
      </c>
    </row>
    <row r="6204" spans="1:11" x14ac:dyDescent="0.2">
      <c r="A6204">
        <v>56702</v>
      </c>
      <c r="B6204" s="21">
        <v>45240</v>
      </c>
      <c r="C6204" s="26" t="s">
        <v>828</v>
      </c>
      <c r="D6204">
        <v>1</v>
      </c>
      <c r="E6204">
        <v>6</v>
      </c>
      <c r="F6204">
        <v>16</v>
      </c>
      <c r="G6204">
        <v>11.27</v>
      </c>
      <c r="H6204" t="str">
        <f>_xlfn.XLOOKUP(Table1[[#This Row],[MyyjäID]],myyjat!$A$2:$A$16,myyjat!$B$2:$B$16)</f>
        <v>Hessu</v>
      </c>
      <c r="I6204">
        <f>_xlfn.XLOOKUP(Table1[[#This Row],[Tuotenumero]],tuotteet!$A$2:$A$26,tuotteet!$C$2:$C$26)</f>
        <v>4</v>
      </c>
      <c r="J6204" t="str">
        <f>_xlfn.XLOOKUP(Table1[[#This Row],[ryhmäID]],ryhmat!$A$2:$A$7,ryhmat!$B$2:$B$7)</f>
        <v>Tarvikkeet</v>
      </c>
      <c r="K6204">
        <f>Table1[[#This Row],[Myyntihinta]]-Table1[[#This Row],[Ostohinta]]</f>
        <v>4.7300000000000004</v>
      </c>
    </row>
    <row r="6205" spans="1:11" x14ac:dyDescent="0.2">
      <c r="A6205">
        <v>56703</v>
      </c>
      <c r="B6205" s="21">
        <v>45240</v>
      </c>
      <c r="C6205" s="26" t="s">
        <v>828</v>
      </c>
      <c r="D6205">
        <v>1</v>
      </c>
      <c r="E6205">
        <v>3</v>
      </c>
      <c r="F6205">
        <v>16</v>
      </c>
      <c r="G6205">
        <v>11.27</v>
      </c>
      <c r="H6205" t="str">
        <f>_xlfn.XLOOKUP(Table1[[#This Row],[MyyjäID]],myyjat!$A$2:$A$16,myyjat!$B$2:$B$16)</f>
        <v>Pekka</v>
      </c>
      <c r="I6205">
        <f>_xlfn.XLOOKUP(Table1[[#This Row],[Tuotenumero]],tuotteet!$A$2:$A$26,tuotteet!$C$2:$C$26)</f>
        <v>4</v>
      </c>
      <c r="J6205" t="str">
        <f>_xlfn.XLOOKUP(Table1[[#This Row],[ryhmäID]],ryhmat!$A$2:$A$7,ryhmat!$B$2:$B$7)</f>
        <v>Tarvikkeet</v>
      </c>
      <c r="K6205">
        <f>Table1[[#This Row],[Myyntihinta]]-Table1[[#This Row],[Ostohinta]]</f>
        <v>4.7300000000000004</v>
      </c>
    </row>
    <row r="6206" spans="1:11" x14ac:dyDescent="0.2">
      <c r="A6206">
        <v>56704</v>
      </c>
      <c r="B6206" s="21">
        <v>45240</v>
      </c>
      <c r="C6206" s="26" t="s">
        <v>828</v>
      </c>
      <c r="D6206">
        <v>1</v>
      </c>
      <c r="E6206">
        <v>6</v>
      </c>
      <c r="F6206">
        <v>16</v>
      </c>
      <c r="G6206">
        <v>11.27</v>
      </c>
      <c r="H6206" t="str">
        <f>_xlfn.XLOOKUP(Table1[[#This Row],[MyyjäID]],myyjat!$A$2:$A$16,myyjat!$B$2:$B$16)</f>
        <v>Hessu</v>
      </c>
      <c r="I6206">
        <f>_xlfn.XLOOKUP(Table1[[#This Row],[Tuotenumero]],tuotteet!$A$2:$A$26,tuotteet!$C$2:$C$26)</f>
        <v>4</v>
      </c>
      <c r="J6206" t="str">
        <f>_xlfn.XLOOKUP(Table1[[#This Row],[ryhmäID]],ryhmat!$A$2:$A$7,ryhmat!$B$2:$B$7)</f>
        <v>Tarvikkeet</v>
      </c>
      <c r="K6206">
        <f>Table1[[#This Row],[Myyntihinta]]-Table1[[#This Row],[Ostohinta]]</f>
        <v>4.7300000000000004</v>
      </c>
    </row>
    <row r="6207" spans="1:11" x14ac:dyDescent="0.2">
      <c r="A6207">
        <v>56705</v>
      </c>
      <c r="B6207" s="21">
        <v>45240</v>
      </c>
      <c r="C6207" s="26" t="s">
        <v>828</v>
      </c>
      <c r="D6207">
        <v>1</v>
      </c>
      <c r="E6207">
        <v>9</v>
      </c>
      <c r="F6207">
        <v>16</v>
      </c>
      <c r="G6207">
        <v>11.27</v>
      </c>
      <c r="H6207" t="str">
        <f>_xlfn.XLOOKUP(Table1[[#This Row],[MyyjäID]],myyjat!$A$2:$A$16,myyjat!$B$2:$B$16)</f>
        <v>Maija</v>
      </c>
      <c r="I6207">
        <f>_xlfn.XLOOKUP(Table1[[#This Row],[Tuotenumero]],tuotteet!$A$2:$A$26,tuotteet!$C$2:$C$26)</f>
        <v>4</v>
      </c>
      <c r="J6207" t="str">
        <f>_xlfn.XLOOKUP(Table1[[#This Row],[ryhmäID]],ryhmat!$A$2:$A$7,ryhmat!$B$2:$B$7)</f>
        <v>Tarvikkeet</v>
      </c>
      <c r="K6207">
        <f>Table1[[#This Row],[Myyntihinta]]-Table1[[#This Row],[Ostohinta]]</f>
        <v>4.7300000000000004</v>
      </c>
    </row>
    <row r="6208" spans="1:11" x14ac:dyDescent="0.2">
      <c r="A6208">
        <v>56706</v>
      </c>
      <c r="B6208" s="21">
        <v>45240</v>
      </c>
      <c r="C6208" s="26" t="s">
        <v>828</v>
      </c>
      <c r="D6208">
        <v>1</v>
      </c>
      <c r="E6208">
        <v>16</v>
      </c>
      <c r="F6208">
        <v>16</v>
      </c>
      <c r="G6208">
        <v>11.27</v>
      </c>
      <c r="H6208" t="str">
        <f>_xlfn.XLOOKUP(Table1[[#This Row],[MyyjäID]],myyjat!$A$2:$A$16,myyjat!$B$2:$B$16)</f>
        <v>Sanni</v>
      </c>
      <c r="I6208">
        <f>_xlfn.XLOOKUP(Table1[[#This Row],[Tuotenumero]],tuotteet!$A$2:$A$26,tuotteet!$C$2:$C$26)</f>
        <v>4</v>
      </c>
      <c r="J6208" t="str">
        <f>_xlfn.XLOOKUP(Table1[[#This Row],[ryhmäID]],ryhmat!$A$2:$A$7,ryhmat!$B$2:$B$7)</f>
        <v>Tarvikkeet</v>
      </c>
      <c r="K6208">
        <f>Table1[[#This Row],[Myyntihinta]]-Table1[[#This Row],[Ostohinta]]</f>
        <v>4.7300000000000004</v>
      </c>
    </row>
    <row r="6209" spans="1:11" x14ac:dyDescent="0.2">
      <c r="A6209">
        <v>56707</v>
      </c>
      <c r="B6209" s="21">
        <v>45240</v>
      </c>
      <c r="C6209" s="26" t="s">
        <v>828</v>
      </c>
      <c r="D6209">
        <v>1</v>
      </c>
      <c r="E6209">
        <v>10</v>
      </c>
      <c r="F6209">
        <v>16</v>
      </c>
      <c r="G6209">
        <v>11.27</v>
      </c>
      <c r="H6209" t="str">
        <f>_xlfn.XLOOKUP(Table1[[#This Row],[MyyjäID]],myyjat!$A$2:$A$16,myyjat!$B$2:$B$16)</f>
        <v>Jenni</v>
      </c>
      <c r="I6209">
        <f>_xlfn.XLOOKUP(Table1[[#This Row],[Tuotenumero]],tuotteet!$A$2:$A$26,tuotteet!$C$2:$C$26)</f>
        <v>4</v>
      </c>
      <c r="J6209" t="str">
        <f>_xlfn.XLOOKUP(Table1[[#This Row],[ryhmäID]],ryhmat!$A$2:$A$7,ryhmat!$B$2:$B$7)</f>
        <v>Tarvikkeet</v>
      </c>
      <c r="K6209">
        <f>Table1[[#This Row],[Myyntihinta]]-Table1[[#This Row],[Ostohinta]]</f>
        <v>4.7300000000000004</v>
      </c>
    </row>
    <row r="6210" spans="1:11" x14ac:dyDescent="0.2">
      <c r="A6210">
        <v>56708</v>
      </c>
      <c r="B6210" s="21">
        <v>45240</v>
      </c>
      <c r="C6210" s="26" t="s">
        <v>827</v>
      </c>
      <c r="D6210">
        <v>1</v>
      </c>
      <c r="E6210">
        <v>2</v>
      </c>
      <c r="F6210">
        <v>260</v>
      </c>
      <c r="G6210">
        <v>139.79</v>
      </c>
      <c r="H6210" t="str">
        <f>_xlfn.XLOOKUP(Table1[[#This Row],[MyyjäID]],myyjat!$A$2:$A$16,myyjat!$B$2:$B$16)</f>
        <v>Petteri</v>
      </c>
      <c r="I6210">
        <f>_xlfn.XLOOKUP(Table1[[#This Row],[Tuotenumero]],tuotteet!$A$2:$A$26,tuotteet!$C$2:$C$26)</f>
        <v>1</v>
      </c>
      <c r="J6210" t="str">
        <f>_xlfn.XLOOKUP(Table1[[#This Row],[ryhmäID]],ryhmat!$A$2:$A$7,ryhmat!$B$2:$B$7)</f>
        <v>Äänentoisto</v>
      </c>
      <c r="K6210">
        <f>Table1[[#This Row],[Myyntihinta]]-Table1[[#This Row],[Ostohinta]]</f>
        <v>120.21000000000001</v>
      </c>
    </row>
    <row r="6211" spans="1:11" x14ac:dyDescent="0.2">
      <c r="A6211">
        <v>56709</v>
      </c>
      <c r="B6211" s="21">
        <v>45241</v>
      </c>
      <c r="C6211" s="26" t="s">
        <v>828</v>
      </c>
      <c r="D6211">
        <v>1</v>
      </c>
      <c r="E6211">
        <v>16</v>
      </c>
      <c r="F6211">
        <v>16</v>
      </c>
      <c r="G6211">
        <v>11.27</v>
      </c>
      <c r="H6211" t="str">
        <f>_xlfn.XLOOKUP(Table1[[#This Row],[MyyjäID]],myyjat!$A$2:$A$16,myyjat!$B$2:$B$16)</f>
        <v>Sanni</v>
      </c>
      <c r="I6211">
        <f>_xlfn.XLOOKUP(Table1[[#This Row],[Tuotenumero]],tuotteet!$A$2:$A$26,tuotteet!$C$2:$C$26)</f>
        <v>4</v>
      </c>
      <c r="J6211" t="str">
        <f>_xlfn.XLOOKUP(Table1[[#This Row],[ryhmäID]],ryhmat!$A$2:$A$7,ryhmat!$B$2:$B$7)</f>
        <v>Tarvikkeet</v>
      </c>
      <c r="K6211">
        <f>Table1[[#This Row],[Myyntihinta]]-Table1[[#This Row],[Ostohinta]]</f>
        <v>4.7300000000000004</v>
      </c>
    </row>
    <row r="6212" spans="1:11" x14ac:dyDescent="0.2">
      <c r="A6212">
        <v>56710</v>
      </c>
      <c r="B6212" s="21">
        <v>45241</v>
      </c>
      <c r="C6212" s="26" t="s">
        <v>828</v>
      </c>
      <c r="D6212">
        <v>1</v>
      </c>
      <c r="E6212">
        <v>7</v>
      </c>
      <c r="F6212">
        <v>16</v>
      </c>
      <c r="G6212">
        <v>11.27</v>
      </c>
      <c r="H6212" t="str">
        <f>_xlfn.XLOOKUP(Table1[[#This Row],[MyyjäID]],myyjat!$A$2:$A$16,myyjat!$B$2:$B$16)</f>
        <v>Rauno</v>
      </c>
      <c r="I6212">
        <f>_xlfn.XLOOKUP(Table1[[#This Row],[Tuotenumero]],tuotteet!$A$2:$A$26,tuotteet!$C$2:$C$26)</f>
        <v>4</v>
      </c>
      <c r="J6212" t="str">
        <f>_xlfn.XLOOKUP(Table1[[#This Row],[ryhmäID]],ryhmat!$A$2:$A$7,ryhmat!$B$2:$B$7)</f>
        <v>Tarvikkeet</v>
      </c>
      <c r="K6212">
        <f>Table1[[#This Row],[Myyntihinta]]-Table1[[#This Row],[Ostohinta]]</f>
        <v>4.7300000000000004</v>
      </c>
    </row>
    <row r="6213" spans="1:11" x14ac:dyDescent="0.2">
      <c r="A6213">
        <v>56711</v>
      </c>
      <c r="B6213" s="21">
        <v>45241</v>
      </c>
      <c r="C6213" s="26" t="s">
        <v>828</v>
      </c>
      <c r="D6213">
        <v>1</v>
      </c>
      <c r="E6213">
        <v>11</v>
      </c>
      <c r="F6213">
        <v>16</v>
      </c>
      <c r="G6213">
        <v>11.27</v>
      </c>
      <c r="H6213" t="str">
        <f>_xlfn.XLOOKUP(Table1[[#This Row],[MyyjäID]],myyjat!$A$2:$A$16,myyjat!$B$2:$B$16)</f>
        <v>Lisbeth</v>
      </c>
      <c r="I6213">
        <f>_xlfn.XLOOKUP(Table1[[#This Row],[Tuotenumero]],tuotteet!$A$2:$A$26,tuotteet!$C$2:$C$26)</f>
        <v>4</v>
      </c>
      <c r="J6213" t="str">
        <f>_xlfn.XLOOKUP(Table1[[#This Row],[ryhmäID]],ryhmat!$A$2:$A$7,ryhmat!$B$2:$B$7)</f>
        <v>Tarvikkeet</v>
      </c>
      <c r="K6213">
        <f>Table1[[#This Row],[Myyntihinta]]-Table1[[#This Row],[Ostohinta]]</f>
        <v>4.7300000000000004</v>
      </c>
    </row>
    <row r="6214" spans="1:11" x14ac:dyDescent="0.2">
      <c r="A6214">
        <v>56712</v>
      </c>
      <c r="B6214" s="21">
        <v>45242</v>
      </c>
      <c r="C6214" s="26" t="s">
        <v>828</v>
      </c>
      <c r="D6214">
        <v>1</v>
      </c>
      <c r="E6214">
        <v>18</v>
      </c>
      <c r="F6214">
        <v>16</v>
      </c>
      <c r="G6214">
        <v>11.27</v>
      </c>
      <c r="H6214" t="str">
        <f>_xlfn.XLOOKUP(Table1[[#This Row],[MyyjäID]],myyjat!$A$2:$A$16,myyjat!$B$2:$B$16)</f>
        <v>Juhani</v>
      </c>
      <c r="I6214">
        <f>_xlfn.XLOOKUP(Table1[[#This Row],[Tuotenumero]],tuotteet!$A$2:$A$26,tuotteet!$C$2:$C$26)</f>
        <v>4</v>
      </c>
      <c r="J6214" t="str">
        <f>_xlfn.XLOOKUP(Table1[[#This Row],[ryhmäID]],ryhmat!$A$2:$A$7,ryhmat!$B$2:$B$7)</f>
        <v>Tarvikkeet</v>
      </c>
      <c r="K6214">
        <f>Table1[[#This Row],[Myyntihinta]]-Table1[[#This Row],[Ostohinta]]</f>
        <v>4.7300000000000004</v>
      </c>
    </row>
    <row r="6215" spans="1:11" x14ac:dyDescent="0.2">
      <c r="A6215">
        <v>56713</v>
      </c>
      <c r="B6215" s="21">
        <v>45242</v>
      </c>
      <c r="C6215" s="26" t="s">
        <v>828</v>
      </c>
      <c r="D6215">
        <v>1</v>
      </c>
      <c r="E6215">
        <v>5</v>
      </c>
      <c r="F6215">
        <v>16</v>
      </c>
      <c r="G6215">
        <v>11.27</v>
      </c>
      <c r="H6215" t="str">
        <f>_xlfn.XLOOKUP(Table1[[#This Row],[MyyjäID]],myyjat!$A$2:$A$16,myyjat!$B$2:$B$16)</f>
        <v>Liisa</v>
      </c>
      <c r="I6215">
        <f>_xlfn.XLOOKUP(Table1[[#This Row],[Tuotenumero]],tuotteet!$A$2:$A$26,tuotteet!$C$2:$C$26)</f>
        <v>4</v>
      </c>
      <c r="J6215" t="str">
        <f>_xlfn.XLOOKUP(Table1[[#This Row],[ryhmäID]],ryhmat!$A$2:$A$7,ryhmat!$B$2:$B$7)</f>
        <v>Tarvikkeet</v>
      </c>
      <c r="K6215">
        <f>Table1[[#This Row],[Myyntihinta]]-Table1[[#This Row],[Ostohinta]]</f>
        <v>4.7300000000000004</v>
      </c>
    </row>
    <row r="6216" spans="1:11" x14ac:dyDescent="0.2">
      <c r="A6216">
        <v>56714</v>
      </c>
      <c r="B6216" s="21">
        <v>45242</v>
      </c>
      <c r="C6216" s="26" t="s">
        <v>828</v>
      </c>
      <c r="D6216">
        <v>1</v>
      </c>
      <c r="E6216">
        <v>10</v>
      </c>
      <c r="F6216">
        <v>16</v>
      </c>
      <c r="G6216">
        <v>11.27</v>
      </c>
      <c r="H6216" t="str">
        <f>_xlfn.XLOOKUP(Table1[[#This Row],[MyyjäID]],myyjat!$A$2:$A$16,myyjat!$B$2:$B$16)</f>
        <v>Jenni</v>
      </c>
      <c r="I6216">
        <f>_xlfn.XLOOKUP(Table1[[#This Row],[Tuotenumero]],tuotteet!$A$2:$A$26,tuotteet!$C$2:$C$26)</f>
        <v>4</v>
      </c>
      <c r="J6216" t="str">
        <f>_xlfn.XLOOKUP(Table1[[#This Row],[ryhmäID]],ryhmat!$A$2:$A$7,ryhmat!$B$2:$B$7)</f>
        <v>Tarvikkeet</v>
      </c>
      <c r="K6216">
        <f>Table1[[#This Row],[Myyntihinta]]-Table1[[#This Row],[Ostohinta]]</f>
        <v>4.7300000000000004</v>
      </c>
    </row>
    <row r="6217" spans="1:11" x14ac:dyDescent="0.2">
      <c r="A6217">
        <v>56715</v>
      </c>
      <c r="B6217" s="21">
        <v>45242</v>
      </c>
      <c r="C6217" s="26" t="s">
        <v>827</v>
      </c>
      <c r="D6217">
        <v>1</v>
      </c>
      <c r="E6217">
        <v>13</v>
      </c>
      <c r="F6217">
        <v>260</v>
      </c>
      <c r="G6217">
        <v>139.79</v>
      </c>
      <c r="H6217" t="str">
        <f>_xlfn.XLOOKUP(Table1[[#This Row],[MyyjäID]],myyjat!$A$2:$A$16,myyjat!$B$2:$B$16)</f>
        <v>Mari</v>
      </c>
      <c r="I6217">
        <f>_xlfn.XLOOKUP(Table1[[#This Row],[Tuotenumero]],tuotteet!$A$2:$A$26,tuotteet!$C$2:$C$26)</f>
        <v>1</v>
      </c>
      <c r="J6217" t="str">
        <f>_xlfn.XLOOKUP(Table1[[#This Row],[ryhmäID]],ryhmat!$A$2:$A$7,ryhmat!$B$2:$B$7)</f>
        <v>Äänentoisto</v>
      </c>
      <c r="K6217">
        <f>Table1[[#This Row],[Myyntihinta]]-Table1[[#This Row],[Ostohinta]]</f>
        <v>120.21000000000001</v>
      </c>
    </row>
    <row r="6218" spans="1:11" x14ac:dyDescent="0.2">
      <c r="A6218">
        <v>56716</v>
      </c>
      <c r="B6218" s="21">
        <v>45243</v>
      </c>
      <c r="C6218" s="26" t="s">
        <v>829</v>
      </c>
      <c r="D6218">
        <v>1</v>
      </c>
      <c r="E6218">
        <v>9</v>
      </c>
      <c r="F6218">
        <v>350</v>
      </c>
      <c r="G6218">
        <v>238.27</v>
      </c>
      <c r="H6218" t="str">
        <f>_xlfn.XLOOKUP(Table1[[#This Row],[MyyjäID]],myyjat!$A$2:$A$16,myyjat!$B$2:$B$16)</f>
        <v>Maija</v>
      </c>
      <c r="I6218">
        <f>_xlfn.XLOOKUP(Table1[[#This Row],[Tuotenumero]],tuotteet!$A$2:$A$26,tuotteet!$C$2:$C$26)</f>
        <v>3</v>
      </c>
      <c r="J6218" t="str">
        <f>_xlfn.XLOOKUP(Table1[[#This Row],[ryhmäID]],ryhmat!$A$2:$A$7,ryhmat!$B$2:$B$7)</f>
        <v>TV</v>
      </c>
      <c r="K6218">
        <f>Table1[[#This Row],[Myyntihinta]]-Table1[[#This Row],[Ostohinta]]</f>
        <v>111.72999999999999</v>
      </c>
    </row>
    <row r="6219" spans="1:11" x14ac:dyDescent="0.2">
      <c r="A6219">
        <v>56717</v>
      </c>
      <c r="B6219" s="21">
        <v>45243</v>
      </c>
      <c r="C6219" s="26" t="s">
        <v>831</v>
      </c>
      <c r="D6219">
        <v>1</v>
      </c>
      <c r="E6219">
        <v>5</v>
      </c>
      <c r="F6219">
        <v>120</v>
      </c>
      <c r="G6219">
        <v>79.41</v>
      </c>
      <c r="H6219" t="str">
        <f>_xlfn.XLOOKUP(Table1[[#This Row],[MyyjäID]],myyjat!$A$2:$A$16,myyjat!$B$2:$B$16)</f>
        <v>Liisa</v>
      </c>
      <c r="I6219">
        <f>_xlfn.XLOOKUP(Table1[[#This Row],[Tuotenumero]],tuotteet!$A$2:$A$26,tuotteet!$C$2:$C$26)</f>
        <v>6</v>
      </c>
      <c r="J6219" t="str">
        <f>_xlfn.XLOOKUP(Table1[[#This Row],[ryhmäID]],ryhmat!$A$2:$A$7,ryhmat!$B$2:$B$7)</f>
        <v>Digiboxit</v>
      </c>
      <c r="K6219">
        <f>Table1[[#This Row],[Myyntihinta]]-Table1[[#This Row],[Ostohinta]]</f>
        <v>40.590000000000003</v>
      </c>
    </row>
    <row r="6220" spans="1:11" x14ac:dyDescent="0.2">
      <c r="A6220">
        <v>56718</v>
      </c>
      <c r="B6220" s="21">
        <v>45243</v>
      </c>
      <c r="C6220" s="26" t="s">
        <v>828</v>
      </c>
      <c r="D6220">
        <v>1</v>
      </c>
      <c r="E6220">
        <v>7</v>
      </c>
      <c r="F6220">
        <v>16</v>
      </c>
      <c r="G6220">
        <v>11.27</v>
      </c>
      <c r="H6220" t="str">
        <f>_xlfn.XLOOKUP(Table1[[#This Row],[MyyjäID]],myyjat!$A$2:$A$16,myyjat!$B$2:$B$16)</f>
        <v>Rauno</v>
      </c>
      <c r="I6220">
        <f>_xlfn.XLOOKUP(Table1[[#This Row],[Tuotenumero]],tuotteet!$A$2:$A$26,tuotteet!$C$2:$C$26)</f>
        <v>4</v>
      </c>
      <c r="J6220" t="str">
        <f>_xlfn.XLOOKUP(Table1[[#This Row],[ryhmäID]],ryhmat!$A$2:$A$7,ryhmat!$B$2:$B$7)</f>
        <v>Tarvikkeet</v>
      </c>
      <c r="K6220">
        <f>Table1[[#This Row],[Myyntihinta]]-Table1[[#This Row],[Ostohinta]]</f>
        <v>4.7300000000000004</v>
      </c>
    </row>
    <row r="6221" spans="1:11" x14ac:dyDescent="0.2">
      <c r="A6221">
        <v>56719</v>
      </c>
      <c r="B6221" s="21">
        <v>45243</v>
      </c>
      <c r="C6221" s="26" t="s">
        <v>827</v>
      </c>
      <c r="D6221">
        <v>1</v>
      </c>
      <c r="E6221">
        <v>13</v>
      </c>
      <c r="F6221">
        <v>260</v>
      </c>
      <c r="G6221">
        <v>139.79</v>
      </c>
      <c r="H6221" t="str">
        <f>_xlfn.XLOOKUP(Table1[[#This Row],[MyyjäID]],myyjat!$A$2:$A$16,myyjat!$B$2:$B$16)</f>
        <v>Mari</v>
      </c>
      <c r="I6221">
        <f>_xlfn.XLOOKUP(Table1[[#This Row],[Tuotenumero]],tuotteet!$A$2:$A$26,tuotteet!$C$2:$C$26)</f>
        <v>1</v>
      </c>
      <c r="J6221" t="str">
        <f>_xlfn.XLOOKUP(Table1[[#This Row],[ryhmäID]],ryhmat!$A$2:$A$7,ryhmat!$B$2:$B$7)</f>
        <v>Äänentoisto</v>
      </c>
      <c r="K6221">
        <f>Table1[[#This Row],[Myyntihinta]]-Table1[[#This Row],[Ostohinta]]</f>
        <v>120.21000000000001</v>
      </c>
    </row>
    <row r="6222" spans="1:11" x14ac:dyDescent="0.2">
      <c r="A6222">
        <v>56720</v>
      </c>
      <c r="B6222" s="21">
        <v>45243</v>
      </c>
      <c r="C6222" s="26" t="s">
        <v>830</v>
      </c>
      <c r="D6222">
        <v>1</v>
      </c>
      <c r="E6222">
        <v>19</v>
      </c>
      <c r="F6222">
        <v>60</v>
      </c>
      <c r="G6222">
        <v>46.16</v>
      </c>
      <c r="H6222" t="str">
        <f>_xlfn.XLOOKUP(Table1[[#This Row],[MyyjäID]],myyjat!$A$2:$A$16,myyjat!$B$2:$B$16)</f>
        <v>Valtteri</v>
      </c>
      <c r="I6222">
        <f>_xlfn.XLOOKUP(Table1[[#This Row],[Tuotenumero]],tuotteet!$A$2:$A$26,tuotteet!$C$2:$C$26)</f>
        <v>4</v>
      </c>
      <c r="J6222" t="str">
        <f>_xlfn.XLOOKUP(Table1[[#This Row],[ryhmäID]],ryhmat!$A$2:$A$7,ryhmat!$B$2:$B$7)</f>
        <v>Tarvikkeet</v>
      </c>
      <c r="K6222">
        <f>Table1[[#This Row],[Myyntihinta]]-Table1[[#This Row],[Ostohinta]]</f>
        <v>13.840000000000003</v>
      </c>
    </row>
    <row r="6223" spans="1:11" x14ac:dyDescent="0.2">
      <c r="A6223">
        <v>56721</v>
      </c>
      <c r="B6223" s="21">
        <v>45243</v>
      </c>
      <c r="C6223" s="26" t="s">
        <v>828</v>
      </c>
      <c r="D6223">
        <v>1</v>
      </c>
      <c r="E6223">
        <v>5</v>
      </c>
      <c r="F6223">
        <v>16</v>
      </c>
      <c r="G6223">
        <v>11.27</v>
      </c>
      <c r="H6223" t="str">
        <f>_xlfn.XLOOKUP(Table1[[#This Row],[MyyjäID]],myyjat!$A$2:$A$16,myyjat!$B$2:$B$16)</f>
        <v>Liisa</v>
      </c>
      <c r="I6223">
        <f>_xlfn.XLOOKUP(Table1[[#This Row],[Tuotenumero]],tuotteet!$A$2:$A$26,tuotteet!$C$2:$C$26)</f>
        <v>4</v>
      </c>
      <c r="J6223" t="str">
        <f>_xlfn.XLOOKUP(Table1[[#This Row],[ryhmäID]],ryhmat!$A$2:$A$7,ryhmat!$B$2:$B$7)</f>
        <v>Tarvikkeet</v>
      </c>
      <c r="K6223">
        <f>Table1[[#This Row],[Myyntihinta]]-Table1[[#This Row],[Ostohinta]]</f>
        <v>4.7300000000000004</v>
      </c>
    </row>
    <row r="6224" spans="1:11" x14ac:dyDescent="0.2">
      <c r="A6224">
        <v>56722</v>
      </c>
      <c r="B6224" s="21">
        <v>45244</v>
      </c>
      <c r="C6224" s="26" t="s">
        <v>833</v>
      </c>
      <c r="D6224">
        <v>1</v>
      </c>
      <c r="E6224">
        <v>11</v>
      </c>
      <c r="F6224">
        <v>35</v>
      </c>
      <c r="G6224">
        <v>20.28</v>
      </c>
      <c r="H6224" t="str">
        <f>_xlfn.XLOOKUP(Table1[[#This Row],[MyyjäID]],myyjat!$A$2:$A$16,myyjat!$B$2:$B$16)</f>
        <v>Lisbeth</v>
      </c>
      <c r="I6224">
        <f>_xlfn.XLOOKUP(Table1[[#This Row],[Tuotenumero]],tuotteet!$A$2:$A$26,tuotteet!$C$2:$C$26)</f>
        <v>4</v>
      </c>
      <c r="J6224" t="str">
        <f>_xlfn.XLOOKUP(Table1[[#This Row],[ryhmäID]],ryhmat!$A$2:$A$7,ryhmat!$B$2:$B$7)</f>
        <v>Tarvikkeet</v>
      </c>
      <c r="K6224">
        <f>Table1[[#This Row],[Myyntihinta]]-Table1[[#This Row],[Ostohinta]]</f>
        <v>14.719999999999999</v>
      </c>
    </row>
    <row r="6225" spans="1:11" x14ac:dyDescent="0.2">
      <c r="A6225">
        <v>56723</v>
      </c>
      <c r="B6225" s="21">
        <v>45244</v>
      </c>
      <c r="C6225" s="26" t="s">
        <v>826</v>
      </c>
      <c r="D6225">
        <v>1</v>
      </c>
      <c r="E6225">
        <v>5</v>
      </c>
      <c r="F6225">
        <v>19</v>
      </c>
      <c r="G6225">
        <v>9.69</v>
      </c>
      <c r="H6225" t="str">
        <f>_xlfn.XLOOKUP(Table1[[#This Row],[MyyjäID]],myyjat!$A$2:$A$16,myyjat!$B$2:$B$16)</f>
        <v>Liisa</v>
      </c>
      <c r="I6225">
        <f>_xlfn.XLOOKUP(Table1[[#This Row],[Tuotenumero]],tuotteet!$A$2:$A$26,tuotteet!$C$2:$C$26)</f>
        <v>4</v>
      </c>
      <c r="J6225" t="str">
        <f>_xlfn.XLOOKUP(Table1[[#This Row],[ryhmäID]],ryhmat!$A$2:$A$7,ryhmat!$B$2:$B$7)</f>
        <v>Tarvikkeet</v>
      </c>
      <c r="K6225">
        <f>Table1[[#This Row],[Myyntihinta]]-Table1[[#This Row],[Ostohinta]]</f>
        <v>9.31</v>
      </c>
    </row>
    <row r="6226" spans="1:11" x14ac:dyDescent="0.2">
      <c r="A6226">
        <v>56724</v>
      </c>
      <c r="B6226" s="21">
        <v>45244</v>
      </c>
      <c r="C6226" s="26" t="s">
        <v>828</v>
      </c>
      <c r="D6226">
        <v>1</v>
      </c>
      <c r="E6226">
        <v>18</v>
      </c>
      <c r="F6226">
        <v>16</v>
      </c>
      <c r="G6226">
        <v>11.27</v>
      </c>
      <c r="H6226" t="str">
        <f>_xlfn.XLOOKUP(Table1[[#This Row],[MyyjäID]],myyjat!$A$2:$A$16,myyjat!$B$2:$B$16)</f>
        <v>Juhani</v>
      </c>
      <c r="I6226">
        <f>_xlfn.XLOOKUP(Table1[[#This Row],[Tuotenumero]],tuotteet!$A$2:$A$26,tuotteet!$C$2:$C$26)</f>
        <v>4</v>
      </c>
      <c r="J6226" t="str">
        <f>_xlfn.XLOOKUP(Table1[[#This Row],[ryhmäID]],ryhmat!$A$2:$A$7,ryhmat!$B$2:$B$7)</f>
        <v>Tarvikkeet</v>
      </c>
      <c r="K6226">
        <f>Table1[[#This Row],[Myyntihinta]]-Table1[[#This Row],[Ostohinta]]</f>
        <v>4.7300000000000004</v>
      </c>
    </row>
    <row r="6227" spans="1:11" x14ac:dyDescent="0.2">
      <c r="A6227">
        <v>56725</v>
      </c>
      <c r="B6227" s="21">
        <v>45245</v>
      </c>
      <c r="C6227" s="26" t="s">
        <v>828</v>
      </c>
      <c r="D6227">
        <v>1</v>
      </c>
      <c r="E6227">
        <v>5</v>
      </c>
      <c r="F6227">
        <v>16</v>
      </c>
      <c r="G6227">
        <v>11.27</v>
      </c>
      <c r="H6227" t="str">
        <f>_xlfn.XLOOKUP(Table1[[#This Row],[MyyjäID]],myyjat!$A$2:$A$16,myyjat!$B$2:$B$16)</f>
        <v>Liisa</v>
      </c>
      <c r="I6227">
        <f>_xlfn.XLOOKUP(Table1[[#This Row],[Tuotenumero]],tuotteet!$A$2:$A$26,tuotteet!$C$2:$C$26)</f>
        <v>4</v>
      </c>
      <c r="J6227" t="str">
        <f>_xlfn.XLOOKUP(Table1[[#This Row],[ryhmäID]],ryhmat!$A$2:$A$7,ryhmat!$B$2:$B$7)</f>
        <v>Tarvikkeet</v>
      </c>
      <c r="K6227">
        <f>Table1[[#This Row],[Myyntihinta]]-Table1[[#This Row],[Ostohinta]]</f>
        <v>4.7300000000000004</v>
      </c>
    </row>
    <row r="6228" spans="1:11" x14ac:dyDescent="0.2">
      <c r="A6228">
        <v>56726</v>
      </c>
      <c r="B6228" s="21">
        <v>45246</v>
      </c>
      <c r="C6228" s="26" t="s">
        <v>828</v>
      </c>
      <c r="D6228">
        <v>1</v>
      </c>
      <c r="E6228">
        <v>1</v>
      </c>
      <c r="F6228">
        <v>16</v>
      </c>
      <c r="G6228">
        <v>11.27</v>
      </c>
      <c r="H6228" t="str">
        <f>_xlfn.XLOOKUP(Table1[[#This Row],[MyyjäID]],myyjat!$A$2:$A$16,myyjat!$B$2:$B$16)</f>
        <v>Jani</v>
      </c>
      <c r="I6228">
        <f>_xlfn.XLOOKUP(Table1[[#This Row],[Tuotenumero]],tuotteet!$A$2:$A$26,tuotteet!$C$2:$C$26)</f>
        <v>4</v>
      </c>
      <c r="J6228" t="str">
        <f>_xlfn.XLOOKUP(Table1[[#This Row],[ryhmäID]],ryhmat!$A$2:$A$7,ryhmat!$B$2:$B$7)</f>
        <v>Tarvikkeet</v>
      </c>
      <c r="K6228">
        <f>Table1[[#This Row],[Myyntihinta]]-Table1[[#This Row],[Ostohinta]]</f>
        <v>4.7300000000000004</v>
      </c>
    </row>
    <row r="6229" spans="1:11" x14ac:dyDescent="0.2">
      <c r="A6229">
        <v>56727</v>
      </c>
      <c r="B6229" s="21">
        <v>45247</v>
      </c>
      <c r="C6229" s="26" t="s">
        <v>828</v>
      </c>
      <c r="D6229">
        <v>1</v>
      </c>
      <c r="E6229">
        <v>16</v>
      </c>
      <c r="F6229">
        <v>16</v>
      </c>
      <c r="G6229">
        <v>11.27</v>
      </c>
      <c r="H6229" t="str">
        <f>_xlfn.XLOOKUP(Table1[[#This Row],[MyyjäID]],myyjat!$A$2:$A$16,myyjat!$B$2:$B$16)</f>
        <v>Sanni</v>
      </c>
      <c r="I6229">
        <f>_xlfn.XLOOKUP(Table1[[#This Row],[Tuotenumero]],tuotteet!$A$2:$A$26,tuotteet!$C$2:$C$26)</f>
        <v>4</v>
      </c>
      <c r="J6229" t="str">
        <f>_xlfn.XLOOKUP(Table1[[#This Row],[ryhmäID]],ryhmat!$A$2:$A$7,ryhmat!$B$2:$B$7)</f>
        <v>Tarvikkeet</v>
      </c>
      <c r="K6229">
        <f>Table1[[#This Row],[Myyntihinta]]-Table1[[#This Row],[Ostohinta]]</f>
        <v>4.7300000000000004</v>
      </c>
    </row>
    <row r="6230" spans="1:11" x14ac:dyDescent="0.2">
      <c r="A6230">
        <v>56728</v>
      </c>
      <c r="B6230" s="21">
        <v>45247</v>
      </c>
      <c r="C6230" s="26" t="s">
        <v>828</v>
      </c>
      <c r="D6230">
        <v>1</v>
      </c>
      <c r="E6230">
        <v>3</v>
      </c>
      <c r="F6230">
        <v>16</v>
      </c>
      <c r="G6230">
        <v>11.27</v>
      </c>
      <c r="H6230" t="str">
        <f>_xlfn.XLOOKUP(Table1[[#This Row],[MyyjäID]],myyjat!$A$2:$A$16,myyjat!$B$2:$B$16)</f>
        <v>Pekka</v>
      </c>
      <c r="I6230">
        <f>_xlfn.XLOOKUP(Table1[[#This Row],[Tuotenumero]],tuotteet!$A$2:$A$26,tuotteet!$C$2:$C$26)</f>
        <v>4</v>
      </c>
      <c r="J6230" t="str">
        <f>_xlfn.XLOOKUP(Table1[[#This Row],[ryhmäID]],ryhmat!$A$2:$A$7,ryhmat!$B$2:$B$7)</f>
        <v>Tarvikkeet</v>
      </c>
      <c r="K6230">
        <f>Table1[[#This Row],[Myyntihinta]]-Table1[[#This Row],[Ostohinta]]</f>
        <v>4.7300000000000004</v>
      </c>
    </row>
    <row r="6231" spans="1:11" x14ac:dyDescent="0.2">
      <c r="A6231">
        <v>56729</v>
      </c>
      <c r="B6231" s="21">
        <v>45247</v>
      </c>
      <c r="C6231" s="26" t="s">
        <v>828</v>
      </c>
      <c r="D6231">
        <v>1</v>
      </c>
      <c r="E6231">
        <v>6</v>
      </c>
      <c r="F6231">
        <v>16</v>
      </c>
      <c r="G6231">
        <v>11.27</v>
      </c>
      <c r="H6231" t="str">
        <f>_xlfn.XLOOKUP(Table1[[#This Row],[MyyjäID]],myyjat!$A$2:$A$16,myyjat!$B$2:$B$16)</f>
        <v>Hessu</v>
      </c>
      <c r="I6231">
        <f>_xlfn.XLOOKUP(Table1[[#This Row],[Tuotenumero]],tuotteet!$A$2:$A$26,tuotteet!$C$2:$C$26)</f>
        <v>4</v>
      </c>
      <c r="J6231" t="str">
        <f>_xlfn.XLOOKUP(Table1[[#This Row],[ryhmäID]],ryhmat!$A$2:$A$7,ryhmat!$B$2:$B$7)</f>
        <v>Tarvikkeet</v>
      </c>
      <c r="K6231">
        <f>Table1[[#This Row],[Myyntihinta]]-Table1[[#This Row],[Ostohinta]]</f>
        <v>4.7300000000000004</v>
      </c>
    </row>
    <row r="6232" spans="1:11" x14ac:dyDescent="0.2">
      <c r="A6232">
        <v>56730</v>
      </c>
      <c r="B6232" s="21">
        <v>45247</v>
      </c>
      <c r="C6232" s="26" t="s">
        <v>828</v>
      </c>
      <c r="D6232">
        <v>1</v>
      </c>
      <c r="E6232">
        <v>6</v>
      </c>
      <c r="F6232">
        <v>16</v>
      </c>
      <c r="G6232">
        <v>11.27</v>
      </c>
      <c r="H6232" t="str">
        <f>_xlfn.XLOOKUP(Table1[[#This Row],[MyyjäID]],myyjat!$A$2:$A$16,myyjat!$B$2:$B$16)</f>
        <v>Hessu</v>
      </c>
      <c r="I6232">
        <f>_xlfn.XLOOKUP(Table1[[#This Row],[Tuotenumero]],tuotteet!$A$2:$A$26,tuotteet!$C$2:$C$26)</f>
        <v>4</v>
      </c>
      <c r="J6232" t="str">
        <f>_xlfn.XLOOKUP(Table1[[#This Row],[ryhmäID]],ryhmat!$A$2:$A$7,ryhmat!$B$2:$B$7)</f>
        <v>Tarvikkeet</v>
      </c>
      <c r="K6232">
        <f>Table1[[#This Row],[Myyntihinta]]-Table1[[#This Row],[Ostohinta]]</f>
        <v>4.7300000000000004</v>
      </c>
    </row>
    <row r="6233" spans="1:11" x14ac:dyDescent="0.2">
      <c r="A6233">
        <v>56731</v>
      </c>
      <c r="B6233" s="21">
        <v>45247</v>
      </c>
      <c r="C6233" s="26" t="s">
        <v>830</v>
      </c>
      <c r="D6233">
        <v>1</v>
      </c>
      <c r="E6233">
        <v>1</v>
      </c>
      <c r="F6233">
        <v>60</v>
      </c>
      <c r="G6233">
        <v>46.16</v>
      </c>
      <c r="H6233" t="str">
        <f>_xlfn.XLOOKUP(Table1[[#This Row],[MyyjäID]],myyjat!$A$2:$A$16,myyjat!$B$2:$B$16)</f>
        <v>Jani</v>
      </c>
      <c r="I6233">
        <f>_xlfn.XLOOKUP(Table1[[#This Row],[Tuotenumero]],tuotteet!$A$2:$A$26,tuotteet!$C$2:$C$26)</f>
        <v>4</v>
      </c>
      <c r="J6233" t="str">
        <f>_xlfn.XLOOKUP(Table1[[#This Row],[ryhmäID]],ryhmat!$A$2:$A$7,ryhmat!$B$2:$B$7)</f>
        <v>Tarvikkeet</v>
      </c>
      <c r="K6233">
        <f>Table1[[#This Row],[Myyntihinta]]-Table1[[#This Row],[Ostohinta]]</f>
        <v>13.840000000000003</v>
      </c>
    </row>
    <row r="6234" spans="1:11" x14ac:dyDescent="0.2">
      <c r="A6234">
        <v>56732</v>
      </c>
      <c r="B6234" s="21">
        <v>45247</v>
      </c>
      <c r="C6234" s="26" t="s">
        <v>827</v>
      </c>
      <c r="D6234">
        <v>1</v>
      </c>
      <c r="E6234">
        <v>5</v>
      </c>
      <c r="F6234">
        <v>260</v>
      </c>
      <c r="G6234">
        <v>139.79</v>
      </c>
      <c r="H6234" t="str">
        <f>_xlfn.XLOOKUP(Table1[[#This Row],[MyyjäID]],myyjat!$A$2:$A$16,myyjat!$B$2:$B$16)</f>
        <v>Liisa</v>
      </c>
      <c r="I6234">
        <f>_xlfn.XLOOKUP(Table1[[#This Row],[Tuotenumero]],tuotteet!$A$2:$A$26,tuotteet!$C$2:$C$26)</f>
        <v>1</v>
      </c>
      <c r="J6234" t="str">
        <f>_xlfn.XLOOKUP(Table1[[#This Row],[ryhmäID]],ryhmat!$A$2:$A$7,ryhmat!$B$2:$B$7)</f>
        <v>Äänentoisto</v>
      </c>
      <c r="K6234">
        <f>Table1[[#This Row],[Myyntihinta]]-Table1[[#This Row],[Ostohinta]]</f>
        <v>120.21000000000001</v>
      </c>
    </row>
    <row r="6235" spans="1:11" x14ac:dyDescent="0.2">
      <c r="A6235">
        <v>56733</v>
      </c>
      <c r="B6235" s="21">
        <v>45248</v>
      </c>
      <c r="C6235" s="26" t="s">
        <v>828</v>
      </c>
      <c r="D6235">
        <v>1</v>
      </c>
      <c r="E6235">
        <v>14</v>
      </c>
      <c r="F6235">
        <v>16</v>
      </c>
      <c r="G6235">
        <v>11.27</v>
      </c>
      <c r="H6235" t="str">
        <f>_xlfn.XLOOKUP(Table1[[#This Row],[MyyjäID]],myyjat!$A$2:$A$16,myyjat!$B$2:$B$16)</f>
        <v>Hillevi</v>
      </c>
      <c r="I6235">
        <f>_xlfn.XLOOKUP(Table1[[#This Row],[Tuotenumero]],tuotteet!$A$2:$A$26,tuotteet!$C$2:$C$26)</f>
        <v>4</v>
      </c>
      <c r="J6235" t="str">
        <f>_xlfn.XLOOKUP(Table1[[#This Row],[ryhmäID]],ryhmat!$A$2:$A$7,ryhmat!$B$2:$B$7)</f>
        <v>Tarvikkeet</v>
      </c>
      <c r="K6235">
        <f>Table1[[#This Row],[Myyntihinta]]-Table1[[#This Row],[Ostohinta]]</f>
        <v>4.7300000000000004</v>
      </c>
    </row>
    <row r="6236" spans="1:11" x14ac:dyDescent="0.2">
      <c r="A6236">
        <v>56734</v>
      </c>
      <c r="B6236" s="21">
        <v>45248</v>
      </c>
      <c r="C6236" s="26" t="s">
        <v>827</v>
      </c>
      <c r="D6236">
        <v>1</v>
      </c>
      <c r="E6236">
        <v>5</v>
      </c>
      <c r="F6236">
        <v>260</v>
      </c>
      <c r="G6236">
        <v>139.79</v>
      </c>
      <c r="H6236" t="str">
        <f>_xlfn.XLOOKUP(Table1[[#This Row],[MyyjäID]],myyjat!$A$2:$A$16,myyjat!$B$2:$B$16)</f>
        <v>Liisa</v>
      </c>
      <c r="I6236">
        <f>_xlfn.XLOOKUP(Table1[[#This Row],[Tuotenumero]],tuotteet!$A$2:$A$26,tuotteet!$C$2:$C$26)</f>
        <v>1</v>
      </c>
      <c r="J6236" t="str">
        <f>_xlfn.XLOOKUP(Table1[[#This Row],[ryhmäID]],ryhmat!$A$2:$A$7,ryhmat!$B$2:$B$7)</f>
        <v>Äänentoisto</v>
      </c>
      <c r="K6236">
        <f>Table1[[#This Row],[Myyntihinta]]-Table1[[#This Row],[Ostohinta]]</f>
        <v>120.21000000000001</v>
      </c>
    </row>
    <row r="6237" spans="1:11" x14ac:dyDescent="0.2">
      <c r="A6237">
        <v>56735</v>
      </c>
      <c r="B6237" s="21">
        <v>45249</v>
      </c>
      <c r="C6237" s="26" t="s">
        <v>828</v>
      </c>
      <c r="D6237">
        <v>1</v>
      </c>
      <c r="E6237">
        <v>16</v>
      </c>
      <c r="F6237">
        <v>16</v>
      </c>
      <c r="G6237">
        <v>11.27</v>
      </c>
      <c r="H6237" t="str">
        <f>_xlfn.XLOOKUP(Table1[[#This Row],[MyyjäID]],myyjat!$A$2:$A$16,myyjat!$B$2:$B$16)</f>
        <v>Sanni</v>
      </c>
      <c r="I6237">
        <f>_xlfn.XLOOKUP(Table1[[#This Row],[Tuotenumero]],tuotteet!$A$2:$A$26,tuotteet!$C$2:$C$26)</f>
        <v>4</v>
      </c>
      <c r="J6237" t="str">
        <f>_xlfn.XLOOKUP(Table1[[#This Row],[ryhmäID]],ryhmat!$A$2:$A$7,ryhmat!$B$2:$B$7)</f>
        <v>Tarvikkeet</v>
      </c>
      <c r="K6237">
        <f>Table1[[#This Row],[Myyntihinta]]-Table1[[#This Row],[Ostohinta]]</f>
        <v>4.7300000000000004</v>
      </c>
    </row>
    <row r="6238" spans="1:11" x14ac:dyDescent="0.2">
      <c r="A6238">
        <v>56736</v>
      </c>
      <c r="B6238" s="21">
        <v>45249</v>
      </c>
      <c r="C6238" s="26" t="s">
        <v>828</v>
      </c>
      <c r="D6238">
        <v>1</v>
      </c>
      <c r="E6238">
        <v>15</v>
      </c>
      <c r="F6238">
        <v>16</v>
      </c>
      <c r="G6238">
        <v>11.27</v>
      </c>
      <c r="H6238" t="str">
        <f>_xlfn.XLOOKUP(Table1[[#This Row],[MyyjäID]],myyjat!$A$2:$A$16,myyjat!$B$2:$B$16)</f>
        <v>Sohvi</v>
      </c>
      <c r="I6238">
        <f>_xlfn.XLOOKUP(Table1[[#This Row],[Tuotenumero]],tuotteet!$A$2:$A$26,tuotteet!$C$2:$C$26)</f>
        <v>4</v>
      </c>
      <c r="J6238" t="str">
        <f>_xlfn.XLOOKUP(Table1[[#This Row],[ryhmäID]],ryhmat!$A$2:$A$7,ryhmat!$B$2:$B$7)</f>
        <v>Tarvikkeet</v>
      </c>
      <c r="K6238">
        <f>Table1[[#This Row],[Myyntihinta]]-Table1[[#This Row],[Ostohinta]]</f>
        <v>4.7300000000000004</v>
      </c>
    </row>
    <row r="6239" spans="1:11" x14ac:dyDescent="0.2">
      <c r="A6239">
        <v>56737</v>
      </c>
      <c r="B6239" s="21">
        <v>45250</v>
      </c>
      <c r="C6239" s="26" t="s">
        <v>833</v>
      </c>
      <c r="D6239">
        <v>1</v>
      </c>
      <c r="E6239">
        <v>7</v>
      </c>
      <c r="F6239">
        <v>35</v>
      </c>
      <c r="G6239">
        <v>20.28</v>
      </c>
      <c r="H6239" t="str">
        <f>_xlfn.XLOOKUP(Table1[[#This Row],[MyyjäID]],myyjat!$A$2:$A$16,myyjat!$B$2:$B$16)</f>
        <v>Rauno</v>
      </c>
      <c r="I6239">
        <f>_xlfn.XLOOKUP(Table1[[#This Row],[Tuotenumero]],tuotteet!$A$2:$A$26,tuotteet!$C$2:$C$26)</f>
        <v>4</v>
      </c>
      <c r="J6239" t="str">
        <f>_xlfn.XLOOKUP(Table1[[#This Row],[ryhmäID]],ryhmat!$A$2:$A$7,ryhmat!$B$2:$B$7)</f>
        <v>Tarvikkeet</v>
      </c>
      <c r="K6239">
        <f>Table1[[#This Row],[Myyntihinta]]-Table1[[#This Row],[Ostohinta]]</f>
        <v>14.719999999999999</v>
      </c>
    </row>
    <row r="6240" spans="1:11" x14ac:dyDescent="0.2">
      <c r="A6240">
        <v>56738</v>
      </c>
      <c r="B6240" s="21">
        <v>45250</v>
      </c>
      <c r="C6240" s="26" t="s">
        <v>831</v>
      </c>
      <c r="D6240">
        <v>1</v>
      </c>
      <c r="E6240">
        <v>5</v>
      </c>
      <c r="F6240">
        <v>120</v>
      </c>
      <c r="G6240">
        <v>79.41</v>
      </c>
      <c r="H6240" t="str">
        <f>_xlfn.XLOOKUP(Table1[[#This Row],[MyyjäID]],myyjat!$A$2:$A$16,myyjat!$B$2:$B$16)</f>
        <v>Liisa</v>
      </c>
      <c r="I6240">
        <f>_xlfn.XLOOKUP(Table1[[#This Row],[Tuotenumero]],tuotteet!$A$2:$A$26,tuotteet!$C$2:$C$26)</f>
        <v>6</v>
      </c>
      <c r="J6240" t="str">
        <f>_xlfn.XLOOKUP(Table1[[#This Row],[ryhmäID]],ryhmat!$A$2:$A$7,ryhmat!$B$2:$B$7)</f>
        <v>Digiboxit</v>
      </c>
      <c r="K6240">
        <f>Table1[[#This Row],[Myyntihinta]]-Table1[[#This Row],[Ostohinta]]</f>
        <v>40.590000000000003</v>
      </c>
    </row>
    <row r="6241" spans="1:11" x14ac:dyDescent="0.2">
      <c r="A6241">
        <v>56739</v>
      </c>
      <c r="B6241" s="21">
        <v>45250</v>
      </c>
      <c r="C6241" s="26" t="s">
        <v>828</v>
      </c>
      <c r="D6241">
        <v>1</v>
      </c>
      <c r="E6241">
        <v>7</v>
      </c>
      <c r="F6241">
        <v>16</v>
      </c>
      <c r="G6241">
        <v>11.27</v>
      </c>
      <c r="H6241" t="str">
        <f>_xlfn.XLOOKUP(Table1[[#This Row],[MyyjäID]],myyjat!$A$2:$A$16,myyjat!$B$2:$B$16)</f>
        <v>Rauno</v>
      </c>
      <c r="I6241">
        <f>_xlfn.XLOOKUP(Table1[[#This Row],[Tuotenumero]],tuotteet!$A$2:$A$26,tuotteet!$C$2:$C$26)</f>
        <v>4</v>
      </c>
      <c r="J6241" t="str">
        <f>_xlfn.XLOOKUP(Table1[[#This Row],[ryhmäID]],ryhmat!$A$2:$A$7,ryhmat!$B$2:$B$7)</f>
        <v>Tarvikkeet</v>
      </c>
      <c r="K6241">
        <f>Table1[[#This Row],[Myyntihinta]]-Table1[[#This Row],[Ostohinta]]</f>
        <v>4.7300000000000004</v>
      </c>
    </row>
    <row r="6242" spans="1:11" x14ac:dyDescent="0.2">
      <c r="A6242">
        <v>56740</v>
      </c>
      <c r="B6242" s="21">
        <v>45250</v>
      </c>
      <c r="C6242" s="26" t="s">
        <v>829</v>
      </c>
      <c r="D6242">
        <v>1</v>
      </c>
      <c r="E6242">
        <v>7</v>
      </c>
      <c r="F6242">
        <v>350</v>
      </c>
      <c r="G6242">
        <v>238.27</v>
      </c>
      <c r="H6242" t="str">
        <f>_xlfn.XLOOKUP(Table1[[#This Row],[MyyjäID]],myyjat!$A$2:$A$16,myyjat!$B$2:$B$16)</f>
        <v>Rauno</v>
      </c>
      <c r="I6242">
        <f>_xlfn.XLOOKUP(Table1[[#This Row],[Tuotenumero]],tuotteet!$A$2:$A$26,tuotteet!$C$2:$C$26)</f>
        <v>3</v>
      </c>
      <c r="J6242" t="str">
        <f>_xlfn.XLOOKUP(Table1[[#This Row],[ryhmäID]],ryhmat!$A$2:$A$7,ryhmat!$B$2:$B$7)</f>
        <v>TV</v>
      </c>
      <c r="K6242">
        <f>Table1[[#This Row],[Myyntihinta]]-Table1[[#This Row],[Ostohinta]]</f>
        <v>111.72999999999999</v>
      </c>
    </row>
    <row r="6243" spans="1:11" x14ac:dyDescent="0.2">
      <c r="A6243">
        <v>56741</v>
      </c>
      <c r="B6243" s="21">
        <v>45250</v>
      </c>
      <c r="C6243" s="26" t="s">
        <v>827</v>
      </c>
      <c r="D6243">
        <v>1</v>
      </c>
      <c r="E6243">
        <v>14</v>
      </c>
      <c r="F6243">
        <v>260</v>
      </c>
      <c r="G6243">
        <v>139.79</v>
      </c>
      <c r="H6243" t="str">
        <f>_xlfn.XLOOKUP(Table1[[#This Row],[MyyjäID]],myyjat!$A$2:$A$16,myyjat!$B$2:$B$16)</f>
        <v>Hillevi</v>
      </c>
      <c r="I6243">
        <f>_xlfn.XLOOKUP(Table1[[#This Row],[Tuotenumero]],tuotteet!$A$2:$A$26,tuotteet!$C$2:$C$26)</f>
        <v>1</v>
      </c>
      <c r="J6243" t="str">
        <f>_xlfn.XLOOKUP(Table1[[#This Row],[ryhmäID]],ryhmat!$A$2:$A$7,ryhmat!$B$2:$B$7)</f>
        <v>Äänentoisto</v>
      </c>
      <c r="K6243">
        <f>Table1[[#This Row],[Myyntihinta]]-Table1[[#This Row],[Ostohinta]]</f>
        <v>120.21000000000001</v>
      </c>
    </row>
    <row r="6244" spans="1:11" x14ac:dyDescent="0.2">
      <c r="A6244">
        <v>56742</v>
      </c>
      <c r="B6244" s="21">
        <v>45251</v>
      </c>
      <c r="C6244" s="26" t="s">
        <v>828</v>
      </c>
      <c r="D6244">
        <v>1</v>
      </c>
      <c r="E6244">
        <v>13</v>
      </c>
      <c r="F6244">
        <v>16</v>
      </c>
      <c r="G6244">
        <v>11.27</v>
      </c>
      <c r="H6244" t="str">
        <f>_xlfn.XLOOKUP(Table1[[#This Row],[MyyjäID]],myyjat!$A$2:$A$16,myyjat!$B$2:$B$16)</f>
        <v>Mari</v>
      </c>
      <c r="I6244">
        <f>_xlfn.XLOOKUP(Table1[[#This Row],[Tuotenumero]],tuotteet!$A$2:$A$26,tuotteet!$C$2:$C$26)</f>
        <v>4</v>
      </c>
      <c r="J6244" t="str">
        <f>_xlfn.XLOOKUP(Table1[[#This Row],[ryhmäID]],ryhmat!$A$2:$A$7,ryhmat!$B$2:$B$7)</f>
        <v>Tarvikkeet</v>
      </c>
      <c r="K6244">
        <f>Table1[[#This Row],[Myyntihinta]]-Table1[[#This Row],[Ostohinta]]</f>
        <v>4.7300000000000004</v>
      </c>
    </row>
    <row r="6245" spans="1:11" x14ac:dyDescent="0.2">
      <c r="A6245">
        <v>56743</v>
      </c>
      <c r="B6245" s="21">
        <v>45251</v>
      </c>
      <c r="C6245" s="26" t="s">
        <v>828</v>
      </c>
      <c r="D6245">
        <v>1</v>
      </c>
      <c r="E6245">
        <v>16</v>
      </c>
      <c r="F6245">
        <v>16</v>
      </c>
      <c r="G6245">
        <v>11.27</v>
      </c>
      <c r="H6245" t="str">
        <f>_xlfn.XLOOKUP(Table1[[#This Row],[MyyjäID]],myyjat!$A$2:$A$16,myyjat!$B$2:$B$16)</f>
        <v>Sanni</v>
      </c>
      <c r="I6245">
        <f>_xlfn.XLOOKUP(Table1[[#This Row],[Tuotenumero]],tuotteet!$A$2:$A$26,tuotteet!$C$2:$C$26)</f>
        <v>4</v>
      </c>
      <c r="J6245" t="str">
        <f>_xlfn.XLOOKUP(Table1[[#This Row],[ryhmäID]],ryhmat!$A$2:$A$7,ryhmat!$B$2:$B$7)</f>
        <v>Tarvikkeet</v>
      </c>
      <c r="K6245">
        <f>Table1[[#This Row],[Myyntihinta]]-Table1[[#This Row],[Ostohinta]]</f>
        <v>4.7300000000000004</v>
      </c>
    </row>
    <row r="6246" spans="1:11" x14ac:dyDescent="0.2">
      <c r="A6246">
        <v>56744</v>
      </c>
      <c r="B6246" s="21">
        <v>45251</v>
      </c>
      <c r="C6246" s="26" t="s">
        <v>828</v>
      </c>
      <c r="D6246">
        <v>1</v>
      </c>
      <c r="E6246">
        <v>11</v>
      </c>
      <c r="F6246">
        <v>16</v>
      </c>
      <c r="G6246">
        <v>11.27</v>
      </c>
      <c r="H6246" t="str">
        <f>_xlfn.XLOOKUP(Table1[[#This Row],[MyyjäID]],myyjat!$A$2:$A$16,myyjat!$B$2:$B$16)</f>
        <v>Lisbeth</v>
      </c>
      <c r="I6246">
        <f>_xlfn.XLOOKUP(Table1[[#This Row],[Tuotenumero]],tuotteet!$A$2:$A$26,tuotteet!$C$2:$C$26)</f>
        <v>4</v>
      </c>
      <c r="J6246" t="str">
        <f>_xlfn.XLOOKUP(Table1[[#This Row],[ryhmäID]],ryhmat!$A$2:$A$7,ryhmat!$B$2:$B$7)</f>
        <v>Tarvikkeet</v>
      </c>
      <c r="K6246">
        <f>Table1[[#This Row],[Myyntihinta]]-Table1[[#This Row],[Ostohinta]]</f>
        <v>4.7300000000000004</v>
      </c>
    </row>
    <row r="6247" spans="1:11" x14ac:dyDescent="0.2">
      <c r="A6247">
        <v>56745</v>
      </c>
      <c r="B6247" s="21">
        <v>45251</v>
      </c>
      <c r="C6247" s="26" t="s">
        <v>828</v>
      </c>
      <c r="D6247">
        <v>1</v>
      </c>
      <c r="E6247">
        <v>3</v>
      </c>
      <c r="F6247">
        <v>16</v>
      </c>
      <c r="G6247">
        <v>11.27</v>
      </c>
      <c r="H6247" t="str">
        <f>_xlfn.XLOOKUP(Table1[[#This Row],[MyyjäID]],myyjat!$A$2:$A$16,myyjat!$B$2:$B$16)</f>
        <v>Pekka</v>
      </c>
      <c r="I6247">
        <f>_xlfn.XLOOKUP(Table1[[#This Row],[Tuotenumero]],tuotteet!$A$2:$A$26,tuotteet!$C$2:$C$26)</f>
        <v>4</v>
      </c>
      <c r="J6247" t="str">
        <f>_xlfn.XLOOKUP(Table1[[#This Row],[ryhmäID]],ryhmat!$A$2:$A$7,ryhmat!$B$2:$B$7)</f>
        <v>Tarvikkeet</v>
      </c>
      <c r="K6247">
        <f>Table1[[#This Row],[Myyntihinta]]-Table1[[#This Row],[Ostohinta]]</f>
        <v>4.7300000000000004</v>
      </c>
    </row>
    <row r="6248" spans="1:11" x14ac:dyDescent="0.2">
      <c r="A6248">
        <v>56746</v>
      </c>
      <c r="B6248" s="21">
        <v>45251</v>
      </c>
      <c r="C6248" s="26" t="s">
        <v>828</v>
      </c>
      <c r="D6248">
        <v>1</v>
      </c>
      <c r="E6248">
        <v>5</v>
      </c>
      <c r="F6248">
        <v>16</v>
      </c>
      <c r="G6248">
        <v>11.27</v>
      </c>
      <c r="H6248" t="str">
        <f>_xlfn.XLOOKUP(Table1[[#This Row],[MyyjäID]],myyjat!$A$2:$A$16,myyjat!$B$2:$B$16)</f>
        <v>Liisa</v>
      </c>
      <c r="I6248">
        <f>_xlfn.XLOOKUP(Table1[[#This Row],[Tuotenumero]],tuotteet!$A$2:$A$26,tuotteet!$C$2:$C$26)</f>
        <v>4</v>
      </c>
      <c r="J6248" t="str">
        <f>_xlfn.XLOOKUP(Table1[[#This Row],[ryhmäID]],ryhmat!$A$2:$A$7,ryhmat!$B$2:$B$7)</f>
        <v>Tarvikkeet</v>
      </c>
      <c r="K6248">
        <f>Table1[[#This Row],[Myyntihinta]]-Table1[[#This Row],[Ostohinta]]</f>
        <v>4.7300000000000004</v>
      </c>
    </row>
    <row r="6249" spans="1:11" x14ac:dyDescent="0.2">
      <c r="A6249">
        <v>56747</v>
      </c>
      <c r="B6249" s="21">
        <v>45251</v>
      </c>
      <c r="C6249" s="26" t="s">
        <v>828</v>
      </c>
      <c r="D6249">
        <v>1</v>
      </c>
      <c r="E6249">
        <v>5</v>
      </c>
      <c r="F6249">
        <v>16</v>
      </c>
      <c r="G6249">
        <v>11.27</v>
      </c>
      <c r="H6249" t="str">
        <f>_xlfn.XLOOKUP(Table1[[#This Row],[MyyjäID]],myyjat!$A$2:$A$16,myyjat!$B$2:$B$16)</f>
        <v>Liisa</v>
      </c>
      <c r="I6249">
        <f>_xlfn.XLOOKUP(Table1[[#This Row],[Tuotenumero]],tuotteet!$A$2:$A$26,tuotteet!$C$2:$C$26)</f>
        <v>4</v>
      </c>
      <c r="J6249" t="str">
        <f>_xlfn.XLOOKUP(Table1[[#This Row],[ryhmäID]],ryhmat!$A$2:$A$7,ryhmat!$B$2:$B$7)</f>
        <v>Tarvikkeet</v>
      </c>
      <c r="K6249">
        <f>Table1[[#This Row],[Myyntihinta]]-Table1[[#This Row],[Ostohinta]]</f>
        <v>4.7300000000000004</v>
      </c>
    </row>
    <row r="6250" spans="1:11" x14ac:dyDescent="0.2">
      <c r="A6250">
        <v>56748</v>
      </c>
      <c r="B6250" s="21">
        <v>45251</v>
      </c>
      <c r="C6250" s="26" t="s">
        <v>828</v>
      </c>
      <c r="D6250">
        <v>1</v>
      </c>
      <c r="E6250">
        <v>6</v>
      </c>
      <c r="F6250">
        <v>16</v>
      </c>
      <c r="G6250">
        <v>11.27</v>
      </c>
      <c r="H6250" t="str">
        <f>_xlfn.XLOOKUP(Table1[[#This Row],[MyyjäID]],myyjat!$A$2:$A$16,myyjat!$B$2:$B$16)</f>
        <v>Hessu</v>
      </c>
      <c r="I6250">
        <f>_xlfn.XLOOKUP(Table1[[#This Row],[Tuotenumero]],tuotteet!$A$2:$A$26,tuotteet!$C$2:$C$26)</f>
        <v>4</v>
      </c>
      <c r="J6250" t="str">
        <f>_xlfn.XLOOKUP(Table1[[#This Row],[ryhmäID]],ryhmat!$A$2:$A$7,ryhmat!$B$2:$B$7)</f>
        <v>Tarvikkeet</v>
      </c>
      <c r="K6250">
        <f>Table1[[#This Row],[Myyntihinta]]-Table1[[#This Row],[Ostohinta]]</f>
        <v>4.7300000000000004</v>
      </c>
    </row>
    <row r="6251" spans="1:11" x14ac:dyDescent="0.2">
      <c r="A6251">
        <v>56749</v>
      </c>
      <c r="B6251" s="21">
        <v>45252</v>
      </c>
      <c r="C6251" s="26" t="s">
        <v>828</v>
      </c>
      <c r="D6251">
        <v>1</v>
      </c>
      <c r="E6251">
        <v>7</v>
      </c>
      <c r="F6251">
        <v>16</v>
      </c>
      <c r="G6251">
        <v>11.27</v>
      </c>
      <c r="H6251" t="str">
        <f>_xlfn.XLOOKUP(Table1[[#This Row],[MyyjäID]],myyjat!$A$2:$A$16,myyjat!$B$2:$B$16)</f>
        <v>Rauno</v>
      </c>
      <c r="I6251">
        <f>_xlfn.XLOOKUP(Table1[[#This Row],[Tuotenumero]],tuotteet!$A$2:$A$26,tuotteet!$C$2:$C$26)</f>
        <v>4</v>
      </c>
      <c r="J6251" t="str">
        <f>_xlfn.XLOOKUP(Table1[[#This Row],[ryhmäID]],ryhmat!$A$2:$A$7,ryhmat!$B$2:$B$7)</f>
        <v>Tarvikkeet</v>
      </c>
      <c r="K6251">
        <f>Table1[[#This Row],[Myyntihinta]]-Table1[[#This Row],[Ostohinta]]</f>
        <v>4.7300000000000004</v>
      </c>
    </row>
    <row r="6252" spans="1:11" x14ac:dyDescent="0.2">
      <c r="A6252">
        <v>56750</v>
      </c>
      <c r="B6252" s="21">
        <v>45252</v>
      </c>
      <c r="C6252" s="26" t="s">
        <v>828</v>
      </c>
      <c r="D6252">
        <v>2</v>
      </c>
      <c r="E6252">
        <v>2</v>
      </c>
      <c r="F6252">
        <v>16</v>
      </c>
      <c r="G6252">
        <v>11.27</v>
      </c>
      <c r="H6252" t="str">
        <f>_xlfn.XLOOKUP(Table1[[#This Row],[MyyjäID]],myyjat!$A$2:$A$16,myyjat!$B$2:$B$16)</f>
        <v>Petteri</v>
      </c>
      <c r="I6252">
        <f>_xlfn.XLOOKUP(Table1[[#This Row],[Tuotenumero]],tuotteet!$A$2:$A$26,tuotteet!$C$2:$C$26)</f>
        <v>4</v>
      </c>
      <c r="J6252" t="str">
        <f>_xlfn.XLOOKUP(Table1[[#This Row],[ryhmäID]],ryhmat!$A$2:$A$7,ryhmat!$B$2:$B$7)</f>
        <v>Tarvikkeet</v>
      </c>
      <c r="K6252">
        <f>Table1[[#This Row],[Myyntihinta]]-Table1[[#This Row],[Ostohinta]]</f>
        <v>4.7300000000000004</v>
      </c>
    </row>
    <row r="6253" spans="1:11" x14ac:dyDescent="0.2">
      <c r="A6253">
        <v>56751</v>
      </c>
      <c r="B6253" s="21">
        <v>45252</v>
      </c>
      <c r="C6253" s="26" t="s">
        <v>828</v>
      </c>
      <c r="D6253">
        <v>1</v>
      </c>
      <c r="E6253">
        <v>7</v>
      </c>
      <c r="F6253">
        <v>16</v>
      </c>
      <c r="G6253">
        <v>11.27</v>
      </c>
      <c r="H6253" t="str">
        <f>_xlfn.XLOOKUP(Table1[[#This Row],[MyyjäID]],myyjat!$A$2:$A$16,myyjat!$B$2:$B$16)</f>
        <v>Rauno</v>
      </c>
      <c r="I6253">
        <f>_xlfn.XLOOKUP(Table1[[#This Row],[Tuotenumero]],tuotteet!$A$2:$A$26,tuotteet!$C$2:$C$26)</f>
        <v>4</v>
      </c>
      <c r="J6253" t="str">
        <f>_xlfn.XLOOKUP(Table1[[#This Row],[ryhmäID]],ryhmat!$A$2:$A$7,ryhmat!$B$2:$B$7)</f>
        <v>Tarvikkeet</v>
      </c>
      <c r="K6253">
        <f>Table1[[#This Row],[Myyntihinta]]-Table1[[#This Row],[Ostohinta]]</f>
        <v>4.7300000000000004</v>
      </c>
    </row>
    <row r="6254" spans="1:11" x14ac:dyDescent="0.2">
      <c r="A6254">
        <v>56752</v>
      </c>
      <c r="B6254" s="21">
        <v>45252</v>
      </c>
      <c r="C6254" s="26" t="s">
        <v>827</v>
      </c>
      <c r="D6254">
        <v>1</v>
      </c>
      <c r="E6254">
        <v>1</v>
      </c>
      <c r="F6254">
        <v>260</v>
      </c>
      <c r="G6254">
        <v>139.79</v>
      </c>
      <c r="H6254" t="str">
        <f>_xlfn.XLOOKUP(Table1[[#This Row],[MyyjäID]],myyjat!$A$2:$A$16,myyjat!$B$2:$B$16)</f>
        <v>Jani</v>
      </c>
      <c r="I6254">
        <f>_xlfn.XLOOKUP(Table1[[#This Row],[Tuotenumero]],tuotteet!$A$2:$A$26,tuotteet!$C$2:$C$26)</f>
        <v>1</v>
      </c>
      <c r="J6254" t="str">
        <f>_xlfn.XLOOKUP(Table1[[#This Row],[ryhmäID]],ryhmat!$A$2:$A$7,ryhmat!$B$2:$B$7)</f>
        <v>Äänentoisto</v>
      </c>
      <c r="K6254">
        <f>Table1[[#This Row],[Myyntihinta]]-Table1[[#This Row],[Ostohinta]]</f>
        <v>120.21000000000001</v>
      </c>
    </row>
    <row r="6255" spans="1:11" x14ac:dyDescent="0.2">
      <c r="A6255">
        <v>56753</v>
      </c>
      <c r="B6255" s="21">
        <v>45253</v>
      </c>
      <c r="C6255" s="26" t="s">
        <v>826</v>
      </c>
      <c r="D6255">
        <v>1</v>
      </c>
      <c r="E6255">
        <v>1</v>
      </c>
      <c r="F6255">
        <v>19</v>
      </c>
      <c r="G6255">
        <v>9.69</v>
      </c>
      <c r="H6255" t="str">
        <f>_xlfn.XLOOKUP(Table1[[#This Row],[MyyjäID]],myyjat!$A$2:$A$16,myyjat!$B$2:$B$16)</f>
        <v>Jani</v>
      </c>
      <c r="I6255">
        <f>_xlfn.XLOOKUP(Table1[[#This Row],[Tuotenumero]],tuotteet!$A$2:$A$26,tuotteet!$C$2:$C$26)</f>
        <v>4</v>
      </c>
      <c r="J6255" t="str">
        <f>_xlfn.XLOOKUP(Table1[[#This Row],[ryhmäID]],ryhmat!$A$2:$A$7,ryhmat!$B$2:$B$7)</f>
        <v>Tarvikkeet</v>
      </c>
      <c r="K6255">
        <f>Table1[[#This Row],[Myyntihinta]]-Table1[[#This Row],[Ostohinta]]</f>
        <v>9.31</v>
      </c>
    </row>
    <row r="6256" spans="1:11" x14ac:dyDescent="0.2">
      <c r="A6256">
        <v>56754</v>
      </c>
      <c r="B6256" s="21">
        <v>45253</v>
      </c>
      <c r="C6256" s="26" t="s">
        <v>827</v>
      </c>
      <c r="D6256">
        <v>1</v>
      </c>
      <c r="E6256">
        <v>7</v>
      </c>
      <c r="F6256">
        <v>260</v>
      </c>
      <c r="G6256">
        <v>139.79</v>
      </c>
      <c r="H6256" t="str">
        <f>_xlfn.XLOOKUP(Table1[[#This Row],[MyyjäID]],myyjat!$A$2:$A$16,myyjat!$B$2:$B$16)</f>
        <v>Rauno</v>
      </c>
      <c r="I6256">
        <f>_xlfn.XLOOKUP(Table1[[#This Row],[Tuotenumero]],tuotteet!$A$2:$A$26,tuotteet!$C$2:$C$26)</f>
        <v>1</v>
      </c>
      <c r="J6256" t="str">
        <f>_xlfn.XLOOKUP(Table1[[#This Row],[ryhmäID]],ryhmat!$A$2:$A$7,ryhmat!$B$2:$B$7)</f>
        <v>Äänentoisto</v>
      </c>
      <c r="K6256">
        <f>Table1[[#This Row],[Myyntihinta]]-Table1[[#This Row],[Ostohinta]]</f>
        <v>120.21000000000001</v>
      </c>
    </row>
    <row r="6257" spans="1:11" x14ac:dyDescent="0.2">
      <c r="A6257">
        <v>56755</v>
      </c>
      <c r="B6257" s="21">
        <v>45253</v>
      </c>
      <c r="C6257" s="26" t="s">
        <v>828</v>
      </c>
      <c r="D6257">
        <v>1</v>
      </c>
      <c r="E6257">
        <v>10</v>
      </c>
      <c r="F6257">
        <v>16</v>
      </c>
      <c r="G6257">
        <v>11.27</v>
      </c>
      <c r="H6257" t="str">
        <f>_xlfn.XLOOKUP(Table1[[#This Row],[MyyjäID]],myyjat!$A$2:$A$16,myyjat!$B$2:$B$16)</f>
        <v>Jenni</v>
      </c>
      <c r="I6257">
        <f>_xlfn.XLOOKUP(Table1[[#This Row],[Tuotenumero]],tuotteet!$A$2:$A$26,tuotteet!$C$2:$C$26)</f>
        <v>4</v>
      </c>
      <c r="J6257" t="str">
        <f>_xlfn.XLOOKUP(Table1[[#This Row],[ryhmäID]],ryhmat!$A$2:$A$7,ryhmat!$B$2:$B$7)</f>
        <v>Tarvikkeet</v>
      </c>
      <c r="K6257">
        <f>Table1[[#This Row],[Myyntihinta]]-Table1[[#This Row],[Ostohinta]]</f>
        <v>4.7300000000000004</v>
      </c>
    </row>
    <row r="6258" spans="1:11" x14ac:dyDescent="0.2">
      <c r="A6258">
        <v>56756</v>
      </c>
      <c r="B6258" s="21">
        <v>45253</v>
      </c>
      <c r="C6258" s="26" t="s">
        <v>831</v>
      </c>
      <c r="D6258">
        <v>1</v>
      </c>
      <c r="E6258">
        <v>5</v>
      </c>
      <c r="F6258">
        <v>120</v>
      </c>
      <c r="G6258">
        <v>79.41</v>
      </c>
      <c r="H6258" t="str">
        <f>_xlfn.XLOOKUP(Table1[[#This Row],[MyyjäID]],myyjat!$A$2:$A$16,myyjat!$B$2:$B$16)</f>
        <v>Liisa</v>
      </c>
      <c r="I6258">
        <f>_xlfn.XLOOKUP(Table1[[#This Row],[Tuotenumero]],tuotteet!$A$2:$A$26,tuotteet!$C$2:$C$26)</f>
        <v>6</v>
      </c>
      <c r="J6258" t="str">
        <f>_xlfn.XLOOKUP(Table1[[#This Row],[ryhmäID]],ryhmat!$A$2:$A$7,ryhmat!$B$2:$B$7)</f>
        <v>Digiboxit</v>
      </c>
      <c r="K6258">
        <f>Table1[[#This Row],[Myyntihinta]]-Table1[[#This Row],[Ostohinta]]</f>
        <v>40.590000000000003</v>
      </c>
    </row>
    <row r="6259" spans="1:11" x14ac:dyDescent="0.2">
      <c r="A6259">
        <v>56757</v>
      </c>
      <c r="B6259" s="21">
        <v>45254</v>
      </c>
      <c r="C6259" s="26" t="s">
        <v>829</v>
      </c>
      <c r="D6259">
        <v>1</v>
      </c>
      <c r="E6259">
        <v>2</v>
      </c>
      <c r="F6259">
        <v>350</v>
      </c>
      <c r="G6259">
        <v>238.27</v>
      </c>
      <c r="H6259" t="str">
        <f>_xlfn.XLOOKUP(Table1[[#This Row],[MyyjäID]],myyjat!$A$2:$A$16,myyjat!$B$2:$B$16)</f>
        <v>Petteri</v>
      </c>
      <c r="I6259">
        <f>_xlfn.XLOOKUP(Table1[[#This Row],[Tuotenumero]],tuotteet!$A$2:$A$26,tuotteet!$C$2:$C$26)</f>
        <v>3</v>
      </c>
      <c r="J6259" t="str">
        <f>_xlfn.XLOOKUP(Table1[[#This Row],[ryhmäID]],ryhmat!$A$2:$A$7,ryhmat!$B$2:$B$7)</f>
        <v>TV</v>
      </c>
      <c r="K6259">
        <f>Table1[[#This Row],[Myyntihinta]]-Table1[[#This Row],[Ostohinta]]</f>
        <v>111.72999999999999</v>
      </c>
    </row>
    <row r="6260" spans="1:11" x14ac:dyDescent="0.2">
      <c r="A6260">
        <v>56758</v>
      </c>
      <c r="B6260" s="21">
        <v>45254</v>
      </c>
      <c r="C6260" s="26" t="s">
        <v>828</v>
      </c>
      <c r="D6260">
        <v>1</v>
      </c>
      <c r="E6260">
        <v>7</v>
      </c>
      <c r="F6260">
        <v>16</v>
      </c>
      <c r="G6260">
        <v>11.27</v>
      </c>
      <c r="H6260" t="str">
        <f>_xlfn.XLOOKUP(Table1[[#This Row],[MyyjäID]],myyjat!$A$2:$A$16,myyjat!$B$2:$B$16)</f>
        <v>Rauno</v>
      </c>
      <c r="I6260">
        <f>_xlfn.XLOOKUP(Table1[[#This Row],[Tuotenumero]],tuotteet!$A$2:$A$26,tuotteet!$C$2:$C$26)</f>
        <v>4</v>
      </c>
      <c r="J6260" t="str">
        <f>_xlfn.XLOOKUP(Table1[[#This Row],[ryhmäID]],ryhmat!$A$2:$A$7,ryhmat!$B$2:$B$7)</f>
        <v>Tarvikkeet</v>
      </c>
      <c r="K6260">
        <f>Table1[[#This Row],[Myyntihinta]]-Table1[[#This Row],[Ostohinta]]</f>
        <v>4.7300000000000004</v>
      </c>
    </row>
    <row r="6261" spans="1:11" x14ac:dyDescent="0.2">
      <c r="A6261">
        <v>56759</v>
      </c>
      <c r="B6261" s="21">
        <v>45254</v>
      </c>
      <c r="C6261" s="26" t="s">
        <v>828</v>
      </c>
      <c r="D6261">
        <v>1</v>
      </c>
      <c r="E6261">
        <v>15</v>
      </c>
      <c r="F6261">
        <v>16</v>
      </c>
      <c r="G6261">
        <v>11.27</v>
      </c>
      <c r="H6261" t="str">
        <f>_xlfn.XLOOKUP(Table1[[#This Row],[MyyjäID]],myyjat!$A$2:$A$16,myyjat!$B$2:$B$16)</f>
        <v>Sohvi</v>
      </c>
      <c r="I6261">
        <f>_xlfn.XLOOKUP(Table1[[#This Row],[Tuotenumero]],tuotteet!$A$2:$A$26,tuotteet!$C$2:$C$26)</f>
        <v>4</v>
      </c>
      <c r="J6261" t="str">
        <f>_xlfn.XLOOKUP(Table1[[#This Row],[ryhmäID]],ryhmat!$A$2:$A$7,ryhmat!$B$2:$B$7)</f>
        <v>Tarvikkeet</v>
      </c>
      <c r="K6261">
        <f>Table1[[#This Row],[Myyntihinta]]-Table1[[#This Row],[Ostohinta]]</f>
        <v>4.7300000000000004</v>
      </c>
    </row>
    <row r="6262" spans="1:11" x14ac:dyDescent="0.2">
      <c r="A6262">
        <v>56760</v>
      </c>
      <c r="B6262" s="21">
        <v>45254</v>
      </c>
      <c r="C6262" s="26" t="s">
        <v>827</v>
      </c>
      <c r="D6262">
        <v>1</v>
      </c>
      <c r="E6262">
        <v>13</v>
      </c>
      <c r="F6262">
        <v>260</v>
      </c>
      <c r="G6262">
        <v>139.79</v>
      </c>
      <c r="H6262" t="str">
        <f>_xlfn.XLOOKUP(Table1[[#This Row],[MyyjäID]],myyjat!$A$2:$A$16,myyjat!$B$2:$B$16)</f>
        <v>Mari</v>
      </c>
      <c r="I6262">
        <f>_xlfn.XLOOKUP(Table1[[#This Row],[Tuotenumero]],tuotteet!$A$2:$A$26,tuotteet!$C$2:$C$26)</f>
        <v>1</v>
      </c>
      <c r="J6262" t="str">
        <f>_xlfn.XLOOKUP(Table1[[#This Row],[ryhmäID]],ryhmat!$A$2:$A$7,ryhmat!$B$2:$B$7)</f>
        <v>Äänentoisto</v>
      </c>
      <c r="K6262">
        <f>Table1[[#This Row],[Myyntihinta]]-Table1[[#This Row],[Ostohinta]]</f>
        <v>120.21000000000001</v>
      </c>
    </row>
    <row r="6263" spans="1:11" x14ac:dyDescent="0.2">
      <c r="A6263">
        <v>56761</v>
      </c>
      <c r="B6263" s="21">
        <v>45255</v>
      </c>
      <c r="C6263" s="26" t="s">
        <v>828</v>
      </c>
      <c r="D6263">
        <v>1</v>
      </c>
      <c r="E6263">
        <v>3</v>
      </c>
      <c r="F6263">
        <v>16</v>
      </c>
      <c r="G6263">
        <v>11.27</v>
      </c>
      <c r="H6263" t="str">
        <f>_xlfn.XLOOKUP(Table1[[#This Row],[MyyjäID]],myyjat!$A$2:$A$16,myyjat!$B$2:$B$16)</f>
        <v>Pekka</v>
      </c>
      <c r="I6263">
        <f>_xlfn.XLOOKUP(Table1[[#This Row],[Tuotenumero]],tuotteet!$A$2:$A$26,tuotteet!$C$2:$C$26)</f>
        <v>4</v>
      </c>
      <c r="J6263" t="str">
        <f>_xlfn.XLOOKUP(Table1[[#This Row],[ryhmäID]],ryhmat!$A$2:$A$7,ryhmat!$B$2:$B$7)</f>
        <v>Tarvikkeet</v>
      </c>
      <c r="K6263">
        <f>Table1[[#This Row],[Myyntihinta]]-Table1[[#This Row],[Ostohinta]]</f>
        <v>4.7300000000000004</v>
      </c>
    </row>
    <row r="6264" spans="1:11" x14ac:dyDescent="0.2">
      <c r="A6264">
        <v>56762</v>
      </c>
      <c r="B6264" s="21">
        <v>45255</v>
      </c>
      <c r="C6264" s="26" t="s">
        <v>828</v>
      </c>
      <c r="D6264">
        <v>1</v>
      </c>
      <c r="E6264">
        <v>11</v>
      </c>
      <c r="F6264">
        <v>16</v>
      </c>
      <c r="G6264">
        <v>11.27</v>
      </c>
      <c r="H6264" t="str">
        <f>_xlfn.XLOOKUP(Table1[[#This Row],[MyyjäID]],myyjat!$A$2:$A$16,myyjat!$B$2:$B$16)</f>
        <v>Lisbeth</v>
      </c>
      <c r="I6264">
        <f>_xlfn.XLOOKUP(Table1[[#This Row],[Tuotenumero]],tuotteet!$A$2:$A$26,tuotteet!$C$2:$C$26)</f>
        <v>4</v>
      </c>
      <c r="J6264" t="str">
        <f>_xlfn.XLOOKUP(Table1[[#This Row],[ryhmäID]],ryhmat!$A$2:$A$7,ryhmat!$B$2:$B$7)</f>
        <v>Tarvikkeet</v>
      </c>
      <c r="K6264">
        <f>Table1[[#This Row],[Myyntihinta]]-Table1[[#This Row],[Ostohinta]]</f>
        <v>4.7300000000000004</v>
      </c>
    </row>
    <row r="6265" spans="1:11" x14ac:dyDescent="0.2">
      <c r="A6265">
        <v>56763</v>
      </c>
      <c r="B6265" s="21">
        <v>45255</v>
      </c>
      <c r="C6265" s="26" t="s">
        <v>828</v>
      </c>
      <c r="D6265">
        <v>1</v>
      </c>
      <c r="E6265">
        <v>7</v>
      </c>
      <c r="F6265">
        <v>16</v>
      </c>
      <c r="G6265">
        <v>11.27</v>
      </c>
      <c r="H6265" t="str">
        <f>_xlfn.XLOOKUP(Table1[[#This Row],[MyyjäID]],myyjat!$A$2:$A$16,myyjat!$B$2:$B$16)</f>
        <v>Rauno</v>
      </c>
      <c r="I6265">
        <f>_xlfn.XLOOKUP(Table1[[#This Row],[Tuotenumero]],tuotteet!$A$2:$A$26,tuotteet!$C$2:$C$26)</f>
        <v>4</v>
      </c>
      <c r="J6265" t="str">
        <f>_xlfn.XLOOKUP(Table1[[#This Row],[ryhmäID]],ryhmat!$A$2:$A$7,ryhmat!$B$2:$B$7)</f>
        <v>Tarvikkeet</v>
      </c>
      <c r="K6265">
        <f>Table1[[#This Row],[Myyntihinta]]-Table1[[#This Row],[Ostohinta]]</f>
        <v>4.7300000000000004</v>
      </c>
    </row>
    <row r="6266" spans="1:11" x14ac:dyDescent="0.2">
      <c r="A6266">
        <v>56764</v>
      </c>
      <c r="B6266" s="21">
        <v>45255</v>
      </c>
      <c r="C6266" s="26" t="s">
        <v>828</v>
      </c>
      <c r="D6266">
        <v>1</v>
      </c>
      <c r="E6266">
        <v>19</v>
      </c>
      <c r="F6266">
        <v>16</v>
      </c>
      <c r="G6266">
        <v>11.27</v>
      </c>
      <c r="H6266" t="str">
        <f>_xlfn.XLOOKUP(Table1[[#This Row],[MyyjäID]],myyjat!$A$2:$A$16,myyjat!$B$2:$B$16)</f>
        <v>Valtteri</v>
      </c>
      <c r="I6266">
        <f>_xlfn.XLOOKUP(Table1[[#This Row],[Tuotenumero]],tuotteet!$A$2:$A$26,tuotteet!$C$2:$C$26)</f>
        <v>4</v>
      </c>
      <c r="J6266" t="str">
        <f>_xlfn.XLOOKUP(Table1[[#This Row],[ryhmäID]],ryhmat!$A$2:$A$7,ryhmat!$B$2:$B$7)</f>
        <v>Tarvikkeet</v>
      </c>
      <c r="K6266">
        <f>Table1[[#This Row],[Myyntihinta]]-Table1[[#This Row],[Ostohinta]]</f>
        <v>4.7300000000000004</v>
      </c>
    </row>
    <row r="6267" spans="1:11" x14ac:dyDescent="0.2">
      <c r="A6267">
        <v>56765</v>
      </c>
      <c r="B6267" s="21">
        <v>45255</v>
      </c>
      <c r="C6267" s="26" t="s">
        <v>828</v>
      </c>
      <c r="D6267">
        <v>1</v>
      </c>
      <c r="E6267">
        <v>6</v>
      </c>
      <c r="F6267">
        <v>16</v>
      </c>
      <c r="G6267">
        <v>11.27</v>
      </c>
      <c r="H6267" t="str">
        <f>_xlfn.XLOOKUP(Table1[[#This Row],[MyyjäID]],myyjat!$A$2:$A$16,myyjat!$B$2:$B$16)</f>
        <v>Hessu</v>
      </c>
      <c r="I6267">
        <f>_xlfn.XLOOKUP(Table1[[#This Row],[Tuotenumero]],tuotteet!$A$2:$A$26,tuotteet!$C$2:$C$26)</f>
        <v>4</v>
      </c>
      <c r="J6267" t="str">
        <f>_xlfn.XLOOKUP(Table1[[#This Row],[ryhmäID]],ryhmat!$A$2:$A$7,ryhmat!$B$2:$B$7)</f>
        <v>Tarvikkeet</v>
      </c>
      <c r="K6267">
        <f>Table1[[#This Row],[Myyntihinta]]-Table1[[#This Row],[Ostohinta]]</f>
        <v>4.7300000000000004</v>
      </c>
    </row>
    <row r="6268" spans="1:11" x14ac:dyDescent="0.2">
      <c r="A6268">
        <v>56766</v>
      </c>
      <c r="B6268" s="21">
        <v>45256</v>
      </c>
      <c r="C6268" s="26" t="s">
        <v>828</v>
      </c>
      <c r="D6268">
        <v>1</v>
      </c>
      <c r="E6268">
        <v>3</v>
      </c>
      <c r="F6268">
        <v>16</v>
      </c>
      <c r="G6268">
        <v>11.27</v>
      </c>
      <c r="H6268" t="str">
        <f>_xlfn.XLOOKUP(Table1[[#This Row],[MyyjäID]],myyjat!$A$2:$A$16,myyjat!$B$2:$B$16)</f>
        <v>Pekka</v>
      </c>
      <c r="I6268">
        <f>_xlfn.XLOOKUP(Table1[[#This Row],[Tuotenumero]],tuotteet!$A$2:$A$26,tuotteet!$C$2:$C$26)</f>
        <v>4</v>
      </c>
      <c r="J6268" t="str">
        <f>_xlfn.XLOOKUP(Table1[[#This Row],[ryhmäID]],ryhmat!$A$2:$A$7,ryhmat!$B$2:$B$7)</f>
        <v>Tarvikkeet</v>
      </c>
      <c r="K6268">
        <f>Table1[[#This Row],[Myyntihinta]]-Table1[[#This Row],[Ostohinta]]</f>
        <v>4.7300000000000004</v>
      </c>
    </row>
    <row r="6269" spans="1:11" x14ac:dyDescent="0.2">
      <c r="A6269">
        <v>56767</v>
      </c>
      <c r="B6269" s="21">
        <v>45256</v>
      </c>
      <c r="C6269" s="26" t="s">
        <v>828</v>
      </c>
      <c r="D6269">
        <v>1</v>
      </c>
      <c r="E6269">
        <v>7</v>
      </c>
      <c r="F6269">
        <v>16</v>
      </c>
      <c r="G6269">
        <v>11.27</v>
      </c>
      <c r="H6269" t="str">
        <f>_xlfn.XLOOKUP(Table1[[#This Row],[MyyjäID]],myyjat!$A$2:$A$16,myyjat!$B$2:$B$16)</f>
        <v>Rauno</v>
      </c>
      <c r="I6269">
        <f>_xlfn.XLOOKUP(Table1[[#This Row],[Tuotenumero]],tuotteet!$A$2:$A$26,tuotteet!$C$2:$C$26)</f>
        <v>4</v>
      </c>
      <c r="J6269" t="str">
        <f>_xlfn.XLOOKUP(Table1[[#This Row],[ryhmäID]],ryhmat!$A$2:$A$7,ryhmat!$B$2:$B$7)</f>
        <v>Tarvikkeet</v>
      </c>
      <c r="K6269">
        <f>Table1[[#This Row],[Myyntihinta]]-Table1[[#This Row],[Ostohinta]]</f>
        <v>4.7300000000000004</v>
      </c>
    </row>
    <row r="6270" spans="1:11" x14ac:dyDescent="0.2">
      <c r="A6270">
        <v>56768</v>
      </c>
      <c r="B6270" s="21">
        <v>45256</v>
      </c>
      <c r="C6270" s="26" t="s">
        <v>828</v>
      </c>
      <c r="D6270">
        <v>1</v>
      </c>
      <c r="E6270">
        <v>6</v>
      </c>
      <c r="F6270">
        <v>16</v>
      </c>
      <c r="G6270">
        <v>11.27</v>
      </c>
      <c r="H6270" t="str">
        <f>_xlfn.XLOOKUP(Table1[[#This Row],[MyyjäID]],myyjat!$A$2:$A$16,myyjat!$B$2:$B$16)</f>
        <v>Hessu</v>
      </c>
      <c r="I6270">
        <f>_xlfn.XLOOKUP(Table1[[#This Row],[Tuotenumero]],tuotteet!$A$2:$A$26,tuotteet!$C$2:$C$26)</f>
        <v>4</v>
      </c>
      <c r="J6270" t="str">
        <f>_xlfn.XLOOKUP(Table1[[#This Row],[ryhmäID]],ryhmat!$A$2:$A$7,ryhmat!$B$2:$B$7)</f>
        <v>Tarvikkeet</v>
      </c>
      <c r="K6270">
        <f>Table1[[#This Row],[Myyntihinta]]-Table1[[#This Row],[Ostohinta]]</f>
        <v>4.7300000000000004</v>
      </c>
    </row>
    <row r="6271" spans="1:11" x14ac:dyDescent="0.2">
      <c r="A6271">
        <v>56769</v>
      </c>
      <c r="B6271" s="21">
        <v>45256</v>
      </c>
      <c r="C6271" s="26" t="s">
        <v>827</v>
      </c>
      <c r="D6271">
        <v>1</v>
      </c>
      <c r="E6271">
        <v>5</v>
      </c>
      <c r="F6271">
        <v>260</v>
      </c>
      <c r="G6271">
        <v>139.79</v>
      </c>
      <c r="H6271" t="str">
        <f>_xlfn.XLOOKUP(Table1[[#This Row],[MyyjäID]],myyjat!$A$2:$A$16,myyjat!$B$2:$B$16)</f>
        <v>Liisa</v>
      </c>
      <c r="I6271">
        <f>_xlfn.XLOOKUP(Table1[[#This Row],[Tuotenumero]],tuotteet!$A$2:$A$26,tuotteet!$C$2:$C$26)</f>
        <v>1</v>
      </c>
      <c r="J6271" t="str">
        <f>_xlfn.XLOOKUP(Table1[[#This Row],[ryhmäID]],ryhmat!$A$2:$A$7,ryhmat!$B$2:$B$7)</f>
        <v>Äänentoisto</v>
      </c>
      <c r="K6271">
        <f>Table1[[#This Row],[Myyntihinta]]-Table1[[#This Row],[Ostohinta]]</f>
        <v>120.21000000000001</v>
      </c>
    </row>
    <row r="6272" spans="1:11" x14ac:dyDescent="0.2">
      <c r="A6272">
        <v>56770</v>
      </c>
      <c r="B6272" s="21">
        <v>45256</v>
      </c>
      <c r="C6272" s="26" t="s">
        <v>828</v>
      </c>
      <c r="D6272">
        <v>1</v>
      </c>
      <c r="E6272">
        <v>11</v>
      </c>
      <c r="F6272">
        <v>16</v>
      </c>
      <c r="G6272">
        <v>11.27</v>
      </c>
      <c r="H6272" t="str">
        <f>_xlfn.XLOOKUP(Table1[[#This Row],[MyyjäID]],myyjat!$A$2:$A$16,myyjat!$B$2:$B$16)</f>
        <v>Lisbeth</v>
      </c>
      <c r="I6272">
        <f>_xlfn.XLOOKUP(Table1[[#This Row],[Tuotenumero]],tuotteet!$A$2:$A$26,tuotteet!$C$2:$C$26)</f>
        <v>4</v>
      </c>
      <c r="J6272" t="str">
        <f>_xlfn.XLOOKUP(Table1[[#This Row],[ryhmäID]],ryhmat!$A$2:$A$7,ryhmat!$B$2:$B$7)</f>
        <v>Tarvikkeet</v>
      </c>
      <c r="K6272">
        <f>Table1[[#This Row],[Myyntihinta]]-Table1[[#This Row],[Ostohinta]]</f>
        <v>4.7300000000000004</v>
      </c>
    </row>
    <row r="6273" spans="1:11" x14ac:dyDescent="0.2">
      <c r="A6273">
        <v>56771</v>
      </c>
      <c r="B6273" s="21">
        <v>45256</v>
      </c>
      <c r="C6273" s="26" t="s">
        <v>828</v>
      </c>
      <c r="D6273">
        <v>1</v>
      </c>
      <c r="E6273">
        <v>18</v>
      </c>
      <c r="F6273">
        <v>16</v>
      </c>
      <c r="G6273">
        <v>11.27</v>
      </c>
      <c r="H6273" t="str">
        <f>_xlfn.XLOOKUP(Table1[[#This Row],[MyyjäID]],myyjat!$A$2:$A$16,myyjat!$B$2:$B$16)</f>
        <v>Juhani</v>
      </c>
      <c r="I6273">
        <f>_xlfn.XLOOKUP(Table1[[#This Row],[Tuotenumero]],tuotteet!$A$2:$A$26,tuotteet!$C$2:$C$26)</f>
        <v>4</v>
      </c>
      <c r="J6273" t="str">
        <f>_xlfn.XLOOKUP(Table1[[#This Row],[ryhmäID]],ryhmat!$A$2:$A$7,ryhmat!$B$2:$B$7)</f>
        <v>Tarvikkeet</v>
      </c>
      <c r="K6273">
        <f>Table1[[#This Row],[Myyntihinta]]-Table1[[#This Row],[Ostohinta]]</f>
        <v>4.7300000000000004</v>
      </c>
    </row>
    <row r="6274" spans="1:11" x14ac:dyDescent="0.2">
      <c r="A6274">
        <v>56772</v>
      </c>
      <c r="B6274" s="21">
        <v>45256</v>
      </c>
      <c r="C6274" s="26" t="s">
        <v>828</v>
      </c>
      <c r="D6274">
        <v>1</v>
      </c>
      <c r="E6274">
        <v>11</v>
      </c>
      <c r="F6274">
        <v>16</v>
      </c>
      <c r="G6274">
        <v>11.27</v>
      </c>
      <c r="H6274" t="str">
        <f>_xlfn.XLOOKUP(Table1[[#This Row],[MyyjäID]],myyjat!$A$2:$A$16,myyjat!$B$2:$B$16)</f>
        <v>Lisbeth</v>
      </c>
      <c r="I6274">
        <f>_xlfn.XLOOKUP(Table1[[#This Row],[Tuotenumero]],tuotteet!$A$2:$A$26,tuotteet!$C$2:$C$26)</f>
        <v>4</v>
      </c>
      <c r="J6274" t="str">
        <f>_xlfn.XLOOKUP(Table1[[#This Row],[ryhmäID]],ryhmat!$A$2:$A$7,ryhmat!$B$2:$B$7)</f>
        <v>Tarvikkeet</v>
      </c>
      <c r="K6274">
        <f>Table1[[#This Row],[Myyntihinta]]-Table1[[#This Row],[Ostohinta]]</f>
        <v>4.7300000000000004</v>
      </c>
    </row>
    <row r="6275" spans="1:11" x14ac:dyDescent="0.2">
      <c r="A6275">
        <v>56773</v>
      </c>
      <c r="B6275" s="21">
        <v>45256</v>
      </c>
      <c r="C6275" s="26" t="s">
        <v>828</v>
      </c>
      <c r="D6275">
        <v>1</v>
      </c>
      <c r="E6275">
        <v>2</v>
      </c>
      <c r="F6275">
        <v>16</v>
      </c>
      <c r="G6275">
        <v>11.27</v>
      </c>
      <c r="H6275" t="str">
        <f>_xlfn.XLOOKUP(Table1[[#This Row],[MyyjäID]],myyjat!$A$2:$A$16,myyjat!$B$2:$B$16)</f>
        <v>Petteri</v>
      </c>
      <c r="I6275">
        <f>_xlfn.XLOOKUP(Table1[[#This Row],[Tuotenumero]],tuotteet!$A$2:$A$26,tuotteet!$C$2:$C$26)</f>
        <v>4</v>
      </c>
      <c r="J6275" t="str">
        <f>_xlfn.XLOOKUP(Table1[[#This Row],[ryhmäID]],ryhmat!$A$2:$A$7,ryhmat!$B$2:$B$7)</f>
        <v>Tarvikkeet</v>
      </c>
      <c r="K6275">
        <f>Table1[[#This Row],[Myyntihinta]]-Table1[[#This Row],[Ostohinta]]</f>
        <v>4.7300000000000004</v>
      </c>
    </row>
    <row r="6276" spans="1:11" x14ac:dyDescent="0.2">
      <c r="A6276">
        <v>56774</v>
      </c>
      <c r="B6276" s="21">
        <v>45257</v>
      </c>
      <c r="C6276" s="26" t="s">
        <v>828</v>
      </c>
      <c r="D6276">
        <v>1</v>
      </c>
      <c r="E6276">
        <v>5</v>
      </c>
      <c r="F6276">
        <v>16</v>
      </c>
      <c r="G6276">
        <v>11.27</v>
      </c>
      <c r="H6276" t="str">
        <f>_xlfn.XLOOKUP(Table1[[#This Row],[MyyjäID]],myyjat!$A$2:$A$16,myyjat!$B$2:$B$16)</f>
        <v>Liisa</v>
      </c>
      <c r="I6276">
        <f>_xlfn.XLOOKUP(Table1[[#This Row],[Tuotenumero]],tuotteet!$A$2:$A$26,tuotteet!$C$2:$C$26)</f>
        <v>4</v>
      </c>
      <c r="J6276" t="str">
        <f>_xlfn.XLOOKUP(Table1[[#This Row],[ryhmäID]],ryhmat!$A$2:$A$7,ryhmat!$B$2:$B$7)</f>
        <v>Tarvikkeet</v>
      </c>
      <c r="K6276">
        <f>Table1[[#This Row],[Myyntihinta]]-Table1[[#This Row],[Ostohinta]]</f>
        <v>4.7300000000000004</v>
      </c>
    </row>
    <row r="6277" spans="1:11" x14ac:dyDescent="0.2">
      <c r="A6277">
        <v>56775</v>
      </c>
      <c r="B6277" s="21">
        <v>45257</v>
      </c>
      <c r="C6277" s="26" t="s">
        <v>830</v>
      </c>
      <c r="D6277">
        <v>1</v>
      </c>
      <c r="E6277">
        <v>5</v>
      </c>
      <c r="F6277">
        <v>60</v>
      </c>
      <c r="G6277">
        <v>46.16</v>
      </c>
      <c r="H6277" t="str">
        <f>_xlfn.XLOOKUP(Table1[[#This Row],[MyyjäID]],myyjat!$A$2:$A$16,myyjat!$B$2:$B$16)</f>
        <v>Liisa</v>
      </c>
      <c r="I6277">
        <f>_xlfn.XLOOKUP(Table1[[#This Row],[Tuotenumero]],tuotteet!$A$2:$A$26,tuotteet!$C$2:$C$26)</f>
        <v>4</v>
      </c>
      <c r="J6277" t="str">
        <f>_xlfn.XLOOKUP(Table1[[#This Row],[ryhmäID]],ryhmat!$A$2:$A$7,ryhmat!$B$2:$B$7)</f>
        <v>Tarvikkeet</v>
      </c>
      <c r="K6277">
        <f>Table1[[#This Row],[Myyntihinta]]-Table1[[#This Row],[Ostohinta]]</f>
        <v>13.840000000000003</v>
      </c>
    </row>
    <row r="6278" spans="1:11" x14ac:dyDescent="0.2">
      <c r="A6278">
        <v>56776</v>
      </c>
      <c r="B6278" s="21">
        <v>45257</v>
      </c>
      <c r="C6278" s="26" t="s">
        <v>828</v>
      </c>
      <c r="D6278">
        <v>1</v>
      </c>
      <c r="E6278">
        <v>16</v>
      </c>
      <c r="F6278">
        <v>16</v>
      </c>
      <c r="G6278">
        <v>11.27</v>
      </c>
      <c r="H6278" t="str">
        <f>_xlfn.XLOOKUP(Table1[[#This Row],[MyyjäID]],myyjat!$A$2:$A$16,myyjat!$B$2:$B$16)</f>
        <v>Sanni</v>
      </c>
      <c r="I6278">
        <f>_xlfn.XLOOKUP(Table1[[#This Row],[Tuotenumero]],tuotteet!$A$2:$A$26,tuotteet!$C$2:$C$26)</f>
        <v>4</v>
      </c>
      <c r="J6278" t="str">
        <f>_xlfn.XLOOKUP(Table1[[#This Row],[ryhmäID]],ryhmat!$A$2:$A$7,ryhmat!$B$2:$B$7)</f>
        <v>Tarvikkeet</v>
      </c>
      <c r="K6278">
        <f>Table1[[#This Row],[Myyntihinta]]-Table1[[#This Row],[Ostohinta]]</f>
        <v>4.7300000000000004</v>
      </c>
    </row>
    <row r="6279" spans="1:11" x14ac:dyDescent="0.2">
      <c r="A6279">
        <v>56777</v>
      </c>
      <c r="B6279" s="21">
        <v>45258</v>
      </c>
      <c r="C6279" s="26" t="s">
        <v>828</v>
      </c>
      <c r="D6279">
        <v>1</v>
      </c>
      <c r="E6279">
        <v>13</v>
      </c>
      <c r="F6279">
        <v>16</v>
      </c>
      <c r="G6279">
        <v>11.27</v>
      </c>
      <c r="H6279" t="str">
        <f>_xlfn.XLOOKUP(Table1[[#This Row],[MyyjäID]],myyjat!$A$2:$A$16,myyjat!$B$2:$B$16)</f>
        <v>Mari</v>
      </c>
      <c r="I6279">
        <f>_xlfn.XLOOKUP(Table1[[#This Row],[Tuotenumero]],tuotteet!$A$2:$A$26,tuotteet!$C$2:$C$26)</f>
        <v>4</v>
      </c>
      <c r="J6279" t="str">
        <f>_xlfn.XLOOKUP(Table1[[#This Row],[ryhmäID]],ryhmat!$A$2:$A$7,ryhmat!$B$2:$B$7)</f>
        <v>Tarvikkeet</v>
      </c>
      <c r="K6279">
        <f>Table1[[#This Row],[Myyntihinta]]-Table1[[#This Row],[Ostohinta]]</f>
        <v>4.7300000000000004</v>
      </c>
    </row>
    <row r="6280" spans="1:11" x14ac:dyDescent="0.2">
      <c r="A6280">
        <v>56778</v>
      </c>
      <c r="B6280" s="21">
        <v>45258</v>
      </c>
      <c r="C6280" s="26" t="s">
        <v>828</v>
      </c>
      <c r="D6280">
        <v>1</v>
      </c>
      <c r="E6280">
        <v>7</v>
      </c>
      <c r="F6280">
        <v>16</v>
      </c>
      <c r="G6280">
        <v>11.27</v>
      </c>
      <c r="H6280" t="str">
        <f>_xlfn.XLOOKUP(Table1[[#This Row],[MyyjäID]],myyjat!$A$2:$A$16,myyjat!$B$2:$B$16)</f>
        <v>Rauno</v>
      </c>
      <c r="I6280">
        <f>_xlfn.XLOOKUP(Table1[[#This Row],[Tuotenumero]],tuotteet!$A$2:$A$26,tuotteet!$C$2:$C$26)</f>
        <v>4</v>
      </c>
      <c r="J6280" t="str">
        <f>_xlfn.XLOOKUP(Table1[[#This Row],[ryhmäID]],ryhmat!$A$2:$A$7,ryhmat!$B$2:$B$7)</f>
        <v>Tarvikkeet</v>
      </c>
      <c r="K6280">
        <f>Table1[[#This Row],[Myyntihinta]]-Table1[[#This Row],[Ostohinta]]</f>
        <v>4.7300000000000004</v>
      </c>
    </row>
    <row r="6281" spans="1:11" x14ac:dyDescent="0.2">
      <c r="A6281">
        <v>56779</v>
      </c>
      <c r="B6281" s="21">
        <v>45258</v>
      </c>
      <c r="C6281" s="26" t="s">
        <v>828</v>
      </c>
      <c r="D6281">
        <v>1</v>
      </c>
      <c r="E6281">
        <v>6</v>
      </c>
      <c r="F6281">
        <v>16</v>
      </c>
      <c r="G6281">
        <v>11.27</v>
      </c>
      <c r="H6281" t="str">
        <f>_xlfn.XLOOKUP(Table1[[#This Row],[MyyjäID]],myyjat!$A$2:$A$16,myyjat!$B$2:$B$16)</f>
        <v>Hessu</v>
      </c>
      <c r="I6281">
        <f>_xlfn.XLOOKUP(Table1[[#This Row],[Tuotenumero]],tuotteet!$A$2:$A$26,tuotteet!$C$2:$C$26)</f>
        <v>4</v>
      </c>
      <c r="J6281" t="str">
        <f>_xlfn.XLOOKUP(Table1[[#This Row],[ryhmäID]],ryhmat!$A$2:$A$7,ryhmat!$B$2:$B$7)</f>
        <v>Tarvikkeet</v>
      </c>
      <c r="K6281">
        <f>Table1[[#This Row],[Myyntihinta]]-Table1[[#This Row],[Ostohinta]]</f>
        <v>4.7300000000000004</v>
      </c>
    </row>
    <row r="6282" spans="1:11" x14ac:dyDescent="0.2">
      <c r="A6282">
        <v>56780</v>
      </c>
      <c r="B6282" s="21">
        <v>45259</v>
      </c>
      <c r="C6282" s="26" t="s">
        <v>831</v>
      </c>
      <c r="D6282">
        <v>1</v>
      </c>
      <c r="E6282">
        <v>19</v>
      </c>
      <c r="F6282">
        <v>120</v>
      </c>
      <c r="G6282">
        <v>79.41</v>
      </c>
      <c r="H6282" t="str">
        <f>_xlfn.XLOOKUP(Table1[[#This Row],[MyyjäID]],myyjat!$A$2:$A$16,myyjat!$B$2:$B$16)</f>
        <v>Valtteri</v>
      </c>
      <c r="I6282">
        <f>_xlfn.XLOOKUP(Table1[[#This Row],[Tuotenumero]],tuotteet!$A$2:$A$26,tuotteet!$C$2:$C$26)</f>
        <v>6</v>
      </c>
      <c r="J6282" t="str">
        <f>_xlfn.XLOOKUP(Table1[[#This Row],[ryhmäID]],ryhmat!$A$2:$A$7,ryhmat!$B$2:$B$7)</f>
        <v>Digiboxit</v>
      </c>
      <c r="K6282">
        <f>Table1[[#This Row],[Myyntihinta]]-Table1[[#This Row],[Ostohinta]]</f>
        <v>40.590000000000003</v>
      </c>
    </row>
    <row r="6283" spans="1:11" x14ac:dyDescent="0.2">
      <c r="A6283">
        <v>56781</v>
      </c>
      <c r="B6283" s="21">
        <v>45259</v>
      </c>
      <c r="C6283" s="26" t="s">
        <v>829</v>
      </c>
      <c r="D6283">
        <v>1</v>
      </c>
      <c r="E6283">
        <v>7</v>
      </c>
      <c r="F6283">
        <v>350</v>
      </c>
      <c r="G6283">
        <v>238.27</v>
      </c>
      <c r="H6283" t="str">
        <f>_xlfn.XLOOKUP(Table1[[#This Row],[MyyjäID]],myyjat!$A$2:$A$16,myyjat!$B$2:$B$16)</f>
        <v>Rauno</v>
      </c>
      <c r="I6283">
        <f>_xlfn.XLOOKUP(Table1[[#This Row],[Tuotenumero]],tuotteet!$A$2:$A$26,tuotteet!$C$2:$C$26)</f>
        <v>3</v>
      </c>
      <c r="J6283" t="str">
        <f>_xlfn.XLOOKUP(Table1[[#This Row],[ryhmäID]],ryhmat!$A$2:$A$7,ryhmat!$B$2:$B$7)</f>
        <v>TV</v>
      </c>
      <c r="K6283">
        <f>Table1[[#This Row],[Myyntihinta]]-Table1[[#This Row],[Ostohinta]]</f>
        <v>111.72999999999999</v>
      </c>
    </row>
    <row r="6284" spans="1:11" x14ac:dyDescent="0.2">
      <c r="A6284">
        <v>56782</v>
      </c>
      <c r="B6284" s="21">
        <v>45259</v>
      </c>
      <c r="C6284" s="26" t="s">
        <v>828</v>
      </c>
      <c r="D6284">
        <v>1</v>
      </c>
      <c r="E6284">
        <v>16</v>
      </c>
      <c r="F6284">
        <v>16</v>
      </c>
      <c r="G6284">
        <v>11.27</v>
      </c>
      <c r="H6284" t="str">
        <f>_xlfn.XLOOKUP(Table1[[#This Row],[MyyjäID]],myyjat!$A$2:$A$16,myyjat!$B$2:$B$16)</f>
        <v>Sanni</v>
      </c>
      <c r="I6284">
        <f>_xlfn.XLOOKUP(Table1[[#This Row],[Tuotenumero]],tuotteet!$A$2:$A$26,tuotteet!$C$2:$C$26)</f>
        <v>4</v>
      </c>
      <c r="J6284" t="str">
        <f>_xlfn.XLOOKUP(Table1[[#This Row],[ryhmäID]],ryhmat!$A$2:$A$7,ryhmat!$B$2:$B$7)</f>
        <v>Tarvikkeet</v>
      </c>
      <c r="K6284">
        <f>Table1[[#This Row],[Myyntihinta]]-Table1[[#This Row],[Ostohinta]]</f>
        <v>4.7300000000000004</v>
      </c>
    </row>
    <row r="6285" spans="1:11" x14ac:dyDescent="0.2">
      <c r="A6285">
        <v>56783</v>
      </c>
      <c r="B6285" s="21">
        <v>45260</v>
      </c>
      <c r="C6285" s="26" t="s">
        <v>828</v>
      </c>
      <c r="D6285">
        <v>1</v>
      </c>
      <c r="E6285">
        <v>11</v>
      </c>
      <c r="F6285">
        <v>16</v>
      </c>
      <c r="G6285">
        <v>11.27</v>
      </c>
      <c r="H6285" t="str">
        <f>_xlfn.XLOOKUP(Table1[[#This Row],[MyyjäID]],myyjat!$A$2:$A$16,myyjat!$B$2:$B$16)</f>
        <v>Lisbeth</v>
      </c>
      <c r="I6285">
        <f>_xlfn.XLOOKUP(Table1[[#This Row],[Tuotenumero]],tuotteet!$A$2:$A$26,tuotteet!$C$2:$C$26)</f>
        <v>4</v>
      </c>
      <c r="J6285" t="str">
        <f>_xlfn.XLOOKUP(Table1[[#This Row],[ryhmäID]],ryhmat!$A$2:$A$7,ryhmat!$B$2:$B$7)</f>
        <v>Tarvikkeet</v>
      </c>
      <c r="K6285">
        <f>Table1[[#This Row],[Myyntihinta]]-Table1[[#This Row],[Ostohinta]]</f>
        <v>4.7300000000000004</v>
      </c>
    </row>
    <row r="6286" spans="1:11" x14ac:dyDescent="0.2">
      <c r="A6286">
        <v>56784</v>
      </c>
      <c r="B6286" s="21">
        <v>45260</v>
      </c>
      <c r="C6286" s="26" t="s">
        <v>827</v>
      </c>
      <c r="D6286">
        <v>1</v>
      </c>
      <c r="E6286">
        <v>7</v>
      </c>
      <c r="F6286">
        <v>260</v>
      </c>
      <c r="G6286">
        <v>139.79</v>
      </c>
      <c r="H6286" t="str">
        <f>_xlfn.XLOOKUP(Table1[[#This Row],[MyyjäID]],myyjat!$A$2:$A$16,myyjat!$B$2:$B$16)</f>
        <v>Rauno</v>
      </c>
      <c r="I6286">
        <f>_xlfn.XLOOKUP(Table1[[#This Row],[Tuotenumero]],tuotteet!$A$2:$A$26,tuotteet!$C$2:$C$26)</f>
        <v>1</v>
      </c>
      <c r="J6286" t="str">
        <f>_xlfn.XLOOKUP(Table1[[#This Row],[ryhmäID]],ryhmat!$A$2:$A$7,ryhmat!$B$2:$B$7)</f>
        <v>Äänentoisto</v>
      </c>
      <c r="K6286">
        <f>Table1[[#This Row],[Myyntihinta]]-Table1[[#This Row],[Ostohinta]]</f>
        <v>120.21000000000001</v>
      </c>
    </row>
    <row r="6287" spans="1:11" x14ac:dyDescent="0.2">
      <c r="A6287">
        <v>56785</v>
      </c>
      <c r="B6287" s="21">
        <v>45261</v>
      </c>
      <c r="C6287" s="26" t="s">
        <v>833</v>
      </c>
      <c r="D6287">
        <v>1</v>
      </c>
      <c r="E6287">
        <v>6</v>
      </c>
      <c r="F6287">
        <v>35</v>
      </c>
      <c r="G6287">
        <v>20.28</v>
      </c>
      <c r="H6287" t="str">
        <f>_xlfn.XLOOKUP(Table1[[#This Row],[MyyjäID]],myyjat!$A$2:$A$16,myyjat!$B$2:$B$16)</f>
        <v>Hessu</v>
      </c>
      <c r="I6287">
        <f>_xlfn.XLOOKUP(Table1[[#This Row],[Tuotenumero]],tuotteet!$A$2:$A$26,tuotteet!$C$2:$C$26)</f>
        <v>4</v>
      </c>
      <c r="J6287" t="str">
        <f>_xlfn.XLOOKUP(Table1[[#This Row],[ryhmäID]],ryhmat!$A$2:$A$7,ryhmat!$B$2:$B$7)</f>
        <v>Tarvikkeet</v>
      </c>
      <c r="K6287">
        <f>Table1[[#This Row],[Myyntihinta]]-Table1[[#This Row],[Ostohinta]]</f>
        <v>14.719999999999999</v>
      </c>
    </row>
    <row r="6288" spans="1:11" x14ac:dyDescent="0.2">
      <c r="A6288">
        <v>56786</v>
      </c>
      <c r="B6288" s="21">
        <v>45261</v>
      </c>
      <c r="C6288" s="26" t="s">
        <v>828</v>
      </c>
      <c r="D6288">
        <v>1</v>
      </c>
      <c r="E6288">
        <v>9</v>
      </c>
      <c r="F6288">
        <v>16</v>
      </c>
      <c r="G6288">
        <v>11.27</v>
      </c>
      <c r="H6288" t="str">
        <f>_xlfn.XLOOKUP(Table1[[#This Row],[MyyjäID]],myyjat!$A$2:$A$16,myyjat!$B$2:$B$16)</f>
        <v>Maija</v>
      </c>
      <c r="I6288">
        <f>_xlfn.XLOOKUP(Table1[[#This Row],[Tuotenumero]],tuotteet!$A$2:$A$26,tuotteet!$C$2:$C$26)</f>
        <v>4</v>
      </c>
      <c r="J6288" t="str">
        <f>_xlfn.XLOOKUP(Table1[[#This Row],[ryhmäID]],ryhmat!$A$2:$A$7,ryhmat!$B$2:$B$7)</f>
        <v>Tarvikkeet</v>
      </c>
      <c r="K6288">
        <f>Table1[[#This Row],[Myyntihinta]]-Table1[[#This Row],[Ostohinta]]</f>
        <v>4.7300000000000004</v>
      </c>
    </row>
    <row r="6289" spans="1:11" x14ac:dyDescent="0.2">
      <c r="A6289">
        <v>56787</v>
      </c>
      <c r="B6289" s="21">
        <v>45261</v>
      </c>
      <c r="C6289" s="26" t="s">
        <v>828</v>
      </c>
      <c r="D6289">
        <v>1</v>
      </c>
      <c r="E6289">
        <v>1</v>
      </c>
      <c r="F6289">
        <v>16</v>
      </c>
      <c r="G6289">
        <v>11.27</v>
      </c>
      <c r="H6289" t="str">
        <f>_xlfn.XLOOKUP(Table1[[#This Row],[MyyjäID]],myyjat!$A$2:$A$16,myyjat!$B$2:$B$16)</f>
        <v>Jani</v>
      </c>
      <c r="I6289">
        <f>_xlfn.XLOOKUP(Table1[[#This Row],[Tuotenumero]],tuotteet!$A$2:$A$26,tuotteet!$C$2:$C$26)</f>
        <v>4</v>
      </c>
      <c r="J6289" t="str">
        <f>_xlfn.XLOOKUP(Table1[[#This Row],[ryhmäID]],ryhmat!$A$2:$A$7,ryhmat!$B$2:$B$7)</f>
        <v>Tarvikkeet</v>
      </c>
      <c r="K6289">
        <f>Table1[[#This Row],[Myyntihinta]]-Table1[[#This Row],[Ostohinta]]</f>
        <v>4.7300000000000004</v>
      </c>
    </row>
    <row r="6290" spans="1:11" x14ac:dyDescent="0.2">
      <c r="A6290">
        <v>56788</v>
      </c>
      <c r="B6290" s="21">
        <v>45262</v>
      </c>
      <c r="C6290" s="26" t="s">
        <v>828</v>
      </c>
      <c r="D6290">
        <v>1</v>
      </c>
      <c r="E6290">
        <v>7</v>
      </c>
      <c r="F6290">
        <v>16</v>
      </c>
      <c r="G6290">
        <v>11.27</v>
      </c>
      <c r="H6290" t="str">
        <f>_xlfn.XLOOKUP(Table1[[#This Row],[MyyjäID]],myyjat!$A$2:$A$16,myyjat!$B$2:$B$16)</f>
        <v>Rauno</v>
      </c>
      <c r="I6290">
        <f>_xlfn.XLOOKUP(Table1[[#This Row],[Tuotenumero]],tuotteet!$A$2:$A$26,tuotteet!$C$2:$C$26)</f>
        <v>4</v>
      </c>
      <c r="J6290" t="str">
        <f>_xlfn.XLOOKUP(Table1[[#This Row],[ryhmäID]],ryhmat!$A$2:$A$7,ryhmat!$B$2:$B$7)</f>
        <v>Tarvikkeet</v>
      </c>
      <c r="K6290">
        <f>Table1[[#This Row],[Myyntihinta]]-Table1[[#This Row],[Ostohinta]]</f>
        <v>4.7300000000000004</v>
      </c>
    </row>
    <row r="6291" spans="1:11" x14ac:dyDescent="0.2">
      <c r="A6291">
        <v>56789</v>
      </c>
      <c r="B6291" s="21">
        <v>45262</v>
      </c>
      <c r="C6291" s="26" t="s">
        <v>828</v>
      </c>
      <c r="D6291">
        <v>1</v>
      </c>
      <c r="E6291">
        <v>6</v>
      </c>
      <c r="F6291">
        <v>16</v>
      </c>
      <c r="G6291">
        <v>11.27</v>
      </c>
      <c r="H6291" t="str">
        <f>_xlfn.XLOOKUP(Table1[[#This Row],[MyyjäID]],myyjat!$A$2:$A$16,myyjat!$B$2:$B$16)</f>
        <v>Hessu</v>
      </c>
      <c r="I6291">
        <f>_xlfn.XLOOKUP(Table1[[#This Row],[Tuotenumero]],tuotteet!$A$2:$A$26,tuotteet!$C$2:$C$26)</f>
        <v>4</v>
      </c>
      <c r="J6291" t="str">
        <f>_xlfn.XLOOKUP(Table1[[#This Row],[ryhmäID]],ryhmat!$A$2:$A$7,ryhmat!$B$2:$B$7)</f>
        <v>Tarvikkeet</v>
      </c>
      <c r="K6291">
        <f>Table1[[#This Row],[Myyntihinta]]-Table1[[#This Row],[Ostohinta]]</f>
        <v>4.7300000000000004</v>
      </c>
    </row>
    <row r="6292" spans="1:11" x14ac:dyDescent="0.2">
      <c r="A6292">
        <v>56790</v>
      </c>
      <c r="B6292" s="21">
        <v>45262</v>
      </c>
      <c r="C6292" s="26" t="s">
        <v>828</v>
      </c>
      <c r="D6292">
        <v>1</v>
      </c>
      <c r="E6292">
        <v>5</v>
      </c>
      <c r="F6292">
        <v>16</v>
      </c>
      <c r="G6292">
        <v>11.27</v>
      </c>
      <c r="H6292" t="str">
        <f>_xlfn.XLOOKUP(Table1[[#This Row],[MyyjäID]],myyjat!$A$2:$A$16,myyjat!$B$2:$B$16)</f>
        <v>Liisa</v>
      </c>
      <c r="I6292">
        <f>_xlfn.XLOOKUP(Table1[[#This Row],[Tuotenumero]],tuotteet!$A$2:$A$26,tuotteet!$C$2:$C$26)</f>
        <v>4</v>
      </c>
      <c r="J6292" t="str">
        <f>_xlfn.XLOOKUP(Table1[[#This Row],[ryhmäID]],ryhmat!$A$2:$A$7,ryhmat!$B$2:$B$7)</f>
        <v>Tarvikkeet</v>
      </c>
      <c r="K6292">
        <f>Table1[[#This Row],[Myyntihinta]]-Table1[[#This Row],[Ostohinta]]</f>
        <v>4.7300000000000004</v>
      </c>
    </row>
    <row r="6293" spans="1:11" x14ac:dyDescent="0.2">
      <c r="A6293">
        <v>56791</v>
      </c>
      <c r="B6293" s="21">
        <v>45263</v>
      </c>
      <c r="C6293" s="26" t="s">
        <v>827</v>
      </c>
      <c r="D6293">
        <v>1</v>
      </c>
      <c r="E6293">
        <v>3</v>
      </c>
      <c r="F6293">
        <v>260</v>
      </c>
      <c r="G6293">
        <v>139.79</v>
      </c>
      <c r="H6293" t="str">
        <f>_xlfn.XLOOKUP(Table1[[#This Row],[MyyjäID]],myyjat!$A$2:$A$16,myyjat!$B$2:$B$16)</f>
        <v>Pekka</v>
      </c>
      <c r="I6293">
        <f>_xlfn.XLOOKUP(Table1[[#This Row],[Tuotenumero]],tuotteet!$A$2:$A$26,tuotteet!$C$2:$C$26)</f>
        <v>1</v>
      </c>
      <c r="J6293" t="str">
        <f>_xlfn.XLOOKUP(Table1[[#This Row],[ryhmäID]],ryhmat!$A$2:$A$7,ryhmat!$B$2:$B$7)</f>
        <v>Äänentoisto</v>
      </c>
      <c r="K6293">
        <f>Table1[[#This Row],[Myyntihinta]]-Table1[[#This Row],[Ostohinta]]</f>
        <v>120.21000000000001</v>
      </c>
    </row>
    <row r="6294" spans="1:11" x14ac:dyDescent="0.2">
      <c r="A6294">
        <v>56792</v>
      </c>
      <c r="B6294" s="21">
        <v>45263</v>
      </c>
      <c r="C6294" s="26" t="s">
        <v>831</v>
      </c>
      <c r="D6294">
        <v>1</v>
      </c>
      <c r="E6294">
        <v>5</v>
      </c>
      <c r="F6294">
        <v>120</v>
      </c>
      <c r="G6294">
        <v>79.41</v>
      </c>
      <c r="H6294" t="str">
        <f>_xlfn.XLOOKUP(Table1[[#This Row],[MyyjäID]],myyjat!$A$2:$A$16,myyjat!$B$2:$B$16)</f>
        <v>Liisa</v>
      </c>
      <c r="I6294">
        <f>_xlfn.XLOOKUP(Table1[[#This Row],[Tuotenumero]],tuotteet!$A$2:$A$26,tuotteet!$C$2:$C$26)</f>
        <v>6</v>
      </c>
      <c r="J6294" t="str">
        <f>_xlfn.XLOOKUP(Table1[[#This Row],[ryhmäID]],ryhmat!$A$2:$A$7,ryhmat!$B$2:$B$7)</f>
        <v>Digiboxit</v>
      </c>
      <c r="K6294">
        <f>Table1[[#This Row],[Myyntihinta]]-Table1[[#This Row],[Ostohinta]]</f>
        <v>40.590000000000003</v>
      </c>
    </row>
    <row r="6295" spans="1:11" x14ac:dyDescent="0.2">
      <c r="A6295">
        <v>56793</v>
      </c>
      <c r="B6295" s="21">
        <v>45263</v>
      </c>
      <c r="C6295" s="26" t="s">
        <v>828</v>
      </c>
      <c r="D6295">
        <v>1</v>
      </c>
      <c r="E6295">
        <v>1</v>
      </c>
      <c r="F6295">
        <v>16</v>
      </c>
      <c r="G6295">
        <v>11.27</v>
      </c>
      <c r="H6295" t="str">
        <f>_xlfn.XLOOKUP(Table1[[#This Row],[MyyjäID]],myyjat!$A$2:$A$16,myyjat!$B$2:$B$16)</f>
        <v>Jani</v>
      </c>
      <c r="I6295">
        <f>_xlfn.XLOOKUP(Table1[[#This Row],[Tuotenumero]],tuotteet!$A$2:$A$26,tuotteet!$C$2:$C$26)</f>
        <v>4</v>
      </c>
      <c r="J6295" t="str">
        <f>_xlfn.XLOOKUP(Table1[[#This Row],[ryhmäID]],ryhmat!$A$2:$A$7,ryhmat!$B$2:$B$7)</f>
        <v>Tarvikkeet</v>
      </c>
      <c r="K6295">
        <f>Table1[[#This Row],[Myyntihinta]]-Table1[[#This Row],[Ostohinta]]</f>
        <v>4.7300000000000004</v>
      </c>
    </row>
    <row r="6296" spans="1:11" x14ac:dyDescent="0.2">
      <c r="A6296">
        <v>56794</v>
      </c>
      <c r="B6296" s="21">
        <v>45263</v>
      </c>
      <c r="C6296" s="26" t="s">
        <v>828</v>
      </c>
      <c r="D6296">
        <v>1</v>
      </c>
      <c r="E6296">
        <v>7</v>
      </c>
      <c r="F6296">
        <v>16</v>
      </c>
      <c r="G6296">
        <v>11.27</v>
      </c>
      <c r="H6296" t="str">
        <f>_xlfn.XLOOKUP(Table1[[#This Row],[MyyjäID]],myyjat!$A$2:$A$16,myyjat!$B$2:$B$16)</f>
        <v>Rauno</v>
      </c>
      <c r="I6296">
        <f>_xlfn.XLOOKUP(Table1[[#This Row],[Tuotenumero]],tuotteet!$A$2:$A$26,tuotteet!$C$2:$C$26)</f>
        <v>4</v>
      </c>
      <c r="J6296" t="str">
        <f>_xlfn.XLOOKUP(Table1[[#This Row],[ryhmäID]],ryhmat!$A$2:$A$7,ryhmat!$B$2:$B$7)</f>
        <v>Tarvikkeet</v>
      </c>
      <c r="K6296">
        <f>Table1[[#This Row],[Myyntihinta]]-Table1[[#This Row],[Ostohinta]]</f>
        <v>4.7300000000000004</v>
      </c>
    </row>
    <row r="6297" spans="1:11" x14ac:dyDescent="0.2">
      <c r="A6297">
        <v>56795</v>
      </c>
      <c r="B6297" s="21">
        <v>45263</v>
      </c>
      <c r="C6297" s="26" t="s">
        <v>828</v>
      </c>
      <c r="D6297">
        <v>1</v>
      </c>
      <c r="E6297">
        <v>5</v>
      </c>
      <c r="F6297">
        <v>16</v>
      </c>
      <c r="G6297">
        <v>11.27</v>
      </c>
      <c r="H6297" t="str">
        <f>_xlfn.XLOOKUP(Table1[[#This Row],[MyyjäID]],myyjat!$A$2:$A$16,myyjat!$B$2:$B$16)</f>
        <v>Liisa</v>
      </c>
      <c r="I6297">
        <f>_xlfn.XLOOKUP(Table1[[#This Row],[Tuotenumero]],tuotteet!$A$2:$A$26,tuotteet!$C$2:$C$26)</f>
        <v>4</v>
      </c>
      <c r="J6297" t="str">
        <f>_xlfn.XLOOKUP(Table1[[#This Row],[ryhmäID]],ryhmat!$A$2:$A$7,ryhmat!$B$2:$B$7)</f>
        <v>Tarvikkeet</v>
      </c>
      <c r="K6297">
        <f>Table1[[#This Row],[Myyntihinta]]-Table1[[#This Row],[Ostohinta]]</f>
        <v>4.7300000000000004</v>
      </c>
    </row>
    <row r="6298" spans="1:11" x14ac:dyDescent="0.2">
      <c r="A6298">
        <v>56796</v>
      </c>
      <c r="B6298" s="21">
        <v>45263</v>
      </c>
      <c r="C6298" s="26" t="s">
        <v>828</v>
      </c>
      <c r="D6298">
        <v>1</v>
      </c>
      <c r="E6298">
        <v>11</v>
      </c>
      <c r="F6298">
        <v>16</v>
      </c>
      <c r="G6298">
        <v>11.27</v>
      </c>
      <c r="H6298" t="str">
        <f>_xlfn.XLOOKUP(Table1[[#This Row],[MyyjäID]],myyjat!$A$2:$A$16,myyjat!$B$2:$B$16)</f>
        <v>Lisbeth</v>
      </c>
      <c r="I6298">
        <f>_xlfn.XLOOKUP(Table1[[#This Row],[Tuotenumero]],tuotteet!$A$2:$A$26,tuotteet!$C$2:$C$26)</f>
        <v>4</v>
      </c>
      <c r="J6298" t="str">
        <f>_xlfn.XLOOKUP(Table1[[#This Row],[ryhmäID]],ryhmat!$A$2:$A$7,ryhmat!$B$2:$B$7)</f>
        <v>Tarvikkeet</v>
      </c>
      <c r="K6298">
        <f>Table1[[#This Row],[Myyntihinta]]-Table1[[#This Row],[Ostohinta]]</f>
        <v>4.7300000000000004</v>
      </c>
    </row>
    <row r="6299" spans="1:11" x14ac:dyDescent="0.2">
      <c r="A6299">
        <v>56797</v>
      </c>
      <c r="B6299" s="21">
        <v>45263</v>
      </c>
      <c r="C6299" s="26" t="s">
        <v>828</v>
      </c>
      <c r="D6299">
        <v>1</v>
      </c>
      <c r="E6299">
        <v>6</v>
      </c>
      <c r="F6299">
        <v>16</v>
      </c>
      <c r="G6299">
        <v>11.27</v>
      </c>
      <c r="H6299" t="str">
        <f>_xlfn.XLOOKUP(Table1[[#This Row],[MyyjäID]],myyjat!$A$2:$A$16,myyjat!$B$2:$B$16)</f>
        <v>Hessu</v>
      </c>
      <c r="I6299">
        <f>_xlfn.XLOOKUP(Table1[[#This Row],[Tuotenumero]],tuotteet!$A$2:$A$26,tuotteet!$C$2:$C$26)</f>
        <v>4</v>
      </c>
      <c r="J6299" t="str">
        <f>_xlfn.XLOOKUP(Table1[[#This Row],[ryhmäID]],ryhmat!$A$2:$A$7,ryhmat!$B$2:$B$7)</f>
        <v>Tarvikkeet</v>
      </c>
      <c r="K6299">
        <f>Table1[[#This Row],[Myyntihinta]]-Table1[[#This Row],[Ostohinta]]</f>
        <v>4.7300000000000004</v>
      </c>
    </row>
    <row r="6300" spans="1:11" x14ac:dyDescent="0.2">
      <c r="A6300">
        <v>56798</v>
      </c>
      <c r="B6300" s="21">
        <v>45264</v>
      </c>
      <c r="C6300" s="26" t="s">
        <v>829</v>
      </c>
      <c r="D6300">
        <v>1</v>
      </c>
      <c r="E6300">
        <v>10</v>
      </c>
      <c r="F6300">
        <v>350</v>
      </c>
      <c r="G6300">
        <v>238.27</v>
      </c>
      <c r="H6300" t="str">
        <f>_xlfn.XLOOKUP(Table1[[#This Row],[MyyjäID]],myyjat!$A$2:$A$16,myyjat!$B$2:$B$16)</f>
        <v>Jenni</v>
      </c>
      <c r="I6300">
        <f>_xlfn.XLOOKUP(Table1[[#This Row],[Tuotenumero]],tuotteet!$A$2:$A$26,tuotteet!$C$2:$C$26)</f>
        <v>3</v>
      </c>
      <c r="J6300" t="str">
        <f>_xlfn.XLOOKUP(Table1[[#This Row],[ryhmäID]],ryhmat!$A$2:$A$7,ryhmat!$B$2:$B$7)</f>
        <v>TV</v>
      </c>
      <c r="K6300">
        <f>Table1[[#This Row],[Myyntihinta]]-Table1[[#This Row],[Ostohinta]]</f>
        <v>111.72999999999999</v>
      </c>
    </row>
    <row r="6301" spans="1:11" x14ac:dyDescent="0.2">
      <c r="A6301">
        <v>56799</v>
      </c>
      <c r="B6301" s="21">
        <v>45264</v>
      </c>
      <c r="C6301" s="26" t="s">
        <v>830</v>
      </c>
      <c r="D6301">
        <v>1</v>
      </c>
      <c r="E6301">
        <v>5</v>
      </c>
      <c r="F6301">
        <v>60</v>
      </c>
      <c r="G6301">
        <v>46.16</v>
      </c>
      <c r="H6301" t="str">
        <f>_xlfn.XLOOKUP(Table1[[#This Row],[MyyjäID]],myyjat!$A$2:$A$16,myyjat!$B$2:$B$16)</f>
        <v>Liisa</v>
      </c>
      <c r="I6301">
        <f>_xlfn.XLOOKUP(Table1[[#This Row],[Tuotenumero]],tuotteet!$A$2:$A$26,tuotteet!$C$2:$C$26)</f>
        <v>4</v>
      </c>
      <c r="J6301" t="str">
        <f>_xlfn.XLOOKUP(Table1[[#This Row],[ryhmäID]],ryhmat!$A$2:$A$7,ryhmat!$B$2:$B$7)</f>
        <v>Tarvikkeet</v>
      </c>
      <c r="K6301">
        <f>Table1[[#This Row],[Myyntihinta]]-Table1[[#This Row],[Ostohinta]]</f>
        <v>13.840000000000003</v>
      </c>
    </row>
    <row r="6302" spans="1:11" x14ac:dyDescent="0.2">
      <c r="A6302">
        <v>56800</v>
      </c>
      <c r="B6302" s="21">
        <v>45264</v>
      </c>
      <c r="C6302" s="26" t="s">
        <v>828</v>
      </c>
      <c r="D6302">
        <v>1</v>
      </c>
      <c r="E6302">
        <v>7</v>
      </c>
      <c r="F6302">
        <v>16</v>
      </c>
      <c r="G6302">
        <v>11.27</v>
      </c>
      <c r="H6302" t="str">
        <f>_xlfn.XLOOKUP(Table1[[#This Row],[MyyjäID]],myyjat!$A$2:$A$16,myyjat!$B$2:$B$16)</f>
        <v>Rauno</v>
      </c>
      <c r="I6302">
        <f>_xlfn.XLOOKUP(Table1[[#This Row],[Tuotenumero]],tuotteet!$A$2:$A$26,tuotteet!$C$2:$C$26)</f>
        <v>4</v>
      </c>
      <c r="J6302" t="str">
        <f>_xlfn.XLOOKUP(Table1[[#This Row],[ryhmäID]],ryhmat!$A$2:$A$7,ryhmat!$B$2:$B$7)</f>
        <v>Tarvikkeet</v>
      </c>
      <c r="K6302">
        <f>Table1[[#This Row],[Myyntihinta]]-Table1[[#This Row],[Ostohinta]]</f>
        <v>4.7300000000000004</v>
      </c>
    </row>
    <row r="6303" spans="1:11" x14ac:dyDescent="0.2">
      <c r="A6303">
        <v>56801</v>
      </c>
      <c r="B6303" s="21">
        <v>45265</v>
      </c>
      <c r="C6303" s="26" t="s">
        <v>828</v>
      </c>
      <c r="D6303">
        <v>1</v>
      </c>
      <c r="E6303">
        <v>5</v>
      </c>
      <c r="F6303">
        <v>16</v>
      </c>
      <c r="G6303">
        <v>11.27</v>
      </c>
      <c r="H6303" t="str">
        <f>_xlfn.XLOOKUP(Table1[[#This Row],[MyyjäID]],myyjat!$A$2:$A$16,myyjat!$B$2:$B$16)</f>
        <v>Liisa</v>
      </c>
      <c r="I6303">
        <f>_xlfn.XLOOKUP(Table1[[#This Row],[Tuotenumero]],tuotteet!$A$2:$A$26,tuotteet!$C$2:$C$26)</f>
        <v>4</v>
      </c>
      <c r="J6303" t="str">
        <f>_xlfn.XLOOKUP(Table1[[#This Row],[ryhmäID]],ryhmat!$A$2:$A$7,ryhmat!$B$2:$B$7)</f>
        <v>Tarvikkeet</v>
      </c>
      <c r="K6303">
        <f>Table1[[#This Row],[Myyntihinta]]-Table1[[#This Row],[Ostohinta]]</f>
        <v>4.7300000000000004</v>
      </c>
    </row>
    <row r="6304" spans="1:11" x14ac:dyDescent="0.2">
      <c r="A6304">
        <v>56802</v>
      </c>
      <c r="B6304" s="21">
        <v>45265</v>
      </c>
      <c r="C6304" s="26" t="s">
        <v>833</v>
      </c>
      <c r="D6304">
        <v>1</v>
      </c>
      <c r="E6304">
        <v>10</v>
      </c>
      <c r="F6304">
        <v>35</v>
      </c>
      <c r="G6304">
        <v>20.28</v>
      </c>
      <c r="H6304" t="str">
        <f>_xlfn.XLOOKUP(Table1[[#This Row],[MyyjäID]],myyjat!$A$2:$A$16,myyjat!$B$2:$B$16)</f>
        <v>Jenni</v>
      </c>
      <c r="I6304">
        <f>_xlfn.XLOOKUP(Table1[[#This Row],[Tuotenumero]],tuotteet!$A$2:$A$26,tuotteet!$C$2:$C$26)</f>
        <v>4</v>
      </c>
      <c r="J6304" t="str">
        <f>_xlfn.XLOOKUP(Table1[[#This Row],[ryhmäID]],ryhmat!$A$2:$A$7,ryhmat!$B$2:$B$7)</f>
        <v>Tarvikkeet</v>
      </c>
      <c r="K6304">
        <f>Table1[[#This Row],[Myyntihinta]]-Table1[[#This Row],[Ostohinta]]</f>
        <v>14.719999999999999</v>
      </c>
    </row>
    <row r="6305" spans="1:11" x14ac:dyDescent="0.2">
      <c r="A6305">
        <v>56803</v>
      </c>
      <c r="B6305" s="21">
        <v>45265</v>
      </c>
      <c r="C6305" s="26" t="s">
        <v>828</v>
      </c>
      <c r="D6305">
        <v>1</v>
      </c>
      <c r="E6305">
        <v>19</v>
      </c>
      <c r="F6305">
        <v>16</v>
      </c>
      <c r="G6305">
        <v>11.27</v>
      </c>
      <c r="H6305" t="str">
        <f>_xlfn.XLOOKUP(Table1[[#This Row],[MyyjäID]],myyjat!$A$2:$A$16,myyjat!$B$2:$B$16)</f>
        <v>Valtteri</v>
      </c>
      <c r="I6305">
        <f>_xlfn.XLOOKUP(Table1[[#This Row],[Tuotenumero]],tuotteet!$A$2:$A$26,tuotteet!$C$2:$C$26)</f>
        <v>4</v>
      </c>
      <c r="J6305" t="str">
        <f>_xlfn.XLOOKUP(Table1[[#This Row],[ryhmäID]],ryhmat!$A$2:$A$7,ryhmat!$B$2:$B$7)</f>
        <v>Tarvikkeet</v>
      </c>
      <c r="K6305">
        <f>Table1[[#This Row],[Myyntihinta]]-Table1[[#This Row],[Ostohinta]]</f>
        <v>4.7300000000000004</v>
      </c>
    </row>
    <row r="6306" spans="1:11" x14ac:dyDescent="0.2">
      <c r="A6306">
        <v>56804</v>
      </c>
      <c r="B6306" s="21">
        <v>45266</v>
      </c>
      <c r="C6306" s="26" t="s">
        <v>828</v>
      </c>
      <c r="D6306">
        <v>1</v>
      </c>
      <c r="E6306">
        <v>15</v>
      </c>
      <c r="F6306">
        <v>16</v>
      </c>
      <c r="G6306">
        <v>11.27</v>
      </c>
      <c r="H6306" t="str">
        <f>_xlfn.XLOOKUP(Table1[[#This Row],[MyyjäID]],myyjat!$A$2:$A$16,myyjat!$B$2:$B$16)</f>
        <v>Sohvi</v>
      </c>
      <c r="I6306">
        <f>_xlfn.XLOOKUP(Table1[[#This Row],[Tuotenumero]],tuotteet!$A$2:$A$26,tuotteet!$C$2:$C$26)</f>
        <v>4</v>
      </c>
      <c r="J6306" t="str">
        <f>_xlfn.XLOOKUP(Table1[[#This Row],[ryhmäID]],ryhmat!$A$2:$A$7,ryhmat!$B$2:$B$7)</f>
        <v>Tarvikkeet</v>
      </c>
      <c r="K6306">
        <f>Table1[[#This Row],[Myyntihinta]]-Table1[[#This Row],[Ostohinta]]</f>
        <v>4.7300000000000004</v>
      </c>
    </row>
    <row r="6307" spans="1:11" x14ac:dyDescent="0.2">
      <c r="A6307">
        <v>56805</v>
      </c>
      <c r="B6307" s="21">
        <v>45266</v>
      </c>
      <c r="C6307" s="26" t="s">
        <v>827</v>
      </c>
      <c r="D6307">
        <v>1</v>
      </c>
      <c r="E6307">
        <v>7</v>
      </c>
      <c r="F6307">
        <v>260</v>
      </c>
      <c r="G6307">
        <v>139.79</v>
      </c>
      <c r="H6307" t="str">
        <f>_xlfn.XLOOKUP(Table1[[#This Row],[MyyjäID]],myyjat!$A$2:$A$16,myyjat!$B$2:$B$16)</f>
        <v>Rauno</v>
      </c>
      <c r="I6307">
        <f>_xlfn.XLOOKUP(Table1[[#This Row],[Tuotenumero]],tuotteet!$A$2:$A$26,tuotteet!$C$2:$C$26)</f>
        <v>1</v>
      </c>
      <c r="J6307" t="str">
        <f>_xlfn.XLOOKUP(Table1[[#This Row],[ryhmäID]],ryhmat!$A$2:$A$7,ryhmat!$B$2:$B$7)</f>
        <v>Äänentoisto</v>
      </c>
      <c r="K6307">
        <f>Table1[[#This Row],[Myyntihinta]]-Table1[[#This Row],[Ostohinta]]</f>
        <v>120.21000000000001</v>
      </c>
    </row>
    <row r="6308" spans="1:11" x14ac:dyDescent="0.2">
      <c r="A6308">
        <v>56806</v>
      </c>
      <c r="B6308" s="21">
        <v>45266</v>
      </c>
      <c r="C6308" s="26" t="s">
        <v>828</v>
      </c>
      <c r="D6308">
        <v>1</v>
      </c>
      <c r="E6308">
        <v>14</v>
      </c>
      <c r="F6308">
        <v>16</v>
      </c>
      <c r="G6308">
        <v>11.27</v>
      </c>
      <c r="H6308" t="str">
        <f>_xlfn.XLOOKUP(Table1[[#This Row],[MyyjäID]],myyjat!$A$2:$A$16,myyjat!$B$2:$B$16)</f>
        <v>Hillevi</v>
      </c>
      <c r="I6308">
        <f>_xlfn.XLOOKUP(Table1[[#This Row],[Tuotenumero]],tuotteet!$A$2:$A$26,tuotteet!$C$2:$C$26)</f>
        <v>4</v>
      </c>
      <c r="J6308" t="str">
        <f>_xlfn.XLOOKUP(Table1[[#This Row],[ryhmäID]],ryhmat!$A$2:$A$7,ryhmat!$B$2:$B$7)</f>
        <v>Tarvikkeet</v>
      </c>
      <c r="K6308">
        <f>Table1[[#This Row],[Myyntihinta]]-Table1[[#This Row],[Ostohinta]]</f>
        <v>4.7300000000000004</v>
      </c>
    </row>
    <row r="6309" spans="1:11" x14ac:dyDescent="0.2">
      <c r="A6309">
        <v>56807</v>
      </c>
      <c r="B6309" s="21">
        <v>45267</v>
      </c>
      <c r="C6309" s="26" t="s">
        <v>826</v>
      </c>
      <c r="D6309">
        <v>1</v>
      </c>
      <c r="E6309">
        <v>1</v>
      </c>
      <c r="F6309">
        <v>19</v>
      </c>
      <c r="G6309">
        <v>9.69</v>
      </c>
      <c r="H6309" t="str">
        <f>_xlfn.XLOOKUP(Table1[[#This Row],[MyyjäID]],myyjat!$A$2:$A$16,myyjat!$B$2:$B$16)</f>
        <v>Jani</v>
      </c>
      <c r="I6309">
        <f>_xlfn.XLOOKUP(Table1[[#This Row],[Tuotenumero]],tuotteet!$A$2:$A$26,tuotteet!$C$2:$C$26)</f>
        <v>4</v>
      </c>
      <c r="J6309" t="str">
        <f>_xlfn.XLOOKUP(Table1[[#This Row],[ryhmäID]],ryhmat!$A$2:$A$7,ryhmat!$B$2:$B$7)</f>
        <v>Tarvikkeet</v>
      </c>
      <c r="K6309">
        <f>Table1[[#This Row],[Myyntihinta]]-Table1[[#This Row],[Ostohinta]]</f>
        <v>9.31</v>
      </c>
    </row>
    <row r="6310" spans="1:11" x14ac:dyDescent="0.2">
      <c r="A6310">
        <v>56808</v>
      </c>
      <c r="B6310" s="21">
        <v>45267</v>
      </c>
      <c r="C6310" s="26" t="s">
        <v>828</v>
      </c>
      <c r="D6310">
        <v>1</v>
      </c>
      <c r="E6310">
        <v>16</v>
      </c>
      <c r="F6310">
        <v>16</v>
      </c>
      <c r="G6310">
        <v>11.27</v>
      </c>
      <c r="H6310" t="str">
        <f>_xlfn.XLOOKUP(Table1[[#This Row],[MyyjäID]],myyjat!$A$2:$A$16,myyjat!$B$2:$B$16)</f>
        <v>Sanni</v>
      </c>
      <c r="I6310">
        <f>_xlfn.XLOOKUP(Table1[[#This Row],[Tuotenumero]],tuotteet!$A$2:$A$26,tuotteet!$C$2:$C$26)</f>
        <v>4</v>
      </c>
      <c r="J6310" t="str">
        <f>_xlfn.XLOOKUP(Table1[[#This Row],[ryhmäID]],ryhmat!$A$2:$A$7,ryhmat!$B$2:$B$7)</f>
        <v>Tarvikkeet</v>
      </c>
      <c r="K6310">
        <f>Table1[[#This Row],[Myyntihinta]]-Table1[[#This Row],[Ostohinta]]</f>
        <v>4.7300000000000004</v>
      </c>
    </row>
    <row r="6311" spans="1:11" x14ac:dyDescent="0.2">
      <c r="A6311">
        <v>56809</v>
      </c>
      <c r="B6311" s="21">
        <v>45268</v>
      </c>
      <c r="C6311" s="26" t="s">
        <v>828</v>
      </c>
      <c r="D6311">
        <v>1</v>
      </c>
      <c r="E6311">
        <v>14</v>
      </c>
      <c r="F6311">
        <v>16</v>
      </c>
      <c r="G6311">
        <v>11.27</v>
      </c>
      <c r="H6311" t="str">
        <f>_xlfn.XLOOKUP(Table1[[#This Row],[MyyjäID]],myyjat!$A$2:$A$16,myyjat!$B$2:$B$16)</f>
        <v>Hillevi</v>
      </c>
      <c r="I6311">
        <f>_xlfn.XLOOKUP(Table1[[#This Row],[Tuotenumero]],tuotteet!$A$2:$A$26,tuotteet!$C$2:$C$26)</f>
        <v>4</v>
      </c>
      <c r="J6311" t="str">
        <f>_xlfn.XLOOKUP(Table1[[#This Row],[ryhmäID]],ryhmat!$A$2:$A$7,ryhmat!$B$2:$B$7)</f>
        <v>Tarvikkeet</v>
      </c>
      <c r="K6311">
        <f>Table1[[#This Row],[Myyntihinta]]-Table1[[#This Row],[Ostohinta]]</f>
        <v>4.7300000000000004</v>
      </c>
    </row>
    <row r="6312" spans="1:11" x14ac:dyDescent="0.2">
      <c r="A6312">
        <v>56810</v>
      </c>
      <c r="B6312" s="21">
        <v>45269</v>
      </c>
      <c r="C6312" s="26" t="s">
        <v>828</v>
      </c>
      <c r="D6312">
        <v>1</v>
      </c>
      <c r="E6312">
        <v>6</v>
      </c>
      <c r="F6312">
        <v>16</v>
      </c>
      <c r="G6312">
        <v>11.27</v>
      </c>
      <c r="H6312" t="str">
        <f>_xlfn.XLOOKUP(Table1[[#This Row],[MyyjäID]],myyjat!$A$2:$A$16,myyjat!$B$2:$B$16)</f>
        <v>Hessu</v>
      </c>
      <c r="I6312">
        <f>_xlfn.XLOOKUP(Table1[[#This Row],[Tuotenumero]],tuotteet!$A$2:$A$26,tuotteet!$C$2:$C$26)</f>
        <v>4</v>
      </c>
      <c r="J6312" t="str">
        <f>_xlfn.XLOOKUP(Table1[[#This Row],[ryhmäID]],ryhmat!$A$2:$A$7,ryhmat!$B$2:$B$7)</f>
        <v>Tarvikkeet</v>
      </c>
      <c r="K6312">
        <f>Table1[[#This Row],[Myyntihinta]]-Table1[[#This Row],[Ostohinta]]</f>
        <v>4.7300000000000004</v>
      </c>
    </row>
    <row r="6313" spans="1:11" x14ac:dyDescent="0.2">
      <c r="A6313">
        <v>56811</v>
      </c>
      <c r="B6313" s="21">
        <v>45269</v>
      </c>
      <c r="C6313" s="26" t="s">
        <v>827</v>
      </c>
      <c r="D6313">
        <v>1</v>
      </c>
      <c r="E6313">
        <v>7</v>
      </c>
      <c r="F6313">
        <v>260</v>
      </c>
      <c r="G6313">
        <v>139.79</v>
      </c>
      <c r="H6313" t="str">
        <f>_xlfn.XLOOKUP(Table1[[#This Row],[MyyjäID]],myyjat!$A$2:$A$16,myyjat!$B$2:$B$16)</f>
        <v>Rauno</v>
      </c>
      <c r="I6313">
        <f>_xlfn.XLOOKUP(Table1[[#This Row],[Tuotenumero]],tuotteet!$A$2:$A$26,tuotteet!$C$2:$C$26)</f>
        <v>1</v>
      </c>
      <c r="J6313" t="str">
        <f>_xlfn.XLOOKUP(Table1[[#This Row],[ryhmäID]],ryhmat!$A$2:$A$7,ryhmat!$B$2:$B$7)</f>
        <v>Äänentoisto</v>
      </c>
      <c r="K6313">
        <f>Table1[[#This Row],[Myyntihinta]]-Table1[[#This Row],[Ostohinta]]</f>
        <v>120.21000000000001</v>
      </c>
    </row>
    <row r="6314" spans="1:11" x14ac:dyDescent="0.2">
      <c r="A6314">
        <v>56812</v>
      </c>
      <c r="B6314" s="21">
        <v>45269</v>
      </c>
      <c r="C6314" s="26" t="s">
        <v>828</v>
      </c>
      <c r="D6314">
        <v>1</v>
      </c>
      <c r="E6314">
        <v>18</v>
      </c>
      <c r="F6314">
        <v>16</v>
      </c>
      <c r="G6314">
        <v>11.27</v>
      </c>
      <c r="H6314" t="str">
        <f>_xlfn.XLOOKUP(Table1[[#This Row],[MyyjäID]],myyjat!$A$2:$A$16,myyjat!$B$2:$B$16)</f>
        <v>Juhani</v>
      </c>
      <c r="I6314">
        <f>_xlfn.XLOOKUP(Table1[[#This Row],[Tuotenumero]],tuotteet!$A$2:$A$26,tuotteet!$C$2:$C$26)</f>
        <v>4</v>
      </c>
      <c r="J6314" t="str">
        <f>_xlfn.XLOOKUP(Table1[[#This Row],[ryhmäID]],ryhmat!$A$2:$A$7,ryhmat!$B$2:$B$7)</f>
        <v>Tarvikkeet</v>
      </c>
      <c r="K6314">
        <f>Table1[[#This Row],[Myyntihinta]]-Table1[[#This Row],[Ostohinta]]</f>
        <v>4.7300000000000004</v>
      </c>
    </row>
    <row r="6315" spans="1:11" x14ac:dyDescent="0.2">
      <c r="A6315">
        <v>56813</v>
      </c>
      <c r="B6315" s="21">
        <v>45269</v>
      </c>
      <c r="C6315" s="26" t="s">
        <v>828</v>
      </c>
      <c r="D6315">
        <v>1</v>
      </c>
      <c r="E6315">
        <v>16</v>
      </c>
      <c r="F6315">
        <v>16</v>
      </c>
      <c r="G6315">
        <v>11.27</v>
      </c>
      <c r="H6315" t="str">
        <f>_xlfn.XLOOKUP(Table1[[#This Row],[MyyjäID]],myyjat!$A$2:$A$16,myyjat!$B$2:$B$16)</f>
        <v>Sanni</v>
      </c>
      <c r="I6315">
        <f>_xlfn.XLOOKUP(Table1[[#This Row],[Tuotenumero]],tuotteet!$A$2:$A$26,tuotteet!$C$2:$C$26)</f>
        <v>4</v>
      </c>
      <c r="J6315" t="str">
        <f>_xlfn.XLOOKUP(Table1[[#This Row],[ryhmäID]],ryhmat!$A$2:$A$7,ryhmat!$B$2:$B$7)</f>
        <v>Tarvikkeet</v>
      </c>
      <c r="K6315">
        <f>Table1[[#This Row],[Myyntihinta]]-Table1[[#This Row],[Ostohinta]]</f>
        <v>4.7300000000000004</v>
      </c>
    </row>
    <row r="6316" spans="1:11" x14ac:dyDescent="0.2">
      <c r="A6316">
        <v>56814</v>
      </c>
      <c r="B6316" s="21">
        <v>45270</v>
      </c>
      <c r="C6316" s="26" t="s">
        <v>831</v>
      </c>
      <c r="D6316">
        <v>1</v>
      </c>
      <c r="E6316">
        <v>5</v>
      </c>
      <c r="F6316">
        <v>120</v>
      </c>
      <c r="G6316">
        <v>79.41</v>
      </c>
      <c r="H6316" t="str">
        <f>_xlfn.XLOOKUP(Table1[[#This Row],[MyyjäID]],myyjat!$A$2:$A$16,myyjat!$B$2:$B$16)</f>
        <v>Liisa</v>
      </c>
      <c r="I6316">
        <f>_xlfn.XLOOKUP(Table1[[#This Row],[Tuotenumero]],tuotteet!$A$2:$A$26,tuotteet!$C$2:$C$26)</f>
        <v>6</v>
      </c>
      <c r="J6316" t="str">
        <f>_xlfn.XLOOKUP(Table1[[#This Row],[ryhmäID]],ryhmat!$A$2:$A$7,ryhmat!$B$2:$B$7)</f>
        <v>Digiboxit</v>
      </c>
      <c r="K6316">
        <f>Table1[[#This Row],[Myyntihinta]]-Table1[[#This Row],[Ostohinta]]</f>
        <v>40.590000000000003</v>
      </c>
    </row>
    <row r="6317" spans="1:11" x14ac:dyDescent="0.2">
      <c r="A6317">
        <v>56815</v>
      </c>
      <c r="B6317" s="21">
        <v>45270</v>
      </c>
      <c r="C6317" s="26" t="s">
        <v>830</v>
      </c>
      <c r="D6317">
        <v>1</v>
      </c>
      <c r="E6317">
        <v>7</v>
      </c>
      <c r="F6317">
        <v>60</v>
      </c>
      <c r="G6317">
        <v>46.16</v>
      </c>
      <c r="H6317" t="str">
        <f>_xlfn.XLOOKUP(Table1[[#This Row],[MyyjäID]],myyjat!$A$2:$A$16,myyjat!$B$2:$B$16)</f>
        <v>Rauno</v>
      </c>
      <c r="I6317">
        <f>_xlfn.XLOOKUP(Table1[[#This Row],[Tuotenumero]],tuotteet!$A$2:$A$26,tuotteet!$C$2:$C$26)</f>
        <v>4</v>
      </c>
      <c r="J6317" t="str">
        <f>_xlfn.XLOOKUP(Table1[[#This Row],[ryhmäID]],ryhmat!$A$2:$A$7,ryhmat!$B$2:$B$7)</f>
        <v>Tarvikkeet</v>
      </c>
      <c r="K6317">
        <f>Table1[[#This Row],[Myyntihinta]]-Table1[[#This Row],[Ostohinta]]</f>
        <v>13.840000000000003</v>
      </c>
    </row>
    <row r="6318" spans="1:11" x14ac:dyDescent="0.2">
      <c r="A6318">
        <v>56816</v>
      </c>
      <c r="B6318" s="21">
        <v>45270</v>
      </c>
      <c r="C6318" s="26" t="s">
        <v>828</v>
      </c>
      <c r="D6318">
        <v>1</v>
      </c>
      <c r="E6318">
        <v>7</v>
      </c>
      <c r="F6318">
        <v>16</v>
      </c>
      <c r="G6318">
        <v>11.27</v>
      </c>
      <c r="H6318" t="str">
        <f>_xlfn.XLOOKUP(Table1[[#This Row],[MyyjäID]],myyjat!$A$2:$A$16,myyjat!$B$2:$B$16)</f>
        <v>Rauno</v>
      </c>
      <c r="I6318">
        <f>_xlfn.XLOOKUP(Table1[[#This Row],[Tuotenumero]],tuotteet!$A$2:$A$26,tuotteet!$C$2:$C$26)</f>
        <v>4</v>
      </c>
      <c r="J6318" t="str">
        <f>_xlfn.XLOOKUP(Table1[[#This Row],[ryhmäID]],ryhmat!$A$2:$A$7,ryhmat!$B$2:$B$7)</f>
        <v>Tarvikkeet</v>
      </c>
      <c r="K6318">
        <f>Table1[[#This Row],[Myyntihinta]]-Table1[[#This Row],[Ostohinta]]</f>
        <v>4.7300000000000004</v>
      </c>
    </row>
    <row r="6319" spans="1:11" x14ac:dyDescent="0.2">
      <c r="A6319">
        <v>56817</v>
      </c>
      <c r="B6319" s="21">
        <v>45271</v>
      </c>
      <c r="C6319" s="26" t="s">
        <v>829</v>
      </c>
      <c r="D6319">
        <v>1</v>
      </c>
      <c r="E6319">
        <v>6</v>
      </c>
      <c r="F6319">
        <v>350</v>
      </c>
      <c r="G6319">
        <v>238.27</v>
      </c>
      <c r="H6319" t="str">
        <f>_xlfn.XLOOKUP(Table1[[#This Row],[MyyjäID]],myyjat!$A$2:$A$16,myyjat!$B$2:$B$16)</f>
        <v>Hessu</v>
      </c>
      <c r="I6319">
        <f>_xlfn.XLOOKUP(Table1[[#This Row],[Tuotenumero]],tuotteet!$A$2:$A$26,tuotteet!$C$2:$C$26)</f>
        <v>3</v>
      </c>
      <c r="J6319" t="str">
        <f>_xlfn.XLOOKUP(Table1[[#This Row],[ryhmäID]],ryhmat!$A$2:$A$7,ryhmat!$B$2:$B$7)</f>
        <v>TV</v>
      </c>
      <c r="K6319">
        <f>Table1[[#This Row],[Myyntihinta]]-Table1[[#This Row],[Ostohinta]]</f>
        <v>111.72999999999999</v>
      </c>
    </row>
    <row r="6320" spans="1:11" x14ac:dyDescent="0.2">
      <c r="A6320">
        <v>56818</v>
      </c>
      <c r="B6320" s="21">
        <v>45271</v>
      </c>
      <c r="C6320" s="26" t="s">
        <v>828</v>
      </c>
      <c r="D6320">
        <v>1</v>
      </c>
      <c r="E6320">
        <v>15</v>
      </c>
      <c r="F6320">
        <v>16</v>
      </c>
      <c r="G6320">
        <v>11.27</v>
      </c>
      <c r="H6320" t="str">
        <f>_xlfn.XLOOKUP(Table1[[#This Row],[MyyjäID]],myyjat!$A$2:$A$16,myyjat!$B$2:$B$16)</f>
        <v>Sohvi</v>
      </c>
      <c r="I6320">
        <f>_xlfn.XLOOKUP(Table1[[#This Row],[Tuotenumero]],tuotteet!$A$2:$A$26,tuotteet!$C$2:$C$26)</f>
        <v>4</v>
      </c>
      <c r="J6320" t="str">
        <f>_xlfn.XLOOKUP(Table1[[#This Row],[ryhmäID]],ryhmat!$A$2:$A$7,ryhmat!$B$2:$B$7)</f>
        <v>Tarvikkeet</v>
      </c>
      <c r="K6320">
        <f>Table1[[#This Row],[Myyntihinta]]-Table1[[#This Row],[Ostohinta]]</f>
        <v>4.7300000000000004</v>
      </c>
    </row>
    <row r="6321" spans="1:11" x14ac:dyDescent="0.2">
      <c r="A6321">
        <v>56819</v>
      </c>
      <c r="B6321" s="21">
        <v>45271</v>
      </c>
      <c r="C6321" s="26" t="s">
        <v>828</v>
      </c>
      <c r="D6321">
        <v>1</v>
      </c>
      <c r="E6321">
        <v>13</v>
      </c>
      <c r="F6321">
        <v>16</v>
      </c>
      <c r="G6321">
        <v>11.27</v>
      </c>
      <c r="H6321" t="str">
        <f>_xlfn.XLOOKUP(Table1[[#This Row],[MyyjäID]],myyjat!$A$2:$A$16,myyjat!$B$2:$B$16)</f>
        <v>Mari</v>
      </c>
      <c r="I6321">
        <f>_xlfn.XLOOKUP(Table1[[#This Row],[Tuotenumero]],tuotteet!$A$2:$A$26,tuotteet!$C$2:$C$26)</f>
        <v>4</v>
      </c>
      <c r="J6321" t="str">
        <f>_xlfn.XLOOKUP(Table1[[#This Row],[ryhmäID]],ryhmat!$A$2:$A$7,ryhmat!$B$2:$B$7)</f>
        <v>Tarvikkeet</v>
      </c>
      <c r="K6321">
        <f>Table1[[#This Row],[Myyntihinta]]-Table1[[#This Row],[Ostohinta]]</f>
        <v>4.7300000000000004</v>
      </c>
    </row>
    <row r="6322" spans="1:11" x14ac:dyDescent="0.2">
      <c r="A6322">
        <v>56820</v>
      </c>
      <c r="B6322" s="21">
        <v>45272</v>
      </c>
      <c r="C6322" s="26" t="s">
        <v>828</v>
      </c>
      <c r="D6322">
        <v>1</v>
      </c>
      <c r="E6322">
        <v>3</v>
      </c>
      <c r="F6322">
        <v>16</v>
      </c>
      <c r="G6322">
        <v>11.27</v>
      </c>
      <c r="H6322" t="str">
        <f>_xlfn.XLOOKUP(Table1[[#This Row],[MyyjäID]],myyjat!$A$2:$A$16,myyjat!$B$2:$B$16)</f>
        <v>Pekka</v>
      </c>
      <c r="I6322">
        <f>_xlfn.XLOOKUP(Table1[[#This Row],[Tuotenumero]],tuotteet!$A$2:$A$26,tuotteet!$C$2:$C$26)</f>
        <v>4</v>
      </c>
      <c r="J6322" t="str">
        <f>_xlfn.XLOOKUP(Table1[[#This Row],[ryhmäID]],ryhmat!$A$2:$A$7,ryhmat!$B$2:$B$7)</f>
        <v>Tarvikkeet</v>
      </c>
      <c r="K6322">
        <f>Table1[[#This Row],[Myyntihinta]]-Table1[[#This Row],[Ostohinta]]</f>
        <v>4.7300000000000004</v>
      </c>
    </row>
    <row r="6323" spans="1:11" x14ac:dyDescent="0.2">
      <c r="A6323">
        <v>56821</v>
      </c>
      <c r="B6323" s="21">
        <v>45273</v>
      </c>
      <c r="C6323" s="26" t="s">
        <v>827</v>
      </c>
      <c r="D6323">
        <v>1</v>
      </c>
      <c r="E6323">
        <v>9</v>
      </c>
      <c r="F6323">
        <v>260</v>
      </c>
      <c r="G6323">
        <v>139.79</v>
      </c>
      <c r="H6323" t="str">
        <f>_xlfn.XLOOKUP(Table1[[#This Row],[MyyjäID]],myyjat!$A$2:$A$16,myyjat!$B$2:$B$16)</f>
        <v>Maija</v>
      </c>
      <c r="I6323">
        <f>_xlfn.XLOOKUP(Table1[[#This Row],[Tuotenumero]],tuotteet!$A$2:$A$26,tuotteet!$C$2:$C$26)</f>
        <v>1</v>
      </c>
      <c r="J6323" t="str">
        <f>_xlfn.XLOOKUP(Table1[[#This Row],[ryhmäID]],ryhmat!$A$2:$A$7,ryhmat!$B$2:$B$7)</f>
        <v>Äänentoisto</v>
      </c>
      <c r="K6323">
        <f>Table1[[#This Row],[Myyntihinta]]-Table1[[#This Row],[Ostohinta]]</f>
        <v>120.21000000000001</v>
      </c>
    </row>
    <row r="6324" spans="1:11" x14ac:dyDescent="0.2">
      <c r="A6324">
        <v>56822</v>
      </c>
      <c r="B6324" s="21">
        <v>45273</v>
      </c>
      <c r="C6324" s="26" t="s">
        <v>828</v>
      </c>
      <c r="D6324">
        <v>1</v>
      </c>
      <c r="E6324">
        <v>7</v>
      </c>
      <c r="F6324">
        <v>16</v>
      </c>
      <c r="G6324">
        <v>11.27</v>
      </c>
      <c r="H6324" t="str">
        <f>_xlfn.XLOOKUP(Table1[[#This Row],[MyyjäID]],myyjat!$A$2:$A$16,myyjat!$B$2:$B$16)</f>
        <v>Rauno</v>
      </c>
      <c r="I6324">
        <f>_xlfn.XLOOKUP(Table1[[#This Row],[Tuotenumero]],tuotteet!$A$2:$A$26,tuotteet!$C$2:$C$26)</f>
        <v>4</v>
      </c>
      <c r="J6324" t="str">
        <f>_xlfn.XLOOKUP(Table1[[#This Row],[ryhmäID]],ryhmat!$A$2:$A$7,ryhmat!$B$2:$B$7)</f>
        <v>Tarvikkeet</v>
      </c>
      <c r="K6324">
        <f>Table1[[#This Row],[Myyntihinta]]-Table1[[#This Row],[Ostohinta]]</f>
        <v>4.7300000000000004</v>
      </c>
    </row>
    <row r="6325" spans="1:11" x14ac:dyDescent="0.2">
      <c r="A6325">
        <v>56823</v>
      </c>
      <c r="B6325" s="21">
        <v>45273</v>
      </c>
      <c r="C6325" s="26" t="s">
        <v>828</v>
      </c>
      <c r="D6325">
        <v>1</v>
      </c>
      <c r="E6325">
        <v>16</v>
      </c>
      <c r="F6325">
        <v>16</v>
      </c>
      <c r="G6325">
        <v>11.27</v>
      </c>
      <c r="H6325" t="str">
        <f>_xlfn.XLOOKUP(Table1[[#This Row],[MyyjäID]],myyjat!$A$2:$A$16,myyjat!$B$2:$B$16)</f>
        <v>Sanni</v>
      </c>
      <c r="I6325">
        <f>_xlfn.XLOOKUP(Table1[[#This Row],[Tuotenumero]],tuotteet!$A$2:$A$26,tuotteet!$C$2:$C$26)</f>
        <v>4</v>
      </c>
      <c r="J6325" t="str">
        <f>_xlfn.XLOOKUP(Table1[[#This Row],[ryhmäID]],ryhmat!$A$2:$A$7,ryhmat!$B$2:$B$7)</f>
        <v>Tarvikkeet</v>
      </c>
      <c r="K6325">
        <f>Table1[[#This Row],[Myyntihinta]]-Table1[[#This Row],[Ostohinta]]</f>
        <v>4.7300000000000004</v>
      </c>
    </row>
    <row r="6326" spans="1:11" x14ac:dyDescent="0.2">
      <c r="A6326">
        <v>56824</v>
      </c>
      <c r="B6326" s="21">
        <v>45273</v>
      </c>
      <c r="C6326" s="26" t="s">
        <v>828</v>
      </c>
      <c r="D6326">
        <v>1</v>
      </c>
      <c r="E6326">
        <v>9</v>
      </c>
      <c r="F6326">
        <v>16</v>
      </c>
      <c r="G6326">
        <v>11.27</v>
      </c>
      <c r="H6326" t="str">
        <f>_xlfn.XLOOKUP(Table1[[#This Row],[MyyjäID]],myyjat!$A$2:$A$16,myyjat!$B$2:$B$16)</f>
        <v>Maija</v>
      </c>
      <c r="I6326">
        <f>_xlfn.XLOOKUP(Table1[[#This Row],[Tuotenumero]],tuotteet!$A$2:$A$26,tuotteet!$C$2:$C$26)</f>
        <v>4</v>
      </c>
      <c r="J6326" t="str">
        <f>_xlfn.XLOOKUP(Table1[[#This Row],[ryhmäID]],ryhmat!$A$2:$A$7,ryhmat!$B$2:$B$7)</f>
        <v>Tarvikkeet</v>
      </c>
      <c r="K6326">
        <f>Table1[[#This Row],[Myyntihinta]]-Table1[[#This Row],[Ostohinta]]</f>
        <v>4.7300000000000004</v>
      </c>
    </row>
    <row r="6327" spans="1:11" x14ac:dyDescent="0.2">
      <c r="A6327">
        <v>56825</v>
      </c>
      <c r="B6327" s="21">
        <v>45273</v>
      </c>
      <c r="C6327" s="26" t="s">
        <v>828</v>
      </c>
      <c r="D6327">
        <v>1</v>
      </c>
      <c r="E6327">
        <v>2</v>
      </c>
      <c r="F6327">
        <v>16</v>
      </c>
      <c r="G6327">
        <v>11.27</v>
      </c>
      <c r="H6327" t="str">
        <f>_xlfn.XLOOKUP(Table1[[#This Row],[MyyjäID]],myyjat!$A$2:$A$16,myyjat!$B$2:$B$16)</f>
        <v>Petteri</v>
      </c>
      <c r="I6327">
        <f>_xlfn.XLOOKUP(Table1[[#This Row],[Tuotenumero]],tuotteet!$A$2:$A$26,tuotteet!$C$2:$C$26)</f>
        <v>4</v>
      </c>
      <c r="J6327" t="str">
        <f>_xlfn.XLOOKUP(Table1[[#This Row],[ryhmäID]],ryhmat!$A$2:$A$7,ryhmat!$B$2:$B$7)</f>
        <v>Tarvikkeet</v>
      </c>
      <c r="K6327">
        <f>Table1[[#This Row],[Myyntihinta]]-Table1[[#This Row],[Ostohinta]]</f>
        <v>4.7300000000000004</v>
      </c>
    </row>
    <row r="6328" spans="1:11" x14ac:dyDescent="0.2">
      <c r="A6328">
        <v>56826</v>
      </c>
      <c r="B6328" s="21">
        <v>45273</v>
      </c>
      <c r="C6328" s="26" t="s">
        <v>826</v>
      </c>
      <c r="D6328">
        <v>1</v>
      </c>
      <c r="E6328">
        <v>5</v>
      </c>
      <c r="F6328">
        <v>19</v>
      </c>
      <c r="G6328">
        <v>9.69</v>
      </c>
      <c r="H6328" t="str">
        <f>_xlfn.XLOOKUP(Table1[[#This Row],[MyyjäID]],myyjat!$A$2:$A$16,myyjat!$B$2:$B$16)</f>
        <v>Liisa</v>
      </c>
      <c r="I6328">
        <f>_xlfn.XLOOKUP(Table1[[#This Row],[Tuotenumero]],tuotteet!$A$2:$A$26,tuotteet!$C$2:$C$26)</f>
        <v>4</v>
      </c>
      <c r="J6328" t="str">
        <f>_xlfn.XLOOKUP(Table1[[#This Row],[ryhmäID]],ryhmat!$A$2:$A$7,ryhmat!$B$2:$B$7)</f>
        <v>Tarvikkeet</v>
      </c>
      <c r="K6328">
        <f>Table1[[#This Row],[Myyntihinta]]-Table1[[#This Row],[Ostohinta]]</f>
        <v>9.31</v>
      </c>
    </row>
    <row r="6329" spans="1:11" x14ac:dyDescent="0.2">
      <c r="A6329">
        <v>56827</v>
      </c>
      <c r="B6329" s="21">
        <v>45274</v>
      </c>
      <c r="C6329" s="26" t="s">
        <v>828</v>
      </c>
      <c r="D6329">
        <v>1</v>
      </c>
      <c r="E6329">
        <v>3</v>
      </c>
      <c r="F6329">
        <v>16</v>
      </c>
      <c r="G6329">
        <v>11.27</v>
      </c>
      <c r="H6329" t="str">
        <f>_xlfn.XLOOKUP(Table1[[#This Row],[MyyjäID]],myyjat!$A$2:$A$16,myyjat!$B$2:$B$16)</f>
        <v>Pekka</v>
      </c>
      <c r="I6329">
        <f>_xlfn.XLOOKUP(Table1[[#This Row],[Tuotenumero]],tuotteet!$A$2:$A$26,tuotteet!$C$2:$C$26)</f>
        <v>4</v>
      </c>
      <c r="J6329" t="str">
        <f>_xlfn.XLOOKUP(Table1[[#This Row],[ryhmäID]],ryhmat!$A$2:$A$7,ryhmat!$B$2:$B$7)</f>
        <v>Tarvikkeet</v>
      </c>
      <c r="K6329">
        <f>Table1[[#This Row],[Myyntihinta]]-Table1[[#This Row],[Ostohinta]]</f>
        <v>4.7300000000000004</v>
      </c>
    </row>
    <row r="6330" spans="1:11" x14ac:dyDescent="0.2">
      <c r="A6330">
        <v>56828</v>
      </c>
      <c r="B6330" s="21">
        <v>45274</v>
      </c>
      <c r="C6330" s="26" t="s">
        <v>828</v>
      </c>
      <c r="D6330">
        <v>1</v>
      </c>
      <c r="E6330">
        <v>7</v>
      </c>
      <c r="F6330">
        <v>16</v>
      </c>
      <c r="G6330">
        <v>11.27</v>
      </c>
      <c r="H6330" t="str">
        <f>_xlfn.XLOOKUP(Table1[[#This Row],[MyyjäID]],myyjat!$A$2:$A$16,myyjat!$B$2:$B$16)</f>
        <v>Rauno</v>
      </c>
      <c r="I6330">
        <f>_xlfn.XLOOKUP(Table1[[#This Row],[Tuotenumero]],tuotteet!$A$2:$A$26,tuotteet!$C$2:$C$26)</f>
        <v>4</v>
      </c>
      <c r="J6330" t="str">
        <f>_xlfn.XLOOKUP(Table1[[#This Row],[ryhmäID]],ryhmat!$A$2:$A$7,ryhmat!$B$2:$B$7)</f>
        <v>Tarvikkeet</v>
      </c>
      <c r="K6330">
        <f>Table1[[#This Row],[Myyntihinta]]-Table1[[#This Row],[Ostohinta]]</f>
        <v>4.7300000000000004</v>
      </c>
    </row>
    <row r="6331" spans="1:11" x14ac:dyDescent="0.2">
      <c r="A6331">
        <v>56829</v>
      </c>
      <c r="B6331" s="21">
        <v>45274</v>
      </c>
      <c r="C6331" s="26" t="s">
        <v>828</v>
      </c>
      <c r="D6331">
        <v>1</v>
      </c>
      <c r="E6331">
        <v>16</v>
      </c>
      <c r="F6331">
        <v>16</v>
      </c>
      <c r="G6331">
        <v>11.27</v>
      </c>
      <c r="H6331" t="str">
        <f>_xlfn.XLOOKUP(Table1[[#This Row],[MyyjäID]],myyjat!$A$2:$A$16,myyjat!$B$2:$B$16)</f>
        <v>Sanni</v>
      </c>
      <c r="I6331">
        <f>_xlfn.XLOOKUP(Table1[[#This Row],[Tuotenumero]],tuotteet!$A$2:$A$26,tuotteet!$C$2:$C$26)</f>
        <v>4</v>
      </c>
      <c r="J6331" t="str">
        <f>_xlfn.XLOOKUP(Table1[[#This Row],[ryhmäID]],ryhmat!$A$2:$A$7,ryhmat!$B$2:$B$7)</f>
        <v>Tarvikkeet</v>
      </c>
      <c r="K6331">
        <f>Table1[[#This Row],[Myyntihinta]]-Table1[[#This Row],[Ostohinta]]</f>
        <v>4.7300000000000004</v>
      </c>
    </row>
    <row r="6332" spans="1:11" x14ac:dyDescent="0.2">
      <c r="A6332">
        <v>56830</v>
      </c>
      <c r="B6332" s="21">
        <v>45275</v>
      </c>
      <c r="C6332" s="26" t="s">
        <v>828</v>
      </c>
      <c r="D6332">
        <v>1</v>
      </c>
      <c r="E6332">
        <v>9</v>
      </c>
      <c r="F6332">
        <v>16</v>
      </c>
      <c r="G6332">
        <v>11.27</v>
      </c>
      <c r="H6332" t="str">
        <f>_xlfn.XLOOKUP(Table1[[#This Row],[MyyjäID]],myyjat!$A$2:$A$16,myyjat!$B$2:$B$16)</f>
        <v>Maija</v>
      </c>
      <c r="I6332">
        <f>_xlfn.XLOOKUP(Table1[[#This Row],[Tuotenumero]],tuotteet!$A$2:$A$26,tuotteet!$C$2:$C$26)</f>
        <v>4</v>
      </c>
      <c r="J6332" t="str">
        <f>_xlfn.XLOOKUP(Table1[[#This Row],[ryhmäID]],ryhmat!$A$2:$A$7,ryhmat!$B$2:$B$7)</f>
        <v>Tarvikkeet</v>
      </c>
      <c r="K6332">
        <f>Table1[[#This Row],[Myyntihinta]]-Table1[[#This Row],[Ostohinta]]</f>
        <v>4.7300000000000004</v>
      </c>
    </row>
    <row r="6333" spans="1:11" x14ac:dyDescent="0.2">
      <c r="A6333">
        <v>56831</v>
      </c>
      <c r="B6333" s="21">
        <v>45275</v>
      </c>
      <c r="C6333" s="26" t="s">
        <v>833</v>
      </c>
      <c r="D6333">
        <v>1</v>
      </c>
      <c r="E6333">
        <v>5</v>
      </c>
      <c r="F6333">
        <v>35</v>
      </c>
      <c r="G6333">
        <v>20.28</v>
      </c>
      <c r="H6333" t="str">
        <f>_xlfn.XLOOKUP(Table1[[#This Row],[MyyjäID]],myyjat!$A$2:$A$16,myyjat!$B$2:$B$16)</f>
        <v>Liisa</v>
      </c>
      <c r="I6333">
        <f>_xlfn.XLOOKUP(Table1[[#This Row],[Tuotenumero]],tuotteet!$A$2:$A$26,tuotteet!$C$2:$C$26)</f>
        <v>4</v>
      </c>
      <c r="J6333" t="str">
        <f>_xlfn.XLOOKUP(Table1[[#This Row],[ryhmäID]],ryhmat!$A$2:$A$7,ryhmat!$B$2:$B$7)</f>
        <v>Tarvikkeet</v>
      </c>
      <c r="K6333">
        <f>Table1[[#This Row],[Myyntihinta]]-Table1[[#This Row],[Ostohinta]]</f>
        <v>14.719999999999999</v>
      </c>
    </row>
    <row r="6334" spans="1:11" x14ac:dyDescent="0.2">
      <c r="A6334">
        <v>56832</v>
      </c>
      <c r="B6334" s="21">
        <v>45276</v>
      </c>
      <c r="C6334" s="26" t="s">
        <v>828</v>
      </c>
      <c r="D6334">
        <v>1</v>
      </c>
      <c r="E6334">
        <v>11</v>
      </c>
      <c r="F6334">
        <v>16</v>
      </c>
      <c r="G6334">
        <v>11.27</v>
      </c>
      <c r="H6334" t="str">
        <f>_xlfn.XLOOKUP(Table1[[#This Row],[MyyjäID]],myyjat!$A$2:$A$16,myyjat!$B$2:$B$16)</f>
        <v>Lisbeth</v>
      </c>
      <c r="I6334">
        <f>_xlfn.XLOOKUP(Table1[[#This Row],[Tuotenumero]],tuotteet!$A$2:$A$26,tuotteet!$C$2:$C$26)</f>
        <v>4</v>
      </c>
      <c r="J6334" t="str">
        <f>_xlfn.XLOOKUP(Table1[[#This Row],[ryhmäID]],ryhmat!$A$2:$A$7,ryhmat!$B$2:$B$7)</f>
        <v>Tarvikkeet</v>
      </c>
      <c r="K6334">
        <f>Table1[[#This Row],[Myyntihinta]]-Table1[[#This Row],[Ostohinta]]</f>
        <v>4.7300000000000004</v>
      </c>
    </row>
    <row r="6335" spans="1:11" x14ac:dyDescent="0.2">
      <c r="A6335">
        <v>56833</v>
      </c>
      <c r="B6335" s="21">
        <v>45276</v>
      </c>
      <c r="C6335" s="26" t="s">
        <v>828</v>
      </c>
      <c r="D6335">
        <v>1</v>
      </c>
      <c r="E6335">
        <v>16</v>
      </c>
      <c r="F6335">
        <v>16</v>
      </c>
      <c r="G6335">
        <v>11.27</v>
      </c>
      <c r="H6335" t="str">
        <f>_xlfn.XLOOKUP(Table1[[#This Row],[MyyjäID]],myyjat!$A$2:$A$16,myyjat!$B$2:$B$16)</f>
        <v>Sanni</v>
      </c>
      <c r="I6335">
        <f>_xlfn.XLOOKUP(Table1[[#This Row],[Tuotenumero]],tuotteet!$A$2:$A$26,tuotteet!$C$2:$C$26)</f>
        <v>4</v>
      </c>
      <c r="J6335" t="str">
        <f>_xlfn.XLOOKUP(Table1[[#This Row],[ryhmäID]],ryhmat!$A$2:$A$7,ryhmat!$B$2:$B$7)</f>
        <v>Tarvikkeet</v>
      </c>
      <c r="K6335">
        <f>Table1[[#This Row],[Myyntihinta]]-Table1[[#This Row],[Ostohinta]]</f>
        <v>4.7300000000000004</v>
      </c>
    </row>
    <row r="6336" spans="1:11" x14ac:dyDescent="0.2">
      <c r="A6336">
        <v>56834</v>
      </c>
      <c r="B6336" s="21">
        <v>45277</v>
      </c>
      <c r="C6336" s="26" t="s">
        <v>829</v>
      </c>
      <c r="D6336">
        <v>1</v>
      </c>
      <c r="E6336">
        <v>6</v>
      </c>
      <c r="F6336">
        <v>350</v>
      </c>
      <c r="G6336">
        <v>238.27</v>
      </c>
      <c r="H6336" t="str">
        <f>_xlfn.XLOOKUP(Table1[[#This Row],[MyyjäID]],myyjat!$A$2:$A$16,myyjat!$B$2:$B$16)</f>
        <v>Hessu</v>
      </c>
      <c r="I6336">
        <f>_xlfn.XLOOKUP(Table1[[#This Row],[Tuotenumero]],tuotteet!$A$2:$A$26,tuotteet!$C$2:$C$26)</f>
        <v>3</v>
      </c>
      <c r="J6336" t="str">
        <f>_xlfn.XLOOKUP(Table1[[#This Row],[ryhmäID]],ryhmat!$A$2:$A$7,ryhmat!$B$2:$B$7)</f>
        <v>TV</v>
      </c>
      <c r="K6336">
        <f>Table1[[#This Row],[Myyntihinta]]-Table1[[#This Row],[Ostohinta]]</f>
        <v>111.72999999999999</v>
      </c>
    </row>
    <row r="6337" spans="1:11" x14ac:dyDescent="0.2">
      <c r="A6337">
        <v>56835</v>
      </c>
      <c r="B6337" s="21">
        <v>45277</v>
      </c>
      <c r="C6337" s="26" t="s">
        <v>827</v>
      </c>
      <c r="D6337">
        <v>1</v>
      </c>
      <c r="E6337">
        <v>7</v>
      </c>
      <c r="F6337">
        <v>260</v>
      </c>
      <c r="G6337">
        <v>139.79</v>
      </c>
      <c r="H6337" t="str">
        <f>_xlfn.XLOOKUP(Table1[[#This Row],[MyyjäID]],myyjat!$A$2:$A$16,myyjat!$B$2:$B$16)</f>
        <v>Rauno</v>
      </c>
      <c r="I6337">
        <f>_xlfn.XLOOKUP(Table1[[#This Row],[Tuotenumero]],tuotteet!$A$2:$A$26,tuotteet!$C$2:$C$26)</f>
        <v>1</v>
      </c>
      <c r="J6337" t="str">
        <f>_xlfn.XLOOKUP(Table1[[#This Row],[ryhmäID]],ryhmat!$A$2:$A$7,ryhmat!$B$2:$B$7)</f>
        <v>Äänentoisto</v>
      </c>
      <c r="K6337">
        <f>Table1[[#This Row],[Myyntihinta]]-Table1[[#This Row],[Ostohinta]]</f>
        <v>120.21000000000001</v>
      </c>
    </row>
    <row r="6338" spans="1:11" x14ac:dyDescent="0.2">
      <c r="A6338">
        <v>56836</v>
      </c>
      <c r="B6338" s="21">
        <v>45277</v>
      </c>
      <c r="C6338" s="26" t="s">
        <v>828</v>
      </c>
      <c r="D6338">
        <v>1</v>
      </c>
      <c r="E6338">
        <v>19</v>
      </c>
      <c r="F6338">
        <v>16</v>
      </c>
      <c r="G6338">
        <v>11.27</v>
      </c>
      <c r="H6338" t="str">
        <f>_xlfn.XLOOKUP(Table1[[#This Row],[MyyjäID]],myyjat!$A$2:$A$16,myyjat!$B$2:$B$16)</f>
        <v>Valtteri</v>
      </c>
      <c r="I6338">
        <f>_xlfn.XLOOKUP(Table1[[#This Row],[Tuotenumero]],tuotteet!$A$2:$A$26,tuotteet!$C$2:$C$26)</f>
        <v>4</v>
      </c>
      <c r="J6338" t="str">
        <f>_xlfn.XLOOKUP(Table1[[#This Row],[ryhmäID]],ryhmat!$A$2:$A$7,ryhmat!$B$2:$B$7)</f>
        <v>Tarvikkeet</v>
      </c>
      <c r="K6338">
        <f>Table1[[#This Row],[Myyntihinta]]-Table1[[#This Row],[Ostohinta]]</f>
        <v>4.7300000000000004</v>
      </c>
    </row>
    <row r="6339" spans="1:11" x14ac:dyDescent="0.2">
      <c r="A6339">
        <v>56837</v>
      </c>
      <c r="B6339" s="21">
        <v>45277</v>
      </c>
      <c r="C6339" s="26" t="s">
        <v>828</v>
      </c>
      <c r="D6339">
        <v>1</v>
      </c>
      <c r="E6339">
        <v>14</v>
      </c>
      <c r="F6339">
        <v>16</v>
      </c>
      <c r="G6339">
        <v>11.27</v>
      </c>
      <c r="H6339" t="str">
        <f>_xlfn.XLOOKUP(Table1[[#This Row],[MyyjäID]],myyjat!$A$2:$A$16,myyjat!$B$2:$B$16)</f>
        <v>Hillevi</v>
      </c>
      <c r="I6339">
        <f>_xlfn.XLOOKUP(Table1[[#This Row],[Tuotenumero]],tuotteet!$A$2:$A$26,tuotteet!$C$2:$C$26)</f>
        <v>4</v>
      </c>
      <c r="J6339" t="str">
        <f>_xlfn.XLOOKUP(Table1[[#This Row],[ryhmäID]],ryhmat!$A$2:$A$7,ryhmat!$B$2:$B$7)</f>
        <v>Tarvikkeet</v>
      </c>
      <c r="K6339">
        <f>Table1[[#This Row],[Myyntihinta]]-Table1[[#This Row],[Ostohinta]]</f>
        <v>4.7300000000000004</v>
      </c>
    </row>
    <row r="6340" spans="1:11" x14ac:dyDescent="0.2">
      <c r="A6340">
        <v>56838</v>
      </c>
      <c r="B6340" s="21">
        <v>45277</v>
      </c>
      <c r="C6340" s="26" t="s">
        <v>828</v>
      </c>
      <c r="D6340">
        <v>1</v>
      </c>
      <c r="E6340">
        <v>1</v>
      </c>
      <c r="F6340">
        <v>16</v>
      </c>
      <c r="G6340">
        <v>11.27</v>
      </c>
      <c r="H6340" t="str">
        <f>_xlfn.XLOOKUP(Table1[[#This Row],[MyyjäID]],myyjat!$A$2:$A$16,myyjat!$B$2:$B$16)</f>
        <v>Jani</v>
      </c>
      <c r="I6340">
        <f>_xlfn.XLOOKUP(Table1[[#This Row],[Tuotenumero]],tuotteet!$A$2:$A$26,tuotteet!$C$2:$C$26)</f>
        <v>4</v>
      </c>
      <c r="J6340" t="str">
        <f>_xlfn.XLOOKUP(Table1[[#This Row],[ryhmäID]],ryhmat!$A$2:$A$7,ryhmat!$B$2:$B$7)</f>
        <v>Tarvikkeet</v>
      </c>
      <c r="K6340">
        <f>Table1[[#This Row],[Myyntihinta]]-Table1[[#This Row],[Ostohinta]]</f>
        <v>4.7300000000000004</v>
      </c>
    </row>
    <row r="6341" spans="1:11" x14ac:dyDescent="0.2">
      <c r="A6341">
        <v>56839</v>
      </c>
      <c r="B6341" s="21">
        <v>45277</v>
      </c>
      <c r="C6341" s="26" t="s">
        <v>828</v>
      </c>
      <c r="D6341">
        <v>1</v>
      </c>
      <c r="E6341">
        <v>1</v>
      </c>
      <c r="F6341">
        <v>16</v>
      </c>
      <c r="G6341">
        <v>11.27</v>
      </c>
      <c r="H6341" t="str">
        <f>_xlfn.XLOOKUP(Table1[[#This Row],[MyyjäID]],myyjat!$A$2:$A$16,myyjat!$B$2:$B$16)</f>
        <v>Jani</v>
      </c>
      <c r="I6341">
        <f>_xlfn.XLOOKUP(Table1[[#This Row],[Tuotenumero]],tuotteet!$A$2:$A$26,tuotteet!$C$2:$C$26)</f>
        <v>4</v>
      </c>
      <c r="J6341" t="str">
        <f>_xlfn.XLOOKUP(Table1[[#This Row],[ryhmäID]],ryhmat!$A$2:$A$7,ryhmat!$B$2:$B$7)</f>
        <v>Tarvikkeet</v>
      </c>
      <c r="K6341">
        <f>Table1[[#This Row],[Myyntihinta]]-Table1[[#This Row],[Ostohinta]]</f>
        <v>4.7300000000000004</v>
      </c>
    </row>
    <row r="6342" spans="1:11" x14ac:dyDescent="0.2">
      <c r="A6342">
        <v>56840</v>
      </c>
      <c r="B6342" s="21">
        <v>45278</v>
      </c>
      <c r="C6342" s="26" t="s">
        <v>828</v>
      </c>
      <c r="D6342">
        <v>1</v>
      </c>
      <c r="E6342">
        <v>7</v>
      </c>
      <c r="F6342">
        <v>16</v>
      </c>
      <c r="G6342">
        <v>11.27</v>
      </c>
      <c r="H6342" t="str">
        <f>_xlfn.XLOOKUP(Table1[[#This Row],[MyyjäID]],myyjat!$A$2:$A$16,myyjat!$B$2:$B$16)</f>
        <v>Rauno</v>
      </c>
      <c r="I6342">
        <f>_xlfn.XLOOKUP(Table1[[#This Row],[Tuotenumero]],tuotteet!$A$2:$A$26,tuotteet!$C$2:$C$26)</f>
        <v>4</v>
      </c>
      <c r="J6342" t="str">
        <f>_xlfn.XLOOKUP(Table1[[#This Row],[ryhmäID]],ryhmat!$A$2:$A$7,ryhmat!$B$2:$B$7)</f>
        <v>Tarvikkeet</v>
      </c>
      <c r="K6342">
        <f>Table1[[#This Row],[Myyntihinta]]-Table1[[#This Row],[Ostohinta]]</f>
        <v>4.7300000000000004</v>
      </c>
    </row>
    <row r="6343" spans="1:11" x14ac:dyDescent="0.2">
      <c r="A6343">
        <v>56841</v>
      </c>
      <c r="B6343" s="21">
        <v>45278</v>
      </c>
      <c r="C6343" s="26" t="s">
        <v>833</v>
      </c>
      <c r="D6343">
        <v>1</v>
      </c>
      <c r="E6343">
        <v>18</v>
      </c>
      <c r="F6343">
        <v>35</v>
      </c>
      <c r="G6343">
        <v>20.28</v>
      </c>
      <c r="H6343" t="str">
        <f>_xlfn.XLOOKUP(Table1[[#This Row],[MyyjäID]],myyjat!$A$2:$A$16,myyjat!$B$2:$B$16)</f>
        <v>Juhani</v>
      </c>
      <c r="I6343">
        <f>_xlfn.XLOOKUP(Table1[[#This Row],[Tuotenumero]],tuotteet!$A$2:$A$26,tuotteet!$C$2:$C$26)</f>
        <v>4</v>
      </c>
      <c r="J6343" t="str">
        <f>_xlfn.XLOOKUP(Table1[[#This Row],[ryhmäID]],ryhmat!$A$2:$A$7,ryhmat!$B$2:$B$7)</f>
        <v>Tarvikkeet</v>
      </c>
      <c r="K6343">
        <f>Table1[[#This Row],[Myyntihinta]]-Table1[[#This Row],[Ostohinta]]</f>
        <v>14.719999999999999</v>
      </c>
    </row>
    <row r="6344" spans="1:11" x14ac:dyDescent="0.2">
      <c r="A6344">
        <v>56842</v>
      </c>
      <c r="B6344" s="21">
        <v>45278</v>
      </c>
      <c r="C6344" s="26" t="s">
        <v>828</v>
      </c>
      <c r="D6344">
        <v>1</v>
      </c>
      <c r="E6344">
        <v>18</v>
      </c>
      <c r="F6344">
        <v>16</v>
      </c>
      <c r="G6344">
        <v>11.27</v>
      </c>
      <c r="H6344" t="str">
        <f>_xlfn.XLOOKUP(Table1[[#This Row],[MyyjäID]],myyjat!$A$2:$A$16,myyjat!$B$2:$B$16)</f>
        <v>Juhani</v>
      </c>
      <c r="I6344">
        <f>_xlfn.XLOOKUP(Table1[[#This Row],[Tuotenumero]],tuotteet!$A$2:$A$26,tuotteet!$C$2:$C$26)</f>
        <v>4</v>
      </c>
      <c r="J6344" t="str">
        <f>_xlfn.XLOOKUP(Table1[[#This Row],[ryhmäID]],ryhmat!$A$2:$A$7,ryhmat!$B$2:$B$7)</f>
        <v>Tarvikkeet</v>
      </c>
      <c r="K6344">
        <f>Table1[[#This Row],[Myyntihinta]]-Table1[[#This Row],[Ostohinta]]</f>
        <v>4.7300000000000004</v>
      </c>
    </row>
    <row r="6345" spans="1:11" x14ac:dyDescent="0.2">
      <c r="A6345">
        <v>56843</v>
      </c>
      <c r="B6345" s="21">
        <v>45278</v>
      </c>
      <c r="C6345" s="26" t="s">
        <v>828</v>
      </c>
      <c r="D6345">
        <v>1</v>
      </c>
      <c r="E6345">
        <v>5</v>
      </c>
      <c r="F6345">
        <v>16</v>
      </c>
      <c r="G6345">
        <v>11.27</v>
      </c>
      <c r="H6345" t="str">
        <f>_xlfn.XLOOKUP(Table1[[#This Row],[MyyjäID]],myyjat!$A$2:$A$16,myyjat!$B$2:$B$16)</f>
        <v>Liisa</v>
      </c>
      <c r="I6345">
        <f>_xlfn.XLOOKUP(Table1[[#This Row],[Tuotenumero]],tuotteet!$A$2:$A$26,tuotteet!$C$2:$C$26)</f>
        <v>4</v>
      </c>
      <c r="J6345" t="str">
        <f>_xlfn.XLOOKUP(Table1[[#This Row],[ryhmäID]],ryhmat!$A$2:$A$7,ryhmat!$B$2:$B$7)</f>
        <v>Tarvikkeet</v>
      </c>
      <c r="K6345">
        <f>Table1[[#This Row],[Myyntihinta]]-Table1[[#This Row],[Ostohinta]]</f>
        <v>4.7300000000000004</v>
      </c>
    </row>
    <row r="6346" spans="1:11" x14ac:dyDescent="0.2">
      <c r="A6346">
        <v>56844</v>
      </c>
      <c r="B6346" s="21">
        <v>45278</v>
      </c>
      <c r="C6346" s="26" t="s">
        <v>828</v>
      </c>
      <c r="D6346">
        <v>1</v>
      </c>
      <c r="E6346">
        <v>11</v>
      </c>
      <c r="F6346">
        <v>16</v>
      </c>
      <c r="G6346">
        <v>11.27</v>
      </c>
      <c r="H6346" t="str">
        <f>_xlfn.XLOOKUP(Table1[[#This Row],[MyyjäID]],myyjat!$A$2:$A$16,myyjat!$B$2:$B$16)</f>
        <v>Lisbeth</v>
      </c>
      <c r="I6346">
        <f>_xlfn.XLOOKUP(Table1[[#This Row],[Tuotenumero]],tuotteet!$A$2:$A$26,tuotteet!$C$2:$C$26)</f>
        <v>4</v>
      </c>
      <c r="J6346" t="str">
        <f>_xlfn.XLOOKUP(Table1[[#This Row],[ryhmäID]],ryhmat!$A$2:$A$7,ryhmat!$B$2:$B$7)</f>
        <v>Tarvikkeet</v>
      </c>
      <c r="K6346">
        <f>Table1[[#This Row],[Myyntihinta]]-Table1[[#This Row],[Ostohinta]]</f>
        <v>4.7300000000000004</v>
      </c>
    </row>
    <row r="6347" spans="1:11" x14ac:dyDescent="0.2">
      <c r="A6347">
        <v>56845</v>
      </c>
      <c r="B6347" s="21">
        <v>45278</v>
      </c>
      <c r="C6347" s="26" t="s">
        <v>831</v>
      </c>
      <c r="D6347">
        <v>1</v>
      </c>
      <c r="E6347">
        <v>10</v>
      </c>
      <c r="F6347">
        <v>120</v>
      </c>
      <c r="G6347">
        <v>79.41</v>
      </c>
      <c r="H6347" t="str">
        <f>_xlfn.XLOOKUP(Table1[[#This Row],[MyyjäID]],myyjat!$A$2:$A$16,myyjat!$B$2:$B$16)</f>
        <v>Jenni</v>
      </c>
      <c r="I6347">
        <f>_xlfn.XLOOKUP(Table1[[#This Row],[Tuotenumero]],tuotteet!$A$2:$A$26,tuotteet!$C$2:$C$26)</f>
        <v>6</v>
      </c>
      <c r="J6347" t="str">
        <f>_xlfn.XLOOKUP(Table1[[#This Row],[ryhmäID]],ryhmat!$A$2:$A$7,ryhmat!$B$2:$B$7)</f>
        <v>Digiboxit</v>
      </c>
      <c r="K6347">
        <f>Table1[[#This Row],[Myyntihinta]]-Table1[[#This Row],[Ostohinta]]</f>
        <v>40.590000000000003</v>
      </c>
    </row>
    <row r="6348" spans="1:11" x14ac:dyDescent="0.2">
      <c r="A6348">
        <v>56846</v>
      </c>
      <c r="B6348" s="21">
        <v>45279</v>
      </c>
      <c r="C6348" s="26" t="s">
        <v>828</v>
      </c>
      <c r="D6348">
        <v>1</v>
      </c>
      <c r="E6348">
        <v>16</v>
      </c>
      <c r="F6348">
        <v>16</v>
      </c>
      <c r="G6348">
        <v>11.27</v>
      </c>
      <c r="H6348" t="str">
        <f>_xlfn.XLOOKUP(Table1[[#This Row],[MyyjäID]],myyjat!$A$2:$A$16,myyjat!$B$2:$B$16)</f>
        <v>Sanni</v>
      </c>
      <c r="I6348">
        <f>_xlfn.XLOOKUP(Table1[[#This Row],[Tuotenumero]],tuotteet!$A$2:$A$26,tuotteet!$C$2:$C$26)</f>
        <v>4</v>
      </c>
      <c r="J6348" t="str">
        <f>_xlfn.XLOOKUP(Table1[[#This Row],[ryhmäID]],ryhmat!$A$2:$A$7,ryhmat!$B$2:$B$7)</f>
        <v>Tarvikkeet</v>
      </c>
      <c r="K6348">
        <f>Table1[[#This Row],[Myyntihinta]]-Table1[[#This Row],[Ostohinta]]</f>
        <v>4.7300000000000004</v>
      </c>
    </row>
    <row r="6349" spans="1:11" x14ac:dyDescent="0.2">
      <c r="A6349">
        <v>56847</v>
      </c>
      <c r="B6349" s="21">
        <v>45279</v>
      </c>
      <c r="C6349" s="26" t="s">
        <v>827</v>
      </c>
      <c r="D6349">
        <v>1</v>
      </c>
      <c r="E6349">
        <v>19</v>
      </c>
      <c r="F6349">
        <v>260</v>
      </c>
      <c r="G6349">
        <v>139.79</v>
      </c>
      <c r="H6349" t="str">
        <f>_xlfn.XLOOKUP(Table1[[#This Row],[MyyjäID]],myyjat!$A$2:$A$16,myyjat!$B$2:$B$16)</f>
        <v>Valtteri</v>
      </c>
      <c r="I6349">
        <f>_xlfn.XLOOKUP(Table1[[#This Row],[Tuotenumero]],tuotteet!$A$2:$A$26,tuotteet!$C$2:$C$26)</f>
        <v>1</v>
      </c>
      <c r="J6349" t="str">
        <f>_xlfn.XLOOKUP(Table1[[#This Row],[ryhmäID]],ryhmat!$A$2:$A$7,ryhmat!$B$2:$B$7)</f>
        <v>Äänentoisto</v>
      </c>
      <c r="K6349">
        <f>Table1[[#This Row],[Myyntihinta]]-Table1[[#This Row],[Ostohinta]]</f>
        <v>120.21000000000001</v>
      </c>
    </row>
    <row r="6350" spans="1:11" x14ac:dyDescent="0.2">
      <c r="A6350">
        <v>56848</v>
      </c>
      <c r="B6350" s="21">
        <v>45280</v>
      </c>
      <c r="C6350" s="26" t="s">
        <v>826</v>
      </c>
      <c r="D6350">
        <v>1</v>
      </c>
      <c r="E6350">
        <v>7</v>
      </c>
      <c r="F6350">
        <v>19</v>
      </c>
      <c r="G6350">
        <v>9.69</v>
      </c>
      <c r="H6350" t="str">
        <f>_xlfn.XLOOKUP(Table1[[#This Row],[MyyjäID]],myyjat!$A$2:$A$16,myyjat!$B$2:$B$16)</f>
        <v>Rauno</v>
      </c>
      <c r="I6350">
        <f>_xlfn.XLOOKUP(Table1[[#This Row],[Tuotenumero]],tuotteet!$A$2:$A$26,tuotteet!$C$2:$C$26)</f>
        <v>4</v>
      </c>
      <c r="J6350" t="str">
        <f>_xlfn.XLOOKUP(Table1[[#This Row],[ryhmäID]],ryhmat!$A$2:$A$7,ryhmat!$B$2:$B$7)</f>
        <v>Tarvikkeet</v>
      </c>
      <c r="K6350">
        <f>Table1[[#This Row],[Myyntihinta]]-Table1[[#This Row],[Ostohinta]]</f>
        <v>9.31</v>
      </c>
    </row>
    <row r="6351" spans="1:11" x14ac:dyDescent="0.2">
      <c r="A6351">
        <v>56849</v>
      </c>
      <c r="B6351" s="21">
        <v>45280</v>
      </c>
      <c r="C6351" s="26" t="s">
        <v>828</v>
      </c>
      <c r="D6351">
        <v>1</v>
      </c>
      <c r="E6351">
        <v>1</v>
      </c>
      <c r="F6351">
        <v>16</v>
      </c>
      <c r="G6351">
        <v>11.27</v>
      </c>
      <c r="H6351" t="str">
        <f>_xlfn.XLOOKUP(Table1[[#This Row],[MyyjäID]],myyjat!$A$2:$A$16,myyjat!$B$2:$B$16)</f>
        <v>Jani</v>
      </c>
      <c r="I6351">
        <f>_xlfn.XLOOKUP(Table1[[#This Row],[Tuotenumero]],tuotteet!$A$2:$A$26,tuotteet!$C$2:$C$26)</f>
        <v>4</v>
      </c>
      <c r="J6351" t="str">
        <f>_xlfn.XLOOKUP(Table1[[#This Row],[ryhmäID]],ryhmat!$A$2:$A$7,ryhmat!$B$2:$B$7)</f>
        <v>Tarvikkeet</v>
      </c>
      <c r="K6351">
        <f>Table1[[#This Row],[Myyntihinta]]-Table1[[#This Row],[Ostohinta]]</f>
        <v>4.7300000000000004</v>
      </c>
    </row>
    <row r="6352" spans="1:11" x14ac:dyDescent="0.2">
      <c r="A6352">
        <v>56850</v>
      </c>
      <c r="B6352" s="21">
        <v>45281</v>
      </c>
      <c r="C6352" s="26" t="s">
        <v>828</v>
      </c>
      <c r="D6352">
        <v>1</v>
      </c>
      <c r="E6352">
        <v>7</v>
      </c>
      <c r="F6352">
        <v>16</v>
      </c>
      <c r="G6352">
        <v>11.27</v>
      </c>
      <c r="H6352" t="str">
        <f>_xlfn.XLOOKUP(Table1[[#This Row],[MyyjäID]],myyjat!$A$2:$A$16,myyjat!$B$2:$B$16)</f>
        <v>Rauno</v>
      </c>
      <c r="I6352">
        <f>_xlfn.XLOOKUP(Table1[[#This Row],[Tuotenumero]],tuotteet!$A$2:$A$26,tuotteet!$C$2:$C$26)</f>
        <v>4</v>
      </c>
      <c r="J6352" t="str">
        <f>_xlfn.XLOOKUP(Table1[[#This Row],[ryhmäID]],ryhmat!$A$2:$A$7,ryhmat!$B$2:$B$7)</f>
        <v>Tarvikkeet</v>
      </c>
      <c r="K6352">
        <f>Table1[[#This Row],[Myyntihinta]]-Table1[[#This Row],[Ostohinta]]</f>
        <v>4.7300000000000004</v>
      </c>
    </row>
    <row r="6353" spans="1:11" x14ac:dyDescent="0.2">
      <c r="A6353">
        <v>56851</v>
      </c>
      <c r="B6353" s="21">
        <v>45281</v>
      </c>
      <c r="C6353" s="26" t="s">
        <v>832</v>
      </c>
      <c r="D6353">
        <v>1</v>
      </c>
      <c r="E6353">
        <v>7</v>
      </c>
      <c r="F6353">
        <v>130</v>
      </c>
      <c r="G6353">
        <v>68.11</v>
      </c>
      <c r="H6353" t="str">
        <f>_xlfn.XLOOKUP(Table1[[#This Row],[MyyjäID]],myyjat!$A$2:$A$16,myyjat!$B$2:$B$16)</f>
        <v>Rauno</v>
      </c>
      <c r="I6353">
        <f>_xlfn.XLOOKUP(Table1[[#This Row],[Tuotenumero]],tuotteet!$A$2:$A$26,tuotteet!$C$2:$C$26)</f>
        <v>5</v>
      </c>
      <c r="J6353" t="str">
        <f>_xlfn.XLOOKUP(Table1[[#This Row],[ryhmäID]],ryhmat!$A$2:$A$7,ryhmat!$B$2:$B$7)</f>
        <v>Konsolit</v>
      </c>
      <c r="K6353">
        <f>Table1[[#This Row],[Myyntihinta]]-Table1[[#This Row],[Ostohinta]]</f>
        <v>61.89</v>
      </c>
    </row>
    <row r="6354" spans="1:11" x14ac:dyDescent="0.2">
      <c r="A6354">
        <v>56852</v>
      </c>
      <c r="B6354" s="21">
        <v>45281</v>
      </c>
      <c r="C6354" s="26" t="s">
        <v>828</v>
      </c>
      <c r="D6354">
        <v>1</v>
      </c>
      <c r="E6354">
        <v>16</v>
      </c>
      <c r="F6354">
        <v>16</v>
      </c>
      <c r="G6354">
        <v>11.27</v>
      </c>
      <c r="H6354" t="str">
        <f>_xlfn.XLOOKUP(Table1[[#This Row],[MyyjäID]],myyjat!$A$2:$A$16,myyjat!$B$2:$B$16)</f>
        <v>Sanni</v>
      </c>
      <c r="I6354">
        <f>_xlfn.XLOOKUP(Table1[[#This Row],[Tuotenumero]],tuotteet!$A$2:$A$26,tuotteet!$C$2:$C$26)</f>
        <v>4</v>
      </c>
      <c r="J6354" t="str">
        <f>_xlfn.XLOOKUP(Table1[[#This Row],[ryhmäID]],ryhmat!$A$2:$A$7,ryhmat!$B$2:$B$7)</f>
        <v>Tarvikkeet</v>
      </c>
      <c r="K6354">
        <f>Table1[[#This Row],[Myyntihinta]]-Table1[[#This Row],[Ostohinta]]</f>
        <v>4.7300000000000004</v>
      </c>
    </row>
    <row r="6355" spans="1:11" x14ac:dyDescent="0.2">
      <c r="A6355">
        <v>56853</v>
      </c>
      <c r="B6355" s="21">
        <v>45281</v>
      </c>
      <c r="C6355" s="26" t="s">
        <v>827</v>
      </c>
      <c r="D6355">
        <v>1</v>
      </c>
      <c r="E6355">
        <v>6</v>
      </c>
      <c r="F6355">
        <v>260</v>
      </c>
      <c r="G6355">
        <v>139.79</v>
      </c>
      <c r="H6355" t="str">
        <f>_xlfn.XLOOKUP(Table1[[#This Row],[MyyjäID]],myyjat!$A$2:$A$16,myyjat!$B$2:$B$16)</f>
        <v>Hessu</v>
      </c>
      <c r="I6355">
        <f>_xlfn.XLOOKUP(Table1[[#This Row],[Tuotenumero]],tuotteet!$A$2:$A$26,tuotteet!$C$2:$C$26)</f>
        <v>1</v>
      </c>
      <c r="J6355" t="str">
        <f>_xlfn.XLOOKUP(Table1[[#This Row],[ryhmäID]],ryhmat!$A$2:$A$7,ryhmat!$B$2:$B$7)</f>
        <v>Äänentoisto</v>
      </c>
      <c r="K6355">
        <f>Table1[[#This Row],[Myyntihinta]]-Table1[[#This Row],[Ostohinta]]</f>
        <v>120.21000000000001</v>
      </c>
    </row>
    <row r="6356" spans="1:11" x14ac:dyDescent="0.2">
      <c r="A6356">
        <v>56854</v>
      </c>
      <c r="B6356" s="21">
        <v>45282</v>
      </c>
      <c r="C6356" s="26" t="s">
        <v>828</v>
      </c>
      <c r="D6356">
        <v>1</v>
      </c>
      <c r="E6356">
        <v>7</v>
      </c>
      <c r="F6356">
        <v>16</v>
      </c>
      <c r="G6356">
        <v>11.27</v>
      </c>
      <c r="H6356" t="str">
        <f>_xlfn.XLOOKUP(Table1[[#This Row],[MyyjäID]],myyjat!$A$2:$A$16,myyjat!$B$2:$B$16)</f>
        <v>Rauno</v>
      </c>
      <c r="I6356">
        <f>_xlfn.XLOOKUP(Table1[[#This Row],[Tuotenumero]],tuotteet!$A$2:$A$26,tuotteet!$C$2:$C$26)</f>
        <v>4</v>
      </c>
      <c r="J6356" t="str">
        <f>_xlfn.XLOOKUP(Table1[[#This Row],[ryhmäID]],ryhmat!$A$2:$A$7,ryhmat!$B$2:$B$7)</f>
        <v>Tarvikkeet</v>
      </c>
      <c r="K6356">
        <f>Table1[[#This Row],[Myyntihinta]]-Table1[[#This Row],[Ostohinta]]</f>
        <v>4.7300000000000004</v>
      </c>
    </row>
    <row r="6357" spans="1:11" x14ac:dyDescent="0.2">
      <c r="A6357">
        <v>56855</v>
      </c>
      <c r="B6357" s="21">
        <v>45282</v>
      </c>
      <c r="C6357" s="26" t="s">
        <v>828</v>
      </c>
      <c r="D6357">
        <v>1</v>
      </c>
      <c r="E6357">
        <v>7</v>
      </c>
      <c r="F6357">
        <v>16</v>
      </c>
      <c r="G6357">
        <v>11.27</v>
      </c>
      <c r="H6357" t="str">
        <f>_xlfn.XLOOKUP(Table1[[#This Row],[MyyjäID]],myyjat!$A$2:$A$16,myyjat!$B$2:$B$16)</f>
        <v>Rauno</v>
      </c>
      <c r="I6357">
        <f>_xlfn.XLOOKUP(Table1[[#This Row],[Tuotenumero]],tuotteet!$A$2:$A$26,tuotteet!$C$2:$C$26)</f>
        <v>4</v>
      </c>
      <c r="J6357" t="str">
        <f>_xlfn.XLOOKUP(Table1[[#This Row],[ryhmäID]],ryhmat!$A$2:$A$7,ryhmat!$B$2:$B$7)</f>
        <v>Tarvikkeet</v>
      </c>
      <c r="K6357">
        <f>Table1[[#This Row],[Myyntihinta]]-Table1[[#This Row],[Ostohinta]]</f>
        <v>4.7300000000000004</v>
      </c>
    </row>
    <row r="6358" spans="1:11" x14ac:dyDescent="0.2">
      <c r="A6358">
        <v>56856</v>
      </c>
      <c r="B6358" s="21">
        <v>45283</v>
      </c>
      <c r="C6358" s="26" t="s">
        <v>829</v>
      </c>
      <c r="D6358">
        <v>1</v>
      </c>
      <c r="E6358">
        <v>11</v>
      </c>
      <c r="F6358">
        <v>350</v>
      </c>
      <c r="G6358">
        <v>238.27</v>
      </c>
      <c r="H6358" t="str">
        <f>_xlfn.XLOOKUP(Table1[[#This Row],[MyyjäID]],myyjat!$A$2:$A$16,myyjat!$B$2:$B$16)</f>
        <v>Lisbeth</v>
      </c>
      <c r="I6358">
        <f>_xlfn.XLOOKUP(Table1[[#This Row],[Tuotenumero]],tuotteet!$A$2:$A$26,tuotteet!$C$2:$C$26)</f>
        <v>3</v>
      </c>
      <c r="J6358" t="str">
        <f>_xlfn.XLOOKUP(Table1[[#This Row],[ryhmäID]],ryhmat!$A$2:$A$7,ryhmat!$B$2:$B$7)</f>
        <v>TV</v>
      </c>
      <c r="K6358">
        <f>Table1[[#This Row],[Myyntihinta]]-Table1[[#This Row],[Ostohinta]]</f>
        <v>111.72999999999999</v>
      </c>
    </row>
    <row r="6359" spans="1:11" x14ac:dyDescent="0.2">
      <c r="A6359">
        <v>56857</v>
      </c>
      <c r="B6359" s="21">
        <v>45283</v>
      </c>
      <c r="C6359" s="26" t="s">
        <v>826</v>
      </c>
      <c r="D6359">
        <v>1</v>
      </c>
      <c r="E6359">
        <v>7</v>
      </c>
      <c r="F6359">
        <v>19</v>
      </c>
      <c r="G6359">
        <v>9.69</v>
      </c>
      <c r="H6359" t="str">
        <f>_xlfn.XLOOKUP(Table1[[#This Row],[MyyjäID]],myyjat!$A$2:$A$16,myyjat!$B$2:$B$16)</f>
        <v>Rauno</v>
      </c>
      <c r="I6359">
        <f>_xlfn.XLOOKUP(Table1[[#This Row],[Tuotenumero]],tuotteet!$A$2:$A$26,tuotteet!$C$2:$C$26)</f>
        <v>4</v>
      </c>
      <c r="J6359" t="str">
        <f>_xlfn.XLOOKUP(Table1[[#This Row],[ryhmäID]],ryhmat!$A$2:$A$7,ryhmat!$B$2:$B$7)</f>
        <v>Tarvikkeet</v>
      </c>
      <c r="K6359">
        <f>Table1[[#This Row],[Myyntihinta]]-Table1[[#This Row],[Ostohinta]]</f>
        <v>9.31</v>
      </c>
    </row>
    <row r="6360" spans="1:11" x14ac:dyDescent="0.2">
      <c r="A6360">
        <v>56858</v>
      </c>
      <c r="B6360" s="21">
        <v>45283</v>
      </c>
      <c r="C6360" s="26" t="s">
        <v>828</v>
      </c>
      <c r="D6360">
        <v>1</v>
      </c>
      <c r="E6360">
        <v>6</v>
      </c>
      <c r="F6360">
        <v>16</v>
      </c>
      <c r="G6360">
        <v>11.27</v>
      </c>
      <c r="H6360" t="str">
        <f>_xlfn.XLOOKUP(Table1[[#This Row],[MyyjäID]],myyjat!$A$2:$A$16,myyjat!$B$2:$B$16)</f>
        <v>Hessu</v>
      </c>
      <c r="I6360">
        <f>_xlfn.XLOOKUP(Table1[[#This Row],[Tuotenumero]],tuotteet!$A$2:$A$26,tuotteet!$C$2:$C$26)</f>
        <v>4</v>
      </c>
      <c r="J6360" t="str">
        <f>_xlfn.XLOOKUP(Table1[[#This Row],[ryhmäID]],ryhmat!$A$2:$A$7,ryhmat!$B$2:$B$7)</f>
        <v>Tarvikkeet</v>
      </c>
      <c r="K6360">
        <f>Table1[[#This Row],[Myyntihinta]]-Table1[[#This Row],[Ostohinta]]</f>
        <v>4.7300000000000004</v>
      </c>
    </row>
    <row r="6361" spans="1:11" x14ac:dyDescent="0.2">
      <c r="A6361">
        <v>56859</v>
      </c>
      <c r="B6361" s="21">
        <v>45284</v>
      </c>
      <c r="C6361" s="26" t="s">
        <v>828</v>
      </c>
      <c r="D6361">
        <v>1</v>
      </c>
      <c r="E6361">
        <v>11</v>
      </c>
      <c r="F6361">
        <v>16</v>
      </c>
      <c r="G6361">
        <v>11.27</v>
      </c>
      <c r="H6361" t="str">
        <f>_xlfn.XLOOKUP(Table1[[#This Row],[MyyjäID]],myyjat!$A$2:$A$16,myyjat!$B$2:$B$16)</f>
        <v>Lisbeth</v>
      </c>
      <c r="I6361">
        <f>_xlfn.XLOOKUP(Table1[[#This Row],[Tuotenumero]],tuotteet!$A$2:$A$26,tuotteet!$C$2:$C$26)</f>
        <v>4</v>
      </c>
      <c r="J6361" t="str">
        <f>_xlfn.XLOOKUP(Table1[[#This Row],[ryhmäID]],ryhmat!$A$2:$A$7,ryhmat!$B$2:$B$7)</f>
        <v>Tarvikkeet</v>
      </c>
      <c r="K6361">
        <f>Table1[[#This Row],[Myyntihinta]]-Table1[[#This Row],[Ostohinta]]</f>
        <v>4.7300000000000004</v>
      </c>
    </row>
    <row r="6362" spans="1:11" x14ac:dyDescent="0.2">
      <c r="A6362">
        <v>56860</v>
      </c>
      <c r="B6362" s="21">
        <v>45284</v>
      </c>
      <c r="C6362" s="26" t="s">
        <v>828</v>
      </c>
      <c r="D6362">
        <v>1</v>
      </c>
      <c r="E6362">
        <v>2</v>
      </c>
      <c r="F6362">
        <v>16</v>
      </c>
      <c r="G6362">
        <v>11.27</v>
      </c>
      <c r="H6362" t="str">
        <f>_xlfn.XLOOKUP(Table1[[#This Row],[MyyjäID]],myyjat!$A$2:$A$16,myyjat!$B$2:$B$16)</f>
        <v>Petteri</v>
      </c>
      <c r="I6362">
        <f>_xlfn.XLOOKUP(Table1[[#This Row],[Tuotenumero]],tuotteet!$A$2:$A$26,tuotteet!$C$2:$C$26)</f>
        <v>4</v>
      </c>
      <c r="J6362" t="str">
        <f>_xlfn.XLOOKUP(Table1[[#This Row],[ryhmäID]],ryhmat!$A$2:$A$7,ryhmat!$B$2:$B$7)</f>
        <v>Tarvikkeet</v>
      </c>
      <c r="K6362">
        <f>Table1[[#This Row],[Myyntihinta]]-Table1[[#This Row],[Ostohinta]]</f>
        <v>4.7300000000000004</v>
      </c>
    </row>
    <row r="6363" spans="1:11" x14ac:dyDescent="0.2">
      <c r="A6363">
        <v>56861</v>
      </c>
      <c r="B6363" s="21">
        <v>45284</v>
      </c>
      <c r="C6363" s="26" t="s">
        <v>828</v>
      </c>
      <c r="D6363">
        <v>1</v>
      </c>
      <c r="E6363">
        <v>7</v>
      </c>
      <c r="F6363">
        <v>16</v>
      </c>
      <c r="G6363">
        <v>11.27</v>
      </c>
      <c r="H6363" t="str">
        <f>_xlfn.XLOOKUP(Table1[[#This Row],[MyyjäID]],myyjat!$A$2:$A$16,myyjat!$B$2:$B$16)</f>
        <v>Rauno</v>
      </c>
      <c r="I6363">
        <f>_xlfn.XLOOKUP(Table1[[#This Row],[Tuotenumero]],tuotteet!$A$2:$A$26,tuotteet!$C$2:$C$26)</f>
        <v>4</v>
      </c>
      <c r="J6363" t="str">
        <f>_xlfn.XLOOKUP(Table1[[#This Row],[ryhmäID]],ryhmat!$A$2:$A$7,ryhmat!$B$2:$B$7)</f>
        <v>Tarvikkeet</v>
      </c>
      <c r="K6363">
        <f>Table1[[#This Row],[Myyntihinta]]-Table1[[#This Row],[Ostohinta]]</f>
        <v>4.7300000000000004</v>
      </c>
    </row>
    <row r="6364" spans="1:11" x14ac:dyDescent="0.2">
      <c r="A6364">
        <v>56862</v>
      </c>
      <c r="B6364" s="21">
        <v>45284</v>
      </c>
      <c r="C6364" s="26" t="s">
        <v>828</v>
      </c>
      <c r="D6364">
        <v>1</v>
      </c>
      <c r="E6364">
        <v>10</v>
      </c>
      <c r="F6364">
        <v>16</v>
      </c>
      <c r="G6364">
        <v>11.27</v>
      </c>
      <c r="H6364" t="str">
        <f>_xlfn.XLOOKUP(Table1[[#This Row],[MyyjäID]],myyjat!$A$2:$A$16,myyjat!$B$2:$B$16)</f>
        <v>Jenni</v>
      </c>
      <c r="I6364">
        <f>_xlfn.XLOOKUP(Table1[[#This Row],[Tuotenumero]],tuotteet!$A$2:$A$26,tuotteet!$C$2:$C$26)</f>
        <v>4</v>
      </c>
      <c r="J6364" t="str">
        <f>_xlfn.XLOOKUP(Table1[[#This Row],[ryhmäID]],ryhmat!$A$2:$A$7,ryhmat!$B$2:$B$7)</f>
        <v>Tarvikkeet</v>
      </c>
      <c r="K6364">
        <f>Table1[[#This Row],[Myyntihinta]]-Table1[[#This Row],[Ostohinta]]</f>
        <v>4.7300000000000004</v>
      </c>
    </row>
    <row r="6365" spans="1:11" x14ac:dyDescent="0.2">
      <c r="A6365">
        <v>56863</v>
      </c>
      <c r="B6365" s="21">
        <v>45284</v>
      </c>
      <c r="C6365" s="26" t="s">
        <v>828</v>
      </c>
      <c r="D6365">
        <v>2</v>
      </c>
      <c r="E6365">
        <v>1</v>
      </c>
      <c r="F6365">
        <v>16</v>
      </c>
      <c r="G6365">
        <v>11.27</v>
      </c>
      <c r="H6365" t="str">
        <f>_xlfn.XLOOKUP(Table1[[#This Row],[MyyjäID]],myyjat!$A$2:$A$16,myyjat!$B$2:$B$16)</f>
        <v>Jani</v>
      </c>
      <c r="I6365">
        <f>_xlfn.XLOOKUP(Table1[[#This Row],[Tuotenumero]],tuotteet!$A$2:$A$26,tuotteet!$C$2:$C$26)</f>
        <v>4</v>
      </c>
      <c r="J6365" t="str">
        <f>_xlfn.XLOOKUP(Table1[[#This Row],[ryhmäID]],ryhmat!$A$2:$A$7,ryhmat!$B$2:$B$7)</f>
        <v>Tarvikkeet</v>
      </c>
      <c r="K6365">
        <f>Table1[[#This Row],[Myyntihinta]]-Table1[[#This Row],[Ostohinta]]</f>
        <v>4.7300000000000004</v>
      </c>
    </row>
    <row r="6366" spans="1:11" x14ac:dyDescent="0.2">
      <c r="A6366">
        <v>56864</v>
      </c>
      <c r="B6366" s="21">
        <v>45284</v>
      </c>
      <c r="C6366" s="26" t="s">
        <v>828</v>
      </c>
      <c r="D6366">
        <v>1</v>
      </c>
      <c r="E6366">
        <v>3</v>
      </c>
      <c r="F6366">
        <v>16</v>
      </c>
      <c r="G6366">
        <v>11.27</v>
      </c>
      <c r="H6366" t="str">
        <f>_xlfn.XLOOKUP(Table1[[#This Row],[MyyjäID]],myyjat!$A$2:$A$16,myyjat!$B$2:$B$16)</f>
        <v>Pekka</v>
      </c>
      <c r="I6366">
        <f>_xlfn.XLOOKUP(Table1[[#This Row],[Tuotenumero]],tuotteet!$A$2:$A$26,tuotteet!$C$2:$C$26)</f>
        <v>4</v>
      </c>
      <c r="J6366" t="str">
        <f>_xlfn.XLOOKUP(Table1[[#This Row],[ryhmäID]],ryhmat!$A$2:$A$7,ryhmat!$B$2:$B$7)</f>
        <v>Tarvikkeet</v>
      </c>
      <c r="K6366">
        <f>Table1[[#This Row],[Myyntihinta]]-Table1[[#This Row],[Ostohinta]]</f>
        <v>4.7300000000000004</v>
      </c>
    </row>
    <row r="6367" spans="1:11" x14ac:dyDescent="0.2">
      <c r="A6367">
        <v>56865</v>
      </c>
      <c r="B6367" s="21">
        <v>45284</v>
      </c>
      <c r="C6367" s="26" t="s">
        <v>828</v>
      </c>
      <c r="D6367">
        <v>1</v>
      </c>
      <c r="E6367">
        <v>19</v>
      </c>
      <c r="F6367">
        <v>16</v>
      </c>
      <c r="G6367">
        <v>11.27</v>
      </c>
      <c r="H6367" t="str">
        <f>_xlfn.XLOOKUP(Table1[[#This Row],[MyyjäID]],myyjat!$A$2:$A$16,myyjat!$B$2:$B$16)</f>
        <v>Valtteri</v>
      </c>
      <c r="I6367">
        <f>_xlfn.XLOOKUP(Table1[[#This Row],[Tuotenumero]],tuotteet!$A$2:$A$26,tuotteet!$C$2:$C$26)</f>
        <v>4</v>
      </c>
      <c r="J6367" t="str">
        <f>_xlfn.XLOOKUP(Table1[[#This Row],[ryhmäID]],ryhmat!$A$2:$A$7,ryhmat!$B$2:$B$7)</f>
        <v>Tarvikkeet</v>
      </c>
      <c r="K6367">
        <f>Table1[[#This Row],[Myyntihinta]]-Table1[[#This Row],[Ostohinta]]</f>
        <v>4.7300000000000004</v>
      </c>
    </row>
    <row r="6368" spans="1:11" x14ac:dyDescent="0.2">
      <c r="A6368">
        <v>56866</v>
      </c>
      <c r="B6368" s="21">
        <v>45284</v>
      </c>
      <c r="C6368" s="26" t="s">
        <v>828</v>
      </c>
      <c r="D6368">
        <v>1</v>
      </c>
      <c r="E6368">
        <v>19</v>
      </c>
      <c r="F6368">
        <v>16</v>
      </c>
      <c r="G6368">
        <v>11.27</v>
      </c>
      <c r="H6368" t="str">
        <f>_xlfn.XLOOKUP(Table1[[#This Row],[MyyjäID]],myyjat!$A$2:$A$16,myyjat!$B$2:$B$16)</f>
        <v>Valtteri</v>
      </c>
      <c r="I6368">
        <f>_xlfn.XLOOKUP(Table1[[#This Row],[Tuotenumero]],tuotteet!$A$2:$A$26,tuotteet!$C$2:$C$26)</f>
        <v>4</v>
      </c>
      <c r="J6368" t="str">
        <f>_xlfn.XLOOKUP(Table1[[#This Row],[ryhmäID]],ryhmat!$A$2:$A$7,ryhmat!$B$2:$B$7)</f>
        <v>Tarvikkeet</v>
      </c>
      <c r="K6368">
        <f>Table1[[#This Row],[Myyntihinta]]-Table1[[#This Row],[Ostohinta]]</f>
        <v>4.7300000000000004</v>
      </c>
    </row>
    <row r="6369" spans="1:11" x14ac:dyDescent="0.2">
      <c r="A6369">
        <v>56867</v>
      </c>
      <c r="B6369" s="21">
        <v>45285</v>
      </c>
      <c r="C6369" s="26" t="s">
        <v>831</v>
      </c>
      <c r="D6369">
        <v>1</v>
      </c>
      <c r="E6369">
        <v>2</v>
      </c>
      <c r="F6369">
        <v>120</v>
      </c>
      <c r="G6369">
        <v>79.41</v>
      </c>
      <c r="H6369" t="str">
        <f>_xlfn.XLOOKUP(Table1[[#This Row],[MyyjäID]],myyjat!$A$2:$A$16,myyjat!$B$2:$B$16)</f>
        <v>Petteri</v>
      </c>
      <c r="I6369">
        <f>_xlfn.XLOOKUP(Table1[[#This Row],[Tuotenumero]],tuotteet!$A$2:$A$26,tuotteet!$C$2:$C$26)</f>
        <v>6</v>
      </c>
      <c r="J6369" t="str">
        <f>_xlfn.XLOOKUP(Table1[[#This Row],[ryhmäID]],ryhmat!$A$2:$A$7,ryhmat!$B$2:$B$7)</f>
        <v>Digiboxit</v>
      </c>
      <c r="K6369">
        <f>Table1[[#This Row],[Myyntihinta]]-Table1[[#This Row],[Ostohinta]]</f>
        <v>40.590000000000003</v>
      </c>
    </row>
    <row r="6370" spans="1:11" x14ac:dyDescent="0.2">
      <c r="A6370">
        <v>56868</v>
      </c>
      <c r="B6370" s="21">
        <v>45285</v>
      </c>
      <c r="C6370" s="26" t="s">
        <v>827</v>
      </c>
      <c r="D6370">
        <v>1</v>
      </c>
      <c r="E6370">
        <v>9</v>
      </c>
      <c r="F6370">
        <v>260</v>
      </c>
      <c r="G6370">
        <v>139.79</v>
      </c>
      <c r="H6370" t="str">
        <f>_xlfn.XLOOKUP(Table1[[#This Row],[MyyjäID]],myyjat!$A$2:$A$16,myyjat!$B$2:$B$16)</f>
        <v>Maija</v>
      </c>
      <c r="I6370">
        <f>_xlfn.XLOOKUP(Table1[[#This Row],[Tuotenumero]],tuotteet!$A$2:$A$26,tuotteet!$C$2:$C$26)</f>
        <v>1</v>
      </c>
      <c r="J6370" t="str">
        <f>_xlfn.XLOOKUP(Table1[[#This Row],[ryhmäID]],ryhmat!$A$2:$A$7,ryhmat!$B$2:$B$7)</f>
        <v>Äänentoisto</v>
      </c>
      <c r="K6370">
        <f>Table1[[#This Row],[Myyntihinta]]-Table1[[#This Row],[Ostohinta]]</f>
        <v>120.21000000000001</v>
      </c>
    </row>
    <row r="6371" spans="1:11" x14ac:dyDescent="0.2">
      <c r="A6371">
        <v>56869</v>
      </c>
      <c r="B6371" s="21">
        <v>45285</v>
      </c>
      <c r="C6371" s="26" t="s">
        <v>828</v>
      </c>
      <c r="D6371">
        <v>1</v>
      </c>
      <c r="E6371">
        <v>3</v>
      </c>
      <c r="F6371">
        <v>16</v>
      </c>
      <c r="G6371">
        <v>11.27</v>
      </c>
      <c r="H6371" t="str">
        <f>_xlfn.XLOOKUP(Table1[[#This Row],[MyyjäID]],myyjat!$A$2:$A$16,myyjat!$B$2:$B$16)</f>
        <v>Pekka</v>
      </c>
      <c r="I6371">
        <f>_xlfn.XLOOKUP(Table1[[#This Row],[Tuotenumero]],tuotteet!$A$2:$A$26,tuotteet!$C$2:$C$26)</f>
        <v>4</v>
      </c>
      <c r="J6371" t="str">
        <f>_xlfn.XLOOKUP(Table1[[#This Row],[ryhmäID]],ryhmat!$A$2:$A$7,ryhmat!$B$2:$B$7)</f>
        <v>Tarvikkeet</v>
      </c>
      <c r="K6371">
        <f>Table1[[#This Row],[Myyntihinta]]-Table1[[#This Row],[Ostohinta]]</f>
        <v>4.7300000000000004</v>
      </c>
    </row>
    <row r="6372" spans="1:11" x14ac:dyDescent="0.2">
      <c r="A6372">
        <v>56870</v>
      </c>
      <c r="B6372" s="21">
        <v>45286</v>
      </c>
      <c r="C6372" s="26" t="s">
        <v>828</v>
      </c>
      <c r="D6372">
        <v>1</v>
      </c>
      <c r="E6372">
        <v>19</v>
      </c>
      <c r="F6372">
        <v>16</v>
      </c>
      <c r="G6372">
        <v>11.27</v>
      </c>
      <c r="H6372" t="str">
        <f>_xlfn.XLOOKUP(Table1[[#This Row],[MyyjäID]],myyjat!$A$2:$A$16,myyjat!$B$2:$B$16)</f>
        <v>Valtteri</v>
      </c>
      <c r="I6372">
        <f>_xlfn.XLOOKUP(Table1[[#This Row],[Tuotenumero]],tuotteet!$A$2:$A$26,tuotteet!$C$2:$C$26)</f>
        <v>4</v>
      </c>
      <c r="J6372" t="str">
        <f>_xlfn.XLOOKUP(Table1[[#This Row],[ryhmäID]],ryhmat!$A$2:$A$7,ryhmat!$B$2:$B$7)</f>
        <v>Tarvikkeet</v>
      </c>
      <c r="K6372">
        <f>Table1[[#This Row],[Myyntihinta]]-Table1[[#This Row],[Ostohinta]]</f>
        <v>4.7300000000000004</v>
      </c>
    </row>
    <row r="6373" spans="1:11" x14ac:dyDescent="0.2">
      <c r="A6373">
        <v>56871</v>
      </c>
      <c r="B6373" s="21">
        <v>45287</v>
      </c>
      <c r="C6373" s="26" t="s">
        <v>826</v>
      </c>
      <c r="D6373">
        <v>1</v>
      </c>
      <c r="E6373">
        <v>9</v>
      </c>
      <c r="F6373">
        <v>19</v>
      </c>
      <c r="G6373">
        <v>9.69</v>
      </c>
      <c r="H6373" t="str">
        <f>_xlfn.XLOOKUP(Table1[[#This Row],[MyyjäID]],myyjat!$A$2:$A$16,myyjat!$B$2:$B$16)</f>
        <v>Maija</v>
      </c>
      <c r="I6373">
        <f>_xlfn.XLOOKUP(Table1[[#This Row],[Tuotenumero]],tuotteet!$A$2:$A$26,tuotteet!$C$2:$C$26)</f>
        <v>4</v>
      </c>
      <c r="J6373" t="str">
        <f>_xlfn.XLOOKUP(Table1[[#This Row],[ryhmäID]],ryhmat!$A$2:$A$7,ryhmat!$B$2:$B$7)</f>
        <v>Tarvikkeet</v>
      </c>
      <c r="K6373">
        <f>Table1[[#This Row],[Myyntihinta]]-Table1[[#This Row],[Ostohinta]]</f>
        <v>9.31</v>
      </c>
    </row>
    <row r="6374" spans="1:11" x14ac:dyDescent="0.2">
      <c r="A6374">
        <v>56872</v>
      </c>
      <c r="B6374" s="21">
        <v>45287</v>
      </c>
      <c r="C6374" s="26" t="s">
        <v>829</v>
      </c>
      <c r="D6374">
        <v>1</v>
      </c>
      <c r="E6374">
        <v>16</v>
      </c>
      <c r="F6374">
        <v>350</v>
      </c>
      <c r="G6374">
        <v>238.27</v>
      </c>
      <c r="H6374" t="str">
        <f>_xlfn.XLOOKUP(Table1[[#This Row],[MyyjäID]],myyjat!$A$2:$A$16,myyjat!$B$2:$B$16)</f>
        <v>Sanni</v>
      </c>
      <c r="I6374">
        <f>_xlfn.XLOOKUP(Table1[[#This Row],[Tuotenumero]],tuotteet!$A$2:$A$26,tuotteet!$C$2:$C$26)</f>
        <v>3</v>
      </c>
      <c r="J6374" t="str">
        <f>_xlfn.XLOOKUP(Table1[[#This Row],[ryhmäID]],ryhmat!$A$2:$A$7,ryhmat!$B$2:$B$7)</f>
        <v>TV</v>
      </c>
      <c r="K6374">
        <f>Table1[[#This Row],[Myyntihinta]]-Table1[[#This Row],[Ostohinta]]</f>
        <v>111.72999999999999</v>
      </c>
    </row>
    <row r="6375" spans="1:11" x14ac:dyDescent="0.2">
      <c r="A6375">
        <v>56873</v>
      </c>
      <c r="B6375" s="21">
        <v>45287</v>
      </c>
      <c r="C6375" s="26" t="s">
        <v>828</v>
      </c>
      <c r="D6375">
        <v>1</v>
      </c>
      <c r="E6375">
        <v>5</v>
      </c>
      <c r="F6375">
        <v>16</v>
      </c>
      <c r="G6375">
        <v>11.27</v>
      </c>
      <c r="H6375" t="str">
        <f>_xlfn.XLOOKUP(Table1[[#This Row],[MyyjäID]],myyjat!$A$2:$A$16,myyjat!$B$2:$B$16)</f>
        <v>Liisa</v>
      </c>
      <c r="I6375">
        <f>_xlfn.XLOOKUP(Table1[[#This Row],[Tuotenumero]],tuotteet!$A$2:$A$26,tuotteet!$C$2:$C$26)</f>
        <v>4</v>
      </c>
      <c r="J6375" t="str">
        <f>_xlfn.XLOOKUP(Table1[[#This Row],[ryhmäID]],ryhmat!$A$2:$A$7,ryhmat!$B$2:$B$7)</f>
        <v>Tarvikkeet</v>
      </c>
      <c r="K6375">
        <f>Table1[[#This Row],[Myyntihinta]]-Table1[[#This Row],[Ostohinta]]</f>
        <v>4.7300000000000004</v>
      </c>
    </row>
    <row r="6376" spans="1:11" x14ac:dyDescent="0.2">
      <c r="A6376">
        <v>56874</v>
      </c>
      <c r="B6376" s="21">
        <v>45287</v>
      </c>
      <c r="C6376" s="26" t="s">
        <v>828</v>
      </c>
      <c r="D6376">
        <v>1</v>
      </c>
      <c r="E6376">
        <v>6</v>
      </c>
      <c r="F6376">
        <v>16</v>
      </c>
      <c r="G6376">
        <v>11.27</v>
      </c>
      <c r="H6376" t="str">
        <f>_xlfn.XLOOKUP(Table1[[#This Row],[MyyjäID]],myyjat!$A$2:$A$16,myyjat!$B$2:$B$16)</f>
        <v>Hessu</v>
      </c>
      <c r="I6376">
        <f>_xlfn.XLOOKUP(Table1[[#This Row],[Tuotenumero]],tuotteet!$A$2:$A$26,tuotteet!$C$2:$C$26)</f>
        <v>4</v>
      </c>
      <c r="J6376" t="str">
        <f>_xlfn.XLOOKUP(Table1[[#This Row],[ryhmäID]],ryhmat!$A$2:$A$7,ryhmat!$B$2:$B$7)</f>
        <v>Tarvikkeet</v>
      </c>
      <c r="K6376">
        <f>Table1[[#This Row],[Myyntihinta]]-Table1[[#This Row],[Ostohinta]]</f>
        <v>4.7300000000000004</v>
      </c>
    </row>
    <row r="6377" spans="1:11" x14ac:dyDescent="0.2">
      <c r="A6377">
        <v>56875</v>
      </c>
      <c r="B6377" s="21">
        <v>45288</v>
      </c>
      <c r="C6377" s="26" t="s">
        <v>828</v>
      </c>
      <c r="D6377">
        <v>1</v>
      </c>
      <c r="E6377">
        <v>1</v>
      </c>
      <c r="F6377">
        <v>16</v>
      </c>
      <c r="G6377">
        <v>11.27</v>
      </c>
      <c r="H6377" t="str">
        <f>_xlfn.XLOOKUP(Table1[[#This Row],[MyyjäID]],myyjat!$A$2:$A$16,myyjat!$B$2:$B$16)</f>
        <v>Jani</v>
      </c>
      <c r="I6377">
        <f>_xlfn.XLOOKUP(Table1[[#This Row],[Tuotenumero]],tuotteet!$A$2:$A$26,tuotteet!$C$2:$C$26)</f>
        <v>4</v>
      </c>
      <c r="J6377" t="str">
        <f>_xlfn.XLOOKUP(Table1[[#This Row],[ryhmäID]],ryhmat!$A$2:$A$7,ryhmat!$B$2:$B$7)</f>
        <v>Tarvikkeet</v>
      </c>
      <c r="K6377">
        <f>Table1[[#This Row],[Myyntihinta]]-Table1[[#This Row],[Ostohinta]]</f>
        <v>4.7300000000000004</v>
      </c>
    </row>
    <row r="6378" spans="1:11" x14ac:dyDescent="0.2">
      <c r="A6378">
        <v>56876</v>
      </c>
      <c r="B6378" s="21">
        <v>45288</v>
      </c>
      <c r="C6378" s="26" t="s">
        <v>828</v>
      </c>
      <c r="D6378">
        <v>1</v>
      </c>
      <c r="E6378">
        <v>6</v>
      </c>
      <c r="F6378">
        <v>16</v>
      </c>
      <c r="G6378">
        <v>11.27</v>
      </c>
      <c r="H6378" t="str">
        <f>_xlfn.XLOOKUP(Table1[[#This Row],[MyyjäID]],myyjat!$A$2:$A$16,myyjat!$B$2:$B$16)</f>
        <v>Hessu</v>
      </c>
      <c r="I6378">
        <f>_xlfn.XLOOKUP(Table1[[#This Row],[Tuotenumero]],tuotteet!$A$2:$A$26,tuotteet!$C$2:$C$26)</f>
        <v>4</v>
      </c>
      <c r="J6378" t="str">
        <f>_xlfn.XLOOKUP(Table1[[#This Row],[ryhmäID]],ryhmat!$A$2:$A$7,ryhmat!$B$2:$B$7)</f>
        <v>Tarvikkeet</v>
      </c>
      <c r="K6378">
        <f>Table1[[#This Row],[Myyntihinta]]-Table1[[#This Row],[Ostohinta]]</f>
        <v>4.7300000000000004</v>
      </c>
    </row>
    <row r="6379" spans="1:11" x14ac:dyDescent="0.2">
      <c r="A6379">
        <v>56877</v>
      </c>
      <c r="B6379" s="21">
        <v>45288</v>
      </c>
      <c r="C6379" s="26" t="s">
        <v>830</v>
      </c>
      <c r="D6379">
        <v>1</v>
      </c>
      <c r="E6379">
        <v>19</v>
      </c>
      <c r="F6379">
        <v>60</v>
      </c>
      <c r="G6379">
        <v>46.16</v>
      </c>
      <c r="H6379" t="str">
        <f>_xlfn.XLOOKUP(Table1[[#This Row],[MyyjäID]],myyjat!$A$2:$A$16,myyjat!$B$2:$B$16)</f>
        <v>Valtteri</v>
      </c>
      <c r="I6379">
        <f>_xlfn.XLOOKUP(Table1[[#This Row],[Tuotenumero]],tuotteet!$A$2:$A$26,tuotteet!$C$2:$C$26)</f>
        <v>4</v>
      </c>
      <c r="J6379" t="str">
        <f>_xlfn.XLOOKUP(Table1[[#This Row],[ryhmäID]],ryhmat!$A$2:$A$7,ryhmat!$B$2:$B$7)</f>
        <v>Tarvikkeet</v>
      </c>
      <c r="K6379">
        <f>Table1[[#This Row],[Myyntihinta]]-Table1[[#This Row],[Ostohinta]]</f>
        <v>13.840000000000003</v>
      </c>
    </row>
    <row r="6380" spans="1:11" x14ac:dyDescent="0.2">
      <c r="A6380">
        <v>56878</v>
      </c>
      <c r="B6380" s="21">
        <v>45288</v>
      </c>
      <c r="C6380" s="26" t="s">
        <v>828</v>
      </c>
      <c r="D6380">
        <v>1</v>
      </c>
      <c r="E6380">
        <v>7</v>
      </c>
      <c r="F6380">
        <v>16</v>
      </c>
      <c r="G6380">
        <v>11.27</v>
      </c>
      <c r="H6380" t="str">
        <f>_xlfn.XLOOKUP(Table1[[#This Row],[MyyjäID]],myyjat!$A$2:$A$16,myyjat!$B$2:$B$16)</f>
        <v>Rauno</v>
      </c>
      <c r="I6380">
        <f>_xlfn.XLOOKUP(Table1[[#This Row],[Tuotenumero]],tuotteet!$A$2:$A$26,tuotteet!$C$2:$C$26)</f>
        <v>4</v>
      </c>
      <c r="J6380" t="str">
        <f>_xlfn.XLOOKUP(Table1[[#This Row],[ryhmäID]],ryhmat!$A$2:$A$7,ryhmat!$B$2:$B$7)</f>
        <v>Tarvikkeet</v>
      </c>
      <c r="K6380">
        <f>Table1[[#This Row],[Myyntihinta]]-Table1[[#This Row],[Ostohinta]]</f>
        <v>4.7300000000000004</v>
      </c>
    </row>
    <row r="6381" spans="1:11" x14ac:dyDescent="0.2">
      <c r="A6381">
        <v>56879</v>
      </c>
      <c r="B6381" s="21">
        <v>45288</v>
      </c>
      <c r="C6381" s="26" t="s">
        <v>828</v>
      </c>
      <c r="D6381">
        <v>1</v>
      </c>
      <c r="E6381">
        <v>10</v>
      </c>
      <c r="F6381">
        <v>16</v>
      </c>
      <c r="G6381">
        <v>11.27</v>
      </c>
      <c r="H6381" t="str">
        <f>_xlfn.XLOOKUP(Table1[[#This Row],[MyyjäID]],myyjat!$A$2:$A$16,myyjat!$B$2:$B$16)</f>
        <v>Jenni</v>
      </c>
      <c r="I6381">
        <f>_xlfn.XLOOKUP(Table1[[#This Row],[Tuotenumero]],tuotteet!$A$2:$A$26,tuotteet!$C$2:$C$26)</f>
        <v>4</v>
      </c>
      <c r="J6381" t="str">
        <f>_xlfn.XLOOKUP(Table1[[#This Row],[ryhmäID]],ryhmat!$A$2:$A$7,ryhmat!$B$2:$B$7)</f>
        <v>Tarvikkeet</v>
      </c>
      <c r="K6381">
        <f>Table1[[#This Row],[Myyntihinta]]-Table1[[#This Row],[Ostohinta]]</f>
        <v>4.7300000000000004</v>
      </c>
    </row>
    <row r="6382" spans="1:11" x14ac:dyDescent="0.2">
      <c r="A6382">
        <v>56880</v>
      </c>
      <c r="B6382" s="21">
        <v>45289</v>
      </c>
      <c r="C6382" s="26" t="s">
        <v>827</v>
      </c>
      <c r="D6382">
        <v>1</v>
      </c>
      <c r="E6382">
        <v>5</v>
      </c>
      <c r="F6382">
        <v>260</v>
      </c>
      <c r="G6382">
        <v>139.79</v>
      </c>
      <c r="H6382" t="str">
        <f>_xlfn.XLOOKUP(Table1[[#This Row],[MyyjäID]],myyjat!$A$2:$A$16,myyjat!$B$2:$B$16)</f>
        <v>Liisa</v>
      </c>
      <c r="I6382">
        <f>_xlfn.XLOOKUP(Table1[[#This Row],[Tuotenumero]],tuotteet!$A$2:$A$26,tuotteet!$C$2:$C$26)</f>
        <v>1</v>
      </c>
      <c r="J6382" t="str">
        <f>_xlfn.XLOOKUP(Table1[[#This Row],[ryhmäID]],ryhmat!$A$2:$A$7,ryhmat!$B$2:$B$7)</f>
        <v>Äänentoisto</v>
      </c>
      <c r="K6382">
        <f>Table1[[#This Row],[Myyntihinta]]-Table1[[#This Row],[Ostohinta]]</f>
        <v>120.21000000000001</v>
      </c>
    </row>
    <row r="6383" spans="1:11" x14ac:dyDescent="0.2">
      <c r="A6383">
        <v>56881</v>
      </c>
      <c r="B6383" s="21">
        <v>45289</v>
      </c>
      <c r="C6383" s="26" t="s">
        <v>828</v>
      </c>
      <c r="D6383">
        <v>1</v>
      </c>
      <c r="E6383">
        <v>19</v>
      </c>
      <c r="F6383">
        <v>16</v>
      </c>
      <c r="G6383">
        <v>11.27</v>
      </c>
      <c r="H6383" t="str">
        <f>_xlfn.XLOOKUP(Table1[[#This Row],[MyyjäID]],myyjat!$A$2:$A$16,myyjat!$B$2:$B$16)</f>
        <v>Valtteri</v>
      </c>
      <c r="I6383">
        <f>_xlfn.XLOOKUP(Table1[[#This Row],[Tuotenumero]],tuotteet!$A$2:$A$26,tuotteet!$C$2:$C$26)</f>
        <v>4</v>
      </c>
      <c r="J6383" t="str">
        <f>_xlfn.XLOOKUP(Table1[[#This Row],[ryhmäID]],ryhmat!$A$2:$A$7,ryhmat!$B$2:$B$7)</f>
        <v>Tarvikkeet</v>
      </c>
      <c r="K6383">
        <f>Table1[[#This Row],[Myyntihinta]]-Table1[[#This Row],[Ostohinta]]</f>
        <v>4.7300000000000004</v>
      </c>
    </row>
    <row r="6384" spans="1:11" x14ac:dyDescent="0.2">
      <c r="A6384">
        <v>56882</v>
      </c>
      <c r="B6384" s="21">
        <v>45290</v>
      </c>
      <c r="C6384" s="26" t="s">
        <v>828</v>
      </c>
      <c r="D6384">
        <v>1</v>
      </c>
      <c r="E6384">
        <v>1</v>
      </c>
      <c r="F6384">
        <v>16</v>
      </c>
      <c r="G6384">
        <v>11.27</v>
      </c>
      <c r="H6384" t="str">
        <f>_xlfn.XLOOKUP(Table1[[#This Row],[MyyjäID]],myyjat!$A$2:$A$16,myyjat!$B$2:$B$16)</f>
        <v>Jani</v>
      </c>
      <c r="I6384">
        <f>_xlfn.XLOOKUP(Table1[[#This Row],[Tuotenumero]],tuotteet!$A$2:$A$26,tuotteet!$C$2:$C$26)</f>
        <v>4</v>
      </c>
      <c r="J6384" t="str">
        <f>_xlfn.XLOOKUP(Table1[[#This Row],[ryhmäID]],ryhmat!$A$2:$A$7,ryhmat!$B$2:$B$7)</f>
        <v>Tarvikkeet</v>
      </c>
      <c r="K6384">
        <f>Table1[[#This Row],[Myyntihinta]]-Table1[[#This Row],[Ostohinta]]</f>
        <v>4.7300000000000004</v>
      </c>
    </row>
    <row r="6385" spans="1:11" x14ac:dyDescent="0.2">
      <c r="A6385">
        <v>56883</v>
      </c>
      <c r="B6385" s="21">
        <v>45291</v>
      </c>
      <c r="C6385" s="26" t="s">
        <v>828</v>
      </c>
      <c r="D6385">
        <v>1</v>
      </c>
      <c r="E6385">
        <v>7</v>
      </c>
      <c r="F6385">
        <v>16</v>
      </c>
      <c r="G6385">
        <v>11.27</v>
      </c>
      <c r="H6385" t="str">
        <f>_xlfn.XLOOKUP(Table1[[#This Row],[MyyjäID]],myyjat!$A$2:$A$16,myyjat!$B$2:$B$16)</f>
        <v>Rauno</v>
      </c>
      <c r="I6385">
        <f>_xlfn.XLOOKUP(Table1[[#This Row],[Tuotenumero]],tuotteet!$A$2:$A$26,tuotteet!$C$2:$C$26)</f>
        <v>4</v>
      </c>
      <c r="J6385" t="str">
        <f>_xlfn.XLOOKUP(Table1[[#This Row],[ryhmäID]],ryhmat!$A$2:$A$7,ryhmat!$B$2:$B$7)</f>
        <v>Tarvikkeet</v>
      </c>
      <c r="K6385">
        <f>Table1[[#This Row],[Myyntihinta]]-Table1[[#This Row],[Ostohinta]]</f>
        <v>4.7300000000000004</v>
      </c>
    </row>
    <row r="6386" spans="1:11" x14ac:dyDescent="0.2">
      <c r="A6386">
        <v>56884</v>
      </c>
      <c r="B6386" s="21">
        <v>45291</v>
      </c>
      <c r="C6386" s="26" t="s">
        <v>833</v>
      </c>
      <c r="D6386">
        <v>1</v>
      </c>
      <c r="E6386">
        <v>5</v>
      </c>
      <c r="F6386">
        <v>35</v>
      </c>
      <c r="G6386">
        <v>20.28</v>
      </c>
      <c r="H6386" t="str">
        <f>_xlfn.XLOOKUP(Table1[[#This Row],[MyyjäID]],myyjat!$A$2:$A$16,myyjat!$B$2:$B$16)</f>
        <v>Liisa</v>
      </c>
      <c r="I6386">
        <f>_xlfn.XLOOKUP(Table1[[#This Row],[Tuotenumero]],tuotteet!$A$2:$A$26,tuotteet!$C$2:$C$26)</f>
        <v>4</v>
      </c>
      <c r="J6386" t="str">
        <f>_xlfn.XLOOKUP(Table1[[#This Row],[ryhmäID]],ryhmat!$A$2:$A$7,ryhmat!$B$2:$B$7)</f>
        <v>Tarvikkeet</v>
      </c>
      <c r="K6386">
        <f>Table1[[#This Row],[Myyntihinta]]-Table1[[#This Row],[Ostohinta]]</f>
        <v>14.719999999999999</v>
      </c>
    </row>
    <row r="6387" spans="1:11" x14ac:dyDescent="0.2">
      <c r="A6387">
        <v>56885</v>
      </c>
      <c r="B6387" s="21">
        <v>43840</v>
      </c>
      <c r="C6387" s="26" t="s">
        <v>834</v>
      </c>
      <c r="D6387">
        <v>1</v>
      </c>
      <c r="E6387">
        <v>2</v>
      </c>
      <c r="F6387">
        <v>237</v>
      </c>
      <c r="G6387">
        <v>174.51</v>
      </c>
      <c r="H6387" t="str">
        <f>_xlfn.XLOOKUP(Table1[[#This Row],[MyyjäID]],myyjat!$A$2:$A$16,myyjat!$B$2:$B$16)</f>
        <v>Petteri</v>
      </c>
      <c r="I6387">
        <f>_xlfn.XLOOKUP(Table1[[#This Row],[Tuotenumero]],tuotteet!$A$2:$A$26,tuotteet!$C$2:$C$26)</f>
        <v>2</v>
      </c>
      <c r="J6387" t="str">
        <f>_xlfn.XLOOKUP(Table1[[#This Row],[ryhmäID]],ryhmat!$A$2:$A$7,ryhmat!$B$2:$B$7)</f>
        <v>Kuvantoisto</v>
      </c>
      <c r="K6387">
        <f>Table1[[#This Row],[Myyntihinta]]-Table1[[#This Row],[Ostohinta]]</f>
        <v>62.490000000000009</v>
      </c>
    </row>
    <row r="6388" spans="1:11" x14ac:dyDescent="0.2">
      <c r="A6388">
        <v>56886</v>
      </c>
      <c r="B6388" s="21">
        <v>43840</v>
      </c>
      <c r="C6388" s="26" t="s">
        <v>834</v>
      </c>
      <c r="D6388">
        <v>1</v>
      </c>
      <c r="E6388">
        <v>7</v>
      </c>
      <c r="F6388">
        <v>229</v>
      </c>
      <c r="G6388">
        <v>163.95</v>
      </c>
      <c r="H6388" t="str">
        <f>_xlfn.XLOOKUP(Table1[[#This Row],[MyyjäID]],myyjat!$A$2:$A$16,myyjat!$B$2:$B$16)</f>
        <v>Rauno</v>
      </c>
      <c r="I6388">
        <f>_xlfn.XLOOKUP(Table1[[#This Row],[Tuotenumero]],tuotteet!$A$2:$A$26,tuotteet!$C$2:$C$26)</f>
        <v>2</v>
      </c>
      <c r="J6388" t="str">
        <f>_xlfn.XLOOKUP(Table1[[#This Row],[ryhmäID]],ryhmat!$A$2:$A$7,ryhmat!$B$2:$B$7)</f>
        <v>Kuvantoisto</v>
      </c>
      <c r="K6388">
        <f>Table1[[#This Row],[Myyntihinta]]-Table1[[#This Row],[Ostohinta]]</f>
        <v>65.050000000000011</v>
      </c>
    </row>
    <row r="6389" spans="1:11" x14ac:dyDescent="0.2">
      <c r="A6389">
        <v>56887</v>
      </c>
      <c r="B6389" s="21">
        <v>43840</v>
      </c>
      <c r="C6389" s="26" t="s">
        <v>834</v>
      </c>
      <c r="D6389">
        <v>1</v>
      </c>
      <c r="E6389">
        <v>1</v>
      </c>
      <c r="F6389">
        <v>230</v>
      </c>
      <c r="G6389">
        <v>177.28</v>
      </c>
      <c r="H6389" t="str">
        <f>_xlfn.XLOOKUP(Table1[[#This Row],[MyyjäID]],myyjat!$A$2:$A$16,myyjat!$B$2:$B$16)</f>
        <v>Jani</v>
      </c>
      <c r="I6389">
        <f>_xlfn.XLOOKUP(Table1[[#This Row],[Tuotenumero]],tuotteet!$A$2:$A$26,tuotteet!$C$2:$C$26)</f>
        <v>2</v>
      </c>
      <c r="J6389" t="str">
        <f>_xlfn.XLOOKUP(Table1[[#This Row],[ryhmäID]],ryhmat!$A$2:$A$7,ryhmat!$B$2:$B$7)</f>
        <v>Kuvantoisto</v>
      </c>
      <c r="K6389">
        <f>Table1[[#This Row],[Myyntihinta]]-Table1[[#This Row],[Ostohinta]]</f>
        <v>52.72</v>
      </c>
    </row>
    <row r="6390" spans="1:11" x14ac:dyDescent="0.2">
      <c r="A6390">
        <v>56888</v>
      </c>
      <c r="B6390" s="21">
        <v>43840</v>
      </c>
      <c r="C6390" s="26" t="s">
        <v>834</v>
      </c>
      <c r="D6390">
        <v>1</v>
      </c>
      <c r="E6390">
        <v>3</v>
      </c>
      <c r="F6390">
        <v>231</v>
      </c>
      <c r="G6390">
        <v>166.27</v>
      </c>
      <c r="H6390" t="str">
        <f>_xlfn.XLOOKUP(Table1[[#This Row],[MyyjäID]],myyjat!$A$2:$A$16,myyjat!$B$2:$B$16)</f>
        <v>Pekka</v>
      </c>
      <c r="I6390">
        <f>_xlfn.XLOOKUP(Table1[[#This Row],[Tuotenumero]],tuotteet!$A$2:$A$26,tuotteet!$C$2:$C$26)</f>
        <v>2</v>
      </c>
      <c r="J6390" t="str">
        <f>_xlfn.XLOOKUP(Table1[[#This Row],[ryhmäID]],ryhmat!$A$2:$A$7,ryhmat!$B$2:$B$7)</f>
        <v>Kuvantoisto</v>
      </c>
      <c r="K6390">
        <f>Table1[[#This Row],[Myyntihinta]]-Table1[[#This Row],[Ostohinta]]</f>
        <v>64.72999999999999</v>
      </c>
    </row>
    <row r="6391" spans="1:11" x14ac:dyDescent="0.2">
      <c r="A6391">
        <v>56889</v>
      </c>
      <c r="B6391" s="21">
        <v>43840</v>
      </c>
      <c r="C6391" s="26" t="s">
        <v>834</v>
      </c>
      <c r="D6391">
        <v>1</v>
      </c>
      <c r="E6391">
        <v>2</v>
      </c>
      <c r="F6391">
        <v>229</v>
      </c>
      <c r="G6391">
        <v>164.25</v>
      </c>
      <c r="H6391" t="str">
        <f>_xlfn.XLOOKUP(Table1[[#This Row],[MyyjäID]],myyjat!$A$2:$A$16,myyjat!$B$2:$B$16)</f>
        <v>Petteri</v>
      </c>
      <c r="I6391">
        <f>_xlfn.XLOOKUP(Table1[[#This Row],[Tuotenumero]],tuotteet!$A$2:$A$26,tuotteet!$C$2:$C$26)</f>
        <v>2</v>
      </c>
      <c r="J6391" t="str">
        <f>_xlfn.XLOOKUP(Table1[[#This Row],[ryhmäID]],ryhmat!$A$2:$A$7,ryhmat!$B$2:$B$7)</f>
        <v>Kuvantoisto</v>
      </c>
      <c r="K6391">
        <f>Table1[[#This Row],[Myyntihinta]]-Table1[[#This Row],[Ostohinta]]</f>
        <v>64.75</v>
      </c>
    </row>
    <row r="6392" spans="1:11" x14ac:dyDescent="0.2">
      <c r="A6392">
        <v>56890</v>
      </c>
      <c r="B6392" s="21">
        <v>43840</v>
      </c>
      <c r="C6392" s="26" t="s">
        <v>834</v>
      </c>
      <c r="D6392">
        <v>1</v>
      </c>
      <c r="E6392">
        <v>6</v>
      </c>
      <c r="F6392">
        <v>222</v>
      </c>
      <c r="G6392">
        <v>169.78</v>
      </c>
      <c r="H6392" t="str">
        <f>_xlfn.XLOOKUP(Table1[[#This Row],[MyyjäID]],myyjat!$A$2:$A$16,myyjat!$B$2:$B$16)</f>
        <v>Hessu</v>
      </c>
      <c r="I6392">
        <f>_xlfn.XLOOKUP(Table1[[#This Row],[Tuotenumero]],tuotteet!$A$2:$A$26,tuotteet!$C$2:$C$26)</f>
        <v>2</v>
      </c>
      <c r="J6392" t="str">
        <f>_xlfn.XLOOKUP(Table1[[#This Row],[ryhmäID]],ryhmat!$A$2:$A$7,ryhmat!$B$2:$B$7)</f>
        <v>Kuvantoisto</v>
      </c>
      <c r="K6392">
        <f>Table1[[#This Row],[Myyntihinta]]-Table1[[#This Row],[Ostohinta]]</f>
        <v>52.22</v>
      </c>
    </row>
    <row r="6393" spans="1:11" x14ac:dyDescent="0.2">
      <c r="A6393">
        <v>56891</v>
      </c>
      <c r="B6393" s="21">
        <v>43840</v>
      </c>
      <c r="C6393" s="26" t="s">
        <v>834</v>
      </c>
      <c r="D6393">
        <v>1</v>
      </c>
      <c r="E6393">
        <v>6</v>
      </c>
      <c r="F6393">
        <v>240</v>
      </c>
      <c r="G6393">
        <v>174.03</v>
      </c>
      <c r="H6393" t="str">
        <f>_xlfn.XLOOKUP(Table1[[#This Row],[MyyjäID]],myyjat!$A$2:$A$16,myyjat!$B$2:$B$16)</f>
        <v>Hessu</v>
      </c>
      <c r="I6393">
        <f>_xlfn.XLOOKUP(Table1[[#This Row],[Tuotenumero]],tuotteet!$A$2:$A$26,tuotteet!$C$2:$C$26)</f>
        <v>2</v>
      </c>
      <c r="J6393" t="str">
        <f>_xlfn.XLOOKUP(Table1[[#This Row],[ryhmäID]],ryhmat!$A$2:$A$7,ryhmat!$B$2:$B$7)</f>
        <v>Kuvantoisto</v>
      </c>
      <c r="K6393">
        <f>Table1[[#This Row],[Myyntihinta]]-Table1[[#This Row],[Ostohinta]]</f>
        <v>65.97</v>
      </c>
    </row>
    <row r="6394" spans="1:11" x14ac:dyDescent="0.2">
      <c r="A6394">
        <v>56892</v>
      </c>
      <c r="B6394" s="21">
        <v>43840</v>
      </c>
      <c r="C6394" s="26" t="s">
        <v>834</v>
      </c>
      <c r="D6394">
        <v>1</v>
      </c>
      <c r="E6394">
        <v>7</v>
      </c>
      <c r="F6394">
        <v>236</v>
      </c>
      <c r="G6394">
        <v>162.19999999999999</v>
      </c>
      <c r="H6394" t="str">
        <f>_xlfn.XLOOKUP(Table1[[#This Row],[MyyjäID]],myyjat!$A$2:$A$16,myyjat!$B$2:$B$16)</f>
        <v>Rauno</v>
      </c>
      <c r="I6394">
        <f>_xlfn.XLOOKUP(Table1[[#This Row],[Tuotenumero]],tuotteet!$A$2:$A$26,tuotteet!$C$2:$C$26)</f>
        <v>2</v>
      </c>
      <c r="J6394" t="str">
        <f>_xlfn.XLOOKUP(Table1[[#This Row],[ryhmäID]],ryhmat!$A$2:$A$7,ryhmat!$B$2:$B$7)</f>
        <v>Kuvantoisto</v>
      </c>
      <c r="K6394">
        <f>Table1[[#This Row],[Myyntihinta]]-Table1[[#This Row],[Ostohinta]]</f>
        <v>73.800000000000011</v>
      </c>
    </row>
    <row r="6395" spans="1:11" x14ac:dyDescent="0.2">
      <c r="A6395">
        <v>56893</v>
      </c>
      <c r="B6395" s="21">
        <v>43840</v>
      </c>
      <c r="C6395" s="26" t="s">
        <v>834</v>
      </c>
      <c r="D6395">
        <v>1</v>
      </c>
      <c r="E6395">
        <v>5</v>
      </c>
      <c r="F6395">
        <v>242</v>
      </c>
      <c r="G6395">
        <v>177.35</v>
      </c>
      <c r="H6395" t="str">
        <f>_xlfn.XLOOKUP(Table1[[#This Row],[MyyjäID]],myyjat!$A$2:$A$16,myyjat!$B$2:$B$16)</f>
        <v>Liisa</v>
      </c>
      <c r="I6395">
        <f>_xlfn.XLOOKUP(Table1[[#This Row],[Tuotenumero]],tuotteet!$A$2:$A$26,tuotteet!$C$2:$C$26)</f>
        <v>2</v>
      </c>
      <c r="J6395" t="str">
        <f>_xlfn.XLOOKUP(Table1[[#This Row],[ryhmäID]],ryhmat!$A$2:$A$7,ryhmat!$B$2:$B$7)</f>
        <v>Kuvantoisto</v>
      </c>
      <c r="K6395">
        <f>Table1[[#This Row],[Myyntihinta]]-Table1[[#This Row],[Ostohinta]]</f>
        <v>64.650000000000006</v>
      </c>
    </row>
    <row r="6396" spans="1:11" x14ac:dyDescent="0.2">
      <c r="A6396">
        <v>56894</v>
      </c>
      <c r="B6396" s="21">
        <v>43840</v>
      </c>
      <c r="C6396" s="26" t="s">
        <v>834</v>
      </c>
      <c r="D6396">
        <v>1</v>
      </c>
      <c r="E6396">
        <v>7</v>
      </c>
      <c r="F6396">
        <v>234</v>
      </c>
      <c r="G6396">
        <v>162.21</v>
      </c>
      <c r="H6396" t="str">
        <f>_xlfn.XLOOKUP(Table1[[#This Row],[MyyjäID]],myyjat!$A$2:$A$16,myyjat!$B$2:$B$16)</f>
        <v>Rauno</v>
      </c>
      <c r="I6396">
        <f>_xlfn.XLOOKUP(Table1[[#This Row],[Tuotenumero]],tuotteet!$A$2:$A$26,tuotteet!$C$2:$C$26)</f>
        <v>2</v>
      </c>
      <c r="J6396" t="str">
        <f>_xlfn.XLOOKUP(Table1[[#This Row],[ryhmäID]],ryhmat!$A$2:$A$7,ryhmat!$B$2:$B$7)</f>
        <v>Kuvantoisto</v>
      </c>
      <c r="K6396">
        <f>Table1[[#This Row],[Myyntihinta]]-Table1[[#This Row],[Ostohinta]]</f>
        <v>71.789999999999992</v>
      </c>
    </row>
    <row r="6397" spans="1:11" x14ac:dyDescent="0.2">
      <c r="A6397">
        <v>56895</v>
      </c>
      <c r="B6397" s="21">
        <v>43840</v>
      </c>
      <c r="C6397" s="26" t="s">
        <v>834</v>
      </c>
      <c r="D6397">
        <v>1</v>
      </c>
      <c r="E6397">
        <v>1</v>
      </c>
      <c r="F6397">
        <v>236</v>
      </c>
      <c r="G6397">
        <v>168.53</v>
      </c>
      <c r="H6397" t="str">
        <f>_xlfn.XLOOKUP(Table1[[#This Row],[MyyjäID]],myyjat!$A$2:$A$16,myyjat!$B$2:$B$16)</f>
        <v>Jani</v>
      </c>
      <c r="I6397">
        <f>_xlfn.XLOOKUP(Table1[[#This Row],[Tuotenumero]],tuotteet!$A$2:$A$26,tuotteet!$C$2:$C$26)</f>
        <v>2</v>
      </c>
      <c r="J6397" t="str">
        <f>_xlfn.XLOOKUP(Table1[[#This Row],[ryhmäID]],ryhmat!$A$2:$A$7,ryhmat!$B$2:$B$7)</f>
        <v>Kuvantoisto</v>
      </c>
      <c r="K6397">
        <f>Table1[[#This Row],[Myyntihinta]]-Table1[[#This Row],[Ostohinta]]</f>
        <v>67.47</v>
      </c>
    </row>
    <row r="6398" spans="1:11" x14ac:dyDescent="0.2">
      <c r="A6398">
        <v>56896</v>
      </c>
      <c r="B6398" s="21">
        <v>43840</v>
      </c>
      <c r="C6398" s="26" t="s">
        <v>834</v>
      </c>
      <c r="D6398">
        <v>1</v>
      </c>
      <c r="E6398">
        <v>7</v>
      </c>
      <c r="F6398">
        <v>239</v>
      </c>
      <c r="G6398">
        <v>167.18</v>
      </c>
      <c r="H6398" t="str">
        <f>_xlfn.XLOOKUP(Table1[[#This Row],[MyyjäID]],myyjat!$A$2:$A$16,myyjat!$B$2:$B$16)</f>
        <v>Rauno</v>
      </c>
      <c r="I6398">
        <f>_xlfn.XLOOKUP(Table1[[#This Row],[Tuotenumero]],tuotteet!$A$2:$A$26,tuotteet!$C$2:$C$26)</f>
        <v>2</v>
      </c>
      <c r="J6398" t="str">
        <f>_xlfn.XLOOKUP(Table1[[#This Row],[ryhmäID]],ryhmat!$A$2:$A$7,ryhmat!$B$2:$B$7)</f>
        <v>Kuvantoisto</v>
      </c>
      <c r="K6398">
        <f>Table1[[#This Row],[Myyntihinta]]-Table1[[#This Row],[Ostohinta]]</f>
        <v>71.819999999999993</v>
      </c>
    </row>
    <row r="6399" spans="1:11" x14ac:dyDescent="0.2">
      <c r="A6399">
        <v>56897</v>
      </c>
      <c r="B6399" s="21">
        <v>43840</v>
      </c>
      <c r="C6399" s="26" t="s">
        <v>834</v>
      </c>
      <c r="D6399">
        <v>1</v>
      </c>
      <c r="E6399">
        <v>7</v>
      </c>
      <c r="F6399">
        <v>231</v>
      </c>
      <c r="G6399">
        <v>177.24</v>
      </c>
      <c r="H6399" t="str">
        <f>_xlfn.XLOOKUP(Table1[[#This Row],[MyyjäID]],myyjat!$A$2:$A$16,myyjat!$B$2:$B$16)</f>
        <v>Rauno</v>
      </c>
      <c r="I6399">
        <f>_xlfn.XLOOKUP(Table1[[#This Row],[Tuotenumero]],tuotteet!$A$2:$A$26,tuotteet!$C$2:$C$26)</f>
        <v>2</v>
      </c>
      <c r="J6399" t="str">
        <f>_xlfn.XLOOKUP(Table1[[#This Row],[ryhmäID]],ryhmat!$A$2:$A$7,ryhmat!$B$2:$B$7)</f>
        <v>Kuvantoisto</v>
      </c>
      <c r="K6399">
        <f>Table1[[#This Row],[Myyntihinta]]-Table1[[#This Row],[Ostohinta]]</f>
        <v>53.759999999999991</v>
      </c>
    </row>
    <row r="6400" spans="1:11" x14ac:dyDescent="0.2">
      <c r="A6400">
        <v>56898</v>
      </c>
      <c r="B6400" s="21">
        <v>43840</v>
      </c>
      <c r="C6400" s="26" t="s">
        <v>834</v>
      </c>
      <c r="D6400">
        <v>1</v>
      </c>
      <c r="E6400">
        <v>1</v>
      </c>
      <c r="F6400">
        <v>225</v>
      </c>
      <c r="G6400">
        <v>174.98</v>
      </c>
      <c r="H6400" t="str">
        <f>_xlfn.XLOOKUP(Table1[[#This Row],[MyyjäID]],myyjat!$A$2:$A$16,myyjat!$B$2:$B$16)</f>
        <v>Jani</v>
      </c>
      <c r="I6400">
        <f>_xlfn.XLOOKUP(Table1[[#This Row],[Tuotenumero]],tuotteet!$A$2:$A$26,tuotteet!$C$2:$C$26)</f>
        <v>2</v>
      </c>
      <c r="J6400" t="str">
        <f>_xlfn.XLOOKUP(Table1[[#This Row],[ryhmäID]],ryhmat!$A$2:$A$7,ryhmat!$B$2:$B$7)</f>
        <v>Kuvantoisto</v>
      </c>
      <c r="K6400">
        <f>Table1[[#This Row],[Myyntihinta]]-Table1[[#This Row],[Ostohinta]]</f>
        <v>50.02000000000001</v>
      </c>
    </row>
    <row r="6401" spans="1:11" x14ac:dyDescent="0.2">
      <c r="A6401">
        <v>56899</v>
      </c>
      <c r="B6401" s="21">
        <v>43840</v>
      </c>
      <c r="C6401" s="26" t="s">
        <v>834</v>
      </c>
      <c r="D6401">
        <v>1</v>
      </c>
      <c r="E6401">
        <v>6</v>
      </c>
      <c r="F6401">
        <v>224</v>
      </c>
      <c r="G6401">
        <v>175.08</v>
      </c>
      <c r="H6401" t="str">
        <f>_xlfn.XLOOKUP(Table1[[#This Row],[MyyjäID]],myyjat!$A$2:$A$16,myyjat!$B$2:$B$16)</f>
        <v>Hessu</v>
      </c>
      <c r="I6401">
        <f>_xlfn.XLOOKUP(Table1[[#This Row],[Tuotenumero]],tuotteet!$A$2:$A$26,tuotteet!$C$2:$C$26)</f>
        <v>2</v>
      </c>
      <c r="J6401" t="str">
        <f>_xlfn.XLOOKUP(Table1[[#This Row],[ryhmäID]],ryhmat!$A$2:$A$7,ryhmat!$B$2:$B$7)</f>
        <v>Kuvantoisto</v>
      </c>
      <c r="K6401">
        <f>Table1[[#This Row],[Myyntihinta]]-Table1[[#This Row],[Ostohinta]]</f>
        <v>48.919999999999987</v>
      </c>
    </row>
    <row r="6402" spans="1:11" x14ac:dyDescent="0.2">
      <c r="A6402">
        <v>56900</v>
      </c>
      <c r="B6402" s="21">
        <v>43840</v>
      </c>
      <c r="C6402" s="26" t="s">
        <v>834</v>
      </c>
      <c r="D6402">
        <v>1</v>
      </c>
      <c r="E6402">
        <v>1</v>
      </c>
      <c r="F6402">
        <v>226</v>
      </c>
      <c r="G6402">
        <v>176.64</v>
      </c>
      <c r="H6402" t="str">
        <f>_xlfn.XLOOKUP(Table1[[#This Row],[MyyjäID]],myyjat!$A$2:$A$16,myyjat!$B$2:$B$16)</f>
        <v>Jani</v>
      </c>
      <c r="I6402">
        <f>_xlfn.XLOOKUP(Table1[[#This Row],[Tuotenumero]],tuotteet!$A$2:$A$26,tuotteet!$C$2:$C$26)</f>
        <v>2</v>
      </c>
      <c r="J6402" t="str">
        <f>_xlfn.XLOOKUP(Table1[[#This Row],[ryhmäID]],ryhmat!$A$2:$A$7,ryhmat!$B$2:$B$7)</f>
        <v>Kuvantoisto</v>
      </c>
      <c r="K6402">
        <f>Table1[[#This Row],[Myyntihinta]]-Table1[[#This Row],[Ostohinta]]</f>
        <v>49.360000000000014</v>
      </c>
    </row>
    <row r="6403" spans="1:11" x14ac:dyDescent="0.2">
      <c r="A6403">
        <v>56901</v>
      </c>
      <c r="B6403" s="21">
        <v>43840</v>
      </c>
      <c r="C6403" s="26" t="s">
        <v>834</v>
      </c>
      <c r="D6403">
        <v>1</v>
      </c>
      <c r="E6403">
        <v>7</v>
      </c>
      <c r="F6403">
        <v>236</v>
      </c>
      <c r="G6403">
        <v>179.32</v>
      </c>
      <c r="H6403" t="str">
        <f>_xlfn.XLOOKUP(Table1[[#This Row],[MyyjäID]],myyjat!$A$2:$A$16,myyjat!$B$2:$B$16)</f>
        <v>Rauno</v>
      </c>
      <c r="I6403">
        <f>_xlfn.XLOOKUP(Table1[[#This Row],[Tuotenumero]],tuotteet!$A$2:$A$26,tuotteet!$C$2:$C$26)</f>
        <v>2</v>
      </c>
      <c r="J6403" t="str">
        <f>_xlfn.XLOOKUP(Table1[[#This Row],[ryhmäID]],ryhmat!$A$2:$A$7,ryhmat!$B$2:$B$7)</f>
        <v>Kuvantoisto</v>
      </c>
      <c r="K6403">
        <f>Table1[[#This Row],[Myyntihinta]]-Table1[[#This Row],[Ostohinta]]</f>
        <v>56.680000000000007</v>
      </c>
    </row>
    <row r="6404" spans="1:11" x14ac:dyDescent="0.2">
      <c r="A6404">
        <v>56902</v>
      </c>
      <c r="B6404" s="21">
        <v>43840</v>
      </c>
      <c r="C6404" s="26" t="s">
        <v>834</v>
      </c>
      <c r="D6404">
        <v>1</v>
      </c>
      <c r="E6404">
        <v>7</v>
      </c>
      <c r="F6404">
        <v>236</v>
      </c>
      <c r="G6404">
        <v>173.11</v>
      </c>
      <c r="H6404" t="str">
        <f>_xlfn.XLOOKUP(Table1[[#This Row],[MyyjäID]],myyjat!$A$2:$A$16,myyjat!$B$2:$B$16)</f>
        <v>Rauno</v>
      </c>
      <c r="I6404">
        <f>_xlfn.XLOOKUP(Table1[[#This Row],[Tuotenumero]],tuotteet!$A$2:$A$26,tuotteet!$C$2:$C$26)</f>
        <v>2</v>
      </c>
      <c r="J6404" t="str">
        <f>_xlfn.XLOOKUP(Table1[[#This Row],[ryhmäID]],ryhmat!$A$2:$A$7,ryhmat!$B$2:$B$7)</f>
        <v>Kuvantoisto</v>
      </c>
      <c r="K6404">
        <f>Table1[[#This Row],[Myyntihinta]]-Table1[[#This Row],[Ostohinta]]</f>
        <v>62.889999999999986</v>
      </c>
    </row>
    <row r="6405" spans="1:11" x14ac:dyDescent="0.2">
      <c r="A6405">
        <v>56903</v>
      </c>
      <c r="B6405" s="21">
        <v>43840</v>
      </c>
      <c r="C6405" s="26" t="s">
        <v>834</v>
      </c>
      <c r="D6405">
        <v>1</v>
      </c>
      <c r="E6405">
        <v>5</v>
      </c>
      <c r="F6405">
        <v>236</v>
      </c>
      <c r="G6405">
        <v>172.06</v>
      </c>
      <c r="H6405" t="str">
        <f>_xlfn.XLOOKUP(Table1[[#This Row],[MyyjäID]],myyjat!$A$2:$A$16,myyjat!$B$2:$B$16)</f>
        <v>Liisa</v>
      </c>
      <c r="I6405">
        <f>_xlfn.XLOOKUP(Table1[[#This Row],[Tuotenumero]],tuotteet!$A$2:$A$26,tuotteet!$C$2:$C$26)</f>
        <v>2</v>
      </c>
      <c r="J6405" t="str">
        <f>_xlfn.XLOOKUP(Table1[[#This Row],[ryhmäID]],ryhmat!$A$2:$A$7,ryhmat!$B$2:$B$7)</f>
        <v>Kuvantoisto</v>
      </c>
      <c r="K6405">
        <f>Table1[[#This Row],[Myyntihinta]]-Table1[[#This Row],[Ostohinta]]</f>
        <v>63.94</v>
      </c>
    </row>
    <row r="6406" spans="1:11" x14ac:dyDescent="0.2">
      <c r="A6406">
        <v>56904</v>
      </c>
      <c r="B6406" s="21">
        <v>43840</v>
      </c>
      <c r="C6406" s="26" t="s">
        <v>834</v>
      </c>
      <c r="D6406">
        <v>1</v>
      </c>
      <c r="E6406">
        <v>2</v>
      </c>
      <c r="F6406">
        <v>235</v>
      </c>
      <c r="G6406">
        <v>172.93</v>
      </c>
      <c r="H6406" t="str">
        <f>_xlfn.XLOOKUP(Table1[[#This Row],[MyyjäID]],myyjat!$A$2:$A$16,myyjat!$B$2:$B$16)</f>
        <v>Petteri</v>
      </c>
      <c r="I6406">
        <f>_xlfn.XLOOKUP(Table1[[#This Row],[Tuotenumero]],tuotteet!$A$2:$A$26,tuotteet!$C$2:$C$26)</f>
        <v>2</v>
      </c>
      <c r="J6406" t="str">
        <f>_xlfn.XLOOKUP(Table1[[#This Row],[ryhmäID]],ryhmat!$A$2:$A$7,ryhmat!$B$2:$B$7)</f>
        <v>Kuvantoisto</v>
      </c>
      <c r="K6406">
        <f>Table1[[#This Row],[Myyntihinta]]-Table1[[#This Row],[Ostohinta]]</f>
        <v>62.069999999999993</v>
      </c>
    </row>
    <row r="6407" spans="1:11" x14ac:dyDescent="0.2">
      <c r="A6407">
        <v>56905</v>
      </c>
      <c r="B6407" s="21">
        <v>43840</v>
      </c>
      <c r="C6407" s="26" t="s">
        <v>834</v>
      </c>
      <c r="D6407">
        <v>1</v>
      </c>
      <c r="E6407">
        <v>7</v>
      </c>
      <c r="F6407">
        <v>233</v>
      </c>
      <c r="G6407">
        <v>174.93</v>
      </c>
      <c r="H6407" t="str">
        <f>_xlfn.XLOOKUP(Table1[[#This Row],[MyyjäID]],myyjat!$A$2:$A$16,myyjat!$B$2:$B$16)</f>
        <v>Rauno</v>
      </c>
      <c r="I6407">
        <f>_xlfn.XLOOKUP(Table1[[#This Row],[Tuotenumero]],tuotteet!$A$2:$A$26,tuotteet!$C$2:$C$26)</f>
        <v>2</v>
      </c>
      <c r="J6407" t="str">
        <f>_xlfn.XLOOKUP(Table1[[#This Row],[ryhmäID]],ryhmat!$A$2:$A$7,ryhmat!$B$2:$B$7)</f>
        <v>Kuvantoisto</v>
      </c>
      <c r="K6407">
        <f>Table1[[#This Row],[Myyntihinta]]-Table1[[#This Row],[Ostohinta]]</f>
        <v>58.069999999999993</v>
      </c>
    </row>
    <row r="6408" spans="1:11" x14ac:dyDescent="0.2">
      <c r="A6408">
        <v>56906</v>
      </c>
      <c r="B6408" s="21">
        <v>43840</v>
      </c>
      <c r="C6408" s="26" t="s">
        <v>834</v>
      </c>
      <c r="D6408">
        <v>1</v>
      </c>
      <c r="E6408">
        <v>2</v>
      </c>
      <c r="F6408">
        <v>244</v>
      </c>
      <c r="G6408">
        <v>173.69</v>
      </c>
      <c r="H6408" t="str">
        <f>_xlfn.XLOOKUP(Table1[[#This Row],[MyyjäID]],myyjat!$A$2:$A$16,myyjat!$B$2:$B$16)</f>
        <v>Petteri</v>
      </c>
      <c r="I6408">
        <f>_xlfn.XLOOKUP(Table1[[#This Row],[Tuotenumero]],tuotteet!$A$2:$A$26,tuotteet!$C$2:$C$26)</f>
        <v>2</v>
      </c>
      <c r="J6408" t="str">
        <f>_xlfn.XLOOKUP(Table1[[#This Row],[ryhmäID]],ryhmat!$A$2:$A$7,ryhmat!$B$2:$B$7)</f>
        <v>Kuvantoisto</v>
      </c>
      <c r="K6408">
        <f>Table1[[#This Row],[Myyntihinta]]-Table1[[#This Row],[Ostohinta]]</f>
        <v>70.31</v>
      </c>
    </row>
    <row r="6409" spans="1:11" x14ac:dyDescent="0.2">
      <c r="A6409">
        <v>56907</v>
      </c>
      <c r="B6409" s="21">
        <v>43840</v>
      </c>
      <c r="C6409" s="26" t="s">
        <v>834</v>
      </c>
      <c r="D6409">
        <v>1</v>
      </c>
      <c r="E6409">
        <v>2</v>
      </c>
      <c r="F6409">
        <v>227</v>
      </c>
      <c r="G6409">
        <v>174.44</v>
      </c>
      <c r="H6409" t="str">
        <f>_xlfn.XLOOKUP(Table1[[#This Row],[MyyjäID]],myyjat!$A$2:$A$16,myyjat!$B$2:$B$16)</f>
        <v>Petteri</v>
      </c>
      <c r="I6409">
        <f>_xlfn.XLOOKUP(Table1[[#This Row],[Tuotenumero]],tuotteet!$A$2:$A$26,tuotteet!$C$2:$C$26)</f>
        <v>2</v>
      </c>
      <c r="J6409" t="str">
        <f>_xlfn.XLOOKUP(Table1[[#This Row],[ryhmäID]],ryhmat!$A$2:$A$7,ryhmat!$B$2:$B$7)</f>
        <v>Kuvantoisto</v>
      </c>
      <c r="K6409">
        <f>Table1[[#This Row],[Myyntihinta]]-Table1[[#This Row],[Ostohinta]]</f>
        <v>52.56</v>
      </c>
    </row>
    <row r="6410" spans="1:11" x14ac:dyDescent="0.2">
      <c r="A6410">
        <v>56908</v>
      </c>
      <c r="B6410" s="21">
        <v>43840</v>
      </c>
      <c r="C6410" s="26" t="s">
        <v>834</v>
      </c>
      <c r="D6410">
        <v>1</v>
      </c>
      <c r="E6410">
        <v>2</v>
      </c>
      <c r="F6410">
        <v>223</v>
      </c>
      <c r="G6410">
        <v>178.96</v>
      </c>
      <c r="H6410" t="str">
        <f>_xlfn.XLOOKUP(Table1[[#This Row],[MyyjäID]],myyjat!$A$2:$A$16,myyjat!$B$2:$B$16)</f>
        <v>Petteri</v>
      </c>
      <c r="I6410">
        <f>_xlfn.XLOOKUP(Table1[[#This Row],[Tuotenumero]],tuotteet!$A$2:$A$26,tuotteet!$C$2:$C$26)</f>
        <v>2</v>
      </c>
      <c r="J6410" t="str">
        <f>_xlfn.XLOOKUP(Table1[[#This Row],[ryhmäID]],ryhmat!$A$2:$A$7,ryhmat!$B$2:$B$7)</f>
        <v>Kuvantoisto</v>
      </c>
      <c r="K6410">
        <f>Table1[[#This Row],[Myyntihinta]]-Table1[[#This Row],[Ostohinta]]</f>
        <v>44.039999999999992</v>
      </c>
    </row>
    <row r="6411" spans="1:11" x14ac:dyDescent="0.2">
      <c r="A6411">
        <v>56909</v>
      </c>
      <c r="B6411" s="21">
        <v>43840</v>
      </c>
      <c r="C6411" s="26" t="s">
        <v>834</v>
      </c>
      <c r="D6411">
        <v>1</v>
      </c>
      <c r="E6411">
        <v>6</v>
      </c>
      <c r="F6411">
        <v>223</v>
      </c>
      <c r="G6411">
        <v>165.7</v>
      </c>
      <c r="H6411" t="str">
        <f>_xlfn.XLOOKUP(Table1[[#This Row],[MyyjäID]],myyjat!$A$2:$A$16,myyjat!$B$2:$B$16)</f>
        <v>Hessu</v>
      </c>
      <c r="I6411">
        <f>_xlfn.XLOOKUP(Table1[[#This Row],[Tuotenumero]],tuotteet!$A$2:$A$26,tuotteet!$C$2:$C$26)</f>
        <v>2</v>
      </c>
      <c r="J6411" t="str">
        <f>_xlfn.XLOOKUP(Table1[[#This Row],[ryhmäID]],ryhmat!$A$2:$A$7,ryhmat!$B$2:$B$7)</f>
        <v>Kuvantoisto</v>
      </c>
      <c r="K6411">
        <f>Table1[[#This Row],[Myyntihinta]]-Table1[[#This Row],[Ostohinta]]</f>
        <v>57.300000000000011</v>
      </c>
    </row>
    <row r="6412" spans="1:11" x14ac:dyDescent="0.2">
      <c r="A6412">
        <v>56910</v>
      </c>
      <c r="B6412" s="21">
        <v>43842</v>
      </c>
      <c r="C6412" s="26" t="s">
        <v>835</v>
      </c>
      <c r="D6412">
        <v>1</v>
      </c>
      <c r="E6412">
        <v>5</v>
      </c>
      <c r="F6412">
        <v>158</v>
      </c>
      <c r="G6412">
        <v>92.91</v>
      </c>
      <c r="H6412" t="str">
        <f>_xlfn.XLOOKUP(Table1[[#This Row],[MyyjäID]],myyjat!$A$2:$A$16,myyjat!$B$2:$B$16)</f>
        <v>Liisa</v>
      </c>
      <c r="I6412">
        <f>_xlfn.XLOOKUP(Table1[[#This Row],[Tuotenumero]],tuotteet!$A$2:$A$26,tuotteet!$C$2:$C$26)</f>
        <v>6</v>
      </c>
      <c r="J6412" t="str">
        <f>_xlfn.XLOOKUP(Table1[[#This Row],[ryhmäID]],ryhmat!$A$2:$A$7,ryhmat!$B$2:$B$7)</f>
        <v>Digiboxit</v>
      </c>
      <c r="K6412">
        <f>Table1[[#This Row],[Myyntihinta]]-Table1[[#This Row],[Ostohinta]]</f>
        <v>65.09</v>
      </c>
    </row>
    <row r="6413" spans="1:11" x14ac:dyDescent="0.2">
      <c r="A6413">
        <v>56911</v>
      </c>
      <c r="B6413" s="21">
        <v>43864</v>
      </c>
      <c r="C6413" s="26" t="s">
        <v>834</v>
      </c>
      <c r="D6413">
        <v>1</v>
      </c>
      <c r="E6413">
        <v>1</v>
      </c>
      <c r="F6413">
        <v>228</v>
      </c>
      <c r="G6413">
        <v>174.28</v>
      </c>
      <c r="H6413" t="str">
        <f>_xlfn.XLOOKUP(Table1[[#This Row],[MyyjäID]],myyjat!$A$2:$A$16,myyjat!$B$2:$B$16)</f>
        <v>Jani</v>
      </c>
      <c r="I6413">
        <f>_xlfn.XLOOKUP(Table1[[#This Row],[Tuotenumero]],tuotteet!$A$2:$A$26,tuotteet!$C$2:$C$26)</f>
        <v>2</v>
      </c>
      <c r="J6413" t="str">
        <f>_xlfn.XLOOKUP(Table1[[#This Row],[ryhmäID]],ryhmat!$A$2:$A$7,ryhmat!$B$2:$B$7)</f>
        <v>Kuvantoisto</v>
      </c>
      <c r="K6413">
        <f>Table1[[#This Row],[Myyntihinta]]-Table1[[#This Row],[Ostohinta]]</f>
        <v>53.72</v>
      </c>
    </row>
    <row r="6414" spans="1:11" x14ac:dyDescent="0.2">
      <c r="A6414">
        <v>56912</v>
      </c>
      <c r="B6414" s="21">
        <v>43885</v>
      </c>
      <c r="C6414" s="26" t="s">
        <v>834</v>
      </c>
      <c r="D6414">
        <v>1</v>
      </c>
      <c r="E6414">
        <v>1</v>
      </c>
      <c r="F6414">
        <v>233</v>
      </c>
      <c r="G6414">
        <v>163.34</v>
      </c>
      <c r="H6414" t="str">
        <f>_xlfn.XLOOKUP(Table1[[#This Row],[MyyjäID]],myyjat!$A$2:$A$16,myyjat!$B$2:$B$16)</f>
        <v>Jani</v>
      </c>
      <c r="I6414">
        <f>_xlfn.XLOOKUP(Table1[[#This Row],[Tuotenumero]],tuotteet!$A$2:$A$26,tuotteet!$C$2:$C$26)</f>
        <v>2</v>
      </c>
      <c r="J6414" t="str">
        <f>_xlfn.XLOOKUP(Table1[[#This Row],[ryhmäID]],ryhmat!$A$2:$A$7,ryhmat!$B$2:$B$7)</f>
        <v>Kuvantoisto</v>
      </c>
      <c r="K6414">
        <f>Table1[[#This Row],[Myyntihinta]]-Table1[[#This Row],[Ostohinta]]</f>
        <v>69.66</v>
      </c>
    </row>
    <row r="6415" spans="1:11" x14ac:dyDescent="0.2">
      <c r="A6415">
        <v>56913</v>
      </c>
      <c r="B6415" s="21">
        <v>43886</v>
      </c>
      <c r="C6415" s="26" t="s">
        <v>834</v>
      </c>
      <c r="D6415">
        <v>1</v>
      </c>
      <c r="E6415">
        <v>3</v>
      </c>
      <c r="F6415">
        <v>227</v>
      </c>
      <c r="G6415">
        <v>177.23</v>
      </c>
      <c r="H6415" t="str">
        <f>_xlfn.XLOOKUP(Table1[[#This Row],[MyyjäID]],myyjat!$A$2:$A$16,myyjat!$B$2:$B$16)</f>
        <v>Pekka</v>
      </c>
      <c r="I6415">
        <f>_xlfn.XLOOKUP(Table1[[#This Row],[Tuotenumero]],tuotteet!$A$2:$A$26,tuotteet!$C$2:$C$26)</f>
        <v>2</v>
      </c>
      <c r="J6415" t="str">
        <f>_xlfn.XLOOKUP(Table1[[#This Row],[ryhmäID]],ryhmat!$A$2:$A$7,ryhmat!$B$2:$B$7)</f>
        <v>Kuvantoisto</v>
      </c>
      <c r="K6415">
        <f>Table1[[#This Row],[Myyntihinta]]-Table1[[#This Row],[Ostohinta]]</f>
        <v>49.77000000000001</v>
      </c>
    </row>
    <row r="6416" spans="1:11" x14ac:dyDescent="0.2">
      <c r="A6416">
        <v>56914</v>
      </c>
      <c r="B6416" s="21">
        <v>43891</v>
      </c>
      <c r="C6416" s="26" t="s">
        <v>835</v>
      </c>
      <c r="D6416">
        <v>1</v>
      </c>
      <c r="E6416">
        <v>2</v>
      </c>
      <c r="F6416">
        <v>159</v>
      </c>
      <c r="G6416">
        <v>94.99</v>
      </c>
      <c r="H6416" t="str">
        <f>_xlfn.XLOOKUP(Table1[[#This Row],[MyyjäID]],myyjat!$A$2:$A$16,myyjat!$B$2:$B$16)</f>
        <v>Petteri</v>
      </c>
      <c r="I6416">
        <f>_xlfn.XLOOKUP(Table1[[#This Row],[Tuotenumero]],tuotteet!$A$2:$A$26,tuotteet!$C$2:$C$26)</f>
        <v>6</v>
      </c>
      <c r="J6416" t="str">
        <f>_xlfn.XLOOKUP(Table1[[#This Row],[ryhmäID]],ryhmat!$A$2:$A$7,ryhmat!$B$2:$B$7)</f>
        <v>Digiboxit</v>
      </c>
      <c r="K6416">
        <f>Table1[[#This Row],[Myyntihinta]]-Table1[[#This Row],[Ostohinta]]</f>
        <v>64.010000000000005</v>
      </c>
    </row>
    <row r="6417" spans="1:11" x14ac:dyDescent="0.2">
      <c r="A6417">
        <v>56915</v>
      </c>
      <c r="B6417" s="21">
        <v>43903</v>
      </c>
      <c r="C6417" s="26" t="s">
        <v>835</v>
      </c>
      <c r="D6417">
        <v>1</v>
      </c>
      <c r="E6417">
        <v>7</v>
      </c>
      <c r="F6417">
        <v>154</v>
      </c>
      <c r="G6417">
        <v>96.41</v>
      </c>
      <c r="H6417" t="str">
        <f>_xlfn.XLOOKUP(Table1[[#This Row],[MyyjäID]],myyjat!$A$2:$A$16,myyjat!$B$2:$B$16)</f>
        <v>Rauno</v>
      </c>
      <c r="I6417">
        <f>_xlfn.XLOOKUP(Table1[[#This Row],[Tuotenumero]],tuotteet!$A$2:$A$26,tuotteet!$C$2:$C$26)</f>
        <v>6</v>
      </c>
      <c r="J6417" t="str">
        <f>_xlfn.XLOOKUP(Table1[[#This Row],[ryhmäID]],ryhmat!$A$2:$A$7,ryhmat!$B$2:$B$7)</f>
        <v>Digiboxit</v>
      </c>
      <c r="K6417">
        <f>Table1[[#This Row],[Myyntihinta]]-Table1[[#This Row],[Ostohinta]]</f>
        <v>57.59</v>
      </c>
    </row>
    <row r="6418" spans="1:11" x14ac:dyDescent="0.2">
      <c r="A6418">
        <v>56916</v>
      </c>
      <c r="B6418" s="21">
        <v>43909</v>
      </c>
      <c r="C6418" s="26" t="s">
        <v>834</v>
      </c>
      <c r="D6418">
        <v>1</v>
      </c>
      <c r="E6418">
        <v>1</v>
      </c>
      <c r="F6418">
        <v>228</v>
      </c>
      <c r="G6418">
        <v>170.21</v>
      </c>
      <c r="H6418" t="str">
        <f>_xlfn.XLOOKUP(Table1[[#This Row],[MyyjäID]],myyjat!$A$2:$A$16,myyjat!$B$2:$B$16)</f>
        <v>Jani</v>
      </c>
      <c r="I6418">
        <f>_xlfn.XLOOKUP(Table1[[#This Row],[Tuotenumero]],tuotteet!$A$2:$A$26,tuotteet!$C$2:$C$26)</f>
        <v>2</v>
      </c>
      <c r="J6418" t="str">
        <f>_xlfn.XLOOKUP(Table1[[#This Row],[ryhmäID]],ryhmat!$A$2:$A$7,ryhmat!$B$2:$B$7)</f>
        <v>Kuvantoisto</v>
      </c>
      <c r="K6418">
        <f>Table1[[#This Row],[Myyntihinta]]-Table1[[#This Row],[Ostohinta]]</f>
        <v>57.789999999999992</v>
      </c>
    </row>
    <row r="6419" spans="1:11" x14ac:dyDescent="0.2">
      <c r="A6419">
        <v>56917</v>
      </c>
      <c r="B6419" s="21">
        <v>43919</v>
      </c>
      <c r="C6419" s="26" t="s">
        <v>835</v>
      </c>
      <c r="D6419">
        <v>1</v>
      </c>
      <c r="E6419">
        <v>6</v>
      </c>
      <c r="F6419">
        <v>154</v>
      </c>
      <c r="G6419">
        <v>97.05</v>
      </c>
      <c r="H6419" t="str">
        <f>_xlfn.XLOOKUP(Table1[[#This Row],[MyyjäID]],myyjat!$A$2:$A$16,myyjat!$B$2:$B$16)</f>
        <v>Hessu</v>
      </c>
      <c r="I6419">
        <f>_xlfn.XLOOKUP(Table1[[#This Row],[Tuotenumero]],tuotteet!$A$2:$A$26,tuotteet!$C$2:$C$26)</f>
        <v>6</v>
      </c>
      <c r="J6419" t="str">
        <f>_xlfn.XLOOKUP(Table1[[#This Row],[ryhmäID]],ryhmat!$A$2:$A$7,ryhmat!$B$2:$B$7)</f>
        <v>Digiboxit</v>
      </c>
      <c r="K6419">
        <f>Table1[[#This Row],[Myyntihinta]]-Table1[[#This Row],[Ostohinta]]</f>
        <v>56.95</v>
      </c>
    </row>
    <row r="6420" spans="1:11" x14ac:dyDescent="0.2">
      <c r="A6420">
        <v>56918</v>
      </c>
      <c r="B6420" s="21">
        <v>43926</v>
      </c>
      <c r="C6420" s="26" t="s">
        <v>834</v>
      </c>
      <c r="D6420">
        <v>1</v>
      </c>
      <c r="E6420">
        <v>2</v>
      </c>
      <c r="F6420">
        <v>226</v>
      </c>
      <c r="G6420">
        <v>161.56</v>
      </c>
      <c r="H6420" t="str">
        <f>_xlfn.XLOOKUP(Table1[[#This Row],[MyyjäID]],myyjat!$A$2:$A$16,myyjat!$B$2:$B$16)</f>
        <v>Petteri</v>
      </c>
      <c r="I6420">
        <f>_xlfn.XLOOKUP(Table1[[#This Row],[Tuotenumero]],tuotteet!$A$2:$A$26,tuotteet!$C$2:$C$26)</f>
        <v>2</v>
      </c>
      <c r="J6420" t="str">
        <f>_xlfn.XLOOKUP(Table1[[#This Row],[ryhmäID]],ryhmat!$A$2:$A$7,ryhmat!$B$2:$B$7)</f>
        <v>Kuvantoisto</v>
      </c>
      <c r="K6420">
        <f>Table1[[#This Row],[Myyntihinta]]-Table1[[#This Row],[Ostohinta]]</f>
        <v>64.44</v>
      </c>
    </row>
    <row r="6421" spans="1:11" x14ac:dyDescent="0.2">
      <c r="A6421">
        <v>56919</v>
      </c>
      <c r="B6421" s="21">
        <v>43930</v>
      </c>
      <c r="C6421" s="26" t="s">
        <v>835</v>
      </c>
      <c r="D6421">
        <v>1</v>
      </c>
      <c r="E6421">
        <v>9</v>
      </c>
      <c r="F6421">
        <v>158</v>
      </c>
      <c r="G6421">
        <v>92.09</v>
      </c>
      <c r="H6421" t="str">
        <f>_xlfn.XLOOKUP(Table1[[#This Row],[MyyjäID]],myyjat!$A$2:$A$16,myyjat!$B$2:$B$16)</f>
        <v>Maija</v>
      </c>
      <c r="I6421">
        <f>_xlfn.XLOOKUP(Table1[[#This Row],[Tuotenumero]],tuotteet!$A$2:$A$26,tuotteet!$C$2:$C$26)</f>
        <v>6</v>
      </c>
      <c r="J6421" t="str">
        <f>_xlfn.XLOOKUP(Table1[[#This Row],[ryhmäID]],ryhmat!$A$2:$A$7,ryhmat!$B$2:$B$7)</f>
        <v>Digiboxit</v>
      </c>
      <c r="K6421">
        <f>Table1[[#This Row],[Myyntihinta]]-Table1[[#This Row],[Ostohinta]]</f>
        <v>65.91</v>
      </c>
    </row>
    <row r="6422" spans="1:11" x14ac:dyDescent="0.2">
      <c r="A6422">
        <v>56920</v>
      </c>
      <c r="B6422" s="21">
        <v>43930</v>
      </c>
      <c r="C6422" s="26" t="s">
        <v>835</v>
      </c>
      <c r="D6422">
        <v>1</v>
      </c>
      <c r="E6422">
        <v>5</v>
      </c>
      <c r="F6422">
        <v>159</v>
      </c>
      <c r="G6422">
        <v>96.1</v>
      </c>
      <c r="H6422" t="str">
        <f>_xlfn.XLOOKUP(Table1[[#This Row],[MyyjäID]],myyjat!$A$2:$A$16,myyjat!$B$2:$B$16)</f>
        <v>Liisa</v>
      </c>
      <c r="I6422">
        <f>_xlfn.XLOOKUP(Table1[[#This Row],[Tuotenumero]],tuotteet!$A$2:$A$26,tuotteet!$C$2:$C$26)</f>
        <v>6</v>
      </c>
      <c r="J6422" t="str">
        <f>_xlfn.XLOOKUP(Table1[[#This Row],[ryhmäID]],ryhmat!$A$2:$A$7,ryhmat!$B$2:$B$7)</f>
        <v>Digiboxit</v>
      </c>
      <c r="K6422">
        <f>Table1[[#This Row],[Myyntihinta]]-Table1[[#This Row],[Ostohinta]]</f>
        <v>62.900000000000006</v>
      </c>
    </row>
    <row r="6423" spans="1:11" x14ac:dyDescent="0.2">
      <c r="A6423">
        <v>56921</v>
      </c>
      <c r="B6423" s="21">
        <v>43935</v>
      </c>
      <c r="C6423" s="26" t="s">
        <v>836</v>
      </c>
      <c r="D6423">
        <v>1</v>
      </c>
      <c r="E6423">
        <v>2</v>
      </c>
      <c r="F6423">
        <v>249</v>
      </c>
      <c r="G6423">
        <v>130.09</v>
      </c>
      <c r="H6423" t="str">
        <f>_xlfn.XLOOKUP(Table1[[#This Row],[MyyjäID]],myyjat!$A$2:$A$16,myyjat!$B$2:$B$16)</f>
        <v>Petteri</v>
      </c>
      <c r="I6423">
        <f>_xlfn.XLOOKUP(Table1[[#This Row],[Tuotenumero]],tuotteet!$A$2:$A$26,tuotteet!$C$2:$C$26)</f>
        <v>6</v>
      </c>
      <c r="J6423" t="str">
        <f>_xlfn.XLOOKUP(Table1[[#This Row],[ryhmäID]],ryhmat!$A$2:$A$7,ryhmat!$B$2:$B$7)</f>
        <v>Digiboxit</v>
      </c>
      <c r="K6423">
        <f>Table1[[#This Row],[Myyntihinta]]-Table1[[#This Row],[Ostohinta]]</f>
        <v>118.91</v>
      </c>
    </row>
    <row r="6424" spans="1:11" x14ac:dyDescent="0.2">
      <c r="A6424">
        <v>56922</v>
      </c>
      <c r="B6424" s="21">
        <v>43944</v>
      </c>
      <c r="C6424" s="26" t="s">
        <v>834</v>
      </c>
      <c r="D6424">
        <v>1</v>
      </c>
      <c r="E6424">
        <v>5</v>
      </c>
      <c r="F6424">
        <v>232</v>
      </c>
      <c r="G6424">
        <v>165.74</v>
      </c>
      <c r="H6424" t="str">
        <f>_xlfn.XLOOKUP(Table1[[#This Row],[MyyjäID]],myyjat!$A$2:$A$16,myyjat!$B$2:$B$16)</f>
        <v>Liisa</v>
      </c>
      <c r="I6424">
        <f>_xlfn.XLOOKUP(Table1[[#This Row],[Tuotenumero]],tuotteet!$A$2:$A$26,tuotteet!$C$2:$C$26)</f>
        <v>2</v>
      </c>
      <c r="J6424" t="str">
        <f>_xlfn.XLOOKUP(Table1[[#This Row],[ryhmäID]],ryhmat!$A$2:$A$7,ryhmat!$B$2:$B$7)</f>
        <v>Kuvantoisto</v>
      </c>
      <c r="K6424">
        <f>Table1[[#This Row],[Myyntihinta]]-Table1[[#This Row],[Ostohinta]]</f>
        <v>66.259999999999991</v>
      </c>
    </row>
    <row r="6425" spans="1:11" x14ac:dyDescent="0.2">
      <c r="A6425">
        <v>56923</v>
      </c>
      <c r="B6425" s="21">
        <v>43953</v>
      </c>
      <c r="C6425" s="26" t="s">
        <v>834</v>
      </c>
      <c r="D6425">
        <v>1</v>
      </c>
      <c r="E6425">
        <v>5</v>
      </c>
      <c r="F6425">
        <v>225</v>
      </c>
      <c r="G6425">
        <v>162.80000000000001</v>
      </c>
      <c r="H6425" t="str">
        <f>_xlfn.XLOOKUP(Table1[[#This Row],[MyyjäID]],myyjat!$A$2:$A$16,myyjat!$B$2:$B$16)</f>
        <v>Liisa</v>
      </c>
      <c r="I6425">
        <f>_xlfn.XLOOKUP(Table1[[#This Row],[Tuotenumero]],tuotteet!$A$2:$A$26,tuotteet!$C$2:$C$26)</f>
        <v>2</v>
      </c>
      <c r="J6425" t="str">
        <f>_xlfn.XLOOKUP(Table1[[#This Row],[ryhmäID]],ryhmat!$A$2:$A$7,ryhmat!$B$2:$B$7)</f>
        <v>Kuvantoisto</v>
      </c>
      <c r="K6425">
        <f>Table1[[#This Row],[Myyntihinta]]-Table1[[#This Row],[Ostohinta]]</f>
        <v>62.199999999999989</v>
      </c>
    </row>
    <row r="6426" spans="1:11" x14ac:dyDescent="0.2">
      <c r="A6426">
        <v>56924</v>
      </c>
      <c r="B6426" s="21">
        <v>43969</v>
      </c>
      <c r="C6426" s="26" t="s">
        <v>836</v>
      </c>
      <c r="D6426">
        <v>1</v>
      </c>
      <c r="E6426">
        <v>2</v>
      </c>
      <c r="F6426">
        <v>251</v>
      </c>
      <c r="G6426">
        <v>132.51</v>
      </c>
      <c r="H6426" t="str">
        <f>_xlfn.XLOOKUP(Table1[[#This Row],[MyyjäID]],myyjat!$A$2:$A$16,myyjat!$B$2:$B$16)</f>
        <v>Petteri</v>
      </c>
      <c r="I6426">
        <f>_xlfn.XLOOKUP(Table1[[#This Row],[Tuotenumero]],tuotteet!$A$2:$A$26,tuotteet!$C$2:$C$26)</f>
        <v>6</v>
      </c>
      <c r="J6426" t="str">
        <f>_xlfn.XLOOKUP(Table1[[#This Row],[ryhmäID]],ryhmat!$A$2:$A$7,ryhmat!$B$2:$B$7)</f>
        <v>Digiboxit</v>
      </c>
      <c r="K6426">
        <f>Table1[[#This Row],[Myyntihinta]]-Table1[[#This Row],[Ostohinta]]</f>
        <v>118.49000000000001</v>
      </c>
    </row>
    <row r="6427" spans="1:11" x14ac:dyDescent="0.2">
      <c r="A6427">
        <v>56925</v>
      </c>
      <c r="B6427" s="21">
        <v>43969</v>
      </c>
      <c r="C6427" s="26" t="s">
        <v>837</v>
      </c>
      <c r="D6427">
        <v>1</v>
      </c>
      <c r="E6427">
        <v>3</v>
      </c>
      <c r="F6427">
        <v>247</v>
      </c>
      <c r="G6427">
        <v>154.79</v>
      </c>
      <c r="H6427" t="str">
        <f>_xlfn.XLOOKUP(Table1[[#This Row],[MyyjäID]],myyjat!$A$2:$A$16,myyjat!$B$2:$B$16)</f>
        <v>Pekka</v>
      </c>
      <c r="I6427">
        <f>_xlfn.XLOOKUP(Table1[[#This Row],[Tuotenumero]],tuotteet!$A$2:$A$26,tuotteet!$C$2:$C$26)</f>
        <v>5</v>
      </c>
      <c r="J6427" t="str">
        <f>_xlfn.XLOOKUP(Table1[[#This Row],[ryhmäID]],ryhmat!$A$2:$A$7,ryhmat!$B$2:$B$7)</f>
        <v>Konsolit</v>
      </c>
      <c r="K6427">
        <f>Table1[[#This Row],[Myyntihinta]]-Table1[[#This Row],[Ostohinta]]</f>
        <v>92.210000000000008</v>
      </c>
    </row>
    <row r="6428" spans="1:11" x14ac:dyDescent="0.2">
      <c r="A6428">
        <v>56926</v>
      </c>
      <c r="B6428" s="21">
        <v>43975</v>
      </c>
      <c r="C6428" s="26" t="s">
        <v>834</v>
      </c>
      <c r="D6428">
        <v>1</v>
      </c>
      <c r="E6428">
        <v>6</v>
      </c>
      <c r="F6428">
        <v>232</v>
      </c>
      <c r="G6428">
        <v>177.84</v>
      </c>
      <c r="H6428" t="str">
        <f>_xlfn.XLOOKUP(Table1[[#This Row],[MyyjäID]],myyjat!$A$2:$A$16,myyjat!$B$2:$B$16)</f>
        <v>Hessu</v>
      </c>
      <c r="I6428">
        <f>_xlfn.XLOOKUP(Table1[[#This Row],[Tuotenumero]],tuotteet!$A$2:$A$26,tuotteet!$C$2:$C$26)</f>
        <v>2</v>
      </c>
      <c r="J6428" t="str">
        <f>_xlfn.XLOOKUP(Table1[[#This Row],[ryhmäID]],ryhmat!$A$2:$A$7,ryhmat!$B$2:$B$7)</f>
        <v>Kuvantoisto</v>
      </c>
      <c r="K6428">
        <f>Table1[[#This Row],[Myyntihinta]]-Table1[[#This Row],[Ostohinta]]</f>
        <v>54.16</v>
      </c>
    </row>
    <row r="6429" spans="1:11" x14ac:dyDescent="0.2">
      <c r="A6429">
        <v>56927</v>
      </c>
      <c r="B6429" s="21">
        <v>43978</v>
      </c>
      <c r="C6429" s="26" t="s">
        <v>835</v>
      </c>
      <c r="D6429">
        <v>1</v>
      </c>
      <c r="E6429">
        <v>6</v>
      </c>
      <c r="F6429">
        <v>156</v>
      </c>
      <c r="G6429">
        <v>97.47</v>
      </c>
      <c r="H6429" t="str">
        <f>_xlfn.XLOOKUP(Table1[[#This Row],[MyyjäID]],myyjat!$A$2:$A$16,myyjat!$B$2:$B$16)</f>
        <v>Hessu</v>
      </c>
      <c r="I6429">
        <f>_xlfn.XLOOKUP(Table1[[#This Row],[Tuotenumero]],tuotteet!$A$2:$A$26,tuotteet!$C$2:$C$26)</f>
        <v>6</v>
      </c>
      <c r="J6429" t="str">
        <f>_xlfn.XLOOKUP(Table1[[#This Row],[ryhmäID]],ryhmat!$A$2:$A$7,ryhmat!$B$2:$B$7)</f>
        <v>Digiboxit</v>
      </c>
      <c r="K6429">
        <f>Table1[[#This Row],[Myyntihinta]]-Table1[[#This Row],[Ostohinta]]</f>
        <v>58.53</v>
      </c>
    </row>
    <row r="6430" spans="1:11" x14ac:dyDescent="0.2">
      <c r="A6430">
        <v>56928</v>
      </c>
      <c r="B6430" s="21">
        <v>43986</v>
      </c>
      <c r="C6430" s="26" t="s">
        <v>834</v>
      </c>
      <c r="D6430">
        <v>1</v>
      </c>
      <c r="E6430">
        <v>9</v>
      </c>
      <c r="F6430">
        <v>242</v>
      </c>
      <c r="G6430">
        <v>171.62</v>
      </c>
      <c r="H6430" t="str">
        <f>_xlfn.XLOOKUP(Table1[[#This Row],[MyyjäID]],myyjat!$A$2:$A$16,myyjat!$B$2:$B$16)</f>
        <v>Maija</v>
      </c>
      <c r="I6430">
        <f>_xlfn.XLOOKUP(Table1[[#This Row],[Tuotenumero]],tuotteet!$A$2:$A$26,tuotteet!$C$2:$C$26)</f>
        <v>2</v>
      </c>
      <c r="J6430" t="str">
        <f>_xlfn.XLOOKUP(Table1[[#This Row],[ryhmäID]],ryhmat!$A$2:$A$7,ryhmat!$B$2:$B$7)</f>
        <v>Kuvantoisto</v>
      </c>
      <c r="K6430">
        <f>Table1[[#This Row],[Myyntihinta]]-Table1[[#This Row],[Ostohinta]]</f>
        <v>70.38</v>
      </c>
    </row>
    <row r="6431" spans="1:11" x14ac:dyDescent="0.2">
      <c r="A6431">
        <v>56929</v>
      </c>
      <c r="B6431" s="21">
        <v>43991</v>
      </c>
      <c r="C6431" s="26" t="s">
        <v>834</v>
      </c>
      <c r="D6431">
        <v>1</v>
      </c>
      <c r="E6431">
        <v>3</v>
      </c>
      <c r="F6431">
        <v>244</v>
      </c>
      <c r="G6431">
        <v>165.87</v>
      </c>
      <c r="H6431" t="str">
        <f>_xlfn.XLOOKUP(Table1[[#This Row],[MyyjäID]],myyjat!$A$2:$A$16,myyjat!$B$2:$B$16)</f>
        <v>Pekka</v>
      </c>
      <c r="I6431">
        <f>_xlfn.XLOOKUP(Table1[[#This Row],[Tuotenumero]],tuotteet!$A$2:$A$26,tuotteet!$C$2:$C$26)</f>
        <v>2</v>
      </c>
      <c r="J6431" t="str">
        <f>_xlfn.XLOOKUP(Table1[[#This Row],[ryhmäID]],ryhmat!$A$2:$A$7,ryhmat!$B$2:$B$7)</f>
        <v>Kuvantoisto</v>
      </c>
      <c r="K6431">
        <f>Table1[[#This Row],[Myyntihinta]]-Table1[[#This Row],[Ostohinta]]</f>
        <v>78.13</v>
      </c>
    </row>
    <row r="6432" spans="1:11" x14ac:dyDescent="0.2">
      <c r="A6432">
        <v>56930</v>
      </c>
      <c r="B6432" s="21">
        <v>43993</v>
      </c>
      <c r="C6432" s="26" t="s">
        <v>836</v>
      </c>
      <c r="D6432">
        <v>1</v>
      </c>
      <c r="E6432">
        <v>1</v>
      </c>
      <c r="F6432">
        <v>236</v>
      </c>
      <c r="G6432">
        <v>130.26</v>
      </c>
      <c r="H6432" t="str">
        <f>_xlfn.XLOOKUP(Table1[[#This Row],[MyyjäID]],myyjat!$A$2:$A$16,myyjat!$B$2:$B$16)</f>
        <v>Jani</v>
      </c>
      <c r="I6432">
        <f>_xlfn.XLOOKUP(Table1[[#This Row],[Tuotenumero]],tuotteet!$A$2:$A$26,tuotteet!$C$2:$C$26)</f>
        <v>6</v>
      </c>
      <c r="J6432" t="str">
        <f>_xlfn.XLOOKUP(Table1[[#This Row],[ryhmäID]],ryhmat!$A$2:$A$7,ryhmat!$B$2:$B$7)</f>
        <v>Digiboxit</v>
      </c>
      <c r="K6432">
        <f>Table1[[#This Row],[Myyntihinta]]-Table1[[#This Row],[Ostohinta]]</f>
        <v>105.74000000000001</v>
      </c>
    </row>
    <row r="6433" spans="1:11" x14ac:dyDescent="0.2">
      <c r="A6433">
        <v>56931</v>
      </c>
      <c r="B6433" s="21">
        <v>43998</v>
      </c>
      <c r="C6433" s="26" t="s">
        <v>834</v>
      </c>
      <c r="D6433">
        <v>1</v>
      </c>
      <c r="E6433">
        <v>6</v>
      </c>
      <c r="F6433">
        <v>227</v>
      </c>
      <c r="G6433">
        <v>177.8</v>
      </c>
      <c r="H6433" t="str">
        <f>_xlfn.XLOOKUP(Table1[[#This Row],[MyyjäID]],myyjat!$A$2:$A$16,myyjat!$B$2:$B$16)</f>
        <v>Hessu</v>
      </c>
      <c r="I6433">
        <f>_xlfn.XLOOKUP(Table1[[#This Row],[Tuotenumero]],tuotteet!$A$2:$A$26,tuotteet!$C$2:$C$26)</f>
        <v>2</v>
      </c>
      <c r="J6433" t="str">
        <f>_xlfn.XLOOKUP(Table1[[#This Row],[ryhmäID]],ryhmat!$A$2:$A$7,ryhmat!$B$2:$B$7)</f>
        <v>Kuvantoisto</v>
      </c>
      <c r="K6433">
        <f>Table1[[#This Row],[Myyntihinta]]-Table1[[#This Row],[Ostohinta]]</f>
        <v>49.199999999999989</v>
      </c>
    </row>
    <row r="6434" spans="1:11" x14ac:dyDescent="0.2">
      <c r="A6434">
        <v>56932</v>
      </c>
      <c r="B6434" s="21">
        <v>43999</v>
      </c>
      <c r="C6434" s="26" t="s">
        <v>838</v>
      </c>
      <c r="D6434">
        <v>1</v>
      </c>
      <c r="E6434">
        <v>3</v>
      </c>
      <c r="F6434">
        <v>687</v>
      </c>
      <c r="G6434">
        <v>517.52</v>
      </c>
      <c r="H6434" t="str">
        <f>_xlfn.XLOOKUP(Table1[[#This Row],[MyyjäID]],myyjat!$A$2:$A$16,myyjat!$B$2:$B$16)</f>
        <v>Pekka</v>
      </c>
      <c r="I6434">
        <f>_xlfn.XLOOKUP(Table1[[#This Row],[Tuotenumero]],tuotteet!$A$2:$A$26,tuotteet!$C$2:$C$26)</f>
        <v>3</v>
      </c>
      <c r="J6434" t="str">
        <f>_xlfn.XLOOKUP(Table1[[#This Row],[ryhmäID]],ryhmat!$A$2:$A$7,ryhmat!$B$2:$B$7)</f>
        <v>TV</v>
      </c>
      <c r="K6434">
        <f>Table1[[#This Row],[Myyntihinta]]-Table1[[#This Row],[Ostohinta]]</f>
        <v>169.48000000000002</v>
      </c>
    </row>
    <row r="6435" spans="1:11" x14ac:dyDescent="0.2">
      <c r="A6435">
        <v>56933</v>
      </c>
      <c r="B6435" s="21">
        <v>44009</v>
      </c>
      <c r="C6435" s="26" t="s">
        <v>834</v>
      </c>
      <c r="D6435">
        <v>1</v>
      </c>
      <c r="E6435">
        <v>1</v>
      </c>
      <c r="F6435">
        <v>231</v>
      </c>
      <c r="G6435">
        <v>170.97</v>
      </c>
      <c r="H6435" t="str">
        <f>_xlfn.XLOOKUP(Table1[[#This Row],[MyyjäID]],myyjat!$A$2:$A$16,myyjat!$B$2:$B$16)</f>
        <v>Jani</v>
      </c>
      <c r="I6435">
        <f>_xlfn.XLOOKUP(Table1[[#This Row],[Tuotenumero]],tuotteet!$A$2:$A$26,tuotteet!$C$2:$C$26)</f>
        <v>2</v>
      </c>
      <c r="J6435" t="str">
        <f>_xlfn.XLOOKUP(Table1[[#This Row],[ryhmäID]],ryhmat!$A$2:$A$7,ryhmat!$B$2:$B$7)</f>
        <v>Kuvantoisto</v>
      </c>
      <c r="K6435">
        <f>Table1[[#This Row],[Myyntihinta]]-Table1[[#This Row],[Ostohinta]]</f>
        <v>60.03</v>
      </c>
    </row>
    <row r="6436" spans="1:11" x14ac:dyDescent="0.2">
      <c r="A6436">
        <v>56934</v>
      </c>
      <c r="B6436" s="21">
        <v>44010</v>
      </c>
      <c r="C6436" s="26" t="s">
        <v>835</v>
      </c>
      <c r="D6436">
        <v>1</v>
      </c>
      <c r="E6436">
        <v>6</v>
      </c>
      <c r="F6436">
        <v>166</v>
      </c>
      <c r="G6436">
        <v>96</v>
      </c>
      <c r="H6436" t="str">
        <f>_xlfn.XLOOKUP(Table1[[#This Row],[MyyjäID]],myyjat!$A$2:$A$16,myyjat!$B$2:$B$16)</f>
        <v>Hessu</v>
      </c>
      <c r="I6436">
        <f>_xlfn.XLOOKUP(Table1[[#This Row],[Tuotenumero]],tuotteet!$A$2:$A$26,tuotteet!$C$2:$C$26)</f>
        <v>6</v>
      </c>
      <c r="J6436" t="str">
        <f>_xlfn.XLOOKUP(Table1[[#This Row],[ryhmäID]],ryhmat!$A$2:$A$7,ryhmat!$B$2:$B$7)</f>
        <v>Digiboxit</v>
      </c>
      <c r="K6436">
        <f>Table1[[#This Row],[Myyntihinta]]-Table1[[#This Row],[Ostohinta]]</f>
        <v>70</v>
      </c>
    </row>
    <row r="6437" spans="1:11" x14ac:dyDescent="0.2">
      <c r="A6437">
        <v>56935</v>
      </c>
      <c r="B6437" s="21">
        <v>44010</v>
      </c>
      <c r="C6437" s="26" t="s">
        <v>839</v>
      </c>
      <c r="D6437">
        <v>1</v>
      </c>
      <c r="E6437">
        <v>2</v>
      </c>
      <c r="F6437">
        <v>972</v>
      </c>
      <c r="G6437">
        <v>507.73</v>
      </c>
      <c r="H6437" t="str">
        <f>_xlfn.XLOOKUP(Table1[[#This Row],[MyyjäID]],myyjat!$A$2:$A$16,myyjat!$B$2:$B$16)</f>
        <v>Petteri</v>
      </c>
      <c r="I6437">
        <f>_xlfn.XLOOKUP(Table1[[#This Row],[Tuotenumero]],tuotteet!$A$2:$A$26,tuotteet!$C$2:$C$26)</f>
        <v>3</v>
      </c>
      <c r="J6437" t="str">
        <f>_xlfn.XLOOKUP(Table1[[#This Row],[ryhmäID]],ryhmat!$A$2:$A$7,ryhmat!$B$2:$B$7)</f>
        <v>TV</v>
      </c>
      <c r="K6437">
        <f>Table1[[#This Row],[Myyntihinta]]-Table1[[#This Row],[Ostohinta]]</f>
        <v>464.27</v>
      </c>
    </row>
    <row r="6438" spans="1:11" x14ac:dyDescent="0.2">
      <c r="A6438">
        <v>56936</v>
      </c>
      <c r="B6438" s="21">
        <v>44018</v>
      </c>
      <c r="C6438" s="26" t="s">
        <v>840</v>
      </c>
      <c r="D6438">
        <v>1</v>
      </c>
      <c r="E6438">
        <v>2</v>
      </c>
      <c r="F6438">
        <v>26</v>
      </c>
      <c r="G6438">
        <v>20.09</v>
      </c>
      <c r="H6438" t="str">
        <f>_xlfn.XLOOKUP(Table1[[#This Row],[MyyjäID]],myyjat!$A$2:$A$16,myyjat!$B$2:$B$16)</f>
        <v>Petteri</v>
      </c>
      <c r="I6438">
        <f>_xlfn.XLOOKUP(Table1[[#This Row],[Tuotenumero]],tuotteet!$A$2:$A$26,tuotteet!$C$2:$C$26)</f>
        <v>4</v>
      </c>
      <c r="J6438" t="str">
        <f>_xlfn.XLOOKUP(Table1[[#This Row],[ryhmäID]],ryhmat!$A$2:$A$7,ryhmat!$B$2:$B$7)</f>
        <v>Tarvikkeet</v>
      </c>
      <c r="K6438">
        <f>Table1[[#This Row],[Myyntihinta]]-Table1[[#This Row],[Ostohinta]]</f>
        <v>5.91</v>
      </c>
    </row>
    <row r="6439" spans="1:11" x14ac:dyDescent="0.2">
      <c r="A6439">
        <v>56937</v>
      </c>
      <c r="B6439" s="21">
        <v>44023</v>
      </c>
      <c r="C6439" s="26" t="s">
        <v>834</v>
      </c>
      <c r="D6439">
        <v>1</v>
      </c>
      <c r="E6439">
        <v>5</v>
      </c>
      <c r="F6439">
        <v>232</v>
      </c>
      <c r="G6439">
        <v>163.71</v>
      </c>
      <c r="H6439" t="str">
        <f>_xlfn.XLOOKUP(Table1[[#This Row],[MyyjäID]],myyjat!$A$2:$A$16,myyjat!$B$2:$B$16)</f>
        <v>Liisa</v>
      </c>
      <c r="I6439">
        <f>_xlfn.XLOOKUP(Table1[[#This Row],[Tuotenumero]],tuotteet!$A$2:$A$26,tuotteet!$C$2:$C$26)</f>
        <v>2</v>
      </c>
      <c r="J6439" t="str">
        <f>_xlfn.XLOOKUP(Table1[[#This Row],[ryhmäID]],ryhmat!$A$2:$A$7,ryhmat!$B$2:$B$7)</f>
        <v>Kuvantoisto</v>
      </c>
      <c r="K6439">
        <f>Table1[[#This Row],[Myyntihinta]]-Table1[[#This Row],[Ostohinta]]</f>
        <v>68.289999999999992</v>
      </c>
    </row>
    <row r="6440" spans="1:11" x14ac:dyDescent="0.2">
      <c r="A6440">
        <v>56938</v>
      </c>
      <c r="B6440" s="21">
        <v>44028</v>
      </c>
      <c r="C6440" s="26" t="s">
        <v>834</v>
      </c>
      <c r="D6440">
        <v>1</v>
      </c>
      <c r="E6440">
        <v>5</v>
      </c>
      <c r="F6440">
        <v>230</v>
      </c>
      <c r="G6440">
        <v>176.12</v>
      </c>
      <c r="H6440" t="str">
        <f>_xlfn.XLOOKUP(Table1[[#This Row],[MyyjäID]],myyjat!$A$2:$A$16,myyjat!$B$2:$B$16)</f>
        <v>Liisa</v>
      </c>
      <c r="I6440">
        <f>_xlfn.XLOOKUP(Table1[[#This Row],[Tuotenumero]],tuotteet!$A$2:$A$26,tuotteet!$C$2:$C$26)</f>
        <v>2</v>
      </c>
      <c r="J6440" t="str">
        <f>_xlfn.XLOOKUP(Table1[[#This Row],[ryhmäID]],ryhmat!$A$2:$A$7,ryhmat!$B$2:$B$7)</f>
        <v>Kuvantoisto</v>
      </c>
      <c r="K6440">
        <f>Table1[[#This Row],[Myyntihinta]]-Table1[[#This Row],[Ostohinta]]</f>
        <v>53.879999999999995</v>
      </c>
    </row>
    <row r="6441" spans="1:11" x14ac:dyDescent="0.2">
      <c r="A6441">
        <v>56939</v>
      </c>
      <c r="B6441" s="21">
        <v>44039</v>
      </c>
      <c r="C6441" s="26" t="s">
        <v>836</v>
      </c>
      <c r="D6441">
        <v>1</v>
      </c>
      <c r="E6441">
        <v>6</v>
      </c>
      <c r="F6441">
        <v>249</v>
      </c>
      <c r="G6441">
        <v>128.9</v>
      </c>
      <c r="H6441" t="str">
        <f>_xlfn.XLOOKUP(Table1[[#This Row],[MyyjäID]],myyjat!$A$2:$A$16,myyjat!$B$2:$B$16)</f>
        <v>Hessu</v>
      </c>
      <c r="I6441">
        <f>_xlfn.XLOOKUP(Table1[[#This Row],[Tuotenumero]],tuotteet!$A$2:$A$26,tuotteet!$C$2:$C$26)</f>
        <v>6</v>
      </c>
      <c r="J6441" t="str">
        <f>_xlfn.XLOOKUP(Table1[[#This Row],[ryhmäID]],ryhmat!$A$2:$A$7,ryhmat!$B$2:$B$7)</f>
        <v>Digiboxit</v>
      </c>
      <c r="K6441">
        <f>Table1[[#This Row],[Myyntihinta]]-Table1[[#This Row],[Ostohinta]]</f>
        <v>120.1</v>
      </c>
    </row>
    <row r="6442" spans="1:11" x14ac:dyDescent="0.2">
      <c r="A6442">
        <v>56940</v>
      </c>
      <c r="B6442" s="21">
        <v>44046</v>
      </c>
      <c r="C6442" s="26" t="s">
        <v>834</v>
      </c>
      <c r="D6442">
        <v>1</v>
      </c>
      <c r="E6442">
        <v>7</v>
      </c>
      <c r="F6442">
        <v>244</v>
      </c>
      <c r="G6442">
        <v>179.19</v>
      </c>
      <c r="H6442" t="str">
        <f>_xlfn.XLOOKUP(Table1[[#This Row],[MyyjäID]],myyjat!$A$2:$A$16,myyjat!$B$2:$B$16)</f>
        <v>Rauno</v>
      </c>
      <c r="I6442">
        <f>_xlfn.XLOOKUP(Table1[[#This Row],[Tuotenumero]],tuotteet!$A$2:$A$26,tuotteet!$C$2:$C$26)</f>
        <v>2</v>
      </c>
      <c r="J6442" t="str">
        <f>_xlfn.XLOOKUP(Table1[[#This Row],[ryhmäID]],ryhmat!$A$2:$A$7,ryhmat!$B$2:$B$7)</f>
        <v>Kuvantoisto</v>
      </c>
      <c r="K6442">
        <f>Table1[[#This Row],[Myyntihinta]]-Table1[[#This Row],[Ostohinta]]</f>
        <v>64.81</v>
      </c>
    </row>
    <row r="6443" spans="1:11" x14ac:dyDescent="0.2">
      <c r="A6443">
        <v>56941</v>
      </c>
      <c r="B6443" s="21">
        <v>44055</v>
      </c>
      <c r="C6443" s="26" t="s">
        <v>835</v>
      </c>
      <c r="D6443">
        <v>1</v>
      </c>
      <c r="E6443">
        <v>3</v>
      </c>
      <c r="F6443">
        <v>160</v>
      </c>
      <c r="G6443">
        <v>90.6</v>
      </c>
      <c r="H6443" t="str">
        <f>_xlfn.XLOOKUP(Table1[[#This Row],[MyyjäID]],myyjat!$A$2:$A$16,myyjat!$B$2:$B$16)</f>
        <v>Pekka</v>
      </c>
      <c r="I6443">
        <f>_xlfn.XLOOKUP(Table1[[#This Row],[Tuotenumero]],tuotteet!$A$2:$A$26,tuotteet!$C$2:$C$26)</f>
        <v>6</v>
      </c>
      <c r="J6443" t="str">
        <f>_xlfn.XLOOKUP(Table1[[#This Row],[ryhmäID]],ryhmat!$A$2:$A$7,ryhmat!$B$2:$B$7)</f>
        <v>Digiboxit</v>
      </c>
      <c r="K6443">
        <f>Table1[[#This Row],[Myyntihinta]]-Table1[[#This Row],[Ostohinta]]</f>
        <v>69.400000000000006</v>
      </c>
    </row>
    <row r="6444" spans="1:11" x14ac:dyDescent="0.2">
      <c r="A6444">
        <v>56942</v>
      </c>
      <c r="B6444" s="21">
        <v>44060</v>
      </c>
      <c r="C6444" s="26" t="s">
        <v>834</v>
      </c>
      <c r="D6444">
        <v>1</v>
      </c>
      <c r="E6444">
        <v>1</v>
      </c>
      <c r="F6444">
        <v>226</v>
      </c>
      <c r="G6444">
        <v>176.93</v>
      </c>
      <c r="H6444" t="str">
        <f>_xlfn.XLOOKUP(Table1[[#This Row],[MyyjäID]],myyjat!$A$2:$A$16,myyjat!$B$2:$B$16)</f>
        <v>Jani</v>
      </c>
      <c r="I6444">
        <f>_xlfn.XLOOKUP(Table1[[#This Row],[Tuotenumero]],tuotteet!$A$2:$A$26,tuotteet!$C$2:$C$26)</f>
        <v>2</v>
      </c>
      <c r="J6444" t="str">
        <f>_xlfn.XLOOKUP(Table1[[#This Row],[ryhmäID]],ryhmat!$A$2:$A$7,ryhmat!$B$2:$B$7)</f>
        <v>Kuvantoisto</v>
      </c>
      <c r="K6444">
        <f>Table1[[#This Row],[Myyntihinta]]-Table1[[#This Row],[Ostohinta]]</f>
        <v>49.069999999999993</v>
      </c>
    </row>
    <row r="6445" spans="1:11" x14ac:dyDescent="0.2">
      <c r="A6445">
        <v>56943</v>
      </c>
      <c r="B6445" s="21">
        <v>44076</v>
      </c>
      <c r="C6445" s="26" t="s">
        <v>836</v>
      </c>
      <c r="D6445">
        <v>1</v>
      </c>
      <c r="E6445">
        <v>1</v>
      </c>
      <c r="F6445">
        <v>234</v>
      </c>
      <c r="G6445">
        <v>129.22</v>
      </c>
      <c r="H6445" t="str">
        <f>_xlfn.XLOOKUP(Table1[[#This Row],[MyyjäID]],myyjat!$A$2:$A$16,myyjat!$B$2:$B$16)</f>
        <v>Jani</v>
      </c>
      <c r="I6445">
        <f>_xlfn.XLOOKUP(Table1[[#This Row],[Tuotenumero]],tuotteet!$A$2:$A$26,tuotteet!$C$2:$C$26)</f>
        <v>6</v>
      </c>
      <c r="J6445" t="str">
        <f>_xlfn.XLOOKUP(Table1[[#This Row],[ryhmäID]],ryhmat!$A$2:$A$7,ryhmat!$B$2:$B$7)</f>
        <v>Digiboxit</v>
      </c>
      <c r="K6445">
        <f>Table1[[#This Row],[Myyntihinta]]-Table1[[#This Row],[Ostohinta]]</f>
        <v>104.78</v>
      </c>
    </row>
    <row r="6446" spans="1:11" x14ac:dyDescent="0.2">
      <c r="A6446">
        <v>56944</v>
      </c>
      <c r="B6446" s="21">
        <v>44080</v>
      </c>
      <c r="C6446" s="26" t="s">
        <v>834</v>
      </c>
      <c r="D6446">
        <v>1</v>
      </c>
      <c r="E6446">
        <v>1</v>
      </c>
      <c r="F6446">
        <v>222</v>
      </c>
      <c r="G6446">
        <v>168.3</v>
      </c>
      <c r="H6446" t="str">
        <f>_xlfn.XLOOKUP(Table1[[#This Row],[MyyjäID]],myyjat!$A$2:$A$16,myyjat!$B$2:$B$16)</f>
        <v>Jani</v>
      </c>
      <c r="I6446">
        <f>_xlfn.XLOOKUP(Table1[[#This Row],[Tuotenumero]],tuotteet!$A$2:$A$26,tuotteet!$C$2:$C$26)</f>
        <v>2</v>
      </c>
      <c r="J6446" t="str">
        <f>_xlfn.XLOOKUP(Table1[[#This Row],[ryhmäID]],ryhmat!$A$2:$A$7,ryhmat!$B$2:$B$7)</f>
        <v>Kuvantoisto</v>
      </c>
      <c r="K6446">
        <f>Table1[[#This Row],[Myyntihinta]]-Table1[[#This Row],[Ostohinta]]</f>
        <v>53.699999999999989</v>
      </c>
    </row>
    <row r="6447" spans="1:11" x14ac:dyDescent="0.2">
      <c r="A6447">
        <v>56945</v>
      </c>
      <c r="B6447" s="21">
        <v>44097</v>
      </c>
      <c r="C6447" s="26" t="s">
        <v>834</v>
      </c>
      <c r="D6447">
        <v>1</v>
      </c>
      <c r="E6447">
        <v>3</v>
      </c>
      <c r="F6447">
        <v>238</v>
      </c>
      <c r="G6447">
        <v>163.63</v>
      </c>
      <c r="H6447" t="str">
        <f>_xlfn.XLOOKUP(Table1[[#This Row],[MyyjäID]],myyjat!$A$2:$A$16,myyjat!$B$2:$B$16)</f>
        <v>Pekka</v>
      </c>
      <c r="I6447">
        <f>_xlfn.XLOOKUP(Table1[[#This Row],[Tuotenumero]],tuotteet!$A$2:$A$26,tuotteet!$C$2:$C$26)</f>
        <v>2</v>
      </c>
      <c r="J6447" t="str">
        <f>_xlfn.XLOOKUP(Table1[[#This Row],[ryhmäID]],ryhmat!$A$2:$A$7,ryhmat!$B$2:$B$7)</f>
        <v>Kuvantoisto</v>
      </c>
      <c r="K6447">
        <f>Table1[[#This Row],[Myyntihinta]]-Table1[[#This Row],[Ostohinta]]</f>
        <v>74.37</v>
      </c>
    </row>
    <row r="6448" spans="1:11" x14ac:dyDescent="0.2">
      <c r="A6448">
        <v>56946</v>
      </c>
      <c r="B6448" s="21">
        <v>44098</v>
      </c>
      <c r="C6448" s="26" t="s">
        <v>836</v>
      </c>
      <c r="D6448">
        <v>1</v>
      </c>
      <c r="E6448">
        <v>3</v>
      </c>
      <c r="F6448">
        <v>259</v>
      </c>
      <c r="G6448">
        <v>122.83</v>
      </c>
      <c r="H6448" t="str">
        <f>_xlfn.XLOOKUP(Table1[[#This Row],[MyyjäID]],myyjat!$A$2:$A$16,myyjat!$B$2:$B$16)</f>
        <v>Pekka</v>
      </c>
      <c r="I6448">
        <f>_xlfn.XLOOKUP(Table1[[#This Row],[Tuotenumero]],tuotteet!$A$2:$A$26,tuotteet!$C$2:$C$26)</f>
        <v>6</v>
      </c>
      <c r="J6448" t="str">
        <f>_xlfn.XLOOKUP(Table1[[#This Row],[ryhmäID]],ryhmat!$A$2:$A$7,ryhmat!$B$2:$B$7)</f>
        <v>Digiboxit</v>
      </c>
      <c r="K6448">
        <f>Table1[[#This Row],[Myyntihinta]]-Table1[[#This Row],[Ostohinta]]</f>
        <v>136.17000000000002</v>
      </c>
    </row>
    <row r="6449" spans="1:11" x14ac:dyDescent="0.2">
      <c r="A6449">
        <v>56947</v>
      </c>
      <c r="B6449" s="21">
        <v>44104</v>
      </c>
      <c r="C6449" s="26" t="s">
        <v>835</v>
      </c>
      <c r="D6449">
        <v>1</v>
      </c>
      <c r="E6449">
        <v>3</v>
      </c>
      <c r="F6449">
        <v>163</v>
      </c>
      <c r="G6449">
        <v>88.36</v>
      </c>
      <c r="H6449" t="str">
        <f>_xlfn.XLOOKUP(Table1[[#This Row],[MyyjäID]],myyjat!$A$2:$A$16,myyjat!$B$2:$B$16)</f>
        <v>Pekka</v>
      </c>
      <c r="I6449">
        <f>_xlfn.XLOOKUP(Table1[[#This Row],[Tuotenumero]],tuotteet!$A$2:$A$26,tuotteet!$C$2:$C$26)</f>
        <v>6</v>
      </c>
      <c r="J6449" t="str">
        <f>_xlfn.XLOOKUP(Table1[[#This Row],[ryhmäID]],ryhmat!$A$2:$A$7,ryhmat!$B$2:$B$7)</f>
        <v>Digiboxit</v>
      </c>
      <c r="K6449">
        <f>Table1[[#This Row],[Myyntihinta]]-Table1[[#This Row],[Ostohinta]]</f>
        <v>74.64</v>
      </c>
    </row>
    <row r="6450" spans="1:11" x14ac:dyDescent="0.2">
      <c r="A6450">
        <v>56948</v>
      </c>
      <c r="B6450" s="21">
        <v>44109</v>
      </c>
      <c r="C6450" s="26" t="s">
        <v>834</v>
      </c>
      <c r="D6450">
        <v>1</v>
      </c>
      <c r="E6450">
        <v>2</v>
      </c>
      <c r="F6450">
        <v>228</v>
      </c>
      <c r="G6450">
        <v>170.16</v>
      </c>
      <c r="H6450" t="str">
        <f>_xlfn.XLOOKUP(Table1[[#This Row],[MyyjäID]],myyjat!$A$2:$A$16,myyjat!$B$2:$B$16)</f>
        <v>Petteri</v>
      </c>
      <c r="I6450">
        <f>_xlfn.XLOOKUP(Table1[[#This Row],[Tuotenumero]],tuotteet!$A$2:$A$26,tuotteet!$C$2:$C$26)</f>
        <v>2</v>
      </c>
      <c r="J6450" t="str">
        <f>_xlfn.XLOOKUP(Table1[[#This Row],[ryhmäID]],ryhmat!$A$2:$A$7,ryhmat!$B$2:$B$7)</f>
        <v>Kuvantoisto</v>
      </c>
      <c r="K6450">
        <f>Table1[[#This Row],[Myyntihinta]]-Table1[[#This Row],[Ostohinta]]</f>
        <v>57.84</v>
      </c>
    </row>
    <row r="6451" spans="1:11" x14ac:dyDescent="0.2">
      <c r="A6451">
        <v>56949</v>
      </c>
      <c r="B6451" s="21">
        <v>44132</v>
      </c>
      <c r="C6451" s="26" t="s">
        <v>834</v>
      </c>
      <c r="D6451">
        <v>1</v>
      </c>
      <c r="E6451">
        <v>7</v>
      </c>
      <c r="F6451">
        <v>240</v>
      </c>
      <c r="G6451">
        <v>171.55</v>
      </c>
      <c r="H6451" t="str">
        <f>_xlfn.XLOOKUP(Table1[[#This Row],[MyyjäID]],myyjat!$A$2:$A$16,myyjat!$B$2:$B$16)</f>
        <v>Rauno</v>
      </c>
      <c r="I6451">
        <f>_xlfn.XLOOKUP(Table1[[#This Row],[Tuotenumero]],tuotteet!$A$2:$A$26,tuotteet!$C$2:$C$26)</f>
        <v>2</v>
      </c>
      <c r="J6451" t="str">
        <f>_xlfn.XLOOKUP(Table1[[#This Row],[ryhmäID]],ryhmat!$A$2:$A$7,ryhmat!$B$2:$B$7)</f>
        <v>Kuvantoisto</v>
      </c>
      <c r="K6451">
        <f>Table1[[#This Row],[Myyntihinta]]-Table1[[#This Row],[Ostohinta]]</f>
        <v>68.449999999999989</v>
      </c>
    </row>
    <row r="6452" spans="1:11" x14ac:dyDescent="0.2">
      <c r="A6452">
        <v>56950</v>
      </c>
      <c r="B6452" s="21">
        <v>44132</v>
      </c>
      <c r="C6452" s="26" t="s">
        <v>835</v>
      </c>
      <c r="D6452">
        <v>1</v>
      </c>
      <c r="E6452">
        <v>3</v>
      </c>
      <c r="F6452">
        <v>167</v>
      </c>
      <c r="G6452">
        <v>88.79</v>
      </c>
      <c r="H6452" t="str">
        <f>_xlfn.XLOOKUP(Table1[[#This Row],[MyyjäID]],myyjat!$A$2:$A$16,myyjat!$B$2:$B$16)</f>
        <v>Pekka</v>
      </c>
      <c r="I6452">
        <f>_xlfn.XLOOKUP(Table1[[#This Row],[Tuotenumero]],tuotteet!$A$2:$A$26,tuotteet!$C$2:$C$26)</f>
        <v>6</v>
      </c>
      <c r="J6452" t="str">
        <f>_xlfn.XLOOKUP(Table1[[#This Row],[ryhmäID]],ryhmat!$A$2:$A$7,ryhmat!$B$2:$B$7)</f>
        <v>Digiboxit</v>
      </c>
      <c r="K6452">
        <f>Table1[[#This Row],[Myyntihinta]]-Table1[[#This Row],[Ostohinta]]</f>
        <v>78.209999999999994</v>
      </c>
    </row>
    <row r="6453" spans="1:11" x14ac:dyDescent="0.2">
      <c r="A6453">
        <v>56951</v>
      </c>
      <c r="B6453" s="21">
        <v>44138</v>
      </c>
      <c r="C6453" s="26" t="s">
        <v>836</v>
      </c>
      <c r="D6453">
        <v>1</v>
      </c>
      <c r="E6453">
        <v>7</v>
      </c>
      <c r="F6453">
        <v>244</v>
      </c>
      <c r="G6453">
        <v>124.59</v>
      </c>
      <c r="H6453" t="str">
        <f>_xlfn.XLOOKUP(Table1[[#This Row],[MyyjäID]],myyjat!$A$2:$A$16,myyjat!$B$2:$B$16)</f>
        <v>Rauno</v>
      </c>
      <c r="I6453">
        <f>_xlfn.XLOOKUP(Table1[[#This Row],[Tuotenumero]],tuotteet!$A$2:$A$26,tuotteet!$C$2:$C$26)</f>
        <v>6</v>
      </c>
      <c r="J6453" t="str">
        <f>_xlfn.XLOOKUP(Table1[[#This Row],[ryhmäID]],ryhmat!$A$2:$A$7,ryhmat!$B$2:$B$7)</f>
        <v>Digiboxit</v>
      </c>
      <c r="K6453">
        <f>Table1[[#This Row],[Myyntihinta]]-Table1[[#This Row],[Ostohinta]]</f>
        <v>119.41</v>
      </c>
    </row>
    <row r="6454" spans="1:11" x14ac:dyDescent="0.2">
      <c r="A6454">
        <v>56952</v>
      </c>
      <c r="B6454" s="21">
        <v>44152</v>
      </c>
      <c r="C6454" s="26" t="s">
        <v>834</v>
      </c>
      <c r="D6454">
        <v>1</v>
      </c>
      <c r="E6454">
        <v>5</v>
      </c>
      <c r="F6454">
        <v>235</v>
      </c>
      <c r="G6454">
        <v>163.5</v>
      </c>
      <c r="H6454" t="str">
        <f>_xlfn.XLOOKUP(Table1[[#This Row],[MyyjäID]],myyjat!$A$2:$A$16,myyjat!$B$2:$B$16)</f>
        <v>Liisa</v>
      </c>
      <c r="I6454">
        <f>_xlfn.XLOOKUP(Table1[[#This Row],[Tuotenumero]],tuotteet!$A$2:$A$26,tuotteet!$C$2:$C$26)</f>
        <v>2</v>
      </c>
      <c r="J6454" t="str">
        <f>_xlfn.XLOOKUP(Table1[[#This Row],[ryhmäID]],ryhmat!$A$2:$A$7,ryhmat!$B$2:$B$7)</f>
        <v>Kuvantoisto</v>
      </c>
      <c r="K6454">
        <f>Table1[[#This Row],[Myyntihinta]]-Table1[[#This Row],[Ostohinta]]</f>
        <v>71.5</v>
      </c>
    </row>
    <row r="6455" spans="1:11" x14ac:dyDescent="0.2">
      <c r="A6455">
        <v>56953</v>
      </c>
      <c r="B6455" s="21">
        <v>44166</v>
      </c>
      <c r="C6455" s="26" t="s">
        <v>835</v>
      </c>
      <c r="D6455">
        <v>1</v>
      </c>
      <c r="E6455">
        <v>6</v>
      </c>
      <c r="F6455">
        <v>158</v>
      </c>
      <c r="G6455">
        <v>93.01</v>
      </c>
      <c r="H6455" t="str">
        <f>_xlfn.XLOOKUP(Table1[[#This Row],[MyyjäID]],myyjat!$A$2:$A$16,myyjat!$B$2:$B$16)</f>
        <v>Hessu</v>
      </c>
      <c r="I6455">
        <f>_xlfn.XLOOKUP(Table1[[#This Row],[Tuotenumero]],tuotteet!$A$2:$A$26,tuotteet!$C$2:$C$26)</f>
        <v>6</v>
      </c>
      <c r="J6455" t="str">
        <f>_xlfn.XLOOKUP(Table1[[#This Row],[ryhmäID]],ryhmat!$A$2:$A$7,ryhmat!$B$2:$B$7)</f>
        <v>Digiboxit</v>
      </c>
      <c r="K6455">
        <f>Table1[[#This Row],[Myyntihinta]]-Table1[[#This Row],[Ostohinta]]</f>
        <v>64.989999999999995</v>
      </c>
    </row>
    <row r="6456" spans="1:11" x14ac:dyDescent="0.2">
      <c r="A6456">
        <v>56954</v>
      </c>
      <c r="B6456" s="21">
        <v>44172</v>
      </c>
      <c r="C6456" s="26" t="s">
        <v>834</v>
      </c>
      <c r="D6456">
        <v>1</v>
      </c>
      <c r="E6456">
        <v>3</v>
      </c>
      <c r="F6456">
        <v>235</v>
      </c>
      <c r="G6456">
        <v>168.28</v>
      </c>
      <c r="H6456" t="str">
        <f>_xlfn.XLOOKUP(Table1[[#This Row],[MyyjäID]],myyjat!$A$2:$A$16,myyjat!$B$2:$B$16)</f>
        <v>Pekka</v>
      </c>
      <c r="I6456">
        <f>_xlfn.XLOOKUP(Table1[[#This Row],[Tuotenumero]],tuotteet!$A$2:$A$26,tuotteet!$C$2:$C$26)</f>
        <v>2</v>
      </c>
      <c r="J6456" t="str">
        <f>_xlfn.XLOOKUP(Table1[[#This Row],[ryhmäID]],ryhmat!$A$2:$A$7,ryhmat!$B$2:$B$7)</f>
        <v>Kuvantoisto</v>
      </c>
      <c r="K6456">
        <f>Table1[[#This Row],[Myyntihinta]]-Table1[[#This Row],[Ostohinta]]</f>
        <v>66.72</v>
      </c>
    </row>
    <row r="6457" spans="1:11" x14ac:dyDescent="0.2">
      <c r="A6457">
        <v>56955</v>
      </c>
      <c r="B6457" s="21">
        <v>44185</v>
      </c>
      <c r="C6457" s="26" t="s">
        <v>836</v>
      </c>
      <c r="D6457">
        <v>1</v>
      </c>
      <c r="E6457">
        <v>2</v>
      </c>
      <c r="F6457">
        <v>239</v>
      </c>
      <c r="G6457">
        <v>122.9</v>
      </c>
      <c r="H6457" t="str">
        <f>_xlfn.XLOOKUP(Table1[[#This Row],[MyyjäID]],myyjat!$A$2:$A$16,myyjat!$B$2:$B$16)</f>
        <v>Petteri</v>
      </c>
      <c r="I6457">
        <f>_xlfn.XLOOKUP(Table1[[#This Row],[Tuotenumero]],tuotteet!$A$2:$A$26,tuotteet!$C$2:$C$26)</f>
        <v>6</v>
      </c>
      <c r="J6457" t="str">
        <f>_xlfn.XLOOKUP(Table1[[#This Row],[ryhmäID]],ryhmat!$A$2:$A$7,ryhmat!$B$2:$B$7)</f>
        <v>Digiboxit</v>
      </c>
      <c r="K6457">
        <f>Table1[[#This Row],[Myyntihinta]]-Table1[[#This Row],[Ostohinta]]</f>
        <v>116.1</v>
      </c>
    </row>
    <row r="6458" spans="1:11" x14ac:dyDescent="0.2">
      <c r="A6458">
        <v>56956</v>
      </c>
      <c r="B6458" s="21">
        <v>44189</v>
      </c>
      <c r="C6458" s="26" t="s">
        <v>834</v>
      </c>
      <c r="D6458">
        <v>1</v>
      </c>
      <c r="E6458">
        <v>5</v>
      </c>
      <c r="F6458">
        <v>240</v>
      </c>
      <c r="G6458">
        <v>162.69999999999999</v>
      </c>
      <c r="H6458" t="str">
        <f>_xlfn.XLOOKUP(Table1[[#This Row],[MyyjäID]],myyjat!$A$2:$A$16,myyjat!$B$2:$B$16)</f>
        <v>Liisa</v>
      </c>
      <c r="I6458">
        <f>_xlfn.XLOOKUP(Table1[[#This Row],[Tuotenumero]],tuotteet!$A$2:$A$26,tuotteet!$C$2:$C$26)</f>
        <v>2</v>
      </c>
      <c r="J6458" t="str">
        <f>_xlfn.XLOOKUP(Table1[[#This Row],[ryhmäID]],ryhmat!$A$2:$A$7,ryhmat!$B$2:$B$7)</f>
        <v>Kuvantoisto</v>
      </c>
      <c r="K6458">
        <f>Table1[[#This Row],[Myyntihinta]]-Table1[[#This Row],[Ostohinta]]</f>
        <v>77.300000000000011</v>
      </c>
    </row>
    <row r="6459" spans="1:11" x14ac:dyDescent="0.2">
      <c r="A6459">
        <v>56957</v>
      </c>
      <c r="B6459" s="21">
        <v>44197</v>
      </c>
      <c r="C6459" s="26" t="s">
        <v>834</v>
      </c>
      <c r="D6459">
        <v>1</v>
      </c>
      <c r="E6459">
        <v>7</v>
      </c>
      <c r="F6459">
        <v>233</v>
      </c>
      <c r="G6459">
        <v>175.27</v>
      </c>
      <c r="H6459" t="str">
        <f>_xlfn.XLOOKUP(Table1[[#This Row],[MyyjäID]],myyjat!$A$2:$A$16,myyjat!$B$2:$B$16)</f>
        <v>Rauno</v>
      </c>
      <c r="I6459">
        <f>_xlfn.XLOOKUP(Table1[[#This Row],[Tuotenumero]],tuotteet!$A$2:$A$26,tuotteet!$C$2:$C$26)</f>
        <v>2</v>
      </c>
      <c r="J6459" t="str">
        <f>_xlfn.XLOOKUP(Table1[[#This Row],[ryhmäID]],ryhmat!$A$2:$A$7,ryhmat!$B$2:$B$7)</f>
        <v>Kuvantoisto</v>
      </c>
      <c r="K6459">
        <f>Table1[[#This Row],[Myyntihinta]]-Table1[[#This Row],[Ostohinta]]</f>
        <v>57.72999999999999</v>
      </c>
    </row>
    <row r="6460" spans="1:11" x14ac:dyDescent="0.2">
      <c r="A6460">
        <v>56958</v>
      </c>
      <c r="B6460" s="21">
        <v>44208</v>
      </c>
      <c r="C6460" s="26" t="s">
        <v>834</v>
      </c>
      <c r="D6460">
        <v>1</v>
      </c>
      <c r="E6460">
        <v>3</v>
      </c>
      <c r="F6460">
        <v>224</v>
      </c>
      <c r="G6460">
        <v>177.04</v>
      </c>
      <c r="H6460" t="str">
        <f>_xlfn.XLOOKUP(Table1[[#This Row],[MyyjäID]],myyjat!$A$2:$A$16,myyjat!$B$2:$B$16)</f>
        <v>Pekka</v>
      </c>
      <c r="I6460">
        <f>_xlfn.XLOOKUP(Table1[[#This Row],[Tuotenumero]],tuotteet!$A$2:$A$26,tuotteet!$C$2:$C$26)</f>
        <v>2</v>
      </c>
      <c r="J6460" t="str">
        <f>_xlfn.XLOOKUP(Table1[[#This Row],[ryhmäID]],ryhmat!$A$2:$A$7,ryhmat!$B$2:$B$7)</f>
        <v>Kuvantoisto</v>
      </c>
      <c r="K6460">
        <f>Table1[[#This Row],[Myyntihinta]]-Table1[[#This Row],[Ostohinta]]</f>
        <v>46.960000000000008</v>
      </c>
    </row>
    <row r="6461" spans="1:11" x14ac:dyDescent="0.2">
      <c r="A6461">
        <v>56959</v>
      </c>
      <c r="B6461" s="21">
        <v>44211</v>
      </c>
      <c r="C6461" s="26" t="s">
        <v>835</v>
      </c>
      <c r="D6461">
        <v>1</v>
      </c>
      <c r="E6461">
        <v>5</v>
      </c>
      <c r="F6461">
        <v>155</v>
      </c>
      <c r="G6461">
        <v>93.97</v>
      </c>
      <c r="H6461" t="str">
        <f>_xlfn.XLOOKUP(Table1[[#This Row],[MyyjäID]],myyjat!$A$2:$A$16,myyjat!$B$2:$B$16)</f>
        <v>Liisa</v>
      </c>
      <c r="I6461">
        <f>_xlfn.XLOOKUP(Table1[[#This Row],[Tuotenumero]],tuotteet!$A$2:$A$26,tuotteet!$C$2:$C$26)</f>
        <v>6</v>
      </c>
      <c r="J6461" t="str">
        <f>_xlfn.XLOOKUP(Table1[[#This Row],[ryhmäID]],ryhmat!$A$2:$A$7,ryhmat!$B$2:$B$7)</f>
        <v>Digiboxit</v>
      </c>
      <c r="K6461">
        <f>Table1[[#This Row],[Myyntihinta]]-Table1[[#This Row],[Ostohinta]]</f>
        <v>61.03</v>
      </c>
    </row>
    <row r="6462" spans="1:11" x14ac:dyDescent="0.2">
      <c r="A6462">
        <v>56960</v>
      </c>
      <c r="B6462" s="21">
        <v>44213</v>
      </c>
      <c r="C6462" s="26" t="s">
        <v>834</v>
      </c>
      <c r="D6462">
        <v>1</v>
      </c>
      <c r="E6462">
        <v>5</v>
      </c>
      <c r="F6462">
        <v>236</v>
      </c>
      <c r="G6462">
        <v>167.37</v>
      </c>
      <c r="H6462" t="str">
        <f>_xlfn.XLOOKUP(Table1[[#This Row],[MyyjäID]],myyjat!$A$2:$A$16,myyjat!$B$2:$B$16)</f>
        <v>Liisa</v>
      </c>
      <c r="I6462">
        <f>_xlfn.XLOOKUP(Table1[[#This Row],[Tuotenumero]],tuotteet!$A$2:$A$26,tuotteet!$C$2:$C$26)</f>
        <v>2</v>
      </c>
      <c r="J6462" t="str">
        <f>_xlfn.XLOOKUP(Table1[[#This Row],[ryhmäID]],ryhmat!$A$2:$A$7,ryhmat!$B$2:$B$7)</f>
        <v>Kuvantoisto</v>
      </c>
      <c r="K6462">
        <f>Table1[[#This Row],[Myyntihinta]]-Table1[[#This Row],[Ostohinta]]</f>
        <v>68.63</v>
      </c>
    </row>
    <row r="6463" spans="1:11" x14ac:dyDescent="0.2">
      <c r="A6463">
        <v>56961</v>
      </c>
      <c r="B6463" s="21">
        <v>44230</v>
      </c>
      <c r="C6463" s="26" t="s">
        <v>834</v>
      </c>
      <c r="D6463">
        <v>1</v>
      </c>
      <c r="E6463">
        <v>7</v>
      </c>
      <c r="F6463">
        <v>238</v>
      </c>
      <c r="G6463">
        <v>177.86</v>
      </c>
      <c r="H6463" t="str">
        <f>_xlfn.XLOOKUP(Table1[[#This Row],[MyyjäID]],myyjat!$A$2:$A$16,myyjat!$B$2:$B$16)</f>
        <v>Rauno</v>
      </c>
      <c r="I6463">
        <f>_xlfn.XLOOKUP(Table1[[#This Row],[Tuotenumero]],tuotteet!$A$2:$A$26,tuotteet!$C$2:$C$26)</f>
        <v>2</v>
      </c>
      <c r="J6463" t="str">
        <f>_xlfn.XLOOKUP(Table1[[#This Row],[ryhmäID]],ryhmat!$A$2:$A$7,ryhmat!$B$2:$B$7)</f>
        <v>Kuvantoisto</v>
      </c>
      <c r="K6463">
        <f>Table1[[#This Row],[Myyntihinta]]-Table1[[#This Row],[Ostohinta]]</f>
        <v>60.139999999999986</v>
      </c>
    </row>
    <row r="6464" spans="1:11" x14ac:dyDescent="0.2">
      <c r="A6464">
        <v>56962</v>
      </c>
      <c r="B6464" s="21">
        <v>44239</v>
      </c>
      <c r="C6464" s="26" t="s">
        <v>836</v>
      </c>
      <c r="D6464">
        <v>1</v>
      </c>
      <c r="E6464">
        <v>5</v>
      </c>
      <c r="F6464">
        <v>244</v>
      </c>
      <c r="G6464">
        <v>133.41999999999999</v>
      </c>
      <c r="H6464" t="str">
        <f>_xlfn.XLOOKUP(Table1[[#This Row],[MyyjäID]],myyjat!$A$2:$A$16,myyjat!$B$2:$B$16)</f>
        <v>Liisa</v>
      </c>
      <c r="I6464">
        <f>_xlfn.XLOOKUP(Table1[[#This Row],[Tuotenumero]],tuotteet!$A$2:$A$26,tuotteet!$C$2:$C$26)</f>
        <v>6</v>
      </c>
      <c r="J6464" t="str">
        <f>_xlfn.XLOOKUP(Table1[[#This Row],[ryhmäID]],ryhmat!$A$2:$A$7,ryhmat!$B$2:$B$7)</f>
        <v>Digiboxit</v>
      </c>
      <c r="K6464">
        <f>Table1[[#This Row],[Myyntihinta]]-Table1[[#This Row],[Ostohinta]]</f>
        <v>110.58000000000001</v>
      </c>
    </row>
    <row r="6465" spans="1:11" x14ac:dyDescent="0.2">
      <c r="A6465">
        <v>56963</v>
      </c>
      <c r="B6465" s="21">
        <v>44251</v>
      </c>
      <c r="C6465" s="26" t="s">
        <v>834</v>
      </c>
      <c r="D6465">
        <v>1</v>
      </c>
      <c r="E6465">
        <v>1</v>
      </c>
      <c r="F6465">
        <v>222</v>
      </c>
      <c r="G6465">
        <v>166.74</v>
      </c>
      <c r="H6465" t="str">
        <f>_xlfn.XLOOKUP(Table1[[#This Row],[MyyjäID]],myyjat!$A$2:$A$16,myyjat!$B$2:$B$16)</f>
        <v>Jani</v>
      </c>
      <c r="I6465">
        <f>_xlfn.XLOOKUP(Table1[[#This Row],[Tuotenumero]],tuotteet!$A$2:$A$26,tuotteet!$C$2:$C$26)</f>
        <v>2</v>
      </c>
      <c r="J6465" t="str">
        <f>_xlfn.XLOOKUP(Table1[[#This Row],[ryhmäID]],ryhmat!$A$2:$A$7,ryhmat!$B$2:$B$7)</f>
        <v>Kuvantoisto</v>
      </c>
      <c r="K6465">
        <f>Table1[[#This Row],[Myyntihinta]]-Table1[[#This Row],[Ostohinta]]</f>
        <v>55.259999999999991</v>
      </c>
    </row>
    <row r="6466" spans="1:11" x14ac:dyDescent="0.2">
      <c r="A6466">
        <v>56964</v>
      </c>
      <c r="B6466" s="21">
        <v>44259</v>
      </c>
      <c r="C6466" s="26" t="s">
        <v>835</v>
      </c>
      <c r="D6466">
        <v>1</v>
      </c>
      <c r="E6466">
        <v>11</v>
      </c>
      <c r="F6466">
        <v>161</v>
      </c>
      <c r="G6466">
        <v>94.66</v>
      </c>
      <c r="H6466" t="str">
        <f>_xlfn.XLOOKUP(Table1[[#This Row],[MyyjäID]],myyjat!$A$2:$A$16,myyjat!$B$2:$B$16)</f>
        <v>Lisbeth</v>
      </c>
      <c r="I6466">
        <f>_xlfn.XLOOKUP(Table1[[#This Row],[Tuotenumero]],tuotteet!$A$2:$A$26,tuotteet!$C$2:$C$26)</f>
        <v>6</v>
      </c>
      <c r="J6466" t="str">
        <f>_xlfn.XLOOKUP(Table1[[#This Row],[ryhmäID]],ryhmat!$A$2:$A$7,ryhmat!$B$2:$B$7)</f>
        <v>Digiboxit</v>
      </c>
      <c r="K6466">
        <f>Table1[[#This Row],[Myyntihinta]]-Table1[[#This Row],[Ostohinta]]</f>
        <v>66.34</v>
      </c>
    </row>
    <row r="6467" spans="1:11" x14ac:dyDescent="0.2">
      <c r="A6467">
        <v>56965</v>
      </c>
      <c r="B6467" s="21">
        <v>44261</v>
      </c>
      <c r="C6467" s="26" t="s">
        <v>836</v>
      </c>
      <c r="D6467">
        <v>1</v>
      </c>
      <c r="E6467">
        <v>6</v>
      </c>
      <c r="F6467">
        <v>255</v>
      </c>
      <c r="G6467">
        <v>130.41</v>
      </c>
      <c r="H6467" t="str">
        <f>_xlfn.XLOOKUP(Table1[[#This Row],[MyyjäID]],myyjat!$A$2:$A$16,myyjat!$B$2:$B$16)</f>
        <v>Hessu</v>
      </c>
      <c r="I6467">
        <f>_xlfn.XLOOKUP(Table1[[#This Row],[Tuotenumero]],tuotteet!$A$2:$A$26,tuotteet!$C$2:$C$26)</f>
        <v>6</v>
      </c>
      <c r="J6467" t="str">
        <f>_xlfn.XLOOKUP(Table1[[#This Row],[ryhmäID]],ryhmat!$A$2:$A$7,ryhmat!$B$2:$B$7)</f>
        <v>Digiboxit</v>
      </c>
      <c r="K6467">
        <f>Table1[[#This Row],[Myyntihinta]]-Table1[[#This Row],[Ostohinta]]</f>
        <v>124.59</v>
      </c>
    </row>
    <row r="6468" spans="1:11" x14ac:dyDescent="0.2">
      <c r="A6468">
        <v>56966</v>
      </c>
      <c r="B6468" s="21">
        <v>44266</v>
      </c>
      <c r="C6468" s="26" t="s">
        <v>834</v>
      </c>
      <c r="D6468">
        <v>1</v>
      </c>
      <c r="E6468">
        <v>6</v>
      </c>
      <c r="F6468">
        <v>237</v>
      </c>
      <c r="G6468">
        <v>173.04</v>
      </c>
      <c r="H6468" t="str">
        <f>_xlfn.XLOOKUP(Table1[[#This Row],[MyyjäID]],myyjat!$A$2:$A$16,myyjat!$B$2:$B$16)</f>
        <v>Hessu</v>
      </c>
      <c r="I6468">
        <f>_xlfn.XLOOKUP(Table1[[#This Row],[Tuotenumero]],tuotteet!$A$2:$A$26,tuotteet!$C$2:$C$26)</f>
        <v>2</v>
      </c>
      <c r="J6468" t="str">
        <f>_xlfn.XLOOKUP(Table1[[#This Row],[ryhmäID]],ryhmat!$A$2:$A$7,ryhmat!$B$2:$B$7)</f>
        <v>Kuvantoisto</v>
      </c>
      <c r="K6468">
        <f>Table1[[#This Row],[Myyntihinta]]-Table1[[#This Row],[Ostohinta]]</f>
        <v>63.960000000000008</v>
      </c>
    </row>
    <row r="6469" spans="1:11" x14ac:dyDescent="0.2">
      <c r="A6469">
        <v>56967</v>
      </c>
      <c r="B6469" s="21">
        <v>44279</v>
      </c>
      <c r="C6469" s="26" t="s">
        <v>834</v>
      </c>
      <c r="D6469">
        <v>1</v>
      </c>
      <c r="E6469">
        <v>6</v>
      </c>
      <c r="F6469">
        <v>230</v>
      </c>
      <c r="G6469">
        <v>161.82</v>
      </c>
      <c r="H6469" t="str">
        <f>_xlfn.XLOOKUP(Table1[[#This Row],[MyyjäID]],myyjat!$A$2:$A$16,myyjat!$B$2:$B$16)</f>
        <v>Hessu</v>
      </c>
      <c r="I6469">
        <f>_xlfn.XLOOKUP(Table1[[#This Row],[Tuotenumero]],tuotteet!$A$2:$A$26,tuotteet!$C$2:$C$26)</f>
        <v>2</v>
      </c>
      <c r="J6469" t="str">
        <f>_xlfn.XLOOKUP(Table1[[#This Row],[ryhmäID]],ryhmat!$A$2:$A$7,ryhmat!$B$2:$B$7)</f>
        <v>Kuvantoisto</v>
      </c>
      <c r="K6469">
        <f>Table1[[#This Row],[Myyntihinta]]-Table1[[#This Row],[Ostohinta]]</f>
        <v>68.180000000000007</v>
      </c>
    </row>
    <row r="6470" spans="1:11" x14ac:dyDescent="0.2">
      <c r="A6470">
        <v>56968</v>
      </c>
      <c r="B6470" s="21">
        <v>44282</v>
      </c>
      <c r="C6470" s="26" t="s">
        <v>835</v>
      </c>
      <c r="D6470">
        <v>1</v>
      </c>
      <c r="E6470">
        <v>2</v>
      </c>
      <c r="F6470">
        <v>168</v>
      </c>
      <c r="G6470">
        <v>90.15</v>
      </c>
      <c r="H6470" t="str">
        <f>_xlfn.XLOOKUP(Table1[[#This Row],[MyyjäID]],myyjat!$A$2:$A$16,myyjat!$B$2:$B$16)</f>
        <v>Petteri</v>
      </c>
      <c r="I6470">
        <f>_xlfn.XLOOKUP(Table1[[#This Row],[Tuotenumero]],tuotteet!$A$2:$A$26,tuotteet!$C$2:$C$26)</f>
        <v>6</v>
      </c>
      <c r="J6470" t="str">
        <f>_xlfn.XLOOKUP(Table1[[#This Row],[ryhmäID]],ryhmat!$A$2:$A$7,ryhmat!$B$2:$B$7)</f>
        <v>Digiboxit</v>
      </c>
      <c r="K6470">
        <f>Table1[[#This Row],[Myyntihinta]]-Table1[[#This Row],[Ostohinta]]</f>
        <v>77.849999999999994</v>
      </c>
    </row>
    <row r="6471" spans="1:11" x14ac:dyDescent="0.2">
      <c r="A6471">
        <v>56969</v>
      </c>
      <c r="B6471" s="21">
        <v>44288</v>
      </c>
      <c r="C6471" s="26" t="s">
        <v>834</v>
      </c>
      <c r="D6471">
        <v>1</v>
      </c>
      <c r="E6471">
        <v>1</v>
      </c>
      <c r="F6471">
        <v>235</v>
      </c>
      <c r="G6471">
        <v>178.78</v>
      </c>
      <c r="H6471" t="str">
        <f>_xlfn.XLOOKUP(Table1[[#This Row],[MyyjäID]],myyjat!$A$2:$A$16,myyjat!$B$2:$B$16)</f>
        <v>Jani</v>
      </c>
      <c r="I6471">
        <f>_xlfn.XLOOKUP(Table1[[#This Row],[Tuotenumero]],tuotteet!$A$2:$A$26,tuotteet!$C$2:$C$26)</f>
        <v>2</v>
      </c>
      <c r="J6471" t="str">
        <f>_xlfn.XLOOKUP(Table1[[#This Row],[ryhmäID]],ryhmat!$A$2:$A$7,ryhmat!$B$2:$B$7)</f>
        <v>Kuvantoisto</v>
      </c>
      <c r="K6471">
        <f>Table1[[#This Row],[Myyntihinta]]-Table1[[#This Row],[Ostohinta]]</f>
        <v>56.22</v>
      </c>
    </row>
    <row r="6472" spans="1:11" x14ac:dyDescent="0.2">
      <c r="A6472">
        <v>56970</v>
      </c>
      <c r="B6472" s="21">
        <v>44292</v>
      </c>
      <c r="C6472" s="26" t="s">
        <v>836</v>
      </c>
      <c r="D6472">
        <v>1</v>
      </c>
      <c r="E6472">
        <v>10</v>
      </c>
      <c r="F6472">
        <v>243</v>
      </c>
      <c r="G6472">
        <v>125.44</v>
      </c>
      <c r="H6472" t="str">
        <f>_xlfn.XLOOKUP(Table1[[#This Row],[MyyjäID]],myyjat!$A$2:$A$16,myyjat!$B$2:$B$16)</f>
        <v>Jenni</v>
      </c>
      <c r="I6472">
        <f>_xlfn.XLOOKUP(Table1[[#This Row],[Tuotenumero]],tuotteet!$A$2:$A$26,tuotteet!$C$2:$C$26)</f>
        <v>6</v>
      </c>
      <c r="J6472" t="str">
        <f>_xlfn.XLOOKUP(Table1[[#This Row],[ryhmäID]],ryhmat!$A$2:$A$7,ryhmat!$B$2:$B$7)</f>
        <v>Digiboxit</v>
      </c>
      <c r="K6472">
        <f>Table1[[#This Row],[Myyntihinta]]-Table1[[#This Row],[Ostohinta]]</f>
        <v>117.56</v>
      </c>
    </row>
    <row r="6473" spans="1:11" x14ac:dyDescent="0.2">
      <c r="A6473">
        <v>56971</v>
      </c>
      <c r="B6473" s="21">
        <v>44305</v>
      </c>
      <c r="C6473" s="26" t="s">
        <v>835</v>
      </c>
      <c r="D6473">
        <v>1</v>
      </c>
      <c r="E6473">
        <v>6</v>
      </c>
      <c r="F6473">
        <v>158</v>
      </c>
      <c r="G6473">
        <v>96.84</v>
      </c>
      <c r="H6473" t="str">
        <f>_xlfn.XLOOKUP(Table1[[#This Row],[MyyjäID]],myyjat!$A$2:$A$16,myyjat!$B$2:$B$16)</f>
        <v>Hessu</v>
      </c>
      <c r="I6473">
        <f>_xlfn.XLOOKUP(Table1[[#This Row],[Tuotenumero]],tuotteet!$A$2:$A$26,tuotteet!$C$2:$C$26)</f>
        <v>6</v>
      </c>
      <c r="J6473" t="str">
        <f>_xlfn.XLOOKUP(Table1[[#This Row],[ryhmäID]],ryhmat!$A$2:$A$7,ryhmat!$B$2:$B$7)</f>
        <v>Digiboxit</v>
      </c>
      <c r="K6473">
        <f>Table1[[#This Row],[Myyntihinta]]-Table1[[#This Row],[Ostohinta]]</f>
        <v>61.16</v>
      </c>
    </row>
    <row r="6474" spans="1:11" x14ac:dyDescent="0.2">
      <c r="A6474">
        <v>56972</v>
      </c>
      <c r="B6474" s="21">
        <v>44308</v>
      </c>
      <c r="C6474" s="26" t="s">
        <v>834</v>
      </c>
      <c r="D6474">
        <v>1</v>
      </c>
      <c r="E6474">
        <v>2</v>
      </c>
      <c r="F6474">
        <v>240</v>
      </c>
      <c r="G6474">
        <v>177.88</v>
      </c>
      <c r="H6474" t="str">
        <f>_xlfn.XLOOKUP(Table1[[#This Row],[MyyjäID]],myyjat!$A$2:$A$16,myyjat!$B$2:$B$16)</f>
        <v>Petteri</v>
      </c>
      <c r="I6474">
        <f>_xlfn.XLOOKUP(Table1[[#This Row],[Tuotenumero]],tuotteet!$A$2:$A$26,tuotteet!$C$2:$C$26)</f>
        <v>2</v>
      </c>
      <c r="J6474" t="str">
        <f>_xlfn.XLOOKUP(Table1[[#This Row],[ryhmäID]],ryhmat!$A$2:$A$7,ryhmat!$B$2:$B$7)</f>
        <v>Kuvantoisto</v>
      </c>
      <c r="K6474">
        <f>Table1[[#This Row],[Myyntihinta]]-Table1[[#This Row],[Ostohinta]]</f>
        <v>62.120000000000005</v>
      </c>
    </row>
    <row r="6475" spans="1:11" x14ac:dyDescent="0.2">
      <c r="A6475">
        <v>56973</v>
      </c>
      <c r="B6475" s="21">
        <v>44314</v>
      </c>
      <c r="C6475" s="26" t="s">
        <v>834</v>
      </c>
      <c r="D6475">
        <v>1</v>
      </c>
      <c r="E6475">
        <v>1</v>
      </c>
      <c r="F6475">
        <v>238</v>
      </c>
      <c r="G6475">
        <v>169.31</v>
      </c>
      <c r="H6475" t="str">
        <f>_xlfn.XLOOKUP(Table1[[#This Row],[MyyjäID]],myyjat!$A$2:$A$16,myyjat!$B$2:$B$16)</f>
        <v>Jani</v>
      </c>
      <c r="I6475">
        <f>_xlfn.XLOOKUP(Table1[[#This Row],[Tuotenumero]],tuotteet!$A$2:$A$26,tuotteet!$C$2:$C$26)</f>
        <v>2</v>
      </c>
      <c r="J6475" t="str">
        <f>_xlfn.XLOOKUP(Table1[[#This Row],[ryhmäID]],ryhmat!$A$2:$A$7,ryhmat!$B$2:$B$7)</f>
        <v>Kuvantoisto</v>
      </c>
      <c r="K6475">
        <f>Table1[[#This Row],[Myyntihinta]]-Table1[[#This Row],[Ostohinta]]</f>
        <v>68.69</v>
      </c>
    </row>
    <row r="6476" spans="1:11" x14ac:dyDescent="0.2">
      <c r="A6476">
        <v>56974</v>
      </c>
      <c r="B6476" s="21">
        <v>44317</v>
      </c>
      <c r="C6476" s="26" t="s">
        <v>835</v>
      </c>
      <c r="D6476">
        <v>1</v>
      </c>
      <c r="E6476">
        <v>6</v>
      </c>
      <c r="F6476">
        <v>165</v>
      </c>
      <c r="G6476">
        <v>96.57</v>
      </c>
      <c r="H6476" t="str">
        <f>_xlfn.XLOOKUP(Table1[[#This Row],[MyyjäID]],myyjat!$A$2:$A$16,myyjat!$B$2:$B$16)</f>
        <v>Hessu</v>
      </c>
      <c r="I6476">
        <f>_xlfn.XLOOKUP(Table1[[#This Row],[Tuotenumero]],tuotteet!$A$2:$A$26,tuotteet!$C$2:$C$26)</f>
        <v>6</v>
      </c>
      <c r="J6476" t="str">
        <f>_xlfn.XLOOKUP(Table1[[#This Row],[ryhmäID]],ryhmat!$A$2:$A$7,ryhmat!$B$2:$B$7)</f>
        <v>Digiboxit</v>
      </c>
      <c r="K6476">
        <f>Table1[[#This Row],[Myyntihinta]]-Table1[[#This Row],[Ostohinta]]</f>
        <v>68.430000000000007</v>
      </c>
    </row>
    <row r="6477" spans="1:11" x14ac:dyDescent="0.2">
      <c r="A6477">
        <v>56975</v>
      </c>
      <c r="B6477" s="21">
        <v>44318</v>
      </c>
      <c r="C6477" s="26" t="s">
        <v>840</v>
      </c>
      <c r="D6477">
        <v>1</v>
      </c>
      <c r="E6477">
        <v>3</v>
      </c>
      <c r="F6477">
        <v>24</v>
      </c>
      <c r="G6477">
        <v>20.69</v>
      </c>
      <c r="H6477" t="str">
        <f>_xlfn.XLOOKUP(Table1[[#This Row],[MyyjäID]],myyjat!$A$2:$A$16,myyjat!$B$2:$B$16)</f>
        <v>Pekka</v>
      </c>
      <c r="I6477">
        <f>_xlfn.XLOOKUP(Table1[[#This Row],[Tuotenumero]],tuotteet!$A$2:$A$26,tuotteet!$C$2:$C$26)</f>
        <v>4</v>
      </c>
      <c r="J6477" t="str">
        <f>_xlfn.XLOOKUP(Table1[[#This Row],[ryhmäID]],ryhmat!$A$2:$A$7,ryhmat!$B$2:$B$7)</f>
        <v>Tarvikkeet</v>
      </c>
      <c r="K6477">
        <f>Table1[[#This Row],[Myyntihinta]]-Table1[[#This Row],[Ostohinta]]</f>
        <v>3.3099999999999987</v>
      </c>
    </row>
    <row r="6478" spans="1:11" x14ac:dyDescent="0.2">
      <c r="A6478">
        <v>56976</v>
      </c>
      <c r="B6478" s="21">
        <v>44328</v>
      </c>
      <c r="C6478" s="26" t="s">
        <v>840</v>
      </c>
      <c r="D6478">
        <v>1</v>
      </c>
      <c r="E6478">
        <v>1</v>
      </c>
      <c r="F6478">
        <v>26</v>
      </c>
      <c r="G6478">
        <v>18.989999999999998</v>
      </c>
      <c r="H6478" t="str">
        <f>_xlfn.XLOOKUP(Table1[[#This Row],[MyyjäID]],myyjat!$A$2:$A$16,myyjat!$B$2:$B$16)</f>
        <v>Jani</v>
      </c>
      <c r="I6478">
        <f>_xlfn.XLOOKUP(Table1[[#This Row],[Tuotenumero]],tuotteet!$A$2:$A$26,tuotteet!$C$2:$C$26)</f>
        <v>4</v>
      </c>
      <c r="J6478" t="str">
        <f>_xlfn.XLOOKUP(Table1[[#This Row],[ryhmäID]],ryhmat!$A$2:$A$7,ryhmat!$B$2:$B$7)</f>
        <v>Tarvikkeet</v>
      </c>
      <c r="K6478">
        <f>Table1[[#This Row],[Myyntihinta]]-Table1[[#This Row],[Ostohinta]]</f>
        <v>7.0100000000000016</v>
      </c>
    </row>
    <row r="6479" spans="1:11" x14ac:dyDescent="0.2">
      <c r="A6479">
        <v>56977</v>
      </c>
      <c r="B6479" s="21">
        <v>44334</v>
      </c>
      <c r="C6479" s="26" t="s">
        <v>840</v>
      </c>
      <c r="D6479">
        <v>1</v>
      </c>
      <c r="E6479">
        <v>13</v>
      </c>
      <c r="F6479">
        <v>24</v>
      </c>
      <c r="G6479">
        <v>19.28</v>
      </c>
      <c r="H6479" t="str">
        <f>_xlfn.XLOOKUP(Table1[[#This Row],[MyyjäID]],myyjat!$A$2:$A$16,myyjat!$B$2:$B$16)</f>
        <v>Mari</v>
      </c>
      <c r="I6479">
        <f>_xlfn.XLOOKUP(Table1[[#This Row],[Tuotenumero]],tuotteet!$A$2:$A$26,tuotteet!$C$2:$C$26)</f>
        <v>4</v>
      </c>
      <c r="J6479" t="str">
        <f>_xlfn.XLOOKUP(Table1[[#This Row],[ryhmäID]],ryhmat!$A$2:$A$7,ryhmat!$B$2:$B$7)</f>
        <v>Tarvikkeet</v>
      </c>
      <c r="K6479">
        <f>Table1[[#This Row],[Myyntihinta]]-Table1[[#This Row],[Ostohinta]]</f>
        <v>4.7199999999999989</v>
      </c>
    </row>
    <row r="6480" spans="1:11" x14ac:dyDescent="0.2">
      <c r="A6480">
        <v>56978</v>
      </c>
      <c r="B6480" s="21">
        <v>44336</v>
      </c>
      <c r="C6480" s="26" t="s">
        <v>834</v>
      </c>
      <c r="D6480">
        <v>1</v>
      </c>
      <c r="E6480">
        <v>11</v>
      </c>
      <c r="F6480">
        <v>226</v>
      </c>
      <c r="G6480">
        <v>171.54</v>
      </c>
      <c r="H6480" t="str">
        <f>_xlfn.XLOOKUP(Table1[[#This Row],[MyyjäID]],myyjat!$A$2:$A$16,myyjat!$B$2:$B$16)</f>
        <v>Lisbeth</v>
      </c>
      <c r="I6480">
        <f>_xlfn.XLOOKUP(Table1[[#This Row],[Tuotenumero]],tuotteet!$A$2:$A$26,tuotteet!$C$2:$C$26)</f>
        <v>2</v>
      </c>
      <c r="J6480" t="str">
        <f>_xlfn.XLOOKUP(Table1[[#This Row],[ryhmäID]],ryhmat!$A$2:$A$7,ryhmat!$B$2:$B$7)</f>
        <v>Kuvantoisto</v>
      </c>
      <c r="K6480">
        <f>Table1[[#This Row],[Myyntihinta]]-Table1[[#This Row],[Ostohinta]]</f>
        <v>54.460000000000008</v>
      </c>
    </row>
    <row r="6481" spans="1:11" x14ac:dyDescent="0.2">
      <c r="A6481">
        <v>56979</v>
      </c>
      <c r="B6481" s="21">
        <v>44344</v>
      </c>
      <c r="C6481" s="26" t="s">
        <v>834</v>
      </c>
      <c r="D6481">
        <v>1</v>
      </c>
      <c r="E6481">
        <v>1</v>
      </c>
      <c r="F6481">
        <v>241</v>
      </c>
      <c r="G6481">
        <v>177.73</v>
      </c>
      <c r="H6481" t="str">
        <f>_xlfn.XLOOKUP(Table1[[#This Row],[MyyjäID]],myyjat!$A$2:$A$16,myyjat!$B$2:$B$16)</f>
        <v>Jani</v>
      </c>
      <c r="I6481">
        <f>_xlfn.XLOOKUP(Table1[[#This Row],[Tuotenumero]],tuotteet!$A$2:$A$26,tuotteet!$C$2:$C$26)</f>
        <v>2</v>
      </c>
      <c r="J6481" t="str">
        <f>_xlfn.XLOOKUP(Table1[[#This Row],[ryhmäID]],ryhmat!$A$2:$A$7,ryhmat!$B$2:$B$7)</f>
        <v>Kuvantoisto</v>
      </c>
      <c r="K6481">
        <f>Table1[[#This Row],[Myyntihinta]]-Table1[[#This Row],[Ostohinta]]</f>
        <v>63.27000000000001</v>
      </c>
    </row>
    <row r="6482" spans="1:11" x14ac:dyDescent="0.2">
      <c r="A6482">
        <v>56980</v>
      </c>
      <c r="B6482" s="21">
        <v>44345</v>
      </c>
      <c r="C6482" s="26" t="s">
        <v>840</v>
      </c>
      <c r="D6482">
        <v>1</v>
      </c>
      <c r="E6482">
        <v>11</v>
      </c>
      <c r="F6482">
        <v>25</v>
      </c>
      <c r="G6482">
        <v>20.21</v>
      </c>
      <c r="H6482" t="str">
        <f>_xlfn.XLOOKUP(Table1[[#This Row],[MyyjäID]],myyjat!$A$2:$A$16,myyjat!$B$2:$B$16)</f>
        <v>Lisbeth</v>
      </c>
      <c r="I6482">
        <f>_xlfn.XLOOKUP(Table1[[#This Row],[Tuotenumero]],tuotteet!$A$2:$A$26,tuotteet!$C$2:$C$26)</f>
        <v>4</v>
      </c>
      <c r="J6482" t="str">
        <f>_xlfn.XLOOKUP(Table1[[#This Row],[ryhmäID]],ryhmat!$A$2:$A$7,ryhmat!$B$2:$B$7)</f>
        <v>Tarvikkeet</v>
      </c>
      <c r="K6482">
        <f>Table1[[#This Row],[Myyntihinta]]-Table1[[#This Row],[Ostohinta]]</f>
        <v>4.7899999999999991</v>
      </c>
    </row>
    <row r="6483" spans="1:11" x14ac:dyDescent="0.2">
      <c r="A6483">
        <v>56981</v>
      </c>
      <c r="B6483" s="21">
        <v>44347</v>
      </c>
      <c r="C6483" s="26" t="s">
        <v>835</v>
      </c>
      <c r="D6483">
        <v>1</v>
      </c>
      <c r="E6483">
        <v>1</v>
      </c>
      <c r="F6483">
        <v>158</v>
      </c>
      <c r="G6483">
        <v>92.73</v>
      </c>
      <c r="H6483" t="str">
        <f>_xlfn.XLOOKUP(Table1[[#This Row],[MyyjäID]],myyjat!$A$2:$A$16,myyjat!$B$2:$B$16)</f>
        <v>Jani</v>
      </c>
      <c r="I6483">
        <f>_xlfn.XLOOKUP(Table1[[#This Row],[Tuotenumero]],tuotteet!$A$2:$A$26,tuotteet!$C$2:$C$26)</f>
        <v>6</v>
      </c>
      <c r="J6483" t="str">
        <f>_xlfn.XLOOKUP(Table1[[#This Row],[ryhmäID]],ryhmat!$A$2:$A$7,ryhmat!$B$2:$B$7)</f>
        <v>Digiboxit</v>
      </c>
      <c r="K6483">
        <f>Table1[[#This Row],[Myyntihinta]]-Table1[[#This Row],[Ostohinta]]</f>
        <v>65.27</v>
      </c>
    </row>
    <row r="6484" spans="1:11" x14ac:dyDescent="0.2">
      <c r="A6484">
        <v>56982</v>
      </c>
      <c r="B6484" s="21">
        <v>44351</v>
      </c>
      <c r="C6484" s="26" t="s">
        <v>836</v>
      </c>
      <c r="D6484">
        <v>1</v>
      </c>
      <c r="E6484">
        <v>11</v>
      </c>
      <c r="F6484">
        <v>249</v>
      </c>
      <c r="G6484">
        <v>133.86000000000001</v>
      </c>
      <c r="H6484" t="str">
        <f>_xlfn.XLOOKUP(Table1[[#This Row],[MyyjäID]],myyjat!$A$2:$A$16,myyjat!$B$2:$B$16)</f>
        <v>Lisbeth</v>
      </c>
      <c r="I6484">
        <f>_xlfn.XLOOKUP(Table1[[#This Row],[Tuotenumero]],tuotteet!$A$2:$A$26,tuotteet!$C$2:$C$26)</f>
        <v>6</v>
      </c>
      <c r="J6484" t="str">
        <f>_xlfn.XLOOKUP(Table1[[#This Row],[ryhmäID]],ryhmat!$A$2:$A$7,ryhmat!$B$2:$B$7)</f>
        <v>Digiboxit</v>
      </c>
      <c r="K6484">
        <f>Table1[[#This Row],[Myyntihinta]]-Table1[[#This Row],[Ostohinta]]</f>
        <v>115.13999999999999</v>
      </c>
    </row>
    <row r="6485" spans="1:11" x14ac:dyDescent="0.2">
      <c r="A6485">
        <v>56983</v>
      </c>
      <c r="B6485" s="21">
        <v>44352</v>
      </c>
      <c r="C6485" s="26" t="s">
        <v>834</v>
      </c>
      <c r="D6485">
        <v>1</v>
      </c>
      <c r="E6485">
        <v>3</v>
      </c>
      <c r="F6485">
        <v>221</v>
      </c>
      <c r="G6485">
        <v>178.14</v>
      </c>
      <c r="H6485" t="str">
        <f>_xlfn.XLOOKUP(Table1[[#This Row],[MyyjäID]],myyjat!$A$2:$A$16,myyjat!$B$2:$B$16)</f>
        <v>Pekka</v>
      </c>
      <c r="I6485">
        <f>_xlfn.XLOOKUP(Table1[[#This Row],[Tuotenumero]],tuotteet!$A$2:$A$26,tuotteet!$C$2:$C$26)</f>
        <v>2</v>
      </c>
      <c r="J6485" t="str">
        <f>_xlfn.XLOOKUP(Table1[[#This Row],[ryhmäID]],ryhmat!$A$2:$A$7,ryhmat!$B$2:$B$7)</f>
        <v>Kuvantoisto</v>
      </c>
      <c r="K6485">
        <f>Table1[[#This Row],[Myyntihinta]]-Table1[[#This Row],[Ostohinta]]</f>
        <v>42.860000000000014</v>
      </c>
    </row>
    <row r="6486" spans="1:11" x14ac:dyDescent="0.2">
      <c r="A6486">
        <v>56984</v>
      </c>
      <c r="B6486" s="21">
        <v>44353</v>
      </c>
      <c r="C6486" s="26" t="s">
        <v>840</v>
      </c>
      <c r="D6486">
        <v>1</v>
      </c>
      <c r="E6486">
        <v>6</v>
      </c>
      <c r="F6486">
        <v>24</v>
      </c>
      <c r="G6486">
        <v>19.32</v>
      </c>
      <c r="H6486" t="str">
        <f>_xlfn.XLOOKUP(Table1[[#This Row],[MyyjäID]],myyjat!$A$2:$A$16,myyjat!$B$2:$B$16)</f>
        <v>Hessu</v>
      </c>
      <c r="I6486">
        <f>_xlfn.XLOOKUP(Table1[[#This Row],[Tuotenumero]],tuotteet!$A$2:$A$26,tuotteet!$C$2:$C$26)</f>
        <v>4</v>
      </c>
      <c r="J6486" t="str">
        <f>_xlfn.XLOOKUP(Table1[[#This Row],[ryhmäID]],ryhmat!$A$2:$A$7,ryhmat!$B$2:$B$7)</f>
        <v>Tarvikkeet</v>
      </c>
      <c r="K6486">
        <f>Table1[[#This Row],[Myyntihinta]]-Table1[[#This Row],[Ostohinta]]</f>
        <v>4.68</v>
      </c>
    </row>
    <row r="6487" spans="1:11" x14ac:dyDescent="0.2">
      <c r="A6487">
        <v>56985</v>
      </c>
      <c r="B6487" s="21">
        <v>44363</v>
      </c>
      <c r="C6487" s="26" t="s">
        <v>840</v>
      </c>
      <c r="D6487">
        <v>1</v>
      </c>
      <c r="E6487">
        <v>11</v>
      </c>
      <c r="F6487">
        <v>24</v>
      </c>
      <c r="G6487">
        <v>19.600000000000001</v>
      </c>
      <c r="H6487" t="str">
        <f>_xlfn.XLOOKUP(Table1[[#This Row],[MyyjäID]],myyjat!$A$2:$A$16,myyjat!$B$2:$B$16)</f>
        <v>Lisbeth</v>
      </c>
      <c r="I6487">
        <f>_xlfn.XLOOKUP(Table1[[#This Row],[Tuotenumero]],tuotteet!$A$2:$A$26,tuotteet!$C$2:$C$26)</f>
        <v>4</v>
      </c>
      <c r="J6487" t="str">
        <f>_xlfn.XLOOKUP(Table1[[#This Row],[ryhmäID]],ryhmat!$A$2:$A$7,ryhmat!$B$2:$B$7)</f>
        <v>Tarvikkeet</v>
      </c>
      <c r="K6487">
        <f>Table1[[#This Row],[Myyntihinta]]-Table1[[#This Row],[Ostohinta]]</f>
        <v>4.3999999999999986</v>
      </c>
    </row>
    <row r="6488" spans="1:11" x14ac:dyDescent="0.2">
      <c r="A6488">
        <v>56986</v>
      </c>
      <c r="B6488" s="21">
        <v>44366</v>
      </c>
      <c r="C6488" s="26" t="s">
        <v>834</v>
      </c>
      <c r="D6488">
        <v>1</v>
      </c>
      <c r="E6488">
        <v>1</v>
      </c>
      <c r="F6488">
        <v>231</v>
      </c>
      <c r="G6488">
        <v>166.53</v>
      </c>
      <c r="H6488" t="str">
        <f>_xlfn.XLOOKUP(Table1[[#This Row],[MyyjäID]],myyjat!$A$2:$A$16,myyjat!$B$2:$B$16)</f>
        <v>Jani</v>
      </c>
      <c r="I6488">
        <f>_xlfn.XLOOKUP(Table1[[#This Row],[Tuotenumero]],tuotteet!$A$2:$A$26,tuotteet!$C$2:$C$26)</f>
        <v>2</v>
      </c>
      <c r="J6488" t="str">
        <f>_xlfn.XLOOKUP(Table1[[#This Row],[ryhmäID]],ryhmat!$A$2:$A$7,ryhmat!$B$2:$B$7)</f>
        <v>Kuvantoisto</v>
      </c>
      <c r="K6488">
        <f>Table1[[#This Row],[Myyntihinta]]-Table1[[#This Row],[Ostohinta]]</f>
        <v>64.47</v>
      </c>
    </row>
    <row r="6489" spans="1:11" x14ac:dyDescent="0.2">
      <c r="A6489">
        <v>56987</v>
      </c>
      <c r="B6489" s="21">
        <v>44372</v>
      </c>
      <c r="C6489" s="26" t="s">
        <v>840</v>
      </c>
      <c r="D6489">
        <v>1</v>
      </c>
      <c r="E6489">
        <v>9</v>
      </c>
      <c r="F6489">
        <v>26</v>
      </c>
      <c r="G6489">
        <v>19.13</v>
      </c>
      <c r="H6489" t="str">
        <f>_xlfn.XLOOKUP(Table1[[#This Row],[MyyjäID]],myyjat!$A$2:$A$16,myyjat!$B$2:$B$16)</f>
        <v>Maija</v>
      </c>
      <c r="I6489">
        <f>_xlfn.XLOOKUP(Table1[[#This Row],[Tuotenumero]],tuotteet!$A$2:$A$26,tuotteet!$C$2:$C$26)</f>
        <v>4</v>
      </c>
      <c r="J6489" t="str">
        <f>_xlfn.XLOOKUP(Table1[[#This Row],[ryhmäID]],ryhmat!$A$2:$A$7,ryhmat!$B$2:$B$7)</f>
        <v>Tarvikkeet</v>
      </c>
      <c r="K6489">
        <f>Table1[[#This Row],[Myyntihinta]]-Table1[[#This Row],[Ostohinta]]</f>
        <v>6.870000000000001</v>
      </c>
    </row>
    <row r="6490" spans="1:11" x14ac:dyDescent="0.2">
      <c r="A6490">
        <v>56988</v>
      </c>
      <c r="B6490" s="21">
        <v>44377</v>
      </c>
      <c r="C6490" s="26" t="s">
        <v>840</v>
      </c>
      <c r="D6490">
        <v>1</v>
      </c>
      <c r="E6490">
        <v>5</v>
      </c>
      <c r="F6490">
        <v>26</v>
      </c>
      <c r="G6490">
        <v>20.010000000000002</v>
      </c>
      <c r="H6490" t="str">
        <f>_xlfn.XLOOKUP(Table1[[#This Row],[MyyjäID]],myyjat!$A$2:$A$16,myyjat!$B$2:$B$16)</f>
        <v>Liisa</v>
      </c>
      <c r="I6490">
        <f>_xlfn.XLOOKUP(Table1[[#This Row],[Tuotenumero]],tuotteet!$A$2:$A$26,tuotteet!$C$2:$C$26)</f>
        <v>4</v>
      </c>
      <c r="J6490" t="str">
        <f>_xlfn.XLOOKUP(Table1[[#This Row],[ryhmäID]],ryhmat!$A$2:$A$7,ryhmat!$B$2:$B$7)</f>
        <v>Tarvikkeet</v>
      </c>
      <c r="K6490">
        <f>Table1[[#This Row],[Myyntihinta]]-Table1[[#This Row],[Ostohinta]]</f>
        <v>5.9899999999999984</v>
      </c>
    </row>
    <row r="6491" spans="1:11" x14ac:dyDescent="0.2">
      <c r="A6491">
        <v>56989</v>
      </c>
      <c r="B6491" s="21">
        <v>44377</v>
      </c>
      <c r="C6491" s="26" t="s">
        <v>834</v>
      </c>
      <c r="D6491">
        <v>1</v>
      </c>
      <c r="E6491">
        <v>1</v>
      </c>
      <c r="F6491">
        <v>226</v>
      </c>
      <c r="G6491">
        <v>173.92</v>
      </c>
      <c r="H6491" t="str">
        <f>_xlfn.XLOOKUP(Table1[[#This Row],[MyyjäID]],myyjat!$A$2:$A$16,myyjat!$B$2:$B$16)</f>
        <v>Jani</v>
      </c>
      <c r="I6491">
        <f>_xlfn.XLOOKUP(Table1[[#This Row],[Tuotenumero]],tuotteet!$A$2:$A$26,tuotteet!$C$2:$C$26)</f>
        <v>2</v>
      </c>
      <c r="J6491" t="str">
        <f>_xlfn.XLOOKUP(Table1[[#This Row],[ryhmäID]],ryhmat!$A$2:$A$7,ryhmat!$B$2:$B$7)</f>
        <v>Kuvantoisto</v>
      </c>
      <c r="K6491">
        <f>Table1[[#This Row],[Myyntihinta]]-Table1[[#This Row],[Ostohinta]]</f>
        <v>52.080000000000013</v>
      </c>
    </row>
    <row r="6492" spans="1:11" x14ac:dyDescent="0.2">
      <c r="A6492">
        <v>56990</v>
      </c>
      <c r="B6492" s="21">
        <v>44379</v>
      </c>
      <c r="C6492" s="26" t="s">
        <v>840</v>
      </c>
      <c r="D6492">
        <v>1</v>
      </c>
      <c r="E6492">
        <v>9</v>
      </c>
      <c r="F6492">
        <v>25</v>
      </c>
      <c r="G6492">
        <v>20.52</v>
      </c>
      <c r="H6492" t="str">
        <f>_xlfn.XLOOKUP(Table1[[#This Row],[MyyjäID]],myyjat!$A$2:$A$16,myyjat!$B$2:$B$16)</f>
        <v>Maija</v>
      </c>
      <c r="I6492">
        <f>_xlfn.XLOOKUP(Table1[[#This Row],[Tuotenumero]],tuotteet!$A$2:$A$26,tuotteet!$C$2:$C$26)</f>
        <v>4</v>
      </c>
      <c r="J6492" t="str">
        <f>_xlfn.XLOOKUP(Table1[[#This Row],[ryhmäID]],ryhmat!$A$2:$A$7,ryhmat!$B$2:$B$7)</f>
        <v>Tarvikkeet</v>
      </c>
      <c r="K6492">
        <f>Table1[[#This Row],[Myyntihinta]]-Table1[[#This Row],[Ostohinta]]</f>
        <v>4.4800000000000004</v>
      </c>
    </row>
    <row r="6493" spans="1:11" x14ac:dyDescent="0.2">
      <c r="A6493">
        <v>56991</v>
      </c>
      <c r="B6493" s="21">
        <v>44385</v>
      </c>
      <c r="C6493" s="26" t="s">
        <v>836</v>
      </c>
      <c r="D6493">
        <v>1</v>
      </c>
      <c r="E6493">
        <v>1</v>
      </c>
      <c r="F6493">
        <v>235</v>
      </c>
      <c r="G6493">
        <v>130.49</v>
      </c>
      <c r="H6493" t="str">
        <f>_xlfn.XLOOKUP(Table1[[#This Row],[MyyjäID]],myyjat!$A$2:$A$16,myyjat!$B$2:$B$16)</f>
        <v>Jani</v>
      </c>
      <c r="I6493">
        <f>_xlfn.XLOOKUP(Table1[[#This Row],[Tuotenumero]],tuotteet!$A$2:$A$26,tuotteet!$C$2:$C$26)</f>
        <v>6</v>
      </c>
      <c r="J6493" t="str">
        <f>_xlfn.XLOOKUP(Table1[[#This Row],[ryhmäID]],ryhmat!$A$2:$A$7,ryhmat!$B$2:$B$7)</f>
        <v>Digiboxit</v>
      </c>
      <c r="K6493">
        <f>Table1[[#This Row],[Myyntihinta]]-Table1[[#This Row],[Ostohinta]]</f>
        <v>104.50999999999999</v>
      </c>
    </row>
    <row r="6494" spans="1:11" x14ac:dyDescent="0.2">
      <c r="A6494">
        <v>56992</v>
      </c>
      <c r="B6494" s="21">
        <v>44386</v>
      </c>
      <c r="C6494" s="26" t="s">
        <v>835</v>
      </c>
      <c r="D6494">
        <v>1</v>
      </c>
      <c r="E6494">
        <v>13</v>
      </c>
      <c r="F6494">
        <v>154</v>
      </c>
      <c r="G6494">
        <v>88.22</v>
      </c>
      <c r="H6494" t="str">
        <f>_xlfn.XLOOKUP(Table1[[#This Row],[MyyjäID]],myyjat!$A$2:$A$16,myyjat!$B$2:$B$16)</f>
        <v>Mari</v>
      </c>
      <c r="I6494">
        <f>_xlfn.XLOOKUP(Table1[[#This Row],[Tuotenumero]],tuotteet!$A$2:$A$26,tuotteet!$C$2:$C$26)</f>
        <v>6</v>
      </c>
      <c r="J6494" t="str">
        <f>_xlfn.XLOOKUP(Table1[[#This Row],[ryhmäID]],ryhmat!$A$2:$A$7,ryhmat!$B$2:$B$7)</f>
        <v>Digiboxit</v>
      </c>
      <c r="K6494">
        <f>Table1[[#This Row],[Myyntihinta]]-Table1[[#This Row],[Ostohinta]]</f>
        <v>65.78</v>
      </c>
    </row>
    <row r="6495" spans="1:11" x14ac:dyDescent="0.2">
      <c r="A6495">
        <v>56993</v>
      </c>
      <c r="B6495" s="21">
        <v>44386</v>
      </c>
      <c r="C6495" s="26" t="s">
        <v>840</v>
      </c>
      <c r="D6495">
        <v>1</v>
      </c>
      <c r="E6495">
        <v>14</v>
      </c>
      <c r="F6495">
        <v>26</v>
      </c>
      <c r="G6495">
        <v>19.78</v>
      </c>
      <c r="H6495" t="str">
        <f>_xlfn.XLOOKUP(Table1[[#This Row],[MyyjäID]],myyjat!$A$2:$A$16,myyjat!$B$2:$B$16)</f>
        <v>Hillevi</v>
      </c>
      <c r="I6495">
        <f>_xlfn.XLOOKUP(Table1[[#This Row],[Tuotenumero]],tuotteet!$A$2:$A$26,tuotteet!$C$2:$C$26)</f>
        <v>4</v>
      </c>
      <c r="J6495" t="str">
        <f>_xlfn.XLOOKUP(Table1[[#This Row],[ryhmäID]],ryhmat!$A$2:$A$7,ryhmat!$B$2:$B$7)</f>
        <v>Tarvikkeet</v>
      </c>
      <c r="K6495">
        <f>Table1[[#This Row],[Myyntihinta]]-Table1[[#This Row],[Ostohinta]]</f>
        <v>6.2199999999999989</v>
      </c>
    </row>
    <row r="6496" spans="1:11" x14ac:dyDescent="0.2">
      <c r="A6496">
        <v>56994</v>
      </c>
      <c r="B6496" s="21">
        <v>44389</v>
      </c>
      <c r="C6496" s="26" t="s">
        <v>840</v>
      </c>
      <c r="D6496">
        <v>1</v>
      </c>
      <c r="E6496">
        <v>3</v>
      </c>
      <c r="F6496">
        <v>26</v>
      </c>
      <c r="G6496">
        <v>18.86</v>
      </c>
      <c r="H6496" t="str">
        <f>_xlfn.XLOOKUP(Table1[[#This Row],[MyyjäID]],myyjat!$A$2:$A$16,myyjat!$B$2:$B$16)</f>
        <v>Pekka</v>
      </c>
      <c r="I6496">
        <f>_xlfn.XLOOKUP(Table1[[#This Row],[Tuotenumero]],tuotteet!$A$2:$A$26,tuotteet!$C$2:$C$26)</f>
        <v>4</v>
      </c>
      <c r="J6496" t="str">
        <f>_xlfn.XLOOKUP(Table1[[#This Row],[ryhmäID]],ryhmat!$A$2:$A$7,ryhmat!$B$2:$B$7)</f>
        <v>Tarvikkeet</v>
      </c>
      <c r="K6496">
        <f>Table1[[#This Row],[Myyntihinta]]-Table1[[#This Row],[Ostohinta]]</f>
        <v>7.1400000000000006</v>
      </c>
    </row>
    <row r="6497" spans="1:11" x14ac:dyDescent="0.2">
      <c r="A6497">
        <v>56995</v>
      </c>
      <c r="B6497" s="21">
        <v>44392</v>
      </c>
      <c r="C6497" s="26" t="s">
        <v>834</v>
      </c>
      <c r="D6497">
        <v>1</v>
      </c>
      <c r="E6497">
        <v>5</v>
      </c>
      <c r="F6497">
        <v>237</v>
      </c>
      <c r="G6497">
        <v>164.12</v>
      </c>
      <c r="H6497" t="str">
        <f>_xlfn.XLOOKUP(Table1[[#This Row],[MyyjäID]],myyjat!$A$2:$A$16,myyjat!$B$2:$B$16)</f>
        <v>Liisa</v>
      </c>
      <c r="I6497">
        <f>_xlfn.XLOOKUP(Table1[[#This Row],[Tuotenumero]],tuotteet!$A$2:$A$26,tuotteet!$C$2:$C$26)</f>
        <v>2</v>
      </c>
      <c r="J6497" t="str">
        <f>_xlfn.XLOOKUP(Table1[[#This Row],[ryhmäID]],ryhmat!$A$2:$A$7,ryhmat!$B$2:$B$7)</f>
        <v>Kuvantoisto</v>
      </c>
      <c r="K6497">
        <f>Table1[[#This Row],[Myyntihinta]]-Table1[[#This Row],[Ostohinta]]</f>
        <v>72.88</v>
      </c>
    </row>
    <row r="6498" spans="1:11" x14ac:dyDescent="0.2">
      <c r="A6498">
        <v>56996</v>
      </c>
      <c r="B6498" s="21">
        <v>44392</v>
      </c>
      <c r="C6498" s="26" t="s">
        <v>840</v>
      </c>
      <c r="D6498">
        <v>1</v>
      </c>
      <c r="E6498">
        <v>1</v>
      </c>
      <c r="F6498">
        <v>24</v>
      </c>
      <c r="G6498">
        <v>18.89</v>
      </c>
      <c r="H6498" t="str">
        <f>_xlfn.XLOOKUP(Table1[[#This Row],[MyyjäID]],myyjat!$A$2:$A$16,myyjat!$B$2:$B$16)</f>
        <v>Jani</v>
      </c>
      <c r="I6498">
        <f>_xlfn.XLOOKUP(Table1[[#This Row],[Tuotenumero]],tuotteet!$A$2:$A$26,tuotteet!$C$2:$C$26)</f>
        <v>4</v>
      </c>
      <c r="J6498" t="str">
        <f>_xlfn.XLOOKUP(Table1[[#This Row],[ryhmäID]],ryhmat!$A$2:$A$7,ryhmat!$B$2:$B$7)</f>
        <v>Tarvikkeet</v>
      </c>
      <c r="K6498">
        <f>Table1[[#This Row],[Myyntihinta]]-Table1[[#This Row],[Ostohinta]]</f>
        <v>5.1099999999999994</v>
      </c>
    </row>
    <row r="6499" spans="1:11" x14ac:dyDescent="0.2">
      <c r="A6499">
        <v>56997</v>
      </c>
      <c r="B6499" s="21">
        <v>44397</v>
      </c>
      <c r="C6499" s="26" t="s">
        <v>840</v>
      </c>
      <c r="D6499">
        <v>1</v>
      </c>
      <c r="E6499">
        <v>13</v>
      </c>
      <c r="F6499">
        <v>25</v>
      </c>
      <c r="G6499">
        <v>19.62</v>
      </c>
      <c r="H6499" t="str">
        <f>_xlfn.XLOOKUP(Table1[[#This Row],[MyyjäID]],myyjat!$A$2:$A$16,myyjat!$B$2:$B$16)</f>
        <v>Mari</v>
      </c>
      <c r="I6499">
        <f>_xlfn.XLOOKUP(Table1[[#This Row],[Tuotenumero]],tuotteet!$A$2:$A$26,tuotteet!$C$2:$C$26)</f>
        <v>4</v>
      </c>
      <c r="J6499" t="str">
        <f>_xlfn.XLOOKUP(Table1[[#This Row],[ryhmäID]],ryhmat!$A$2:$A$7,ryhmat!$B$2:$B$7)</f>
        <v>Tarvikkeet</v>
      </c>
      <c r="K6499">
        <f>Table1[[#This Row],[Myyntihinta]]-Table1[[#This Row],[Ostohinta]]</f>
        <v>5.379999999999999</v>
      </c>
    </row>
    <row r="6500" spans="1:11" x14ac:dyDescent="0.2">
      <c r="A6500">
        <v>56998</v>
      </c>
      <c r="B6500" s="21">
        <v>44400</v>
      </c>
      <c r="C6500" s="26" t="s">
        <v>834</v>
      </c>
      <c r="D6500">
        <v>1</v>
      </c>
      <c r="E6500">
        <v>14</v>
      </c>
      <c r="F6500">
        <v>233</v>
      </c>
      <c r="G6500">
        <v>179.04</v>
      </c>
      <c r="H6500" t="str">
        <f>_xlfn.XLOOKUP(Table1[[#This Row],[MyyjäID]],myyjat!$A$2:$A$16,myyjat!$B$2:$B$16)</f>
        <v>Hillevi</v>
      </c>
      <c r="I6500">
        <f>_xlfn.XLOOKUP(Table1[[#This Row],[Tuotenumero]],tuotteet!$A$2:$A$26,tuotteet!$C$2:$C$26)</f>
        <v>2</v>
      </c>
      <c r="J6500" t="str">
        <f>_xlfn.XLOOKUP(Table1[[#This Row],[ryhmäID]],ryhmat!$A$2:$A$7,ryhmat!$B$2:$B$7)</f>
        <v>Kuvantoisto</v>
      </c>
      <c r="K6500">
        <f>Table1[[#This Row],[Myyntihinta]]-Table1[[#This Row],[Ostohinta]]</f>
        <v>53.960000000000008</v>
      </c>
    </row>
    <row r="6501" spans="1:11" x14ac:dyDescent="0.2">
      <c r="A6501">
        <v>56999</v>
      </c>
      <c r="B6501" s="21">
        <v>44405</v>
      </c>
      <c r="C6501" s="26" t="s">
        <v>840</v>
      </c>
      <c r="D6501">
        <v>1</v>
      </c>
      <c r="E6501">
        <v>11</v>
      </c>
      <c r="F6501">
        <v>24</v>
      </c>
      <c r="G6501">
        <v>19.670000000000002</v>
      </c>
      <c r="H6501" t="str">
        <f>_xlfn.XLOOKUP(Table1[[#This Row],[MyyjäID]],myyjat!$A$2:$A$16,myyjat!$B$2:$B$16)</f>
        <v>Lisbeth</v>
      </c>
      <c r="I6501">
        <f>_xlfn.XLOOKUP(Table1[[#This Row],[Tuotenumero]],tuotteet!$A$2:$A$26,tuotteet!$C$2:$C$26)</f>
        <v>4</v>
      </c>
      <c r="J6501" t="str">
        <f>_xlfn.XLOOKUP(Table1[[#This Row],[ryhmäID]],ryhmat!$A$2:$A$7,ryhmat!$B$2:$B$7)</f>
        <v>Tarvikkeet</v>
      </c>
      <c r="K6501">
        <f>Table1[[#This Row],[Myyntihinta]]-Table1[[#This Row],[Ostohinta]]</f>
        <v>4.3299999999999983</v>
      </c>
    </row>
    <row r="6502" spans="1:11" x14ac:dyDescent="0.2">
      <c r="A6502">
        <v>57000</v>
      </c>
      <c r="B6502" s="21">
        <v>44409</v>
      </c>
      <c r="C6502" s="26" t="s">
        <v>840</v>
      </c>
      <c r="D6502">
        <v>1</v>
      </c>
      <c r="E6502">
        <v>11</v>
      </c>
      <c r="F6502">
        <v>24</v>
      </c>
      <c r="G6502">
        <v>19.59</v>
      </c>
      <c r="H6502" t="str">
        <f>_xlfn.XLOOKUP(Table1[[#This Row],[MyyjäID]],myyjat!$A$2:$A$16,myyjat!$B$2:$B$16)</f>
        <v>Lisbeth</v>
      </c>
      <c r="I6502">
        <f>_xlfn.XLOOKUP(Table1[[#This Row],[Tuotenumero]],tuotteet!$A$2:$A$26,tuotteet!$C$2:$C$26)</f>
        <v>4</v>
      </c>
      <c r="J6502" t="str">
        <f>_xlfn.XLOOKUP(Table1[[#This Row],[ryhmäID]],ryhmat!$A$2:$A$7,ryhmat!$B$2:$B$7)</f>
        <v>Tarvikkeet</v>
      </c>
      <c r="K6502">
        <f>Table1[[#This Row],[Myyntihinta]]-Table1[[#This Row],[Ostohinta]]</f>
        <v>4.41</v>
      </c>
    </row>
    <row r="6503" spans="1:11" x14ac:dyDescent="0.2">
      <c r="A6503">
        <v>57001</v>
      </c>
      <c r="B6503" s="21">
        <v>44411</v>
      </c>
      <c r="C6503" s="26" t="s">
        <v>840</v>
      </c>
      <c r="D6503">
        <v>1</v>
      </c>
      <c r="E6503">
        <v>1</v>
      </c>
      <c r="F6503">
        <v>25</v>
      </c>
      <c r="G6503">
        <v>18.87</v>
      </c>
      <c r="H6503" t="str">
        <f>_xlfn.XLOOKUP(Table1[[#This Row],[MyyjäID]],myyjat!$A$2:$A$16,myyjat!$B$2:$B$16)</f>
        <v>Jani</v>
      </c>
      <c r="I6503">
        <f>_xlfn.XLOOKUP(Table1[[#This Row],[Tuotenumero]],tuotteet!$A$2:$A$26,tuotteet!$C$2:$C$26)</f>
        <v>4</v>
      </c>
      <c r="J6503" t="str">
        <f>_xlfn.XLOOKUP(Table1[[#This Row],[ryhmäID]],ryhmat!$A$2:$A$7,ryhmat!$B$2:$B$7)</f>
        <v>Tarvikkeet</v>
      </c>
      <c r="K6503">
        <f>Table1[[#This Row],[Myyntihinta]]-Table1[[#This Row],[Ostohinta]]</f>
        <v>6.129999999999999</v>
      </c>
    </row>
    <row r="6504" spans="1:11" x14ac:dyDescent="0.2">
      <c r="A6504">
        <v>57002</v>
      </c>
      <c r="B6504" s="21">
        <v>44419</v>
      </c>
      <c r="C6504" s="26" t="s">
        <v>840</v>
      </c>
      <c r="D6504">
        <v>1</v>
      </c>
      <c r="E6504">
        <v>11</v>
      </c>
      <c r="F6504">
        <v>26</v>
      </c>
      <c r="G6504">
        <v>18.96</v>
      </c>
      <c r="H6504" t="str">
        <f>_xlfn.XLOOKUP(Table1[[#This Row],[MyyjäID]],myyjat!$A$2:$A$16,myyjat!$B$2:$B$16)</f>
        <v>Lisbeth</v>
      </c>
      <c r="I6504">
        <f>_xlfn.XLOOKUP(Table1[[#This Row],[Tuotenumero]],tuotteet!$A$2:$A$26,tuotteet!$C$2:$C$26)</f>
        <v>4</v>
      </c>
      <c r="J6504" t="str">
        <f>_xlfn.XLOOKUP(Table1[[#This Row],[ryhmäID]],ryhmat!$A$2:$A$7,ryhmat!$B$2:$B$7)</f>
        <v>Tarvikkeet</v>
      </c>
      <c r="K6504">
        <f>Table1[[#This Row],[Myyntihinta]]-Table1[[#This Row],[Ostohinta]]</f>
        <v>7.0399999999999991</v>
      </c>
    </row>
    <row r="6505" spans="1:11" x14ac:dyDescent="0.2">
      <c r="A6505">
        <v>57003</v>
      </c>
      <c r="B6505" s="21">
        <v>44421</v>
      </c>
      <c r="C6505" s="26" t="s">
        <v>840</v>
      </c>
      <c r="D6505">
        <v>1</v>
      </c>
      <c r="E6505">
        <v>9</v>
      </c>
      <c r="F6505">
        <v>26</v>
      </c>
      <c r="G6505">
        <v>20.79</v>
      </c>
      <c r="H6505" t="str">
        <f>_xlfn.XLOOKUP(Table1[[#This Row],[MyyjäID]],myyjat!$A$2:$A$16,myyjat!$B$2:$B$16)</f>
        <v>Maija</v>
      </c>
      <c r="I6505">
        <f>_xlfn.XLOOKUP(Table1[[#This Row],[Tuotenumero]],tuotteet!$A$2:$A$26,tuotteet!$C$2:$C$26)</f>
        <v>4</v>
      </c>
      <c r="J6505" t="str">
        <f>_xlfn.XLOOKUP(Table1[[#This Row],[ryhmäID]],ryhmat!$A$2:$A$7,ryhmat!$B$2:$B$7)</f>
        <v>Tarvikkeet</v>
      </c>
      <c r="K6505">
        <f>Table1[[#This Row],[Myyntihinta]]-Table1[[#This Row],[Ostohinta]]</f>
        <v>5.2100000000000009</v>
      </c>
    </row>
    <row r="6506" spans="1:11" x14ac:dyDescent="0.2">
      <c r="A6506">
        <v>57004</v>
      </c>
      <c r="B6506" s="21">
        <v>44421</v>
      </c>
      <c r="C6506" s="26" t="s">
        <v>834</v>
      </c>
      <c r="D6506">
        <v>1</v>
      </c>
      <c r="E6506">
        <v>13</v>
      </c>
      <c r="F6506">
        <v>236</v>
      </c>
      <c r="G6506">
        <v>172.94</v>
      </c>
      <c r="H6506" t="str">
        <f>_xlfn.XLOOKUP(Table1[[#This Row],[MyyjäID]],myyjat!$A$2:$A$16,myyjat!$B$2:$B$16)</f>
        <v>Mari</v>
      </c>
      <c r="I6506">
        <f>_xlfn.XLOOKUP(Table1[[#This Row],[Tuotenumero]],tuotteet!$A$2:$A$26,tuotteet!$C$2:$C$26)</f>
        <v>2</v>
      </c>
      <c r="J6506" t="str">
        <f>_xlfn.XLOOKUP(Table1[[#This Row],[ryhmäID]],ryhmat!$A$2:$A$7,ryhmat!$B$2:$B$7)</f>
        <v>Kuvantoisto</v>
      </c>
      <c r="K6506">
        <f>Table1[[#This Row],[Myyntihinta]]-Table1[[#This Row],[Ostohinta]]</f>
        <v>63.06</v>
      </c>
    </row>
    <row r="6507" spans="1:11" x14ac:dyDescent="0.2">
      <c r="A6507">
        <v>57005</v>
      </c>
      <c r="B6507" s="21">
        <v>44428</v>
      </c>
      <c r="C6507" s="26" t="s">
        <v>840</v>
      </c>
      <c r="D6507">
        <v>1</v>
      </c>
      <c r="E6507">
        <v>7</v>
      </c>
      <c r="F6507">
        <v>25</v>
      </c>
      <c r="G6507">
        <v>19.39</v>
      </c>
      <c r="H6507" t="str">
        <f>_xlfn.XLOOKUP(Table1[[#This Row],[MyyjäID]],myyjat!$A$2:$A$16,myyjat!$B$2:$B$16)</f>
        <v>Rauno</v>
      </c>
      <c r="I6507">
        <f>_xlfn.XLOOKUP(Table1[[#This Row],[Tuotenumero]],tuotteet!$A$2:$A$26,tuotteet!$C$2:$C$26)</f>
        <v>4</v>
      </c>
      <c r="J6507" t="str">
        <f>_xlfn.XLOOKUP(Table1[[#This Row],[ryhmäID]],ryhmat!$A$2:$A$7,ryhmat!$B$2:$B$7)</f>
        <v>Tarvikkeet</v>
      </c>
      <c r="K6507">
        <f>Table1[[#This Row],[Myyntihinta]]-Table1[[#This Row],[Ostohinta]]</f>
        <v>5.6099999999999994</v>
      </c>
    </row>
    <row r="6508" spans="1:11" x14ac:dyDescent="0.2">
      <c r="A6508">
        <v>57006</v>
      </c>
      <c r="B6508" s="21">
        <v>44430</v>
      </c>
      <c r="C6508" s="26" t="s">
        <v>834</v>
      </c>
      <c r="D6508">
        <v>1</v>
      </c>
      <c r="E6508">
        <v>7</v>
      </c>
      <c r="F6508">
        <v>228</v>
      </c>
      <c r="G6508">
        <v>162.66999999999999</v>
      </c>
      <c r="H6508" t="str">
        <f>_xlfn.XLOOKUP(Table1[[#This Row],[MyyjäID]],myyjat!$A$2:$A$16,myyjat!$B$2:$B$16)</f>
        <v>Rauno</v>
      </c>
      <c r="I6508">
        <f>_xlfn.XLOOKUP(Table1[[#This Row],[Tuotenumero]],tuotteet!$A$2:$A$26,tuotteet!$C$2:$C$26)</f>
        <v>2</v>
      </c>
      <c r="J6508" t="str">
        <f>_xlfn.XLOOKUP(Table1[[#This Row],[ryhmäID]],ryhmat!$A$2:$A$7,ryhmat!$B$2:$B$7)</f>
        <v>Kuvantoisto</v>
      </c>
      <c r="K6508">
        <f>Table1[[#This Row],[Myyntihinta]]-Table1[[#This Row],[Ostohinta]]</f>
        <v>65.330000000000013</v>
      </c>
    </row>
    <row r="6509" spans="1:11" x14ac:dyDescent="0.2">
      <c r="A6509">
        <v>57007</v>
      </c>
      <c r="B6509" s="21">
        <v>44433</v>
      </c>
      <c r="C6509" s="26" t="s">
        <v>835</v>
      </c>
      <c r="D6509">
        <v>1</v>
      </c>
      <c r="E6509">
        <v>2</v>
      </c>
      <c r="F6509">
        <v>163</v>
      </c>
      <c r="G6509">
        <v>97.39</v>
      </c>
      <c r="H6509" t="str">
        <f>_xlfn.XLOOKUP(Table1[[#This Row],[MyyjäID]],myyjat!$A$2:$A$16,myyjat!$B$2:$B$16)</f>
        <v>Petteri</v>
      </c>
      <c r="I6509">
        <f>_xlfn.XLOOKUP(Table1[[#This Row],[Tuotenumero]],tuotteet!$A$2:$A$26,tuotteet!$C$2:$C$26)</f>
        <v>6</v>
      </c>
      <c r="J6509" t="str">
        <f>_xlfn.XLOOKUP(Table1[[#This Row],[ryhmäID]],ryhmat!$A$2:$A$7,ryhmat!$B$2:$B$7)</f>
        <v>Digiboxit</v>
      </c>
      <c r="K6509">
        <f>Table1[[#This Row],[Myyntihinta]]-Table1[[#This Row],[Ostohinta]]</f>
        <v>65.61</v>
      </c>
    </row>
    <row r="6510" spans="1:11" x14ac:dyDescent="0.2">
      <c r="A6510">
        <v>57008</v>
      </c>
      <c r="B6510" s="21">
        <v>44438</v>
      </c>
      <c r="C6510" s="26" t="s">
        <v>840</v>
      </c>
      <c r="D6510">
        <v>1</v>
      </c>
      <c r="E6510">
        <v>7</v>
      </c>
      <c r="F6510">
        <v>25</v>
      </c>
      <c r="G6510">
        <v>20.56</v>
      </c>
      <c r="H6510" t="str">
        <f>_xlfn.XLOOKUP(Table1[[#This Row],[MyyjäID]],myyjat!$A$2:$A$16,myyjat!$B$2:$B$16)</f>
        <v>Rauno</v>
      </c>
      <c r="I6510">
        <f>_xlfn.XLOOKUP(Table1[[#This Row],[Tuotenumero]],tuotteet!$A$2:$A$26,tuotteet!$C$2:$C$26)</f>
        <v>4</v>
      </c>
      <c r="J6510" t="str">
        <f>_xlfn.XLOOKUP(Table1[[#This Row],[ryhmäID]],ryhmat!$A$2:$A$7,ryhmat!$B$2:$B$7)</f>
        <v>Tarvikkeet</v>
      </c>
      <c r="K6510">
        <f>Table1[[#This Row],[Myyntihinta]]-Table1[[#This Row],[Ostohinta]]</f>
        <v>4.4400000000000013</v>
      </c>
    </row>
    <row r="6511" spans="1:11" x14ac:dyDescent="0.2">
      <c r="A6511">
        <v>57009</v>
      </c>
      <c r="B6511" s="21">
        <v>44438</v>
      </c>
      <c r="C6511" s="26" t="s">
        <v>836</v>
      </c>
      <c r="D6511">
        <v>1</v>
      </c>
      <c r="E6511">
        <v>6</v>
      </c>
      <c r="F6511">
        <v>245</v>
      </c>
      <c r="G6511">
        <v>134.75</v>
      </c>
      <c r="H6511" t="str">
        <f>_xlfn.XLOOKUP(Table1[[#This Row],[MyyjäID]],myyjat!$A$2:$A$16,myyjat!$B$2:$B$16)</f>
        <v>Hessu</v>
      </c>
      <c r="I6511">
        <f>_xlfn.XLOOKUP(Table1[[#This Row],[Tuotenumero]],tuotteet!$A$2:$A$26,tuotteet!$C$2:$C$26)</f>
        <v>6</v>
      </c>
      <c r="J6511" t="str">
        <f>_xlfn.XLOOKUP(Table1[[#This Row],[ryhmäID]],ryhmat!$A$2:$A$7,ryhmat!$B$2:$B$7)</f>
        <v>Digiboxit</v>
      </c>
      <c r="K6511">
        <f>Table1[[#This Row],[Myyntihinta]]-Table1[[#This Row],[Ostohinta]]</f>
        <v>110.25</v>
      </c>
    </row>
    <row r="6512" spans="1:11" x14ac:dyDescent="0.2">
      <c r="A6512">
        <v>57010</v>
      </c>
      <c r="B6512" s="21">
        <v>44444</v>
      </c>
      <c r="C6512" s="26" t="s">
        <v>834</v>
      </c>
      <c r="D6512">
        <v>1</v>
      </c>
      <c r="E6512">
        <v>11</v>
      </c>
      <c r="F6512">
        <v>224</v>
      </c>
      <c r="G6512">
        <v>172.91</v>
      </c>
      <c r="H6512" t="str">
        <f>_xlfn.XLOOKUP(Table1[[#This Row],[MyyjäID]],myyjat!$A$2:$A$16,myyjat!$B$2:$B$16)</f>
        <v>Lisbeth</v>
      </c>
      <c r="I6512">
        <f>_xlfn.XLOOKUP(Table1[[#This Row],[Tuotenumero]],tuotteet!$A$2:$A$26,tuotteet!$C$2:$C$26)</f>
        <v>2</v>
      </c>
      <c r="J6512" t="str">
        <f>_xlfn.XLOOKUP(Table1[[#This Row],[ryhmäID]],ryhmat!$A$2:$A$7,ryhmat!$B$2:$B$7)</f>
        <v>Kuvantoisto</v>
      </c>
      <c r="K6512">
        <f>Table1[[#This Row],[Myyntihinta]]-Table1[[#This Row],[Ostohinta]]</f>
        <v>51.09</v>
      </c>
    </row>
    <row r="6513" spans="1:11" x14ac:dyDescent="0.2">
      <c r="A6513">
        <v>57011</v>
      </c>
      <c r="B6513" s="21">
        <v>44446</v>
      </c>
      <c r="C6513" s="26" t="s">
        <v>840</v>
      </c>
      <c r="D6513">
        <v>1</v>
      </c>
      <c r="E6513">
        <v>11</v>
      </c>
      <c r="F6513">
        <v>25</v>
      </c>
      <c r="G6513">
        <v>20.13</v>
      </c>
      <c r="H6513" t="str">
        <f>_xlfn.XLOOKUP(Table1[[#This Row],[MyyjäID]],myyjat!$A$2:$A$16,myyjat!$B$2:$B$16)</f>
        <v>Lisbeth</v>
      </c>
      <c r="I6513">
        <f>_xlfn.XLOOKUP(Table1[[#This Row],[Tuotenumero]],tuotteet!$A$2:$A$26,tuotteet!$C$2:$C$26)</f>
        <v>4</v>
      </c>
      <c r="J6513" t="str">
        <f>_xlfn.XLOOKUP(Table1[[#This Row],[ryhmäID]],ryhmat!$A$2:$A$7,ryhmat!$B$2:$B$7)</f>
        <v>Tarvikkeet</v>
      </c>
      <c r="K6513">
        <f>Table1[[#This Row],[Myyntihinta]]-Table1[[#This Row],[Ostohinta]]</f>
        <v>4.870000000000001</v>
      </c>
    </row>
    <row r="6514" spans="1:11" x14ac:dyDescent="0.2">
      <c r="A6514">
        <v>57012</v>
      </c>
      <c r="B6514" s="21">
        <v>44453</v>
      </c>
      <c r="C6514" s="26" t="s">
        <v>840</v>
      </c>
      <c r="D6514">
        <v>1</v>
      </c>
      <c r="E6514">
        <v>3</v>
      </c>
      <c r="F6514">
        <v>24</v>
      </c>
      <c r="G6514">
        <v>20.8</v>
      </c>
      <c r="H6514" t="str">
        <f>_xlfn.XLOOKUP(Table1[[#This Row],[MyyjäID]],myyjat!$A$2:$A$16,myyjat!$B$2:$B$16)</f>
        <v>Pekka</v>
      </c>
      <c r="I6514">
        <f>_xlfn.XLOOKUP(Table1[[#This Row],[Tuotenumero]],tuotteet!$A$2:$A$26,tuotteet!$C$2:$C$26)</f>
        <v>4</v>
      </c>
      <c r="J6514" t="str">
        <f>_xlfn.XLOOKUP(Table1[[#This Row],[ryhmäID]],ryhmat!$A$2:$A$7,ryhmat!$B$2:$B$7)</f>
        <v>Tarvikkeet</v>
      </c>
      <c r="K6514">
        <f>Table1[[#This Row],[Myyntihinta]]-Table1[[#This Row],[Ostohinta]]</f>
        <v>3.1999999999999993</v>
      </c>
    </row>
    <row r="6515" spans="1:11" x14ac:dyDescent="0.2">
      <c r="A6515">
        <v>57013</v>
      </c>
      <c r="B6515" s="21">
        <v>44458</v>
      </c>
      <c r="C6515" s="26" t="s">
        <v>840</v>
      </c>
      <c r="D6515">
        <v>1</v>
      </c>
      <c r="E6515">
        <v>6</v>
      </c>
      <c r="F6515">
        <v>26</v>
      </c>
      <c r="G6515">
        <v>19.149999999999999</v>
      </c>
      <c r="H6515" t="str">
        <f>_xlfn.XLOOKUP(Table1[[#This Row],[MyyjäID]],myyjat!$A$2:$A$16,myyjat!$B$2:$B$16)</f>
        <v>Hessu</v>
      </c>
      <c r="I6515">
        <f>_xlfn.XLOOKUP(Table1[[#This Row],[Tuotenumero]],tuotteet!$A$2:$A$26,tuotteet!$C$2:$C$26)</f>
        <v>4</v>
      </c>
      <c r="J6515" t="str">
        <f>_xlfn.XLOOKUP(Table1[[#This Row],[ryhmäID]],ryhmat!$A$2:$A$7,ryhmat!$B$2:$B$7)</f>
        <v>Tarvikkeet</v>
      </c>
      <c r="K6515">
        <f>Table1[[#This Row],[Myyntihinta]]-Table1[[#This Row],[Ostohinta]]</f>
        <v>6.8500000000000014</v>
      </c>
    </row>
    <row r="6516" spans="1:11" x14ac:dyDescent="0.2">
      <c r="A6516">
        <v>57014</v>
      </c>
      <c r="B6516" s="21">
        <v>44459</v>
      </c>
      <c r="C6516" s="26" t="s">
        <v>835</v>
      </c>
      <c r="D6516">
        <v>1</v>
      </c>
      <c r="E6516">
        <v>3</v>
      </c>
      <c r="F6516">
        <v>164</v>
      </c>
      <c r="G6516">
        <v>95.84</v>
      </c>
      <c r="H6516" t="str">
        <f>_xlfn.XLOOKUP(Table1[[#This Row],[MyyjäID]],myyjat!$A$2:$A$16,myyjat!$B$2:$B$16)</f>
        <v>Pekka</v>
      </c>
      <c r="I6516">
        <f>_xlfn.XLOOKUP(Table1[[#This Row],[Tuotenumero]],tuotteet!$A$2:$A$26,tuotteet!$C$2:$C$26)</f>
        <v>6</v>
      </c>
      <c r="J6516" t="str">
        <f>_xlfn.XLOOKUP(Table1[[#This Row],[ryhmäID]],ryhmat!$A$2:$A$7,ryhmat!$B$2:$B$7)</f>
        <v>Digiboxit</v>
      </c>
      <c r="K6516">
        <f>Table1[[#This Row],[Myyntihinta]]-Table1[[#This Row],[Ostohinta]]</f>
        <v>68.16</v>
      </c>
    </row>
    <row r="6517" spans="1:11" x14ac:dyDescent="0.2">
      <c r="A6517">
        <v>57015</v>
      </c>
      <c r="B6517" s="21">
        <v>44465</v>
      </c>
      <c r="C6517" s="26" t="s">
        <v>840</v>
      </c>
      <c r="D6517">
        <v>1</v>
      </c>
      <c r="E6517">
        <v>5</v>
      </c>
      <c r="F6517">
        <v>26</v>
      </c>
      <c r="G6517">
        <v>19.79</v>
      </c>
      <c r="H6517" t="str">
        <f>_xlfn.XLOOKUP(Table1[[#This Row],[MyyjäID]],myyjat!$A$2:$A$16,myyjat!$B$2:$B$16)</f>
        <v>Liisa</v>
      </c>
      <c r="I6517">
        <f>_xlfn.XLOOKUP(Table1[[#This Row],[Tuotenumero]],tuotteet!$A$2:$A$26,tuotteet!$C$2:$C$26)</f>
        <v>4</v>
      </c>
      <c r="J6517" t="str">
        <f>_xlfn.XLOOKUP(Table1[[#This Row],[ryhmäID]],ryhmat!$A$2:$A$7,ryhmat!$B$2:$B$7)</f>
        <v>Tarvikkeet</v>
      </c>
      <c r="K6517">
        <f>Table1[[#This Row],[Myyntihinta]]-Table1[[#This Row],[Ostohinta]]</f>
        <v>6.2100000000000009</v>
      </c>
    </row>
    <row r="6518" spans="1:11" x14ac:dyDescent="0.2">
      <c r="A6518">
        <v>57016</v>
      </c>
      <c r="B6518" s="21">
        <v>44468</v>
      </c>
      <c r="C6518" s="26" t="s">
        <v>834</v>
      </c>
      <c r="D6518">
        <v>1</v>
      </c>
      <c r="E6518">
        <v>5</v>
      </c>
      <c r="F6518">
        <v>223</v>
      </c>
      <c r="G6518">
        <v>178.33</v>
      </c>
      <c r="H6518" t="str">
        <f>_xlfn.XLOOKUP(Table1[[#This Row],[MyyjäID]],myyjat!$A$2:$A$16,myyjat!$B$2:$B$16)</f>
        <v>Liisa</v>
      </c>
      <c r="I6518">
        <f>_xlfn.XLOOKUP(Table1[[#This Row],[Tuotenumero]],tuotteet!$A$2:$A$26,tuotteet!$C$2:$C$26)</f>
        <v>2</v>
      </c>
      <c r="J6518" t="str">
        <f>_xlfn.XLOOKUP(Table1[[#This Row],[ryhmäID]],ryhmat!$A$2:$A$7,ryhmat!$B$2:$B$7)</f>
        <v>Kuvantoisto</v>
      </c>
      <c r="K6518">
        <f>Table1[[#This Row],[Myyntihinta]]-Table1[[#This Row],[Ostohinta]]</f>
        <v>44.669999999999987</v>
      </c>
    </row>
    <row r="6519" spans="1:11" x14ac:dyDescent="0.2">
      <c r="A6519">
        <v>57017</v>
      </c>
      <c r="B6519" s="21">
        <v>44471</v>
      </c>
      <c r="C6519" s="26" t="s">
        <v>840</v>
      </c>
      <c r="D6519">
        <v>1</v>
      </c>
      <c r="E6519">
        <v>9</v>
      </c>
      <c r="F6519">
        <v>25</v>
      </c>
      <c r="G6519">
        <v>20.420000000000002</v>
      </c>
      <c r="H6519" t="str">
        <f>_xlfn.XLOOKUP(Table1[[#This Row],[MyyjäID]],myyjat!$A$2:$A$16,myyjat!$B$2:$B$16)</f>
        <v>Maija</v>
      </c>
      <c r="I6519">
        <f>_xlfn.XLOOKUP(Table1[[#This Row],[Tuotenumero]],tuotteet!$A$2:$A$26,tuotteet!$C$2:$C$26)</f>
        <v>4</v>
      </c>
      <c r="J6519" t="str">
        <f>_xlfn.XLOOKUP(Table1[[#This Row],[ryhmäID]],ryhmat!$A$2:$A$7,ryhmat!$B$2:$B$7)</f>
        <v>Tarvikkeet</v>
      </c>
      <c r="K6519">
        <f>Table1[[#This Row],[Myyntihinta]]-Table1[[#This Row],[Ostohinta]]</f>
        <v>4.5799999999999983</v>
      </c>
    </row>
    <row r="6520" spans="1:11" x14ac:dyDescent="0.2">
      <c r="A6520">
        <v>57018</v>
      </c>
      <c r="B6520" s="21">
        <v>44476</v>
      </c>
      <c r="C6520" s="26" t="s">
        <v>834</v>
      </c>
      <c r="D6520">
        <v>1</v>
      </c>
      <c r="E6520">
        <v>9</v>
      </c>
      <c r="F6520">
        <v>235</v>
      </c>
      <c r="G6520">
        <v>177.78</v>
      </c>
      <c r="H6520" t="str">
        <f>_xlfn.XLOOKUP(Table1[[#This Row],[MyyjäID]],myyjat!$A$2:$A$16,myyjat!$B$2:$B$16)</f>
        <v>Maija</v>
      </c>
      <c r="I6520">
        <f>_xlfn.XLOOKUP(Table1[[#This Row],[Tuotenumero]],tuotteet!$A$2:$A$26,tuotteet!$C$2:$C$26)</f>
        <v>2</v>
      </c>
      <c r="J6520" t="str">
        <f>_xlfn.XLOOKUP(Table1[[#This Row],[ryhmäID]],ryhmat!$A$2:$A$7,ryhmat!$B$2:$B$7)</f>
        <v>Kuvantoisto</v>
      </c>
      <c r="K6520">
        <f>Table1[[#This Row],[Myyntihinta]]-Table1[[#This Row],[Ostohinta]]</f>
        <v>57.22</v>
      </c>
    </row>
    <row r="6521" spans="1:11" x14ac:dyDescent="0.2">
      <c r="A6521">
        <v>57019</v>
      </c>
      <c r="B6521" s="21">
        <v>44482</v>
      </c>
      <c r="C6521" s="26" t="s">
        <v>840</v>
      </c>
      <c r="D6521">
        <v>1</v>
      </c>
      <c r="E6521">
        <v>11</v>
      </c>
      <c r="F6521">
        <v>25</v>
      </c>
      <c r="G6521">
        <v>19.440000000000001</v>
      </c>
      <c r="H6521" t="str">
        <f>_xlfn.XLOOKUP(Table1[[#This Row],[MyyjäID]],myyjat!$A$2:$A$16,myyjat!$B$2:$B$16)</f>
        <v>Lisbeth</v>
      </c>
      <c r="I6521">
        <f>_xlfn.XLOOKUP(Table1[[#This Row],[Tuotenumero]],tuotteet!$A$2:$A$26,tuotteet!$C$2:$C$26)</f>
        <v>4</v>
      </c>
      <c r="J6521" t="str">
        <f>_xlfn.XLOOKUP(Table1[[#This Row],[ryhmäID]],ryhmat!$A$2:$A$7,ryhmat!$B$2:$B$7)</f>
        <v>Tarvikkeet</v>
      </c>
      <c r="K6521">
        <f>Table1[[#This Row],[Myyntihinta]]-Table1[[#This Row],[Ostohinta]]</f>
        <v>5.5599999999999987</v>
      </c>
    </row>
    <row r="6522" spans="1:11" x14ac:dyDescent="0.2">
      <c r="A6522">
        <v>57020</v>
      </c>
      <c r="B6522" s="21">
        <v>44484</v>
      </c>
      <c r="C6522" s="26" t="s">
        <v>836</v>
      </c>
      <c r="D6522">
        <v>1</v>
      </c>
      <c r="E6522">
        <v>7</v>
      </c>
      <c r="F6522">
        <v>244</v>
      </c>
      <c r="G6522">
        <v>133.87</v>
      </c>
      <c r="H6522" t="str">
        <f>_xlfn.XLOOKUP(Table1[[#This Row],[MyyjäID]],myyjat!$A$2:$A$16,myyjat!$B$2:$B$16)</f>
        <v>Rauno</v>
      </c>
      <c r="I6522">
        <f>_xlfn.XLOOKUP(Table1[[#This Row],[Tuotenumero]],tuotteet!$A$2:$A$26,tuotteet!$C$2:$C$26)</f>
        <v>6</v>
      </c>
      <c r="J6522" t="str">
        <f>_xlfn.XLOOKUP(Table1[[#This Row],[ryhmäID]],ryhmat!$A$2:$A$7,ryhmat!$B$2:$B$7)</f>
        <v>Digiboxit</v>
      </c>
      <c r="K6522">
        <f>Table1[[#This Row],[Myyntihinta]]-Table1[[#This Row],[Ostohinta]]</f>
        <v>110.13</v>
      </c>
    </row>
    <row r="6523" spans="1:11" x14ac:dyDescent="0.2">
      <c r="A6523">
        <v>57021</v>
      </c>
      <c r="B6523" s="21">
        <v>44488</v>
      </c>
      <c r="C6523" s="26" t="s">
        <v>840</v>
      </c>
      <c r="D6523">
        <v>1</v>
      </c>
      <c r="E6523">
        <v>6</v>
      </c>
      <c r="F6523">
        <v>25</v>
      </c>
      <c r="G6523">
        <v>19.170000000000002</v>
      </c>
      <c r="H6523" t="str">
        <f>_xlfn.XLOOKUP(Table1[[#This Row],[MyyjäID]],myyjat!$A$2:$A$16,myyjat!$B$2:$B$16)</f>
        <v>Hessu</v>
      </c>
      <c r="I6523">
        <f>_xlfn.XLOOKUP(Table1[[#This Row],[Tuotenumero]],tuotteet!$A$2:$A$26,tuotteet!$C$2:$C$26)</f>
        <v>4</v>
      </c>
      <c r="J6523" t="str">
        <f>_xlfn.XLOOKUP(Table1[[#This Row],[ryhmäID]],ryhmat!$A$2:$A$7,ryhmat!$B$2:$B$7)</f>
        <v>Tarvikkeet</v>
      </c>
      <c r="K6523">
        <f>Table1[[#This Row],[Myyntihinta]]-Table1[[#This Row],[Ostohinta]]</f>
        <v>5.8299999999999983</v>
      </c>
    </row>
    <row r="6524" spans="1:11" x14ac:dyDescent="0.2">
      <c r="A6524">
        <v>57022</v>
      </c>
      <c r="B6524" s="21">
        <v>44497</v>
      </c>
      <c r="C6524" s="26" t="s">
        <v>834</v>
      </c>
      <c r="D6524">
        <v>1</v>
      </c>
      <c r="E6524">
        <v>7</v>
      </c>
      <c r="F6524">
        <v>232</v>
      </c>
      <c r="G6524">
        <v>170.22</v>
      </c>
      <c r="H6524" t="str">
        <f>_xlfn.XLOOKUP(Table1[[#This Row],[MyyjäID]],myyjat!$A$2:$A$16,myyjat!$B$2:$B$16)</f>
        <v>Rauno</v>
      </c>
      <c r="I6524">
        <f>_xlfn.XLOOKUP(Table1[[#This Row],[Tuotenumero]],tuotteet!$A$2:$A$26,tuotteet!$C$2:$C$26)</f>
        <v>2</v>
      </c>
      <c r="J6524" t="str">
        <f>_xlfn.XLOOKUP(Table1[[#This Row],[ryhmäID]],ryhmat!$A$2:$A$7,ryhmat!$B$2:$B$7)</f>
        <v>Kuvantoisto</v>
      </c>
      <c r="K6524">
        <f>Table1[[#This Row],[Myyntihinta]]-Table1[[#This Row],[Ostohinta]]</f>
        <v>61.78</v>
      </c>
    </row>
    <row r="6525" spans="1:11" x14ac:dyDescent="0.2">
      <c r="A6525">
        <v>57023</v>
      </c>
      <c r="B6525" s="21">
        <v>44499</v>
      </c>
      <c r="C6525" s="26" t="s">
        <v>840</v>
      </c>
      <c r="D6525">
        <v>1</v>
      </c>
      <c r="E6525">
        <v>16</v>
      </c>
      <c r="F6525">
        <v>26</v>
      </c>
      <c r="G6525">
        <v>20.51</v>
      </c>
      <c r="H6525" t="str">
        <f>_xlfn.XLOOKUP(Table1[[#This Row],[MyyjäID]],myyjat!$A$2:$A$16,myyjat!$B$2:$B$16)</f>
        <v>Sanni</v>
      </c>
      <c r="I6525">
        <f>_xlfn.XLOOKUP(Table1[[#This Row],[Tuotenumero]],tuotteet!$A$2:$A$26,tuotteet!$C$2:$C$26)</f>
        <v>4</v>
      </c>
      <c r="J6525" t="str">
        <f>_xlfn.XLOOKUP(Table1[[#This Row],[ryhmäID]],ryhmat!$A$2:$A$7,ryhmat!$B$2:$B$7)</f>
        <v>Tarvikkeet</v>
      </c>
      <c r="K6525">
        <f>Table1[[#This Row],[Myyntihinta]]-Table1[[#This Row],[Ostohinta]]</f>
        <v>5.4899999999999984</v>
      </c>
    </row>
    <row r="6526" spans="1:11" x14ac:dyDescent="0.2">
      <c r="A6526">
        <v>57024</v>
      </c>
      <c r="B6526" s="21">
        <v>44504</v>
      </c>
      <c r="C6526" s="26" t="s">
        <v>840</v>
      </c>
      <c r="D6526">
        <v>1</v>
      </c>
      <c r="E6526">
        <v>6</v>
      </c>
      <c r="F6526">
        <v>24</v>
      </c>
      <c r="G6526">
        <v>19.170000000000002</v>
      </c>
      <c r="H6526" t="str">
        <f>_xlfn.XLOOKUP(Table1[[#This Row],[MyyjäID]],myyjat!$A$2:$A$16,myyjat!$B$2:$B$16)</f>
        <v>Hessu</v>
      </c>
      <c r="I6526">
        <f>_xlfn.XLOOKUP(Table1[[#This Row],[Tuotenumero]],tuotteet!$A$2:$A$26,tuotteet!$C$2:$C$26)</f>
        <v>4</v>
      </c>
      <c r="J6526" t="str">
        <f>_xlfn.XLOOKUP(Table1[[#This Row],[ryhmäID]],ryhmat!$A$2:$A$7,ryhmat!$B$2:$B$7)</f>
        <v>Tarvikkeet</v>
      </c>
      <c r="K6526">
        <f>Table1[[#This Row],[Myyntihinta]]-Table1[[#This Row],[Ostohinta]]</f>
        <v>4.8299999999999983</v>
      </c>
    </row>
    <row r="6527" spans="1:11" x14ac:dyDescent="0.2">
      <c r="A6527">
        <v>57025</v>
      </c>
      <c r="B6527" s="21">
        <v>44505</v>
      </c>
      <c r="C6527" s="26" t="s">
        <v>834</v>
      </c>
      <c r="D6527">
        <v>1</v>
      </c>
      <c r="E6527">
        <v>11</v>
      </c>
      <c r="F6527">
        <v>242</v>
      </c>
      <c r="G6527">
        <v>168.82</v>
      </c>
      <c r="H6527" t="str">
        <f>_xlfn.XLOOKUP(Table1[[#This Row],[MyyjäID]],myyjat!$A$2:$A$16,myyjat!$B$2:$B$16)</f>
        <v>Lisbeth</v>
      </c>
      <c r="I6527">
        <f>_xlfn.XLOOKUP(Table1[[#This Row],[Tuotenumero]],tuotteet!$A$2:$A$26,tuotteet!$C$2:$C$26)</f>
        <v>2</v>
      </c>
      <c r="J6527" t="str">
        <f>_xlfn.XLOOKUP(Table1[[#This Row],[ryhmäID]],ryhmat!$A$2:$A$7,ryhmat!$B$2:$B$7)</f>
        <v>Kuvantoisto</v>
      </c>
      <c r="K6527">
        <f>Table1[[#This Row],[Myyntihinta]]-Table1[[#This Row],[Ostohinta]]</f>
        <v>73.180000000000007</v>
      </c>
    </row>
    <row r="6528" spans="1:11" x14ac:dyDescent="0.2">
      <c r="A6528">
        <v>57026</v>
      </c>
      <c r="B6528" s="21">
        <v>44507</v>
      </c>
      <c r="C6528" s="26" t="s">
        <v>835</v>
      </c>
      <c r="D6528">
        <v>1</v>
      </c>
      <c r="E6528">
        <v>7</v>
      </c>
      <c r="F6528">
        <v>159</v>
      </c>
      <c r="G6528">
        <v>92.79</v>
      </c>
      <c r="H6528" t="str">
        <f>_xlfn.XLOOKUP(Table1[[#This Row],[MyyjäID]],myyjat!$A$2:$A$16,myyjat!$B$2:$B$16)</f>
        <v>Rauno</v>
      </c>
      <c r="I6528">
        <f>_xlfn.XLOOKUP(Table1[[#This Row],[Tuotenumero]],tuotteet!$A$2:$A$26,tuotteet!$C$2:$C$26)</f>
        <v>6</v>
      </c>
      <c r="J6528" t="str">
        <f>_xlfn.XLOOKUP(Table1[[#This Row],[ryhmäID]],ryhmat!$A$2:$A$7,ryhmat!$B$2:$B$7)</f>
        <v>Digiboxit</v>
      </c>
      <c r="K6528">
        <f>Table1[[#This Row],[Myyntihinta]]-Table1[[#This Row],[Ostohinta]]</f>
        <v>66.209999999999994</v>
      </c>
    </row>
    <row r="6529" spans="1:11" x14ac:dyDescent="0.2">
      <c r="A6529">
        <v>57027</v>
      </c>
      <c r="B6529" s="21">
        <v>44507</v>
      </c>
      <c r="C6529" s="26" t="s">
        <v>836</v>
      </c>
      <c r="D6529">
        <v>1</v>
      </c>
      <c r="E6529">
        <v>11</v>
      </c>
      <c r="F6529">
        <v>256</v>
      </c>
      <c r="G6529">
        <v>126.65</v>
      </c>
      <c r="H6529" t="str">
        <f>_xlfn.XLOOKUP(Table1[[#This Row],[MyyjäID]],myyjat!$A$2:$A$16,myyjat!$B$2:$B$16)</f>
        <v>Lisbeth</v>
      </c>
      <c r="I6529">
        <f>_xlfn.XLOOKUP(Table1[[#This Row],[Tuotenumero]],tuotteet!$A$2:$A$26,tuotteet!$C$2:$C$26)</f>
        <v>6</v>
      </c>
      <c r="J6529" t="str">
        <f>_xlfn.XLOOKUP(Table1[[#This Row],[ryhmäID]],ryhmat!$A$2:$A$7,ryhmat!$B$2:$B$7)</f>
        <v>Digiboxit</v>
      </c>
      <c r="K6529">
        <f>Table1[[#This Row],[Myyntihinta]]-Table1[[#This Row],[Ostohinta]]</f>
        <v>129.35</v>
      </c>
    </row>
    <row r="6530" spans="1:11" x14ac:dyDescent="0.2">
      <c r="A6530">
        <v>57028</v>
      </c>
      <c r="B6530" s="21">
        <v>44510</v>
      </c>
      <c r="C6530" s="26" t="s">
        <v>834</v>
      </c>
      <c r="D6530">
        <v>1</v>
      </c>
      <c r="E6530">
        <v>1</v>
      </c>
      <c r="F6530">
        <v>238</v>
      </c>
      <c r="G6530">
        <v>164.91</v>
      </c>
      <c r="H6530" t="str">
        <f>_xlfn.XLOOKUP(Table1[[#This Row],[MyyjäID]],myyjat!$A$2:$A$16,myyjat!$B$2:$B$16)</f>
        <v>Jani</v>
      </c>
      <c r="I6530">
        <f>_xlfn.XLOOKUP(Table1[[#This Row],[Tuotenumero]],tuotteet!$A$2:$A$26,tuotteet!$C$2:$C$26)</f>
        <v>2</v>
      </c>
      <c r="J6530" t="str">
        <f>_xlfn.XLOOKUP(Table1[[#This Row],[ryhmäID]],ryhmat!$A$2:$A$7,ryhmat!$B$2:$B$7)</f>
        <v>Kuvantoisto</v>
      </c>
      <c r="K6530">
        <f>Table1[[#This Row],[Myyntihinta]]-Table1[[#This Row],[Ostohinta]]</f>
        <v>73.09</v>
      </c>
    </row>
    <row r="6531" spans="1:11" x14ac:dyDescent="0.2">
      <c r="A6531">
        <v>57029</v>
      </c>
      <c r="B6531" s="21">
        <v>44515</v>
      </c>
      <c r="C6531" s="26" t="s">
        <v>840</v>
      </c>
      <c r="D6531">
        <v>1</v>
      </c>
      <c r="E6531">
        <v>1</v>
      </c>
      <c r="F6531">
        <v>26</v>
      </c>
      <c r="G6531">
        <v>20.76</v>
      </c>
      <c r="H6531" t="str">
        <f>_xlfn.XLOOKUP(Table1[[#This Row],[MyyjäID]],myyjat!$A$2:$A$16,myyjat!$B$2:$B$16)</f>
        <v>Jani</v>
      </c>
      <c r="I6531">
        <f>_xlfn.XLOOKUP(Table1[[#This Row],[Tuotenumero]],tuotteet!$A$2:$A$26,tuotteet!$C$2:$C$26)</f>
        <v>4</v>
      </c>
      <c r="J6531" t="str">
        <f>_xlfn.XLOOKUP(Table1[[#This Row],[ryhmäID]],ryhmat!$A$2:$A$7,ryhmat!$B$2:$B$7)</f>
        <v>Tarvikkeet</v>
      </c>
      <c r="K6531">
        <f>Table1[[#This Row],[Myyntihinta]]-Table1[[#This Row],[Ostohinta]]</f>
        <v>5.2399999999999984</v>
      </c>
    </row>
    <row r="6532" spans="1:11" x14ac:dyDescent="0.2">
      <c r="A6532">
        <v>57030</v>
      </c>
      <c r="B6532" s="21">
        <v>44521</v>
      </c>
      <c r="C6532" s="26" t="s">
        <v>834</v>
      </c>
      <c r="D6532">
        <v>1</v>
      </c>
      <c r="E6532">
        <v>9</v>
      </c>
      <c r="F6532">
        <v>239</v>
      </c>
      <c r="G6532">
        <v>165.86</v>
      </c>
      <c r="H6532" t="str">
        <f>_xlfn.XLOOKUP(Table1[[#This Row],[MyyjäID]],myyjat!$A$2:$A$16,myyjat!$B$2:$B$16)</f>
        <v>Maija</v>
      </c>
      <c r="I6532">
        <f>_xlfn.XLOOKUP(Table1[[#This Row],[Tuotenumero]],tuotteet!$A$2:$A$26,tuotteet!$C$2:$C$26)</f>
        <v>2</v>
      </c>
      <c r="J6532" t="str">
        <f>_xlfn.XLOOKUP(Table1[[#This Row],[ryhmäID]],ryhmat!$A$2:$A$7,ryhmat!$B$2:$B$7)</f>
        <v>Kuvantoisto</v>
      </c>
      <c r="K6532">
        <f>Table1[[#This Row],[Myyntihinta]]-Table1[[#This Row],[Ostohinta]]</f>
        <v>73.139999999999986</v>
      </c>
    </row>
    <row r="6533" spans="1:11" x14ac:dyDescent="0.2">
      <c r="A6533">
        <v>57031</v>
      </c>
      <c r="B6533" s="21">
        <v>44522</v>
      </c>
      <c r="C6533" s="26" t="s">
        <v>840</v>
      </c>
      <c r="D6533">
        <v>1</v>
      </c>
      <c r="E6533">
        <v>7</v>
      </c>
      <c r="F6533">
        <v>25</v>
      </c>
      <c r="G6533">
        <v>20.16</v>
      </c>
      <c r="H6533" t="str">
        <f>_xlfn.XLOOKUP(Table1[[#This Row],[MyyjäID]],myyjat!$A$2:$A$16,myyjat!$B$2:$B$16)</f>
        <v>Rauno</v>
      </c>
      <c r="I6533">
        <f>_xlfn.XLOOKUP(Table1[[#This Row],[Tuotenumero]],tuotteet!$A$2:$A$26,tuotteet!$C$2:$C$26)</f>
        <v>4</v>
      </c>
      <c r="J6533" t="str">
        <f>_xlfn.XLOOKUP(Table1[[#This Row],[ryhmäID]],ryhmat!$A$2:$A$7,ryhmat!$B$2:$B$7)</f>
        <v>Tarvikkeet</v>
      </c>
      <c r="K6533">
        <f>Table1[[#This Row],[Myyntihinta]]-Table1[[#This Row],[Ostohinta]]</f>
        <v>4.84</v>
      </c>
    </row>
    <row r="6534" spans="1:11" x14ac:dyDescent="0.2">
      <c r="A6534">
        <v>57032</v>
      </c>
      <c r="B6534" s="21">
        <v>44529</v>
      </c>
      <c r="C6534" s="26" t="s">
        <v>840</v>
      </c>
      <c r="D6534">
        <v>1</v>
      </c>
      <c r="E6534">
        <v>5</v>
      </c>
      <c r="F6534">
        <v>26</v>
      </c>
      <c r="G6534">
        <v>20.76</v>
      </c>
      <c r="H6534" t="str">
        <f>_xlfn.XLOOKUP(Table1[[#This Row],[MyyjäID]],myyjat!$A$2:$A$16,myyjat!$B$2:$B$16)</f>
        <v>Liisa</v>
      </c>
      <c r="I6534">
        <f>_xlfn.XLOOKUP(Table1[[#This Row],[Tuotenumero]],tuotteet!$A$2:$A$26,tuotteet!$C$2:$C$26)</f>
        <v>4</v>
      </c>
      <c r="J6534" t="str">
        <f>_xlfn.XLOOKUP(Table1[[#This Row],[ryhmäID]],ryhmat!$A$2:$A$7,ryhmat!$B$2:$B$7)</f>
        <v>Tarvikkeet</v>
      </c>
      <c r="K6534">
        <f>Table1[[#This Row],[Myyntihinta]]-Table1[[#This Row],[Ostohinta]]</f>
        <v>5.2399999999999984</v>
      </c>
    </row>
    <row r="6535" spans="1:11" x14ac:dyDescent="0.2">
      <c r="A6535">
        <v>57033</v>
      </c>
      <c r="B6535" s="21">
        <v>44536</v>
      </c>
      <c r="C6535" s="26" t="s">
        <v>836</v>
      </c>
      <c r="D6535">
        <v>1</v>
      </c>
      <c r="E6535">
        <v>11</v>
      </c>
      <c r="F6535">
        <v>257</v>
      </c>
      <c r="G6535">
        <v>132.51</v>
      </c>
      <c r="H6535" t="str">
        <f>_xlfn.XLOOKUP(Table1[[#This Row],[MyyjäID]],myyjat!$A$2:$A$16,myyjat!$B$2:$B$16)</f>
        <v>Lisbeth</v>
      </c>
      <c r="I6535">
        <f>_xlfn.XLOOKUP(Table1[[#This Row],[Tuotenumero]],tuotteet!$A$2:$A$26,tuotteet!$C$2:$C$26)</f>
        <v>6</v>
      </c>
      <c r="J6535" t="str">
        <f>_xlfn.XLOOKUP(Table1[[#This Row],[ryhmäID]],ryhmat!$A$2:$A$7,ryhmat!$B$2:$B$7)</f>
        <v>Digiboxit</v>
      </c>
      <c r="K6535">
        <f>Table1[[#This Row],[Myyntihinta]]-Table1[[#This Row],[Ostohinta]]</f>
        <v>124.49000000000001</v>
      </c>
    </row>
    <row r="6536" spans="1:11" x14ac:dyDescent="0.2">
      <c r="A6536">
        <v>57034</v>
      </c>
      <c r="B6536" s="21">
        <v>44536</v>
      </c>
      <c r="C6536" s="26" t="s">
        <v>835</v>
      </c>
      <c r="D6536">
        <v>1</v>
      </c>
      <c r="E6536">
        <v>15</v>
      </c>
      <c r="F6536">
        <v>169</v>
      </c>
      <c r="G6536">
        <v>91.07</v>
      </c>
      <c r="H6536" t="str">
        <f>_xlfn.XLOOKUP(Table1[[#This Row],[MyyjäID]],myyjat!$A$2:$A$16,myyjat!$B$2:$B$16)</f>
        <v>Sohvi</v>
      </c>
      <c r="I6536">
        <f>_xlfn.XLOOKUP(Table1[[#This Row],[Tuotenumero]],tuotteet!$A$2:$A$26,tuotteet!$C$2:$C$26)</f>
        <v>6</v>
      </c>
      <c r="J6536" t="str">
        <f>_xlfn.XLOOKUP(Table1[[#This Row],[ryhmäID]],ryhmat!$A$2:$A$7,ryhmat!$B$2:$B$7)</f>
        <v>Digiboxit</v>
      </c>
      <c r="K6536">
        <f>Table1[[#This Row],[Myyntihinta]]-Table1[[#This Row],[Ostohinta]]</f>
        <v>77.930000000000007</v>
      </c>
    </row>
    <row r="6537" spans="1:11" x14ac:dyDescent="0.2">
      <c r="A6537">
        <v>57035</v>
      </c>
      <c r="B6537" s="21">
        <v>44538</v>
      </c>
      <c r="C6537" s="26" t="s">
        <v>840</v>
      </c>
      <c r="D6537">
        <v>1</v>
      </c>
      <c r="E6537">
        <v>13</v>
      </c>
      <c r="F6537">
        <v>26</v>
      </c>
      <c r="G6537">
        <v>19.25</v>
      </c>
      <c r="H6537" t="str">
        <f>_xlfn.XLOOKUP(Table1[[#This Row],[MyyjäID]],myyjat!$A$2:$A$16,myyjat!$B$2:$B$16)</f>
        <v>Mari</v>
      </c>
      <c r="I6537">
        <f>_xlfn.XLOOKUP(Table1[[#This Row],[Tuotenumero]],tuotteet!$A$2:$A$26,tuotteet!$C$2:$C$26)</f>
        <v>4</v>
      </c>
      <c r="J6537" t="str">
        <f>_xlfn.XLOOKUP(Table1[[#This Row],[ryhmäID]],ryhmat!$A$2:$A$7,ryhmat!$B$2:$B$7)</f>
        <v>Tarvikkeet</v>
      </c>
      <c r="K6537">
        <f>Table1[[#This Row],[Myyntihinta]]-Table1[[#This Row],[Ostohinta]]</f>
        <v>6.75</v>
      </c>
    </row>
    <row r="6538" spans="1:11" x14ac:dyDescent="0.2">
      <c r="A6538">
        <v>57036</v>
      </c>
      <c r="B6538" s="21">
        <v>44542</v>
      </c>
      <c r="C6538" s="26" t="s">
        <v>834</v>
      </c>
      <c r="D6538">
        <v>1</v>
      </c>
      <c r="E6538">
        <v>2</v>
      </c>
      <c r="F6538">
        <v>220</v>
      </c>
      <c r="G6538">
        <v>164.87</v>
      </c>
      <c r="H6538" t="str">
        <f>_xlfn.XLOOKUP(Table1[[#This Row],[MyyjäID]],myyjat!$A$2:$A$16,myyjat!$B$2:$B$16)</f>
        <v>Petteri</v>
      </c>
      <c r="I6538">
        <f>_xlfn.XLOOKUP(Table1[[#This Row],[Tuotenumero]],tuotteet!$A$2:$A$26,tuotteet!$C$2:$C$26)</f>
        <v>2</v>
      </c>
      <c r="J6538" t="str">
        <f>_xlfn.XLOOKUP(Table1[[#This Row],[ryhmäID]],ryhmat!$A$2:$A$7,ryhmat!$B$2:$B$7)</f>
        <v>Kuvantoisto</v>
      </c>
      <c r="K6538">
        <f>Table1[[#This Row],[Myyntihinta]]-Table1[[#This Row],[Ostohinta]]</f>
        <v>55.129999999999995</v>
      </c>
    </row>
    <row r="6539" spans="1:11" x14ac:dyDescent="0.2">
      <c r="A6539">
        <v>57037</v>
      </c>
      <c r="B6539" s="21">
        <v>44545</v>
      </c>
      <c r="C6539" s="26" t="s">
        <v>840</v>
      </c>
      <c r="D6539">
        <v>1</v>
      </c>
      <c r="E6539">
        <v>3</v>
      </c>
      <c r="F6539">
        <v>24</v>
      </c>
      <c r="G6539">
        <v>19.95</v>
      </c>
      <c r="H6539" t="str">
        <f>_xlfn.XLOOKUP(Table1[[#This Row],[MyyjäID]],myyjat!$A$2:$A$16,myyjat!$B$2:$B$16)</f>
        <v>Pekka</v>
      </c>
      <c r="I6539">
        <f>_xlfn.XLOOKUP(Table1[[#This Row],[Tuotenumero]],tuotteet!$A$2:$A$26,tuotteet!$C$2:$C$26)</f>
        <v>4</v>
      </c>
      <c r="J6539" t="str">
        <f>_xlfn.XLOOKUP(Table1[[#This Row],[ryhmäID]],ryhmat!$A$2:$A$7,ryhmat!$B$2:$B$7)</f>
        <v>Tarvikkeet</v>
      </c>
      <c r="K6539">
        <f>Table1[[#This Row],[Myyntihinta]]-Table1[[#This Row],[Ostohinta]]</f>
        <v>4.0500000000000007</v>
      </c>
    </row>
    <row r="6540" spans="1:11" x14ac:dyDescent="0.2">
      <c r="A6540">
        <v>57038</v>
      </c>
      <c r="B6540" s="21">
        <v>44552</v>
      </c>
      <c r="C6540" s="26" t="s">
        <v>840</v>
      </c>
      <c r="D6540">
        <v>1</v>
      </c>
      <c r="E6540">
        <v>6</v>
      </c>
      <c r="F6540">
        <v>26</v>
      </c>
      <c r="G6540">
        <v>20.04</v>
      </c>
      <c r="H6540" t="str">
        <f>_xlfn.XLOOKUP(Table1[[#This Row],[MyyjäID]],myyjat!$A$2:$A$16,myyjat!$B$2:$B$16)</f>
        <v>Hessu</v>
      </c>
      <c r="I6540">
        <f>_xlfn.XLOOKUP(Table1[[#This Row],[Tuotenumero]],tuotteet!$A$2:$A$26,tuotteet!$C$2:$C$26)</f>
        <v>4</v>
      </c>
      <c r="J6540" t="str">
        <f>_xlfn.XLOOKUP(Table1[[#This Row],[ryhmäID]],ryhmat!$A$2:$A$7,ryhmat!$B$2:$B$7)</f>
        <v>Tarvikkeet</v>
      </c>
      <c r="K6540">
        <f>Table1[[#This Row],[Myyntihinta]]-Table1[[#This Row],[Ostohinta]]</f>
        <v>5.9600000000000009</v>
      </c>
    </row>
    <row r="6541" spans="1:11" x14ac:dyDescent="0.2">
      <c r="A6541">
        <v>57039</v>
      </c>
      <c r="B6541" s="21">
        <v>44554</v>
      </c>
      <c r="C6541" s="26" t="s">
        <v>840</v>
      </c>
      <c r="D6541">
        <v>1</v>
      </c>
      <c r="E6541">
        <v>5</v>
      </c>
      <c r="F6541">
        <v>25</v>
      </c>
      <c r="G6541">
        <v>19.53</v>
      </c>
      <c r="H6541" t="str">
        <f>_xlfn.XLOOKUP(Table1[[#This Row],[MyyjäID]],myyjat!$A$2:$A$16,myyjat!$B$2:$B$16)</f>
        <v>Liisa</v>
      </c>
      <c r="I6541">
        <f>_xlfn.XLOOKUP(Table1[[#This Row],[Tuotenumero]],tuotteet!$A$2:$A$26,tuotteet!$C$2:$C$26)</f>
        <v>4</v>
      </c>
      <c r="J6541" t="str">
        <f>_xlfn.XLOOKUP(Table1[[#This Row],[ryhmäID]],ryhmat!$A$2:$A$7,ryhmat!$B$2:$B$7)</f>
        <v>Tarvikkeet</v>
      </c>
      <c r="K6541">
        <f>Table1[[#This Row],[Myyntihinta]]-Table1[[#This Row],[Ostohinta]]</f>
        <v>5.4699999999999989</v>
      </c>
    </row>
    <row r="6542" spans="1:11" x14ac:dyDescent="0.2">
      <c r="A6542">
        <v>57040</v>
      </c>
      <c r="B6542" s="21">
        <v>44559</v>
      </c>
      <c r="C6542" s="26" t="s">
        <v>840</v>
      </c>
      <c r="D6542">
        <v>1</v>
      </c>
      <c r="E6542">
        <v>15</v>
      </c>
      <c r="F6542">
        <v>25</v>
      </c>
      <c r="G6542">
        <v>18.920000000000002</v>
      </c>
      <c r="H6542" t="str">
        <f>_xlfn.XLOOKUP(Table1[[#This Row],[MyyjäID]],myyjat!$A$2:$A$16,myyjat!$B$2:$B$16)</f>
        <v>Sohvi</v>
      </c>
      <c r="I6542">
        <f>_xlfn.XLOOKUP(Table1[[#This Row],[Tuotenumero]],tuotteet!$A$2:$A$26,tuotteet!$C$2:$C$26)</f>
        <v>4</v>
      </c>
      <c r="J6542" t="str">
        <f>_xlfn.XLOOKUP(Table1[[#This Row],[ryhmäID]],ryhmat!$A$2:$A$7,ryhmat!$B$2:$B$7)</f>
        <v>Tarvikkeet</v>
      </c>
      <c r="K6542">
        <f>Table1[[#This Row],[Myyntihinta]]-Table1[[#This Row],[Ostohinta]]</f>
        <v>6.0799999999999983</v>
      </c>
    </row>
    <row r="6543" spans="1:11" x14ac:dyDescent="0.2">
      <c r="A6543">
        <v>57041</v>
      </c>
      <c r="B6543" s="21">
        <v>44562</v>
      </c>
      <c r="C6543" s="26" t="s">
        <v>840</v>
      </c>
      <c r="D6543">
        <v>1</v>
      </c>
      <c r="E6543">
        <v>3</v>
      </c>
      <c r="F6543">
        <v>26</v>
      </c>
      <c r="G6543">
        <v>19.68</v>
      </c>
      <c r="H6543" t="str">
        <f>_xlfn.XLOOKUP(Table1[[#This Row],[MyyjäID]],myyjat!$A$2:$A$16,myyjat!$B$2:$B$16)</f>
        <v>Pekka</v>
      </c>
      <c r="I6543">
        <f>_xlfn.XLOOKUP(Table1[[#This Row],[Tuotenumero]],tuotteet!$A$2:$A$26,tuotteet!$C$2:$C$26)</f>
        <v>4</v>
      </c>
      <c r="J6543" t="str">
        <f>_xlfn.XLOOKUP(Table1[[#This Row],[ryhmäID]],ryhmat!$A$2:$A$7,ryhmat!$B$2:$B$7)</f>
        <v>Tarvikkeet</v>
      </c>
      <c r="K6543">
        <f>Table1[[#This Row],[Myyntihinta]]-Table1[[#This Row],[Ostohinta]]</f>
        <v>6.32</v>
      </c>
    </row>
    <row r="6544" spans="1:11" x14ac:dyDescent="0.2">
      <c r="A6544">
        <v>57042</v>
      </c>
      <c r="B6544" s="21">
        <v>44563</v>
      </c>
      <c r="C6544" s="26" t="s">
        <v>834</v>
      </c>
      <c r="D6544">
        <v>1</v>
      </c>
      <c r="E6544">
        <v>5</v>
      </c>
      <c r="F6544">
        <v>234</v>
      </c>
      <c r="G6544">
        <v>165.96</v>
      </c>
      <c r="H6544" t="str">
        <f>_xlfn.XLOOKUP(Table1[[#This Row],[MyyjäID]],myyjat!$A$2:$A$16,myyjat!$B$2:$B$16)</f>
        <v>Liisa</v>
      </c>
      <c r="I6544">
        <f>_xlfn.XLOOKUP(Table1[[#This Row],[Tuotenumero]],tuotteet!$A$2:$A$26,tuotteet!$C$2:$C$26)</f>
        <v>2</v>
      </c>
      <c r="J6544" t="str">
        <f>_xlfn.XLOOKUP(Table1[[#This Row],[ryhmäID]],ryhmat!$A$2:$A$7,ryhmat!$B$2:$B$7)</f>
        <v>Kuvantoisto</v>
      </c>
      <c r="K6544">
        <f>Table1[[#This Row],[Myyntihinta]]-Table1[[#This Row],[Ostohinta]]</f>
        <v>68.039999999999992</v>
      </c>
    </row>
    <row r="6545" spans="1:11" x14ac:dyDescent="0.2">
      <c r="A6545">
        <v>57043</v>
      </c>
      <c r="B6545" s="21">
        <v>44565</v>
      </c>
      <c r="C6545" s="26" t="s">
        <v>836</v>
      </c>
      <c r="D6545">
        <v>1</v>
      </c>
      <c r="E6545">
        <v>14</v>
      </c>
      <c r="F6545">
        <v>251</v>
      </c>
      <c r="G6545">
        <v>131.24</v>
      </c>
      <c r="H6545" t="str">
        <f>_xlfn.XLOOKUP(Table1[[#This Row],[MyyjäID]],myyjat!$A$2:$A$16,myyjat!$B$2:$B$16)</f>
        <v>Hillevi</v>
      </c>
      <c r="I6545">
        <f>_xlfn.XLOOKUP(Table1[[#This Row],[Tuotenumero]],tuotteet!$A$2:$A$26,tuotteet!$C$2:$C$26)</f>
        <v>6</v>
      </c>
      <c r="J6545" t="str">
        <f>_xlfn.XLOOKUP(Table1[[#This Row],[ryhmäID]],ryhmat!$A$2:$A$7,ryhmat!$B$2:$B$7)</f>
        <v>Digiboxit</v>
      </c>
      <c r="K6545">
        <f>Table1[[#This Row],[Myyntihinta]]-Table1[[#This Row],[Ostohinta]]</f>
        <v>119.75999999999999</v>
      </c>
    </row>
    <row r="6546" spans="1:11" x14ac:dyDescent="0.2">
      <c r="A6546">
        <v>57044</v>
      </c>
      <c r="B6546" s="21">
        <v>44567</v>
      </c>
      <c r="C6546" s="26" t="s">
        <v>835</v>
      </c>
      <c r="D6546">
        <v>1</v>
      </c>
      <c r="E6546">
        <v>1</v>
      </c>
      <c r="F6546">
        <v>169</v>
      </c>
      <c r="G6546">
        <v>92.55</v>
      </c>
      <c r="H6546" t="str">
        <f>_xlfn.XLOOKUP(Table1[[#This Row],[MyyjäID]],myyjat!$A$2:$A$16,myyjat!$B$2:$B$16)</f>
        <v>Jani</v>
      </c>
      <c r="I6546">
        <f>_xlfn.XLOOKUP(Table1[[#This Row],[Tuotenumero]],tuotteet!$A$2:$A$26,tuotteet!$C$2:$C$26)</f>
        <v>6</v>
      </c>
      <c r="J6546" t="str">
        <f>_xlfn.XLOOKUP(Table1[[#This Row],[ryhmäID]],ryhmat!$A$2:$A$7,ryhmat!$B$2:$B$7)</f>
        <v>Digiboxit</v>
      </c>
      <c r="K6546">
        <f>Table1[[#This Row],[Myyntihinta]]-Table1[[#This Row],[Ostohinta]]</f>
        <v>76.45</v>
      </c>
    </row>
    <row r="6547" spans="1:11" x14ac:dyDescent="0.2">
      <c r="A6547">
        <v>57045</v>
      </c>
      <c r="B6547" s="21">
        <v>44567</v>
      </c>
      <c r="C6547" s="26" t="s">
        <v>840</v>
      </c>
      <c r="D6547">
        <v>1</v>
      </c>
      <c r="E6547">
        <v>2</v>
      </c>
      <c r="F6547">
        <v>26</v>
      </c>
      <c r="G6547">
        <v>20.23</v>
      </c>
      <c r="H6547" t="str">
        <f>_xlfn.XLOOKUP(Table1[[#This Row],[MyyjäID]],myyjat!$A$2:$A$16,myyjat!$B$2:$B$16)</f>
        <v>Petteri</v>
      </c>
      <c r="I6547">
        <f>_xlfn.XLOOKUP(Table1[[#This Row],[Tuotenumero]],tuotteet!$A$2:$A$26,tuotteet!$C$2:$C$26)</f>
        <v>4</v>
      </c>
      <c r="J6547" t="str">
        <f>_xlfn.XLOOKUP(Table1[[#This Row],[ryhmäID]],ryhmat!$A$2:$A$7,ryhmat!$B$2:$B$7)</f>
        <v>Tarvikkeet</v>
      </c>
      <c r="K6547">
        <f>Table1[[#This Row],[Myyntihinta]]-Table1[[#This Row],[Ostohinta]]</f>
        <v>5.77</v>
      </c>
    </row>
    <row r="6548" spans="1:11" x14ac:dyDescent="0.2">
      <c r="A6548">
        <v>57046</v>
      </c>
      <c r="B6548" s="21">
        <v>44573</v>
      </c>
      <c r="C6548" s="26" t="s">
        <v>840</v>
      </c>
      <c r="D6548">
        <v>1</v>
      </c>
      <c r="E6548">
        <v>13</v>
      </c>
      <c r="F6548">
        <v>25</v>
      </c>
      <c r="G6548">
        <v>20.18</v>
      </c>
      <c r="H6548" t="str">
        <f>_xlfn.XLOOKUP(Table1[[#This Row],[MyyjäID]],myyjat!$A$2:$A$16,myyjat!$B$2:$B$16)</f>
        <v>Mari</v>
      </c>
      <c r="I6548">
        <f>_xlfn.XLOOKUP(Table1[[#This Row],[Tuotenumero]],tuotteet!$A$2:$A$26,tuotteet!$C$2:$C$26)</f>
        <v>4</v>
      </c>
      <c r="J6548" t="str">
        <f>_xlfn.XLOOKUP(Table1[[#This Row],[ryhmäID]],ryhmat!$A$2:$A$7,ryhmat!$B$2:$B$7)</f>
        <v>Tarvikkeet</v>
      </c>
      <c r="K6548">
        <f>Table1[[#This Row],[Myyntihinta]]-Table1[[#This Row],[Ostohinta]]</f>
        <v>4.82</v>
      </c>
    </row>
    <row r="6549" spans="1:11" x14ac:dyDescent="0.2">
      <c r="A6549">
        <v>57047</v>
      </c>
      <c r="B6549" s="21">
        <v>44582</v>
      </c>
      <c r="C6549" s="26" t="s">
        <v>834</v>
      </c>
      <c r="D6549">
        <v>1</v>
      </c>
      <c r="E6549">
        <v>6</v>
      </c>
      <c r="F6549">
        <v>235</v>
      </c>
      <c r="G6549">
        <v>178.71</v>
      </c>
      <c r="H6549" t="str">
        <f>_xlfn.XLOOKUP(Table1[[#This Row],[MyyjäID]],myyjat!$A$2:$A$16,myyjat!$B$2:$B$16)</f>
        <v>Hessu</v>
      </c>
      <c r="I6549">
        <f>_xlfn.XLOOKUP(Table1[[#This Row],[Tuotenumero]],tuotteet!$A$2:$A$26,tuotteet!$C$2:$C$26)</f>
        <v>2</v>
      </c>
      <c r="J6549" t="str">
        <f>_xlfn.XLOOKUP(Table1[[#This Row],[ryhmäID]],ryhmat!$A$2:$A$7,ryhmat!$B$2:$B$7)</f>
        <v>Kuvantoisto</v>
      </c>
      <c r="K6549">
        <f>Table1[[#This Row],[Myyntihinta]]-Table1[[#This Row],[Ostohinta]]</f>
        <v>56.289999999999992</v>
      </c>
    </row>
    <row r="6550" spans="1:11" x14ac:dyDescent="0.2">
      <c r="A6550">
        <v>57048</v>
      </c>
      <c r="B6550" s="21">
        <v>44583</v>
      </c>
      <c r="C6550" s="26" t="s">
        <v>840</v>
      </c>
      <c r="D6550">
        <v>1</v>
      </c>
      <c r="E6550">
        <v>7</v>
      </c>
      <c r="F6550">
        <v>26</v>
      </c>
      <c r="G6550">
        <v>19.760000000000002</v>
      </c>
      <c r="H6550" t="str">
        <f>_xlfn.XLOOKUP(Table1[[#This Row],[MyyjäID]],myyjat!$A$2:$A$16,myyjat!$B$2:$B$16)</f>
        <v>Rauno</v>
      </c>
      <c r="I6550">
        <f>_xlfn.XLOOKUP(Table1[[#This Row],[Tuotenumero]],tuotteet!$A$2:$A$26,tuotteet!$C$2:$C$26)</f>
        <v>4</v>
      </c>
      <c r="J6550" t="str">
        <f>_xlfn.XLOOKUP(Table1[[#This Row],[ryhmäID]],ryhmat!$A$2:$A$7,ryhmat!$B$2:$B$7)</f>
        <v>Tarvikkeet</v>
      </c>
      <c r="K6550">
        <f>Table1[[#This Row],[Myyntihinta]]-Table1[[#This Row],[Ostohinta]]</f>
        <v>6.2399999999999984</v>
      </c>
    </row>
    <row r="6551" spans="1:11" x14ac:dyDescent="0.2">
      <c r="A6551">
        <v>57049</v>
      </c>
      <c r="B6551" s="21">
        <v>44586</v>
      </c>
      <c r="C6551" s="26" t="s">
        <v>840</v>
      </c>
      <c r="D6551">
        <v>1</v>
      </c>
      <c r="E6551">
        <v>7</v>
      </c>
      <c r="F6551">
        <v>25</v>
      </c>
      <c r="G6551">
        <v>19.72</v>
      </c>
      <c r="H6551" t="str">
        <f>_xlfn.XLOOKUP(Table1[[#This Row],[MyyjäID]],myyjat!$A$2:$A$16,myyjat!$B$2:$B$16)</f>
        <v>Rauno</v>
      </c>
      <c r="I6551">
        <f>_xlfn.XLOOKUP(Table1[[#This Row],[Tuotenumero]],tuotteet!$A$2:$A$26,tuotteet!$C$2:$C$26)</f>
        <v>4</v>
      </c>
      <c r="J6551" t="str">
        <f>_xlfn.XLOOKUP(Table1[[#This Row],[ryhmäID]],ryhmat!$A$2:$A$7,ryhmat!$B$2:$B$7)</f>
        <v>Tarvikkeet</v>
      </c>
      <c r="K6551">
        <f>Table1[[#This Row],[Myyntihinta]]-Table1[[#This Row],[Ostohinta]]</f>
        <v>5.2800000000000011</v>
      </c>
    </row>
    <row r="6552" spans="1:11" x14ac:dyDescent="0.2">
      <c r="A6552">
        <v>57050</v>
      </c>
      <c r="B6552" s="21">
        <v>44592</v>
      </c>
      <c r="C6552" s="26" t="s">
        <v>840</v>
      </c>
      <c r="D6552">
        <v>1</v>
      </c>
      <c r="E6552">
        <v>11</v>
      </c>
      <c r="F6552">
        <v>25</v>
      </c>
      <c r="G6552">
        <v>19.46</v>
      </c>
      <c r="H6552" t="str">
        <f>_xlfn.XLOOKUP(Table1[[#This Row],[MyyjäID]],myyjat!$A$2:$A$16,myyjat!$B$2:$B$16)</f>
        <v>Lisbeth</v>
      </c>
      <c r="I6552">
        <f>_xlfn.XLOOKUP(Table1[[#This Row],[Tuotenumero]],tuotteet!$A$2:$A$26,tuotteet!$C$2:$C$26)</f>
        <v>4</v>
      </c>
      <c r="J6552" t="str">
        <f>_xlfn.XLOOKUP(Table1[[#This Row],[ryhmäID]],ryhmat!$A$2:$A$7,ryhmat!$B$2:$B$7)</f>
        <v>Tarvikkeet</v>
      </c>
      <c r="K6552">
        <f>Table1[[#This Row],[Myyntihinta]]-Table1[[#This Row],[Ostohinta]]</f>
        <v>5.5399999999999991</v>
      </c>
    </row>
    <row r="6553" spans="1:11" x14ac:dyDescent="0.2">
      <c r="A6553">
        <v>57051</v>
      </c>
      <c r="B6553" s="21">
        <v>44592</v>
      </c>
      <c r="C6553" s="26" t="s">
        <v>834</v>
      </c>
      <c r="D6553">
        <v>1</v>
      </c>
      <c r="E6553">
        <v>7</v>
      </c>
      <c r="F6553">
        <v>227</v>
      </c>
      <c r="G6553">
        <v>167.81</v>
      </c>
      <c r="H6553" t="str">
        <f>_xlfn.XLOOKUP(Table1[[#This Row],[MyyjäID]],myyjat!$A$2:$A$16,myyjat!$B$2:$B$16)</f>
        <v>Rauno</v>
      </c>
      <c r="I6553">
        <f>_xlfn.XLOOKUP(Table1[[#This Row],[Tuotenumero]],tuotteet!$A$2:$A$26,tuotteet!$C$2:$C$26)</f>
        <v>2</v>
      </c>
      <c r="J6553" t="str">
        <f>_xlfn.XLOOKUP(Table1[[#This Row],[ryhmäID]],ryhmat!$A$2:$A$7,ryhmat!$B$2:$B$7)</f>
        <v>Kuvantoisto</v>
      </c>
      <c r="K6553">
        <f>Table1[[#This Row],[Myyntihinta]]-Table1[[#This Row],[Ostohinta]]</f>
        <v>59.19</v>
      </c>
    </row>
    <row r="6554" spans="1:11" x14ac:dyDescent="0.2">
      <c r="A6554">
        <v>57052</v>
      </c>
      <c r="B6554" s="21">
        <v>44594</v>
      </c>
      <c r="C6554" s="26" t="s">
        <v>840</v>
      </c>
      <c r="D6554">
        <v>1</v>
      </c>
      <c r="E6554">
        <v>5</v>
      </c>
      <c r="F6554">
        <v>26</v>
      </c>
      <c r="G6554">
        <v>20.8</v>
      </c>
      <c r="H6554" t="str">
        <f>_xlfn.XLOOKUP(Table1[[#This Row],[MyyjäID]],myyjat!$A$2:$A$16,myyjat!$B$2:$B$16)</f>
        <v>Liisa</v>
      </c>
      <c r="I6554">
        <f>_xlfn.XLOOKUP(Table1[[#This Row],[Tuotenumero]],tuotteet!$A$2:$A$26,tuotteet!$C$2:$C$26)</f>
        <v>4</v>
      </c>
      <c r="J6554" t="str">
        <f>_xlfn.XLOOKUP(Table1[[#This Row],[ryhmäID]],ryhmat!$A$2:$A$7,ryhmat!$B$2:$B$7)</f>
        <v>Tarvikkeet</v>
      </c>
      <c r="K6554">
        <f>Table1[[#This Row],[Myyntihinta]]-Table1[[#This Row],[Ostohinta]]</f>
        <v>5.1999999999999993</v>
      </c>
    </row>
    <row r="6555" spans="1:11" x14ac:dyDescent="0.2">
      <c r="A6555">
        <v>57053</v>
      </c>
      <c r="B6555" s="21">
        <v>44594</v>
      </c>
      <c r="C6555" s="26" t="s">
        <v>836</v>
      </c>
      <c r="D6555">
        <v>1</v>
      </c>
      <c r="E6555">
        <v>10</v>
      </c>
      <c r="F6555">
        <v>242</v>
      </c>
      <c r="G6555">
        <v>132.55000000000001</v>
      </c>
      <c r="H6555" t="str">
        <f>_xlfn.XLOOKUP(Table1[[#This Row],[MyyjäID]],myyjat!$A$2:$A$16,myyjat!$B$2:$B$16)</f>
        <v>Jenni</v>
      </c>
      <c r="I6555">
        <f>_xlfn.XLOOKUP(Table1[[#This Row],[Tuotenumero]],tuotteet!$A$2:$A$26,tuotteet!$C$2:$C$26)</f>
        <v>6</v>
      </c>
      <c r="J6555" t="str">
        <f>_xlfn.XLOOKUP(Table1[[#This Row],[ryhmäID]],ryhmat!$A$2:$A$7,ryhmat!$B$2:$B$7)</f>
        <v>Digiboxit</v>
      </c>
      <c r="K6555">
        <f>Table1[[#This Row],[Myyntihinta]]-Table1[[#This Row],[Ostohinta]]</f>
        <v>109.44999999999999</v>
      </c>
    </row>
    <row r="6556" spans="1:11" x14ac:dyDescent="0.2">
      <c r="A6556">
        <v>57054</v>
      </c>
      <c r="B6556" s="21">
        <v>44594</v>
      </c>
      <c r="C6556" s="26" t="s">
        <v>835</v>
      </c>
      <c r="D6556">
        <v>1</v>
      </c>
      <c r="E6556">
        <v>1</v>
      </c>
      <c r="F6556">
        <v>165</v>
      </c>
      <c r="G6556">
        <v>91.83</v>
      </c>
      <c r="H6556" t="str">
        <f>_xlfn.XLOOKUP(Table1[[#This Row],[MyyjäID]],myyjat!$A$2:$A$16,myyjat!$B$2:$B$16)</f>
        <v>Jani</v>
      </c>
      <c r="I6556">
        <f>_xlfn.XLOOKUP(Table1[[#This Row],[Tuotenumero]],tuotteet!$A$2:$A$26,tuotteet!$C$2:$C$26)</f>
        <v>6</v>
      </c>
      <c r="J6556" t="str">
        <f>_xlfn.XLOOKUP(Table1[[#This Row],[ryhmäID]],ryhmat!$A$2:$A$7,ryhmat!$B$2:$B$7)</f>
        <v>Digiboxit</v>
      </c>
      <c r="K6556">
        <f>Table1[[#This Row],[Myyntihinta]]-Table1[[#This Row],[Ostohinta]]</f>
        <v>73.17</v>
      </c>
    </row>
    <row r="6557" spans="1:11" x14ac:dyDescent="0.2">
      <c r="A6557">
        <v>57055</v>
      </c>
      <c r="B6557" s="21">
        <v>44597</v>
      </c>
      <c r="C6557" s="26" t="s">
        <v>834</v>
      </c>
      <c r="D6557">
        <v>1</v>
      </c>
      <c r="E6557">
        <v>6</v>
      </c>
      <c r="F6557">
        <v>223</v>
      </c>
      <c r="G6557">
        <v>169.7</v>
      </c>
      <c r="H6557" t="str">
        <f>_xlfn.XLOOKUP(Table1[[#This Row],[MyyjäID]],myyjat!$A$2:$A$16,myyjat!$B$2:$B$16)</f>
        <v>Hessu</v>
      </c>
      <c r="I6557">
        <f>_xlfn.XLOOKUP(Table1[[#This Row],[Tuotenumero]],tuotteet!$A$2:$A$26,tuotteet!$C$2:$C$26)</f>
        <v>2</v>
      </c>
      <c r="J6557" t="str">
        <f>_xlfn.XLOOKUP(Table1[[#This Row],[ryhmäID]],ryhmat!$A$2:$A$7,ryhmat!$B$2:$B$7)</f>
        <v>Kuvantoisto</v>
      </c>
      <c r="K6557">
        <f>Table1[[#This Row],[Myyntihinta]]-Table1[[#This Row],[Ostohinta]]</f>
        <v>53.300000000000011</v>
      </c>
    </row>
    <row r="6558" spans="1:11" x14ac:dyDescent="0.2">
      <c r="A6558">
        <v>57056</v>
      </c>
      <c r="B6558" s="21">
        <v>44603</v>
      </c>
      <c r="C6558" s="26" t="s">
        <v>840</v>
      </c>
      <c r="D6558">
        <v>1</v>
      </c>
      <c r="E6558">
        <v>2</v>
      </c>
      <c r="F6558">
        <v>25</v>
      </c>
      <c r="G6558">
        <v>19.73</v>
      </c>
      <c r="H6558" t="str">
        <f>_xlfn.XLOOKUP(Table1[[#This Row],[MyyjäID]],myyjat!$A$2:$A$16,myyjat!$B$2:$B$16)</f>
        <v>Petteri</v>
      </c>
      <c r="I6558">
        <f>_xlfn.XLOOKUP(Table1[[#This Row],[Tuotenumero]],tuotteet!$A$2:$A$26,tuotteet!$C$2:$C$26)</f>
        <v>4</v>
      </c>
      <c r="J6558" t="str">
        <f>_xlfn.XLOOKUP(Table1[[#This Row],[ryhmäID]],ryhmat!$A$2:$A$7,ryhmat!$B$2:$B$7)</f>
        <v>Tarvikkeet</v>
      </c>
      <c r="K6558">
        <f>Table1[[#This Row],[Myyntihinta]]-Table1[[#This Row],[Ostohinta]]</f>
        <v>5.27</v>
      </c>
    </row>
    <row r="6559" spans="1:11" x14ac:dyDescent="0.2">
      <c r="A6559">
        <v>57057</v>
      </c>
      <c r="B6559" s="21">
        <v>44608</v>
      </c>
      <c r="C6559" s="26" t="s">
        <v>840</v>
      </c>
      <c r="D6559">
        <v>1</v>
      </c>
      <c r="E6559">
        <v>6</v>
      </c>
      <c r="F6559">
        <v>26</v>
      </c>
      <c r="G6559">
        <v>19.48</v>
      </c>
      <c r="H6559" t="str">
        <f>_xlfn.XLOOKUP(Table1[[#This Row],[MyyjäID]],myyjat!$A$2:$A$16,myyjat!$B$2:$B$16)</f>
        <v>Hessu</v>
      </c>
      <c r="I6559">
        <f>_xlfn.XLOOKUP(Table1[[#This Row],[Tuotenumero]],tuotteet!$A$2:$A$26,tuotteet!$C$2:$C$26)</f>
        <v>4</v>
      </c>
      <c r="J6559" t="str">
        <f>_xlfn.XLOOKUP(Table1[[#This Row],[ryhmäID]],ryhmat!$A$2:$A$7,ryhmat!$B$2:$B$7)</f>
        <v>Tarvikkeet</v>
      </c>
      <c r="K6559">
        <f>Table1[[#This Row],[Myyntihinta]]-Table1[[#This Row],[Ostohinta]]</f>
        <v>6.52</v>
      </c>
    </row>
    <row r="6560" spans="1:11" x14ac:dyDescent="0.2">
      <c r="A6560">
        <v>57058</v>
      </c>
      <c r="B6560" s="21">
        <v>44613</v>
      </c>
      <c r="C6560" s="26" t="s">
        <v>840</v>
      </c>
      <c r="D6560">
        <v>1</v>
      </c>
      <c r="E6560">
        <v>6</v>
      </c>
      <c r="F6560">
        <v>25</v>
      </c>
      <c r="G6560">
        <v>19.73</v>
      </c>
      <c r="H6560" t="str">
        <f>_xlfn.XLOOKUP(Table1[[#This Row],[MyyjäID]],myyjat!$A$2:$A$16,myyjat!$B$2:$B$16)</f>
        <v>Hessu</v>
      </c>
      <c r="I6560">
        <f>_xlfn.XLOOKUP(Table1[[#This Row],[Tuotenumero]],tuotteet!$A$2:$A$26,tuotteet!$C$2:$C$26)</f>
        <v>4</v>
      </c>
      <c r="J6560" t="str">
        <f>_xlfn.XLOOKUP(Table1[[#This Row],[ryhmäID]],ryhmat!$A$2:$A$7,ryhmat!$B$2:$B$7)</f>
        <v>Tarvikkeet</v>
      </c>
      <c r="K6560">
        <f>Table1[[#This Row],[Myyntihinta]]-Table1[[#This Row],[Ostohinta]]</f>
        <v>5.27</v>
      </c>
    </row>
    <row r="6561" spans="1:11" x14ac:dyDescent="0.2">
      <c r="A6561">
        <v>57059</v>
      </c>
      <c r="B6561" s="21">
        <v>44619</v>
      </c>
      <c r="C6561" s="26" t="s">
        <v>836</v>
      </c>
      <c r="D6561">
        <v>1</v>
      </c>
      <c r="E6561">
        <v>15</v>
      </c>
      <c r="F6561">
        <v>237</v>
      </c>
      <c r="G6561">
        <v>133.01</v>
      </c>
      <c r="H6561" t="str">
        <f>_xlfn.XLOOKUP(Table1[[#This Row],[MyyjäID]],myyjat!$A$2:$A$16,myyjat!$B$2:$B$16)</f>
        <v>Sohvi</v>
      </c>
      <c r="I6561">
        <f>_xlfn.XLOOKUP(Table1[[#This Row],[Tuotenumero]],tuotteet!$A$2:$A$26,tuotteet!$C$2:$C$26)</f>
        <v>6</v>
      </c>
      <c r="J6561" t="str">
        <f>_xlfn.XLOOKUP(Table1[[#This Row],[ryhmäID]],ryhmat!$A$2:$A$7,ryhmat!$B$2:$B$7)</f>
        <v>Digiboxit</v>
      </c>
      <c r="K6561">
        <f>Table1[[#This Row],[Myyntihinta]]-Table1[[#This Row],[Ostohinta]]</f>
        <v>103.99000000000001</v>
      </c>
    </row>
    <row r="6562" spans="1:11" x14ac:dyDescent="0.2">
      <c r="A6562">
        <v>57060</v>
      </c>
      <c r="B6562" s="21">
        <v>44620</v>
      </c>
      <c r="C6562" s="26" t="s">
        <v>840</v>
      </c>
      <c r="D6562">
        <v>1</v>
      </c>
      <c r="E6562">
        <v>14</v>
      </c>
      <c r="F6562">
        <v>26</v>
      </c>
      <c r="G6562">
        <v>18.989999999999998</v>
      </c>
      <c r="H6562" t="str">
        <f>_xlfn.XLOOKUP(Table1[[#This Row],[MyyjäID]],myyjat!$A$2:$A$16,myyjat!$B$2:$B$16)</f>
        <v>Hillevi</v>
      </c>
      <c r="I6562">
        <f>_xlfn.XLOOKUP(Table1[[#This Row],[Tuotenumero]],tuotteet!$A$2:$A$26,tuotteet!$C$2:$C$26)</f>
        <v>4</v>
      </c>
      <c r="J6562" t="str">
        <f>_xlfn.XLOOKUP(Table1[[#This Row],[ryhmäID]],ryhmat!$A$2:$A$7,ryhmat!$B$2:$B$7)</f>
        <v>Tarvikkeet</v>
      </c>
      <c r="K6562">
        <f>Table1[[#This Row],[Myyntihinta]]-Table1[[#This Row],[Ostohinta]]</f>
        <v>7.0100000000000016</v>
      </c>
    </row>
    <row r="6563" spans="1:11" x14ac:dyDescent="0.2">
      <c r="A6563">
        <v>57061</v>
      </c>
      <c r="B6563" s="21">
        <v>44620</v>
      </c>
      <c r="C6563" s="26" t="s">
        <v>834</v>
      </c>
      <c r="D6563">
        <v>1</v>
      </c>
      <c r="E6563">
        <v>7</v>
      </c>
      <c r="F6563">
        <v>228</v>
      </c>
      <c r="G6563">
        <v>177.6</v>
      </c>
      <c r="H6563" t="str">
        <f>_xlfn.XLOOKUP(Table1[[#This Row],[MyyjäID]],myyjat!$A$2:$A$16,myyjat!$B$2:$B$16)</f>
        <v>Rauno</v>
      </c>
      <c r="I6563">
        <f>_xlfn.XLOOKUP(Table1[[#This Row],[Tuotenumero]],tuotteet!$A$2:$A$26,tuotteet!$C$2:$C$26)</f>
        <v>2</v>
      </c>
      <c r="J6563" t="str">
        <f>_xlfn.XLOOKUP(Table1[[#This Row],[ryhmäID]],ryhmat!$A$2:$A$7,ryhmat!$B$2:$B$7)</f>
        <v>Kuvantoisto</v>
      </c>
      <c r="K6563">
        <f>Table1[[#This Row],[Myyntihinta]]-Table1[[#This Row],[Ostohinta]]</f>
        <v>50.400000000000006</v>
      </c>
    </row>
    <row r="6564" spans="1:11" x14ac:dyDescent="0.2">
      <c r="A6564">
        <v>57062</v>
      </c>
      <c r="B6564" s="21">
        <v>44626</v>
      </c>
      <c r="C6564" s="26" t="s">
        <v>840</v>
      </c>
      <c r="D6564">
        <v>1</v>
      </c>
      <c r="E6564">
        <v>3</v>
      </c>
      <c r="F6564">
        <v>24</v>
      </c>
      <c r="G6564">
        <v>19.989999999999998</v>
      </c>
      <c r="H6564" t="str">
        <f>_xlfn.XLOOKUP(Table1[[#This Row],[MyyjäID]],myyjat!$A$2:$A$16,myyjat!$B$2:$B$16)</f>
        <v>Pekka</v>
      </c>
      <c r="I6564">
        <f>_xlfn.XLOOKUP(Table1[[#This Row],[Tuotenumero]],tuotteet!$A$2:$A$26,tuotteet!$C$2:$C$26)</f>
        <v>4</v>
      </c>
      <c r="J6564" t="str">
        <f>_xlfn.XLOOKUP(Table1[[#This Row],[ryhmäID]],ryhmat!$A$2:$A$7,ryhmat!$B$2:$B$7)</f>
        <v>Tarvikkeet</v>
      </c>
      <c r="K6564">
        <f>Table1[[#This Row],[Myyntihinta]]-Table1[[#This Row],[Ostohinta]]</f>
        <v>4.0100000000000016</v>
      </c>
    </row>
    <row r="6565" spans="1:11" x14ac:dyDescent="0.2">
      <c r="A6565">
        <v>57063</v>
      </c>
      <c r="B6565" s="21">
        <v>44632</v>
      </c>
      <c r="C6565" s="26" t="s">
        <v>835</v>
      </c>
      <c r="D6565">
        <v>1</v>
      </c>
      <c r="E6565">
        <v>14</v>
      </c>
      <c r="F6565">
        <v>164</v>
      </c>
      <c r="G6565">
        <v>95.74</v>
      </c>
      <c r="H6565" t="str">
        <f>_xlfn.XLOOKUP(Table1[[#This Row],[MyyjäID]],myyjat!$A$2:$A$16,myyjat!$B$2:$B$16)</f>
        <v>Hillevi</v>
      </c>
      <c r="I6565">
        <f>_xlfn.XLOOKUP(Table1[[#This Row],[Tuotenumero]],tuotteet!$A$2:$A$26,tuotteet!$C$2:$C$26)</f>
        <v>6</v>
      </c>
      <c r="J6565" t="str">
        <f>_xlfn.XLOOKUP(Table1[[#This Row],[ryhmäID]],ryhmat!$A$2:$A$7,ryhmat!$B$2:$B$7)</f>
        <v>Digiboxit</v>
      </c>
      <c r="K6565">
        <f>Table1[[#This Row],[Myyntihinta]]-Table1[[#This Row],[Ostohinta]]</f>
        <v>68.260000000000005</v>
      </c>
    </row>
    <row r="6566" spans="1:11" x14ac:dyDescent="0.2">
      <c r="A6566">
        <v>57064</v>
      </c>
      <c r="B6566" s="21">
        <v>44633</v>
      </c>
      <c r="C6566" s="26" t="s">
        <v>840</v>
      </c>
      <c r="D6566">
        <v>1</v>
      </c>
      <c r="E6566">
        <v>6</v>
      </c>
      <c r="F6566">
        <v>26</v>
      </c>
      <c r="G6566">
        <v>20.36</v>
      </c>
      <c r="H6566" t="str">
        <f>_xlfn.XLOOKUP(Table1[[#This Row],[MyyjäID]],myyjat!$A$2:$A$16,myyjat!$B$2:$B$16)</f>
        <v>Hessu</v>
      </c>
      <c r="I6566">
        <f>_xlfn.XLOOKUP(Table1[[#This Row],[Tuotenumero]],tuotteet!$A$2:$A$26,tuotteet!$C$2:$C$26)</f>
        <v>4</v>
      </c>
      <c r="J6566" t="str">
        <f>_xlfn.XLOOKUP(Table1[[#This Row],[ryhmäID]],ryhmat!$A$2:$A$7,ryhmat!$B$2:$B$7)</f>
        <v>Tarvikkeet</v>
      </c>
      <c r="K6566">
        <f>Table1[[#This Row],[Myyntihinta]]-Table1[[#This Row],[Ostohinta]]</f>
        <v>5.6400000000000006</v>
      </c>
    </row>
    <row r="6567" spans="1:11" x14ac:dyDescent="0.2">
      <c r="A6567">
        <v>57065</v>
      </c>
      <c r="B6567" s="21">
        <v>44636</v>
      </c>
      <c r="C6567" s="26" t="s">
        <v>834</v>
      </c>
      <c r="D6567">
        <v>1</v>
      </c>
      <c r="E6567">
        <v>13</v>
      </c>
      <c r="F6567">
        <v>233</v>
      </c>
      <c r="G6567">
        <v>173.92</v>
      </c>
      <c r="H6567" t="str">
        <f>_xlfn.XLOOKUP(Table1[[#This Row],[MyyjäID]],myyjat!$A$2:$A$16,myyjat!$B$2:$B$16)</f>
        <v>Mari</v>
      </c>
      <c r="I6567">
        <f>_xlfn.XLOOKUP(Table1[[#This Row],[Tuotenumero]],tuotteet!$A$2:$A$26,tuotteet!$C$2:$C$26)</f>
        <v>2</v>
      </c>
      <c r="J6567" t="str">
        <f>_xlfn.XLOOKUP(Table1[[#This Row],[ryhmäID]],ryhmat!$A$2:$A$7,ryhmat!$B$2:$B$7)</f>
        <v>Kuvantoisto</v>
      </c>
      <c r="K6567">
        <f>Table1[[#This Row],[Myyntihinta]]-Table1[[#This Row],[Ostohinta]]</f>
        <v>59.080000000000013</v>
      </c>
    </row>
    <row r="6568" spans="1:11" x14ac:dyDescent="0.2">
      <c r="A6568">
        <v>57066</v>
      </c>
      <c r="B6568" s="21">
        <v>44640</v>
      </c>
      <c r="C6568" s="26" t="s">
        <v>836</v>
      </c>
      <c r="D6568">
        <v>1</v>
      </c>
      <c r="E6568">
        <v>16</v>
      </c>
      <c r="F6568">
        <v>249</v>
      </c>
      <c r="G6568">
        <v>123.14</v>
      </c>
      <c r="H6568" t="str">
        <f>_xlfn.XLOOKUP(Table1[[#This Row],[MyyjäID]],myyjat!$A$2:$A$16,myyjat!$B$2:$B$16)</f>
        <v>Sanni</v>
      </c>
      <c r="I6568">
        <f>_xlfn.XLOOKUP(Table1[[#This Row],[Tuotenumero]],tuotteet!$A$2:$A$26,tuotteet!$C$2:$C$26)</f>
        <v>6</v>
      </c>
      <c r="J6568" t="str">
        <f>_xlfn.XLOOKUP(Table1[[#This Row],[ryhmäID]],ryhmat!$A$2:$A$7,ryhmat!$B$2:$B$7)</f>
        <v>Digiboxit</v>
      </c>
      <c r="K6568">
        <f>Table1[[#This Row],[Myyntihinta]]-Table1[[#This Row],[Ostohinta]]</f>
        <v>125.86</v>
      </c>
    </row>
    <row r="6569" spans="1:11" x14ac:dyDescent="0.2">
      <c r="A6569">
        <v>57067</v>
      </c>
      <c r="B6569" s="21">
        <v>44643</v>
      </c>
      <c r="C6569" s="26" t="s">
        <v>840</v>
      </c>
      <c r="D6569">
        <v>1</v>
      </c>
      <c r="E6569">
        <v>16</v>
      </c>
      <c r="F6569">
        <v>25</v>
      </c>
      <c r="G6569">
        <v>20.85</v>
      </c>
      <c r="H6569" t="str">
        <f>_xlfn.XLOOKUP(Table1[[#This Row],[MyyjäID]],myyjat!$A$2:$A$16,myyjat!$B$2:$B$16)</f>
        <v>Sanni</v>
      </c>
      <c r="I6569">
        <f>_xlfn.XLOOKUP(Table1[[#This Row],[Tuotenumero]],tuotteet!$A$2:$A$26,tuotteet!$C$2:$C$26)</f>
        <v>4</v>
      </c>
      <c r="J6569" t="str">
        <f>_xlfn.XLOOKUP(Table1[[#This Row],[ryhmäID]],ryhmat!$A$2:$A$7,ryhmat!$B$2:$B$7)</f>
        <v>Tarvikkeet</v>
      </c>
      <c r="K6569">
        <f>Table1[[#This Row],[Myyntihinta]]-Table1[[#This Row],[Ostohinta]]</f>
        <v>4.1499999999999986</v>
      </c>
    </row>
    <row r="6570" spans="1:11" x14ac:dyDescent="0.2">
      <c r="A6570">
        <v>57068</v>
      </c>
      <c r="B6570" s="21">
        <v>44646</v>
      </c>
      <c r="C6570" s="26" t="s">
        <v>834</v>
      </c>
      <c r="D6570">
        <v>1</v>
      </c>
      <c r="E6570">
        <v>1</v>
      </c>
      <c r="F6570">
        <v>227</v>
      </c>
      <c r="G6570">
        <v>172.51</v>
      </c>
      <c r="H6570" t="str">
        <f>_xlfn.XLOOKUP(Table1[[#This Row],[MyyjäID]],myyjat!$A$2:$A$16,myyjat!$B$2:$B$16)</f>
        <v>Jani</v>
      </c>
      <c r="I6570">
        <f>_xlfn.XLOOKUP(Table1[[#This Row],[Tuotenumero]],tuotteet!$A$2:$A$26,tuotteet!$C$2:$C$26)</f>
        <v>2</v>
      </c>
      <c r="J6570" t="str">
        <f>_xlfn.XLOOKUP(Table1[[#This Row],[ryhmäID]],ryhmat!$A$2:$A$7,ryhmat!$B$2:$B$7)</f>
        <v>Kuvantoisto</v>
      </c>
      <c r="K6570">
        <f>Table1[[#This Row],[Myyntihinta]]-Table1[[#This Row],[Ostohinta]]</f>
        <v>54.490000000000009</v>
      </c>
    </row>
    <row r="6571" spans="1:11" x14ac:dyDescent="0.2">
      <c r="A6571">
        <v>57069</v>
      </c>
      <c r="B6571" s="21">
        <v>44651</v>
      </c>
      <c r="C6571" s="26" t="s">
        <v>835</v>
      </c>
      <c r="D6571">
        <v>1</v>
      </c>
      <c r="E6571">
        <v>11</v>
      </c>
      <c r="F6571">
        <v>164</v>
      </c>
      <c r="G6571">
        <v>96.58</v>
      </c>
      <c r="H6571" t="str">
        <f>_xlfn.XLOOKUP(Table1[[#This Row],[MyyjäID]],myyjat!$A$2:$A$16,myyjat!$B$2:$B$16)</f>
        <v>Lisbeth</v>
      </c>
      <c r="I6571">
        <f>_xlfn.XLOOKUP(Table1[[#This Row],[Tuotenumero]],tuotteet!$A$2:$A$26,tuotteet!$C$2:$C$26)</f>
        <v>6</v>
      </c>
      <c r="J6571" t="str">
        <f>_xlfn.XLOOKUP(Table1[[#This Row],[ryhmäID]],ryhmat!$A$2:$A$7,ryhmat!$B$2:$B$7)</f>
        <v>Digiboxit</v>
      </c>
      <c r="K6571">
        <f>Table1[[#This Row],[Myyntihinta]]-Table1[[#This Row],[Ostohinta]]</f>
        <v>67.42</v>
      </c>
    </row>
    <row r="6572" spans="1:11" x14ac:dyDescent="0.2">
      <c r="A6572">
        <v>57070</v>
      </c>
      <c r="B6572" s="21">
        <v>44654</v>
      </c>
      <c r="C6572" s="26" t="s">
        <v>840</v>
      </c>
      <c r="D6572">
        <v>1</v>
      </c>
      <c r="E6572">
        <v>3</v>
      </c>
      <c r="F6572">
        <v>26</v>
      </c>
      <c r="G6572">
        <v>19.850000000000001</v>
      </c>
      <c r="H6572" t="str">
        <f>_xlfn.XLOOKUP(Table1[[#This Row],[MyyjäID]],myyjat!$A$2:$A$16,myyjat!$B$2:$B$16)</f>
        <v>Pekka</v>
      </c>
      <c r="I6572">
        <f>_xlfn.XLOOKUP(Table1[[#This Row],[Tuotenumero]],tuotteet!$A$2:$A$26,tuotteet!$C$2:$C$26)</f>
        <v>4</v>
      </c>
      <c r="J6572" t="str">
        <f>_xlfn.XLOOKUP(Table1[[#This Row],[ryhmäID]],ryhmat!$A$2:$A$7,ryhmat!$B$2:$B$7)</f>
        <v>Tarvikkeet</v>
      </c>
      <c r="K6572">
        <f>Table1[[#This Row],[Myyntihinta]]-Table1[[#This Row],[Ostohinta]]</f>
        <v>6.1499999999999986</v>
      </c>
    </row>
    <row r="6573" spans="1:11" x14ac:dyDescent="0.2">
      <c r="A6573">
        <v>57071</v>
      </c>
      <c r="B6573" s="21">
        <v>44658</v>
      </c>
      <c r="C6573" s="26" t="s">
        <v>840</v>
      </c>
      <c r="D6573">
        <v>1</v>
      </c>
      <c r="E6573">
        <v>6</v>
      </c>
      <c r="F6573">
        <v>24</v>
      </c>
      <c r="G6573">
        <v>20.420000000000002</v>
      </c>
      <c r="H6573" t="str">
        <f>_xlfn.XLOOKUP(Table1[[#This Row],[MyyjäID]],myyjat!$A$2:$A$16,myyjat!$B$2:$B$16)</f>
        <v>Hessu</v>
      </c>
      <c r="I6573">
        <f>_xlfn.XLOOKUP(Table1[[#This Row],[Tuotenumero]],tuotteet!$A$2:$A$26,tuotteet!$C$2:$C$26)</f>
        <v>4</v>
      </c>
      <c r="J6573" t="str">
        <f>_xlfn.XLOOKUP(Table1[[#This Row],[ryhmäID]],ryhmat!$A$2:$A$7,ryhmat!$B$2:$B$7)</f>
        <v>Tarvikkeet</v>
      </c>
      <c r="K6573">
        <f>Table1[[#This Row],[Myyntihinta]]-Table1[[#This Row],[Ostohinta]]</f>
        <v>3.5799999999999983</v>
      </c>
    </row>
    <row r="6574" spans="1:11" x14ac:dyDescent="0.2">
      <c r="A6574">
        <v>57072</v>
      </c>
      <c r="B6574" s="21">
        <v>44660</v>
      </c>
      <c r="C6574" s="26" t="s">
        <v>836</v>
      </c>
      <c r="D6574">
        <v>1</v>
      </c>
      <c r="E6574">
        <v>2</v>
      </c>
      <c r="F6574">
        <v>244</v>
      </c>
      <c r="G6574">
        <v>125.49</v>
      </c>
      <c r="H6574" t="str">
        <f>_xlfn.XLOOKUP(Table1[[#This Row],[MyyjäID]],myyjat!$A$2:$A$16,myyjat!$B$2:$B$16)</f>
        <v>Petteri</v>
      </c>
      <c r="I6574">
        <f>_xlfn.XLOOKUP(Table1[[#This Row],[Tuotenumero]],tuotteet!$A$2:$A$26,tuotteet!$C$2:$C$26)</f>
        <v>6</v>
      </c>
      <c r="J6574" t="str">
        <f>_xlfn.XLOOKUP(Table1[[#This Row],[ryhmäID]],ryhmat!$A$2:$A$7,ryhmat!$B$2:$B$7)</f>
        <v>Digiboxit</v>
      </c>
      <c r="K6574">
        <f>Table1[[#This Row],[Myyntihinta]]-Table1[[#This Row],[Ostohinta]]</f>
        <v>118.51</v>
      </c>
    </row>
    <row r="6575" spans="1:11" x14ac:dyDescent="0.2">
      <c r="A6575">
        <v>57073</v>
      </c>
      <c r="B6575" s="21">
        <v>44663</v>
      </c>
      <c r="C6575" s="26" t="s">
        <v>840</v>
      </c>
      <c r="D6575">
        <v>1</v>
      </c>
      <c r="E6575">
        <v>3</v>
      </c>
      <c r="F6575">
        <v>24</v>
      </c>
      <c r="G6575">
        <v>20.079999999999998</v>
      </c>
      <c r="H6575" t="str">
        <f>_xlfn.XLOOKUP(Table1[[#This Row],[MyyjäID]],myyjat!$A$2:$A$16,myyjat!$B$2:$B$16)</f>
        <v>Pekka</v>
      </c>
      <c r="I6575">
        <f>_xlfn.XLOOKUP(Table1[[#This Row],[Tuotenumero]],tuotteet!$A$2:$A$26,tuotteet!$C$2:$C$26)</f>
        <v>4</v>
      </c>
      <c r="J6575" t="str">
        <f>_xlfn.XLOOKUP(Table1[[#This Row],[ryhmäID]],ryhmat!$A$2:$A$7,ryhmat!$B$2:$B$7)</f>
        <v>Tarvikkeet</v>
      </c>
      <c r="K6575">
        <f>Table1[[#This Row],[Myyntihinta]]-Table1[[#This Row],[Ostohinta]]</f>
        <v>3.9200000000000017</v>
      </c>
    </row>
    <row r="6576" spans="1:11" x14ac:dyDescent="0.2">
      <c r="A6576">
        <v>57074</v>
      </c>
      <c r="B6576" s="21">
        <v>44668</v>
      </c>
      <c r="C6576" s="26" t="s">
        <v>840</v>
      </c>
      <c r="D6576">
        <v>1</v>
      </c>
      <c r="E6576">
        <v>16</v>
      </c>
      <c r="F6576">
        <v>26</v>
      </c>
      <c r="G6576">
        <v>19.73</v>
      </c>
      <c r="H6576" t="str">
        <f>_xlfn.XLOOKUP(Table1[[#This Row],[MyyjäID]],myyjat!$A$2:$A$16,myyjat!$B$2:$B$16)</f>
        <v>Sanni</v>
      </c>
      <c r="I6576">
        <f>_xlfn.XLOOKUP(Table1[[#This Row],[Tuotenumero]],tuotteet!$A$2:$A$26,tuotteet!$C$2:$C$26)</f>
        <v>4</v>
      </c>
      <c r="J6576" t="str">
        <f>_xlfn.XLOOKUP(Table1[[#This Row],[ryhmäID]],ryhmat!$A$2:$A$7,ryhmat!$B$2:$B$7)</f>
        <v>Tarvikkeet</v>
      </c>
      <c r="K6576">
        <f>Table1[[#This Row],[Myyntihinta]]-Table1[[#This Row],[Ostohinta]]</f>
        <v>6.27</v>
      </c>
    </row>
    <row r="6577" spans="1:11" x14ac:dyDescent="0.2">
      <c r="A6577">
        <v>57075</v>
      </c>
      <c r="B6577" s="21">
        <v>44668</v>
      </c>
      <c r="C6577" s="26" t="s">
        <v>834</v>
      </c>
      <c r="D6577">
        <v>1</v>
      </c>
      <c r="E6577">
        <v>1</v>
      </c>
      <c r="F6577">
        <v>243</v>
      </c>
      <c r="G6577">
        <v>171.36</v>
      </c>
      <c r="H6577" t="str">
        <f>_xlfn.XLOOKUP(Table1[[#This Row],[MyyjäID]],myyjat!$A$2:$A$16,myyjat!$B$2:$B$16)</f>
        <v>Jani</v>
      </c>
      <c r="I6577">
        <f>_xlfn.XLOOKUP(Table1[[#This Row],[Tuotenumero]],tuotteet!$A$2:$A$26,tuotteet!$C$2:$C$26)</f>
        <v>2</v>
      </c>
      <c r="J6577" t="str">
        <f>_xlfn.XLOOKUP(Table1[[#This Row],[ryhmäID]],ryhmat!$A$2:$A$7,ryhmat!$B$2:$B$7)</f>
        <v>Kuvantoisto</v>
      </c>
      <c r="K6577">
        <f>Table1[[#This Row],[Myyntihinta]]-Table1[[#This Row],[Ostohinta]]</f>
        <v>71.639999999999986</v>
      </c>
    </row>
    <row r="6578" spans="1:11" x14ac:dyDescent="0.2">
      <c r="A6578">
        <v>57076</v>
      </c>
      <c r="B6578" s="21">
        <v>44672</v>
      </c>
      <c r="C6578" s="26" t="s">
        <v>840</v>
      </c>
      <c r="D6578">
        <v>1</v>
      </c>
      <c r="E6578">
        <v>7</v>
      </c>
      <c r="F6578">
        <v>25</v>
      </c>
      <c r="G6578">
        <v>19.59</v>
      </c>
      <c r="H6578" t="str">
        <f>_xlfn.XLOOKUP(Table1[[#This Row],[MyyjäID]],myyjat!$A$2:$A$16,myyjat!$B$2:$B$16)</f>
        <v>Rauno</v>
      </c>
      <c r="I6578">
        <f>_xlfn.XLOOKUP(Table1[[#This Row],[Tuotenumero]],tuotteet!$A$2:$A$26,tuotteet!$C$2:$C$26)</f>
        <v>4</v>
      </c>
      <c r="J6578" t="str">
        <f>_xlfn.XLOOKUP(Table1[[#This Row],[ryhmäID]],ryhmat!$A$2:$A$7,ryhmat!$B$2:$B$7)</f>
        <v>Tarvikkeet</v>
      </c>
      <c r="K6578">
        <f>Table1[[#This Row],[Myyntihinta]]-Table1[[#This Row],[Ostohinta]]</f>
        <v>5.41</v>
      </c>
    </row>
    <row r="6579" spans="1:11" x14ac:dyDescent="0.2">
      <c r="A6579">
        <v>57077</v>
      </c>
      <c r="B6579" s="21">
        <v>44675</v>
      </c>
      <c r="C6579" s="26" t="s">
        <v>840</v>
      </c>
      <c r="D6579">
        <v>1</v>
      </c>
      <c r="E6579">
        <v>13</v>
      </c>
      <c r="F6579">
        <v>26</v>
      </c>
      <c r="G6579">
        <v>19.239999999999998</v>
      </c>
      <c r="H6579" t="str">
        <f>_xlfn.XLOOKUP(Table1[[#This Row],[MyyjäID]],myyjat!$A$2:$A$16,myyjat!$B$2:$B$16)</f>
        <v>Mari</v>
      </c>
      <c r="I6579">
        <f>_xlfn.XLOOKUP(Table1[[#This Row],[Tuotenumero]],tuotteet!$A$2:$A$26,tuotteet!$C$2:$C$26)</f>
        <v>4</v>
      </c>
      <c r="J6579" t="str">
        <f>_xlfn.XLOOKUP(Table1[[#This Row],[ryhmäID]],ryhmat!$A$2:$A$7,ryhmat!$B$2:$B$7)</f>
        <v>Tarvikkeet</v>
      </c>
      <c r="K6579">
        <f>Table1[[#This Row],[Myyntihinta]]-Table1[[#This Row],[Ostohinta]]</f>
        <v>6.7600000000000016</v>
      </c>
    </row>
    <row r="6580" spans="1:11" x14ac:dyDescent="0.2">
      <c r="A6580">
        <v>57078</v>
      </c>
      <c r="B6580" s="21">
        <v>44678</v>
      </c>
      <c r="C6580" s="26" t="s">
        <v>840</v>
      </c>
      <c r="D6580">
        <v>1</v>
      </c>
      <c r="E6580">
        <v>15</v>
      </c>
      <c r="F6580">
        <v>26</v>
      </c>
      <c r="G6580">
        <v>19.5</v>
      </c>
      <c r="H6580" t="str">
        <f>_xlfn.XLOOKUP(Table1[[#This Row],[MyyjäID]],myyjat!$A$2:$A$16,myyjat!$B$2:$B$16)</f>
        <v>Sohvi</v>
      </c>
      <c r="I6580">
        <f>_xlfn.XLOOKUP(Table1[[#This Row],[Tuotenumero]],tuotteet!$A$2:$A$26,tuotteet!$C$2:$C$26)</f>
        <v>4</v>
      </c>
      <c r="J6580" t="str">
        <f>_xlfn.XLOOKUP(Table1[[#This Row],[ryhmäID]],ryhmat!$A$2:$A$7,ryhmat!$B$2:$B$7)</f>
        <v>Tarvikkeet</v>
      </c>
      <c r="K6580">
        <f>Table1[[#This Row],[Myyntihinta]]-Table1[[#This Row],[Ostohinta]]</f>
        <v>6.5</v>
      </c>
    </row>
    <row r="6581" spans="1:11" x14ac:dyDescent="0.2">
      <c r="A6581">
        <v>57079</v>
      </c>
      <c r="B6581" s="21">
        <v>44680</v>
      </c>
      <c r="C6581" s="26" t="s">
        <v>835</v>
      </c>
      <c r="D6581">
        <v>1</v>
      </c>
      <c r="E6581">
        <v>6</v>
      </c>
      <c r="F6581">
        <v>161</v>
      </c>
      <c r="G6581">
        <v>95.51</v>
      </c>
      <c r="H6581" t="str">
        <f>_xlfn.XLOOKUP(Table1[[#This Row],[MyyjäID]],myyjat!$A$2:$A$16,myyjat!$B$2:$B$16)</f>
        <v>Hessu</v>
      </c>
      <c r="I6581">
        <f>_xlfn.XLOOKUP(Table1[[#This Row],[Tuotenumero]],tuotteet!$A$2:$A$26,tuotteet!$C$2:$C$26)</f>
        <v>6</v>
      </c>
      <c r="J6581" t="str">
        <f>_xlfn.XLOOKUP(Table1[[#This Row],[ryhmäID]],ryhmat!$A$2:$A$7,ryhmat!$B$2:$B$7)</f>
        <v>Digiboxit</v>
      </c>
      <c r="K6581">
        <f>Table1[[#This Row],[Myyntihinta]]-Table1[[#This Row],[Ostohinta]]</f>
        <v>65.489999999999995</v>
      </c>
    </row>
    <row r="6582" spans="1:11" x14ac:dyDescent="0.2">
      <c r="A6582">
        <v>57080</v>
      </c>
      <c r="B6582" s="21">
        <v>44681</v>
      </c>
      <c r="C6582" s="26" t="s">
        <v>840</v>
      </c>
      <c r="D6582">
        <v>1</v>
      </c>
      <c r="E6582">
        <v>6</v>
      </c>
      <c r="F6582">
        <v>26</v>
      </c>
      <c r="G6582">
        <v>20.63</v>
      </c>
      <c r="H6582" t="str">
        <f>_xlfn.XLOOKUP(Table1[[#This Row],[MyyjäID]],myyjat!$A$2:$A$16,myyjat!$B$2:$B$16)</f>
        <v>Hessu</v>
      </c>
      <c r="I6582">
        <f>_xlfn.XLOOKUP(Table1[[#This Row],[Tuotenumero]],tuotteet!$A$2:$A$26,tuotteet!$C$2:$C$26)</f>
        <v>4</v>
      </c>
      <c r="J6582" t="str">
        <f>_xlfn.XLOOKUP(Table1[[#This Row],[ryhmäID]],ryhmat!$A$2:$A$7,ryhmat!$B$2:$B$7)</f>
        <v>Tarvikkeet</v>
      </c>
      <c r="K6582">
        <f>Table1[[#This Row],[Myyntihinta]]-Table1[[#This Row],[Ostohinta]]</f>
        <v>5.370000000000001</v>
      </c>
    </row>
    <row r="6583" spans="1:11" x14ac:dyDescent="0.2">
      <c r="A6583">
        <v>57081</v>
      </c>
      <c r="B6583" s="21">
        <v>44682</v>
      </c>
      <c r="C6583" s="26" t="s">
        <v>834</v>
      </c>
      <c r="D6583">
        <v>1</v>
      </c>
      <c r="E6583">
        <v>14</v>
      </c>
      <c r="F6583">
        <v>229</v>
      </c>
      <c r="G6583">
        <v>164.51</v>
      </c>
      <c r="H6583" t="str">
        <f>_xlfn.XLOOKUP(Table1[[#This Row],[MyyjäID]],myyjat!$A$2:$A$16,myyjat!$B$2:$B$16)</f>
        <v>Hillevi</v>
      </c>
      <c r="I6583">
        <f>_xlfn.XLOOKUP(Table1[[#This Row],[Tuotenumero]],tuotteet!$A$2:$A$26,tuotteet!$C$2:$C$26)</f>
        <v>2</v>
      </c>
      <c r="J6583" t="str">
        <f>_xlfn.XLOOKUP(Table1[[#This Row],[ryhmäID]],ryhmat!$A$2:$A$7,ryhmat!$B$2:$B$7)</f>
        <v>Kuvantoisto</v>
      </c>
      <c r="K6583">
        <f>Table1[[#This Row],[Myyntihinta]]-Table1[[#This Row],[Ostohinta]]</f>
        <v>64.490000000000009</v>
      </c>
    </row>
    <row r="6584" spans="1:11" x14ac:dyDescent="0.2">
      <c r="A6584">
        <v>57082</v>
      </c>
      <c r="B6584" s="21">
        <v>44683</v>
      </c>
      <c r="C6584" s="26" t="s">
        <v>840</v>
      </c>
      <c r="D6584">
        <v>1</v>
      </c>
      <c r="E6584">
        <v>14</v>
      </c>
      <c r="F6584">
        <v>24</v>
      </c>
      <c r="G6584">
        <v>19.64</v>
      </c>
      <c r="H6584" t="str">
        <f>_xlfn.XLOOKUP(Table1[[#This Row],[MyyjäID]],myyjat!$A$2:$A$16,myyjat!$B$2:$B$16)</f>
        <v>Hillevi</v>
      </c>
      <c r="I6584">
        <f>_xlfn.XLOOKUP(Table1[[#This Row],[Tuotenumero]],tuotteet!$A$2:$A$26,tuotteet!$C$2:$C$26)</f>
        <v>4</v>
      </c>
      <c r="J6584" t="str">
        <f>_xlfn.XLOOKUP(Table1[[#This Row],[ryhmäID]],ryhmat!$A$2:$A$7,ryhmat!$B$2:$B$7)</f>
        <v>Tarvikkeet</v>
      </c>
      <c r="K6584">
        <f>Table1[[#This Row],[Myyntihinta]]-Table1[[#This Row],[Ostohinta]]</f>
        <v>4.3599999999999994</v>
      </c>
    </row>
    <row r="6585" spans="1:11" x14ac:dyDescent="0.2">
      <c r="A6585">
        <v>57083</v>
      </c>
      <c r="B6585" s="21">
        <v>44685</v>
      </c>
      <c r="C6585" s="26" t="s">
        <v>836</v>
      </c>
      <c r="D6585">
        <v>1</v>
      </c>
      <c r="E6585">
        <v>19</v>
      </c>
      <c r="F6585">
        <v>235</v>
      </c>
      <c r="G6585">
        <v>130.29</v>
      </c>
      <c r="H6585" t="str">
        <f>_xlfn.XLOOKUP(Table1[[#This Row],[MyyjäID]],myyjat!$A$2:$A$16,myyjat!$B$2:$B$16)</f>
        <v>Valtteri</v>
      </c>
      <c r="I6585">
        <f>_xlfn.XLOOKUP(Table1[[#This Row],[Tuotenumero]],tuotteet!$A$2:$A$26,tuotteet!$C$2:$C$26)</f>
        <v>6</v>
      </c>
      <c r="J6585" t="str">
        <f>_xlfn.XLOOKUP(Table1[[#This Row],[ryhmäID]],ryhmat!$A$2:$A$7,ryhmat!$B$2:$B$7)</f>
        <v>Digiboxit</v>
      </c>
      <c r="K6585">
        <f>Table1[[#This Row],[Myyntihinta]]-Table1[[#This Row],[Ostohinta]]</f>
        <v>104.71000000000001</v>
      </c>
    </row>
    <row r="6586" spans="1:11" x14ac:dyDescent="0.2">
      <c r="A6586">
        <v>57084</v>
      </c>
      <c r="B6586" s="21">
        <v>44686</v>
      </c>
      <c r="C6586" s="26" t="s">
        <v>840</v>
      </c>
      <c r="D6586">
        <v>1</v>
      </c>
      <c r="E6586">
        <v>7</v>
      </c>
      <c r="F6586">
        <v>25</v>
      </c>
      <c r="G6586">
        <v>19.18</v>
      </c>
      <c r="H6586" t="str">
        <f>_xlfn.XLOOKUP(Table1[[#This Row],[MyyjäID]],myyjat!$A$2:$A$16,myyjat!$B$2:$B$16)</f>
        <v>Rauno</v>
      </c>
      <c r="I6586">
        <f>_xlfn.XLOOKUP(Table1[[#This Row],[Tuotenumero]],tuotteet!$A$2:$A$26,tuotteet!$C$2:$C$26)</f>
        <v>4</v>
      </c>
      <c r="J6586" t="str">
        <f>_xlfn.XLOOKUP(Table1[[#This Row],[ryhmäID]],ryhmat!$A$2:$A$7,ryhmat!$B$2:$B$7)</f>
        <v>Tarvikkeet</v>
      </c>
      <c r="K6586">
        <f>Table1[[#This Row],[Myyntihinta]]-Table1[[#This Row],[Ostohinta]]</f>
        <v>5.82</v>
      </c>
    </row>
    <row r="6587" spans="1:11" x14ac:dyDescent="0.2">
      <c r="A6587">
        <v>57085</v>
      </c>
      <c r="B6587" s="21">
        <v>44690</v>
      </c>
      <c r="C6587" s="26" t="s">
        <v>840</v>
      </c>
      <c r="D6587">
        <v>1</v>
      </c>
      <c r="E6587">
        <v>2</v>
      </c>
      <c r="F6587">
        <v>25</v>
      </c>
      <c r="G6587">
        <v>19.98</v>
      </c>
      <c r="H6587" t="str">
        <f>_xlfn.XLOOKUP(Table1[[#This Row],[MyyjäID]],myyjat!$A$2:$A$16,myyjat!$B$2:$B$16)</f>
        <v>Petteri</v>
      </c>
      <c r="I6587">
        <f>_xlfn.XLOOKUP(Table1[[#This Row],[Tuotenumero]],tuotteet!$A$2:$A$26,tuotteet!$C$2:$C$26)</f>
        <v>4</v>
      </c>
      <c r="J6587" t="str">
        <f>_xlfn.XLOOKUP(Table1[[#This Row],[ryhmäID]],ryhmat!$A$2:$A$7,ryhmat!$B$2:$B$7)</f>
        <v>Tarvikkeet</v>
      </c>
      <c r="K6587">
        <f>Table1[[#This Row],[Myyntihinta]]-Table1[[#This Row],[Ostohinta]]</f>
        <v>5.0199999999999996</v>
      </c>
    </row>
    <row r="6588" spans="1:11" x14ac:dyDescent="0.2">
      <c r="A6588">
        <v>57086</v>
      </c>
      <c r="B6588" s="21">
        <v>44695</v>
      </c>
      <c r="C6588" s="26" t="s">
        <v>840</v>
      </c>
      <c r="D6588">
        <v>1</v>
      </c>
      <c r="E6588">
        <v>5</v>
      </c>
      <c r="F6588">
        <v>26</v>
      </c>
      <c r="G6588">
        <v>19.96</v>
      </c>
      <c r="H6588" t="str">
        <f>_xlfn.XLOOKUP(Table1[[#This Row],[MyyjäID]],myyjat!$A$2:$A$16,myyjat!$B$2:$B$16)</f>
        <v>Liisa</v>
      </c>
      <c r="I6588">
        <f>_xlfn.XLOOKUP(Table1[[#This Row],[Tuotenumero]],tuotteet!$A$2:$A$26,tuotteet!$C$2:$C$26)</f>
        <v>4</v>
      </c>
      <c r="J6588" t="str">
        <f>_xlfn.XLOOKUP(Table1[[#This Row],[ryhmäID]],ryhmat!$A$2:$A$7,ryhmat!$B$2:$B$7)</f>
        <v>Tarvikkeet</v>
      </c>
      <c r="K6588">
        <f>Table1[[#This Row],[Myyntihinta]]-Table1[[#This Row],[Ostohinta]]</f>
        <v>6.0399999999999991</v>
      </c>
    </row>
    <row r="6589" spans="1:11" x14ac:dyDescent="0.2">
      <c r="A6589">
        <v>57087</v>
      </c>
      <c r="B6589" s="21">
        <v>44698</v>
      </c>
      <c r="C6589" s="26" t="s">
        <v>834</v>
      </c>
      <c r="D6589">
        <v>1</v>
      </c>
      <c r="E6589">
        <v>5</v>
      </c>
      <c r="F6589">
        <v>225</v>
      </c>
      <c r="G6589">
        <v>171.7</v>
      </c>
      <c r="H6589" t="str">
        <f>_xlfn.XLOOKUP(Table1[[#This Row],[MyyjäID]],myyjat!$A$2:$A$16,myyjat!$B$2:$B$16)</f>
        <v>Liisa</v>
      </c>
      <c r="I6589">
        <f>_xlfn.XLOOKUP(Table1[[#This Row],[Tuotenumero]],tuotteet!$A$2:$A$26,tuotteet!$C$2:$C$26)</f>
        <v>2</v>
      </c>
      <c r="J6589" t="str">
        <f>_xlfn.XLOOKUP(Table1[[#This Row],[ryhmäID]],ryhmat!$A$2:$A$7,ryhmat!$B$2:$B$7)</f>
        <v>Kuvantoisto</v>
      </c>
      <c r="K6589">
        <f>Table1[[#This Row],[Myyntihinta]]-Table1[[#This Row],[Ostohinta]]</f>
        <v>53.300000000000011</v>
      </c>
    </row>
    <row r="6590" spans="1:11" x14ac:dyDescent="0.2">
      <c r="A6590">
        <v>57088</v>
      </c>
      <c r="B6590" s="21">
        <v>44701</v>
      </c>
      <c r="C6590" s="26" t="s">
        <v>840</v>
      </c>
      <c r="D6590">
        <v>1</v>
      </c>
      <c r="E6590">
        <v>3</v>
      </c>
      <c r="F6590">
        <v>25</v>
      </c>
      <c r="G6590">
        <v>19.5</v>
      </c>
      <c r="H6590" t="str">
        <f>_xlfn.XLOOKUP(Table1[[#This Row],[MyyjäID]],myyjat!$A$2:$A$16,myyjat!$B$2:$B$16)</f>
        <v>Pekka</v>
      </c>
      <c r="I6590">
        <f>_xlfn.XLOOKUP(Table1[[#This Row],[Tuotenumero]],tuotteet!$A$2:$A$26,tuotteet!$C$2:$C$26)</f>
        <v>4</v>
      </c>
      <c r="J6590" t="str">
        <f>_xlfn.XLOOKUP(Table1[[#This Row],[ryhmäID]],ryhmat!$A$2:$A$7,ryhmat!$B$2:$B$7)</f>
        <v>Tarvikkeet</v>
      </c>
      <c r="K6590">
        <f>Table1[[#This Row],[Myyntihinta]]-Table1[[#This Row],[Ostohinta]]</f>
        <v>5.5</v>
      </c>
    </row>
    <row r="6591" spans="1:11" x14ac:dyDescent="0.2">
      <c r="A6591">
        <v>57089</v>
      </c>
      <c r="B6591" s="21">
        <v>44703</v>
      </c>
      <c r="C6591" s="26" t="s">
        <v>836</v>
      </c>
      <c r="D6591">
        <v>1</v>
      </c>
      <c r="E6591">
        <v>7</v>
      </c>
      <c r="F6591">
        <v>241</v>
      </c>
      <c r="G6591">
        <v>126.16</v>
      </c>
      <c r="H6591" t="str">
        <f>_xlfn.XLOOKUP(Table1[[#This Row],[MyyjäID]],myyjat!$A$2:$A$16,myyjat!$B$2:$B$16)</f>
        <v>Rauno</v>
      </c>
      <c r="I6591">
        <f>_xlfn.XLOOKUP(Table1[[#This Row],[Tuotenumero]],tuotteet!$A$2:$A$26,tuotteet!$C$2:$C$26)</f>
        <v>6</v>
      </c>
      <c r="J6591" t="str">
        <f>_xlfn.XLOOKUP(Table1[[#This Row],[ryhmäID]],ryhmat!$A$2:$A$7,ryhmat!$B$2:$B$7)</f>
        <v>Digiboxit</v>
      </c>
      <c r="K6591">
        <f>Table1[[#This Row],[Myyntihinta]]-Table1[[#This Row],[Ostohinta]]</f>
        <v>114.84</v>
      </c>
    </row>
    <row r="6592" spans="1:11" x14ac:dyDescent="0.2">
      <c r="A6592">
        <v>57090</v>
      </c>
      <c r="B6592" s="21">
        <v>44706</v>
      </c>
      <c r="C6592" s="26" t="s">
        <v>840</v>
      </c>
      <c r="D6592">
        <v>1</v>
      </c>
      <c r="E6592">
        <v>5</v>
      </c>
      <c r="F6592">
        <v>26</v>
      </c>
      <c r="G6592">
        <v>19.239999999999998</v>
      </c>
      <c r="H6592" t="str">
        <f>_xlfn.XLOOKUP(Table1[[#This Row],[MyyjäID]],myyjat!$A$2:$A$16,myyjat!$B$2:$B$16)</f>
        <v>Liisa</v>
      </c>
      <c r="I6592">
        <f>_xlfn.XLOOKUP(Table1[[#This Row],[Tuotenumero]],tuotteet!$A$2:$A$26,tuotteet!$C$2:$C$26)</f>
        <v>4</v>
      </c>
      <c r="J6592" t="str">
        <f>_xlfn.XLOOKUP(Table1[[#This Row],[ryhmäID]],ryhmat!$A$2:$A$7,ryhmat!$B$2:$B$7)</f>
        <v>Tarvikkeet</v>
      </c>
      <c r="K6592">
        <f>Table1[[#This Row],[Myyntihinta]]-Table1[[#This Row],[Ostohinta]]</f>
        <v>6.7600000000000016</v>
      </c>
    </row>
    <row r="6593" spans="1:11" x14ac:dyDescent="0.2">
      <c r="A6593">
        <v>57091</v>
      </c>
      <c r="B6593" s="21">
        <v>44709</v>
      </c>
      <c r="C6593" s="26" t="s">
        <v>840</v>
      </c>
      <c r="D6593">
        <v>1</v>
      </c>
      <c r="E6593">
        <v>9</v>
      </c>
      <c r="F6593">
        <v>25</v>
      </c>
      <c r="G6593">
        <v>20.94</v>
      </c>
      <c r="H6593" t="str">
        <f>_xlfn.XLOOKUP(Table1[[#This Row],[MyyjäID]],myyjat!$A$2:$A$16,myyjat!$B$2:$B$16)</f>
        <v>Maija</v>
      </c>
      <c r="I6593">
        <f>_xlfn.XLOOKUP(Table1[[#This Row],[Tuotenumero]],tuotteet!$A$2:$A$26,tuotteet!$C$2:$C$26)</f>
        <v>4</v>
      </c>
      <c r="J6593" t="str">
        <f>_xlfn.XLOOKUP(Table1[[#This Row],[ryhmäID]],ryhmat!$A$2:$A$7,ryhmat!$B$2:$B$7)</f>
        <v>Tarvikkeet</v>
      </c>
      <c r="K6593">
        <f>Table1[[#This Row],[Myyntihinta]]-Table1[[#This Row],[Ostohinta]]</f>
        <v>4.0599999999999987</v>
      </c>
    </row>
    <row r="6594" spans="1:11" x14ac:dyDescent="0.2">
      <c r="A6594">
        <v>57092</v>
      </c>
      <c r="B6594" s="21">
        <v>44712</v>
      </c>
      <c r="C6594" s="26" t="s">
        <v>835</v>
      </c>
      <c r="D6594">
        <v>1</v>
      </c>
      <c r="E6594">
        <v>16</v>
      </c>
      <c r="F6594">
        <v>167</v>
      </c>
      <c r="G6594">
        <v>92.75</v>
      </c>
      <c r="H6594" t="str">
        <f>_xlfn.XLOOKUP(Table1[[#This Row],[MyyjäID]],myyjat!$A$2:$A$16,myyjat!$B$2:$B$16)</f>
        <v>Sanni</v>
      </c>
      <c r="I6594">
        <f>_xlfn.XLOOKUP(Table1[[#This Row],[Tuotenumero]],tuotteet!$A$2:$A$26,tuotteet!$C$2:$C$26)</f>
        <v>6</v>
      </c>
      <c r="J6594" t="str">
        <f>_xlfn.XLOOKUP(Table1[[#This Row],[ryhmäID]],ryhmat!$A$2:$A$7,ryhmat!$B$2:$B$7)</f>
        <v>Digiboxit</v>
      </c>
      <c r="K6594">
        <f>Table1[[#This Row],[Myyntihinta]]-Table1[[#This Row],[Ostohinta]]</f>
        <v>74.25</v>
      </c>
    </row>
    <row r="6595" spans="1:11" x14ac:dyDescent="0.2">
      <c r="A6595">
        <v>57093</v>
      </c>
      <c r="B6595" s="21">
        <v>44713</v>
      </c>
      <c r="C6595" s="26" t="s">
        <v>840</v>
      </c>
      <c r="D6595">
        <v>1</v>
      </c>
      <c r="E6595">
        <v>2</v>
      </c>
      <c r="F6595">
        <v>25</v>
      </c>
      <c r="G6595">
        <v>19.420000000000002</v>
      </c>
      <c r="H6595" t="str">
        <f>_xlfn.XLOOKUP(Table1[[#This Row],[MyyjäID]],myyjat!$A$2:$A$16,myyjat!$B$2:$B$16)</f>
        <v>Petteri</v>
      </c>
      <c r="I6595">
        <f>_xlfn.XLOOKUP(Table1[[#This Row],[Tuotenumero]],tuotteet!$A$2:$A$26,tuotteet!$C$2:$C$26)</f>
        <v>4</v>
      </c>
      <c r="J6595" t="str">
        <f>_xlfn.XLOOKUP(Table1[[#This Row],[ryhmäID]],ryhmat!$A$2:$A$7,ryhmat!$B$2:$B$7)</f>
        <v>Tarvikkeet</v>
      </c>
      <c r="K6595">
        <f>Table1[[#This Row],[Myyntihinta]]-Table1[[#This Row],[Ostohinta]]</f>
        <v>5.5799999999999983</v>
      </c>
    </row>
    <row r="6596" spans="1:11" x14ac:dyDescent="0.2">
      <c r="A6596">
        <v>57094</v>
      </c>
      <c r="B6596" s="21">
        <v>44717</v>
      </c>
      <c r="C6596" s="26" t="s">
        <v>834</v>
      </c>
      <c r="D6596">
        <v>1</v>
      </c>
      <c r="E6596">
        <v>6</v>
      </c>
      <c r="F6596">
        <v>239</v>
      </c>
      <c r="G6596">
        <v>175.57</v>
      </c>
      <c r="H6596" t="str">
        <f>_xlfn.XLOOKUP(Table1[[#This Row],[MyyjäID]],myyjat!$A$2:$A$16,myyjat!$B$2:$B$16)</f>
        <v>Hessu</v>
      </c>
      <c r="I6596">
        <f>_xlfn.XLOOKUP(Table1[[#This Row],[Tuotenumero]],tuotteet!$A$2:$A$26,tuotteet!$C$2:$C$26)</f>
        <v>2</v>
      </c>
      <c r="J6596" t="str">
        <f>_xlfn.XLOOKUP(Table1[[#This Row],[ryhmäID]],ryhmat!$A$2:$A$7,ryhmat!$B$2:$B$7)</f>
        <v>Kuvantoisto</v>
      </c>
      <c r="K6596">
        <f>Table1[[#This Row],[Myyntihinta]]-Table1[[#This Row],[Ostohinta]]</f>
        <v>63.430000000000007</v>
      </c>
    </row>
    <row r="6597" spans="1:11" x14ac:dyDescent="0.2">
      <c r="A6597">
        <v>57095</v>
      </c>
      <c r="B6597" s="21">
        <v>44719</v>
      </c>
      <c r="C6597" s="26" t="s">
        <v>840</v>
      </c>
      <c r="D6597">
        <v>1</v>
      </c>
      <c r="E6597">
        <v>7</v>
      </c>
      <c r="F6597">
        <v>26</v>
      </c>
      <c r="G6597">
        <v>20.7</v>
      </c>
      <c r="H6597" t="str">
        <f>_xlfn.XLOOKUP(Table1[[#This Row],[MyyjäID]],myyjat!$A$2:$A$16,myyjat!$B$2:$B$16)</f>
        <v>Rauno</v>
      </c>
      <c r="I6597">
        <f>_xlfn.XLOOKUP(Table1[[#This Row],[Tuotenumero]],tuotteet!$A$2:$A$26,tuotteet!$C$2:$C$26)</f>
        <v>4</v>
      </c>
      <c r="J6597" t="str">
        <f>_xlfn.XLOOKUP(Table1[[#This Row],[ryhmäID]],ryhmat!$A$2:$A$7,ryhmat!$B$2:$B$7)</f>
        <v>Tarvikkeet</v>
      </c>
      <c r="K6597">
        <f>Table1[[#This Row],[Myyntihinta]]-Table1[[#This Row],[Ostohinta]]</f>
        <v>5.3000000000000007</v>
      </c>
    </row>
    <row r="6598" spans="1:11" x14ac:dyDescent="0.2">
      <c r="A6598">
        <v>57096</v>
      </c>
      <c r="B6598" s="21">
        <v>44721</v>
      </c>
      <c r="C6598" s="26" t="s">
        <v>840</v>
      </c>
      <c r="D6598">
        <v>1</v>
      </c>
      <c r="E6598">
        <v>13</v>
      </c>
      <c r="F6598">
        <v>25</v>
      </c>
      <c r="G6598">
        <v>19.91</v>
      </c>
      <c r="H6598" t="str">
        <f>_xlfn.XLOOKUP(Table1[[#This Row],[MyyjäID]],myyjat!$A$2:$A$16,myyjat!$B$2:$B$16)</f>
        <v>Mari</v>
      </c>
      <c r="I6598">
        <f>_xlfn.XLOOKUP(Table1[[#This Row],[Tuotenumero]],tuotteet!$A$2:$A$26,tuotteet!$C$2:$C$26)</f>
        <v>4</v>
      </c>
      <c r="J6598" t="str">
        <f>_xlfn.XLOOKUP(Table1[[#This Row],[ryhmäID]],ryhmat!$A$2:$A$7,ryhmat!$B$2:$B$7)</f>
        <v>Tarvikkeet</v>
      </c>
      <c r="K6598">
        <f>Table1[[#This Row],[Myyntihinta]]-Table1[[#This Row],[Ostohinta]]</f>
        <v>5.09</v>
      </c>
    </row>
    <row r="6599" spans="1:11" x14ac:dyDescent="0.2">
      <c r="A6599">
        <v>57097</v>
      </c>
      <c r="B6599" s="21">
        <v>44721</v>
      </c>
      <c r="C6599" s="26" t="s">
        <v>836</v>
      </c>
      <c r="D6599">
        <v>1</v>
      </c>
      <c r="E6599">
        <v>1</v>
      </c>
      <c r="F6599">
        <v>241</v>
      </c>
      <c r="G6599">
        <v>126.61</v>
      </c>
      <c r="H6599" t="str">
        <f>_xlfn.XLOOKUP(Table1[[#This Row],[MyyjäID]],myyjat!$A$2:$A$16,myyjat!$B$2:$B$16)</f>
        <v>Jani</v>
      </c>
      <c r="I6599">
        <f>_xlfn.XLOOKUP(Table1[[#This Row],[Tuotenumero]],tuotteet!$A$2:$A$26,tuotteet!$C$2:$C$26)</f>
        <v>6</v>
      </c>
      <c r="J6599" t="str">
        <f>_xlfn.XLOOKUP(Table1[[#This Row],[ryhmäID]],ryhmat!$A$2:$A$7,ryhmat!$B$2:$B$7)</f>
        <v>Digiboxit</v>
      </c>
      <c r="K6599">
        <f>Table1[[#This Row],[Myyntihinta]]-Table1[[#This Row],[Ostohinta]]</f>
        <v>114.39</v>
      </c>
    </row>
    <row r="6600" spans="1:11" x14ac:dyDescent="0.2">
      <c r="A6600">
        <v>57098</v>
      </c>
      <c r="B6600" s="21">
        <v>44724</v>
      </c>
      <c r="C6600" s="26" t="s">
        <v>834</v>
      </c>
      <c r="D6600">
        <v>1</v>
      </c>
      <c r="E6600">
        <v>3</v>
      </c>
      <c r="F6600">
        <v>234</v>
      </c>
      <c r="G6600">
        <v>178.8</v>
      </c>
      <c r="H6600" t="str">
        <f>_xlfn.XLOOKUP(Table1[[#This Row],[MyyjäID]],myyjat!$A$2:$A$16,myyjat!$B$2:$B$16)</f>
        <v>Pekka</v>
      </c>
      <c r="I6600">
        <f>_xlfn.XLOOKUP(Table1[[#This Row],[Tuotenumero]],tuotteet!$A$2:$A$26,tuotteet!$C$2:$C$26)</f>
        <v>2</v>
      </c>
      <c r="J6600" t="str">
        <f>_xlfn.XLOOKUP(Table1[[#This Row],[ryhmäID]],ryhmat!$A$2:$A$7,ryhmat!$B$2:$B$7)</f>
        <v>Kuvantoisto</v>
      </c>
      <c r="K6600">
        <f>Table1[[#This Row],[Myyntihinta]]-Table1[[#This Row],[Ostohinta]]</f>
        <v>55.199999999999989</v>
      </c>
    </row>
    <row r="6601" spans="1:11" x14ac:dyDescent="0.2">
      <c r="A6601">
        <v>57099</v>
      </c>
      <c r="B6601" s="21">
        <v>44724</v>
      </c>
      <c r="C6601" s="26" t="s">
        <v>840</v>
      </c>
      <c r="D6601">
        <v>1</v>
      </c>
      <c r="E6601">
        <v>6</v>
      </c>
      <c r="F6601">
        <v>24</v>
      </c>
      <c r="G6601">
        <v>20.23</v>
      </c>
      <c r="H6601" t="str">
        <f>_xlfn.XLOOKUP(Table1[[#This Row],[MyyjäID]],myyjat!$A$2:$A$16,myyjat!$B$2:$B$16)</f>
        <v>Hessu</v>
      </c>
      <c r="I6601">
        <f>_xlfn.XLOOKUP(Table1[[#This Row],[Tuotenumero]],tuotteet!$A$2:$A$26,tuotteet!$C$2:$C$26)</f>
        <v>4</v>
      </c>
      <c r="J6601" t="str">
        <f>_xlfn.XLOOKUP(Table1[[#This Row],[ryhmäID]],ryhmat!$A$2:$A$7,ryhmat!$B$2:$B$7)</f>
        <v>Tarvikkeet</v>
      </c>
      <c r="K6601">
        <f>Table1[[#This Row],[Myyntihinta]]-Table1[[#This Row],[Ostohinta]]</f>
        <v>3.7699999999999996</v>
      </c>
    </row>
    <row r="6602" spans="1:11" x14ac:dyDescent="0.2">
      <c r="A6602">
        <v>57100</v>
      </c>
      <c r="B6602" s="21">
        <v>44730</v>
      </c>
      <c r="C6602" s="26" t="s">
        <v>840</v>
      </c>
      <c r="D6602">
        <v>1</v>
      </c>
      <c r="E6602">
        <v>9</v>
      </c>
      <c r="F6602">
        <v>25</v>
      </c>
      <c r="G6602">
        <v>18.91</v>
      </c>
      <c r="H6602" t="str">
        <f>_xlfn.XLOOKUP(Table1[[#This Row],[MyyjäID]],myyjat!$A$2:$A$16,myyjat!$B$2:$B$16)</f>
        <v>Maija</v>
      </c>
      <c r="I6602">
        <f>_xlfn.XLOOKUP(Table1[[#This Row],[Tuotenumero]],tuotteet!$A$2:$A$26,tuotteet!$C$2:$C$26)</f>
        <v>4</v>
      </c>
      <c r="J6602" t="str">
        <f>_xlfn.XLOOKUP(Table1[[#This Row],[ryhmäID]],ryhmat!$A$2:$A$7,ryhmat!$B$2:$B$7)</f>
        <v>Tarvikkeet</v>
      </c>
      <c r="K6602">
        <f>Table1[[#This Row],[Myyntihinta]]-Table1[[#This Row],[Ostohinta]]</f>
        <v>6.09</v>
      </c>
    </row>
    <row r="6603" spans="1:11" x14ac:dyDescent="0.2">
      <c r="A6603">
        <v>57101</v>
      </c>
      <c r="B6603" s="21">
        <v>44733</v>
      </c>
      <c r="C6603" s="26" t="s">
        <v>840</v>
      </c>
      <c r="D6603">
        <v>1</v>
      </c>
      <c r="E6603">
        <v>7</v>
      </c>
      <c r="F6603">
        <v>24</v>
      </c>
      <c r="G6603">
        <v>19.39</v>
      </c>
      <c r="H6603" t="str">
        <f>_xlfn.XLOOKUP(Table1[[#This Row],[MyyjäID]],myyjat!$A$2:$A$16,myyjat!$B$2:$B$16)</f>
        <v>Rauno</v>
      </c>
      <c r="I6603">
        <f>_xlfn.XLOOKUP(Table1[[#This Row],[Tuotenumero]],tuotteet!$A$2:$A$26,tuotteet!$C$2:$C$26)</f>
        <v>4</v>
      </c>
      <c r="J6603" t="str">
        <f>_xlfn.XLOOKUP(Table1[[#This Row],[ryhmäID]],ryhmat!$A$2:$A$7,ryhmat!$B$2:$B$7)</f>
        <v>Tarvikkeet</v>
      </c>
      <c r="K6603">
        <f>Table1[[#This Row],[Myyntihinta]]-Table1[[#This Row],[Ostohinta]]</f>
        <v>4.6099999999999994</v>
      </c>
    </row>
    <row r="6604" spans="1:11" x14ac:dyDescent="0.2">
      <c r="A6604">
        <v>57102</v>
      </c>
      <c r="B6604" s="21">
        <v>44735</v>
      </c>
      <c r="C6604" s="26" t="s">
        <v>840</v>
      </c>
      <c r="D6604">
        <v>1</v>
      </c>
      <c r="E6604">
        <v>16</v>
      </c>
      <c r="F6604">
        <v>25</v>
      </c>
      <c r="G6604">
        <v>20.100000000000001</v>
      </c>
      <c r="H6604" t="str">
        <f>_xlfn.XLOOKUP(Table1[[#This Row],[MyyjäID]],myyjat!$A$2:$A$16,myyjat!$B$2:$B$16)</f>
        <v>Sanni</v>
      </c>
      <c r="I6604">
        <f>_xlfn.XLOOKUP(Table1[[#This Row],[Tuotenumero]],tuotteet!$A$2:$A$26,tuotteet!$C$2:$C$26)</f>
        <v>4</v>
      </c>
      <c r="J6604" t="str">
        <f>_xlfn.XLOOKUP(Table1[[#This Row],[ryhmäID]],ryhmat!$A$2:$A$7,ryhmat!$B$2:$B$7)</f>
        <v>Tarvikkeet</v>
      </c>
      <c r="K6604">
        <f>Table1[[#This Row],[Myyntihinta]]-Table1[[#This Row],[Ostohinta]]</f>
        <v>4.8999999999999986</v>
      </c>
    </row>
    <row r="6605" spans="1:11" x14ac:dyDescent="0.2">
      <c r="A6605">
        <v>57103</v>
      </c>
      <c r="B6605" s="21">
        <v>44738</v>
      </c>
      <c r="C6605" s="26" t="s">
        <v>835</v>
      </c>
      <c r="D6605">
        <v>1</v>
      </c>
      <c r="E6605">
        <v>9</v>
      </c>
      <c r="F6605">
        <v>160</v>
      </c>
      <c r="G6605">
        <v>91.73</v>
      </c>
      <c r="H6605" t="str">
        <f>_xlfn.XLOOKUP(Table1[[#This Row],[MyyjäID]],myyjat!$A$2:$A$16,myyjat!$B$2:$B$16)</f>
        <v>Maija</v>
      </c>
      <c r="I6605">
        <f>_xlfn.XLOOKUP(Table1[[#This Row],[Tuotenumero]],tuotteet!$A$2:$A$26,tuotteet!$C$2:$C$26)</f>
        <v>6</v>
      </c>
      <c r="J6605" t="str">
        <f>_xlfn.XLOOKUP(Table1[[#This Row],[ryhmäID]],ryhmat!$A$2:$A$7,ryhmat!$B$2:$B$7)</f>
        <v>Digiboxit</v>
      </c>
      <c r="K6605">
        <f>Table1[[#This Row],[Myyntihinta]]-Table1[[#This Row],[Ostohinta]]</f>
        <v>68.27</v>
      </c>
    </row>
    <row r="6606" spans="1:11" x14ac:dyDescent="0.2">
      <c r="A6606">
        <v>57104</v>
      </c>
      <c r="B6606" s="21">
        <v>44739</v>
      </c>
      <c r="C6606" s="26" t="s">
        <v>834</v>
      </c>
      <c r="D6606">
        <v>1</v>
      </c>
      <c r="E6606">
        <v>5</v>
      </c>
      <c r="F6606">
        <v>229</v>
      </c>
      <c r="G6606">
        <v>168.08</v>
      </c>
      <c r="H6606" t="str">
        <f>_xlfn.XLOOKUP(Table1[[#This Row],[MyyjäID]],myyjat!$A$2:$A$16,myyjat!$B$2:$B$16)</f>
        <v>Liisa</v>
      </c>
      <c r="I6606">
        <f>_xlfn.XLOOKUP(Table1[[#This Row],[Tuotenumero]],tuotteet!$A$2:$A$26,tuotteet!$C$2:$C$26)</f>
        <v>2</v>
      </c>
      <c r="J6606" t="str">
        <f>_xlfn.XLOOKUP(Table1[[#This Row],[ryhmäID]],ryhmat!$A$2:$A$7,ryhmat!$B$2:$B$7)</f>
        <v>Kuvantoisto</v>
      </c>
      <c r="K6606">
        <f>Table1[[#This Row],[Myyntihinta]]-Table1[[#This Row],[Ostohinta]]</f>
        <v>60.919999999999987</v>
      </c>
    </row>
    <row r="6607" spans="1:11" x14ac:dyDescent="0.2">
      <c r="A6607">
        <v>57105</v>
      </c>
      <c r="B6607" s="21">
        <v>44740</v>
      </c>
      <c r="C6607" s="26" t="s">
        <v>840</v>
      </c>
      <c r="D6607">
        <v>1</v>
      </c>
      <c r="E6607">
        <v>11</v>
      </c>
      <c r="F6607">
        <v>24</v>
      </c>
      <c r="G6607">
        <v>19.14</v>
      </c>
      <c r="H6607" t="str">
        <f>_xlfn.XLOOKUP(Table1[[#This Row],[MyyjäID]],myyjat!$A$2:$A$16,myyjat!$B$2:$B$16)</f>
        <v>Lisbeth</v>
      </c>
      <c r="I6607">
        <f>_xlfn.XLOOKUP(Table1[[#This Row],[Tuotenumero]],tuotteet!$A$2:$A$26,tuotteet!$C$2:$C$26)</f>
        <v>4</v>
      </c>
      <c r="J6607" t="str">
        <f>_xlfn.XLOOKUP(Table1[[#This Row],[ryhmäID]],ryhmat!$A$2:$A$7,ryhmat!$B$2:$B$7)</f>
        <v>Tarvikkeet</v>
      </c>
      <c r="K6607">
        <f>Table1[[#This Row],[Myyntihinta]]-Table1[[#This Row],[Ostohinta]]</f>
        <v>4.8599999999999994</v>
      </c>
    </row>
    <row r="6608" spans="1:11" x14ac:dyDescent="0.2">
      <c r="A6608">
        <v>57106</v>
      </c>
      <c r="B6608" s="21">
        <v>44743</v>
      </c>
      <c r="C6608" s="26" t="s">
        <v>840</v>
      </c>
      <c r="D6608">
        <v>1</v>
      </c>
      <c r="E6608">
        <v>14</v>
      </c>
      <c r="F6608">
        <v>24</v>
      </c>
      <c r="G6608">
        <v>19.09</v>
      </c>
      <c r="H6608" t="str">
        <f>_xlfn.XLOOKUP(Table1[[#This Row],[MyyjäID]],myyjat!$A$2:$A$16,myyjat!$B$2:$B$16)</f>
        <v>Hillevi</v>
      </c>
      <c r="I6608">
        <f>_xlfn.XLOOKUP(Table1[[#This Row],[Tuotenumero]],tuotteet!$A$2:$A$26,tuotteet!$C$2:$C$26)</f>
        <v>4</v>
      </c>
      <c r="J6608" t="str">
        <f>_xlfn.XLOOKUP(Table1[[#This Row],[ryhmäID]],ryhmat!$A$2:$A$7,ryhmat!$B$2:$B$7)</f>
        <v>Tarvikkeet</v>
      </c>
      <c r="K6608">
        <f>Table1[[#This Row],[Myyntihinta]]-Table1[[#This Row],[Ostohinta]]</f>
        <v>4.91</v>
      </c>
    </row>
    <row r="6609" spans="1:11" x14ac:dyDescent="0.2">
      <c r="A6609">
        <v>57107</v>
      </c>
      <c r="B6609" s="21">
        <v>44747</v>
      </c>
      <c r="C6609" s="26" t="s">
        <v>840</v>
      </c>
      <c r="D6609">
        <v>1</v>
      </c>
      <c r="E6609">
        <v>1</v>
      </c>
      <c r="F6609">
        <v>24</v>
      </c>
      <c r="G6609">
        <v>19.5</v>
      </c>
      <c r="H6609" t="str">
        <f>_xlfn.XLOOKUP(Table1[[#This Row],[MyyjäID]],myyjat!$A$2:$A$16,myyjat!$B$2:$B$16)</f>
        <v>Jani</v>
      </c>
      <c r="I6609">
        <f>_xlfn.XLOOKUP(Table1[[#This Row],[Tuotenumero]],tuotteet!$A$2:$A$26,tuotteet!$C$2:$C$26)</f>
        <v>4</v>
      </c>
      <c r="J6609" t="str">
        <f>_xlfn.XLOOKUP(Table1[[#This Row],[ryhmäID]],ryhmat!$A$2:$A$7,ryhmat!$B$2:$B$7)</f>
        <v>Tarvikkeet</v>
      </c>
      <c r="K6609">
        <f>Table1[[#This Row],[Myyntihinta]]-Table1[[#This Row],[Ostohinta]]</f>
        <v>4.5</v>
      </c>
    </row>
    <row r="6610" spans="1:11" x14ac:dyDescent="0.2">
      <c r="A6610">
        <v>57108</v>
      </c>
      <c r="B6610" s="21">
        <v>44748</v>
      </c>
      <c r="C6610" s="26" t="s">
        <v>836</v>
      </c>
      <c r="D6610">
        <v>1</v>
      </c>
      <c r="E6610">
        <v>5</v>
      </c>
      <c r="F6610">
        <v>252</v>
      </c>
      <c r="G6610">
        <v>122.9</v>
      </c>
      <c r="H6610" t="str">
        <f>_xlfn.XLOOKUP(Table1[[#This Row],[MyyjäID]],myyjat!$A$2:$A$16,myyjat!$B$2:$B$16)</f>
        <v>Liisa</v>
      </c>
      <c r="I6610">
        <f>_xlfn.XLOOKUP(Table1[[#This Row],[Tuotenumero]],tuotteet!$A$2:$A$26,tuotteet!$C$2:$C$26)</f>
        <v>6</v>
      </c>
      <c r="J6610" t="str">
        <f>_xlfn.XLOOKUP(Table1[[#This Row],[ryhmäID]],ryhmat!$A$2:$A$7,ryhmat!$B$2:$B$7)</f>
        <v>Digiboxit</v>
      </c>
      <c r="K6610">
        <f>Table1[[#This Row],[Myyntihinta]]-Table1[[#This Row],[Ostohinta]]</f>
        <v>129.1</v>
      </c>
    </row>
    <row r="6611" spans="1:11" x14ac:dyDescent="0.2">
      <c r="A6611">
        <v>57109</v>
      </c>
      <c r="B6611" s="21">
        <v>44753</v>
      </c>
      <c r="C6611" s="26" t="s">
        <v>840</v>
      </c>
      <c r="D6611">
        <v>1</v>
      </c>
      <c r="E6611">
        <v>5</v>
      </c>
      <c r="F6611">
        <v>26</v>
      </c>
      <c r="G6611">
        <v>20.28</v>
      </c>
      <c r="H6611" t="str">
        <f>_xlfn.XLOOKUP(Table1[[#This Row],[MyyjäID]],myyjat!$A$2:$A$16,myyjat!$B$2:$B$16)</f>
        <v>Liisa</v>
      </c>
      <c r="I6611">
        <f>_xlfn.XLOOKUP(Table1[[#This Row],[Tuotenumero]],tuotteet!$A$2:$A$26,tuotteet!$C$2:$C$26)</f>
        <v>4</v>
      </c>
      <c r="J6611" t="str">
        <f>_xlfn.XLOOKUP(Table1[[#This Row],[ryhmäID]],ryhmat!$A$2:$A$7,ryhmat!$B$2:$B$7)</f>
        <v>Tarvikkeet</v>
      </c>
      <c r="K6611">
        <f>Table1[[#This Row],[Myyntihinta]]-Table1[[#This Row],[Ostohinta]]</f>
        <v>5.7199999999999989</v>
      </c>
    </row>
    <row r="6612" spans="1:11" x14ac:dyDescent="0.2">
      <c r="A6612">
        <v>57110</v>
      </c>
      <c r="B6612" s="21">
        <v>44757</v>
      </c>
      <c r="C6612" s="26" t="s">
        <v>840</v>
      </c>
      <c r="D6612">
        <v>1</v>
      </c>
      <c r="E6612">
        <v>2</v>
      </c>
      <c r="F6612">
        <v>26</v>
      </c>
      <c r="G6612">
        <v>20.309999999999999</v>
      </c>
      <c r="H6612" t="str">
        <f>_xlfn.XLOOKUP(Table1[[#This Row],[MyyjäID]],myyjat!$A$2:$A$16,myyjat!$B$2:$B$16)</f>
        <v>Petteri</v>
      </c>
      <c r="I6612">
        <f>_xlfn.XLOOKUP(Table1[[#This Row],[Tuotenumero]],tuotteet!$A$2:$A$26,tuotteet!$C$2:$C$26)</f>
        <v>4</v>
      </c>
      <c r="J6612" t="str">
        <f>_xlfn.XLOOKUP(Table1[[#This Row],[ryhmäID]],ryhmat!$A$2:$A$7,ryhmat!$B$2:$B$7)</f>
        <v>Tarvikkeet</v>
      </c>
      <c r="K6612">
        <f>Table1[[#This Row],[Myyntihinta]]-Table1[[#This Row],[Ostohinta]]</f>
        <v>5.6900000000000013</v>
      </c>
    </row>
    <row r="6613" spans="1:11" x14ac:dyDescent="0.2">
      <c r="A6613">
        <v>57111</v>
      </c>
      <c r="B6613" s="21">
        <v>44758</v>
      </c>
      <c r="C6613" s="26" t="s">
        <v>834</v>
      </c>
      <c r="D6613">
        <v>1</v>
      </c>
      <c r="E6613">
        <v>5</v>
      </c>
      <c r="F6613">
        <v>236</v>
      </c>
      <c r="G6613">
        <v>165.9</v>
      </c>
      <c r="H6613" t="str">
        <f>_xlfn.XLOOKUP(Table1[[#This Row],[MyyjäID]],myyjat!$A$2:$A$16,myyjat!$B$2:$B$16)</f>
        <v>Liisa</v>
      </c>
      <c r="I6613">
        <f>_xlfn.XLOOKUP(Table1[[#This Row],[Tuotenumero]],tuotteet!$A$2:$A$26,tuotteet!$C$2:$C$26)</f>
        <v>2</v>
      </c>
      <c r="J6613" t="str">
        <f>_xlfn.XLOOKUP(Table1[[#This Row],[ryhmäID]],ryhmat!$A$2:$A$7,ryhmat!$B$2:$B$7)</f>
        <v>Kuvantoisto</v>
      </c>
      <c r="K6613">
        <f>Table1[[#This Row],[Myyntihinta]]-Table1[[#This Row],[Ostohinta]]</f>
        <v>70.099999999999994</v>
      </c>
    </row>
    <row r="6614" spans="1:11" x14ac:dyDescent="0.2">
      <c r="A6614">
        <v>57112</v>
      </c>
      <c r="B6614" s="21">
        <v>44760</v>
      </c>
      <c r="C6614" s="26" t="s">
        <v>840</v>
      </c>
      <c r="D6614">
        <v>1</v>
      </c>
      <c r="E6614">
        <v>16</v>
      </c>
      <c r="F6614">
        <v>25</v>
      </c>
      <c r="G6614">
        <v>19.88</v>
      </c>
      <c r="H6614" t="str">
        <f>_xlfn.XLOOKUP(Table1[[#This Row],[MyyjäID]],myyjat!$A$2:$A$16,myyjat!$B$2:$B$16)</f>
        <v>Sanni</v>
      </c>
      <c r="I6614">
        <f>_xlfn.XLOOKUP(Table1[[#This Row],[Tuotenumero]],tuotteet!$A$2:$A$26,tuotteet!$C$2:$C$26)</f>
        <v>4</v>
      </c>
      <c r="J6614" t="str">
        <f>_xlfn.XLOOKUP(Table1[[#This Row],[ryhmäID]],ryhmat!$A$2:$A$7,ryhmat!$B$2:$B$7)</f>
        <v>Tarvikkeet</v>
      </c>
      <c r="K6614">
        <f>Table1[[#This Row],[Myyntihinta]]-Table1[[#This Row],[Ostohinta]]</f>
        <v>5.120000000000001</v>
      </c>
    </row>
    <row r="6615" spans="1:11" x14ac:dyDescent="0.2">
      <c r="A6615">
        <v>57113</v>
      </c>
      <c r="B6615" s="21">
        <v>44763</v>
      </c>
      <c r="C6615" s="26" t="s">
        <v>834</v>
      </c>
      <c r="D6615">
        <v>1</v>
      </c>
      <c r="E6615">
        <v>10</v>
      </c>
      <c r="F6615">
        <v>239</v>
      </c>
      <c r="G6615">
        <v>176.07</v>
      </c>
      <c r="H6615" t="str">
        <f>_xlfn.XLOOKUP(Table1[[#This Row],[MyyjäID]],myyjat!$A$2:$A$16,myyjat!$B$2:$B$16)</f>
        <v>Jenni</v>
      </c>
      <c r="I6615">
        <f>_xlfn.XLOOKUP(Table1[[#This Row],[Tuotenumero]],tuotteet!$A$2:$A$26,tuotteet!$C$2:$C$26)</f>
        <v>2</v>
      </c>
      <c r="J6615" t="str">
        <f>_xlfn.XLOOKUP(Table1[[#This Row],[ryhmäID]],ryhmat!$A$2:$A$7,ryhmat!$B$2:$B$7)</f>
        <v>Kuvantoisto</v>
      </c>
      <c r="K6615">
        <f>Table1[[#This Row],[Myyntihinta]]-Table1[[#This Row],[Ostohinta]]</f>
        <v>62.930000000000007</v>
      </c>
    </row>
    <row r="6616" spans="1:11" x14ac:dyDescent="0.2">
      <c r="A6616">
        <v>57114</v>
      </c>
      <c r="B6616" s="21">
        <v>44765</v>
      </c>
      <c r="C6616" s="26" t="s">
        <v>840</v>
      </c>
      <c r="D6616">
        <v>1</v>
      </c>
      <c r="E6616">
        <v>3</v>
      </c>
      <c r="F6616">
        <v>25</v>
      </c>
      <c r="G6616">
        <v>20.14</v>
      </c>
      <c r="H6616" t="str">
        <f>_xlfn.XLOOKUP(Table1[[#This Row],[MyyjäID]],myyjat!$A$2:$A$16,myyjat!$B$2:$B$16)</f>
        <v>Pekka</v>
      </c>
      <c r="I6616">
        <f>_xlfn.XLOOKUP(Table1[[#This Row],[Tuotenumero]],tuotteet!$A$2:$A$26,tuotteet!$C$2:$C$26)</f>
        <v>4</v>
      </c>
      <c r="J6616" t="str">
        <f>_xlfn.XLOOKUP(Table1[[#This Row],[ryhmäID]],ryhmat!$A$2:$A$7,ryhmat!$B$2:$B$7)</f>
        <v>Tarvikkeet</v>
      </c>
      <c r="K6616">
        <f>Table1[[#This Row],[Myyntihinta]]-Table1[[#This Row],[Ostohinta]]</f>
        <v>4.8599999999999994</v>
      </c>
    </row>
    <row r="6617" spans="1:11" x14ac:dyDescent="0.2">
      <c r="A6617">
        <v>57115</v>
      </c>
      <c r="B6617" s="21">
        <v>44766</v>
      </c>
      <c r="C6617" s="26" t="s">
        <v>835</v>
      </c>
      <c r="D6617">
        <v>1</v>
      </c>
      <c r="E6617">
        <v>1</v>
      </c>
      <c r="F6617">
        <v>154</v>
      </c>
      <c r="G6617">
        <v>94.5</v>
      </c>
      <c r="H6617" t="str">
        <f>_xlfn.XLOOKUP(Table1[[#This Row],[MyyjäID]],myyjat!$A$2:$A$16,myyjat!$B$2:$B$16)</f>
        <v>Jani</v>
      </c>
      <c r="I6617">
        <f>_xlfn.XLOOKUP(Table1[[#This Row],[Tuotenumero]],tuotteet!$A$2:$A$26,tuotteet!$C$2:$C$26)</f>
        <v>6</v>
      </c>
      <c r="J6617" t="str">
        <f>_xlfn.XLOOKUP(Table1[[#This Row],[ryhmäID]],ryhmat!$A$2:$A$7,ryhmat!$B$2:$B$7)</f>
        <v>Digiboxit</v>
      </c>
      <c r="K6617">
        <f>Table1[[#This Row],[Myyntihinta]]-Table1[[#This Row],[Ostohinta]]</f>
        <v>59.5</v>
      </c>
    </row>
    <row r="6618" spans="1:11" x14ac:dyDescent="0.2">
      <c r="A6618">
        <v>57116</v>
      </c>
      <c r="B6618" s="21">
        <v>44767</v>
      </c>
      <c r="C6618" s="26" t="s">
        <v>840</v>
      </c>
      <c r="D6618">
        <v>1</v>
      </c>
      <c r="E6618">
        <v>16</v>
      </c>
      <c r="F6618">
        <v>26</v>
      </c>
      <c r="G6618">
        <v>19.93</v>
      </c>
      <c r="H6618" t="str">
        <f>_xlfn.XLOOKUP(Table1[[#This Row],[MyyjäID]],myyjat!$A$2:$A$16,myyjat!$B$2:$B$16)</f>
        <v>Sanni</v>
      </c>
      <c r="I6618">
        <f>_xlfn.XLOOKUP(Table1[[#This Row],[Tuotenumero]],tuotteet!$A$2:$A$26,tuotteet!$C$2:$C$26)</f>
        <v>4</v>
      </c>
      <c r="J6618" t="str">
        <f>_xlfn.XLOOKUP(Table1[[#This Row],[ryhmäID]],ryhmat!$A$2:$A$7,ryhmat!$B$2:$B$7)</f>
        <v>Tarvikkeet</v>
      </c>
      <c r="K6618">
        <f>Table1[[#This Row],[Myyntihinta]]-Table1[[#This Row],[Ostohinta]]</f>
        <v>6.07</v>
      </c>
    </row>
    <row r="6619" spans="1:11" x14ac:dyDescent="0.2">
      <c r="A6619">
        <v>57117</v>
      </c>
      <c r="B6619" s="21">
        <v>44769</v>
      </c>
      <c r="C6619" s="26" t="s">
        <v>840</v>
      </c>
      <c r="D6619">
        <v>1</v>
      </c>
      <c r="E6619">
        <v>7</v>
      </c>
      <c r="F6619">
        <v>26</v>
      </c>
      <c r="G6619">
        <v>19.940000000000001</v>
      </c>
      <c r="H6619" t="str">
        <f>_xlfn.XLOOKUP(Table1[[#This Row],[MyyjäID]],myyjat!$A$2:$A$16,myyjat!$B$2:$B$16)</f>
        <v>Rauno</v>
      </c>
      <c r="I6619">
        <f>_xlfn.XLOOKUP(Table1[[#This Row],[Tuotenumero]],tuotteet!$A$2:$A$26,tuotteet!$C$2:$C$26)</f>
        <v>4</v>
      </c>
      <c r="J6619" t="str">
        <f>_xlfn.XLOOKUP(Table1[[#This Row],[ryhmäID]],ryhmat!$A$2:$A$7,ryhmat!$B$2:$B$7)</f>
        <v>Tarvikkeet</v>
      </c>
      <c r="K6619">
        <f>Table1[[#This Row],[Myyntihinta]]-Table1[[#This Row],[Ostohinta]]</f>
        <v>6.0599999999999987</v>
      </c>
    </row>
    <row r="6620" spans="1:11" x14ac:dyDescent="0.2">
      <c r="A6620">
        <v>57118</v>
      </c>
      <c r="B6620" s="21">
        <v>44773</v>
      </c>
      <c r="C6620" s="26" t="s">
        <v>840</v>
      </c>
      <c r="D6620">
        <v>1</v>
      </c>
      <c r="E6620">
        <v>15</v>
      </c>
      <c r="F6620">
        <v>25</v>
      </c>
      <c r="G6620">
        <v>19.52</v>
      </c>
      <c r="H6620" t="str">
        <f>_xlfn.XLOOKUP(Table1[[#This Row],[MyyjäID]],myyjat!$A$2:$A$16,myyjat!$B$2:$B$16)</f>
        <v>Sohvi</v>
      </c>
      <c r="I6620">
        <f>_xlfn.XLOOKUP(Table1[[#This Row],[Tuotenumero]],tuotteet!$A$2:$A$26,tuotteet!$C$2:$C$26)</f>
        <v>4</v>
      </c>
      <c r="J6620" t="str">
        <f>_xlfn.XLOOKUP(Table1[[#This Row],[ryhmäID]],ryhmat!$A$2:$A$7,ryhmat!$B$2:$B$7)</f>
        <v>Tarvikkeet</v>
      </c>
      <c r="K6620">
        <f>Table1[[#This Row],[Myyntihinta]]-Table1[[#This Row],[Ostohinta]]</f>
        <v>5.48</v>
      </c>
    </row>
    <row r="6621" spans="1:11" x14ac:dyDescent="0.2">
      <c r="A6621">
        <v>57119</v>
      </c>
      <c r="B6621" s="21">
        <v>44773</v>
      </c>
      <c r="C6621" s="26" t="s">
        <v>836</v>
      </c>
      <c r="D6621">
        <v>1</v>
      </c>
      <c r="E6621">
        <v>1</v>
      </c>
      <c r="F6621">
        <v>237</v>
      </c>
      <c r="G6621">
        <v>131.59</v>
      </c>
      <c r="H6621" t="str">
        <f>_xlfn.XLOOKUP(Table1[[#This Row],[MyyjäID]],myyjat!$A$2:$A$16,myyjat!$B$2:$B$16)</f>
        <v>Jani</v>
      </c>
      <c r="I6621">
        <f>_xlfn.XLOOKUP(Table1[[#This Row],[Tuotenumero]],tuotteet!$A$2:$A$26,tuotteet!$C$2:$C$26)</f>
        <v>6</v>
      </c>
      <c r="J6621" t="str">
        <f>_xlfn.XLOOKUP(Table1[[#This Row],[ryhmäID]],ryhmat!$A$2:$A$7,ryhmat!$B$2:$B$7)</f>
        <v>Digiboxit</v>
      </c>
      <c r="K6621">
        <f>Table1[[#This Row],[Myyntihinta]]-Table1[[#This Row],[Ostohinta]]</f>
        <v>105.41</v>
      </c>
    </row>
    <row r="6622" spans="1:11" x14ac:dyDescent="0.2">
      <c r="A6622">
        <v>57120</v>
      </c>
      <c r="B6622" s="21">
        <v>44777</v>
      </c>
      <c r="C6622" s="26" t="s">
        <v>840</v>
      </c>
      <c r="D6622">
        <v>1</v>
      </c>
      <c r="E6622">
        <v>2</v>
      </c>
      <c r="F6622">
        <v>25</v>
      </c>
      <c r="G6622">
        <v>19.25</v>
      </c>
      <c r="H6622" t="str">
        <f>_xlfn.XLOOKUP(Table1[[#This Row],[MyyjäID]],myyjat!$A$2:$A$16,myyjat!$B$2:$B$16)</f>
        <v>Petteri</v>
      </c>
      <c r="I6622">
        <f>_xlfn.XLOOKUP(Table1[[#This Row],[Tuotenumero]],tuotteet!$A$2:$A$26,tuotteet!$C$2:$C$26)</f>
        <v>4</v>
      </c>
      <c r="J6622" t="str">
        <f>_xlfn.XLOOKUP(Table1[[#This Row],[ryhmäID]],ryhmat!$A$2:$A$7,ryhmat!$B$2:$B$7)</f>
        <v>Tarvikkeet</v>
      </c>
      <c r="K6622">
        <f>Table1[[#This Row],[Myyntihinta]]-Table1[[#This Row],[Ostohinta]]</f>
        <v>5.75</v>
      </c>
    </row>
    <row r="6623" spans="1:11" x14ac:dyDescent="0.2">
      <c r="A6623">
        <v>57121</v>
      </c>
      <c r="B6623" s="21">
        <v>44780</v>
      </c>
      <c r="C6623" s="26" t="s">
        <v>840</v>
      </c>
      <c r="D6623">
        <v>1</v>
      </c>
      <c r="E6623">
        <v>1</v>
      </c>
      <c r="F6623">
        <v>24</v>
      </c>
      <c r="G6623">
        <v>19.559999999999999</v>
      </c>
      <c r="H6623" t="str">
        <f>_xlfn.XLOOKUP(Table1[[#This Row],[MyyjäID]],myyjat!$A$2:$A$16,myyjat!$B$2:$B$16)</f>
        <v>Jani</v>
      </c>
      <c r="I6623">
        <f>_xlfn.XLOOKUP(Table1[[#This Row],[Tuotenumero]],tuotteet!$A$2:$A$26,tuotteet!$C$2:$C$26)</f>
        <v>4</v>
      </c>
      <c r="J6623" t="str">
        <f>_xlfn.XLOOKUP(Table1[[#This Row],[ryhmäID]],ryhmat!$A$2:$A$7,ryhmat!$B$2:$B$7)</f>
        <v>Tarvikkeet</v>
      </c>
      <c r="K6623">
        <f>Table1[[#This Row],[Myyntihinta]]-Table1[[#This Row],[Ostohinta]]</f>
        <v>4.4400000000000013</v>
      </c>
    </row>
    <row r="6624" spans="1:11" x14ac:dyDescent="0.2">
      <c r="A6624">
        <v>57122</v>
      </c>
      <c r="B6624" s="21">
        <v>44782</v>
      </c>
      <c r="C6624" s="26" t="s">
        <v>840</v>
      </c>
      <c r="D6624">
        <v>1</v>
      </c>
      <c r="E6624">
        <v>7</v>
      </c>
      <c r="F6624">
        <v>24</v>
      </c>
      <c r="G6624">
        <v>20.5</v>
      </c>
      <c r="H6624" t="str">
        <f>_xlfn.XLOOKUP(Table1[[#This Row],[MyyjäID]],myyjat!$A$2:$A$16,myyjat!$B$2:$B$16)</f>
        <v>Rauno</v>
      </c>
      <c r="I6624">
        <f>_xlfn.XLOOKUP(Table1[[#This Row],[Tuotenumero]],tuotteet!$A$2:$A$26,tuotteet!$C$2:$C$26)</f>
        <v>4</v>
      </c>
      <c r="J6624" t="str">
        <f>_xlfn.XLOOKUP(Table1[[#This Row],[ryhmäID]],ryhmat!$A$2:$A$7,ryhmat!$B$2:$B$7)</f>
        <v>Tarvikkeet</v>
      </c>
      <c r="K6624">
        <f>Table1[[#This Row],[Myyntihinta]]-Table1[[#This Row],[Ostohinta]]</f>
        <v>3.5</v>
      </c>
    </row>
    <row r="6625" spans="1:11" x14ac:dyDescent="0.2">
      <c r="A6625">
        <v>57123</v>
      </c>
      <c r="B6625" s="21">
        <v>44786</v>
      </c>
      <c r="C6625" s="26" t="s">
        <v>834</v>
      </c>
      <c r="D6625">
        <v>1</v>
      </c>
      <c r="E6625">
        <v>7</v>
      </c>
      <c r="F6625">
        <v>226</v>
      </c>
      <c r="G6625">
        <v>164.25</v>
      </c>
      <c r="H6625" t="str">
        <f>_xlfn.XLOOKUP(Table1[[#This Row],[MyyjäID]],myyjat!$A$2:$A$16,myyjat!$B$2:$B$16)</f>
        <v>Rauno</v>
      </c>
      <c r="I6625">
        <f>_xlfn.XLOOKUP(Table1[[#This Row],[Tuotenumero]],tuotteet!$A$2:$A$26,tuotteet!$C$2:$C$26)</f>
        <v>2</v>
      </c>
      <c r="J6625" t="str">
        <f>_xlfn.XLOOKUP(Table1[[#This Row],[ryhmäID]],ryhmat!$A$2:$A$7,ryhmat!$B$2:$B$7)</f>
        <v>Kuvantoisto</v>
      </c>
      <c r="K6625">
        <f>Table1[[#This Row],[Myyntihinta]]-Table1[[#This Row],[Ostohinta]]</f>
        <v>61.75</v>
      </c>
    </row>
    <row r="6626" spans="1:11" x14ac:dyDescent="0.2">
      <c r="A6626">
        <v>57124</v>
      </c>
      <c r="B6626" s="21">
        <v>44786</v>
      </c>
      <c r="C6626" s="26" t="s">
        <v>840</v>
      </c>
      <c r="D6626">
        <v>1</v>
      </c>
      <c r="E6626">
        <v>7</v>
      </c>
      <c r="F6626">
        <v>25</v>
      </c>
      <c r="G6626">
        <v>19.38</v>
      </c>
      <c r="H6626" t="str">
        <f>_xlfn.XLOOKUP(Table1[[#This Row],[MyyjäID]],myyjat!$A$2:$A$16,myyjat!$B$2:$B$16)</f>
        <v>Rauno</v>
      </c>
      <c r="I6626">
        <f>_xlfn.XLOOKUP(Table1[[#This Row],[Tuotenumero]],tuotteet!$A$2:$A$26,tuotteet!$C$2:$C$26)</f>
        <v>4</v>
      </c>
      <c r="J6626" t="str">
        <f>_xlfn.XLOOKUP(Table1[[#This Row],[ryhmäID]],ryhmat!$A$2:$A$7,ryhmat!$B$2:$B$7)</f>
        <v>Tarvikkeet</v>
      </c>
      <c r="K6626">
        <f>Table1[[#This Row],[Myyntihinta]]-Table1[[#This Row],[Ostohinta]]</f>
        <v>5.620000000000001</v>
      </c>
    </row>
    <row r="6627" spans="1:11" x14ac:dyDescent="0.2">
      <c r="A6627">
        <v>57125</v>
      </c>
      <c r="B6627" s="21">
        <v>44789</v>
      </c>
      <c r="C6627" s="26" t="s">
        <v>840</v>
      </c>
      <c r="D6627">
        <v>1</v>
      </c>
      <c r="E6627">
        <v>13</v>
      </c>
      <c r="F6627">
        <v>24</v>
      </c>
      <c r="G6627">
        <v>20.75</v>
      </c>
      <c r="H6627" t="str">
        <f>_xlfn.XLOOKUP(Table1[[#This Row],[MyyjäID]],myyjat!$A$2:$A$16,myyjat!$B$2:$B$16)</f>
        <v>Mari</v>
      </c>
      <c r="I6627">
        <f>_xlfn.XLOOKUP(Table1[[#This Row],[Tuotenumero]],tuotteet!$A$2:$A$26,tuotteet!$C$2:$C$26)</f>
        <v>4</v>
      </c>
      <c r="J6627" t="str">
        <f>_xlfn.XLOOKUP(Table1[[#This Row],[ryhmäID]],ryhmat!$A$2:$A$7,ryhmat!$B$2:$B$7)</f>
        <v>Tarvikkeet</v>
      </c>
      <c r="K6627">
        <f>Table1[[#This Row],[Myyntihinta]]-Table1[[#This Row],[Ostohinta]]</f>
        <v>3.25</v>
      </c>
    </row>
    <row r="6628" spans="1:11" x14ac:dyDescent="0.2">
      <c r="A6628">
        <v>57126</v>
      </c>
      <c r="B6628" s="21">
        <v>44790</v>
      </c>
      <c r="C6628" s="26" t="s">
        <v>836</v>
      </c>
      <c r="D6628">
        <v>1</v>
      </c>
      <c r="E6628">
        <v>10</v>
      </c>
      <c r="F6628">
        <v>242</v>
      </c>
      <c r="G6628">
        <v>125.36</v>
      </c>
      <c r="H6628" t="str">
        <f>_xlfn.XLOOKUP(Table1[[#This Row],[MyyjäID]],myyjat!$A$2:$A$16,myyjat!$B$2:$B$16)</f>
        <v>Jenni</v>
      </c>
      <c r="I6628">
        <f>_xlfn.XLOOKUP(Table1[[#This Row],[Tuotenumero]],tuotteet!$A$2:$A$26,tuotteet!$C$2:$C$26)</f>
        <v>6</v>
      </c>
      <c r="J6628" t="str">
        <f>_xlfn.XLOOKUP(Table1[[#This Row],[ryhmäID]],ryhmat!$A$2:$A$7,ryhmat!$B$2:$B$7)</f>
        <v>Digiboxit</v>
      </c>
      <c r="K6628">
        <f>Table1[[#This Row],[Myyntihinta]]-Table1[[#This Row],[Ostohinta]]</f>
        <v>116.64</v>
      </c>
    </row>
    <row r="6629" spans="1:11" x14ac:dyDescent="0.2">
      <c r="A6629">
        <v>57127</v>
      </c>
      <c r="B6629" s="21">
        <v>44794</v>
      </c>
      <c r="C6629" s="26" t="s">
        <v>840</v>
      </c>
      <c r="D6629">
        <v>1</v>
      </c>
      <c r="E6629">
        <v>19</v>
      </c>
      <c r="F6629">
        <v>25</v>
      </c>
      <c r="G6629">
        <v>20.100000000000001</v>
      </c>
      <c r="H6629" t="str">
        <f>_xlfn.XLOOKUP(Table1[[#This Row],[MyyjäID]],myyjat!$A$2:$A$16,myyjat!$B$2:$B$16)</f>
        <v>Valtteri</v>
      </c>
      <c r="I6629">
        <f>_xlfn.XLOOKUP(Table1[[#This Row],[Tuotenumero]],tuotteet!$A$2:$A$26,tuotteet!$C$2:$C$26)</f>
        <v>4</v>
      </c>
      <c r="J6629" t="str">
        <f>_xlfn.XLOOKUP(Table1[[#This Row],[ryhmäID]],ryhmat!$A$2:$A$7,ryhmat!$B$2:$B$7)</f>
        <v>Tarvikkeet</v>
      </c>
      <c r="K6629">
        <f>Table1[[#This Row],[Myyntihinta]]-Table1[[#This Row],[Ostohinta]]</f>
        <v>4.8999999999999986</v>
      </c>
    </row>
    <row r="6630" spans="1:11" x14ac:dyDescent="0.2">
      <c r="A6630">
        <v>57128</v>
      </c>
      <c r="B6630" s="21">
        <v>44796</v>
      </c>
      <c r="C6630" s="26" t="s">
        <v>836</v>
      </c>
      <c r="D6630">
        <v>1</v>
      </c>
      <c r="E6630">
        <v>10</v>
      </c>
      <c r="F6630">
        <v>237</v>
      </c>
      <c r="G6630">
        <v>123.33</v>
      </c>
      <c r="H6630" t="str">
        <f>_xlfn.XLOOKUP(Table1[[#This Row],[MyyjäID]],myyjat!$A$2:$A$16,myyjat!$B$2:$B$16)</f>
        <v>Jenni</v>
      </c>
      <c r="I6630">
        <f>_xlfn.XLOOKUP(Table1[[#This Row],[Tuotenumero]],tuotteet!$A$2:$A$26,tuotteet!$C$2:$C$26)</f>
        <v>6</v>
      </c>
      <c r="J6630" t="str">
        <f>_xlfn.XLOOKUP(Table1[[#This Row],[ryhmäID]],ryhmat!$A$2:$A$7,ryhmat!$B$2:$B$7)</f>
        <v>Digiboxit</v>
      </c>
      <c r="K6630">
        <f>Table1[[#This Row],[Myyntihinta]]-Table1[[#This Row],[Ostohinta]]</f>
        <v>113.67</v>
      </c>
    </row>
    <row r="6631" spans="1:11" x14ac:dyDescent="0.2">
      <c r="A6631">
        <v>57129</v>
      </c>
      <c r="B6631" s="21">
        <v>44800</v>
      </c>
      <c r="C6631" s="26" t="s">
        <v>840</v>
      </c>
      <c r="D6631">
        <v>1</v>
      </c>
      <c r="E6631">
        <v>10</v>
      </c>
      <c r="F6631">
        <v>25</v>
      </c>
      <c r="G6631">
        <v>19.190000000000001</v>
      </c>
      <c r="H6631" t="str">
        <f>_xlfn.XLOOKUP(Table1[[#This Row],[MyyjäID]],myyjat!$A$2:$A$16,myyjat!$B$2:$B$16)</f>
        <v>Jenni</v>
      </c>
      <c r="I6631">
        <f>_xlfn.XLOOKUP(Table1[[#This Row],[Tuotenumero]],tuotteet!$A$2:$A$26,tuotteet!$C$2:$C$26)</f>
        <v>4</v>
      </c>
      <c r="J6631" t="str">
        <f>_xlfn.XLOOKUP(Table1[[#This Row],[ryhmäID]],ryhmat!$A$2:$A$7,ryhmat!$B$2:$B$7)</f>
        <v>Tarvikkeet</v>
      </c>
      <c r="K6631">
        <f>Table1[[#This Row],[Myyntihinta]]-Table1[[#This Row],[Ostohinta]]</f>
        <v>5.8099999999999987</v>
      </c>
    </row>
    <row r="6632" spans="1:11" x14ac:dyDescent="0.2">
      <c r="A6632">
        <v>57130</v>
      </c>
      <c r="B6632" s="21">
        <v>44801</v>
      </c>
      <c r="C6632" s="26" t="s">
        <v>835</v>
      </c>
      <c r="D6632">
        <v>1</v>
      </c>
      <c r="E6632">
        <v>3</v>
      </c>
      <c r="F6632">
        <v>159</v>
      </c>
      <c r="G6632">
        <v>91.59</v>
      </c>
      <c r="H6632" t="str">
        <f>_xlfn.XLOOKUP(Table1[[#This Row],[MyyjäID]],myyjat!$A$2:$A$16,myyjat!$B$2:$B$16)</f>
        <v>Pekka</v>
      </c>
      <c r="I6632">
        <f>_xlfn.XLOOKUP(Table1[[#This Row],[Tuotenumero]],tuotteet!$A$2:$A$26,tuotteet!$C$2:$C$26)</f>
        <v>6</v>
      </c>
      <c r="J6632" t="str">
        <f>_xlfn.XLOOKUP(Table1[[#This Row],[ryhmäID]],ryhmat!$A$2:$A$7,ryhmat!$B$2:$B$7)</f>
        <v>Digiboxit</v>
      </c>
      <c r="K6632">
        <f>Table1[[#This Row],[Myyntihinta]]-Table1[[#This Row],[Ostohinta]]</f>
        <v>67.41</v>
      </c>
    </row>
    <row r="6633" spans="1:11" x14ac:dyDescent="0.2">
      <c r="A6633">
        <v>57131</v>
      </c>
      <c r="B6633" s="21">
        <v>44805</v>
      </c>
      <c r="C6633" s="26" t="s">
        <v>840</v>
      </c>
      <c r="D6633">
        <v>1</v>
      </c>
      <c r="E6633">
        <v>18</v>
      </c>
      <c r="F6633">
        <v>25</v>
      </c>
      <c r="G6633">
        <v>20.3</v>
      </c>
      <c r="H6633" t="str">
        <f>_xlfn.XLOOKUP(Table1[[#This Row],[MyyjäID]],myyjat!$A$2:$A$16,myyjat!$B$2:$B$16)</f>
        <v>Juhani</v>
      </c>
      <c r="I6633">
        <f>_xlfn.XLOOKUP(Table1[[#This Row],[Tuotenumero]],tuotteet!$A$2:$A$26,tuotteet!$C$2:$C$26)</f>
        <v>4</v>
      </c>
      <c r="J6633" t="str">
        <f>_xlfn.XLOOKUP(Table1[[#This Row],[ryhmäID]],ryhmat!$A$2:$A$7,ryhmat!$B$2:$B$7)</f>
        <v>Tarvikkeet</v>
      </c>
      <c r="K6633">
        <f>Table1[[#This Row],[Myyntihinta]]-Table1[[#This Row],[Ostohinta]]</f>
        <v>4.6999999999999993</v>
      </c>
    </row>
    <row r="6634" spans="1:11" x14ac:dyDescent="0.2">
      <c r="A6634">
        <v>57132</v>
      </c>
      <c r="B6634" s="21">
        <v>44805</v>
      </c>
      <c r="C6634" s="26" t="s">
        <v>838</v>
      </c>
      <c r="D6634">
        <v>1</v>
      </c>
      <c r="E6634">
        <v>16</v>
      </c>
      <c r="F6634">
        <v>646</v>
      </c>
      <c r="G6634">
        <v>498.02</v>
      </c>
      <c r="H6634" t="str">
        <f>_xlfn.XLOOKUP(Table1[[#This Row],[MyyjäID]],myyjat!$A$2:$A$16,myyjat!$B$2:$B$16)</f>
        <v>Sanni</v>
      </c>
      <c r="I6634">
        <f>_xlfn.XLOOKUP(Table1[[#This Row],[Tuotenumero]],tuotteet!$A$2:$A$26,tuotteet!$C$2:$C$26)</f>
        <v>3</v>
      </c>
      <c r="J6634" t="str">
        <f>_xlfn.XLOOKUP(Table1[[#This Row],[ryhmäID]],ryhmat!$A$2:$A$7,ryhmat!$B$2:$B$7)</f>
        <v>TV</v>
      </c>
      <c r="K6634">
        <f>Table1[[#This Row],[Myyntihinta]]-Table1[[#This Row],[Ostohinta]]</f>
        <v>147.98000000000002</v>
      </c>
    </row>
    <row r="6635" spans="1:11" x14ac:dyDescent="0.2">
      <c r="A6635">
        <v>57133</v>
      </c>
      <c r="B6635" s="21">
        <v>44806</v>
      </c>
      <c r="C6635" s="26" t="s">
        <v>834</v>
      </c>
      <c r="D6635">
        <v>1</v>
      </c>
      <c r="E6635">
        <v>14</v>
      </c>
      <c r="F6635">
        <v>221</v>
      </c>
      <c r="G6635">
        <v>171.82</v>
      </c>
      <c r="H6635" t="str">
        <f>_xlfn.XLOOKUP(Table1[[#This Row],[MyyjäID]],myyjat!$A$2:$A$16,myyjat!$B$2:$B$16)</f>
        <v>Hillevi</v>
      </c>
      <c r="I6635">
        <f>_xlfn.XLOOKUP(Table1[[#This Row],[Tuotenumero]],tuotteet!$A$2:$A$26,tuotteet!$C$2:$C$26)</f>
        <v>2</v>
      </c>
      <c r="J6635" t="str">
        <f>_xlfn.XLOOKUP(Table1[[#This Row],[ryhmäID]],ryhmat!$A$2:$A$7,ryhmat!$B$2:$B$7)</f>
        <v>Kuvantoisto</v>
      </c>
      <c r="K6635">
        <f>Table1[[#This Row],[Myyntihinta]]-Table1[[#This Row],[Ostohinta]]</f>
        <v>49.180000000000007</v>
      </c>
    </row>
    <row r="6636" spans="1:11" x14ac:dyDescent="0.2">
      <c r="A6636">
        <v>57134</v>
      </c>
      <c r="B6636" s="21">
        <v>44806</v>
      </c>
      <c r="C6636" s="26" t="s">
        <v>836</v>
      </c>
      <c r="D6636">
        <v>1</v>
      </c>
      <c r="E6636">
        <v>7</v>
      </c>
      <c r="F6636">
        <v>239</v>
      </c>
      <c r="G6636">
        <v>131.63999999999999</v>
      </c>
      <c r="H6636" t="str">
        <f>_xlfn.XLOOKUP(Table1[[#This Row],[MyyjäID]],myyjat!$A$2:$A$16,myyjat!$B$2:$B$16)</f>
        <v>Rauno</v>
      </c>
      <c r="I6636">
        <f>_xlfn.XLOOKUP(Table1[[#This Row],[Tuotenumero]],tuotteet!$A$2:$A$26,tuotteet!$C$2:$C$26)</f>
        <v>6</v>
      </c>
      <c r="J6636" t="str">
        <f>_xlfn.XLOOKUP(Table1[[#This Row],[ryhmäID]],ryhmat!$A$2:$A$7,ryhmat!$B$2:$B$7)</f>
        <v>Digiboxit</v>
      </c>
      <c r="K6636">
        <f>Table1[[#This Row],[Myyntihinta]]-Table1[[#This Row],[Ostohinta]]</f>
        <v>107.36000000000001</v>
      </c>
    </row>
    <row r="6637" spans="1:11" x14ac:dyDescent="0.2">
      <c r="A6637">
        <v>57135</v>
      </c>
      <c r="B6637" s="21">
        <v>44808</v>
      </c>
      <c r="C6637" s="26" t="s">
        <v>840</v>
      </c>
      <c r="D6637">
        <v>1</v>
      </c>
      <c r="E6637">
        <v>5</v>
      </c>
      <c r="F6637">
        <v>24</v>
      </c>
      <c r="G6637">
        <v>19.61</v>
      </c>
      <c r="H6637" t="str">
        <f>_xlfn.XLOOKUP(Table1[[#This Row],[MyyjäID]],myyjat!$A$2:$A$16,myyjat!$B$2:$B$16)</f>
        <v>Liisa</v>
      </c>
      <c r="I6637">
        <f>_xlfn.XLOOKUP(Table1[[#This Row],[Tuotenumero]],tuotteet!$A$2:$A$26,tuotteet!$C$2:$C$26)</f>
        <v>4</v>
      </c>
      <c r="J6637" t="str">
        <f>_xlfn.XLOOKUP(Table1[[#This Row],[ryhmäID]],ryhmat!$A$2:$A$7,ryhmat!$B$2:$B$7)</f>
        <v>Tarvikkeet</v>
      </c>
      <c r="K6637">
        <f>Table1[[#This Row],[Myyntihinta]]-Table1[[#This Row],[Ostohinta]]</f>
        <v>4.3900000000000006</v>
      </c>
    </row>
    <row r="6638" spans="1:11" x14ac:dyDescent="0.2">
      <c r="A6638">
        <v>57136</v>
      </c>
      <c r="B6638" s="21">
        <v>44810</v>
      </c>
      <c r="C6638" s="26" t="s">
        <v>840</v>
      </c>
      <c r="D6638">
        <v>1</v>
      </c>
      <c r="E6638">
        <v>5</v>
      </c>
      <c r="F6638">
        <v>24</v>
      </c>
      <c r="G6638">
        <v>18.96</v>
      </c>
      <c r="H6638" t="str">
        <f>_xlfn.XLOOKUP(Table1[[#This Row],[MyyjäID]],myyjat!$A$2:$A$16,myyjat!$B$2:$B$16)</f>
        <v>Liisa</v>
      </c>
      <c r="I6638">
        <f>_xlfn.XLOOKUP(Table1[[#This Row],[Tuotenumero]],tuotteet!$A$2:$A$26,tuotteet!$C$2:$C$26)</f>
        <v>4</v>
      </c>
      <c r="J6638" t="str">
        <f>_xlfn.XLOOKUP(Table1[[#This Row],[ryhmäID]],ryhmat!$A$2:$A$7,ryhmat!$B$2:$B$7)</f>
        <v>Tarvikkeet</v>
      </c>
      <c r="K6638">
        <f>Table1[[#This Row],[Myyntihinta]]-Table1[[#This Row],[Ostohinta]]</f>
        <v>5.0399999999999991</v>
      </c>
    </row>
    <row r="6639" spans="1:11" x14ac:dyDescent="0.2">
      <c r="A6639">
        <v>57137</v>
      </c>
      <c r="B6639" s="21">
        <v>44810</v>
      </c>
      <c r="C6639" s="26" t="s">
        <v>838</v>
      </c>
      <c r="D6639">
        <v>1</v>
      </c>
      <c r="E6639">
        <v>3</v>
      </c>
      <c r="F6639">
        <v>667</v>
      </c>
      <c r="G6639">
        <v>492.76</v>
      </c>
      <c r="H6639" t="str">
        <f>_xlfn.XLOOKUP(Table1[[#This Row],[MyyjäID]],myyjat!$A$2:$A$16,myyjat!$B$2:$B$16)</f>
        <v>Pekka</v>
      </c>
      <c r="I6639">
        <f>_xlfn.XLOOKUP(Table1[[#This Row],[Tuotenumero]],tuotteet!$A$2:$A$26,tuotteet!$C$2:$C$26)</f>
        <v>3</v>
      </c>
      <c r="J6639" t="str">
        <f>_xlfn.XLOOKUP(Table1[[#This Row],[ryhmäID]],ryhmat!$A$2:$A$7,ryhmat!$B$2:$B$7)</f>
        <v>TV</v>
      </c>
      <c r="K6639">
        <f>Table1[[#This Row],[Myyntihinta]]-Table1[[#This Row],[Ostohinta]]</f>
        <v>174.24</v>
      </c>
    </row>
    <row r="6640" spans="1:11" x14ac:dyDescent="0.2">
      <c r="A6640">
        <v>57138</v>
      </c>
      <c r="B6640" s="21">
        <v>44815</v>
      </c>
      <c r="C6640" s="26" t="s">
        <v>840</v>
      </c>
      <c r="D6640">
        <v>1</v>
      </c>
      <c r="E6640">
        <v>7</v>
      </c>
      <c r="F6640">
        <v>25</v>
      </c>
      <c r="G6640">
        <v>19.96</v>
      </c>
      <c r="H6640" t="str">
        <f>_xlfn.XLOOKUP(Table1[[#This Row],[MyyjäID]],myyjat!$A$2:$A$16,myyjat!$B$2:$B$16)</f>
        <v>Rauno</v>
      </c>
      <c r="I6640">
        <f>_xlfn.XLOOKUP(Table1[[#This Row],[Tuotenumero]],tuotteet!$A$2:$A$26,tuotteet!$C$2:$C$26)</f>
        <v>4</v>
      </c>
      <c r="J6640" t="str">
        <f>_xlfn.XLOOKUP(Table1[[#This Row],[ryhmäID]],ryhmat!$A$2:$A$7,ryhmat!$B$2:$B$7)</f>
        <v>Tarvikkeet</v>
      </c>
      <c r="K6640">
        <f>Table1[[#This Row],[Myyntihinta]]-Table1[[#This Row],[Ostohinta]]</f>
        <v>5.0399999999999991</v>
      </c>
    </row>
    <row r="6641" spans="1:11" x14ac:dyDescent="0.2">
      <c r="A6641">
        <v>57139</v>
      </c>
      <c r="B6641" s="21">
        <v>44818</v>
      </c>
      <c r="C6641" s="26" t="s">
        <v>840</v>
      </c>
      <c r="D6641">
        <v>1</v>
      </c>
      <c r="E6641">
        <v>2</v>
      </c>
      <c r="F6641">
        <v>24</v>
      </c>
      <c r="G6641">
        <v>19.62</v>
      </c>
      <c r="H6641" t="str">
        <f>_xlfn.XLOOKUP(Table1[[#This Row],[MyyjäID]],myyjat!$A$2:$A$16,myyjat!$B$2:$B$16)</f>
        <v>Petteri</v>
      </c>
      <c r="I6641">
        <f>_xlfn.XLOOKUP(Table1[[#This Row],[Tuotenumero]],tuotteet!$A$2:$A$26,tuotteet!$C$2:$C$26)</f>
        <v>4</v>
      </c>
      <c r="J6641" t="str">
        <f>_xlfn.XLOOKUP(Table1[[#This Row],[ryhmäID]],ryhmat!$A$2:$A$7,ryhmat!$B$2:$B$7)</f>
        <v>Tarvikkeet</v>
      </c>
      <c r="K6641">
        <f>Table1[[#This Row],[Myyntihinta]]-Table1[[#This Row],[Ostohinta]]</f>
        <v>4.379999999999999</v>
      </c>
    </row>
    <row r="6642" spans="1:11" x14ac:dyDescent="0.2">
      <c r="A6642">
        <v>57140</v>
      </c>
      <c r="B6642" s="21">
        <v>44819</v>
      </c>
      <c r="C6642" s="26" t="s">
        <v>838</v>
      </c>
      <c r="D6642">
        <v>1</v>
      </c>
      <c r="E6642">
        <v>7</v>
      </c>
      <c r="F6642">
        <v>649</v>
      </c>
      <c r="G6642">
        <v>518.07000000000005</v>
      </c>
      <c r="H6642" t="str">
        <f>_xlfn.XLOOKUP(Table1[[#This Row],[MyyjäID]],myyjat!$A$2:$A$16,myyjat!$B$2:$B$16)</f>
        <v>Rauno</v>
      </c>
      <c r="I6642">
        <f>_xlfn.XLOOKUP(Table1[[#This Row],[Tuotenumero]],tuotteet!$A$2:$A$26,tuotteet!$C$2:$C$26)</f>
        <v>3</v>
      </c>
      <c r="J6642" t="str">
        <f>_xlfn.XLOOKUP(Table1[[#This Row],[ryhmäID]],ryhmat!$A$2:$A$7,ryhmat!$B$2:$B$7)</f>
        <v>TV</v>
      </c>
      <c r="K6642">
        <f>Table1[[#This Row],[Myyntihinta]]-Table1[[#This Row],[Ostohinta]]</f>
        <v>130.92999999999995</v>
      </c>
    </row>
    <row r="6643" spans="1:11" x14ac:dyDescent="0.2">
      <c r="A6643">
        <v>57141</v>
      </c>
      <c r="B6643" s="21">
        <v>44820</v>
      </c>
      <c r="C6643" s="26" t="s">
        <v>836</v>
      </c>
      <c r="D6643">
        <v>1</v>
      </c>
      <c r="E6643">
        <v>5</v>
      </c>
      <c r="F6643">
        <v>250</v>
      </c>
      <c r="G6643">
        <v>128.85</v>
      </c>
      <c r="H6643" t="str">
        <f>_xlfn.XLOOKUP(Table1[[#This Row],[MyyjäID]],myyjat!$A$2:$A$16,myyjat!$B$2:$B$16)</f>
        <v>Liisa</v>
      </c>
      <c r="I6643">
        <f>_xlfn.XLOOKUP(Table1[[#This Row],[Tuotenumero]],tuotteet!$A$2:$A$26,tuotteet!$C$2:$C$26)</f>
        <v>6</v>
      </c>
      <c r="J6643" t="str">
        <f>_xlfn.XLOOKUP(Table1[[#This Row],[ryhmäID]],ryhmat!$A$2:$A$7,ryhmat!$B$2:$B$7)</f>
        <v>Digiboxit</v>
      </c>
      <c r="K6643">
        <f>Table1[[#This Row],[Myyntihinta]]-Table1[[#This Row],[Ostohinta]]</f>
        <v>121.15</v>
      </c>
    </row>
    <row r="6644" spans="1:11" x14ac:dyDescent="0.2">
      <c r="A6644">
        <v>57142</v>
      </c>
      <c r="B6644" s="21">
        <v>44821</v>
      </c>
      <c r="C6644" s="26" t="s">
        <v>840</v>
      </c>
      <c r="D6644">
        <v>1</v>
      </c>
      <c r="E6644">
        <v>7</v>
      </c>
      <c r="F6644">
        <v>24</v>
      </c>
      <c r="G6644">
        <v>20.04</v>
      </c>
      <c r="H6644" t="str">
        <f>_xlfn.XLOOKUP(Table1[[#This Row],[MyyjäID]],myyjat!$A$2:$A$16,myyjat!$B$2:$B$16)</f>
        <v>Rauno</v>
      </c>
      <c r="I6644">
        <f>_xlfn.XLOOKUP(Table1[[#This Row],[Tuotenumero]],tuotteet!$A$2:$A$26,tuotteet!$C$2:$C$26)</f>
        <v>4</v>
      </c>
      <c r="J6644" t="str">
        <f>_xlfn.XLOOKUP(Table1[[#This Row],[ryhmäID]],ryhmat!$A$2:$A$7,ryhmat!$B$2:$B$7)</f>
        <v>Tarvikkeet</v>
      </c>
      <c r="K6644">
        <f>Table1[[#This Row],[Myyntihinta]]-Table1[[#This Row],[Ostohinta]]</f>
        <v>3.9600000000000009</v>
      </c>
    </row>
    <row r="6645" spans="1:11" x14ac:dyDescent="0.2">
      <c r="A6645">
        <v>57143</v>
      </c>
      <c r="B6645" s="21">
        <v>44823</v>
      </c>
      <c r="C6645" s="26" t="s">
        <v>840</v>
      </c>
      <c r="D6645">
        <v>1</v>
      </c>
      <c r="E6645">
        <v>2</v>
      </c>
      <c r="F6645">
        <v>26</v>
      </c>
      <c r="G6645">
        <v>19.260000000000002</v>
      </c>
      <c r="H6645" t="str">
        <f>_xlfn.XLOOKUP(Table1[[#This Row],[MyyjäID]],myyjat!$A$2:$A$16,myyjat!$B$2:$B$16)</f>
        <v>Petteri</v>
      </c>
      <c r="I6645">
        <f>_xlfn.XLOOKUP(Table1[[#This Row],[Tuotenumero]],tuotteet!$A$2:$A$26,tuotteet!$C$2:$C$26)</f>
        <v>4</v>
      </c>
      <c r="J6645" t="str">
        <f>_xlfn.XLOOKUP(Table1[[#This Row],[ryhmäID]],ryhmat!$A$2:$A$7,ryhmat!$B$2:$B$7)</f>
        <v>Tarvikkeet</v>
      </c>
      <c r="K6645">
        <f>Table1[[#This Row],[Myyntihinta]]-Table1[[#This Row],[Ostohinta]]</f>
        <v>6.7399999999999984</v>
      </c>
    </row>
    <row r="6646" spans="1:11" x14ac:dyDescent="0.2">
      <c r="A6646">
        <v>57144</v>
      </c>
      <c r="B6646" s="21">
        <v>44825</v>
      </c>
      <c r="C6646" s="26" t="s">
        <v>840</v>
      </c>
      <c r="D6646">
        <v>1</v>
      </c>
      <c r="E6646">
        <v>14</v>
      </c>
      <c r="F6646">
        <v>26</v>
      </c>
      <c r="G6646">
        <v>19.059999999999999</v>
      </c>
      <c r="H6646" t="str">
        <f>_xlfn.XLOOKUP(Table1[[#This Row],[MyyjäID]],myyjat!$A$2:$A$16,myyjat!$B$2:$B$16)</f>
        <v>Hillevi</v>
      </c>
      <c r="I6646">
        <f>_xlfn.XLOOKUP(Table1[[#This Row],[Tuotenumero]],tuotteet!$A$2:$A$26,tuotteet!$C$2:$C$26)</f>
        <v>4</v>
      </c>
      <c r="J6646" t="str">
        <f>_xlfn.XLOOKUP(Table1[[#This Row],[ryhmäID]],ryhmat!$A$2:$A$7,ryhmat!$B$2:$B$7)</f>
        <v>Tarvikkeet</v>
      </c>
      <c r="K6646">
        <f>Table1[[#This Row],[Myyntihinta]]-Table1[[#This Row],[Ostohinta]]</f>
        <v>6.9400000000000013</v>
      </c>
    </row>
    <row r="6647" spans="1:11" x14ac:dyDescent="0.2">
      <c r="A6647">
        <v>57145</v>
      </c>
      <c r="B6647" s="21">
        <v>44825</v>
      </c>
      <c r="C6647" s="26" t="s">
        <v>836</v>
      </c>
      <c r="D6647">
        <v>1</v>
      </c>
      <c r="E6647">
        <v>5</v>
      </c>
      <c r="F6647">
        <v>253</v>
      </c>
      <c r="G6647">
        <v>130.4</v>
      </c>
      <c r="H6647" t="str">
        <f>_xlfn.XLOOKUP(Table1[[#This Row],[MyyjäID]],myyjat!$A$2:$A$16,myyjat!$B$2:$B$16)</f>
        <v>Liisa</v>
      </c>
      <c r="I6647">
        <f>_xlfn.XLOOKUP(Table1[[#This Row],[Tuotenumero]],tuotteet!$A$2:$A$26,tuotteet!$C$2:$C$26)</f>
        <v>6</v>
      </c>
      <c r="J6647" t="str">
        <f>_xlfn.XLOOKUP(Table1[[#This Row],[ryhmäID]],ryhmat!$A$2:$A$7,ryhmat!$B$2:$B$7)</f>
        <v>Digiboxit</v>
      </c>
      <c r="K6647">
        <f>Table1[[#This Row],[Myyntihinta]]-Table1[[#This Row],[Ostohinta]]</f>
        <v>122.6</v>
      </c>
    </row>
    <row r="6648" spans="1:11" x14ac:dyDescent="0.2">
      <c r="A6648">
        <v>57146</v>
      </c>
      <c r="B6648" s="21">
        <v>44826</v>
      </c>
      <c r="C6648" s="26" t="s">
        <v>834</v>
      </c>
      <c r="D6648">
        <v>1</v>
      </c>
      <c r="E6648">
        <v>3</v>
      </c>
      <c r="F6648">
        <v>242</v>
      </c>
      <c r="G6648">
        <v>176.3</v>
      </c>
      <c r="H6648" t="str">
        <f>_xlfn.XLOOKUP(Table1[[#This Row],[MyyjäID]],myyjat!$A$2:$A$16,myyjat!$B$2:$B$16)</f>
        <v>Pekka</v>
      </c>
      <c r="I6648">
        <f>_xlfn.XLOOKUP(Table1[[#This Row],[Tuotenumero]],tuotteet!$A$2:$A$26,tuotteet!$C$2:$C$26)</f>
        <v>2</v>
      </c>
      <c r="J6648" t="str">
        <f>_xlfn.XLOOKUP(Table1[[#This Row],[ryhmäID]],ryhmat!$A$2:$A$7,ryhmat!$B$2:$B$7)</f>
        <v>Kuvantoisto</v>
      </c>
      <c r="K6648">
        <f>Table1[[#This Row],[Myyntihinta]]-Table1[[#This Row],[Ostohinta]]</f>
        <v>65.699999999999989</v>
      </c>
    </row>
    <row r="6649" spans="1:11" x14ac:dyDescent="0.2">
      <c r="A6649">
        <v>57147</v>
      </c>
      <c r="B6649" s="21">
        <v>44829</v>
      </c>
      <c r="C6649" s="26" t="s">
        <v>840</v>
      </c>
      <c r="D6649">
        <v>1</v>
      </c>
      <c r="E6649">
        <v>7</v>
      </c>
      <c r="F6649">
        <v>25</v>
      </c>
      <c r="G6649">
        <v>20.22</v>
      </c>
      <c r="H6649" t="str">
        <f>_xlfn.XLOOKUP(Table1[[#This Row],[MyyjäID]],myyjat!$A$2:$A$16,myyjat!$B$2:$B$16)</f>
        <v>Rauno</v>
      </c>
      <c r="I6649">
        <f>_xlfn.XLOOKUP(Table1[[#This Row],[Tuotenumero]],tuotteet!$A$2:$A$26,tuotteet!$C$2:$C$26)</f>
        <v>4</v>
      </c>
      <c r="J6649" t="str">
        <f>_xlfn.XLOOKUP(Table1[[#This Row],[ryhmäID]],ryhmat!$A$2:$A$7,ryhmat!$B$2:$B$7)</f>
        <v>Tarvikkeet</v>
      </c>
      <c r="K6649">
        <f>Table1[[#This Row],[Myyntihinta]]-Table1[[#This Row],[Ostohinta]]</f>
        <v>4.7800000000000011</v>
      </c>
    </row>
    <row r="6650" spans="1:11" x14ac:dyDescent="0.2">
      <c r="A6650">
        <v>57148</v>
      </c>
      <c r="B6650" s="21">
        <v>44830</v>
      </c>
      <c r="C6650" s="26" t="s">
        <v>838</v>
      </c>
      <c r="D6650">
        <v>1</v>
      </c>
      <c r="E6650">
        <v>10</v>
      </c>
      <c r="F6650">
        <v>625</v>
      </c>
      <c r="G6650">
        <v>494.87</v>
      </c>
      <c r="H6650" t="str">
        <f>_xlfn.XLOOKUP(Table1[[#This Row],[MyyjäID]],myyjat!$A$2:$A$16,myyjat!$B$2:$B$16)</f>
        <v>Jenni</v>
      </c>
      <c r="I6650">
        <f>_xlfn.XLOOKUP(Table1[[#This Row],[Tuotenumero]],tuotteet!$A$2:$A$26,tuotteet!$C$2:$C$26)</f>
        <v>3</v>
      </c>
      <c r="J6650" t="str">
        <f>_xlfn.XLOOKUP(Table1[[#This Row],[ryhmäID]],ryhmat!$A$2:$A$7,ryhmat!$B$2:$B$7)</f>
        <v>TV</v>
      </c>
      <c r="K6650">
        <f>Table1[[#This Row],[Myyntihinta]]-Table1[[#This Row],[Ostohinta]]</f>
        <v>130.13</v>
      </c>
    </row>
    <row r="6651" spans="1:11" x14ac:dyDescent="0.2">
      <c r="A6651">
        <v>57149</v>
      </c>
      <c r="B6651" s="21">
        <v>44832</v>
      </c>
      <c r="C6651" s="26" t="s">
        <v>835</v>
      </c>
      <c r="D6651">
        <v>1</v>
      </c>
      <c r="E6651">
        <v>2</v>
      </c>
      <c r="F6651">
        <v>160</v>
      </c>
      <c r="G6651">
        <v>88.71</v>
      </c>
      <c r="H6651" t="str">
        <f>_xlfn.XLOOKUP(Table1[[#This Row],[MyyjäID]],myyjat!$A$2:$A$16,myyjat!$B$2:$B$16)</f>
        <v>Petteri</v>
      </c>
      <c r="I6651">
        <f>_xlfn.XLOOKUP(Table1[[#This Row],[Tuotenumero]],tuotteet!$A$2:$A$26,tuotteet!$C$2:$C$26)</f>
        <v>6</v>
      </c>
      <c r="J6651" t="str">
        <f>_xlfn.XLOOKUP(Table1[[#This Row],[ryhmäID]],ryhmat!$A$2:$A$7,ryhmat!$B$2:$B$7)</f>
        <v>Digiboxit</v>
      </c>
      <c r="K6651">
        <f>Table1[[#This Row],[Myyntihinta]]-Table1[[#This Row],[Ostohinta]]</f>
        <v>71.290000000000006</v>
      </c>
    </row>
    <row r="6652" spans="1:11" x14ac:dyDescent="0.2">
      <c r="A6652">
        <v>57150</v>
      </c>
      <c r="B6652" s="21">
        <v>44833</v>
      </c>
      <c r="C6652" s="26" t="s">
        <v>840</v>
      </c>
      <c r="D6652">
        <v>1</v>
      </c>
      <c r="E6652">
        <v>5</v>
      </c>
      <c r="F6652">
        <v>26</v>
      </c>
      <c r="G6652">
        <v>19.2</v>
      </c>
      <c r="H6652" t="str">
        <f>_xlfn.XLOOKUP(Table1[[#This Row],[MyyjäID]],myyjat!$A$2:$A$16,myyjat!$B$2:$B$16)</f>
        <v>Liisa</v>
      </c>
      <c r="I6652">
        <f>_xlfn.XLOOKUP(Table1[[#This Row],[Tuotenumero]],tuotteet!$A$2:$A$26,tuotteet!$C$2:$C$26)</f>
        <v>4</v>
      </c>
      <c r="J6652" t="str">
        <f>_xlfn.XLOOKUP(Table1[[#This Row],[ryhmäID]],ryhmat!$A$2:$A$7,ryhmat!$B$2:$B$7)</f>
        <v>Tarvikkeet</v>
      </c>
      <c r="K6652">
        <f>Table1[[#This Row],[Myyntihinta]]-Table1[[#This Row],[Ostohinta]]</f>
        <v>6.8000000000000007</v>
      </c>
    </row>
    <row r="6653" spans="1:11" x14ac:dyDescent="0.2">
      <c r="A6653">
        <v>57151</v>
      </c>
      <c r="B6653" s="21">
        <v>44833</v>
      </c>
      <c r="C6653" s="26" t="s">
        <v>838</v>
      </c>
      <c r="D6653">
        <v>1</v>
      </c>
      <c r="E6653">
        <v>5</v>
      </c>
      <c r="F6653">
        <v>667</v>
      </c>
      <c r="G6653">
        <v>482.22</v>
      </c>
      <c r="H6653" t="str">
        <f>_xlfn.XLOOKUP(Table1[[#This Row],[MyyjäID]],myyjat!$A$2:$A$16,myyjat!$B$2:$B$16)</f>
        <v>Liisa</v>
      </c>
      <c r="I6653">
        <f>_xlfn.XLOOKUP(Table1[[#This Row],[Tuotenumero]],tuotteet!$A$2:$A$26,tuotteet!$C$2:$C$26)</f>
        <v>3</v>
      </c>
      <c r="J6653" t="str">
        <f>_xlfn.XLOOKUP(Table1[[#This Row],[ryhmäID]],ryhmat!$A$2:$A$7,ryhmat!$B$2:$B$7)</f>
        <v>TV</v>
      </c>
      <c r="K6653">
        <f>Table1[[#This Row],[Myyntihinta]]-Table1[[#This Row],[Ostohinta]]</f>
        <v>184.77999999999997</v>
      </c>
    </row>
    <row r="6654" spans="1:11" x14ac:dyDescent="0.2">
      <c r="A6654">
        <v>57152</v>
      </c>
      <c r="B6654" s="21">
        <v>44835</v>
      </c>
      <c r="C6654" s="26" t="s">
        <v>839</v>
      </c>
      <c r="D6654">
        <v>1</v>
      </c>
      <c r="E6654">
        <v>14</v>
      </c>
      <c r="F6654">
        <v>895</v>
      </c>
      <c r="G6654">
        <v>505.01</v>
      </c>
      <c r="H6654" t="str">
        <f>_xlfn.XLOOKUP(Table1[[#This Row],[MyyjäID]],myyjat!$A$2:$A$16,myyjat!$B$2:$B$16)</f>
        <v>Hillevi</v>
      </c>
      <c r="I6654">
        <f>_xlfn.XLOOKUP(Table1[[#This Row],[Tuotenumero]],tuotteet!$A$2:$A$26,tuotteet!$C$2:$C$26)</f>
        <v>3</v>
      </c>
      <c r="J6654" t="str">
        <f>_xlfn.XLOOKUP(Table1[[#This Row],[ryhmäID]],ryhmat!$A$2:$A$7,ryhmat!$B$2:$B$7)</f>
        <v>TV</v>
      </c>
      <c r="K6654">
        <f>Table1[[#This Row],[Myyntihinta]]-Table1[[#This Row],[Ostohinta]]</f>
        <v>389.99</v>
      </c>
    </row>
    <row r="6655" spans="1:11" x14ac:dyDescent="0.2">
      <c r="A6655">
        <v>57153</v>
      </c>
      <c r="B6655" s="21">
        <v>44836</v>
      </c>
      <c r="C6655" s="26" t="s">
        <v>838</v>
      </c>
      <c r="D6655">
        <v>1</v>
      </c>
      <c r="E6655">
        <v>2</v>
      </c>
      <c r="F6655">
        <v>639</v>
      </c>
      <c r="G6655">
        <v>471.64</v>
      </c>
      <c r="H6655" t="str">
        <f>_xlfn.XLOOKUP(Table1[[#This Row],[MyyjäID]],myyjat!$A$2:$A$16,myyjat!$B$2:$B$16)</f>
        <v>Petteri</v>
      </c>
      <c r="I6655">
        <f>_xlfn.XLOOKUP(Table1[[#This Row],[Tuotenumero]],tuotteet!$A$2:$A$26,tuotteet!$C$2:$C$26)</f>
        <v>3</v>
      </c>
      <c r="J6655" t="str">
        <f>_xlfn.XLOOKUP(Table1[[#This Row],[ryhmäID]],ryhmat!$A$2:$A$7,ryhmat!$B$2:$B$7)</f>
        <v>TV</v>
      </c>
      <c r="K6655">
        <f>Table1[[#This Row],[Myyntihinta]]-Table1[[#This Row],[Ostohinta]]</f>
        <v>167.36</v>
      </c>
    </row>
    <row r="6656" spans="1:11" x14ac:dyDescent="0.2">
      <c r="A6656">
        <v>57154</v>
      </c>
      <c r="B6656" s="21">
        <v>44837</v>
      </c>
      <c r="C6656" s="26" t="s">
        <v>840</v>
      </c>
      <c r="D6656">
        <v>1</v>
      </c>
      <c r="E6656">
        <v>1</v>
      </c>
      <c r="F6656">
        <v>26</v>
      </c>
      <c r="G6656">
        <v>19.07</v>
      </c>
      <c r="H6656" t="str">
        <f>_xlfn.XLOOKUP(Table1[[#This Row],[MyyjäID]],myyjat!$A$2:$A$16,myyjat!$B$2:$B$16)</f>
        <v>Jani</v>
      </c>
      <c r="I6656">
        <f>_xlfn.XLOOKUP(Table1[[#This Row],[Tuotenumero]],tuotteet!$A$2:$A$26,tuotteet!$C$2:$C$26)</f>
        <v>4</v>
      </c>
      <c r="J6656" t="str">
        <f>_xlfn.XLOOKUP(Table1[[#This Row],[ryhmäID]],ryhmat!$A$2:$A$7,ryhmat!$B$2:$B$7)</f>
        <v>Tarvikkeet</v>
      </c>
      <c r="K6656">
        <f>Table1[[#This Row],[Myyntihinta]]-Table1[[#This Row],[Ostohinta]]</f>
        <v>6.93</v>
      </c>
    </row>
    <row r="6657" spans="1:11" x14ac:dyDescent="0.2">
      <c r="A6657">
        <v>57155</v>
      </c>
      <c r="B6657" s="21">
        <v>44839</v>
      </c>
      <c r="C6657" s="26" t="s">
        <v>840</v>
      </c>
      <c r="D6657">
        <v>1</v>
      </c>
      <c r="E6657">
        <v>16</v>
      </c>
      <c r="F6657">
        <v>26</v>
      </c>
      <c r="G6657">
        <v>19.55</v>
      </c>
      <c r="H6657" t="str">
        <f>_xlfn.XLOOKUP(Table1[[#This Row],[MyyjäID]],myyjat!$A$2:$A$16,myyjat!$B$2:$B$16)</f>
        <v>Sanni</v>
      </c>
      <c r="I6657">
        <f>_xlfn.XLOOKUP(Table1[[#This Row],[Tuotenumero]],tuotteet!$A$2:$A$26,tuotteet!$C$2:$C$26)</f>
        <v>4</v>
      </c>
      <c r="J6657" t="str">
        <f>_xlfn.XLOOKUP(Table1[[#This Row],[ryhmäID]],ryhmat!$A$2:$A$7,ryhmat!$B$2:$B$7)</f>
        <v>Tarvikkeet</v>
      </c>
      <c r="K6657">
        <f>Table1[[#This Row],[Myyntihinta]]-Table1[[#This Row],[Ostohinta]]</f>
        <v>6.4499999999999993</v>
      </c>
    </row>
    <row r="6658" spans="1:11" x14ac:dyDescent="0.2">
      <c r="A6658">
        <v>57156</v>
      </c>
      <c r="B6658" s="21">
        <v>44839</v>
      </c>
      <c r="C6658" s="26" t="s">
        <v>838</v>
      </c>
      <c r="D6658">
        <v>1</v>
      </c>
      <c r="E6658">
        <v>16</v>
      </c>
      <c r="F6658">
        <v>644</v>
      </c>
      <c r="G6658">
        <v>493.33</v>
      </c>
      <c r="H6658" t="str">
        <f>_xlfn.XLOOKUP(Table1[[#This Row],[MyyjäID]],myyjat!$A$2:$A$16,myyjat!$B$2:$B$16)</f>
        <v>Sanni</v>
      </c>
      <c r="I6658">
        <f>_xlfn.XLOOKUP(Table1[[#This Row],[Tuotenumero]],tuotteet!$A$2:$A$26,tuotteet!$C$2:$C$26)</f>
        <v>3</v>
      </c>
      <c r="J6658" t="str">
        <f>_xlfn.XLOOKUP(Table1[[#This Row],[ryhmäID]],ryhmat!$A$2:$A$7,ryhmat!$B$2:$B$7)</f>
        <v>TV</v>
      </c>
      <c r="K6658">
        <f>Table1[[#This Row],[Myyntihinta]]-Table1[[#This Row],[Ostohinta]]</f>
        <v>150.67000000000002</v>
      </c>
    </row>
    <row r="6659" spans="1:11" x14ac:dyDescent="0.2">
      <c r="A6659">
        <v>57157</v>
      </c>
      <c r="B6659" s="21">
        <v>44841</v>
      </c>
      <c r="C6659" s="26" t="s">
        <v>839</v>
      </c>
      <c r="D6659">
        <v>1</v>
      </c>
      <c r="E6659">
        <v>15</v>
      </c>
      <c r="F6659">
        <v>895</v>
      </c>
      <c r="G6659">
        <v>514.62</v>
      </c>
      <c r="H6659" t="str">
        <f>_xlfn.XLOOKUP(Table1[[#This Row],[MyyjäID]],myyjat!$A$2:$A$16,myyjat!$B$2:$B$16)</f>
        <v>Sohvi</v>
      </c>
      <c r="I6659">
        <f>_xlfn.XLOOKUP(Table1[[#This Row],[Tuotenumero]],tuotteet!$A$2:$A$26,tuotteet!$C$2:$C$26)</f>
        <v>3</v>
      </c>
      <c r="J6659" t="str">
        <f>_xlfn.XLOOKUP(Table1[[#This Row],[ryhmäID]],ryhmat!$A$2:$A$7,ryhmat!$B$2:$B$7)</f>
        <v>TV</v>
      </c>
      <c r="K6659">
        <f>Table1[[#This Row],[Myyntihinta]]-Table1[[#This Row],[Ostohinta]]</f>
        <v>380.38</v>
      </c>
    </row>
    <row r="6660" spans="1:11" x14ac:dyDescent="0.2">
      <c r="A6660">
        <v>57158</v>
      </c>
      <c r="B6660" s="21">
        <v>44841</v>
      </c>
      <c r="C6660" s="26" t="s">
        <v>840</v>
      </c>
      <c r="D6660">
        <v>1</v>
      </c>
      <c r="E6660">
        <v>5</v>
      </c>
      <c r="F6660">
        <v>24</v>
      </c>
      <c r="G6660">
        <v>19.96</v>
      </c>
      <c r="H6660" t="str">
        <f>_xlfn.XLOOKUP(Table1[[#This Row],[MyyjäID]],myyjat!$A$2:$A$16,myyjat!$B$2:$B$16)</f>
        <v>Liisa</v>
      </c>
      <c r="I6660">
        <f>_xlfn.XLOOKUP(Table1[[#This Row],[Tuotenumero]],tuotteet!$A$2:$A$26,tuotteet!$C$2:$C$26)</f>
        <v>4</v>
      </c>
      <c r="J6660" t="str">
        <f>_xlfn.XLOOKUP(Table1[[#This Row],[ryhmäID]],ryhmat!$A$2:$A$7,ryhmat!$B$2:$B$7)</f>
        <v>Tarvikkeet</v>
      </c>
      <c r="K6660">
        <f>Table1[[#This Row],[Myyntihinta]]-Table1[[#This Row],[Ostohinta]]</f>
        <v>4.0399999999999991</v>
      </c>
    </row>
    <row r="6661" spans="1:11" x14ac:dyDescent="0.2">
      <c r="A6661">
        <v>57159</v>
      </c>
      <c r="B6661" s="21">
        <v>44842</v>
      </c>
      <c r="C6661" s="26" t="s">
        <v>834</v>
      </c>
      <c r="D6661">
        <v>1</v>
      </c>
      <c r="E6661">
        <v>7</v>
      </c>
      <c r="F6661">
        <v>228</v>
      </c>
      <c r="G6661">
        <v>163.93</v>
      </c>
      <c r="H6661" t="str">
        <f>_xlfn.XLOOKUP(Table1[[#This Row],[MyyjäID]],myyjat!$A$2:$A$16,myyjat!$B$2:$B$16)</f>
        <v>Rauno</v>
      </c>
      <c r="I6661">
        <f>_xlfn.XLOOKUP(Table1[[#This Row],[Tuotenumero]],tuotteet!$A$2:$A$26,tuotteet!$C$2:$C$26)</f>
        <v>2</v>
      </c>
      <c r="J6661" t="str">
        <f>_xlfn.XLOOKUP(Table1[[#This Row],[ryhmäID]],ryhmat!$A$2:$A$7,ryhmat!$B$2:$B$7)</f>
        <v>Kuvantoisto</v>
      </c>
      <c r="K6661">
        <f>Table1[[#This Row],[Myyntihinta]]-Table1[[#This Row],[Ostohinta]]</f>
        <v>64.069999999999993</v>
      </c>
    </row>
    <row r="6662" spans="1:11" x14ac:dyDescent="0.2">
      <c r="A6662">
        <v>57160</v>
      </c>
      <c r="B6662" s="21">
        <v>44843</v>
      </c>
      <c r="C6662" s="26" t="s">
        <v>839</v>
      </c>
      <c r="D6662">
        <v>1</v>
      </c>
      <c r="E6662">
        <v>5</v>
      </c>
      <c r="F6662">
        <v>957</v>
      </c>
      <c r="G6662">
        <v>529.41</v>
      </c>
      <c r="H6662" t="str">
        <f>_xlfn.XLOOKUP(Table1[[#This Row],[MyyjäID]],myyjat!$A$2:$A$16,myyjat!$B$2:$B$16)</f>
        <v>Liisa</v>
      </c>
      <c r="I6662">
        <f>_xlfn.XLOOKUP(Table1[[#This Row],[Tuotenumero]],tuotteet!$A$2:$A$26,tuotteet!$C$2:$C$26)</f>
        <v>3</v>
      </c>
      <c r="J6662" t="str">
        <f>_xlfn.XLOOKUP(Table1[[#This Row],[ryhmäID]],ryhmat!$A$2:$A$7,ryhmat!$B$2:$B$7)</f>
        <v>TV</v>
      </c>
      <c r="K6662">
        <f>Table1[[#This Row],[Myyntihinta]]-Table1[[#This Row],[Ostohinta]]</f>
        <v>427.59000000000003</v>
      </c>
    </row>
    <row r="6663" spans="1:11" x14ac:dyDescent="0.2">
      <c r="A6663">
        <v>57161</v>
      </c>
      <c r="B6663" s="21">
        <v>44843</v>
      </c>
      <c r="C6663" s="26" t="s">
        <v>838</v>
      </c>
      <c r="D6663">
        <v>1</v>
      </c>
      <c r="E6663">
        <v>5</v>
      </c>
      <c r="F6663">
        <v>621</v>
      </c>
      <c r="G6663">
        <v>490.38</v>
      </c>
      <c r="H6663" t="str">
        <f>_xlfn.XLOOKUP(Table1[[#This Row],[MyyjäID]],myyjat!$A$2:$A$16,myyjat!$B$2:$B$16)</f>
        <v>Liisa</v>
      </c>
      <c r="I6663">
        <f>_xlfn.XLOOKUP(Table1[[#This Row],[Tuotenumero]],tuotteet!$A$2:$A$26,tuotteet!$C$2:$C$26)</f>
        <v>3</v>
      </c>
      <c r="J6663" t="str">
        <f>_xlfn.XLOOKUP(Table1[[#This Row],[ryhmäID]],ryhmat!$A$2:$A$7,ryhmat!$B$2:$B$7)</f>
        <v>TV</v>
      </c>
      <c r="K6663">
        <f>Table1[[#This Row],[Myyntihinta]]-Table1[[#This Row],[Ostohinta]]</f>
        <v>130.62</v>
      </c>
    </row>
    <row r="6664" spans="1:11" x14ac:dyDescent="0.2">
      <c r="A6664">
        <v>57162</v>
      </c>
      <c r="B6664" s="21">
        <v>44844</v>
      </c>
      <c r="C6664" s="26" t="s">
        <v>836</v>
      </c>
      <c r="D6664">
        <v>1</v>
      </c>
      <c r="E6664">
        <v>19</v>
      </c>
      <c r="F6664">
        <v>243</v>
      </c>
      <c r="G6664">
        <v>132.11000000000001</v>
      </c>
      <c r="H6664" t="str">
        <f>_xlfn.XLOOKUP(Table1[[#This Row],[MyyjäID]],myyjat!$A$2:$A$16,myyjat!$B$2:$B$16)</f>
        <v>Valtteri</v>
      </c>
      <c r="I6664">
        <f>_xlfn.XLOOKUP(Table1[[#This Row],[Tuotenumero]],tuotteet!$A$2:$A$26,tuotteet!$C$2:$C$26)</f>
        <v>6</v>
      </c>
      <c r="J6664" t="str">
        <f>_xlfn.XLOOKUP(Table1[[#This Row],[ryhmäID]],ryhmat!$A$2:$A$7,ryhmat!$B$2:$B$7)</f>
        <v>Digiboxit</v>
      </c>
      <c r="K6664">
        <f>Table1[[#This Row],[Myyntihinta]]-Table1[[#This Row],[Ostohinta]]</f>
        <v>110.88999999999999</v>
      </c>
    </row>
    <row r="6665" spans="1:11" x14ac:dyDescent="0.2">
      <c r="A6665">
        <v>57163</v>
      </c>
      <c r="B6665" s="21">
        <v>44845</v>
      </c>
      <c r="C6665" s="26" t="s">
        <v>840</v>
      </c>
      <c r="D6665">
        <v>1</v>
      </c>
      <c r="E6665">
        <v>11</v>
      </c>
      <c r="F6665">
        <v>24</v>
      </c>
      <c r="G6665">
        <v>19.25</v>
      </c>
      <c r="H6665" t="str">
        <f>_xlfn.XLOOKUP(Table1[[#This Row],[MyyjäID]],myyjat!$A$2:$A$16,myyjat!$B$2:$B$16)</f>
        <v>Lisbeth</v>
      </c>
      <c r="I6665">
        <f>_xlfn.XLOOKUP(Table1[[#This Row],[Tuotenumero]],tuotteet!$A$2:$A$26,tuotteet!$C$2:$C$26)</f>
        <v>4</v>
      </c>
      <c r="J6665" t="str">
        <f>_xlfn.XLOOKUP(Table1[[#This Row],[ryhmäID]],ryhmat!$A$2:$A$7,ryhmat!$B$2:$B$7)</f>
        <v>Tarvikkeet</v>
      </c>
      <c r="K6665">
        <f>Table1[[#This Row],[Myyntihinta]]-Table1[[#This Row],[Ostohinta]]</f>
        <v>4.75</v>
      </c>
    </row>
    <row r="6666" spans="1:11" x14ac:dyDescent="0.2">
      <c r="A6666">
        <v>57164</v>
      </c>
      <c r="B6666" s="21">
        <v>44845</v>
      </c>
      <c r="C6666" s="26" t="s">
        <v>839</v>
      </c>
      <c r="D6666">
        <v>1</v>
      </c>
      <c r="E6666">
        <v>11</v>
      </c>
      <c r="F6666">
        <v>887</v>
      </c>
      <c r="G6666">
        <v>528.53</v>
      </c>
      <c r="H6666" t="str">
        <f>_xlfn.XLOOKUP(Table1[[#This Row],[MyyjäID]],myyjat!$A$2:$A$16,myyjat!$B$2:$B$16)</f>
        <v>Lisbeth</v>
      </c>
      <c r="I6666">
        <f>_xlfn.XLOOKUP(Table1[[#This Row],[Tuotenumero]],tuotteet!$A$2:$A$26,tuotteet!$C$2:$C$26)</f>
        <v>3</v>
      </c>
      <c r="J6666" t="str">
        <f>_xlfn.XLOOKUP(Table1[[#This Row],[ryhmäID]],ryhmat!$A$2:$A$7,ryhmat!$B$2:$B$7)</f>
        <v>TV</v>
      </c>
      <c r="K6666">
        <f>Table1[[#This Row],[Myyntihinta]]-Table1[[#This Row],[Ostohinta]]</f>
        <v>358.47</v>
      </c>
    </row>
    <row r="6667" spans="1:11" x14ac:dyDescent="0.2">
      <c r="A6667">
        <v>57165</v>
      </c>
      <c r="B6667" s="21">
        <v>44847</v>
      </c>
      <c r="C6667" s="26" t="s">
        <v>840</v>
      </c>
      <c r="D6667">
        <v>1</v>
      </c>
      <c r="E6667">
        <v>1</v>
      </c>
      <c r="F6667">
        <v>26</v>
      </c>
      <c r="G6667">
        <v>19.18</v>
      </c>
      <c r="H6667" t="str">
        <f>_xlfn.XLOOKUP(Table1[[#This Row],[MyyjäID]],myyjat!$A$2:$A$16,myyjat!$B$2:$B$16)</f>
        <v>Jani</v>
      </c>
      <c r="I6667">
        <f>_xlfn.XLOOKUP(Table1[[#This Row],[Tuotenumero]],tuotteet!$A$2:$A$26,tuotteet!$C$2:$C$26)</f>
        <v>4</v>
      </c>
      <c r="J6667" t="str">
        <f>_xlfn.XLOOKUP(Table1[[#This Row],[ryhmäID]],ryhmat!$A$2:$A$7,ryhmat!$B$2:$B$7)</f>
        <v>Tarvikkeet</v>
      </c>
      <c r="K6667">
        <f>Table1[[#This Row],[Myyntihinta]]-Table1[[#This Row],[Ostohinta]]</f>
        <v>6.82</v>
      </c>
    </row>
    <row r="6668" spans="1:11" x14ac:dyDescent="0.2">
      <c r="A6668">
        <v>57166</v>
      </c>
      <c r="B6668" s="21">
        <v>44847</v>
      </c>
      <c r="C6668" s="26" t="s">
        <v>839</v>
      </c>
      <c r="D6668">
        <v>1</v>
      </c>
      <c r="E6668">
        <v>2</v>
      </c>
      <c r="F6668">
        <v>923</v>
      </c>
      <c r="G6668">
        <v>498.33</v>
      </c>
      <c r="H6668" t="str">
        <f>_xlfn.XLOOKUP(Table1[[#This Row],[MyyjäID]],myyjat!$A$2:$A$16,myyjat!$B$2:$B$16)</f>
        <v>Petteri</v>
      </c>
      <c r="I6668">
        <f>_xlfn.XLOOKUP(Table1[[#This Row],[Tuotenumero]],tuotteet!$A$2:$A$26,tuotteet!$C$2:$C$26)</f>
        <v>3</v>
      </c>
      <c r="J6668" t="str">
        <f>_xlfn.XLOOKUP(Table1[[#This Row],[ryhmäID]],ryhmat!$A$2:$A$7,ryhmat!$B$2:$B$7)</f>
        <v>TV</v>
      </c>
      <c r="K6668">
        <f>Table1[[#This Row],[Myyntihinta]]-Table1[[#This Row],[Ostohinta]]</f>
        <v>424.67</v>
      </c>
    </row>
    <row r="6669" spans="1:11" x14ac:dyDescent="0.2">
      <c r="A6669">
        <v>57167</v>
      </c>
      <c r="B6669" s="21">
        <v>44850</v>
      </c>
      <c r="C6669" s="26" t="s">
        <v>838</v>
      </c>
      <c r="D6669">
        <v>1</v>
      </c>
      <c r="E6669">
        <v>11</v>
      </c>
      <c r="F6669">
        <v>652</v>
      </c>
      <c r="G6669">
        <v>496.34</v>
      </c>
      <c r="H6669" t="str">
        <f>_xlfn.XLOOKUP(Table1[[#This Row],[MyyjäID]],myyjat!$A$2:$A$16,myyjat!$B$2:$B$16)</f>
        <v>Lisbeth</v>
      </c>
      <c r="I6669">
        <f>_xlfn.XLOOKUP(Table1[[#This Row],[Tuotenumero]],tuotteet!$A$2:$A$26,tuotteet!$C$2:$C$26)</f>
        <v>3</v>
      </c>
      <c r="J6669" t="str">
        <f>_xlfn.XLOOKUP(Table1[[#This Row],[ryhmäID]],ryhmat!$A$2:$A$7,ryhmat!$B$2:$B$7)</f>
        <v>TV</v>
      </c>
      <c r="K6669">
        <f>Table1[[#This Row],[Myyntihinta]]-Table1[[#This Row],[Ostohinta]]</f>
        <v>155.66000000000003</v>
      </c>
    </row>
    <row r="6670" spans="1:11" x14ac:dyDescent="0.2">
      <c r="A6670">
        <v>57168</v>
      </c>
      <c r="B6670" s="21">
        <v>44850</v>
      </c>
      <c r="C6670" s="26" t="s">
        <v>840</v>
      </c>
      <c r="D6670">
        <v>2</v>
      </c>
      <c r="E6670">
        <v>7</v>
      </c>
      <c r="F6670">
        <v>26</v>
      </c>
      <c r="G6670">
        <v>19.41</v>
      </c>
      <c r="H6670" t="str">
        <f>_xlfn.XLOOKUP(Table1[[#This Row],[MyyjäID]],myyjat!$A$2:$A$16,myyjat!$B$2:$B$16)</f>
        <v>Rauno</v>
      </c>
      <c r="I6670">
        <f>_xlfn.XLOOKUP(Table1[[#This Row],[Tuotenumero]],tuotteet!$A$2:$A$26,tuotteet!$C$2:$C$26)</f>
        <v>4</v>
      </c>
      <c r="J6670" t="str">
        <f>_xlfn.XLOOKUP(Table1[[#This Row],[ryhmäID]],ryhmat!$A$2:$A$7,ryhmat!$B$2:$B$7)</f>
        <v>Tarvikkeet</v>
      </c>
      <c r="K6670">
        <f>Table1[[#This Row],[Myyntihinta]]-Table1[[#This Row],[Ostohinta]]</f>
        <v>6.59</v>
      </c>
    </row>
    <row r="6671" spans="1:11" x14ac:dyDescent="0.2">
      <c r="A6671">
        <v>57169</v>
      </c>
      <c r="B6671" s="21">
        <v>44850</v>
      </c>
      <c r="C6671" s="26" t="s">
        <v>835</v>
      </c>
      <c r="D6671">
        <v>1</v>
      </c>
      <c r="E6671">
        <v>7</v>
      </c>
      <c r="F6671">
        <v>167</v>
      </c>
      <c r="G6671">
        <v>90.81</v>
      </c>
      <c r="H6671" t="str">
        <f>_xlfn.XLOOKUP(Table1[[#This Row],[MyyjäID]],myyjat!$A$2:$A$16,myyjat!$B$2:$B$16)</f>
        <v>Rauno</v>
      </c>
      <c r="I6671">
        <f>_xlfn.XLOOKUP(Table1[[#This Row],[Tuotenumero]],tuotteet!$A$2:$A$26,tuotteet!$C$2:$C$26)</f>
        <v>6</v>
      </c>
      <c r="J6671" t="str">
        <f>_xlfn.XLOOKUP(Table1[[#This Row],[ryhmäID]],ryhmat!$A$2:$A$7,ryhmat!$B$2:$B$7)</f>
        <v>Digiboxit</v>
      </c>
      <c r="K6671">
        <f>Table1[[#This Row],[Myyntihinta]]-Table1[[#This Row],[Ostohinta]]</f>
        <v>76.19</v>
      </c>
    </row>
    <row r="6672" spans="1:11" x14ac:dyDescent="0.2">
      <c r="A6672">
        <v>57170</v>
      </c>
      <c r="B6672" s="21">
        <v>44852</v>
      </c>
      <c r="C6672" s="26" t="s">
        <v>840</v>
      </c>
      <c r="D6672">
        <v>1</v>
      </c>
      <c r="E6672">
        <v>10</v>
      </c>
      <c r="F6672">
        <v>24</v>
      </c>
      <c r="G6672">
        <v>19.25</v>
      </c>
      <c r="H6672" t="str">
        <f>_xlfn.XLOOKUP(Table1[[#This Row],[MyyjäID]],myyjat!$A$2:$A$16,myyjat!$B$2:$B$16)</f>
        <v>Jenni</v>
      </c>
      <c r="I6672">
        <f>_xlfn.XLOOKUP(Table1[[#This Row],[Tuotenumero]],tuotteet!$A$2:$A$26,tuotteet!$C$2:$C$26)</f>
        <v>4</v>
      </c>
      <c r="J6672" t="str">
        <f>_xlfn.XLOOKUP(Table1[[#This Row],[ryhmäID]],ryhmat!$A$2:$A$7,ryhmat!$B$2:$B$7)</f>
        <v>Tarvikkeet</v>
      </c>
      <c r="K6672">
        <f>Table1[[#This Row],[Myyntihinta]]-Table1[[#This Row],[Ostohinta]]</f>
        <v>4.75</v>
      </c>
    </row>
    <row r="6673" spans="1:11" x14ac:dyDescent="0.2">
      <c r="A6673">
        <v>57171</v>
      </c>
      <c r="B6673" s="21">
        <v>44854</v>
      </c>
      <c r="C6673" s="26" t="s">
        <v>840</v>
      </c>
      <c r="D6673">
        <v>1</v>
      </c>
      <c r="E6673">
        <v>9</v>
      </c>
      <c r="F6673">
        <v>24</v>
      </c>
      <c r="G6673">
        <v>19.13</v>
      </c>
      <c r="H6673" t="str">
        <f>_xlfn.XLOOKUP(Table1[[#This Row],[MyyjäID]],myyjat!$A$2:$A$16,myyjat!$B$2:$B$16)</f>
        <v>Maija</v>
      </c>
      <c r="I6673">
        <f>_xlfn.XLOOKUP(Table1[[#This Row],[Tuotenumero]],tuotteet!$A$2:$A$26,tuotteet!$C$2:$C$26)</f>
        <v>4</v>
      </c>
      <c r="J6673" t="str">
        <f>_xlfn.XLOOKUP(Table1[[#This Row],[ryhmäID]],ryhmat!$A$2:$A$7,ryhmat!$B$2:$B$7)</f>
        <v>Tarvikkeet</v>
      </c>
      <c r="K6673">
        <f>Table1[[#This Row],[Myyntihinta]]-Table1[[#This Row],[Ostohinta]]</f>
        <v>4.870000000000001</v>
      </c>
    </row>
    <row r="6674" spans="1:11" x14ac:dyDescent="0.2">
      <c r="A6674">
        <v>57172</v>
      </c>
      <c r="B6674" s="21">
        <v>44854</v>
      </c>
      <c r="C6674" s="26" t="s">
        <v>839</v>
      </c>
      <c r="D6674">
        <v>1</v>
      </c>
      <c r="E6674">
        <v>11</v>
      </c>
      <c r="F6674">
        <v>920</v>
      </c>
      <c r="G6674">
        <v>529.15</v>
      </c>
      <c r="H6674" t="str">
        <f>_xlfn.XLOOKUP(Table1[[#This Row],[MyyjäID]],myyjat!$A$2:$A$16,myyjat!$B$2:$B$16)</f>
        <v>Lisbeth</v>
      </c>
      <c r="I6674">
        <f>_xlfn.XLOOKUP(Table1[[#This Row],[Tuotenumero]],tuotteet!$A$2:$A$26,tuotteet!$C$2:$C$26)</f>
        <v>3</v>
      </c>
      <c r="J6674" t="str">
        <f>_xlfn.XLOOKUP(Table1[[#This Row],[ryhmäID]],ryhmat!$A$2:$A$7,ryhmat!$B$2:$B$7)</f>
        <v>TV</v>
      </c>
      <c r="K6674">
        <f>Table1[[#This Row],[Myyntihinta]]-Table1[[#This Row],[Ostohinta]]</f>
        <v>390.85</v>
      </c>
    </row>
    <row r="6675" spans="1:11" x14ac:dyDescent="0.2">
      <c r="A6675">
        <v>57173</v>
      </c>
      <c r="B6675" s="21">
        <v>44855</v>
      </c>
      <c r="C6675" s="26" t="s">
        <v>834</v>
      </c>
      <c r="D6675">
        <v>1</v>
      </c>
      <c r="E6675">
        <v>3</v>
      </c>
      <c r="F6675">
        <v>243</v>
      </c>
      <c r="G6675">
        <v>166.47</v>
      </c>
      <c r="H6675" t="str">
        <f>_xlfn.XLOOKUP(Table1[[#This Row],[MyyjäID]],myyjat!$A$2:$A$16,myyjat!$B$2:$B$16)</f>
        <v>Pekka</v>
      </c>
      <c r="I6675">
        <f>_xlfn.XLOOKUP(Table1[[#This Row],[Tuotenumero]],tuotteet!$A$2:$A$26,tuotteet!$C$2:$C$26)</f>
        <v>2</v>
      </c>
      <c r="J6675" t="str">
        <f>_xlfn.XLOOKUP(Table1[[#This Row],[ryhmäID]],ryhmat!$A$2:$A$7,ryhmat!$B$2:$B$7)</f>
        <v>Kuvantoisto</v>
      </c>
      <c r="K6675">
        <f>Table1[[#This Row],[Myyntihinta]]-Table1[[#This Row],[Ostohinta]]</f>
        <v>76.53</v>
      </c>
    </row>
    <row r="6676" spans="1:11" x14ac:dyDescent="0.2">
      <c r="A6676">
        <v>57174</v>
      </c>
      <c r="B6676" s="21">
        <v>44858</v>
      </c>
      <c r="C6676" s="26" t="s">
        <v>840</v>
      </c>
      <c r="D6676">
        <v>1</v>
      </c>
      <c r="E6676">
        <v>11</v>
      </c>
      <c r="F6676">
        <v>25</v>
      </c>
      <c r="G6676">
        <v>20.79</v>
      </c>
      <c r="H6676" t="str">
        <f>_xlfn.XLOOKUP(Table1[[#This Row],[MyyjäID]],myyjat!$A$2:$A$16,myyjat!$B$2:$B$16)</f>
        <v>Lisbeth</v>
      </c>
      <c r="I6676">
        <f>_xlfn.XLOOKUP(Table1[[#This Row],[Tuotenumero]],tuotteet!$A$2:$A$26,tuotteet!$C$2:$C$26)</f>
        <v>4</v>
      </c>
      <c r="J6676" t="str">
        <f>_xlfn.XLOOKUP(Table1[[#This Row],[ryhmäID]],ryhmat!$A$2:$A$7,ryhmat!$B$2:$B$7)</f>
        <v>Tarvikkeet</v>
      </c>
      <c r="K6676">
        <f>Table1[[#This Row],[Myyntihinta]]-Table1[[#This Row],[Ostohinta]]</f>
        <v>4.2100000000000009</v>
      </c>
    </row>
    <row r="6677" spans="1:11" x14ac:dyDescent="0.2">
      <c r="A6677">
        <v>57175</v>
      </c>
      <c r="B6677" s="21">
        <v>44858</v>
      </c>
      <c r="C6677" s="26" t="s">
        <v>839</v>
      </c>
      <c r="D6677">
        <v>1</v>
      </c>
      <c r="E6677">
        <v>1</v>
      </c>
      <c r="F6677">
        <v>885</v>
      </c>
      <c r="G6677">
        <v>502.35</v>
      </c>
      <c r="H6677" t="str">
        <f>_xlfn.XLOOKUP(Table1[[#This Row],[MyyjäID]],myyjat!$A$2:$A$16,myyjat!$B$2:$B$16)</f>
        <v>Jani</v>
      </c>
      <c r="I6677">
        <f>_xlfn.XLOOKUP(Table1[[#This Row],[Tuotenumero]],tuotteet!$A$2:$A$26,tuotteet!$C$2:$C$26)</f>
        <v>3</v>
      </c>
      <c r="J6677" t="str">
        <f>_xlfn.XLOOKUP(Table1[[#This Row],[ryhmäID]],ryhmat!$A$2:$A$7,ryhmat!$B$2:$B$7)</f>
        <v>TV</v>
      </c>
      <c r="K6677">
        <f>Table1[[#This Row],[Myyntihinta]]-Table1[[#This Row],[Ostohinta]]</f>
        <v>382.65</v>
      </c>
    </row>
    <row r="6678" spans="1:11" x14ac:dyDescent="0.2">
      <c r="A6678">
        <v>57176</v>
      </c>
      <c r="B6678" s="21">
        <v>44859</v>
      </c>
      <c r="C6678" s="26" t="s">
        <v>838</v>
      </c>
      <c r="D6678">
        <v>1</v>
      </c>
      <c r="E6678">
        <v>7</v>
      </c>
      <c r="F6678">
        <v>631</v>
      </c>
      <c r="G6678">
        <v>493.01</v>
      </c>
      <c r="H6678" t="str">
        <f>_xlfn.XLOOKUP(Table1[[#This Row],[MyyjäID]],myyjat!$A$2:$A$16,myyjat!$B$2:$B$16)</f>
        <v>Rauno</v>
      </c>
      <c r="I6678">
        <f>_xlfn.XLOOKUP(Table1[[#This Row],[Tuotenumero]],tuotteet!$A$2:$A$26,tuotteet!$C$2:$C$26)</f>
        <v>3</v>
      </c>
      <c r="J6678" t="str">
        <f>_xlfn.XLOOKUP(Table1[[#This Row],[ryhmäID]],ryhmat!$A$2:$A$7,ryhmat!$B$2:$B$7)</f>
        <v>TV</v>
      </c>
      <c r="K6678">
        <f>Table1[[#This Row],[Myyntihinta]]-Table1[[#This Row],[Ostohinta]]</f>
        <v>137.99</v>
      </c>
    </row>
    <row r="6679" spans="1:11" x14ac:dyDescent="0.2">
      <c r="A6679">
        <v>57177</v>
      </c>
      <c r="B6679" s="21">
        <v>44861</v>
      </c>
      <c r="C6679" s="26" t="s">
        <v>839</v>
      </c>
      <c r="D6679">
        <v>1</v>
      </c>
      <c r="E6679">
        <v>7</v>
      </c>
      <c r="F6679">
        <v>959</v>
      </c>
      <c r="G6679">
        <v>498.94</v>
      </c>
      <c r="H6679" t="str">
        <f>_xlfn.XLOOKUP(Table1[[#This Row],[MyyjäID]],myyjat!$A$2:$A$16,myyjat!$B$2:$B$16)</f>
        <v>Rauno</v>
      </c>
      <c r="I6679">
        <f>_xlfn.XLOOKUP(Table1[[#This Row],[Tuotenumero]],tuotteet!$A$2:$A$26,tuotteet!$C$2:$C$26)</f>
        <v>3</v>
      </c>
      <c r="J6679" t="str">
        <f>_xlfn.XLOOKUP(Table1[[#This Row],[ryhmäID]],ryhmat!$A$2:$A$7,ryhmat!$B$2:$B$7)</f>
        <v>TV</v>
      </c>
      <c r="K6679">
        <f>Table1[[#This Row],[Myyntihinta]]-Table1[[#This Row],[Ostohinta]]</f>
        <v>460.06</v>
      </c>
    </row>
    <row r="6680" spans="1:11" x14ac:dyDescent="0.2">
      <c r="A6680">
        <v>57178</v>
      </c>
      <c r="B6680" s="21">
        <v>44861</v>
      </c>
      <c r="C6680" s="26" t="s">
        <v>840</v>
      </c>
      <c r="D6680">
        <v>1</v>
      </c>
      <c r="E6680">
        <v>7</v>
      </c>
      <c r="F6680">
        <v>26</v>
      </c>
      <c r="G6680">
        <v>19</v>
      </c>
      <c r="H6680" t="str">
        <f>_xlfn.XLOOKUP(Table1[[#This Row],[MyyjäID]],myyjat!$A$2:$A$16,myyjat!$B$2:$B$16)</f>
        <v>Rauno</v>
      </c>
      <c r="I6680">
        <f>_xlfn.XLOOKUP(Table1[[#This Row],[Tuotenumero]],tuotteet!$A$2:$A$26,tuotteet!$C$2:$C$26)</f>
        <v>4</v>
      </c>
      <c r="J6680" t="str">
        <f>_xlfn.XLOOKUP(Table1[[#This Row],[ryhmäID]],ryhmat!$A$2:$A$7,ryhmat!$B$2:$B$7)</f>
        <v>Tarvikkeet</v>
      </c>
      <c r="K6680">
        <f>Table1[[#This Row],[Myyntihinta]]-Table1[[#This Row],[Ostohinta]]</f>
        <v>7</v>
      </c>
    </row>
    <row r="6681" spans="1:11" x14ac:dyDescent="0.2">
      <c r="A6681">
        <v>57179</v>
      </c>
      <c r="B6681" s="21">
        <v>44863</v>
      </c>
      <c r="C6681" s="26" t="s">
        <v>840</v>
      </c>
      <c r="D6681">
        <v>1</v>
      </c>
      <c r="E6681">
        <v>3</v>
      </c>
      <c r="F6681">
        <v>26</v>
      </c>
      <c r="G6681">
        <v>20.11</v>
      </c>
      <c r="H6681" t="str">
        <f>_xlfn.XLOOKUP(Table1[[#This Row],[MyyjäID]],myyjat!$A$2:$A$16,myyjat!$B$2:$B$16)</f>
        <v>Pekka</v>
      </c>
      <c r="I6681">
        <f>_xlfn.XLOOKUP(Table1[[#This Row],[Tuotenumero]],tuotteet!$A$2:$A$26,tuotteet!$C$2:$C$26)</f>
        <v>4</v>
      </c>
      <c r="J6681" t="str">
        <f>_xlfn.XLOOKUP(Table1[[#This Row],[ryhmäID]],ryhmat!$A$2:$A$7,ryhmat!$B$2:$B$7)</f>
        <v>Tarvikkeet</v>
      </c>
      <c r="K6681">
        <f>Table1[[#This Row],[Myyntihinta]]-Table1[[#This Row],[Ostohinta]]</f>
        <v>5.8900000000000006</v>
      </c>
    </row>
    <row r="6682" spans="1:11" x14ac:dyDescent="0.2">
      <c r="A6682">
        <v>57180</v>
      </c>
      <c r="B6682" s="21">
        <v>44864</v>
      </c>
      <c r="C6682" s="26" t="s">
        <v>836</v>
      </c>
      <c r="D6682">
        <v>1</v>
      </c>
      <c r="E6682">
        <v>3</v>
      </c>
      <c r="F6682">
        <v>240</v>
      </c>
      <c r="G6682">
        <v>123.93</v>
      </c>
      <c r="H6682" t="str">
        <f>_xlfn.XLOOKUP(Table1[[#This Row],[MyyjäID]],myyjat!$A$2:$A$16,myyjat!$B$2:$B$16)</f>
        <v>Pekka</v>
      </c>
      <c r="I6682">
        <f>_xlfn.XLOOKUP(Table1[[#This Row],[Tuotenumero]],tuotteet!$A$2:$A$26,tuotteet!$C$2:$C$26)</f>
        <v>6</v>
      </c>
      <c r="J6682" t="str">
        <f>_xlfn.XLOOKUP(Table1[[#This Row],[ryhmäID]],ryhmat!$A$2:$A$7,ryhmat!$B$2:$B$7)</f>
        <v>Digiboxit</v>
      </c>
      <c r="K6682">
        <f>Table1[[#This Row],[Myyntihinta]]-Table1[[#This Row],[Ostohinta]]</f>
        <v>116.07</v>
      </c>
    </row>
    <row r="6683" spans="1:11" x14ac:dyDescent="0.2">
      <c r="A6683">
        <v>57181</v>
      </c>
      <c r="B6683" s="21">
        <v>44864</v>
      </c>
      <c r="C6683" s="26" t="s">
        <v>838</v>
      </c>
      <c r="D6683">
        <v>1</v>
      </c>
      <c r="E6683">
        <v>2</v>
      </c>
      <c r="F6683">
        <v>622</v>
      </c>
      <c r="G6683">
        <v>497.36</v>
      </c>
      <c r="H6683" t="str">
        <f>_xlfn.XLOOKUP(Table1[[#This Row],[MyyjäID]],myyjat!$A$2:$A$16,myyjat!$B$2:$B$16)</f>
        <v>Petteri</v>
      </c>
      <c r="I6683">
        <f>_xlfn.XLOOKUP(Table1[[#This Row],[Tuotenumero]],tuotteet!$A$2:$A$26,tuotteet!$C$2:$C$26)</f>
        <v>3</v>
      </c>
      <c r="J6683" t="str">
        <f>_xlfn.XLOOKUP(Table1[[#This Row],[ryhmäID]],ryhmat!$A$2:$A$7,ryhmat!$B$2:$B$7)</f>
        <v>TV</v>
      </c>
      <c r="K6683">
        <f>Table1[[#This Row],[Myyntihinta]]-Table1[[#This Row],[Ostohinta]]</f>
        <v>124.63999999999999</v>
      </c>
    </row>
    <row r="6684" spans="1:11" x14ac:dyDescent="0.2">
      <c r="A6684">
        <v>57182</v>
      </c>
      <c r="B6684" s="21">
        <v>44865</v>
      </c>
      <c r="C6684" s="26" t="s">
        <v>839</v>
      </c>
      <c r="D6684">
        <v>1</v>
      </c>
      <c r="E6684">
        <v>2</v>
      </c>
      <c r="F6684">
        <v>941</v>
      </c>
      <c r="G6684">
        <v>497.16</v>
      </c>
      <c r="H6684" t="str">
        <f>_xlfn.XLOOKUP(Table1[[#This Row],[MyyjäID]],myyjat!$A$2:$A$16,myyjat!$B$2:$B$16)</f>
        <v>Petteri</v>
      </c>
      <c r="I6684">
        <f>_xlfn.XLOOKUP(Table1[[#This Row],[Tuotenumero]],tuotteet!$A$2:$A$26,tuotteet!$C$2:$C$26)</f>
        <v>3</v>
      </c>
      <c r="J6684" t="str">
        <f>_xlfn.XLOOKUP(Table1[[#This Row],[ryhmäID]],ryhmat!$A$2:$A$7,ryhmat!$B$2:$B$7)</f>
        <v>TV</v>
      </c>
      <c r="K6684">
        <f>Table1[[#This Row],[Myyntihinta]]-Table1[[#This Row],[Ostohinta]]</f>
        <v>443.84</v>
      </c>
    </row>
    <row r="6685" spans="1:11" x14ac:dyDescent="0.2">
      <c r="A6685">
        <v>57183</v>
      </c>
      <c r="B6685" s="21">
        <v>44866</v>
      </c>
      <c r="C6685" s="26" t="s">
        <v>835</v>
      </c>
      <c r="D6685">
        <v>1</v>
      </c>
      <c r="E6685">
        <v>16</v>
      </c>
      <c r="F6685">
        <v>168</v>
      </c>
      <c r="G6685">
        <v>88.67</v>
      </c>
      <c r="H6685" t="str">
        <f>_xlfn.XLOOKUP(Table1[[#This Row],[MyyjäID]],myyjat!$A$2:$A$16,myyjat!$B$2:$B$16)</f>
        <v>Sanni</v>
      </c>
      <c r="I6685">
        <f>_xlfn.XLOOKUP(Table1[[#This Row],[Tuotenumero]],tuotteet!$A$2:$A$26,tuotteet!$C$2:$C$26)</f>
        <v>6</v>
      </c>
      <c r="J6685" t="str">
        <f>_xlfn.XLOOKUP(Table1[[#This Row],[ryhmäID]],ryhmat!$A$2:$A$7,ryhmat!$B$2:$B$7)</f>
        <v>Digiboxit</v>
      </c>
      <c r="K6685">
        <f>Table1[[#This Row],[Myyntihinta]]-Table1[[#This Row],[Ostohinta]]</f>
        <v>79.33</v>
      </c>
    </row>
    <row r="6686" spans="1:11" x14ac:dyDescent="0.2">
      <c r="A6686">
        <v>57184</v>
      </c>
      <c r="B6686" s="21">
        <v>44867</v>
      </c>
      <c r="C6686" s="26" t="s">
        <v>840</v>
      </c>
      <c r="D6686">
        <v>1</v>
      </c>
      <c r="E6686">
        <v>1</v>
      </c>
      <c r="F6686">
        <v>26</v>
      </c>
      <c r="G6686">
        <v>20.260000000000002</v>
      </c>
      <c r="H6686" t="str">
        <f>_xlfn.XLOOKUP(Table1[[#This Row],[MyyjäID]],myyjat!$A$2:$A$16,myyjat!$B$2:$B$16)</f>
        <v>Jani</v>
      </c>
      <c r="I6686">
        <f>_xlfn.XLOOKUP(Table1[[#This Row],[Tuotenumero]],tuotteet!$A$2:$A$26,tuotteet!$C$2:$C$26)</f>
        <v>4</v>
      </c>
      <c r="J6686" t="str">
        <f>_xlfn.XLOOKUP(Table1[[#This Row],[ryhmäID]],ryhmat!$A$2:$A$7,ryhmat!$B$2:$B$7)</f>
        <v>Tarvikkeet</v>
      </c>
      <c r="K6686">
        <f>Table1[[#This Row],[Myyntihinta]]-Table1[[#This Row],[Ostohinta]]</f>
        <v>5.7399999999999984</v>
      </c>
    </row>
    <row r="6687" spans="1:11" x14ac:dyDescent="0.2">
      <c r="A6687">
        <v>57185</v>
      </c>
      <c r="B6687" s="21">
        <v>44870</v>
      </c>
      <c r="C6687" s="26" t="s">
        <v>838</v>
      </c>
      <c r="D6687">
        <v>1</v>
      </c>
      <c r="E6687">
        <v>16</v>
      </c>
      <c r="F6687">
        <v>630</v>
      </c>
      <c r="G6687">
        <v>481.44</v>
      </c>
      <c r="H6687" t="str">
        <f>_xlfn.XLOOKUP(Table1[[#This Row],[MyyjäID]],myyjat!$A$2:$A$16,myyjat!$B$2:$B$16)</f>
        <v>Sanni</v>
      </c>
      <c r="I6687">
        <f>_xlfn.XLOOKUP(Table1[[#This Row],[Tuotenumero]],tuotteet!$A$2:$A$26,tuotteet!$C$2:$C$26)</f>
        <v>3</v>
      </c>
      <c r="J6687" t="str">
        <f>_xlfn.XLOOKUP(Table1[[#This Row],[ryhmäID]],ryhmat!$A$2:$A$7,ryhmat!$B$2:$B$7)</f>
        <v>TV</v>
      </c>
      <c r="K6687">
        <f>Table1[[#This Row],[Myyntihinta]]-Table1[[#This Row],[Ostohinta]]</f>
        <v>148.56</v>
      </c>
    </row>
    <row r="6688" spans="1:11" x14ac:dyDescent="0.2">
      <c r="A6688">
        <v>57186</v>
      </c>
      <c r="B6688" s="21">
        <v>44871</v>
      </c>
      <c r="C6688" s="26" t="s">
        <v>840</v>
      </c>
      <c r="D6688">
        <v>1</v>
      </c>
      <c r="E6688">
        <v>18</v>
      </c>
      <c r="F6688">
        <v>26</v>
      </c>
      <c r="G6688">
        <v>20.21</v>
      </c>
      <c r="H6688" t="str">
        <f>_xlfn.XLOOKUP(Table1[[#This Row],[MyyjäID]],myyjat!$A$2:$A$16,myyjat!$B$2:$B$16)</f>
        <v>Juhani</v>
      </c>
      <c r="I6688">
        <f>_xlfn.XLOOKUP(Table1[[#This Row],[Tuotenumero]],tuotteet!$A$2:$A$26,tuotteet!$C$2:$C$26)</f>
        <v>4</v>
      </c>
      <c r="J6688" t="str">
        <f>_xlfn.XLOOKUP(Table1[[#This Row],[ryhmäID]],ryhmat!$A$2:$A$7,ryhmat!$B$2:$B$7)</f>
        <v>Tarvikkeet</v>
      </c>
      <c r="K6688">
        <f>Table1[[#This Row],[Myyntihinta]]-Table1[[#This Row],[Ostohinta]]</f>
        <v>5.7899999999999991</v>
      </c>
    </row>
    <row r="6689" spans="1:11" x14ac:dyDescent="0.2">
      <c r="A6689">
        <v>57187</v>
      </c>
      <c r="B6689" s="21">
        <v>44872</v>
      </c>
      <c r="C6689" s="26" t="s">
        <v>839</v>
      </c>
      <c r="D6689">
        <v>1</v>
      </c>
      <c r="E6689">
        <v>19</v>
      </c>
      <c r="F6689">
        <v>947</v>
      </c>
      <c r="G6689">
        <v>513.17999999999995</v>
      </c>
      <c r="H6689" t="str">
        <f>_xlfn.XLOOKUP(Table1[[#This Row],[MyyjäID]],myyjat!$A$2:$A$16,myyjat!$B$2:$B$16)</f>
        <v>Valtteri</v>
      </c>
      <c r="I6689">
        <f>_xlfn.XLOOKUP(Table1[[#This Row],[Tuotenumero]],tuotteet!$A$2:$A$26,tuotteet!$C$2:$C$26)</f>
        <v>3</v>
      </c>
      <c r="J6689" t="str">
        <f>_xlfn.XLOOKUP(Table1[[#This Row],[ryhmäID]],ryhmat!$A$2:$A$7,ryhmat!$B$2:$B$7)</f>
        <v>TV</v>
      </c>
      <c r="K6689">
        <f>Table1[[#This Row],[Myyntihinta]]-Table1[[#This Row],[Ostohinta]]</f>
        <v>433.82000000000005</v>
      </c>
    </row>
    <row r="6690" spans="1:11" x14ac:dyDescent="0.2">
      <c r="A6690">
        <v>57188</v>
      </c>
      <c r="B6690" s="21">
        <v>44874</v>
      </c>
      <c r="C6690" s="26" t="s">
        <v>839</v>
      </c>
      <c r="D6690">
        <v>1</v>
      </c>
      <c r="E6690">
        <v>11</v>
      </c>
      <c r="F6690">
        <v>918</v>
      </c>
      <c r="G6690">
        <v>528.59</v>
      </c>
      <c r="H6690" t="str">
        <f>_xlfn.XLOOKUP(Table1[[#This Row],[MyyjäID]],myyjat!$A$2:$A$16,myyjat!$B$2:$B$16)</f>
        <v>Lisbeth</v>
      </c>
      <c r="I6690">
        <f>_xlfn.XLOOKUP(Table1[[#This Row],[Tuotenumero]],tuotteet!$A$2:$A$26,tuotteet!$C$2:$C$26)</f>
        <v>3</v>
      </c>
      <c r="J6690" t="str">
        <f>_xlfn.XLOOKUP(Table1[[#This Row],[ryhmäID]],ryhmat!$A$2:$A$7,ryhmat!$B$2:$B$7)</f>
        <v>TV</v>
      </c>
      <c r="K6690">
        <f>Table1[[#This Row],[Myyntihinta]]-Table1[[#This Row],[Ostohinta]]</f>
        <v>389.40999999999997</v>
      </c>
    </row>
    <row r="6691" spans="1:11" x14ac:dyDescent="0.2">
      <c r="A6691">
        <v>57189</v>
      </c>
      <c r="B6691" s="21">
        <v>44875</v>
      </c>
      <c r="C6691" s="26" t="s">
        <v>840</v>
      </c>
      <c r="D6691">
        <v>1</v>
      </c>
      <c r="E6691">
        <v>6</v>
      </c>
      <c r="F6691">
        <v>24</v>
      </c>
      <c r="G6691">
        <v>19.89</v>
      </c>
      <c r="H6691" t="str">
        <f>_xlfn.XLOOKUP(Table1[[#This Row],[MyyjäID]],myyjat!$A$2:$A$16,myyjat!$B$2:$B$16)</f>
        <v>Hessu</v>
      </c>
      <c r="I6691">
        <f>_xlfn.XLOOKUP(Table1[[#This Row],[Tuotenumero]],tuotteet!$A$2:$A$26,tuotteet!$C$2:$C$26)</f>
        <v>4</v>
      </c>
      <c r="J6691" t="str">
        <f>_xlfn.XLOOKUP(Table1[[#This Row],[ryhmäID]],ryhmat!$A$2:$A$7,ryhmat!$B$2:$B$7)</f>
        <v>Tarvikkeet</v>
      </c>
      <c r="K6691">
        <f>Table1[[#This Row],[Myyntihinta]]-Table1[[#This Row],[Ostohinta]]</f>
        <v>4.1099999999999994</v>
      </c>
    </row>
    <row r="6692" spans="1:11" x14ac:dyDescent="0.2">
      <c r="A6692">
        <v>57190</v>
      </c>
      <c r="B6692" s="21">
        <v>44876</v>
      </c>
      <c r="C6692" s="26" t="s">
        <v>836</v>
      </c>
      <c r="D6692">
        <v>1</v>
      </c>
      <c r="E6692">
        <v>15</v>
      </c>
      <c r="F6692">
        <v>249</v>
      </c>
      <c r="G6692">
        <v>124.04</v>
      </c>
      <c r="H6692" t="str">
        <f>_xlfn.XLOOKUP(Table1[[#This Row],[MyyjäID]],myyjat!$A$2:$A$16,myyjat!$B$2:$B$16)</f>
        <v>Sohvi</v>
      </c>
      <c r="I6692">
        <f>_xlfn.XLOOKUP(Table1[[#This Row],[Tuotenumero]],tuotteet!$A$2:$A$26,tuotteet!$C$2:$C$26)</f>
        <v>6</v>
      </c>
      <c r="J6692" t="str">
        <f>_xlfn.XLOOKUP(Table1[[#This Row],[ryhmäID]],ryhmat!$A$2:$A$7,ryhmat!$B$2:$B$7)</f>
        <v>Digiboxit</v>
      </c>
      <c r="K6692">
        <f>Table1[[#This Row],[Myyntihinta]]-Table1[[#This Row],[Ostohinta]]</f>
        <v>124.96</v>
      </c>
    </row>
    <row r="6693" spans="1:11" x14ac:dyDescent="0.2">
      <c r="A6693">
        <v>57191</v>
      </c>
      <c r="B6693" s="21">
        <v>44876</v>
      </c>
      <c r="C6693" s="26" t="s">
        <v>838</v>
      </c>
      <c r="D6693">
        <v>1</v>
      </c>
      <c r="E6693">
        <v>11</v>
      </c>
      <c r="F6693">
        <v>677</v>
      </c>
      <c r="G6693">
        <v>520.01</v>
      </c>
      <c r="H6693" t="str">
        <f>_xlfn.XLOOKUP(Table1[[#This Row],[MyyjäID]],myyjat!$A$2:$A$16,myyjat!$B$2:$B$16)</f>
        <v>Lisbeth</v>
      </c>
      <c r="I6693">
        <f>_xlfn.XLOOKUP(Table1[[#This Row],[Tuotenumero]],tuotteet!$A$2:$A$26,tuotteet!$C$2:$C$26)</f>
        <v>3</v>
      </c>
      <c r="J6693" t="str">
        <f>_xlfn.XLOOKUP(Table1[[#This Row],[ryhmäID]],ryhmat!$A$2:$A$7,ryhmat!$B$2:$B$7)</f>
        <v>TV</v>
      </c>
      <c r="K6693">
        <f>Table1[[#This Row],[Myyntihinta]]-Table1[[#This Row],[Ostohinta]]</f>
        <v>156.99</v>
      </c>
    </row>
    <row r="6694" spans="1:11" x14ac:dyDescent="0.2">
      <c r="A6694">
        <v>57192</v>
      </c>
      <c r="B6694" s="21">
        <v>44877</v>
      </c>
      <c r="C6694" s="26" t="s">
        <v>840</v>
      </c>
      <c r="D6694">
        <v>1</v>
      </c>
      <c r="E6694">
        <v>9</v>
      </c>
      <c r="F6694">
        <v>26</v>
      </c>
      <c r="G6694">
        <v>18.97</v>
      </c>
      <c r="H6694" t="str">
        <f>_xlfn.XLOOKUP(Table1[[#This Row],[MyyjäID]],myyjat!$A$2:$A$16,myyjat!$B$2:$B$16)</f>
        <v>Maija</v>
      </c>
      <c r="I6694">
        <f>_xlfn.XLOOKUP(Table1[[#This Row],[Tuotenumero]],tuotteet!$A$2:$A$26,tuotteet!$C$2:$C$26)</f>
        <v>4</v>
      </c>
      <c r="J6694" t="str">
        <f>_xlfn.XLOOKUP(Table1[[#This Row],[ryhmäID]],ryhmat!$A$2:$A$7,ryhmat!$B$2:$B$7)</f>
        <v>Tarvikkeet</v>
      </c>
      <c r="K6694">
        <f>Table1[[#This Row],[Myyntihinta]]-Table1[[#This Row],[Ostohinta]]</f>
        <v>7.0300000000000011</v>
      </c>
    </row>
    <row r="6695" spans="1:11" x14ac:dyDescent="0.2">
      <c r="A6695">
        <v>57193</v>
      </c>
      <c r="B6695" s="21">
        <v>44877</v>
      </c>
      <c r="C6695" s="26" t="s">
        <v>834</v>
      </c>
      <c r="D6695">
        <v>1</v>
      </c>
      <c r="E6695">
        <v>3</v>
      </c>
      <c r="F6695">
        <v>221</v>
      </c>
      <c r="G6695">
        <v>172.4</v>
      </c>
      <c r="H6695" t="str">
        <f>_xlfn.XLOOKUP(Table1[[#This Row],[MyyjäID]],myyjat!$A$2:$A$16,myyjat!$B$2:$B$16)</f>
        <v>Pekka</v>
      </c>
      <c r="I6695">
        <f>_xlfn.XLOOKUP(Table1[[#This Row],[Tuotenumero]],tuotteet!$A$2:$A$26,tuotteet!$C$2:$C$26)</f>
        <v>2</v>
      </c>
      <c r="J6695" t="str">
        <f>_xlfn.XLOOKUP(Table1[[#This Row],[ryhmäID]],ryhmat!$A$2:$A$7,ryhmat!$B$2:$B$7)</f>
        <v>Kuvantoisto</v>
      </c>
      <c r="K6695">
        <f>Table1[[#This Row],[Myyntihinta]]-Table1[[#This Row],[Ostohinta]]</f>
        <v>48.599999999999994</v>
      </c>
    </row>
    <row r="6696" spans="1:11" x14ac:dyDescent="0.2">
      <c r="A6696">
        <v>57194</v>
      </c>
      <c r="B6696" s="21">
        <v>44879</v>
      </c>
      <c r="C6696" s="26" t="s">
        <v>840</v>
      </c>
      <c r="D6696">
        <v>1</v>
      </c>
      <c r="E6696">
        <v>5</v>
      </c>
      <c r="F6696">
        <v>24</v>
      </c>
      <c r="G6696">
        <v>20.27</v>
      </c>
      <c r="H6696" t="str">
        <f>_xlfn.XLOOKUP(Table1[[#This Row],[MyyjäID]],myyjat!$A$2:$A$16,myyjat!$B$2:$B$16)</f>
        <v>Liisa</v>
      </c>
      <c r="I6696">
        <f>_xlfn.XLOOKUP(Table1[[#This Row],[Tuotenumero]],tuotteet!$A$2:$A$26,tuotteet!$C$2:$C$26)</f>
        <v>4</v>
      </c>
      <c r="J6696" t="str">
        <f>_xlfn.XLOOKUP(Table1[[#This Row],[ryhmäID]],ryhmat!$A$2:$A$7,ryhmat!$B$2:$B$7)</f>
        <v>Tarvikkeet</v>
      </c>
      <c r="K6696">
        <f>Table1[[#This Row],[Myyntihinta]]-Table1[[#This Row],[Ostohinta]]</f>
        <v>3.7300000000000004</v>
      </c>
    </row>
    <row r="6697" spans="1:11" x14ac:dyDescent="0.2">
      <c r="A6697">
        <v>57195</v>
      </c>
      <c r="B6697" s="21">
        <v>44881</v>
      </c>
      <c r="C6697" s="26" t="s">
        <v>839</v>
      </c>
      <c r="D6697">
        <v>1</v>
      </c>
      <c r="E6697">
        <v>10</v>
      </c>
      <c r="F6697">
        <v>921</v>
      </c>
      <c r="G6697">
        <v>515.67999999999995</v>
      </c>
      <c r="H6697" t="str">
        <f>_xlfn.XLOOKUP(Table1[[#This Row],[MyyjäID]],myyjat!$A$2:$A$16,myyjat!$B$2:$B$16)</f>
        <v>Jenni</v>
      </c>
      <c r="I6697">
        <f>_xlfn.XLOOKUP(Table1[[#This Row],[Tuotenumero]],tuotteet!$A$2:$A$26,tuotteet!$C$2:$C$26)</f>
        <v>3</v>
      </c>
      <c r="J6697" t="str">
        <f>_xlfn.XLOOKUP(Table1[[#This Row],[ryhmäID]],ryhmat!$A$2:$A$7,ryhmat!$B$2:$B$7)</f>
        <v>TV</v>
      </c>
      <c r="K6697">
        <f>Table1[[#This Row],[Myyntihinta]]-Table1[[#This Row],[Ostohinta]]</f>
        <v>405.32000000000005</v>
      </c>
    </row>
    <row r="6698" spans="1:11" x14ac:dyDescent="0.2">
      <c r="A6698">
        <v>57196</v>
      </c>
      <c r="B6698" s="21">
        <v>44882</v>
      </c>
      <c r="C6698" s="26" t="s">
        <v>840</v>
      </c>
      <c r="D6698">
        <v>1</v>
      </c>
      <c r="E6698">
        <v>19</v>
      </c>
      <c r="F6698">
        <v>24</v>
      </c>
      <c r="G6698">
        <v>19.36</v>
      </c>
      <c r="H6698" t="str">
        <f>_xlfn.XLOOKUP(Table1[[#This Row],[MyyjäID]],myyjat!$A$2:$A$16,myyjat!$B$2:$B$16)</f>
        <v>Valtteri</v>
      </c>
      <c r="I6698">
        <f>_xlfn.XLOOKUP(Table1[[#This Row],[Tuotenumero]],tuotteet!$A$2:$A$26,tuotteet!$C$2:$C$26)</f>
        <v>4</v>
      </c>
      <c r="J6698" t="str">
        <f>_xlfn.XLOOKUP(Table1[[#This Row],[ryhmäID]],ryhmat!$A$2:$A$7,ryhmat!$B$2:$B$7)</f>
        <v>Tarvikkeet</v>
      </c>
      <c r="K6698">
        <f>Table1[[#This Row],[Myyntihinta]]-Table1[[#This Row],[Ostohinta]]</f>
        <v>4.6400000000000006</v>
      </c>
    </row>
    <row r="6699" spans="1:11" x14ac:dyDescent="0.2">
      <c r="A6699">
        <v>57197</v>
      </c>
      <c r="B6699" s="21">
        <v>44883</v>
      </c>
      <c r="C6699" s="26" t="s">
        <v>836</v>
      </c>
      <c r="D6699">
        <v>1</v>
      </c>
      <c r="E6699">
        <v>2</v>
      </c>
      <c r="F6699">
        <v>241</v>
      </c>
      <c r="G6699">
        <v>132.26</v>
      </c>
      <c r="H6699" t="str">
        <f>_xlfn.XLOOKUP(Table1[[#This Row],[MyyjäID]],myyjat!$A$2:$A$16,myyjat!$B$2:$B$16)</f>
        <v>Petteri</v>
      </c>
      <c r="I6699">
        <f>_xlfn.XLOOKUP(Table1[[#This Row],[Tuotenumero]],tuotteet!$A$2:$A$26,tuotteet!$C$2:$C$26)</f>
        <v>6</v>
      </c>
      <c r="J6699" t="str">
        <f>_xlfn.XLOOKUP(Table1[[#This Row],[ryhmäID]],ryhmat!$A$2:$A$7,ryhmat!$B$2:$B$7)</f>
        <v>Digiboxit</v>
      </c>
      <c r="K6699">
        <f>Table1[[#This Row],[Myyntihinta]]-Table1[[#This Row],[Ostohinta]]</f>
        <v>108.74000000000001</v>
      </c>
    </row>
    <row r="6700" spans="1:11" x14ac:dyDescent="0.2">
      <c r="A6700">
        <v>57198</v>
      </c>
      <c r="B6700" s="21">
        <v>44884</v>
      </c>
      <c r="C6700" s="26" t="s">
        <v>838</v>
      </c>
      <c r="D6700">
        <v>1</v>
      </c>
      <c r="E6700">
        <v>11</v>
      </c>
      <c r="F6700">
        <v>622</v>
      </c>
      <c r="G6700">
        <v>521.1</v>
      </c>
      <c r="H6700" t="str">
        <f>_xlfn.XLOOKUP(Table1[[#This Row],[MyyjäID]],myyjat!$A$2:$A$16,myyjat!$B$2:$B$16)</f>
        <v>Lisbeth</v>
      </c>
      <c r="I6700">
        <f>_xlfn.XLOOKUP(Table1[[#This Row],[Tuotenumero]],tuotteet!$A$2:$A$26,tuotteet!$C$2:$C$26)</f>
        <v>3</v>
      </c>
      <c r="J6700" t="str">
        <f>_xlfn.XLOOKUP(Table1[[#This Row],[ryhmäID]],ryhmat!$A$2:$A$7,ryhmat!$B$2:$B$7)</f>
        <v>TV</v>
      </c>
      <c r="K6700">
        <f>Table1[[#This Row],[Myyntihinta]]-Table1[[#This Row],[Ostohinta]]</f>
        <v>100.89999999999998</v>
      </c>
    </row>
    <row r="6701" spans="1:11" x14ac:dyDescent="0.2">
      <c r="A6701">
        <v>57199</v>
      </c>
      <c r="B6701" s="21">
        <v>44885</v>
      </c>
      <c r="C6701" s="26" t="s">
        <v>840</v>
      </c>
      <c r="D6701">
        <v>1</v>
      </c>
      <c r="E6701">
        <v>19</v>
      </c>
      <c r="F6701">
        <v>25</v>
      </c>
      <c r="G6701">
        <v>19.649999999999999</v>
      </c>
      <c r="H6701" t="str">
        <f>_xlfn.XLOOKUP(Table1[[#This Row],[MyyjäID]],myyjat!$A$2:$A$16,myyjat!$B$2:$B$16)</f>
        <v>Valtteri</v>
      </c>
      <c r="I6701">
        <f>_xlfn.XLOOKUP(Table1[[#This Row],[Tuotenumero]],tuotteet!$A$2:$A$26,tuotteet!$C$2:$C$26)</f>
        <v>4</v>
      </c>
      <c r="J6701" t="str">
        <f>_xlfn.XLOOKUP(Table1[[#This Row],[ryhmäID]],ryhmat!$A$2:$A$7,ryhmat!$B$2:$B$7)</f>
        <v>Tarvikkeet</v>
      </c>
      <c r="K6701">
        <f>Table1[[#This Row],[Myyntihinta]]-Table1[[#This Row],[Ostohinta]]</f>
        <v>5.3500000000000014</v>
      </c>
    </row>
    <row r="6702" spans="1:11" x14ac:dyDescent="0.2">
      <c r="A6702">
        <v>57200</v>
      </c>
      <c r="B6702" s="21">
        <v>44887</v>
      </c>
      <c r="C6702" s="26" t="s">
        <v>835</v>
      </c>
      <c r="D6702">
        <v>1</v>
      </c>
      <c r="E6702">
        <v>7</v>
      </c>
      <c r="F6702">
        <v>160</v>
      </c>
      <c r="G6702">
        <v>94.98</v>
      </c>
      <c r="H6702" t="str">
        <f>_xlfn.XLOOKUP(Table1[[#This Row],[MyyjäID]],myyjat!$A$2:$A$16,myyjat!$B$2:$B$16)</f>
        <v>Rauno</v>
      </c>
      <c r="I6702">
        <f>_xlfn.XLOOKUP(Table1[[#This Row],[Tuotenumero]],tuotteet!$A$2:$A$26,tuotteet!$C$2:$C$26)</f>
        <v>6</v>
      </c>
      <c r="J6702" t="str">
        <f>_xlfn.XLOOKUP(Table1[[#This Row],[ryhmäID]],ryhmat!$A$2:$A$7,ryhmat!$B$2:$B$7)</f>
        <v>Digiboxit</v>
      </c>
      <c r="K6702">
        <f>Table1[[#This Row],[Myyntihinta]]-Table1[[#This Row],[Ostohinta]]</f>
        <v>65.02</v>
      </c>
    </row>
    <row r="6703" spans="1:11" x14ac:dyDescent="0.2">
      <c r="A6703">
        <v>57201</v>
      </c>
      <c r="B6703" s="21">
        <v>44887</v>
      </c>
      <c r="C6703" s="26" t="s">
        <v>839</v>
      </c>
      <c r="D6703">
        <v>1</v>
      </c>
      <c r="E6703">
        <v>2</v>
      </c>
      <c r="F6703">
        <v>974</v>
      </c>
      <c r="G6703">
        <v>492.37</v>
      </c>
      <c r="H6703" t="str">
        <f>_xlfn.XLOOKUP(Table1[[#This Row],[MyyjäID]],myyjat!$A$2:$A$16,myyjat!$B$2:$B$16)</f>
        <v>Petteri</v>
      </c>
      <c r="I6703">
        <f>_xlfn.XLOOKUP(Table1[[#This Row],[Tuotenumero]],tuotteet!$A$2:$A$26,tuotteet!$C$2:$C$26)</f>
        <v>3</v>
      </c>
      <c r="J6703" t="str">
        <f>_xlfn.XLOOKUP(Table1[[#This Row],[ryhmäID]],ryhmat!$A$2:$A$7,ryhmat!$B$2:$B$7)</f>
        <v>TV</v>
      </c>
      <c r="K6703">
        <f>Table1[[#This Row],[Myyntihinta]]-Table1[[#This Row],[Ostohinta]]</f>
        <v>481.63</v>
      </c>
    </row>
    <row r="6704" spans="1:11" x14ac:dyDescent="0.2">
      <c r="A6704">
        <v>57202</v>
      </c>
      <c r="B6704" s="21">
        <v>44887</v>
      </c>
      <c r="C6704" s="26" t="s">
        <v>840</v>
      </c>
      <c r="D6704">
        <v>1</v>
      </c>
      <c r="E6704">
        <v>11</v>
      </c>
      <c r="F6704">
        <v>25</v>
      </c>
      <c r="G6704">
        <v>19.09</v>
      </c>
      <c r="H6704" t="str">
        <f>_xlfn.XLOOKUP(Table1[[#This Row],[MyyjäID]],myyjat!$A$2:$A$16,myyjat!$B$2:$B$16)</f>
        <v>Lisbeth</v>
      </c>
      <c r="I6704">
        <f>_xlfn.XLOOKUP(Table1[[#This Row],[Tuotenumero]],tuotteet!$A$2:$A$26,tuotteet!$C$2:$C$26)</f>
        <v>4</v>
      </c>
      <c r="J6704" t="str">
        <f>_xlfn.XLOOKUP(Table1[[#This Row],[ryhmäID]],ryhmat!$A$2:$A$7,ryhmat!$B$2:$B$7)</f>
        <v>Tarvikkeet</v>
      </c>
      <c r="K6704">
        <f>Table1[[#This Row],[Myyntihinta]]-Table1[[#This Row],[Ostohinta]]</f>
        <v>5.91</v>
      </c>
    </row>
    <row r="6705" spans="1:11" x14ac:dyDescent="0.2">
      <c r="A6705">
        <v>57203</v>
      </c>
      <c r="B6705" s="21">
        <v>44888</v>
      </c>
      <c r="C6705" s="26" t="s">
        <v>836</v>
      </c>
      <c r="D6705">
        <v>1</v>
      </c>
      <c r="E6705">
        <v>9</v>
      </c>
      <c r="F6705">
        <v>246</v>
      </c>
      <c r="G6705">
        <v>132.76</v>
      </c>
      <c r="H6705" t="str">
        <f>_xlfn.XLOOKUP(Table1[[#This Row],[MyyjäID]],myyjat!$A$2:$A$16,myyjat!$B$2:$B$16)</f>
        <v>Maija</v>
      </c>
      <c r="I6705">
        <f>_xlfn.XLOOKUP(Table1[[#This Row],[Tuotenumero]],tuotteet!$A$2:$A$26,tuotteet!$C$2:$C$26)</f>
        <v>6</v>
      </c>
      <c r="J6705" t="str">
        <f>_xlfn.XLOOKUP(Table1[[#This Row],[ryhmäID]],ryhmat!$A$2:$A$7,ryhmat!$B$2:$B$7)</f>
        <v>Digiboxit</v>
      </c>
      <c r="K6705">
        <f>Table1[[#This Row],[Myyntihinta]]-Table1[[#This Row],[Ostohinta]]</f>
        <v>113.24000000000001</v>
      </c>
    </row>
    <row r="6706" spans="1:11" x14ac:dyDescent="0.2">
      <c r="A6706">
        <v>57204</v>
      </c>
      <c r="B6706" s="21">
        <v>44889</v>
      </c>
      <c r="C6706" s="26" t="s">
        <v>839</v>
      </c>
      <c r="D6706">
        <v>1</v>
      </c>
      <c r="E6706">
        <v>5</v>
      </c>
      <c r="F6706">
        <v>958</v>
      </c>
      <c r="G6706">
        <v>505.21</v>
      </c>
      <c r="H6706" t="str">
        <f>_xlfn.XLOOKUP(Table1[[#This Row],[MyyjäID]],myyjat!$A$2:$A$16,myyjat!$B$2:$B$16)</f>
        <v>Liisa</v>
      </c>
      <c r="I6706">
        <f>_xlfn.XLOOKUP(Table1[[#This Row],[Tuotenumero]],tuotteet!$A$2:$A$26,tuotteet!$C$2:$C$26)</f>
        <v>3</v>
      </c>
      <c r="J6706" t="str">
        <f>_xlfn.XLOOKUP(Table1[[#This Row],[ryhmäID]],ryhmat!$A$2:$A$7,ryhmat!$B$2:$B$7)</f>
        <v>TV</v>
      </c>
      <c r="K6706">
        <f>Table1[[#This Row],[Myyntihinta]]-Table1[[#This Row],[Ostohinta]]</f>
        <v>452.79</v>
      </c>
    </row>
    <row r="6707" spans="1:11" x14ac:dyDescent="0.2">
      <c r="A6707">
        <v>57205</v>
      </c>
      <c r="B6707" s="21">
        <v>44891</v>
      </c>
      <c r="C6707" s="26" t="s">
        <v>840</v>
      </c>
      <c r="D6707">
        <v>1</v>
      </c>
      <c r="E6707">
        <v>16</v>
      </c>
      <c r="F6707">
        <v>26</v>
      </c>
      <c r="G6707">
        <v>19.12</v>
      </c>
      <c r="H6707" t="str">
        <f>_xlfn.XLOOKUP(Table1[[#This Row],[MyyjäID]],myyjat!$A$2:$A$16,myyjat!$B$2:$B$16)</f>
        <v>Sanni</v>
      </c>
      <c r="I6707">
        <f>_xlfn.XLOOKUP(Table1[[#This Row],[Tuotenumero]],tuotteet!$A$2:$A$26,tuotteet!$C$2:$C$26)</f>
        <v>4</v>
      </c>
      <c r="J6707" t="str">
        <f>_xlfn.XLOOKUP(Table1[[#This Row],[ryhmäID]],ryhmat!$A$2:$A$7,ryhmat!$B$2:$B$7)</f>
        <v>Tarvikkeet</v>
      </c>
      <c r="K6707">
        <f>Table1[[#This Row],[Myyntihinta]]-Table1[[#This Row],[Ostohinta]]</f>
        <v>6.879999999999999</v>
      </c>
    </row>
    <row r="6708" spans="1:11" x14ac:dyDescent="0.2">
      <c r="A6708">
        <v>57206</v>
      </c>
      <c r="B6708" s="21">
        <v>44893</v>
      </c>
      <c r="C6708" s="26" t="s">
        <v>836</v>
      </c>
      <c r="D6708">
        <v>1</v>
      </c>
      <c r="E6708">
        <v>1</v>
      </c>
      <c r="F6708">
        <v>247</v>
      </c>
      <c r="G6708">
        <v>132.53</v>
      </c>
      <c r="H6708" t="str">
        <f>_xlfn.XLOOKUP(Table1[[#This Row],[MyyjäID]],myyjat!$A$2:$A$16,myyjat!$B$2:$B$16)</f>
        <v>Jani</v>
      </c>
      <c r="I6708">
        <f>_xlfn.XLOOKUP(Table1[[#This Row],[Tuotenumero]],tuotteet!$A$2:$A$26,tuotteet!$C$2:$C$26)</f>
        <v>6</v>
      </c>
      <c r="J6708" t="str">
        <f>_xlfn.XLOOKUP(Table1[[#This Row],[ryhmäID]],ryhmat!$A$2:$A$7,ryhmat!$B$2:$B$7)</f>
        <v>Digiboxit</v>
      </c>
      <c r="K6708">
        <f>Table1[[#This Row],[Myyntihinta]]-Table1[[#This Row],[Ostohinta]]</f>
        <v>114.47</v>
      </c>
    </row>
    <row r="6709" spans="1:11" x14ac:dyDescent="0.2">
      <c r="A6709">
        <v>57207</v>
      </c>
      <c r="B6709" s="21">
        <v>44894</v>
      </c>
      <c r="C6709" s="26" t="s">
        <v>839</v>
      </c>
      <c r="D6709">
        <v>1</v>
      </c>
      <c r="E6709">
        <v>2</v>
      </c>
      <c r="F6709">
        <v>946</v>
      </c>
      <c r="G6709">
        <v>511.21</v>
      </c>
      <c r="H6709" t="str">
        <f>_xlfn.XLOOKUP(Table1[[#This Row],[MyyjäID]],myyjat!$A$2:$A$16,myyjat!$B$2:$B$16)</f>
        <v>Petteri</v>
      </c>
      <c r="I6709">
        <f>_xlfn.XLOOKUP(Table1[[#This Row],[Tuotenumero]],tuotteet!$A$2:$A$26,tuotteet!$C$2:$C$26)</f>
        <v>3</v>
      </c>
      <c r="J6709" t="str">
        <f>_xlfn.XLOOKUP(Table1[[#This Row],[ryhmäID]],ryhmat!$A$2:$A$7,ryhmat!$B$2:$B$7)</f>
        <v>TV</v>
      </c>
      <c r="K6709">
        <f>Table1[[#This Row],[Myyntihinta]]-Table1[[#This Row],[Ostohinta]]</f>
        <v>434.79</v>
      </c>
    </row>
    <row r="6710" spans="1:11" x14ac:dyDescent="0.2">
      <c r="A6710">
        <v>57208</v>
      </c>
      <c r="B6710" s="21">
        <v>44894</v>
      </c>
      <c r="C6710" s="26" t="s">
        <v>838</v>
      </c>
      <c r="D6710">
        <v>1</v>
      </c>
      <c r="E6710">
        <v>5</v>
      </c>
      <c r="F6710">
        <v>645</v>
      </c>
      <c r="G6710">
        <v>480.57</v>
      </c>
      <c r="H6710" t="str">
        <f>_xlfn.XLOOKUP(Table1[[#This Row],[MyyjäID]],myyjat!$A$2:$A$16,myyjat!$B$2:$B$16)</f>
        <v>Liisa</v>
      </c>
      <c r="I6710">
        <f>_xlfn.XLOOKUP(Table1[[#This Row],[Tuotenumero]],tuotteet!$A$2:$A$26,tuotteet!$C$2:$C$26)</f>
        <v>3</v>
      </c>
      <c r="J6710" t="str">
        <f>_xlfn.XLOOKUP(Table1[[#This Row],[ryhmäID]],ryhmat!$A$2:$A$7,ryhmat!$B$2:$B$7)</f>
        <v>TV</v>
      </c>
      <c r="K6710">
        <f>Table1[[#This Row],[Myyntihinta]]-Table1[[#This Row],[Ostohinta]]</f>
        <v>164.43</v>
      </c>
    </row>
    <row r="6711" spans="1:11" x14ac:dyDescent="0.2">
      <c r="A6711">
        <v>57209</v>
      </c>
      <c r="B6711" s="21">
        <v>44895</v>
      </c>
      <c r="C6711" s="26" t="s">
        <v>840</v>
      </c>
      <c r="D6711">
        <v>1</v>
      </c>
      <c r="E6711">
        <v>3</v>
      </c>
      <c r="F6711">
        <v>24</v>
      </c>
      <c r="G6711">
        <v>19.68</v>
      </c>
      <c r="H6711" t="str">
        <f>_xlfn.XLOOKUP(Table1[[#This Row],[MyyjäID]],myyjat!$A$2:$A$16,myyjat!$B$2:$B$16)</f>
        <v>Pekka</v>
      </c>
      <c r="I6711">
        <f>_xlfn.XLOOKUP(Table1[[#This Row],[Tuotenumero]],tuotteet!$A$2:$A$26,tuotteet!$C$2:$C$26)</f>
        <v>4</v>
      </c>
      <c r="J6711" t="str">
        <f>_xlfn.XLOOKUP(Table1[[#This Row],[ryhmäID]],ryhmat!$A$2:$A$7,ryhmat!$B$2:$B$7)</f>
        <v>Tarvikkeet</v>
      </c>
      <c r="K6711">
        <f>Table1[[#This Row],[Myyntihinta]]-Table1[[#This Row],[Ostohinta]]</f>
        <v>4.32</v>
      </c>
    </row>
    <row r="6712" spans="1:11" x14ac:dyDescent="0.2">
      <c r="A6712">
        <v>57210</v>
      </c>
      <c r="B6712" s="21">
        <v>44897</v>
      </c>
      <c r="C6712" s="26" t="s">
        <v>834</v>
      </c>
      <c r="D6712">
        <v>1</v>
      </c>
      <c r="E6712">
        <v>2</v>
      </c>
      <c r="F6712">
        <v>233</v>
      </c>
      <c r="G6712">
        <v>171.18</v>
      </c>
      <c r="H6712" t="str">
        <f>_xlfn.XLOOKUP(Table1[[#This Row],[MyyjäID]],myyjat!$A$2:$A$16,myyjat!$B$2:$B$16)</f>
        <v>Petteri</v>
      </c>
      <c r="I6712">
        <f>_xlfn.XLOOKUP(Table1[[#This Row],[Tuotenumero]],tuotteet!$A$2:$A$26,tuotteet!$C$2:$C$26)</f>
        <v>2</v>
      </c>
      <c r="J6712" t="str">
        <f>_xlfn.XLOOKUP(Table1[[#This Row],[ryhmäID]],ryhmat!$A$2:$A$7,ryhmat!$B$2:$B$7)</f>
        <v>Kuvantoisto</v>
      </c>
      <c r="K6712">
        <f>Table1[[#This Row],[Myyntihinta]]-Table1[[#This Row],[Ostohinta]]</f>
        <v>61.819999999999993</v>
      </c>
    </row>
    <row r="6713" spans="1:11" x14ac:dyDescent="0.2">
      <c r="A6713">
        <v>57211</v>
      </c>
      <c r="B6713" s="21">
        <v>44897</v>
      </c>
      <c r="C6713" s="26" t="s">
        <v>840</v>
      </c>
      <c r="D6713">
        <v>1</v>
      </c>
      <c r="E6713">
        <v>13</v>
      </c>
      <c r="F6713">
        <v>25</v>
      </c>
      <c r="G6713">
        <v>19.100000000000001</v>
      </c>
      <c r="H6713" t="str">
        <f>_xlfn.XLOOKUP(Table1[[#This Row],[MyyjäID]],myyjat!$A$2:$A$16,myyjat!$B$2:$B$16)</f>
        <v>Mari</v>
      </c>
      <c r="I6713">
        <f>_xlfn.XLOOKUP(Table1[[#This Row],[Tuotenumero]],tuotteet!$A$2:$A$26,tuotteet!$C$2:$C$26)</f>
        <v>4</v>
      </c>
      <c r="J6713" t="str">
        <f>_xlfn.XLOOKUP(Table1[[#This Row],[ryhmäID]],ryhmat!$A$2:$A$7,ryhmat!$B$2:$B$7)</f>
        <v>Tarvikkeet</v>
      </c>
      <c r="K6713">
        <f>Table1[[#This Row],[Myyntihinta]]-Table1[[#This Row],[Ostohinta]]</f>
        <v>5.8999999999999986</v>
      </c>
    </row>
    <row r="6714" spans="1:11" x14ac:dyDescent="0.2">
      <c r="A6714">
        <v>57212</v>
      </c>
      <c r="B6714" s="21">
        <v>44900</v>
      </c>
      <c r="C6714" s="26" t="s">
        <v>839</v>
      </c>
      <c r="D6714">
        <v>1</v>
      </c>
      <c r="E6714">
        <v>19</v>
      </c>
      <c r="F6714">
        <v>908</v>
      </c>
      <c r="G6714">
        <v>521.48</v>
      </c>
      <c r="H6714" t="str">
        <f>_xlfn.XLOOKUP(Table1[[#This Row],[MyyjäID]],myyjat!$A$2:$A$16,myyjat!$B$2:$B$16)</f>
        <v>Valtteri</v>
      </c>
      <c r="I6714">
        <f>_xlfn.XLOOKUP(Table1[[#This Row],[Tuotenumero]],tuotteet!$A$2:$A$26,tuotteet!$C$2:$C$26)</f>
        <v>3</v>
      </c>
      <c r="J6714" t="str">
        <f>_xlfn.XLOOKUP(Table1[[#This Row],[ryhmäID]],ryhmat!$A$2:$A$7,ryhmat!$B$2:$B$7)</f>
        <v>TV</v>
      </c>
      <c r="K6714">
        <f>Table1[[#This Row],[Myyntihinta]]-Table1[[#This Row],[Ostohinta]]</f>
        <v>386.52</v>
      </c>
    </row>
    <row r="6715" spans="1:11" x14ac:dyDescent="0.2">
      <c r="A6715">
        <v>57213</v>
      </c>
      <c r="B6715" s="21">
        <v>44900</v>
      </c>
      <c r="C6715" s="26" t="s">
        <v>840</v>
      </c>
      <c r="D6715">
        <v>1</v>
      </c>
      <c r="E6715">
        <v>11</v>
      </c>
      <c r="F6715">
        <v>25</v>
      </c>
      <c r="G6715">
        <v>20.46</v>
      </c>
      <c r="H6715" t="str">
        <f>_xlfn.XLOOKUP(Table1[[#This Row],[MyyjäID]],myyjat!$A$2:$A$16,myyjat!$B$2:$B$16)</f>
        <v>Lisbeth</v>
      </c>
      <c r="I6715">
        <f>_xlfn.XLOOKUP(Table1[[#This Row],[Tuotenumero]],tuotteet!$A$2:$A$26,tuotteet!$C$2:$C$26)</f>
        <v>4</v>
      </c>
      <c r="J6715" t="str">
        <f>_xlfn.XLOOKUP(Table1[[#This Row],[ryhmäID]],ryhmat!$A$2:$A$7,ryhmat!$B$2:$B$7)</f>
        <v>Tarvikkeet</v>
      </c>
      <c r="K6715">
        <f>Table1[[#This Row],[Myyntihinta]]-Table1[[#This Row],[Ostohinta]]</f>
        <v>4.5399999999999991</v>
      </c>
    </row>
    <row r="6716" spans="1:11" x14ac:dyDescent="0.2">
      <c r="A6716">
        <v>57214</v>
      </c>
      <c r="B6716" s="21">
        <v>44901</v>
      </c>
      <c r="C6716" s="26" t="s">
        <v>838</v>
      </c>
      <c r="D6716">
        <v>1</v>
      </c>
      <c r="E6716">
        <v>7</v>
      </c>
      <c r="F6716">
        <v>624</v>
      </c>
      <c r="G6716">
        <v>505.31</v>
      </c>
      <c r="H6716" t="str">
        <f>_xlfn.XLOOKUP(Table1[[#This Row],[MyyjäID]],myyjat!$A$2:$A$16,myyjat!$B$2:$B$16)</f>
        <v>Rauno</v>
      </c>
      <c r="I6716">
        <f>_xlfn.XLOOKUP(Table1[[#This Row],[Tuotenumero]],tuotteet!$A$2:$A$26,tuotteet!$C$2:$C$26)</f>
        <v>3</v>
      </c>
      <c r="J6716" t="str">
        <f>_xlfn.XLOOKUP(Table1[[#This Row],[ryhmäID]],ryhmat!$A$2:$A$7,ryhmat!$B$2:$B$7)</f>
        <v>TV</v>
      </c>
      <c r="K6716">
        <f>Table1[[#This Row],[Myyntihinta]]-Table1[[#This Row],[Ostohinta]]</f>
        <v>118.69</v>
      </c>
    </row>
    <row r="6717" spans="1:11" x14ac:dyDescent="0.2">
      <c r="A6717">
        <v>57215</v>
      </c>
      <c r="B6717" s="21">
        <v>44903</v>
      </c>
      <c r="C6717" s="26" t="s">
        <v>840</v>
      </c>
      <c r="D6717">
        <v>1</v>
      </c>
      <c r="E6717">
        <v>9</v>
      </c>
      <c r="F6717">
        <v>26</v>
      </c>
      <c r="G6717">
        <v>20</v>
      </c>
      <c r="H6717" t="str">
        <f>_xlfn.XLOOKUP(Table1[[#This Row],[MyyjäID]],myyjat!$A$2:$A$16,myyjat!$B$2:$B$16)</f>
        <v>Maija</v>
      </c>
      <c r="I6717">
        <f>_xlfn.XLOOKUP(Table1[[#This Row],[Tuotenumero]],tuotteet!$A$2:$A$26,tuotteet!$C$2:$C$26)</f>
        <v>4</v>
      </c>
      <c r="J6717" t="str">
        <f>_xlfn.XLOOKUP(Table1[[#This Row],[ryhmäID]],ryhmat!$A$2:$A$7,ryhmat!$B$2:$B$7)</f>
        <v>Tarvikkeet</v>
      </c>
      <c r="K6717">
        <f>Table1[[#This Row],[Myyntihinta]]-Table1[[#This Row],[Ostohinta]]</f>
        <v>6</v>
      </c>
    </row>
    <row r="6718" spans="1:11" x14ac:dyDescent="0.2">
      <c r="A6718">
        <v>57216</v>
      </c>
      <c r="B6718" s="21">
        <v>44904</v>
      </c>
      <c r="C6718" s="26" t="s">
        <v>836</v>
      </c>
      <c r="D6718">
        <v>1</v>
      </c>
      <c r="E6718">
        <v>5</v>
      </c>
      <c r="F6718">
        <v>236</v>
      </c>
      <c r="G6718">
        <v>134.1</v>
      </c>
      <c r="H6718" t="str">
        <f>_xlfn.XLOOKUP(Table1[[#This Row],[MyyjäID]],myyjat!$A$2:$A$16,myyjat!$B$2:$B$16)</f>
        <v>Liisa</v>
      </c>
      <c r="I6718">
        <f>_xlfn.XLOOKUP(Table1[[#This Row],[Tuotenumero]],tuotteet!$A$2:$A$26,tuotteet!$C$2:$C$26)</f>
        <v>6</v>
      </c>
      <c r="J6718" t="str">
        <f>_xlfn.XLOOKUP(Table1[[#This Row],[ryhmäID]],ryhmat!$A$2:$A$7,ryhmat!$B$2:$B$7)</f>
        <v>Digiboxit</v>
      </c>
      <c r="K6718">
        <f>Table1[[#This Row],[Myyntihinta]]-Table1[[#This Row],[Ostohinta]]</f>
        <v>101.9</v>
      </c>
    </row>
    <row r="6719" spans="1:11" x14ac:dyDescent="0.2">
      <c r="A6719">
        <v>57217</v>
      </c>
      <c r="B6719" s="21">
        <v>44905</v>
      </c>
      <c r="C6719" s="26" t="s">
        <v>839</v>
      </c>
      <c r="D6719">
        <v>1</v>
      </c>
      <c r="E6719">
        <v>14</v>
      </c>
      <c r="F6719">
        <v>948</v>
      </c>
      <c r="G6719">
        <v>501.92</v>
      </c>
      <c r="H6719" t="str">
        <f>_xlfn.XLOOKUP(Table1[[#This Row],[MyyjäID]],myyjat!$A$2:$A$16,myyjat!$B$2:$B$16)</f>
        <v>Hillevi</v>
      </c>
      <c r="I6719">
        <f>_xlfn.XLOOKUP(Table1[[#This Row],[Tuotenumero]],tuotteet!$A$2:$A$26,tuotteet!$C$2:$C$26)</f>
        <v>3</v>
      </c>
      <c r="J6719" t="str">
        <f>_xlfn.XLOOKUP(Table1[[#This Row],[ryhmäID]],ryhmat!$A$2:$A$7,ryhmat!$B$2:$B$7)</f>
        <v>TV</v>
      </c>
      <c r="K6719">
        <f>Table1[[#This Row],[Myyntihinta]]-Table1[[#This Row],[Ostohinta]]</f>
        <v>446.08</v>
      </c>
    </row>
    <row r="6720" spans="1:11" x14ac:dyDescent="0.2">
      <c r="A6720">
        <v>57218</v>
      </c>
      <c r="B6720" s="21">
        <v>44907</v>
      </c>
      <c r="C6720" s="26" t="s">
        <v>840</v>
      </c>
      <c r="D6720">
        <v>1</v>
      </c>
      <c r="E6720">
        <v>3</v>
      </c>
      <c r="F6720">
        <v>26</v>
      </c>
      <c r="G6720">
        <v>20.81</v>
      </c>
      <c r="H6720" t="str">
        <f>_xlfn.XLOOKUP(Table1[[#This Row],[MyyjäID]],myyjat!$A$2:$A$16,myyjat!$B$2:$B$16)</f>
        <v>Pekka</v>
      </c>
      <c r="I6720">
        <f>_xlfn.XLOOKUP(Table1[[#This Row],[Tuotenumero]],tuotteet!$A$2:$A$26,tuotteet!$C$2:$C$26)</f>
        <v>4</v>
      </c>
      <c r="J6720" t="str">
        <f>_xlfn.XLOOKUP(Table1[[#This Row],[ryhmäID]],ryhmat!$A$2:$A$7,ryhmat!$B$2:$B$7)</f>
        <v>Tarvikkeet</v>
      </c>
      <c r="K6720">
        <f>Table1[[#This Row],[Myyntihinta]]-Table1[[#This Row],[Ostohinta]]</f>
        <v>5.1900000000000013</v>
      </c>
    </row>
    <row r="6721" spans="1:11" x14ac:dyDescent="0.2">
      <c r="A6721">
        <v>57219</v>
      </c>
      <c r="B6721" s="21">
        <v>44909</v>
      </c>
      <c r="C6721" s="26" t="s">
        <v>838</v>
      </c>
      <c r="D6721">
        <v>1</v>
      </c>
      <c r="E6721">
        <v>19</v>
      </c>
      <c r="F6721">
        <v>648</v>
      </c>
      <c r="G6721">
        <v>473.69</v>
      </c>
      <c r="H6721" t="str">
        <f>_xlfn.XLOOKUP(Table1[[#This Row],[MyyjäID]],myyjat!$A$2:$A$16,myyjat!$B$2:$B$16)</f>
        <v>Valtteri</v>
      </c>
      <c r="I6721">
        <f>_xlfn.XLOOKUP(Table1[[#This Row],[Tuotenumero]],tuotteet!$A$2:$A$26,tuotteet!$C$2:$C$26)</f>
        <v>3</v>
      </c>
      <c r="J6721" t="str">
        <f>_xlfn.XLOOKUP(Table1[[#This Row],[ryhmäID]],ryhmat!$A$2:$A$7,ryhmat!$B$2:$B$7)</f>
        <v>TV</v>
      </c>
      <c r="K6721">
        <f>Table1[[#This Row],[Myyntihinta]]-Table1[[#This Row],[Ostohinta]]</f>
        <v>174.31</v>
      </c>
    </row>
    <row r="6722" spans="1:11" x14ac:dyDescent="0.2">
      <c r="A6722">
        <v>57220</v>
      </c>
      <c r="B6722" s="21">
        <v>44909</v>
      </c>
      <c r="C6722" s="26" t="s">
        <v>839</v>
      </c>
      <c r="D6722">
        <v>1</v>
      </c>
      <c r="E6722">
        <v>7</v>
      </c>
      <c r="F6722">
        <v>897</v>
      </c>
      <c r="G6722">
        <v>505.46</v>
      </c>
      <c r="H6722" t="str">
        <f>_xlfn.XLOOKUP(Table1[[#This Row],[MyyjäID]],myyjat!$A$2:$A$16,myyjat!$B$2:$B$16)</f>
        <v>Rauno</v>
      </c>
      <c r="I6722">
        <f>_xlfn.XLOOKUP(Table1[[#This Row],[Tuotenumero]],tuotteet!$A$2:$A$26,tuotteet!$C$2:$C$26)</f>
        <v>3</v>
      </c>
      <c r="J6722" t="str">
        <f>_xlfn.XLOOKUP(Table1[[#This Row],[ryhmäID]],ryhmat!$A$2:$A$7,ryhmat!$B$2:$B$7)</f>
        <v>TV</v>
      </c>
      <c r="K6722">
        <f>Table1[[#This Row],[Myyntihinta]]-Table1[[#This Row],[Ostohinta]]</f>
        <v>391.54</v>
      </c>
    </row>
    <row r="6723" spans="1:11" x14ac:dyDescent="0.2">
      <c r="A6723">
        <v>57221</v>
      </c>
      <c r="B6723" s="21">
        <v>44909</v>
      </c>
      <c r="C6723" s="26" t="s">
        <v>840</v>
      </c>
      <c r="D6723">
        <v>1</v>
      </c>
      <c r="E6723">
        <v>7</v>
      </c>
      <c r="F6723">
        <v>24</v>
      </c>
      <c r="G6723">
        <v>18.899999999999999</v>
      </c>
      <c r="H6723" t="str">
        <f>_xlfn.XLOOKUP(Table1[[#This Row],[MyyjäID]],myyjat!$A$2:$A$16,myyjat!$B$2:$B$16)</f>
        <v>Rauno</v>
      </c>
      <c r="I6723">
        <f>_xlfn.XLOOKUP(Table1[[#This Row],[Tuotenumero]],tuotteet!$A$2:$A$26,tuotteet!$C$2:$C$26)</f>
        <v>4</v>
      </c>
      <c r="J6723" t="str">
        <f>_xlfn.XLOOKUP(Table1[[#This Row],[ryhmäID]],ryhmat!$A$2:$A$7,ryhmat!$B$2:$B$7)</f>
        <v>Tarvikkeet</v>
      </c>
      <c r="K6723">
        <f>Table1[[#This Row],[Myyntihinta]]-Table1[[#This Row],[Ostohinta]]</f>
        <v>5.1000000000000014</v>
      </c>
    </row>
    <row r="6724" spans="1:11" x14ac:dyDescent="0.2">
      <c r="A6724">
        <v>57222</v>
      </c>
      <c r="B6724" s="21">
        <v>44910</v>
      </c>
      <c r="C6724" s="26" t="s">
        <v>836</v>
      </c>
      <c r="D6724">
        <v>1</v>
      </c>
      <c r="E6724">
        <v>6</v>
      </c>
      <c r="F6724">
        <v>236</v>
      </c>
      <c r="G6724">
        <v>122.95</v>
      </c>
      <c r="H6724" t="str">
        <f>_xlfn.XLOOKUP(Table1[[#This Row],[MyyjäID]],myyjat!$A$2:$A$16,myyjat!$B$2:$B$16)</f>
        <v>Hessu</v>
      </c>
      <c r="I6724">
        <f>_xlfn.XLOOKUP(Table1[[#This Row],[Tuotenumero]],tuotteet!$A$2:$A$26,tuotteet!$C$2:$C$26)</f>
        <v>6</v>
      </c>
      <c r="J6724" t="str">
        <f>_xlfn.XLOOKUP(Table1[[#This Row],[ryhmäID]],ryhmat!$A$2:$A$7,ryhmat!$B$2:$B$7)</f>
        <v>Digiboxit</v>
      </c>
      <c r="K6724">
        <f>Table1[[#This Row],[Myyntihinta]]-Table1[[#This Row],[Ostohinta]]</f>
        <v>113.05</v>
      </c>
    </row>
    <row r="6725" spans="1:11" x14ac:dyDescent="0.2">
      <c r="A6725">
        <v>57223</v>
      </c>
      <c r="B6725" s="21">
        <v>44912</v>
      </c>
      <c r="C6725" s="26" t="s">
        <v>835</v>
      </c>
      <c r="D6725">
        <v>1</v>
      </c>
      <c r="E6725">
        <v>5</v>
      </c>
      <c r="F6725">
        <v>153</v>
      </c>
      <c r="G6725">
        <v>93.5</v>
      </c>
      <c r="H6725" t="str">
        <f>_xlfn.XLOOKUP(Table1[[#This Row],[MyyjäID]],myyjat!$A$2:$A$16,myyjat!$B$2:$B$16)</f>
        <v>Liisa</v>
      </c>
      <c r="I6725">
        <f>_xlfn.XLOOKUP(Table1[[#This Row],[Tuotenumero]],tuotteet!$A$2:$A$26,tuotteet!$C$2:$C$26)</f>
        <v>6</v>
      </c>
      <c r="J6725" t="str">
        <f>_xlfn.XLOOKUP(Table1[[#This Row],[ryhmäID]],ryhmat!$A$2:$A$7,ryhmat!$B$2:$B$7)</f>
        <v>Digiboxit</v>
      </c>
      <c r="K6725">
        <f>Table1[[#This Row],[Myyntihinta]]-Table1[[#This Row],[Ostohinta]]</f>
        <v>59.5</v>
      </c>
    </row>
    <row r="6726" spans="1:11" x14ac:dyDescent="0.2">
      <c r="A6726">
        <v>57224</v>
      </c>
      <c r="B6726" s="21">
        <v>44913</v>
      </c>
      <c r="C6726" s="26" t="s">
        <v>839</v>
      </c>
      <c r="D6726">
        <v>1</v>
      </c>
      <c r="E6726">
        <v>14</v>
      </c>
      <c r="F6726">
        <v>889</v>
      </c>
      <c r="G6726">
        <v>518.16999999999996</v>
      </c>
      <c r="H6726" t="str">
        <f>_xlfn.XLOOKUP(Table1[[#This Row],[MyyjäID]],myyjat!$A$2:$A$16,myyjat!$B$2:$B$16)</f>
        <v>Hillevi</v>
      </c>
      <c r="I6726">
        <f>_xlfn.XLOOKUP(Table1[[#This Row],[Tuotenumero]],tuotteet!$A$2:$A$26,tuotteet!$C$2:$C$26)</f>
        <v>3</v>
      </c>
      <c r="J6726" t="str">
        <f>_xlfn.XLOOKUP(Table1[[#This Row],[ryhmäID]],ryhmat!$A$2:$A$7,ryhmat!$B$2:$B$7)</f>
        <v>TV</v>
      </c>
      <c r="K6726">
        <f>Table1[[#This Row],[Myyntihinta]]-Table1[[#This Row],[Ostohinta]]</f>
        <v>370.83000000000004</v>
      </c>
    </row>
    <row r="6727" spans="1:11" x14ac:dyDescent="0.2">
      <c r="A6727">
        <v>57225</v>
      </c>
      <c r="B6727" s="21">
        <v>44913</v>
      </c>
      <c r="C6727" s="26" t="s">
        <v>840</v>
      </c>
      <c r="D6727">
        <v>1</v>
      </c>
      <c r="E6727">
        <v>16</v>
      </c>
      <c r="F6727">
        <v>26</v>
      </c>
      <c r="G6727">
        <v>19.16</v>
      </c>
      <c r="H6727" t="str">
        <f>_xlfn.XLOOKUP(Table1[[#This Row],[MyyjäID]],myyjat!$A$2:$A$16,myyjat!$B$2:$B$16)</f>
        <v>Sanni</v>
      </c>
      <c r="I6727">
        <f>_xlfn.XLOOKUP(Table1[[#This Row],[Tuotenumero]],tuotteet!$A$2:$A$26,tuotteet!$C$2:$C$26)</f>
        <v>4</v>
      </c>
      <c r="J6727" t="str">
        <f>_xlfn.XLOOKUP(Table1[[#This Row],[ryhmäID]],ryhmat!$A$2:$A$7,ryhmat!$B$2:$B$7)</f>
        <v>Tarvikkeet</v>
      </c>
      <c r="K6727">
        <f>Table1[[#This Row],[Myyntihinta]]-Table1[[#This Row],[Ostohinta]]</f>
        <v>6.84</v>
      </c>
    </row>
    <row r="6728" spans="1:11" x14ac:dyDescent="0.2">
      <c r="A6728">
        <v>57226</v>
      </c>
      <c r="B6728" s="21">
        <v>44916</v>
      </c>
      <c r="C6728" s="26" t="s">
        <v>838</v>
      </c>
      <c r="D6728">
        <v>1</v>
      </c>
      <c r="E6728">
        <v>5</v>
      </c>
      <c r="F6728">
        <v>658</v>
      </c>
      <c r="G6728">
        <v>485.52</v>
      </c>
      <c r="H6728" t="str">
        <f>_xlfn.XLOOKUP(Table1[[#This Row],[MyyjäID]],myyjat!$A$2:$A$16,myyjat!$B$2:$B$16)</f>
        <v>Liisa</v>
      </c>
      <c r="I6728">
        <f>_xlfn.XLOOKUP(Table1[[#This Row],[Tuotenumero]],tuotteet!$A$2:$A$26,tuotteet!$C$2:$C$26)</f>
        <v>3</v>
      </c>
      <c r="J6728" t="str">
        <f>_xlfn.XLOOKUP(Table1[[#This Row],[ryhmäID]],ryhmat!$A$2:$A$7,ryhmat!$B$2:$B$7)</f>
        <v>TV</v>
      </c>
      <c r="K6728">
        <f>Table1[[#This Row],[Myyntihinta]]-Table1[[#This Row],[Ostohinta]]</f>
        <v>172.48000000000002</v>
      </c>
    </row>
    <row r="6729" spans="1:11" x14ac:dyDescent="0.2">
      <c r="A6729">
        <v>57227</v>
      </c>
      <c r="B6729" s="21">
        <v>44916</v>
      </c>
      <c r="C6729" s="26" t="s">
        <v>839</v>
      </c>
      <c r="D6729">
        <v>1</v>
      </c>
      <c r="E6729">
        <v>1</v>
      </c>
      <c r="F6729">
        <v>942</v>
      </c>
      <c r="G6729">
        <v>489.92</v>
      </c>
      <c r="H6729" t="str">
        <f>_xlfn.XLOOKUP(Table1[[#This Row],[MyyjäID]],myyjat!$A$2:$A$16,myyjat!$B$2:$B$16)</f>
        <v>Jani</v>
      </c>
      <c r="I6729">
        <f>_xlfn.XLOOKUP(Table1[[#This Row],[Tuotenumero]],tuotteet!$A$2:$A$26,tuotteet!$C$2:$C$26)</f>
        <v>3</v>
      </c>
      <c r="J6729" t="str">
        <f>_xlfn.XLOOKUP(Table1[[#This Row],[ryhmäID]],ryhmat!$A$2:$A$7,ryhmat!$B$2:$B$7)</f>
        <v>TV</v>
      </c>
      <c r="K6729">
        <f>Table1[[#This Row],[Myyntihinta]]-Table1[[#This Row],[Ostohinta]]</f>
        <v>452.08</v>
      </c>
    </row>
    <row r="6730" spans="1:11" x14ac:dyDescent="0.2">
      <c r="A6730">
        <v>57228</v>
      </c>
      <c r="B6730" s="21">
        <v>44916</v>
      </c>
      <c r="C6730" s="26" t="s">
        <v>840</v>
      </c>
      <c r="D6730">
        <v>1</v>
      </c>
      <c r="E6730">
        <v>16</v>
      </c>
      <c r="F6730">
        <v>26</v>
      </c>
      <c r="G6730">
        <v>20.03</v>
      </c>
      <c r="H6730" t="str">
        <f>_xlfn.XLOOKUP(Table1[[#This Row],[MyyjäID]],myyjat!$A$2:$A$16,myyjat!$B$2:$B$16)</f>
        <v>Sanni</v>
      </c>
      <c r="I6730">
        <f>_xlfn.XLOOKUP(Table1[[#This Row],[Tuotenumero]],tuotteet!$A$2:$A$26,tuotteet!$C$2:$C$26)</f>
        <v>4</v>
      </c>
      <c r="J6730" t="str">
        <f>_xlfn.XLOOKUP(Table1[[#This Row],[ryhmäID]],ryhmat!$A$2:$A$7,ryhmat!$B$2:$B$7)</f>
        <v>Tarvikkeet</v>
      </c>
      <c r="K6730">
        <f>Table1[[#This Row],[Myyntihinta]]-Table1[[#This Row],[Ostohinta]]</f>
        <v>5.9699999999999989</v>
      </c>
    </row>
    <row r="6731" spans="1:11" x14ac:dyDescent="0.2">
      <c r="A6731">
        <v>57229</v>
      </c>
      <c r="B6731" s="21">
        <v>44918</v>
      </c>
      <c r="C6731" s="26" t="s">
        <v>839</v>
      </c>
      <c r="D6731">
        <v>1</v>
      </c>
      <c r="E6731">
        <v>19</v>
      </c>
      <c r="F6731">
        <v>897</v>
      </c>
      <c r="G6731">
        <v>515.65</v>
      </c>
      <c r="H6731" t="str">
        <f>_xlfn.XLOOKUP(Table1[[#This Row],[MyyjäID]],myyjat!$A$2:$A$16,myyjat!$B$2:$B$16)</f>
        <v>Valtteri</v>
      </c>
      <c r="I6731">
        <f>_xlfn.XLOOKUP(Table1[[#This Row],[Tuotenumero]],tuotteet!$A$2:$A$26,tuotteet!$C$2:$C$26)</f>
        <v>3</v>
      </c>
      <c r="J6731" t="str">
        <f>_xlfn.XLOOKUP(Table1[[#This Row],[ryhmäID]],ryhmat!$A$2:$A$7,ryhmat!$B$2:$B$7)</f>
        <v>TV</v>
      </c>
      <c r="K6731">
        <f>Table1[[#This Row],[Myyntihinta]]-Table1[[#This Row],[Ostohinta]]</f>
        <v>381.35</v>
      </c>
    </row>
    <row r="6732" spans="1:11" x14ac:dyDescent="0.2">
      <c r="A6732">
        <v>57230</v>
      </c>
      <c r="B6732" s="21">
        <v>44920</v>
      </c>
      <c r="C6732" s="26" t="s">
        <v>834</v>
      </c>
      <c r="D6732">
        <v>1</v>
      </c>
      <c r="E6732">
        <v>5</v>
      </c>
      <c r="F6732">
        <v>230</v>
      </c>
      <c r="G6732">
        <v>163.35</v>
      </c>
      <c r="H6732" t="str">
        <f>_xlfn.XLOOKUP(Table1[[#This Row],[MyyjäID]],myyjat!$A$2:$A$16,myyjat!$B$2:$B$16)</f>
        <v>Liisa</v>
      </c>
      <c r="I6732">
        <f>_xlfn.XLOOKUP(Table1[[#This Row],[Tuotenumero]],tuotteet!$A$2:$A$26,tuotteet!$C$2:$C$26)</f>
        <v>2</v>
      </c>
      <c r="J6732" t="str">
        <f>_xlfn.XLOOKUP(Table1[[#This Row],[ryhmäID]],ryhmat!$A$2:$A$7,ryhmat!$B$2:$B$7)</f>
        <v>Kuvantoisto</v>
      </c>
      <c r="K6732">
        <f>Table1[[#This Row],[Myyntihinta]]-Table1[[#This Row],[Ostohinta]]</f>
        <v>66.650000000000006</v>
      </c>
    </row>
    <row r="6733" spans="1:11" x14ac:dyDescent="0.2">
      <c r="A6733">
        <v>57231</v>
      </c>
      <c r="B6733" s="21">
        <v>44920</v>
      </c>
      <c r="C6733" s="26" t="s">
        <v>840</v>
      </c>
      <c r="D6733">
        <v>1</v>
      </c>
      <c r="E6733">
        <v>18</v>
      </c>
      <c r="F6733">
        <v>25</v>
      </c>
      <c r="G6733">
        <v>19.559999999999999</v>
      </c>
      <c r="H6733" t="str">
        <f>_xlfn.XLOOKUP(Table1[[#This Row],[MyyjäID]],myyjat!$A$2:$A$16,myyjat!$B$2:$B$16)</f>
        <v>Juhani</v>
      </c>
      <c r="I6733">
        <f>_xlfn.XLOOKUP(Table1[[#This Row],[Tuotenumero]],tuotteet!$A$2:$A$26,tuotteet!$C$2:$C$26)</f>
        <v>4</v>
      </c>
      <c r="J6733" t="str">
        <f>_xlfn.XLOOKUP(Table1[[#This Row],[ryhmäID]],ryhmat!$A$2:$A$7,ryhmat!$B$2:$B$7)</f>
        <v>Tarvikkeet</v>
      </c>
      <c r="K6733">
        <f>Table1[[#This Row],[Myyntihinta]]-Table1[[#This Row],[Ostohinta]]</f>
        <v>5.4400000000000013</v>
      </c>
    </row>
    <row r="6734" spans="1:11" x14ac:dyDescent="0.2">
      <c r="A6734">
        <v>57232</v>
      </c>
      <c r="B6734" s="21">
        <v>44924</v>
      </c>
      <c r="C6734" s="26" t="s">
        <v>840</v>
      </c>
      <c r="D6734">
        <v>1</v>
      </c>
      <c r="E6734">
        <v>6</v>
      </c>
      <c r="F6734">
        <v>25</v>
      </c>
      <c r="G6734">
        <v>20.12</v>
      </c>
      <c r="H6734" t="str">
        <f>_xlfn.XLOOKUP(Table1[[#This Row],[MyyjäID]],myyjat!$A$2:$A$16,myyjat!$B$2:$B$16)</f>
        <v>Hessu</v>
      </c>
      <c r="I6734">
        <f>_xlfn.XLOOKUP(Table1[[#This Row],[Tuotenumero]],tuotteet!$A$2:$A$26,tuotteet!$C$2:$C$26)</f>
        <v>4</v>
      </c>
      <c r="J6734" t="str">
        <f>_xlfn.XLOOKUP(Table1[[#This Row],[ryhmäID]],ryhmat!$A$2:$A$7,ryhmat!$B$2:$B$7)</f>
        <v>Tarvikkeet</v>
      </c>
      <c r="K6734">
        <f>Table1[[#This Row],[Myyntihinta]]-Table1[[#This Row],[Ostohinta]]</f>
        <v>4.879999999999999</v>
      </c>
    </row>
    <row r="6735" spans="1:11" x14ac:dyDescent="0.2">
      <c r="A6735">
        <v>57233</v>
      </c>
      <c r="B6735" s="21">
        <v>44926</v>
      </c>
      <c r="C6735" s="26" t="s">
        <v>840</v>
      </c>
      <c r="D6735">
        <v>1</v>
      </c>
      <c r="E6735">
        <v>5</v>
      </c>
      <c r="F6735">
        <v>25</v>
      </c>
      <c r="G6735">
        <v>19.489999999999998</v>
      </c>
      <c r="H6735" t="str">
        <f>_xlfn.XLOOKUP(Table1[[#This Row],[MyyjäID]],myyjat!$A$2:$A$16,myyjat!$B$2:$B$16)</f>
        <v>Liisa</v>
      </c>
      <c r="I6735">
        <f>_xlfn.XLOOKUP(Table1[[#This Row],[Tuotenumero]],tuotteet!$A$2:$A$26,tuotteet!$C$2:$C$26)</f>
        <v>4</v>
      </c>
      <c r="J6735" t="str">
        <f>_xlfn.XLOOKUP(Table1[[#This Row],[ryhmäID]],ryhmat!$A$2:$A$7,ryhmat!$B$2:$B$7)</f>
        <v>Tarvikkeet</v>
      </c>
      <c r="K6735">
        <f>Table1[[#This Row],[Myyntihinta]]-Table1[[#This Row],[Ostohinta]]</f>
        <v>5.5100000000000016</v>
      </c>
    </row>
    <row r="6736" spans="1:11" x14ac:dyDescent="0.2">
      <c r="A6736">
        <v>57234</v>
      </c>
      <c r="B6736" s="21">
        <v>44928</v>
      </c>
      <c r="C6736" s="26" t="s">
        <v>838</v>
      </c>
      <c r="D6736">
        <v>1</v>
      </c>
      <c r="E6736">
        <v>11</v>
      </c>
      <c r="F6736">
        <v>655</v>
      </c>
      <c r="G6736">
        <v>489.59</v>
      </c>
      <c r="H6736" t="str">
        <f>_xlfn.XLOOKUP(Table1[[#This Row],[MyyjäID]],myyjat!$A$2:$A$16,myyjat!$B$2:$B$16)</f>
        <v>Lisbeth</v>
      </c>
      <c r="I6736">
        <f>_xlfn.XLOOKUP(Table1[[#This Row],[Tuotenumero]],tuotteet!$A$2:$A$26,tuotteet!$C$2:$C$26)</f>
        <v>3</v>
      </c>
      <c r="J6736" t="str">
        <f>_xlfn.XLOOKUP(Table1[[#This Row],[ryhmäID]],ryhmat!$A$2:$A$7,ryhmat!$B$2:$B$7)</f>
        <v>TV</v>
      </c>
      <c r="K6736">
        <f>Table1[[#This Row],[Myyntihinta]]-Table1[[#This Row],[Ostohinta]]</f>
        <v>165.41000000000003</v>
      </c>
    </row>
    <row r="6737" spans="1:11" x14ac:dyDescent="0.2">
      <c r="A6737">
        <v>57235</v>
      </c>
      <c r="B6737" s="21">
        <v>44928</v>
      </c>
      <c r="C6737" s="26" t="s">
        <v>837</v>
      </c>
      <c r="D6737">
        <v>1</v>
      </c>
      <c r="E6737">
        <v>16</v>
      </c>
      <c r="F6737">
        <v>235</v>
      </c>
      <c r="G6737">
        <v>165.95</v>
      </c>
      <c r="H6737" t="str">
        <f>_xlfn.XLOOKUP(Table1[[#This Row],[MyyjäID]],myyjat!$A$2:$A$16,myyjat!$B$2:$B$16)</f>
        <v>Sanni</v>
      </c>
      <c r="I6737">
        <f>_xlfn.XLOOKUP(Table1[[#This Row],[Tuotenumero]],tuotteet!$A$2:$A$26,tuotteet!$C$2:$C$26)</f>
        <v>5</v>
      </c>
      <c r="J6737" t="str">
        <f>_xlfn.XLOOKUP(Table1[[#This Row],[ryhmäID]],ryhmat!$A$2:$A$7,ryhmat!$B$2:$B$7)</f>
        <v>Konsolit</v>
      </c>
      <c r="K6737">
        <f>Table1[[#This Row],[Myyntihinta]]-Table1[[#This Row],[Ostohinta]]</f>
        <v>69.050000000000011</v>
      </c>
    </row>
    <row r="6738" spans="1:11" x14ac:dyDescent="0.2">
      <c r="A6738">
        <v>57236</v>
      </c>
      <c r="B6738" s="21">
        <v>44928</v>
      </c>
      <c r="C6738" s="26" t="s">
        <v>836</v>
      </c>
      <c r="D6738">
        <v>1</v>
      </c>
      <c r="E6738">
        <v>2</v>
      </c>
      <c r="F6738">
        <v>259</v>
      </c>
      <c r="G6738">
        <v>133.81</v>
      </c>
      <c r="H6738" t="str">
        <f>_xlfn.XLOOKUP(Table1[[#This Row],[MyyjäID]],myyjat!$A$2:$A$16,myyjat!$B$2:$B$16)</f>
        <v>Petteri</v>
      </c>
      <c r="I6738">
        <f>_xlfn.XLOOKUP(Table1[[#This Row],[Tuotenumero]],tuotteet!$A$2:$A$26,tuotteet!$C$2:$C$26)</f>
        <v>6</v>
      </c>
      <c r="J6738" t="str">
        <f>_xlfn.XLOOKUP(Table1[[#This Row],[ryhmäID]],ryhmat!$A$2:$A$7,ryhmat!$B$2:$B$7)</f>
        <v>Digiboxit</v>
      </c>
      <c r="K6738">
        <f>Table1[[#This Row],[Myyntihinta]]-Table1[[#This Row],[Ostohinta]]</f>
        <v>125.19</v>
      </c>
    </row>
    <row r="6739" spans="1:11" x14ac:dyDescent="0.2">
      <c r="A6739">
        <v>57237</v>
      </c>
      <c r="B6739" s="21">
        <v>44930</v>
      </c>
      <c r="C6739" s="26" t="s">
        <v>839</v>
      </c>
      <c r="D6739">
        <v>1</v>
      </c>
      <c r="E6739">
        <v>14</v>
      </c>
      <c r="F6739">
        <v>883</v>
      </c>
      <c r="G6739">
        <v>489.19</v>
      </c>
      <c r="H6739" t="str">
        <f>_xlfn.XLOOKUP(Table1[[#This Row],[MyyjäID]],myyjat!$A$2:$A$16,myyjat!$B$2:$B$16)</f>
        <v>Hillevi</v>
      </c>
      <c r="I6739">
        <f>_xlfn.XLOOKUP(Table1[[#This Row],[Tuotenumero]],tuotteet!$A$2:$A$26,tuotteet!$C$2:$C$26)</f>
        <v>3</v>
      </c>
      <c r="J6739" t="str">
        <f>_xlfn.XLOOKUP(Table1[[#This Row],[ryhmäID]],ryhmat!$A$2:$A$7,ryhmat!$B$2:$B$7)</f>
        <v>TV</v>
      </c>
      <c r="K6739">
        <f>Table1[[#This Row],[Myyntihinta]]-Table1[[#This Row],[Ostohinta]]</f>
        <v>393.81</v>
      </c>
    </row>
    <row r="6740" spans="1:11" x14ac:dyDescent="0.2">
      <c r="A6740">
        <v>57238</v>
      </c>
      <c r="B6740" s="21">
        <v>44930</v>
      </c>
      <c r="C6740" s="26" t="s">
        <v>840</v>
      </c>
      <c r="D6740">
        <v>1</v>
      </c>
      <c r="E6740">
        <v>5</v>
      </c>
      <c r="F6740">
        <v>26</v>
      </c>
      <c r="G6740">
        <v>18.899999999999999</v>
      </c>
      <c r="H6740" t="str">
        <f>_xlfn.XLOOKUP(Table1[[#This Row],[MyyjäID]],myyjat!$A$2:$A$16,myyjat!$B$2:$B$16)</f>
        <v>Liisa</v>
      </c>
      <c r="I6740">
        <f>_xlfn.XLOOKUP(Table1[[#This Row],[Tuotenumero]],tuotteet!$A$2:$A$26,tuotteet!$C$2:$C$26)</f>
        <v>4</v>
      </c>
      <c r="J6740" t="str">
        <f>_xlfn.XLOOKUP(Table1[[#This Row],[ryhmäID]],ryhmat!$A$2:$A$7,ryhmat!$B$2:$B$7)</f>
        <v>Tarvikkeet</v>
      </c>
      <c r="K6740">
        <f>Table1[[#This Row],[Myyntihinta]]-Table1[[#This Row],[Ostohinta]]</f>
        <v>7.1000000000000014</v>
      </c>
    </row>
    <row r="6741" spans="1:11" x14ac:dyDescent="0.2">
      <c r="A6741">
        <v>57239</v>
      </c>
      <c r="B6741" s="21">
        <v>44933</v>
      </c>
      <c r="C6741" s="26" t="s">
        <v>840</v>
      </c>
      <c r="D6741">
        <v>1</v>
      </c>
      <c r="E6741">
        <v>5</v>
      </c>
      <c r="F6741">
        <v>26</v>
      </c>
      <c r="G6741">
        <v>19.78</v>
      </c>
      <c r="H6741" t="str">
        <f>_xlfn.XLOOKUP(Table1[[#This Row],[MyyjäID]],myyjat!$A$2:$A$16,myyjat!$B$2:$B$16)</f>
        <v>Liisa</v>
      </c>
      <c r="I6741">
        <f>_xlfn.XLOOKUP(Table1[[#This Row],[Tuotenumero]],tuotteet!$A$2:$A$26,tuotteet!$C$2:$C$26)</f>
        <v>4</v>
      </c>
      <c r="J6741" t="str">
        <f>_xlfn.XLOOKUP(Table1[[#This Row],[ryhmäID]],ryhmat!$A$2:$A$7,ryhmat!$B$2:$B$7)</f>
        <v>Tarvikkeet</v>
      </c>
      <c r="K6741">
        <f>Table1[[#This Row],[Myyntihinta]]-Table1[[#This Row],[Ostohinta]]</f>
        <v>6.2199999999999989</v>
      </c>
    </row>
    <row r="6742" spans="1:11" x14ac:dyDescent="0.2">
      <c r="A6742">
        <v>57240</v>
      </c>
      <c r="B6742" s="21">
        <v>44934</v>
      </c>
      <c r="C6742" s="26" t="s">
        <v>838</v>
      </c>
      <c r="D6742">
        <v>1</v>
      </c>
      <c r="E6742">
        <v>9</v>
      </c>
      <c r="F6742">
        <v>648</v>
      </c>
      <c r="G6742">
        <v>484.99</v>
      </c>
      <c r="H6742" t="str">
        <f>_xlfn.XLOOKUP(Table1[[#This Row],[MyyjäID]],myyjat!$A$2:$A$16,myyjat!$B$2:$B$16)</f>
        <v>Maija</v>
      </c>
      <c r="I6742">
        <f>_xlfn.XLOOKUP(Table1[[#This Row],[Tuotenumero]],tuotteet!$A$2:$A$26,tuotteet!$C$2:$C$26)</f>
        <v>3</v>
      </c>
      <c r="J6742" t="str">
        <f>_xlfn.XLOOKUP(Table1[[#This Row],[ryhmäID]],ryhmat!$A$2:$A$7,ryhmat!$B$2:$B$7)</f>
        <v>TV</v>
      </c>
      <c r="K6742">
        <f>Table1[[#This Row],[Myyntihinta]]-Table1[[#This Row],[Ostohinta]]</f>
        <v>163.01</v>
      </c>
    </row>
    <row r="6743" spans="1:11" x14ac:dyDescent="0.2">
      <c r="A6743">
        <v>57241</v>
      </c>
      <c r="B6743" s="21">
        <v>44935</v>
      </c>
      <c r="C6743" s="26" t="s">
        <v>834</v>
      </c>
      <c r="D6743">
        <v>1</v>
      </c>
      <c r="E6743">
        <v>14</v>
      </c>
      <c r="F6743">
        <v>243</v>
      </c>
      <c r="G6743">
        <v>166.63</v>
      </c>
      <c r="H6743" t="str">
        <f>_xlfn.XLOOKUP(Table1[[#This Row],[MyyjäID]],myyjat!$A$2:$A$16,myyjat!$B$2:$B$16)</f>
        <v>Hillevi</v>
      </c>
      <c r="I6743">
        <f>_xlfn.XLOOKUP(Table1[[#This Row],[Tuotenumero]],tuotteet!$A$2:$A$26,tuotteet!$C$2:$C$26)</f>
        <v>2</v>
      </c>
      <c r="J6743" t="str">
        <f>_xlfn.XLOOKUP(Table1[[#This Row],[ryhmäID]],ryhmat!$A$2:$A$7,ryhmat!$B$2:$B$7)</f>
        <v>Kuvantoisto</v>
      </c>
      <c r="K6743">
        <f>Table1[[#This Row],[Myyntihinta]]-Table1[[#This Row],[Ostohinta]]</f>
        <v>76.37</v>
      </c>
    </row>
    <row r="6744" spans="1:11" x14ac:dyDescent="0.2">
      <c r="A6744">
        <v>57242</v>
      </c>
      <c r="B6744" s="21">
        <v>44936</v>
      </c>
      <c r="C6744" s="26" t="s">
        <v>837</v>
      </c>
      <c r="D6744">
        <v>1</v>
      </c>
      <c r="E6744">
        <v>6</v>
      </c>
      <c r="F6744">
        <v>259</v>
      </c>
      <c r="G6744">
        <v>154.55000000000001</v>
      </c>
      <c r="H6744" t="str">
        <f>_xlfn.XLOOKUP(Table1[[#This Row],[MyyjäID]],myyjat!$A$2:$A$16,myyjat!$B$2:$B$16)</f>
        <v>Hessu</v>
      </c>
      <c r="I6744">
        <f>_xlfn.XLOOKUP(Table1[[#This Row],[Tuotenumero]],tuotteet!$A$2:$A$26,tuotteet!$C$2:$C$26)</f>
        <v>5</v>
      </c>
      <c r="J6744" t="str">
        <f>_xlfn.XLOOKUP(Table1[[#This Row],[ryhmäID]],ryhmat!$A$2:$A$7,ryhmat!$B$2:$B$7)</f>
        <v>Konsolit</v>
      </c>
      <c r="K6744">
        <f>Table1[[#This Row],[Myyntihinta]]-Table1[[#This Row],[Ostohinta]]</f>
        <v>104.44999999999999</v>
      </c>
    </row>
    <row r="6745" spans="1:11" x14ac:dyDescent="0.2">
      <c r="A6745">
        <v>57243</v>
      </c>
      <c r="B6745" s="21">
        <v>44936</v>
      </c>
      <c r="C6745" s="26" t="s">
        <v>840</v>
      </c>
      <c r="D6745">
        <v>1</v>
      </c>
      <c r="E6745">
        <v>2</v>
      </c>
      <c r="F6745">
        <v>24</v>
      </c>
      <c r="G6745">
        <v>19.170000000000002</v>
      </c>
      <c r="H6745" t="str">
        <f>_xlfn.XLOOKUP(Table1[[#This Row],[MyyjäID]],myyjat!$A$2:$A$16,myyjat!$B$2:$B$16)</f>
        <v>Petteri</v>
      </c>
      <c r="I6745">
        <f>_xlfn.XLOOKUP(Table1[[#This Row],[Tuotenumero]],tuotteet!$A$2:$A$26,tuotteet!$C$2:$C$26)</f>
        <v>4</v>
      </c>
      <c r="J6745" t="str">
        <f>_xlfn.XLOOKUP(Table1[[#This Row],[ryhmäID]],ryhmat!$A$2:$A$7,ryhmat!$B$2:$B$7)</f>
        <v>Tarvikkeet</v>
      </c>
      <c r="K6745">
        <f>Table1[[#This Row],[Myyntihinta]]-Table1[[#This Row],[Ostohinta]]</f>
        <v>4.8299999999999983</v>
      </c>
    </row>
    <row r="6746" spans="1:11" x14ac:dyDescent="0.2">
      <c r="A6746">
        <v>57244</v>
      </c>
      <c r="B6746" s="21">
        <v>44938</v>
      </c>
      <c r="C6746" s="26" t="s">
        <v>836</v>
      </c>
      <c r="D6746">
        <v>1</v>
      </c>
      <c r="E6746">
        <v>2</v>
      </c>
      <c r="F6746">
        <v>239</v>
      </c>
      <c r="G6746">
        <v>128.33000000000001</v>
      </c>
      <c r="H6746" t="str">
        <f>_xlfn.XLOOKUP(Table1[[#This Row],[MyyjäID]],myyjat!$A$2:$A$16,myyjat!$B$2:$B$16)</f>
        <v>Petteri</v>
      </c>
      <c r="I6746">
        <f>_xlfn.XLOOKUP(Table1[[#This Row],[Tuotenumero]],tuotteet!$A$2:$A$26,tuotteet!$C$2:$C$26)</f>
        <v>6</v>
      </c>
      <c r="J6746" t="str">
        <f>_xlfn.XLOOKUP(Table1[[#This Row],[ryhmäID]],ryhmat!$A$2:$A$7,ryhmat!$B$2:$B$7)</f>
        <v>Digiboxit</v>
      </c>
      <c r="K6746">
        <f>Table1[[#This Row],[Myyntihinta]]-Table1[[#This Row],[Ostohinta]]</f>
        <v>110.66999999999999</v>
      </c>
    </row>
    <row r="6747" spans="1:11" x14ac:dyDescent="0.2">
      <c r="A6747">
        <v>57245</v>
      </c>
      <c r="B6747" s="21">
        <v>44939</v>
      </c>
      <c r="C6747" s="26" t="s">
        <v>840</v>
      </c>
      <c r="D6747">
        <v>1</v>
      </c>
      <c r="E6747">
        <v>15</v>
      </c>
      <c r="F6747">
        <v>25</v>
      </c>
      <c r="G6747">
        <v>19.71</v>
      </c>
      <c r="H6747" t="str">
        <f>_xlfn.XLOOKUP(Table1[[#This Row],[MyyjäID]],myyjat!$A$2:$A$16,myyjat!$B$2:$B$16)</f>
        <v>Sohvi</v>
      </c>
      <c r="I6747">
        <f>_xlfn.XLOOKUP(Table1[[#This Row],[Tuotenumero]],tuotteet!$A$2:$A$26,tuotteet!$C$2:$C$26)</f>
        <v>4</v>
      </c>
      <c r="J6747" t="str">
        <f>_xlfn.XLOOKUP(Table1[[#This Row],[ryhmäID]],ryhmat!$A$2:$A$7,ryhmat!$B$2:$B$7)</f>
        <v>Tarvikkeet</v>
      </c>
      <c r="K6747">
        <f>Table1[[#This Row],[Myyntihinta]]-Table1[[#This Row],[Ostohinta]]</f>
        <v>5.2899999999999991</v>
      </c>
    </row>
    <row r="6748" spans="1:11" x14ac:dyDescent="0.2">
      <c r="A6748">
        <v>57246</v>
      </c>
      <c r="B6748" s="21">
        <v>44941</v>
      </c>
      <c r="C6748" s="26" t="s">
        <v>840</v>
      </c>
      <c r="D6748">
        <v>1</v>
      </c>
      <c r="E6748">
        <v>13</v>
      </c>
      <c r="F6748">
        <v>26</v>
      </c>
      <c r="G6748">
        <v>20.88</v>
      </c>
      <c r="H6748" t="str">
        <f>_xlfn.XLOOKUP(Table1[[#This Row],[MyyjäID]],myyjat!$A$2:$A$16,myyjat!$B$2:$B$16)</f>
        <v>Mari</v>
      </c>
      <c r="I6748">
        <f>_xlfn.XLOOKUP(Table1[[#This Row],[Tuotenumero]],tuotteet!$A$2:$A$26,tuotteet!$C$2:$C$26)</f>
        <v>4</v>
      </c>
      <c r="J6748" t="str">
        <f>_xlfn.XLOOKUP(Table1[[#This Row],[ryhmäID]],ryhmat!$A$2:$A$7,ryhmat!$B$2:$B$7)</f>
        <v>Tarvikkeet</v>
      </c>
      <c r="K6748">
        <f>Table1[[#This Row],[Myyntihinta]]-Table1[[#This Row],[Ostohinta]]</f>
        <v>5.120000000000001</v>
      </c>
    </row>
    <row r="6749" spans="1:11" x14ac:dyDescent="0.2">
      <c r="A6749">
        <v>57247</v>
      </c>
      <c r="B6749" s="21">
        <v>44941</v>
      </c>
      <c r="C6749" s="26" t="s">
        <v>835</v>
      </c>
      <c r="D6749">
        <v>1</v>
      </c>
      <c r="E6749">
        <v>6</v>
      </c>
      <c r="F6749">
        <v>157</v>
      </c>
      <c r="G6749">
        <v>91.55</v>
      </c>
      <c r="H6749" t="str">
        <f>_xlfn.XLOOKUP(Table1[[#This Row],[MyyjäID]],myyjat!$A$2:$A$16,myyjat!$B$2:$B$16)</f>
        <v>Hessu</v>
      </c>
      <c r="I6749">
        <f>_xlfn.XLOOKUP(Table1[[#This Row],[Tuotenumero]],tuotteet!$A$2:$A$26,tuotteet!$C$2:$C$26)</f>
        <v>6</v>
      </c>
      <c r="J6749" t="str">
        <f>_xlfn.XLOOKUP(Table1[[#This Row],[ryhmäID]],ryhmat!$A$2:$A$7,ryhmat!$B$2:$B$7)</f>
        <v>Digiboxit</v>
      </c>
      <c r="K6749">
        <f>Table1[[#This Row],[Myyntihinta]]-Table1[[#This Row],[Ostohinta]]</f>
        <v>65.45</v>
      </c>
    </row>
    <row r="6750" spans="1:11" x14ac:dyDescent="0.2">
      <c r="A6750">
        <v>57248</v>
      </c>
      <c r="B6750" s="21">
        <v>44942</v>
      </c>
      <c r="C6750" s="26" t="s">
        <v>839</v>
      </c>
      <c r="D6750">
        <v>1</v>
      </c>
      <c r="E6750">
        <v>7</v>
      </c>
      <c r="F6750">
        <v>901</v>
      </c>
      <c r="G6750">
        <v>495.64</v>
      </c>
      <c r="H6750" t="str">
        <f>_xlfn.XLOOKUP(Table1[[#This Row],[MyyjäID]],myyjat!$A$2:$A$16,myyjat!$B$2:$B$16)</f>
        <v>Rauno</v>
      </c>
      <c r="I6750">
        <f>_xlfn.XLOOKUP(Table1[[#This Row],[Tuotenumero]],tuotteet!$A$2:$A$26,tuotteet!$C$2:$C$26)</f>
        <v>3</v>
      </c>
      <c r="J6750" t="str">
        <f>_xlfn.XLOOKUP(Table1[[#This Row],[ryhmäID]],ryhmat!$A$2:$A$7,ryhmat!$B$2:$B$7)</f>
        <v>TV</v>
      </c>
      <c r="K6750">
        <f>Table1[[#This Row],[Myyntihinta]]-Table1[[#This Row],[Ostohinta]]</f>
        <v>405.36</v>
      </c>
    </row>
    <row r="6751" spans="1:11" x14ac:dyDescent="0.2">
      <c r="A6751">
        <v>57249</v>
      </c>
      <c r="B6751" s="21">
        <v>44943</v>
      </c>
      <c r="C6751" s="26" t="s">
        <v>840</v>
      </c>
      <c r="D6751">
        <v>1</v>
      </c>
      <c r="E6751">
        <v>2</v>
      </c>
      <c r="F6751">
        <v>25</v>
      </c>
      <c r="G6751">
        <v>19.420000000000002</v>
      </c>
      <c r="H6751" t="str">
        <f>_xlfn.XLOOKUP(Table1[[#This Row],[MyyjäID]],myyjat!$A$2:$A$16,myyjat!$B$2:$B$16)</f>
        <v>Petteri</v>
      </c>
      <c r="I6751">
        <f>_xlfn.XLOOKUP(Table1[[#This Row],[Tuotenumero]],tuotteet!$A$2:$A$26,tuotteet!$C$2:$C$26)</f>
        <v>4</v>
      </c>
      <c r="J6751" t="str">
        <f>_xlfn.XLOOKUP(Table1[[#This Row],[ryhmäID]],ryhmat!$A$2:$A$7,ryhmat!$B$2:$B$7)</f>
        <v>Tarvikkeet</v>
      </c>
      <c r="K6751">
        <f>Table1[[#This Row],[Myyntihinta]]-Table1[[#This Row],[Ostohinta]]</f>
        <v>5.5799999999999983</v>
      </c>
    </row>
    <row r="6752" spans="1:11" x14ac:dyDescent="0.2">
      <c r="A6752">
        <v>57250</v>
      </c>
      <c r="B6752" s="21">
        <v>44944</v>
      </c>
      <c r="C6752" s="26" t="s">
        <v>837</v>
      </c>
      <c r="D6752">
        <v>1</v>
      </c>
      <c r="E6752">
        <v>6</v>
      </c>
      <c r="F6752">
        <v>241</v>
      </c>
      <c r="G6752">
        <v>161.41999999999999</v>
      </c>
      <c r="H6752" t="str">
        <f>_xlfn.XLOOKUP(Table1[[#This Row],[MyyjäID]],myyjat!$A$2:$A$16,myyjat!$B$2:$B$16)</f>
        <v>Hessu</v>
      </c>
      <c r="I6752">
        <f>_xlfn.XLOOKUP(Table1[[#This Row],[Tuotenumero]],tuotteet!$A$2:$A$26,tuotteet!$C$2:$C$26)</f>
        <v>5</v>
      </c>
      <c r="J6752" t="str">
        <f>_xlfn.XLOOKUP(Table1[[#This Row],[ryhmäID]],ryhmat!$A$2:$A$7,ryhmat!$B$2:$B$7)</f>
        <v>Konsolit</v>
      </c>
      <c r="K6752">
        <f>Table1[[#This Row],[Myyntihinta]]-Table1[[#This Row],[Ostohinta]]</f>
        <v>79.580000000000013</v>
      </c>
    </row>
    <row r="6753" spans="1:11" x14ac:dyDescent="0.2">
      <c r="A6753">
        <v>57251</v>
      </c>
      <c r="B6753" s="21">
        <v>44945</v>
      </c>
      <c r="C6753" s="26" t="s">
        <v>838</v>
      </c>
      <c r="D6753">
        <v>1</v>
      </c>
      <c r="E6753">
        <v>18</v>
      </c>
      <c r="F6753">
        <v>679</v>
      </c>
      <c r="G6753">
        <v>494.14</v>
      </c>
      <c r="H6753" t="str">
        <f>_xlfn.XLOOKUP(Table1[[#This Row],[MyyjäID]],myyjat!$A$2:$A$16,myyjat!$B$2:$B$16)</f>
        <v>Juhani</v>
      </c>
      <c r="I6753">
        <f>_xlfn.XLOOKUP(Table1[[#This Row],[Tuotenumero]],tuotteet!$A$2:$A$26,tuotteet!$C$2:$C$26)</f>
        <v>3</v>
      </c>
      <c r="J6753" t="str">
        <f>_xlfn.XLOOKUP(Table1[[#This Row],[ryhmäID]],ryhmat!$A$2:$A$7,ryhmat!$B$2:$B$7)</f>
        <v>TV</v>
      </c>
      <c r="K6753">
        <f>Table1[[#This Row],[Myyntihinta]]-Table1[[#This Row],[Ostohinta]]</f>
        <v>184.86</v>
      </c>
    </row>
    <row r="6754" spans="1:11" x14ac:dyDescent="0.2">
      <c r="A6754">
        <v>57252</v>
      </c>
      <c r="B6754" s="21">
        <v>44945</v>
      </c>
      <c r="C6754" s="26" t="s">
        <v>840</v>
      </c>
      <c r="D6754">
        <v>1</v>
      </c>
      <c r="E6754">
        <v>5</v>
      </c>
      <c r="F6754">
        <v>24</v>
      </c>
      <c r="G6754">
        <v>19.23</v>
      </c>
      <c r="H6754" t="str">
        <f>_xlfn.XLOOKUP(Table1[[#This Row],[MyyjäID]],myyjat!$A$2:$A$16,myyjat!$B$2:$B$16)</f>
        <v>Liisa</v>
      </c>
      <c r="I6754">
        <f>_xlfn.XLOOKUP(Table1[[#This Row],[Tuotenumero]],tuotteet!$A$2:$A$26,tuotteet!$C$2:$C$26)</f>
        <v>4</v>
      </c>
      <c r="J6754" t="str">
        <f>_xlfn.XLOOKUP(Table1[[#This Row],[ryhmäID]],ryhmat!$A$2:$A$7,ryhmat!$B$2:$B$7)</f>
        <v>Tarvikkeet</v>
      </c>
      <c r="K6754">
        <f>Table1[[#This Row],[Myyntihinta]]-Table1[[#This Row],[Ostohinta]]</f>
        <v>4.7699999999999996</v>
      </c>
    </row>
    <row r="6755" spans="1:11" x14ac:dyDescent="0.2">
      <c r="A6755">
        <v>57253</v>
      </c>
      <c r="B6755" s="21">
        <v>44947</v>
      </c>
      <c r="C6755" s="26" t="s">
        <v>839</v>
      </c>
      <c r="D6755">
        <v>1</v>
      </c>
      <c r="E6755">
        <v>3</v>
      </c>
      <c r="F6755">
        <v>948</v>
      </c>
      <c r="G6755">
        <v>491.83</v>
      </c>
      <c r="H6755" t="str">
        <f>_xlfn.XLOOKUP(Table1[[#This Row],[MyyjäID]],myyjat!$A$2:$A$16,myyjat!$B$2:$B$16)</f>
        <v>Pekka</v>
      </c>
      <c r="I6755">
        <f>_xlfn.XLOOKUP(Table1[[#This Row],[Tuotenumero]],tuotteet!$A$2:$A$26,tuotteet!$C$2:$C$26)</f>
        <v>3</v>
      </c>
      <c r="J6755" t="str">
        <f>_xlfn.XLOOKUP(Table1[[#This Row],[ryhmäID]],ryhmat!$A$2:$A$7,ryhmat!$B$2:$B$7)</f>
        <v>TV</v>
      </c>
      <c r="K6755">
        <f>Table1[[#This Row],[Myyntihinta]]-Table1[[#This Row],[Ostohinta]]</f>
        <v>456.17</v>
      </c>
    </row>
    <row r="6756" spans="1:11" x14ac:dyDescent="0.2">
      <c r="A6756">
        <v>57254</v>
      </c>
      <c r="B6756" s="21">
        <v>44948</v>
      </c>
      <c r="C6756" s="26" t="s">
        <v>840</v>
      </c>
      <c r="D6756">
        <v>1</v>
      </c>
      <c r="E6756">
        <v>19</v>
      </c>
      <c r="F6756">
        <v>24</v>
      </c>
      <c r="G6756">
        <v>20.27</v>
      </c>
      <c r="H6756" t="str">
        <f>_xlfn.XLOOKUP(Table1[[#This Row],[MyyjäID]],myyjat!$A$2:$A$16,myyjat!$B$2:$B$16)</f>
        <v>Valtteri</v>
      </c>
      <c r="I6756">
        <f>_xlfn.XLOOKUP(Table1[[#This Row],[Tuotenumero]],tuotteet!$A$2:$A$26,tuotteet!$C$2:$C$26)</f>
        <v>4</v>
      </c>
      <c r="J6756" t="str">
        <f>_xlfn.XLOOKUP(Table1[[#This Row],[ryhmäID]],ryhmat!$A$2:$A$7,ryhmat!$B$2:$B$7)</f>
        <v>Tarvikkeet</v>
      </c>
      <c r="K6756">
        <f>Table1[[#This Row],[Myyntihinta]]-Table1[[#This Row],[Ostohinta]]</f>
        <v>3.7300000000000004</v>
      </c>
    </row>
    <row r="6757" spans="1:11" x14ac:dyDescent="0.2">
      <c r="A6757">
        <v>57255</v>
      </c>
      <c r="B6757" s="21">
        <v>44949</v>
      </c>
      <c r="C6757" s="26" t="s">
        <v>837</v>
      </c>
      <c r="D6757">
        <v>1</v>
      </c>
      <c r="E6757">
        <v>10</v>
      </c>
      <c r="F6757">
        <v>253</v>
      </c>
      <c r="G6757">
        <v>161.57</v>
      </c>
      <c r="H6757" t="str">
        <f>_xlfn.XLOOKUP(Table1[[#This Row],[MyyjäID]],myyjat!$A$2:$A$16,myyjat!$B$2:$B$16)</f>
        <v>Jenni</v>
      </c>
      <c r="I6757">
        <f>_xlfn.XLOOKUP(Table1[[#This Row],[Tuotenumero]],tuotteet!$A$2:$A$26,tuotteet!$C$2:$C$26)</f>
        <v>5</v>
      </c>
      <c r="J6757" t="str">
        <f>_xlfn.XLOOKUP(Table1[[#This Row],[ryhmäID]],ryhmat!$A$2:$A$7,ryhmat!$B$2:$B$7)</f>
        <v>Konsolit</v>
      </c>
      <c r="K6757">
        <f>Table1[[#This Row],[Myyntihinta]]-Table1[[#This Row],[Ostohinta]]</f>
        <v>91.43</v>
      </c>
    </row>
    <row r="6758" spans="1:11" x14ac:dyDescent="0.2">
      <c r="A6758">
        <v>57256</v>
      </c>
      <c r="B6758" s="21">
        <v>44952</v>
      </c>
      <c r="C6758" s="26" t="s">
        <v>840</v>
      </c>
      <c r="D6758">
        <v>1</v>
      </c>
      <c r="E6758">
        <v>6</v>
      </c>
      <c r="F6758">
        <v>25</v>
      </c>
      <c r="G6758">
        <v>20.350000000000001</v>
      </c>
      <c r="H6758" t="str">
        <f>_xlfn.XLOOKUP(Table1[[#This Row],[MyyjäID]],myyjat!$A$2:$A$16,myyjat!$B$2:$B$16)</f>
        <v>Hessu</v>
      </c>
      <c r="I6758">
        <f>_xlfn.XLOOKUP(Table1[[#This Row],[Tuotenumero]],tuotteet!$A$2:$A$26,tuotteet!$C$2:$C$26)</f>
        <v>4</v>
      </c>
      <c r="J6758" t="str">
        <f>_xlfn.XLOOKUP(Table1[[#This Row],[ryhmäID]],ryhmat!$A$2:$A$7,ryhmat!$B$2:$B$7)</f>
        <v>Tarvikkeet</v>
      </c>
      <c r="K6758">
        <f>Table1[[#This Row],[Myyntihinta]]-Table1[[#This Row],[Ostohinta]]</f>
        <v>4.6499999999999986</v>
      </c>
    </row>
    <row r="6759" spans="1:11" x14ac:dyDescent="0.2">
      <c r="A6759">
        <v>57257</v>
      </c>
      <c r="B6759" s="21">
        <v>44953</v>
      </c>
      <c r="C6759" s="26" t="s">
        <v>837</v>
      </c>
      <c r="D6759">
        <v>1</v>
      </c>
      <c r="E6759">
        <v>5</v>
      </c>
      <c r="F6759">
        <v>250</v>
      </c>
      <c r="G6759">
        <v>156.38</v>
      </c>
      <c r="H6759" t="str">
        <f>_xlfn.XLOOKUP(Table1[[#This Row],[MyyjäID]],myyjat!$A$2:$A$16,myyjat!$B$2:$B$16)</f>
        <v>Liisa</v>
      </c>
      <c r="I6759">
        <f>_xlfn.XLOOKUP(Table1[[#This Row],[Tuotenumero]],tuotteet!$A$2:$A$26,tuotteet!$C$2:$C$26)</f>
        <v>5</v>
      </c>
      <c r="J6759" t="str">
        <f>_xlfn.XLOOKUP(Table1[[#This Row],[ryhmäID]],ryhmat!$A$2:$A$7,ryhmat!$B$2:$B$7)</f>
        <v>Konsolit</v>
      </c>
      <c r="K6759">
        <f>Table1[[#This Row],[Myyntihinta]]-Table1[[#This Row],[Ostohinta]]</f>
        <v>93.62</v>
      </c>
    </row>
    <row r="6760" spans="1:11" x14ac:dyDescent="0.2">
      <c r="A6760">
        <v>57258</v>
      </c>
      <c r="B6760" s="21">
        <v>44953</v>
      </c>
      <c r="C6760" s="26" t="s">
        <v>835</v>
      </c>
      <c r="D6760">
        <v>1</v>
      </c>
      <c r="E6760">
        <v>13</v>
      </c>
      <c r="F6760">
        <v>157</v>
      </c>
      <c r="G6760">
        <v>93.2</v>
      </c>
      <c r="H6760" t="str">
        <f>_xlfn.XLOOKUP(Table1[[#This Row],[MyyjäID]],myyjat!$A$2:$A$16,myyjat!$B$2:$B$16)</f>
        <v>Mari</v>
      </c>
      <c r="I6760">
        <f>_xlfn.XLOOKUP(Table1[[#This Row],[Tuotenumero]],tuotteet!$A$2:$A$26,tuotteet!$C$2:$C$26)</f>
        <v>6</v>
      </c>
      <c r="J6760" t="str">
        <f>_xlfn.XLOOKUP(Table1[[#This Row],[ryhmäID]],ryhmat!$A$2:$A$7,ryhmat!$B$2:$B$7)</f>
        <v>Digiboxit</v>
      </c>
      <c r="K6760">
        <f>Table1[[#This Row],[Myyntihinta]]-Table1[[#This Row],[Ostohinta]]</f>
        <v>63.8</v>
      </c>
    </row>
    <row r="6761" spans="1:11" x14ac:dyDescent="0.2">
      <c r="A6761">
        <v>57259</v>
      </c>
      <c r="B6761" s="21">
        <v>44954</v>
      </c>
      <c r="C6761" s="26" t="s">
        <v>836</v>
      </c>
      <c r="D6761">
        <v>1</v>
      </c>
      <c r="E6761">
        <v>15</v>
      </c>
      <c r="F6761">
        <v>235</v>
      </c>
      <c r="G6761">
        <v>133.84</v>
      </c>
      <c r="H6761" t="str">
        <f>_xlfn.XLOOKUP(Table1[[#This Row],[MyyjäID]],myyjat!$A$2:$A$16,myyjat!$B$2:$B$16)</f>
        <v>Sohvi</v>
      </c>
      <c r="I6761">
        <f>_xlfn.XLOOKUP(Table1[[#This Row],[Tuotenumero]],tuotteet!$A$2:$A$26,tuotteet!$C$2:$C$26)</f>
        <v>6</v>
      </c>
      <c r="J6761" t="str">
        <f>_xlfn.XLOOKUP(Table1[[#This Row],[ryhmäID]],ryhmat!$A$2:$A$7,ryhmat!$B$2:$B$7)</f>
        <v>Digiboxit</v>
      </c>
      <c r="K6761">
        <f>Table1[[#This Row],[Myyntihinta]]-Table1[[#This Row],[Ostohinta]]</f>
        <v>101.16</v>
      </c>
    </row>
    <row r="6762" spans="1:11" x14ac:dyDescent="0.2">
      <c r="A6762">
        <v>57260</v>
      </c>
      <c r="B6762" s="21">
        <v>44955</v>
      </c>
      <c r="C6762" s="26" t="s">
        <v>840</v>
      </c>
      <c r="D6762">
        <v>1</v>
      </c>
      <c r="E6762">
        <v>7</v>
      </c>
      <c r="F6762">
        <v>26</v>
      </c>
      <c r="G6762">
        <v>19.510000000000002</v>
      </c>
      <c r="H6762" t="str">
        <f>_xlfn.XLOOKUP(Table1[[#This Row],[MyyjäID]],myyjat!$A$2:$A$16,myyjat!$B$2:$B$16)</f>
        <v>Rauno</v>
      </c>
      <c r="I6762">
        <f>_xlfn.XLOOKUP(Table1[[#This Row],[Tuotenumero]],tuotteet!$A$2:$A$26,tuotteet!$C$2:$C$26)</f>
        <v>4</v>
      </c>
      <c r="J6762" t="str">
        <f>_xlfn.XLOOKUP(Table1[[#This Row],[ryhmäID]],ryhmat!$A$2:$A$7,ryhmat!$B$2:$B$7)</f>
        <v>Tarvikkeet</v>
      </c>
      <c r="K6762">
        <f>Table1[[#This Row],[Myyntihinta]]-Table1[[#This Row],[Ostohinta]]</f>
        <v>6.4899999999999984</v>
      </c>
    </row>
    <row r="6763" spans="1:11" x14ac:dyDescent="0.2">
      <c r="A6763">
        <v>57261</v>
      </c>
      <c r="B6763" s="21">
        <v>44956</v>
      </c>
      <c r="C6763" s="26" t="s">
        <v>839</v>
      </c>
      <c r="D6763">
        <v>1</v>
      </c>
      <c r="E6763">
        <v>5</v>
      </c>
      <c r="F6763">
        <v>927</v>
      </c>
      <c r="G6763">
        <v>485.92</v>
      </c>
      <c r="H6763" t="str">
        <f>_xlfn.XLOOKUP(Table1[[#This Row],[MyyjäID]],myyjat!$A$2:$A$16,myyjat!$B$2:$B$16)</f>
        <v>Liisa</v>
      </c>
      <c r="I6763">
        <f>_xlfn.XLOOKUP(Table1[[#This Row],[Tuotenumero]],tuotteet!$A$2:$A$26,tuotteet!$C$2:$C$26)</f>
        <v>3</v>
      </c>
      <c r="J6763" t="str">
        <f>_xlfn.XLOOKUP(Table1[[#This Row],[ryhmäID]],ryhmat!$A$2:$A$7,ryhmat!$B$2:$B$7)</f>
        <v>TV</v>
      </c>
      <c r="K6763">
        <f>Table1[[#This Row],[Myyntihinta]]-Table1[[#This Row],[Ostohinta]]</f>
        <v>441.08</v>
      </c>
    </row>
    <row r="6764" spans="1:11" x14ac:dyDescent="0.2">
      <c r="A6764">
        <v>57262</v>
      </c>
      <c r="B6764" s="21">
        <v>44956</v>
      </c>
      <c r="C6764" s="26" t="s">
        <v>838</v>
      </c>
      <c r="D6764">
        <v>1</v>
      </c>
      <c r="E6764">
        <v>7</v>
      </c>
      <c r="F6764">
        <v>658</v>
      </c>
      <c r="G6764">
        <v>477.26</v>
      </c>
      <c r="H6764" t="str">
        <f>_xlfn.XLOOKUP(Table1[[#This Row],[MyyjäID]],myyjat!$A$2:$A$16,myyjat!$B$2:$B$16)</f>
        <v>Rauno</v>
      </c>
      <c r="I6764">
        <f>_xlfn.XLOOKUP(Table1[[#This Row],[Tuotenumero]],tuotteet!$A$2:$A$26,tuotteet!$C$2:$C$26)</f>
        <v>3</v>
      </c>
      <c r="J6764" t="str">
        <f>_xlfn.XLOOKUP(Table1[[#This Row],[ryhmäID]],ryhmat!$A$2:$A$7,ryhmat!$B$2:$B$7)</f>
        <v>TV</v>
      </c>
      <c r="K6764">
        <f>Table1[[#This Row],[Myyntihinta]]-Table1[[#This Row],[Ostohinta]]</f>
        <v>180.74</v>
      </c>
    </row>
    <row r="6765" spans="1:11" x14ac:dyDescent="0.2">
      <c r="A6765">
        <v>57263</v>
      </c>
      <c r="B6765" s="21">
        <v>44957</v>
      </c>
      <c r="C6765" s="26" t="s">
        <v>834</v>
      </c>
      <c r="D6765">
        <v>1</v>
      </c>
      <c r="E6765">
        <v>5</v>
      </c>
      <c r="F6765">
        <v>232</v>
      </c>
      <c r="G6765">
        <v>164.57</v>
      </c>
      <c r="H6765" t="str">
        <f>_xlfn.XLOOKUP(Table1[[#This Row],[MyyjäID]],myyjat!$A$2:$A$16,myyjat!$B$2:$B$16)</f>
        <v>Liisa</v>
      </c>
      <c r="I6765">
        <f>_xlfn.XLOOKUP(Table1[[#This Row],[Tuotenumero]],tuotteet!$A$2:$A$26,tuotteet!$C$2:$C$26)</f>
        <v>2</v>
      </c>
      <c r="J6765" t="str">
        <f>_xlfn.XLOOKUP(Table1[[#This Row],[ryhmäID]],ryhmat!$A$2:$A$7,ryhmat!$B$2:$B$7)</f>
        <v>Kuvantoisto</v>
      </c>
      <c r="K6765">
        <f>Table1[[#This Row],[Myyntihinta]]-Table1[[#This Row],[Ostohinta]]</f>
        <v>67.430000000000007</v>
      </c>
    </row>
    <row r="6766" spans="1:11" x14ac:dyDescent="0.2">
      <c r="A6766">
        <v>57264</v>
      </c>
      <c r="B6766" s="21">
        <v>44959</v>
      </c>
      <c r="C6766" s="26" t="s">
        <v>837</v>
      </c>
      <c r="D6766">
        <v>1</v>
      </c>
      <c r="E6766">
        <v>11</v>
      </c>
      <c r="F6766">
        <v>239</v>
      </c>
      <c r="G6766">
        <v>158.94</v>
      </c>
      <c r="H6766" t="str">
        <f>_xlfn.XLOOKUP(Table1[[#This Row],[MyyjäID]],myyjat!$A$2:$A$16,myyjat!$B$2:$B$16)</f>
        <v>Lisbeth</v>
      </c>
      <c r="I6766">
        <f>_xlfn.XLOOKUP(Table1[[#This Row],[Tuotenumero]],tuotteet!$A$2:$A$26,tuotteet!$C$2:$C$26)</f>
        <v>5</v>
      </c>
      <c r="J6766" t="str">
        <f>_xlfn.XLOOKUP(Table1[[#This Row],[ryhmäID]],ryhmat!$A$2:$A$7,ryhmat!$B$2:$B$7)</f>
        <v>Konsolit</v>
      </c>
      <c r="K6766">
        <f>Table1[[#This Row],[Myyntihinta]]-Table1[[#This Row],[Ostohinta]]</f>
        <v>80.06</v>
      </c>
    </row>
    <row r="6767" spans="1:11" x14ac:dyDescent="0.2">
      <c r="A6767">
        <v>57265</v>
      </c>
      <c r="B6767" s="21">
        <v>44959</v>
      </c>
      <c r="C6767" s="26" t="s">
        <v>840</v>
      </c>
      <c r="D6767">
        <v>1</v>
      </c>
      <c r="E6767">
        <v>7</v>
      </c>
      <c r="F6767">
        <v>25</v>
      </c>
      <c r="G6767">
        <v>19.04</v>
      </c>
      <c r="H6767" t="str">
        <f>_xlfn.XLOOKUP(Table1[[#This Row],[MyyjäID]],myyjat!$A$2:$A$16,myyjat!$B$2:$B$16)</f>
        <v>Rauno</v>
      </c>
      <c r="I6767">
        <f>_xlfn.XLOOKUP(Table1[[#This Row],[Tuotenumero]],tuotteet!$A$2:$A$26,tuotteet!$C$2:$C$26)</f>
        <v>4</v>
      </c>
      <c r="J6767" t="str">
        <f>_xlfn.XLOOKUP(Table1[[#This Row],[ryhmäID]],ryhmat!$A$2:$A$7,ryhmat!$B$2:$B$7)</f>
        <v>Tarvikkeet</v>
      </c>
      <c r="K6767">
        <f>Table1[[#This Row],[Myyntihinta]]-Table1[[#This Row],[Ostohinta]]</f>
        <v>5.9600000000000009</v>
      </c>
    </row>
    <row r="6768" spans="1:11" x14ac:dyDescent="0.2">
      <c r="A6768">
        <v>57266</v>
      </c>
      <c r="B6768" s="21">
        <v>44960</v>
      </c>
      <c r="C6768" s="26" t="s">
        <v>838</v>
      </c>
      <c r="D6768">
        <v>1</v>
      </c>
      <c r="E6768">
        <v>11</v>
      </c>
      <c r="F6768">
        <v>636</v>
      </c>
      <c r="G6768">
        <v>481.24</v>
      </c>
      <c r="H6768" t="str">
        <f>_xlfn.XLOOKUP(Table1[[#This Row],[MyyjäID]],myyjat!$A$2:$A$16,myyjat!$B$2:$B$16)</f>
        <v>Lisbeth</v>
      </c>
      <c r="I6768">
        <f>_xlfn.XLOOKUP(Table1[[#This Row],[Tuotenumero]],tuotteet!$A$2:$A$26,tuotteet!$C$2:$C$26)</f>
        <v>3</v>
      </c>
      <c r="J6768" t="str">
        <f>_xlfn.XLOOKUP(Table1[[#This Row],[ryhmäID]],ryhmat!$A$2:$A$7,ryhmat!$B$2:$B$7)</f>
        <v>TV</v>
      </c>
      <c r="K6768">
        <f>Table1[[#This Row],[Myyntihinta]]-Table1[[#This Row],[Ostohinta]]</f>
        <v>154.76</v>
      </c>
    </row>
    <row r="6769" spans="1:11" x14ac:dyDescent="0.2">
      <c r="A6769">
        <v>57267</v>
      </c>
      <c r="B6769" s="21">
        <v>44961</v>
      </c>
      <c r="C6769" s="26" t="s">
        <v>840</v>
      </c>
      <c r="D6769">
        <v>1</v>
      </c>
      <c r="E6769">
        <v>1</v>
      </c>
      <c r="F6769">
        <v>26</v>
      </c>
      <c r="G6769">
        <v>19.84</v>
      </c>
      <c r="H6769" t="str">
        <f>_xlfn.XLOOKUP(Table1[[#This Row],[MyyjäID]],myyjat!$A$2:$A$16,myyjat!$B$2:$B$16)</f>
        <v>Jani</v>
      </c>
      <c r="I6769">
        <f>_xlfn.XLOOKUP(Table1[[#This Row],[Tuotenumero]],tuotteet!$A$2:$A$26,tuotteet!$C$2:$C$26)</f>
        <v>4</v>
      </c>
      <c r="J6769" t="str">
        <f>_xlfn.XLOOKUP(Table1[[#This Row],[ryhmäID]],ryhmat!$A$2:$A$7,ryhmat!$B$2:$B$7)</f>
        <v>Tarvikkeet</v>
      </c>
      <c r="K6769">
        <f>Table1[[#This Row],[Myyntihinta]]-Table1[[#This Row],[Ostohinta]]</f>
        <v>6.16</v>
      </c>
    </row>
    <row r="6770" spans="1:11" x14ac:dyDescent="0.2">
      <c r="A6770">
        <v>57268</v>
      </c>
      <c r="B6770" s="21">
        <v>44961</v>
      </c>
      <c r="C6770" s="26" t="s">
        <v>836</v>
      </c>
      <c r="D6770">
        <v>1</v>
      </c>
      <c r="E6770">
        <v>19</v>
      </c>
      <c r="F6770">
        <v>238</v>
      </c>
      <c r="G6770">
        <v>128.32</v>
      </c>
      <c r="H6770" t="str">
        <f>_xlfn.XLOOKUP(Table1[[#This Row],[MyyjäID]],myyjat!$A$2:$A$16,myyjat!$B$2:$B$16)</f>
        <v>Valtteri</v>
      </c>
      <c r="I6770">
        <f>_xlfn.XLOOKUP(Table1[[#This Row],[Tuotenumero]],tuotteet!$A$2:$A$26,tuotteet!$C$2:$C$26)</f>
        <v>6</v>
      </c>
      <c r="J6770" t="str">
        <f>_xlfn.XLOOKUP(Table1[[#This Row],[ryhmäID]],ryhmat!$A$2:$A$7,ryhmat!$B$2:$B$7)</f>
        <v>Digiboxit</v>
      </c>
      <c r="K6770">
        <f>Table1[[#This Row],[Myyntihinta]]-Table1[[#This Row],[Ostohinta]]</f>
        <v>109.68</v>
      </c>
    </row>
    <row r="6771" spans="1:11" x14ac:dyDescent="0.2">
      <c r="A6771">
        <v>57269</v>
      </c>
      <c r="B6771" s="21">
        <v>44963</v>
      </c>
      <c r="C6771" s="26" t="s">
        <v>835</v>
      </c>
      <c r="D6771">
        <v>1</v>
      </c>
      <c r="E6771">
        <v>1</v>
      </c>
      <c r="F6771">
        <v>161</v>
      </c>
      <c r="G6771">
        <v>96.83</v>
      </c>
      <c r="H6771" t="str">
        <f>_xlfn.XLOOKUP(Table1[[#This Row],[MyyjäID]],myyjat!$A$2:$A$16,myyjat!$B$2:$B$16)</f>
        <v>Jani</v>
      </c>
      <c r="I6771">
        <f>_xlfn.XLOOKUP(Table1[[#This Row],[Tuotenumero]],tuotteet!$A$2:$A$26,tuotteet!$C$2:$C$26)</f>
        <v>6</v>
      </c>
      <c r="J6771" t="str">
        <f>_xlfn.XLOOKUP(Table1[[#This Row],[ryhmäID]],ryhmat!$A$2:$A$7,ryhmat!$B$2:$B$7)</f>
        <v>Digiboxit</v>
      </c>
      <c r="K6771">
        <f>Table1[[#This Row],[Myyntihinta]]-Table1[[#This Row],[Ostohinta]]</f>
        <v>64.17</v>
      </c>
    </row>
    <row r="6772" spans="1:11" x14ac:dyDescent="0.2">
      <c r="A6772">
        <v>57270</v>
      </c>
      <c r="B6772" s="21">
        <v>44964</v>
      </c>
      <c r="C6772" s="26" t="s">
        <v>840</v>
      </c>
      <c r="D6772">
        <v>1</v>
      </c>
      <c r="E6772">
        <v>16</v>
      </c>
      <c r="F6772">
        <v>25</v>
      </c>
      <c r="G6772">
        <v>20.6</v>
      </c>
      <c r="H6772" t="str">
        <f>_xlfn.XLOOKUP(Table1[[#This Row],[MyyjäID]],myyjat!$A$2:$A$16,myyjat!$B$2:$B$16)</f>
        <v>Sanni</v>
      </c>
      <c r="I6772">
        <f>_xlfn.XLOOKUP(Table1[[#This Row],[Tuotenumero]],tuotteet!$A$2:$A$26,tuotteet!$C$2:$C$26)</f>
        <v>4</v>
      </c>
      <c r="J6772" t="str">
        <f>_xlfn.XLOOKUP(Table1[[#This Row],[ryhmäID]],ryhmat!$A$2:$A$7,ryhmat!$B$2:$B$7)</f>
        <v>Tarvikkeet</v>
      </c>
      <c r="K6772">
        <f>Table1[[#This Row],[Myyntihinta]]-Table1[[#This Row],[Ostohinta]]</f>
        <v>4.3999999999999986</v>
      </c>
    </row>
    <row r="6773" spans="1:11" x14ac:dyDescent="0.2">
      <c r="A6773">
        <v>57271</v>
      </c>
      <c r="B6773" s="21">
        <v>44966</v>
      </c>
      <c r="C6773" s="26" t="s">
        <v>839</v>
      </c>
      <c r="D6773">
        <v>1</v>
      </c>
      <c r="E6773">
        <v>7</v>
      </c>
      <c r="F6773">
        <v>926</v>
      </c>
      <c r="G6773">
        <v>505.79</v>
      </c>
      <c r="H6773" t="str">
        <f>_xlfn.XLOOKUP(Table1[[#This Row],[MyyjäID]],myyjat!$A$2:$A$16,myyjat!$B$2:$B$16)</f>
        <v>Rauno</v>
      </c>
      <c r="I6773">
        <f>_xlfn.XLOOKUP(Table1[[#This Row],[Tuotenumero]],tuotteet!$A$2:$A$26,tuotteet!$C$2:$C$26)</f>
        <v>3</v>
      </c>
      <c r="J6773" t="str">
        <f>_xlfn.XLOOKUP(Table1[[#This Row],[ryhmäID]],ryhmat!$A$2:$A$7,ryhmat!$B$2:$B$7)</f>
        <v>TV</v>
      </c>
      <c r="K6773">
        <f>Table1[[#This Row],[Myyntihinta]]-Table1[[#This Row],[Ostohinta]]</f>
        <v>420.21</v>
      </c>
    </row>
    <row r="6774" spans="1:11" x14ac:dyDescent="0.2">
      <c r="A6774">
        <v>57272</v>
      </c>
      <c r="B6774" s="21">
        <v>44967</v>
      </c>
      <c r="C6774" s="26" t="s">
        <v>840</v>
      </c>
      <c r="D6774">
        <v>1</v>
      </c>
      <c r="E6774">
        <v>16</v>
      </c>
      <c r="F6774">
        <v>25</v>
      </c>
      <c r="G6774">
        <v>19.63</v>
      </c>
      <c r="H6774" t="str">
        <f>_xlfn.XLOOKUP(Table1[[#This Row],[MyyjäID]],myyjat!$A$2:$A$16,myyjat!$B$2:$B$16)</f>
        <v>Sanni</v>
      </c>
      <c r="I6774">
        <f>_xlfn.XLOOKUP(Table1[[#This Row],[Tuotenumero]],tuotteet!$A$2:$A$26,tuotteet!$C$2:$C$26)</f>
        <v>4</v>
      </c>
      <c r="J6774" t="str">
        <f>_xlfn.XLOOKUP(Table1[[#This Row],[ryhmäID]],ryhmat!$A$2:$A$7,ryhmat!$B$2:$B$7)</f>
        <v>Tarvikkeet</v>
      </c>
      <c r="K6774">
        <f>Table1[[#This Row],[Myyntihinta]]-Table1[[#This Row],[Ostohinta]]</f>
        <v>5.370000000000001</v>
      </c>
    </row>
    <row r="6775" spans="1:11" x14ac:dyDescent="0.2">
      <c r="A6775">
        <v>57273</v>
      </c>
      <c r="B6775" s="21">
        <v>44968</v>
      </c>
      <c r="C6775" s="26" t="s">
        <v>837</v>
      </c>
      <c r="D6775">
        <v>1</v>
      </c>
      <c r="E6775">
        <v>6</v>
      </c>
      <c r="F6775">
        <v>244</v>
      </c>
      <c r="G6775">
        <v>157.02000000000001</v>
      </c>
      <c r="H6775" t="str">
        <f>_xlfn.XLOOKUP(Table1[[#This Row],[MyyjäID]],myyjat!$A$2:$A$16,myyjat!$B$2:$B$16)</f>
        <v>Hessu</v>
      </c>
      <c r="I6775">
        <f>_xlfn.XLOOKUP(Table1[[#This Row],[Tuotenumero]],tuotteet!$A$2:$A$26,tuotteet!$C$2:$C$26)</f>
        <v>5</v>
      </c>
      <c r="J6775" t="str">
        <f>_xlfn.XLOOKUP(Table1[[#This Row],[ryhmäID]],ryhmat!$A$2:$A$7,ryhmat!$B$2:$B$7)</f>
        <v>Konsolit</v>
      </c>
      <c r="K6775">
        <f>Table1[[#This Row],[Myyntihinta]]-Table1[[#This Row],[Ostohinta]]</f>
        <v>86.97999999999999</v>
      </c>
    </row>
    <row r="6776" spans="1:11" x14ac:dyDescent="0.2">
      <c r="A6776">
        <v>57274</v>
      </c>
      <c r="B6776" s="21">
        <v>44969</v>
      </c>
      <c r="C6776" s="26" t="s">
        <v>840</v>
      </c>
      <c r="D6776">
        <v>1</v>
      </c>
      <c r="E6776">
        <v>14</v>
      </c>
      <c r="F6776">
        <v>26</v>
      </c>
      <c r="G6776">
        <v>19.829999999999998</v>
      </c>
      <c r="H6776" t="str">
        <f>_xlfn.XLOOKUP(Table1[[#This Row],[MyyjäID]],myyjat!$A$2:$A$16,myyjat!$B$2:$B$16)</f>
        <v>Hillevi</v>
      </c>
      <c r="I6776">
        <f>_xlfn.XLOOKUP(Table1[[#This Row],[Tuotenumero]],tuotteet!$A$2:$A$26,tuotteet!$C$2:$C$26)</f>
        <v>4</v>
      </c>
      <c r="J6776" t="str">
        <f>_xlfn.XLOOKUP(Table1[[#This Row],[ryhmäID]],ryhmat!$A$2:$A$7,ryhmat!$B$2:$B$7)</f>
        <v>Tarvikkeet</v>
      </c>
      <c r="K6776">
        <f>Table1[[#This Row],[Myyntihinta]]-Table1[[#This Row],[Ostohinta]]</f>
        <v>6.1700000000000017</v>
      </c>
    </row>
    <row r="6777" spans="1:11" x14ac:dyDescent="0.2">
      <c r="A6777">
        <v>57275</v>
      </c>
      <c r="B6777" s="21">
        <v>44970</v>
      </c>
      <c r="C6777" s="26" t="s">
        <v>838</v>
      </c>
      <c r="D6777">
        <v>1</v>
      </c>
      <c r="E6777">
        <v>3</v>
      </c>
      <c r="F6777">
        <v>621</v>
      </c>
      <c r="G6777">
        <v>514.97</v>
      </c>
      <c r="H6777" t="str">
        <f>_xlfn.XLOOKUP(Table1[[#This Row],[MyyjäID]],myyjat!$A$2:$A$16,myyjat!$B$2:$B$16)</f>
        <v>Pekka</v>
      </c>
      <c r="I6777">
        <f>_xlfn.XLOOKUP(Table1[[#This Row],[Tuotenumero]],tuotteet!$A$2:$A$26,tuotteet!$C$2:$C$26)</f>
        <v>3</v>
      </c>
      <c r="J6777" t="str">
        <f>_xlfn.XLOOKUP(Table1[[#This Row],[ryhmäID]],ryhmat!$A$2:$A$7,ryhmat!$B$2:$B$7)</f>
        <v>TV</v>
      </c>
      <c r="K6777">
        <f>Table1[[#This Row],[Myyntihinta]]-Table1[[#This Row],[Ostohinta]]</f>
        <v>106.02999999999997</v>
      </c>
    </row>
    <row r="6778" spans="1:11" x14ac:dyDescent="0.2">
      <c r="A6778">
        <v>57276</v>
      </c>
      <c r="B6778" s="21">
        <v>44972</v>
      </c>
      <c r="C6778" s="26" t="s">
        <v>837</v>
      </c>
      <c r="D6778">
        <v>1</v>
      </c>
      <c r="E6778">
        <v>7</v>
      </c>
      <c r="F6778">
        <v>235</v>
      </c>
      <c r="G6778">
        <v>159.09</v>
      </c>
      <c r="H6778" t="str">
        <f>_xlfn.XLOOKUP(Table1[[#This Row],[MyyjäID]],myyjat!$A$2:$A$16,myyjat!$B$2:$B$16)</f>
        <v>Rauno</v>
      </c>
      <c r="I6778">
        <f>_xlfn.XLOOKUP(Table1[[#This Row],[Tuotenumero]],tuotteet!$A$2:$A$26,tuotteet!$C$2:$C$26)</f>
        <v>5</v>
      </c>
      <c r="J6778" t="str">
        <f>_xlfn.XLOOKUP(Table1[[#This Row],[ryhmäID]],ryhmat!$A$2:$A$7,ryhmat!$B$2:$B$7)</f>
        <v>Konsolit</v>
      </c>
      <c r="K6778">
        <f>Table1[[#This Row],[Myyntihinta]]-Table1[[#This Row],[Ostohinta]]</f>
        <v>75.91</v>
      </c>
    </row>
    <row r="6779" spans="1:11" x14ac:dyDescent="0.2">
      <c r="A6779">
        <v>57277</v>
      </c>
      <c r="B6779" s="21">
        <v>44973</v>
      </c>
      <c r="C6779" s="26" t="s">
        <v>840</v>
      </c>
      <c r="D6779">
        <v>1</v>
      </c>
      <c r="E6779">
        <v>3</v>
      </c>
      <c r="F6779">
        <v>25</v>
      </c>
      <c r="G6779">
        <v>18.97</v>
      </c>
      <c r="H6779" t="str">
        <f>_xlfn.XLOOKUP(Table1[[#This Row],[MyyjäID]],myyjat!$A$2:$A$16,myyjat!$B$2:$B$16)</f>
        <v>Pekka</v>
      </c>
      <c r="I6779">
        <f>_xlfn.XLOOKUP(Table1[[#This Row],[Tuotenumero]],tuotteet!$A$2:$A$26,tuotteet!$C$2:$C$26)</f>
        <v>4</v>
      </c>
      <c r="J6779" t="str">
        <f>_xlfn.XLOOKUP(Table1[[#This Row],[ryhmäID]],ryhmat!$A$2:$A$7,ryhmat!$B$2:$B$7)</f>
        <v>Tarvikkeet</v>
      </c>
      <c r="K6779">
        <f>Table1[[#This Row],[Myyntihinta]]-Table1[[#This Row],[Ostohinta]]</f>
        <v>6.0300000000000011</v>
      </c>
    </row>
    <row r="6780" spans="1:11" x14ac:dyDescent="0.2">
      <c r="A6780">
        <v>57278</v>
      </c>
      <c r="B6780" s="21">
        <v>44973</v>
      </c>
      <c r="C6780" s="26" t="s">
        <v>838</v>
      </c>
      <c r="D6780">
        <v>1</v>
      </c>
      <c r="E6780">
        <v>7</v>
      </c>
      <c r="F6780">
        <v>636</v>
      </c>
      <c r="G6780">
        <v>474.12</v>
      </c>
      <c r="H6780" t="str">
        <f>_xlfn.XLOOKUP(Table1[[#This Row],[MyyjäID]],myyjat!$A$2:$A$16,myyjat!$B$2:$B$16)</f>
        <v>Rauno</v>
      </c>
      <c r="I6780">
        <f>_xlfn.XLOOKUP(Table1[[#This Row],[Tuotenumero]],tuotteet!$A$2:$A$26,tuotteet!$C$2:$C$26)</f>
        <v>3</v>
      </c>
      <c r="J6780" t="str">
        <f>_xlfn.XLOOKUP(Table1[[#This Row],[ryhmäID]],ryhmat!$A$2:$A$7,ryhmat!$B$2:$B$7)</f>
        <v>TV</v>
      </c>
      <c r="K6780">
        <f>Table1[[#This Row],[Myyntihinta]]-Table1[[#This Row],[Ostohinta]]</f>
        <v>161.88</v>
      </c>
    </row>
    <row r="6781" spans="1:11" x14ac:dyDescent="0.2">
      <c r="A6781">
        <v>57279</v>
      </c>
      <c r="B6781" s="21">
        <v>44974</v>
      </c>
      <c r="C6781" s="26" t="s">
        <v>836</v>
      </c>
      <c r="D6781">
        <v>1</v>
      </c>
      <c r="E6781">
        <v>7</v>
      </c>
      <c r="F6781">
        <v>241</v>
      </c>
      <c r="G6781">
        <v>131.03</v>
      </c>
      <c r="H6781" t="str">
        <f>_xlfn.XLOOKUP(Table1[[#This Row],[MyyjäID]],myyjat!$A$2:$A$16,myyjat!$B$2:$B$16)</f>
        <v>Rauno</v>
      </c>
      <c r="I6781">
        <f>_xlfn.XLOOKUP(Table1[[#This Row],[Tuotenumero]],tuotteet!$A$2:$A$26,tuotteet!$C$2:$C$26)</f>
        <v>6</v>
      </c>
      <c r="J6781" t="str">
        <f>_xlfn.XLOOKUP(Table1[[#This Row],[ryhmäID]],ryhmat!$A$2:$A$7,ryhmat!$B$2:$B$7)</f>
        <v>Digiboxit</v>
      </c>
      <c r="K6781">
        <f>Table1[[#This Row],[Myyntihinta]]-Table1[[#This Row],[Ostohinta]]</f>
        <v>109.97</v>
      </c>
    </row>
    <row r="6782" spans="1:11" x14ac:dyDescent="0.2">
      <c r="A6782">
        <v>57280</v>
      </c>
      <c r="B6782" s="21">
        <v>44976</v>
      </c>
      <c r="C6782" s="26" t="s">
        <v>840</v>
      </c>
      <c r="D6782">
        <v>1</v>
      </c>
      <c r="E6782">
        <v>7</v>
      </c>
      <c r="F6782">
        <v>25</v>
      </c>
      <c r="G6782">
        <v>20.36</v>
      </c>
      <c r="H6782" t="str">
        <f>_xlfn.XLOOKUP(Table1[[#This Row],[MyyjäID]],myyjat!$A$2:$A$16,myyjat!$B$2:$B$16)</f>
        <v>Rauno</v>
      </c>
      <c r="I6782">
        <f>_xlfn.XLOOKUP(Table1[[#This Row],[Tuotenumero]],tuotteet!$A$2:$A$26,tuotteet!$C$2:$C$26)</f>
        <v>4</v>
      </c>
      <c r="J6782" t="str">
        <f>_xlfn.XLOOKUP(Table1[[#This Row],[ryhmäID]],ryhmat!$A$2:$A$7,ryhmat!$B$2:$B$7)</f>
        <v>Tarvikkeet</v>
      </c>
      <c r="K6782">
        <f>Table1[[#This Row],[Myyntihinta]]-Table1[[#This Row],[Ostohinta]]</f>
        <v>4.6400000000000006</v>
      </c>
    </row>
    <row r="6783" spans="1:11" x14ac:dyDescent="0.2">
      <c r="A6783">
        <v>57281</v>
      </c>
      <c r="B6783" s="21">
        <v>44978</v>
      </c>
      <c r="C6783" s="26" t="s">
        <v>839</v>
      </c>
      <c r="D6783">
        <v>1</v>
      </c>
      <c r="E6783">
        <v>19</v>
      </c>
      <c r="F6783">
        <v>963</v>
      </c>
      <c r="G6783">
        <v>503.8</v>
      </c>
      <c r="H6783" t="str">
        <f>_xlfn.XLOOKUP(Table1[[#This Row],[MyyjäID]],myyjat!$A$2:$A$16,myyjat!$B$2:$B$16)</f>
        <v>Valtteri</v>
      </c>
      <c r="I6783">
        <f>_xlfn.XLOOKUP(Table1[[#This Row],[Tuotenumero]],tuotteet!$A$2:$A$26,tuotteet!$C$2:$C$26)</f>
        <v>3</v>
      </c>
      <c r="J6783" t="str">
        <f>_xlfn.XLOOKUP(Table1[[#This Row],[ryhmäID]],ryhmat!$A$2:$A$7,ryhmat!$B$2:$B$7)</f>
        <v>TV</v>
      </c>
      <c r="K6783">
        <f>Table1[[#This Row],[Myyntihinta]]-Table1[[#This Row],[Ostohinta]]</f>
        <v>459.2</v>
      </c>
    </row>
    <row r="6784" spans="1:11" x14ac:dyDescent="0.2">
      <c r="A6784">
        <v>57282</v>
      </c>
      <c r="B6784" s="21">
        <v>44979</v>
      </c>
      <c r="C6784" s="26" t="s">
        <v>838</v>
      </c>
      <c r="D6784">
        <v>1</v>
      </c>
      <c r="E6784">
        <v>19</v>
      </c>
      <c r="F6784">
        <v>639</v>
      </c>
      <c r="G6784">
        <v>518.45000000000005</v>
      </c>
      <c r="H6784" t="str">
        <f>_xlfn.XLOOKUP(Table1[[#This Row],[MyyjäID]],myyjat!$A$2:$A$16,myyjat!$B$2:$B$16)</f>
        <v>Valtteri</v>
      </c>
      <c r="I6784">
        <f>_xlfn.XLOOKUP(Table1[[#This Row],[Tuotenumero]],tuotteet!$A$2:$A$26,tuotteet!$C$2:$C$26)</f>
        <v>3</v>
      </c>
      <c r="J6784" t="str">
        <f>_xlfn.XLOOKUP(Table1[[#This Row],[ryhmäID]],ryhmat!$A$2:$A$7,ryhmat!$B$2:$B$7)</f>
        <v>TV</v>
      </c>
      <c r="K6784">
        <f>Table1[[#This Row],[Myyntihinta]]-Table1[[#This Row],[Ostohinta]]</f>
        <v>120.54999999999995</v>
      </c>
    </row>
    <row r="6785" spans="1:11" x14ac:dyDescent="0.2">
      <c r="A6785">
        <v>57283</v>
      </c>
      <c r="B6785" s="21">
        <v>44979</v>
      </c>
      <c r="C6785" s="26" t="s">
        <v>834</v>
      </c>
      <c r="D6785">
        <v>1</v>
      </c>
      <c r="E6785">
        <v>16</v>
      </c>
      <c r="F6785">
        <v>242</v>
      </c>
      <c r="G6785">
        <v>169.33</v>
      </c>
      <c r="H6785" t="str">
        <f>_xlfn.XLOOKUP(Table1[[#This Row],[MyyjäID]],myyjat!$A$2:$A$16,myyjat!$B$2:$B$16)</f>
        <v>Sanni</v>
      </c>
      <c r="I6785">
        <f>_xlfn.XLOOKUP(Table1[[#This Row],[Tuotenumero]],tuotteet!$A$2:$A$26,tuotteet!$C$2:$C$26)</f>
        <v>2</v>
      </c>
      <c r="J6785" t="str">
        <f>_xlfn.XLOOKUP(Table1[[#This Row],[ryhmäID]],ryhmat!$A$2:$A$7,ryhmat!$B$2:$B$7)</f>
        <v>Kuvantoisto</v>
      </c>
      <c r="K6785">
        <f>Table1[[#This Row],[Myyntihinta]]-Table1[[#This Row],[Ostohinta]]</f>
        <v>72.669999999999987</v>
      </c>
    </row>
    <row r="6786" spans="1:11" x14ac:dyDescent="0.2">
      <c r="A6786">
        <v>57284</v>
      </c>
      <c r="B6786" s="21">
        <v>44979</v>
      </c>
      <c r="C6786" s="26" t="s">
        <v>835</v>
      </c>
      <c r="D6786">
        <v>1</v>
      </c>
      <c r="E6786">
        <v>7</v>
      </c>
      <c r="F6786">
        <v>166</v>
      </c>
      <c r="G6786">
        <v>92.69</v>
      </c>
      <c r="H6786" t="str">
        <f>_xlfn.XLOOKUP(Table1[[#This Row],[MyyjäID]],myyjat!$A$2:$A$16,myyjat!$B$2:$B$16)</f>
        <v>Rauno</v>
      </c>
      <c r="I6786">
        <f>_xlfn.XLOOKUP(Table1[[#This Row],[Tuotenumero]],tuotteet!$A$2:$A$26,tuotteet!$C$2:$C$26)</f>
        <v>6</v>
      </c>
      <c r="J6786" t="str">
        <f>_xlfn.XLOOKUP(Table1[[#This Row],[ryhmäID]],ryhmat!$A$2:$A$7,ryhmat!$B$2:$B$7)</f>
        <v>Digiboxit</v>
      </c>
      <c r="K6786">
        <f>Table1[[#This Row],[Myyntihinta]]-Table1[[#This Row],[Ostohinta]]</f>
        <v>73.31</v>
      </c>
    </row>
    <row r="6787" spans="1:11" x14ac:dyDescent="0.2">
      <c r="A6787">
        <v>57285</v>
      </c>
      <c r="B6787" s="21">
        <v>44979</v>
      </c>
      <c r="C6787" s="26" t="s">
        <v>837</v>
      </c>
      <c r="D6787">
        <v>1</v>
      </c>
      <c r="E6787">
        <v>7</v>
      </c>
      <c r="F6787">
        <v>259</v>
      </c>
      <c r="G6787">
        <v>163.19</v>
      </c>
      <c r="H6787" t="str">
        <f>_xlfn.XLOOKUP(Table1[[#This Row],[MyyjäID]],myyjat!$A$2:$A$16,myyjat!$B$2:$B$16)</f>
        <v>Rauno</v>
      </c>
      <c r="I6787">
        <f>_xlfn.XLOOKUP(Table1[[#This Row],[Tuotenumero]],tuotteet!$A$2:$A$26,tuotteet!$C$2:$C$26)</f>
        <v>5</v>
      </c>
      <c r="J6787" t="str">
        <f>_xlfn.XLOOKUP(Table1[[#This Row],[ryhmäID]],ryhmat!$A$2:$A$7,ryhmat!$B$2:$B$7)</f>
        <v>Konsolit</v>
      </c>
      <c r="K6787">
        <f>Table1[[#This Row],[Myyntihinta]]-Table1[[#This Row],[Ostohinta]]</f>
        <v>95.81</v>
      </c>
    </row>
    <row r="6788" spans="1:11" x14ac:dyDescent="0.2">
      <c r="A6788">
        <v>57286</v>
      </c>
      <c r="B6788" s="21">
        <v>44980</v>
      </c>
      <c r="C6788" s="26" t="s">
        <v>840</v>
      </c>
      <c r="D6788">
        <v>1</v>
      </c>
      <c r="E6788">
        <v>6</v>
      </c>
      <c r="F6788">
        <v>26</v>
      </c>
      <c r="G6788">
        <v>20.63</v>
      </c>
      <c r="H6788" t="str">
        <f>_xlfn.XLOOKUP(Table1[[#This Row],[MyyjäID]],myyjat!$A$2:$A$16,myyjat!$B$2:$B$16)</f>
        <v>Hessu</v>
      </c>
      <c r="I6788">
        <f>_xlfn.XLOOKUP(Table1[[#This Row],[Tuotenumero]],tuotteet!$A$2:$A$26,tuotteet!$C$2:$C$26)</f>
        <v>4</v>
      </c>
      <c r="J6788" t="str">
        <f>_xlfn.XLOOKUP(Table1[[#This Row],[ryhmäID]],ryhmat!$A$2:$A$7,ryhmat!$B$2:$B$7)</f>
        <v>Tarvikkeet</v>
      </c>
      <c r="K6788">
        <f>Table1[[#This Row],[Myyntihinta]]-Table1[[#This Row],[Ostohinta]]</f>
        <v>5.370000000000001</v>
      </c>
    </row>
    <row r="6789" spans="1:11" x14ac:dyDescent="0.2">
      <c r="A6789">
        <v>57287</v>
      </c>
      <c r="B6789" s="21">
        <v>44983</v>
      </c>
      <c r="C6789" s="26" t="s">
        <v>839</v>
      </c>
      <c r="D6789">
        <v>1</v>
      </c>
      <c r="E6789">
        <v>19</v>
      </c>
      <c r="F6789">
        <v>948</v>
      </c>
      <c r="G6789">
        <v>514.29999999999995</v>
      </c>
      <c r="H6789" t="str">
        <f>_xlfn.XLOOKUP(Table1[[#This Row],[MyyjäID]],myyjat!$A$2:$A$16,myyjat!$B$2:$B$16)</f>
        <v>Valtteri</v>
      </c>
      <c r="I6789">
        <f>_xlfn.XLOOKUP(Table1[[#This Row],[Tuotenumero]],tuotteet!$A$2:$A$26,tuotteet!$C$2:$C$26)</f>
        <v>3</v>
      </c>
      <c r="J6789" t="str">
        <f>_xlfn.XLOOKUP(Table1[[#This Row],[ryhmäID]],ryhmat!$A$2:$A$7,ryhmat!$B$2:$B$7)</f>
        <v>TV</v>
      </c>
      <c r="K6789">
        <f>Table1[[#This Row],[Myyntihinta]]-Table1[[#This Row],[Ostohinta]]</f>
        <v>433.70000000000005</v>
      </c>
    </row>
    <row r="6790" spans="1:11" x14ac:dyDescent="0.2">
      <c r="A6790">
        <v>57288</v>
      </c>
      <c r="B6790" s="21">
        <v>44983</v>
      </c>
      <c r="C6790" s="26" t="s">
        <v>840</v>
      </c>
      <c r="D6790">
        <v>1</v>
      </c>
      <c r="E6790">
        <v>6</v>
      </c>
      <c r="F6790">
        <v>24</v>
      </c>
      <c r="G6790">
        <v>19.77</v>
      </c>
      <c r="H6790" t="str">
        <f>_xlfn.XLOOKUP(Table1[[#This Row],[MyyjäID]],myyjat!$A$2:$A$16,myyjat!$B$2:$B$16)</f>
        <v>Hessu</v>
      </c>
      <c r="I6790">
        <f>_xlfn.XLOOKUP(Table1[[#This Row],[Tuotenumero]],tuotteet!$A$2:$A$26,tuotteet!$C$2:$C$26)</f>
        <v>4</v>
      </c>
      <c r="J6790" t="str">
        <f>_xlfn.XLOOKUP(Table1[[#This Row],[ryhmäID]],ryhmat!$A$2:$A$7,ryhmat!$B$2:$B$7)</f>
        <v>Tarvikkeet</v>
      </c>
      <c r="K6790">
        <f>Table1[[#This Row],[Myyntihinta]]-Table1[[#This Row],[Ostohinta]]</f>
        <v>4.2300000000000004</v>
      </c>
    </row>
    <row r="6791" spans="1:11" x14ac:dyDescent="0.2">
      <c r="A6791">
        <v>57289</v>
      </c>
      <c r="B6791" s="21">
        <v>44984</v>
      </c>
      <c r="C6791" s="26" t="s">
        <v>838</v>
      </c>
      <c r="D6791">
        <v>1</v>
      </c>
      <c r="E6791">
        <v>16</v>
      </c>
      <c r="F6791">
        <v>623</v>
      </c>
      <c r="G6791">
        <v>494.01</v>
      </c>
      <c r="H6791" t="str">
        <f>_xlfn.XLOOKUP(Table1[[#This Row],[MyyjäID]],myyjat!$A$2:$A$16,myyjat!$B$2:$B$16)</f>
        <v>Sanni</v>
      </c>
      <c r="I6791">
        <f>_xlfn.XLOOKUP(Table1[[#This Row],[Tuotenumero]],tuotteet!$A$2:$A$26,tuotteet!$C$2:$C$26)</f>
        <v>3</v>
      </c>
      <c r="J6791" t="str">
        <f>_xlfn.XLOOKUP(Table1[[#This Row],[ryhmäID]],ryhmat!$A$2:$A$7,ryhmat!$B$2:$B$7)</f>
        <v>TV</v>
      </c>
      <c r="K6791">
        <f>Table1[[#This Row],[Myyntihinta]]-Table1[[#This Row],[Ostohinta]]</f>
        <v>128.99</v>
      </c>
    </row>
    <row r="6792" spans="1:11" x14ac:dyDescent="0.2">
      <c r="A6792">
        <v>57290</v>
      </c>
      <c r="B6792" s="21">
        <v>44985</v>
      </c>
      <c r="C6792" s="26" t="s">
        <v>837</v>
      </c>
      <c r="D6792">
        <v>1</v>
      </c>
      <c r="E6792">
        <v>6</v>
      </c>
      <c r="F6792">
        <v>252</v>
      </c>
      <c r="G6792">
        <v>153.43</v>
      </c>
      <c r="H6792" t="str">
        <f>_xlfn.XLOOKUP(Table1[[#This Row],[MyyjäID]],myyjat!$A$2:$A$16,myyjat!$B$2:$B$16)</f>
        <v>Hessu</v>
      </c>
      <c r="I6792">
        <f>_xlfn.XLOOKUP(Table1[[#This Row],[Tuotenumero]],tuotteet!$A$2:$A$26,tuotteet!$C$2:$C$26)</f>
        <v>5</v>
      </c>
      <c r="J6792" t="str">
        <f>_xlfn.XLOOKUP(Table1[[#This Row],[ryhmäID]],ryhmat!$A$2:$A$7,ryhmat!$B$2:$B$7)</f>
        <v>Konsolit</v>
      </c>
      <c r="K6792">
        <f>Table1[[#This Row],[Myyntihinta]]-Table1[[#This Row],[Ostohinta]]</f>
        <v>98.57</v>
      </c>
    </row>
    <row r="6793" spans="1:11" x14ac:dyDescent="0.2">
      <c r="A6793">
        <v>57291</v>
      </c>
      <c r="B6793" s="21">
        <v>44986</v>
      </c>
      <c r="C6793" s="26" t="s">
        <v>840</v>
      </c>
      <c r="D6793">
        <v>1</v>
      </c>
      <c r="E6793">
        <v>14</v>
      </c>
      <c r="F6793">
        <v>26</v>
      </c>
      <c r="G6793">
        <v>19.87</v>
      </c>
      <c r="H6793" t="str">
        <f>_xlfn.XLOOKUP(Table1[[#This Row],[MyyjäID]],myyjat!$A$2:$A$16,myyjat!$B$2:$B$16)</f>
        <v>Hillevi</v>
      </c>
      <c r="I6793">
        <f>_xlfn.XLOOKUP(Table1[[#This Row],[Tuotenumero]],tuotteet!$A$2:$A$26,tuotteet!$C$2:$C$26)</f>
        <v>4</v>
      </c>
      <c r="J6793" t="str">
        <f>_xlfn.XLOOKUP(Table1[[#This Row],[ryhmäID]],ryhmat!$A$2:$A$7,ryhmat!$B$2:$B$7)</f>
        <v>Tarvikkeet</v>
      </c>
      <c r="K6793">
        <f>Table1[[#This Row],[Myyntihinta]]-Table1[[#This Row],[Ostohinta]]</f>
        <v>6.129999999999999</v>
      </c>
    </row>
    <row r="6794" spans="1:11" x14ac:dyDescent="0.2">
      <c r="A6794">
        <v>57292</v>
      </c>
      <c r="B6794" s="21">
        <v>44988</v>
      </c>
      <c r="C6794" s="26" t="s">
        <v>839</v>
      </c>
      <c r="D6794">
        <v>1</v>
      </c>
      <c r="E6794">
        <v>6</v>
      </c>
      <c r="F6794">
        <v>959</v>
      </c>
      <c r="G6794">
        <v>497.79</v>
      </c>
      <c r="H6794" t="str">
        <f>_xlfn.XLOOKUP(Table1[[#This Row],[MyyjäID]],myyjat!$A$2:$A$16,myyjat!$B$2:$B$16)</f>
        <v>Hessu</v>
      </c>
      <c r="I6794">
        <f>_xlfn.XLOOKUP(Table1[[#This Row],[Tuotenumero]],tuotteet!$A$2:$A$26,tuotteet!$C$2:$C$26)</f>
        <v>3</v>
      </c>
      <c r="J6794" t="str">
        <f>_xlfn.XLOOKUP(Table1[[#This Row],[ryhmäID]],ryhmat!$A$2:$A$7,ryhmat!$B$2:$B$7)</f>
        <v>TV</v>
      </c>
      <c r="K6794">
        <f>Table1[[#This Row],[Myyntihinta]]-Table1[[#This Row],[Ostohinta]]</f>
        <v>461.21</v>
      </c>
    </row>
    <row r="6795" spans="1:11" x14ac:dyDescent="0.2">
      <c r="A6795">
        <v>57293</v>
      </c>
      <c r="B6795" s="21">
        <v>44989</v>
      </c>
      <c r="C6795" s="26" t="s">
        <v>840</v>
      </c>
      <c r="D6795">
        <v>1</v>
      </c>
      <c r="E6795">
        <v>11</v>
      </c>
      <c r="F6795">
        <v>24</v>
      </c>
      <c r="G6795">
        <v>19.07</v>
      </c>
      <c r="H6795" t="str">
        <f>_xlfn.XLOOKUP(Table1[[#This Row],[MyyjäID]],myyjat!$A$2:$A$16,myyjat!$B$2:$B$16)</f>
        <v>Lisbeth</v>
      </c>
      <c r="I6795">
        <f>_xlfn.XLOOKUP(Table1[[#This Row],[Tuotenumero]],tuotteet!$A$2:$A$26,tuotteet!$C$2:$C$26)</f>
        <v>4</v>
      </c>
      <c r="J6795" t="str">
        <f>_xlfn.XLOOKUP(Table1[[#This Row],[ryhmäID]],ryhmat!$A$2:$A$7,ryhmat!$B$2:$B$7)</f>
        <v>Tarvikkeet</v>
      </c>
      <c r="K6795">
        <f>Table1[[#This Row],[Myyntihinta]]-Table1[[#This Row],[Ostohinta]]</f>
        <v>4.93</v>
      </c>
    </row>
    <row r="6796" spans="1:11" x14ac:dyDescent="0.2">
      <c r="A6796">
        <v>57294</v>
      </c>
      <c r="B6796" s="21">
        <v>44989</v>
      </c>
      <c r="C6796" s="26" t="s">
        <v>836</v>
      </c>
      <c r="D6796">
        <v>1</v>
      </c>
      <c r="E6796">
        <v>2</v>
      </c>
      <c r="F6796">
        <v>251</v>
      </c>
      <c r="G6796">
        <v>123.48</v>
      </c>
      <c r="H6796" t="str">
        <f>_xlfn.XLOOKUP(Table1[[#This Row],[MyyjäID]],myyjat!$A$2:$A$16,myyjat!$B$2:$B$16)</f>
        <v>Petteri</v>
      </c>
      <c r="I6796">
        <f>_xlfn.XLOOKUP(Table1[[#This Row],[Tuotenumero]],tuotteet!$A$2:$A$26,tuotteet!$C$2:$C$26)</f>
        <v>6</v>
      </c>
      <c r="J6796" t="str">
        <f>_xlfn.XLOOKUP(Table1[[#This Row],[ryhmäID]],ryhmat!$A$2:$A$7,ryhmat!$B$2:$B$7)</f>
        <v>Digiboxit</v>
      </c>
      <c r="K6796">
        <f>Table1[[#This Row],[Myyntihinta]]-Table1[[#This Row],[Ostohinta]]</f>
        <v>127.52</v>
      </c>
    </row>
    <row r="6797" spans="1:11" x14ac:dyDescent="0.2">
      <c r="A6797">
        <v>57295</v>
      </c>
      <c r="B6797" s="21">
        <v>44991</v>
      </c>
      <c r="C6797" s="26" t="s">
        <v>837</v>
      </c>
      <c r="D6797">
        <v>1</v>
      </c>
      <c r="E6797">
        <v>13</v>
      </c>
      <c r="F6797">
        <v>244</v>
      </c>
      <c r="G6797">
        <v>161.4</v>
      </c>
      <c r="H6797" t="str">
        <f>_xlfn.XLOOKUP(Table1[[#This Row],[MyyjäID]],myyjat!$A$2:$A$16,myyjat!$B$2:$B$16)</f>
        <v>Mari</v>
      </c>
      <c r="I6797">
        <f>_xlfn.XLOOKUP(Table1[[#This Row],[Tuotenumero]],tuotteet!$A$2:$A$26,tuotteet!$C$2:$C$26)</f>
        <v>5</v>
      </c>
      <c r="J6797" t="str">
        <f>_xlfn.XLOOKUP(Table1[[#This Row],[ryhmäID]],ryhmat!$A$2:$A$7,ryhmat!$B$2:$B$7)</f>
        <v>Konsolit</v>
      </c>
      <c r="K6797">
        <f>Table1[[#This Row],[Myyntihinta]]-Table1[[#This Row],[Ostohinta]]</f>
        <v>82.6</v>
      </c>
    </row>
    <row r="6798" spans="1:11" x14ac:dyDescent="0.2">
      <c r="A6798">
        <v>57296</v>
      </c>
      <c r="B6798" s="21">
        <v>44991</v>
      </c>
      <c r="C6798" s="26" t="s">
        <v>838</v>
      </c>
      <c r="D6798">
        <v>1</v>
      </c>
      <c r="E6798">
        <v>6</v>
      </c>
      <c r="F6798">
        <v>646</v>
      </c>
      <c r="G6798">
        <v>489.41</v>
      </c>
      <c r="H6798" t="str">
        <f>_xlfn.XLOOKUP(Table1[[#This Row],[MyyjäID]],myyjat!$A$2:$A$16,myyjat!$B$2:$B$16)</f>
        <v>Hessu</v>
      </c>
      <c r="I6798">
        <f>_xlfn.XLOOKUP(Table1[[#This Row],[Tuotenumero]],tuotteet!$A$2:$A$26,tuotteet!$C$2:$C$26)</f>
        <v>3</v>
      </c>
      <c r="J6798" t="str">
        <f>_xlfn.XLOOKUP(Table1[[#This Row],[ryhmäID]],ryhmat!$A$2:$A$7,ryhmat!$B$2:$B$7)</f>
        <v>TV</v>
      </c>
      <c r="K6798">
        <f>Table1[[#This Row],[Myyntihinta]]-Table1[[#This Row],[Ostohinta]]</f>
        <v>156.58999999999997</v>
      </c>
    </row>
    <row r="6799" spans="1:11" x14ac:dyDescent="0.2">
      <c r="A6799">
        <v>57297</v>
      </c>
      <c r="B6799" s="21">
        <v>44993</v>
      </c>
      <c r="C6799" s="26" t="s">
        <v>840</v>
      </c>
      <c r="D6799">
        <v>1</v>
      </c>
      <c r="E6799">
        <v>7</v>
      </c>
      <c r="F6799">
        <v>26</v>
      </c>
      <c r="G6799">
        <v>20.350000000000001</v>
      </c>
      <c r="H6799" t="str">
        <f>_xlfn.XLOOKUP(Table1[[#This Row],[MyyjäID]],myyjat!$A$2:$A$16,myyjat!$B$2:$B$16)</f>
        <v>Rauno</v>
      </c>
      <c r="I6799">
        <f>_xlfn.XLOOKUP(Table1[[#This Row],[Tuotenumero]],tuotteet!$A$2:$A$26,tuotteet!$C$2:$C$26)</f>
        <v>4</v>
      </c>
      <c r="J6799" t="str">
        <f>_xlfn.XLOOKUP(Table1[[#This Row],[ryhmäID]],ryhmat!$A$2:$A$7,ryhmat!$B$2:$B$7)</f>
        <v>Tarvikkeet</v>
      </c>
      <c r="K6799">
        <f>Table1[[#This Row],[Myyntihinta]]-Table1[[#This Row],[Ostohinta]]</f>
        <v>5.6499999999999986</v>
      </c>
    </row>
    <row r="6800" spans="1:11" x14ac:dyDescent="0.2">
      <c r="A6800">
        <v>57298</v>
      </c>
      <c r="B6800" s="21">
        <v>44996</v>
      </c>
      <c r="C6800" s="26" t="s">
        <v>840</v>
      </c>
      <c r="D6800">
        <v>1</v>
      </c>
      <c r="E6800">
        <v>5</v>
      </c>
      <c r="F6800">
        <v>24</v>
      </c>
      <c r="G6800">
        <v>19.989999999999998</v>
      </c>
      <c r="H6800" t="str">
        <f>_xlfn.XLOOKUP(Table1[[#This Row],[MyyjäID]],myyjat!$A$2:$A$16,myyjat!$B$2:$B$16)</f>
        <v>Liisa</v>
      </c>
      <c r="I6800">
        <f>_xlfn.XLOOKUP(Table1[[#This Row],[Tuotenumero]],tuotteet!$A$2:$A$26,tuotteet!$C$2:$C$26)</f>
        <v>4</v>
      </c>
      <c r="J6800" t="str">
        <f>_xlfn.XLOOKUP(Table1[[#This Row],[ryhmäID]],ryhmat!$A$2:$A$7,ryhmat!$B$2:$B$7)</f>
        <v>Tarvikkeet</v>
      </c>
      <c r="K6800">
        <f>Table1[[#This Row],[Myyntihinta]]-Table1[[#This Row],[Ostohinta]]</f>
        <v>4.0100000000000016</v>
      </c>
    </row>
    <row r="6801" spans="1:11" x14ac:dyDescent="0.2">
      <c r="A6801">
        <v>57299</v>
      </c>
      <c r="B6801" s="21">
        <v>44996</v>
      </c>
      <c r="C6801" s="26" t="s">
        <v>838</v>
      </c>
      <c r="D6801">
        <v>1</v>
      </c>
      <c r="E6801">
        <v>3</v>
      </c>
      <c r="F6801">
        <v>643</v>
      </c>
      <c r="G6801">
        <v>491.89</v>
      </c>
      <c r="H6801" t="str">
        <f>_xlfn.XLOOKUP(Table1[[#This Row],[MyyjäID]],myyjat!$A$2:$A$16,myyjat!$B$2:$B$16)</f>
        <v>Pekka</v>
      </c>
      <c r="I6801">
        <f>_xlfn.XLOOKUP(Table1[[#This Row],[Tuotenumero]],tuotteet!$A$2:$A$26,tuotteet!$C$2:$C$26)</f>
        <v>3</v>
      </c>
      <c r="J6801" t="str">
        <f>_xlfn.XLOOKUP(Table1[[#This Row],[ryhmäID]],ryhmat!$A$2:$A$7,ryhmat!$B$2:$B$7)</f>
        <v>TV</v>
      </c>
      <c r="K6801">
        <f>Table1[[#This Row],[Myyntihinta]]-Table1[[#This Row],[Ostohinta]]</f>
        <v>151.11000000000001</v>
      </c>
    </row>
    <row r="6802" spans="1:11" x14ac:dyDescent="0.2">
      <c r="A6802">
        <v>57300</v>
      </c>
      <c r="B6802" s="21">
        <v>44997</v>
      </c>
      <c r="C6802" s="26" t="s">
        <v>837</v>
      </c>
      <c r="D6802">
        <v>1</v>
      </c>
      <c r="E6802">
        <v>19</v>
      </c>
      <c r="F6802">
        <v>240</v>
      </c>
      <c r="G6802">
        <v>156.47</v>
      </c>
      <c r="H6802" t="str">
        <f>_xlfn.XLOOKUP(Table1[[#This Row],[MyyjäID]],myyjat!$A$2:$A$16,myyjat!$B$2:$B$16)</f>
        <v>Valtteri</v>
      </c>
      <c r="I6802">
        <f>_xlfn.XLOOKUP(Table1[[#This Row],[Tuotenumero]],tuotteet!$A$2:$A$26,tuotteet!$C$2:$C$26)</f>
        <v>5</v>
      </c>
      <c r="J6802" t="str">
        <f>_xlfn.XLOOKUP(Table1[[#This Row],[ryhmäID]],ryhmat!$A$2:$A$7,ryhmat!$B$2:$B$7)</f>
        <v>Konsolit</v>
      </c>
      <c r="K6802">
        <f>Table1[[#This Row],[Myyntihinta]]-Table1[[#This Row],[Ostohinta]]</f>
        <v>83.53</v>
      </c>
    </row>
    <row r="6803" spans="1:11" x14ac:dyDescent="0.2">
      <c r="A6803">
        <v>57301</v>
      </c>
      <c r="B6803" s="21">
        <v>44998</v>
      </c>
      <c r="C6803" s="26" t="s">
        <v>836</v>
      </c>
      <c r="D6803">
        <v>1</v>
      </c>
      <c r="E6803">
        <v>1</v>
      </c>
      <c r="F6803">
        <v>257</v>
      </c>
      <c r="G6803">
        <v>122.33</v>
      </c>
      <c r="H6803" t="str">
        <f>_xlfn.XLOOKUP(Table1[[#This Row],[MyyjäID]],myyjat!$A$2:$A$16,myyjat!$B$2:$B$16)</f>
        <v>Jani</v>
      </c>
      <c r="I6803">
        <f>_xlfn.XLOOKUP(Table1[[#This Row],[Tuotenumero]],tuotteet!$A$2:$A$26,tuotteet!$C$2:$C$26)</f>
        <v>6</v>
      </c>
      <c r="J6803" t="str">
        <f>_xlfn.XLOOKUP(Table1[[#This Row],[ryhmäID]],ryhmat!$A$2:$A$7,ryhmat!$B$2:$B$7)</f>
        <v>Digiboxit</v>
      </c>
      <c r="K6803">
        <f>Table1[[#This Row],[Myyntihinta]]-Table1[[#This Row],[Ostohinta]]</f>
        <v>134.67000000000002</v>
      </c>
    </row>
    <row r="6804" spans="1:11" x14ac:dyDescent="0.2">
      <c r="A6804">
        <v>57302</v>
      </c>
      <c r="B6804" s="21">
        <v>44999</v>
      </c>
      <c r="C6804" s="26" t="s">
        <v>840</v>
      </c>
      <c r="D6804">
        <v>1</v>
      </c>
      <c r="E6804">
        <v>7</v>
      </c>
      <c r="F6804">
        <v>24</v>
      </c>
      <c r="G6804">
        <v>20.79</v>
      </c>
      <c r="H6804" t="str">
        <f>_xlfn.XLOOKUP(Table1[[#This Row],[MyyjäID]],myyjat!$A$2:$A$16,myyjat!$B$2:$B$16)</f>
        <v>Rauno</v>
      </c>
      <c r="I6804">
        <f>_xlfn.XLOOKUP(Table1[[#This Row],[Tuotenumero]],tuotteet!$A$2:$A$26,tuotteet!$C$2:$C$26)</f>
        <v>4</v>
      </c>
      <c r="J6804" t="str">
        <f>_xlfn.XLOOKUP(Table1[[#This Row],[ryhmäID]],ryhmat!$A$2:$A$7,ryhmat!$B$2:$B$7)</f>
        <v>Tarvikkeet</v>
      </c>
      <c r="K6804">
        <f>Table1[[#This Row],[Myyntihinta]]-Table1[[#This Row],[Ostohinta]]</f>
        <v>3.2100000000000009</v>
      </c>
    </row>
    <row r="6805" spans="1:11" x14ac:dyDescent="0.2">
      <c r="A6805">
        <v>57303</v>
      </c>
      <c r="B6805" s="21">
        <v>45001</v>
      </c>
      <c r="C6805" s="26" t="s">
        <v>840</v>
      </c>
      <c r="D6805">
        <v>1</v>
      </c>
      <c r="E6805">
        <v>16</v>
      </c>
      <c r="F6805">
        <v>26</v>
      </c>
      <c r="G6805">
        <v>19.850000000000001</v>
      </c>
      <c r="H6805" t="str">
        <f>_xlfn.XLOOKUP(Table1[[#This Row],[MyyjäID]],myyjat!$A$2:$A$16,myyjat!$B$2:$B$16)</f>
        <v>Sanni</v>
      </c>
      <c r="I6805">
        <f>_xlfn.XLOOKUP(Table1[[#This Row],[Tuotenumero]],tuotteet!$A$2:$A$26,tuotteet!$C$2:$C$26)</f>
        <v>4</v>
      </c>
      <c r="J6805" t="str">
        <f>_xlfn.XLOOKUP(Table1[[#This Row],[ryhmäID]],ryhmat!$A$2:$A$7,ryhmat!$B$2:$B$7)</f>
        <v>Tarvikkeet</v>
      </c>
      <c r="K6805">
        <f>Table1[[#This Row],[Myyntihinta]]-Table1[[#This Row],[Ostohinta]]</f>
        <v>6.1499999999999986</v>
      </c>
    </row>
    <row r="6806" spans="1:11" x14ac:dyDescent="0.2">
      <c r="A6806">
        <v>57304</v>
      </c>
      <c r="B6806" s="21">
        <v>45001</v>
      </c>
      <c r="C6806" s="26" t="s">
        <v>835</v>
      </c>
      <c r="D6806">
        <v>1</v>
      </c>
      <c r="E6806">
        <v>16</v>
      </c>
      <c r="F6806">
        <v>158</v>
      </c>
      <c r="G6806">
        <v>93.04</v>
      </c>
      <c r="H6806" t="str">
        <f>_xlfn.XLOOKUP(Table1[[#This Row],[MyyjäID]],myyjat!$A$2:$A$16,myyjat!$B$2:$B$16)</f>
        <v>Sanni</v>
      </c>
      <c r="I6806">
        <f>_xlfn.XLOOKUP(Table1[[#This Row],[Tuotenumero]],tuotteet!$A$2:$A$26,tuotteet!$C$2:$C$26)</f>
        <v>6</v>
      </c>
      <c r="J6806" t="str">
        <f>_xlfn.XLOOKUP(Table1[[#This Row],[ryhmäID]],ryhmat!$A$2:$A$7,ryhmat!$B$2:$B$7)</f>
        <v>Digiboxit</v>
      </c>
      <c r="K6806">
        <f>Table1[[#This Row],[Myyntihinta]]-Table1[[#This Row],[Ostohinta]]</f>
        <v>64.959999999999994</v>
      </c>
    </row>
    <row r="6807" spans="1:11" x14ac:dyDescent="0.2">
      <c r="A6807">
        <v>57305</v>
      </c>
      <c r="B6807" s="21">
        <v>45002</v>
      </c>
      <c r="C6807" s="26" t="s">
        <v>839</v>
      </c>
      <c r="D6807">
        <v>1</v>
      </c>
      <c r="E6807">
        <v>7</v>
      </c>
      <c r="F6807">
        <v>908</v>
      </c>
      <c r="G6807">
        <v>477.06</v>
      </c>
      <c r="H6807" t="str">
        <f>_xlfn.XLOOKUP(Table1[[#This Row],[MyyjäID]],myyjat!$A$2:$A$16,myyjat!$B$2:$B$16)</f>
        <v>Rauno</v>
      </c>
      <c r="I6807">
        <f>_xlfn.XLOOKUP(Table1[[#This Row],[Tuotenumero]],tuotteet!$A$2:$A$26,tuotteet!$C$2:$C$26)</f>
        <v>3</v>
      </c>
      <c r="J6807" t="str">
        <f>_xlfn.XLOOKUP(Table1[[#This Row],[ryhmäID]],ryhmat!$A$2:$A$7,ryhmat!$B$2:$B$7)</f>
        <v>TV</v>
      </c>
      <c r="K6807">
        <f>Table1[[#This Row],[Myyntihinta]]-Table1[[#This Row],[Ostohinta]]</f>
        <v>430.94</v>
      </c>
    </row>
    <row r="6808" spans="1:11" x14ac:dyDescent="0.2">
      <c r="A6808">
        <v>57306</v>
      </c>
      <c r="B6808" s="21">
        <v>45003</v>
      </c>
      <c r="C6808" s="26" t="s">
        <v>834</v>
      </c>
      <c r="D6808">
        <v>1</v>
      </c>
      <c r="E6808">
        <v>2</v>
      </c>
      <c r="F6808">
        <v>242</v>
      </c>
      <c r="G6808">
        <v>171.66</v>
      </c>
      <c r="H6808" t="str">
        <f>_xlfn.XLOOKUP(Table1[[#This Row],[MyyjäID]],myyjat!$A$2:$A$16,myyjat!$B$2:$B$16)</f>
        <v>Petteri</v>
      </c>
      <c r="I6808">
        <f>_xlfn.XLOOKUP(Table1[[#This Row],[Tuotenumero]],tuotteet!$A$2:$A$26,tuotteet!$C$2:$C$26)</f>
        <v>2</v>
      </c>
      <c r="J6808" t="str">
        <f>_xlfn.XLOOKUP(Table1[[#This Row],[ryhmäID]],ryhmat!$A$2:$A$7,ryhmat!$B$2:$B$7)</f>
        <v>Kuvantoisto</v>
      </c>
      <c r="K6808">
        <f>Table1[[#This Row],[Myyntihinta]]-Table1[[#This Row],[Ostohinta]]</f>
        <v>70.34</v>
      </c>
    </row>
    <row r="6809" spans="1:11" x14ac:dyDescent="0.2">
      <c r="A6809">
        <v>57307</v>
      </c>
      <c r="B6809" s="21">
        <v>45003</v>
      </c>
      <c r="C6809" s="26" t="s">
        <v>837</v>
      </c>
      <c r="D6809">
        <v>1</v>
      </c>
      <c r="E6809">
        <v>10</v>
      </c>
      <c r="F6809">
        <v>236</v>
      </c>
      <c r="G6809">
        <v>162.55000000000001</v>
      </c>
      <c r="H6809" t="str">
        <f>_xlfn.XLOOKUP(Table1[[#This Row],[MyyjäID]],myyjat!$A$2:$A$16,myyjat!$B$2:$B$16)</f>
        <v>Jenni</v>
      </c>
      <c r="I6809">
        <f>_xlfn.XLOOKUP(Table1[[#This Row],[Tuotenumero]],tuotteet!$A$2:$A$26,tuotteet!$C$2:$C$26)</f>
        <v>5</v>
      </c>
      <c r="J6809" t="str">
        <f>_xlfn.XLOOKUP(Table1[[#This Row],[ryhmäID]],ryhmat!$A$2:$A$7,ryhmat!$B$2:$B$7)</f>
        <v>Konsolit</v>
      </c>
      <c r="K6809">
        <f>Table1[[#This Row],[Myyntihinta]]-Table1[[#This Row],[Ostohinta]]</f>
        <v>73.449999999999989</v>
      </c>
    </row>
    <row r="6810" spans="1:11" x14ac:dyDescent="0.2">
      <c r="A6810">
        <v>57308</v>
      </c>
      <c r="B6810" s="21">
        <v>45003</v>
      </c>
      <c r="C6810" s="26" t="s">
        <v>838</v>
      </c>
      <c r="D6810">
        <v>1</v>
      </c>
      <c r="E6810">
        <v>16</v>
      </c>
      <c r="F6810">
        <v>650</v>
      </c>
      <c r="G6810">
        <v>512.80999999999995</v>
      </c>
      <c r="H6810" t="str">
        <f>_xlfn.XLOOKUP(Table1[[#This Row],[MyyjäID]],myyjat!$A$2:$A$16,myyjat!$B$2:$B$16)</f>
        <v>Sanni</v>
      </c>
      <c r="I6810">
        <f>_xlfn.XLOOKUP(Table1[[#This Row],[Tuotenumero]],tuotteet!$A$2:$A$26,tuotteet!$C$2:$C$26)</f>
        <v>3</v>
      </c>
      <c r="J6810" t="str">
        <f>_xlfn.XLOOKUP(Table1[[#This Row],[ryhmäID]],ryhmat!$A$2:$A$7,ryhmat!$B$2:$B$7)</f>
        <v>TV</v>
      </c>
      <c r="K6810">
        <f>Table1[[#This Row],[Myyntihinta]]-Table1[[#This Row],[Ostohinta]]</f>
        <v>137.19000000000005</v>
      </c>
    </row>
    <row r="6811" spans="1:11" x14ac:dyDescent="0.2">
      <c r="A6811">
        <v>57309</v>
      </c>
      <c r="B6811" s="21">
        <v>45003</v>
      </c>
      <c r="C6811" s="26" t="s">
        <v>836</v>
      </c>
      <c r="D6811">
        <v>1</v>
      </c>
      <c r="E6811">
        <v>5</v>
      </c>
      <c r="F6811">
        <v>236</v>
      </c>
      <c r="G6811">
        <v>133.15</v>
      </c>
      <c r="H6811" t="str">
        <f>_xlfn.XLOOKUP(Table1[[#This Row],[MyyjäID]],myyjat!$A$2:$A$16,myyjat!$B$2:$B$16)</f>
        <v>Liisa</v>
      </c>
      <c r="I6811">
        <f>_xlfn.XLOOKUP(Table1[[#This Row],[Tuotenumero]],tuotteet!$A$2:$A$26,tuotteet!$C$2:$C$26)</f>
        <v>6</v>
      </c>
      <c r="J6811" t="str">
        <f>_xlfn.XLOOKUP(Table1[[#This Row],[ryhmäID]],ryhmat!$A$2:$A$7,ryhmat!$B$2:$B$7)</f>
        <v>Digiboxit</v>
      </c>
      <c r="K6811">
        <f>Table1[[#This Row],[Myyntihinta]]-Table1[[#This Row],[Ostohinta]]</f>
        <v>102.85</v>
      </c>
    </row>
    <row r="6812" spans="1:11" x14ac:dyDescent="0.2">
      <c r="A6812">
        <v>57310</v>
      </c>
      <c r="B6812" s="21">
        <v>45003</v>
      </c>
      <c r="C6812" s="26" t="s">
        <v>840</v>
      </c>
      <c r="D6812">
        <v>1</v>
      </c>
      <c r="E6812">
        <v>7</v>
      </c>
      <c r="F6812">
        <v>24</v>
      </c>
      <c r="G6812">
        <v>20.46</v>
      </c>
      <c r="H6812" t="str">
        <f>_xlfn.XLOOKUP(Table1[[#This Row],[MyyjäID]],myyjat!$A$2:$A$16,myyjat!$B$2:$B$16)</f>
        <v>Rauno</v>
      </c>
      <c r="I6812">
        <f>_xlfn.XLOOKUP(Table1[[#This Row],[Tuotenumero]],tuotteet!$A$2:$A$26,tuotteet!$C$2:$C$26)</f>
        <v>4</v>
      </c>
      <c r="J6812" t="str">
        <f>_xlfn.XLOOKUP(Table1[[#This Row],[ryhmäID]],ryhmat!$A$2:$A$7,ryhmat!$B$2:$B$7)</f>
        <v>Tarvikkeet</v>
      </c>
      <c r="K6812">
        <f>Table1[[#This Row],[Myyntihinta]]-Table1[[#This Row],[Ostohinta]]</f>
        <v>3.5399999999999991</v>
      </c>
    </row>
    <row r="6813" spans="1:11" x14ac:dyDescent="0.2">
      <c r="A6813">
        <v>57311</v>
      </c>
      <c r="B6813" s="21">
        <v>45005</v>
      </c>
      <c r="C6813" s="26" t="s">
        <v>840</v>
      </c>
      <c r="D6813">
        <v>1</v>
      </c>
      <c r="E6813">
        <v>14</v>
      </c>
      <c r="F6813">
        <v>25</v>
      </c>
      <c r="G6813">
        <v>20.09</v>
      </c>
      <c r="H6813" t="str">
        <f>_xlfn.XLOOKUP(Table1[[#This Row],[MyyjäID]],myyjat!$A$2:$A$16,myyjat!$B$2:$B$16)</f>
        <v>Hillevi</v>
      </c>
      <c r="I6813">
        <f>_xlfn.XLOOKUP(Table1[[#This Row],[Tuotenumero]],tuotteet!$A$2:$A$26,tuotteet!$C$2:$C$26)</f>
        <v>4</v>
      </c>
      <c r="J6813" t="str">
        <f>_xlfn.XLOOKUP(Table1[[#This Row],[ryhmäID]],ryhmat!$A$2:$A$7,ryhmat!$B$2:$B$7)</f>
        <v>Tarvikkeet</v>
      </c>
      <c r="K6813">
        <f>Table1[[#This Row],[Myyntihinta]]-Table1[[#This Row],[Ostohinta]]</f>
        <v>4.91</v>
      </c>
    </row>
    <row r="6814" spans="1:11" x14ac:dyDescent="0.2">
      <c r="A6814">
        <v>57312</v>
      </c>
      <c r="B6814" s="21">
        <v>45006</v>
      </c>
      <c r="C6814" s="26" t="s">
        <v>838</v>
      </c>
      <c r="D6814">
        <v>1</v>
      </c>
      <c r="E6814">
        <v>10</v>
      </c>
      <c r="F6814">
        <v>673</v>
      </c>
      <c r="G6814">
        <v>520.62</v>
      </c>
      <c r="H6814" t="str">
        <f>_xlfn.XLOOKUP(Table1[[#This Row],[MyyjäID]],myyjat!$A$2:$A$16,myyjat!$B$2:$B$16)</f>
        <v>Jenni</v>
      </c>
      <c r="I6814">
        <f>_xlfn.XLOOKUP(Table1[[#This Row],[Tuotenumero]],tuotteet!$A$2:$A$26,tuotteet!$C$2:$C$26)</f>
        <v>3</v>
      </c>
      <c r="J6814" t="str">
        <f>_xlfn.XLOOKUP(Table1[[#This Row],[ryhmäID]],ryhmat!$A$2:$A$7,ryhmat!$B$2:$B$7)</f>
        <v>TV</v>
      </c>
      <c r="K6814">
        <f>Table1[[#This Row],[Myyntihinta]]-Table1[[#This Row],[Ostohinta]]</f>
        <v>152.38</v>
      </c>
    </row>
    <row r="6815" spans="1:11" x14ac:dyDescent="0.2">
      <c r="A6815">
        <v>57313</v>
      </c>
      <c r="B6815" s="21">
        <v>45009</v>
      </c>
      <c r="C6815" s="26" t="s">
        <v>840</v>
      </c>
      <c r="D6815">
        <v>1</v>
      </c>
      <c r="E6815">
        <v>19</v>
      </c>
      <c r="F6815">
        <v>26</v>
      </c>
      <c r="G6815">
        <v>19.14</v>
      </c>
      <c r="H6815" t="str">
        <f>_xlfn.XLOOKUP(Table1[[#This Row],[MyyjäID]],myyjat!$A$2:$A$16,myyjat!$B$2:$B$16)</f>
        <v>Valtteri</v>
      </c>
      <c r="I6815">
        <f>_xlfn.XLOOKUP(Table1[[#This Row],[Tuotenumero]],tuotteet!$A$2:$A$26,tuotteet!$C$2:$C$26)</f>
        <v>4</v>
      </c>
      <c r="J6815" t="str">
        <f>_xlfn.XLOOKUP(Table1[[#This Row],[ryhmäID]],ryhmat!$A$2:$A$7,ryhmat!$B$2:$B$7)</f>
        <v>Tarvikkeet</v>
      </c>
      <c r="K6815">
        <f>Table1[[#This Row],[Myyntihinta]]-Table1[[#This Row],[Ostohinta]]</f>
        <v>6.8599999999999994</v>
      </c>
    </row>
    <row r="6816" spans="1:11" x14ac:dyDescent="0.2">
      <c r="A6816">
        <v>57314</v>
      </c>
      <c r="B6816" s="21">
        <v>45009</v>
      </c>
      <c r="C6816" s="26" t="s">
        <v>835</v>
      </c>
      <c r="D6816">
        <v>1</v>
      </c>
      <c r="E6816">
        <v>5</v>
      </c>
      <c r="F6816">
        <v>154</v>
      </c>
      <c r="G6816">
        <v>95.19</v>
      </c>
      <c r="H6816" t="str">
        <f>_xlfn.XLOOKUP(Table1[[#This Row],[MyyjäID]],myyjat!$A$2:$A$16,myyjat!$B$2:$B$16)</f>
        <v>Liisa</v>
      </c>
      <c r="I6816">
        <f>_xlfn.XLOOKUP(Table1[[#This Row],[Tuotenumero]],tuotteet!$A$2:$A$26,tuotteet!$C$2:$C$26)</f>
        <v>6</v>
      </c>
      <c r="J6816" t="str">
        <f>_xlfn.XLOOKUP(Table1[[#This Row],[ryhmäID]],ryhmat!$A$2:$A$7,ryhmat!$B$2:$B$7)</f>
        <v>Digiboxit</v>
      </c>
      <c r="K6816">
        <f>Table1[[#This Row],[Myyntihinta]]-Table1[[#This Row],[Ostohinta]]</f>
        <v>58.81</v>
      </c>
    </row>
    <row r="6817" spans="1:11" x14ac:dyDescent="0.2">
      <c r="A6817">
        <v>57315</v>
      </c>
      <c r="B6817" s="21">
        <v>45010</v>
      </c>
      <c r="C6817" s="26" t="s">
        <v>838</v>
      </c>
      <c r="D6817">
        <v>1</v>
      </c>
      <c r="E6817">
        <v>16</v>
      </c>
      <c r="F6817">
        <v>639</v>
      </c>
      <c r="G6817">
        <v>516.53</v>
      </c>
      <c r="H6817" t="str">
        <f>_xlfn.XLOOKUP(Table1[[#This Row],[MyyjäID]],myyjat!$A$2:$A$16,myyjat!$B$2:$B$16)</f>
        <v>Sanni</v>
      </c>
      <c r="I6817">
        <f>_xlfn.XLOOKUP(Table1[[#This Row],[Tuotenumero]],tuotteet!$A$2:$A$26,tuotteet!$C$2:$C$26)</f>
        <v>3</v>
      </c>
      <c r="J6817" t="str">
        <f>_xlfn.XLOOKUP(Table1[[#This Row],[ryhmäID]],ryhmat!$A$2:$A$7,ryhmat!$B$2:$B$7)</f>
        <v>TV</v>
      </c>
      <c r="K6817">
        <f>Table1[[#This Row],[Myyntihinta]]-Table1[[#This Row],[Ostohinta]]</f>
        <v>122.47000000000003</v>
      </c>
    </row>
    <row r="6818" spans="1:11" x14ac:dyDescent="0.2">
      <c r="A6818">
        <v>57316</v>
      </c>
      <c r="B6818" s="21">
        <v>45010</v>
      </c>
      <c r="C6818" s="26" t="s">
        <v>834</v>
      </c>
      <c r="D6818">
        <v>1</v>
      </c>
      <c r="E6818">
        <v>7</v>
      </c>
      <c r="F6818">
        <v>243</v>
      </c>
      <c r="G6818">
        <v>161.63999999999999</v>
      </c>
      <c r="H6818" t="str">
        <f>_xlfn.XLOOKUP(Table1[[#This Row],[MyyjäID]],myyjat!$A$2:$A$16,myyjat!$B$2:$B$16)</f>
        <v>Rauno</v>
      </c>
      <c r="I6818">
        <f>_xlfn.XLOOKUP(Table1[[#This Row],[Tuotenumero]],tuotteet!$A$2:$A$26,tuotteet!$C$2:$C$26)</f>
        <v>2</v>
      </c>
      <c r="J6818" t="str">
        <f>_xlfn.XLOOKUP(Table1[[#This Row],[ryhmäID]],ryhmat!$A$2:$A$7,ryhmat!$B$2:$B$7)</f>
        <v>Kuvantoisto</v>
      </c>
      <c r="K6818">
        <f>Table1[[#This Row],[Myyntihinta]]-Table1[[#This Row],[Ostohinta]]</f>
        <v>81.360000000000014</v>
      </c>
    </row>
    <row r="6819" spans="1:11" x14ac:dyDescent="0.2">
      <c r="A6819">
        <v>57317</v>
      </c>
      <c r="B6819" s="21">
        <v>45010</v>
      </c>
      <c r="C6819" s="26" t="s">
        <v>837</v>
      </c>
      <c r="D6819">
        <v>1</v>
      </c>
      <c r="E6819">
        <v>19</v>
      </c>
      <c r="F6819">
        <v>257</v>
      </c>
      <c r="G6819">
        <v>160.27000000000001</v>
      </c>
      <c r="H6819" t="str">
        <f>_xlfn.XLOOKUP(Table1[[#This Row],[MyyjäID]],myyjat!$A$2:$A$16,myyjat!$B$2:$B$16)</f>
        <v>Valtteri</v>
      </c>
      <c r="I6819">
        <f>_xlfn.XLOOKUP(Table1[[#This Row],[Tuotenumero]],tuotteet!$A$2:$A$26,tuotteet!$C$2:$C$26)</f>
        <v>5</v>
      </c>
      <c r="J6819" t="str">
        <f>_xlfn.XLOOKUP(Table1[[#This Row],[ryhmäID]],ryhmat!$A$2:$A$7,ryhmat!$B$2:$B$7)</f>
        <v>Konsolit</v>
      </c>
      <c r="K6819">
        <f>Table1[[#This Row],[Myyntihinta]]-Table1[[#This Row],[Ostohinta]]</f>
        <v>96.72999999999999</v>
      </c>
    </row>
    <row r="6820" spans="1:11" x14ac:dyDescent="0.2">
      <c r="A6820">
        <v>57318</v>
      </c>
      <c r="B6820" s="21">
        <v>45012</v>
      </c>
      <c r="C6820" s="26" t="s">
        <v>840</v>
      </c>
      <c r="D6820">
        <v>1</v>
      </c>
      <c r="E6820">
        <v>7</v>
      </c>
      <c r="F6820">
        <v>24</v>
      </c>
      <c r="G6820">
        <v>20.6</v>
      </c>
      <c r="H6820" t="str">
        <f>_xlfn.XLOOKUP(Table1[[#This Row],[MyyjäID]],myyjat!$A$2:$A$16,myyjat!$B$2:$B$16)</f>
        <v>Rauno</v>
      </c>
      <c r="I6820">
        <f>_xlfn.XLOOKUP(Table1[[#This Row],[Tuotenumero]],tuotteet!$A$2:$A$26,tuotteet!$C$2:$C$26)</f>
        <v>4</v>
      </c>
      <c r="J6820" t="str">
        <f>_xlfn.XLOOKUP(Table1[[#This Row],[ryhmäID]],ryhmat!$A$2:$A$7,ryhmat!$B$2:$B$7)</f>
        <v>Tarvikkeet</v>
      </c>
      <c r="K6820">
        <f>Table1[[#This Row],[Myyntihinta]]-Table1[[#This Row],[Ostohinta]]</f>
        <v>3.3999999999999986</v>
      </c>
    </row>
    <row r="6821" spans="1:11" x14ac:dyDescent="0.2">
      <c r="A6821">
        <v>57319</v>
      </c>
      <c r="B6821" s="21">
        <v>45012</v>
      </c>
      <c r="C6821" s="26" t="s">
        <v>839</v>
      </c>
      <c r="D6821">
        <v>1</v>
      </c>
      <c r="E6821">
        <v>18</v>
      </c>
      <c r="F6821">
        <v>920</v>
      </c>
      <c r="G6821">
        <v>483.58</v>
      </c>
      <c r="H6821" t="str">
        <f>_xlfn.XLOOKUP(Table1[[#This Row],[MyyjäID]],myyjat!$A$2:$A$16,myyjat!$B$2:$B$16)</f>
        <v>Juhani</v>
      </c>
      <c r="I6821">
        <f>_xlfn.XLOOKUP(Table1[[#This Row],[Tuotenumero]],tuotteet!$A$2:$A$26,tuotteet!$C$2:$C$26)</f>
        <v>3</v>
      </c>
      <c r="J6821" t="str">
        <f>_xlfn.XLOOKUP(Table1[[#This Row],[ryhmäID]],ryhmat!$A$2:$A$7,ryhmat!$B$2:$B$7)</f>
        <v>TV</v>
      </c>
      <c r="K6821">
        <f>Table1[[#This Row],[Myyntihinta]]-Table1[[#This Row],[Ostohinta]]</f>
        <v>436.42</v>
      </c>
    </row>
    <row r="6822" spans="1:11" x14ac:dyDescent="0.2">
      <c r="A6822">
        <v>57320</v>
      </c>
      <c r="B6822" s="21">
        <v>45015</v>
      </c>
      <c r="C6822" s="26" t="s">
        <v>839</v>
      </c>
      <c r="D6822">
        <v>1</v>
      </c>
      <c r="E6822">
        <v>7</v>
      </c>
      <c r="F6822">
        <v>973</v>
      </c>
      <c r="G6822">
        <v>477.95</v>
      </c>
      <c r="H6822" t="str">
        <f>_xlfn.XLOOKUP(Table1[[#This Row],[MyyjäID]],myyjat!$A$2:$A$16,myyjat!$B$2:$B$16)</f>
        <v>Rauno</v>
      </c>
      <c r="I6822">
        <f>_xlfn.XLOOKUP(Table1[[#This Row],[Tuotenumero]],tuotteet!$A$2:$A$26,tuotteet!$C$2:$C$26)</f>
        <v>3</v>
      </c>
      <c r="J6822" t="str">
        <f>_xlfn.XLOOKUP(Table1[[#This Row],[ryhmäID]],ryhmat!$A$2:$A$7,ryhmat!$B$2:$B$7)</f>
        <v>TV</v>
      </c>
      <c r="K6822">
        <f>Table1[[#This Row],[Myyntihinta]]-Table1[[#This Row],[Ostohinta]]</f>
        <v>495.05</v>
      </c>
    </row>
    <row r="6823" spans="1:11" x14ac:dyDescent="0.2">
      <c r="A6823">
        <v>57321</v>
      </c>
      <c r="B6823" s="21">
        <v>45015</v>
      </c>
      <c r="C6823" s="26" t="s">
        <v>838</v>
      </c>
      <c r="D6823">
        <v>1</v>
      </c>
      <c r="E6823">
        <v>13</v>
      </c>
      <c r="F6823">
        <v>675</v>
      </c>
      <c r="G6823">
        <v>476.59</v>
      </c>
      <c r="H6823" t="str">
        <f>_xlfn.XLOOKUP(Table1[[#This Row],[MyyjäID]],myyjat!$A$2:$A$16,myyjat!$B$2:$B$16)</f>
        <v>Mari</v>
      </c>
      <c r="I6823">
        <f>_xlfn.XLOOKUP(Table1[[#This Row],[Tuotenumero]],tuotteet!$A$2:$A$26,tuotteet!$C$2:$C$26)</f>
        <v>3</v>
      </c>
      <c r="J6823" t="str">
        <f>_xlfn.XLOOKUP(Table1[[#This Row],[ryhmäID]],ryhmat!$A$2:$A$7,ryhmat!$B$2:$B$7)</f>
        <v>TV</v>
      </c>
      <c r="K6823">
        <f>Table1[[#This Row],[Myyntihinta]]-Table1[[#This Row],[Ostohinta]]</f>
        <v>198.41000000000003</v>
      </c>
    </row>
    <row r="6824" spans="1:11" x14ac:dyDescent="0.2">
      <c r="A6824">
        <v>57322</v>
      </c>
      <c r="B6824" s="21">
        <v>45016</v>
      </c>
      <c r="C6824" s="26" t="s">
        <v>840</v>
      </c>
      <c r="D6824">
        <v>1</v>
      </c>
      <c r="E6824">
        <v>6</v>
      </c>
      <c r="F6824">
        <v>25</v>
      </c>
      <c r="G6824">
        <v>18.93</v>
      </c>
      <c r="H6824" t="str">
        <f>_xlfn.XLOOKUP(Table1[[#This Row],[MyyjäID]],myyjat!$A$2:$A$16,myyjat!$B$2:$B$16)</f>
        <v>Hessu</v>
      </c>
      <c r="I6824">
        <f>_xlfn.XLOOKUP(Table1[[#This Row],[Tuotenumero]],tuotteet!$A$2:$A$26,tuotteet!$C$2:$C$26)</f>
        <v>4</v>
      </c>
      <c r="J6824" t="str">
        <f>_xlfn.XLOOKUP(Table1[[#This Row],[ryhmäID]],ryhmat!$A$2:$A$7,ryhmat!$B$2:$B$7)</f>
        <v>Tarvikkeet</v>
      </c>
      <c r="K6824">
        <f>Table1[[#This Row],[Myyntihinta]]-Table1[[#This Row],[Ostohinta]]</f>
        <v>6.07</v>
      </c>
    </row>
    <row r="6825" spans="1:11" x14ac:dyDescent="0.2">
      <c r="A6825">
        <v>57323</v>
      </c>
      <c r="B6825" s="21">
        <v>45018</v>
      </c>
      <c r="C6825" s="26" t="s">
        <v>837</v>
      </c>
      <c r="D6825">
        <v>1</v>
      </c>
      <c r="E6825">
        <v>1</v>
      </c>
      <c r="F6825">
        <v>250</v>
      </c>
      <c r="G6825">
        <v>157.4</v>
      </c>
      <c r="H6825" t="str">
        <f>_xlfn.XLOOKUP(Table1[[#This Row],[MyyjäID]],myyjat!$A$2:$A$16,myyjat!$B$2:$B$16)</f>
        <v>Jani</v>
      </c>
      <c r="I6825">
        <f>_xlfn.XLOOKUP(Table1[[#This Row],[Tuotenumero]],tuotteet!$A$2:$A$26,tuotteet!$C$2:$C$26)</f>
        <v>5</v>
      </c>
      <c r="J6825" t="str">
        <f>_xlfn.XLOOKUP(Table1[[#This Row],[ryhmäID]],ryhmat!$A$2:$A$7,ryhmat!$B$2:$B$7)</f>
        <v>Konsolit</v>
      </c>
      <c r="K6825">
        <f>Table1[[#This Row],[Myyntihinta]]-Table1[[#This Row],[Ostohinta]]</f>
        <v>92.6</v>
      </c>
    </row>
    <row r="6826" spans="1:11" x14ac:dyDescent="0.2">
      <c r="A6826">
        <v>57324</v>
      </c>
      <c r="B6826" s="21">
        <v>45018</v>
      </c>
      <c r="C6826" s="26" t="s">
        <v>840</v>
      </c>
      <c r="D6826">
        <v>1</v>
      </c>
      <c r="E6826">
        <v>6</v>
      </c>
      <c r="F6826">
        <v>24</v>
      </c>
      <c r="G6826">
        <v>19.16</v>
      </c>
      <c r="H6826" t="str">
        <f>_xlfn.XLOOKUP(Table1[[#This Row],[MyyjäID]],myyjat!$A$2:$A$16,myyjat!$B$2:$B$16)</f>
        <v>Hessu</v>
      </c>
      <c r="I6826">
        <f>_xlfn.XLOOKUP(Table1[[#This Row],[Tuotenumero]],tuotteet!$A$2:$A$26,tuotteet!$C$2:$C$26)</f>
        <v>4</v>
      </c>
      <c r="J6826" t="str">
        <f>_xlfn.XLOOKUP(Table1[[#This Row],[ryhmäID]],ryhmat!$A$2:$A$7,ryhmat!$B$2:$B$7)</f>
        <v>Tarvikkeet</v>
      </c>
      <c r="K6826">
        <f>Table1[[#This Row],[Myyntihinta]]-Table1[[#This Row],[Ostohinta]]</f>
        <v>4.84</v>
      </c>
    </row>
    <row r="6827" spans="1:11" x14ac:dyDescent="0.2">
      <c r="A6827">
        <v>57325</v>
      </c>
      <c r="B6827" s="21">
        <v>45019</v>
      </c>
      <c r="C6827" s="26" t="s">
        <v>836</v>
      </c>
      <c r="D6827">
        <v>1</v>
      </c>
      <c r="E6827">
        <v>3</v>
      </c>
      <c r="F6827">
        <v>235</v>
      </c>
      <c r="G6827">
        <v>134.94999999999999</v>
      </c>
      <c r="H6827" t="str">
        <f>_xlfn.XLOOKUP(Table1[[#This Row],[MyyjäID]],myyjat!$A$2:$A$16,myyjat!$B$2:$B$16)</f>
        <v>Pekka</v>
      </c>
      <c r="I6827">
        <f>_xlfn.XLOOKUP(Table1[[#This Row],[Tuotenumero]],tuotteet!$A$2:$A$26,tuotteet!$C$2:$C$26)</f>
        <v>6</v>
      </c>
      <c r="J6827" t="str">
        <f>_xlfn.XLOOKUP(Table1[[#This Row],[ryhmäID]],ryhmat!$A$2:$A$7,ryhmat!$B$2:$B$7)</f>
        <v>Digiboxit</v>
      </c>
      <c r="K6827">
        <f>Table1[[#This Row],[Myyntihinta]]-Table1[[#This Row],[Ostohinta]]</f>
        <v>100.05000000000001</v>
      </c>
    </row>
    <row r="6828" spans="1:11" x14ac:dyDescent="0.2">
      <c r="A6828">
        <v>57326</v>
      </c>
      <c r="B6828" s="21">
        <v>45019</v>
      </c>
      <c r="C6828" s="26" t="s">
        <v>838</v>
      </c>
      <c r="D6828">
        <v>1</v>
      </c>
      <c r="E6828">
        <v>3</v>
      </c>
      <c r="F6828">
        <v>677</v>
      </c>
      <c r="G6828">
        <v>513.78</v>
      </c>
      <c r="H6828" t="str">
        <f>_xlfn.XLOOKUP(Table1[[#This Row],[MyyjäID]],myyjat!$A$2:$A$16,myyjat!$B$2:$B$16)</f>
        <v>Pekka</v>
      </c>
      <c r="I6828">
        <f>_xlfn.XLOOKUP(Table1[[#This Row],[Tuotenumero]],tuotteet!$A$2:$A$26,tuotteet!$C$2:$C$26)</f>
        <v>3</v>
      </c>
      <c r="J6828" t="str">
        <f>_xlfn.XLOOKUP(Table1[[#This Row],[ryhmäID]],ryhmat!$A$2:$A$7,ryhmat!$B$2:$B$7)</f>
        <v>TV</v>
      </c>
      <c r="K6828">
        <f>Table1[[#This Row],[Myyntihinta]]-Table1[[#This Row],[Ostohinta]]</f>
        <v>163.22000000000003</v>
      </c>
    </row>
    <row r="6829" spans="1:11" x14ac:dyDescent="0.2">
      <c r="A6829">
        <v>57327</v>
      </c>
      <c r="B6829" s="21">
        <v>45020</v>
      </c>
      <c r="C6829" s="26" t="s">
        <v>839</v>
      </c>
      <c r="D6829">
        <v>1</v>
      </c>
      <c r="E6829">
        <v>11</v>
      </c>
      <c r="F6829">
        <v>882</v>
      </c>
      <c r="G6829">
        <v>519.76</v>
      </c>
      <c r="H6829" t="str">
        <f>_xlfn.XLOOKUP(Table1[[#This Row],[MyyjäID]],myyjat!$A$2:$A$16,myyjat!$B$2:$B$16)</f>
        <v>Lisbeth</v>
      </c>
      <c r="I6829">
        <f>_xlfn.XLOOKUP(Table1[[#This Row],[Tuotenumero]],tuotteet!$A$2:$A$26,tuotteet!$C$2:$C$26)</f>
        <v>3</v>
      </c>
      <c r="J6829" t="str">
        <f>_xlfn.XLOOKUP(Table1[[#This Row],[ryhmäID]],ryhmat!$A$2:$A$7,ryhmat!$B$2:$B$7)</f>
        <v>TV</v>
      </c>
      <c r="K6829">
        <f>Table1[[#This Row],[Myyntihinta]]-Table1[[#This Row],[Ostohinta]]</f>
        <v>362.24</v>
      </c>
    </row>
    <row r="6830" spans="1:11" x14ac:dyDescent="0.2">
      <c r="A6830">
        <v>57328</v>
      </c>
      <c r="B6830" s="21">
        <v>45021</v>
      </c>
      <c r="C6830" s="26" t="s">
        <v>840</v>
      </c>
      <c r="D6830">
        <v>1</v>
      </c>
      <c r="E6830">
        <v>7</v>
      </c>
      <c r="F6830">
        <v>25</v>
      </c>
      <c r="G6830">
        <v>19.41</v>
      </c>
      <c r="H6830" t="str">
        <f>_xlfn.XLOOKUP(Table1[[#This Row],[MyyjäID]],myyjat!$A$2:$A$16,myyjat!$B$2:$B$16)</f>
        <v>Rauno</v>
      </c>
      <c r="I6830">
        <f>_xlfn.XLOOKUP(Table1[[#This Row],[Tuotenumero]],tuotteet!$A$2:$A$26,tuotteet!$C$2:$C$26)</f>
        <v>4</v>
      </c>
      <c r="J6830" t="str">
        <f>_xlfn.XLOOKUP(Table1[[#This Row],[ryhmäID]],ryhmat!$A$2:$A$7,ryhmat!$B$2:$B$7)</f>
        <v>Tarvikkeet</v>
      </c>
      <c r="K6830">
        <f>Table1[[#This Row],[Myyntihinta]]-Table1[[#This Row],[Ostohinta]]</f>
        <v>5.59</v>
      </c>
    </row>
    <row r="6831" spans="1:11" x14ac:dyDescent="0.2">
      <c r="A6831">
        <v>57329</v>
      </c>
      <c r="B6831" s="21">
        <v>45023</v>
      </c>
      <c r="C6831" s="26" t="s">
        <v>837</v>
      </c>
      <c r="D6831">
        <v>1</v>
      </c>
      <c r="E6831">
        <v>7</v>
      </c>
      <c r="F6831">
        <v>234</v>
      </c>
      <c r="G6831">
        <v>164.15</v>
      </c>
      <c r="H6831" t="str">
        <f>_xlfn.XLOOKUP(Table1[[#This Row],[MyyjäID]],myyjat!$A$2:$A$16,myyjat!$B$2:$B$16)</f>
        <v>Rauno</v>
      </c>
      <c r="I6831">
        <f>_xlfn.XLOOKUP(Table1[[#This Row],[Tuotenumero]],tuotteet!$A$2:$A$26,tuotteet!$C$2:$C$26)</f>
        <v>5</v>
      </c>
      <c r="J6831" t="str">
        <f>_xlfn.XLOOKUP(Table1[[#This Row],[ryhmäID]],ryhmat!$A$2:$A$7,ryhmat!$B$2:$B$7)</f>
        <v>Konsolit</v>
      </c>
      <c r="K6831">
        <f>Table1[[#This Row],[Myyntihinta]]-Table1[[#This Row],[Ostohinta]]</f>
        <v>69.849999999999994</v>
      </c>
    </row>
    <row r="6832" spans="1:11" x14ac:dyDescent="0.2">
      <c r="A6832">
        <v>57330</v>
      </c>
      <c r="B6832" s="21">
        <v>45023</v>
      </c>
      <c r="C6832" s="26" t="s">
        <v>834</v>
      </c>
      <c r="D6832">
        <v>1</v>
      </c>
      <c r="E6832">
        <v>7</v>
      </c>
      <c r="F6832">
        <v>228</v>
      </c>
      <c r="G6832">
        <v>171</v>
      </c>
      <c r="H6832" t="str">
        <f>_xlfn.XLOOKUP(Table1[[#This Row],[MyyjäID]],myyjat!$A$2:$A$16,myyjat!$B$2:$B$16)</f>
        <v>Rauno</v>
      </c>
      <c r="I6832">
        <f>_xlfn.XLOOKUP(Table1[[#This Row],[Tuotenumero]],tuotteet!$A$2:$A$26,tuotteet!$C$2:$C$26)</f>
        <v>2</v>
      </c>
      <c r="J6832" t="str">
        <f>_xlfn.XLOOKUP(Table1[[#This Row],[ryhmäID]],ryhmat!$A$2:$A$7,ryhmat!$B$2:$B$7)</f>
        <v>Kuvantoisto</v>
      </c>
      <c r="K6832">
        <f>Table1[[#This Row],[Myyntihinta]]-Table1[[#This Row],[Ostohinta]]</f>
        <v>57</v>
      </c>
    </row>
    <row r="6833" spans="1:11" x14ac:dyDescent="0.2">
      <c r="A6833">
        <v>57331</v>
      </c>
      <c r="B6833" s="21">
        <v>45023</v>
      </c>
      <c r="C6833" s="26" t="s">
        <v>840</v>
      </c>
      <c r="D6833">
        <v>1</v>
      </c>
      <c r="E6833">
        <v>2</v>
      </c>
      <c r="F6833">
        <v>25</v>
      </c>
      <c r="G6833">
        <v>20.23</v>
      </c>
      <c r="H6833" t="str">
        <f>_xlfn.XLOOKUP(Table1[[#This Row],[MyyjäID]],myyjat!$A$2:$A$16,myyjat!$B$2:$B$16)</f>
        <v>Petteri</v>
      </c>
      <c r="I6833">
        <f>_xlfn.XLOOKUP(Table1[[#This Row],[Tuotenumero]],tuotteet!$A$2:$A$26,tuotteet!$C$2:$C$26)</f>
        <v>4</v>
      </c>
      <c r="J6833" t="str">
        <f>_xlfn.XLOOKUP(Table1[[#This Row],[ryhmäID]],ryhmat!$A$2:$A$7,ryhmat!$B$2:$B$7)</f>
        <v>Tarvikkeet</v>
      </c>
      <c r="K6833">
        <f>Table1[[#This Row],[Myyntihinta]]-Table1[[#This Row],[Ostohinta]]</f>
        <v>4.7699999999999996</v>
      </c>
    </row>
    <row r="6834" spans="1:11" x14ac:dyDescent="0.2">
      <c r="A6834">
        <v>57332</v>
      </c>
      <c r="B6834" s="21">
        <v>45024</v>
      </c>
      <c r="C6834" s="26" t="s">
        <v>838</v>
      </c>
      <c r="D6834">
        <v>1</v>
      </c>
      <c r="E6834">
        <v>3</v>
      </c>
      <c r="F6834">
        <v>667</v>
      </c>
      <c r="G6834">
        <v>505.84</v>
      </c>
      <c r="H6834" t="str">
        <f>_xlfn.XLOOKUP(Table1[[#This Row],[MyyjäID]],myyjat!$A$2:$A$16,myyjat!$B$2:$B$16)</f>
        <v>Pekka</v>
      </c>
      <c r="I6834">
        <f>_xlfn.XLOOKUP(Table1[[#This Row],[Tuotenumero]],tuotteet!$A$2:$A$26,tuotteet!$C$2:$C$26)</f>
        <v>3</v>
      </c>
      <c r="J6834" t="str">
        <f>_xlfn.XLOOKUP(Table1[[#This Row],[ryhmäID]],ryhmat!$A$2:$A$7,ryhmat!$B$2:$B$7)</f>
        <v>TV</v>
      </c>
      <c r="K6834">
        <f>Table1[[#This Row],[Myyntihinta]]-Table1[[#This Row],[Ostohinta]]</f>
        <v>161.16000000000003</v>
      </c>
    </row>
    <row r="6835" spans="1:11" x14ac:dyDescent="0.2">
      <c r="A6835">
        <v>57333</v>
      </c>
      <c r="B6835" s="21">
        <v>45025</v>
      </c>
      <c r="C6835" s="26" t="s">
        <v>840</v>
      </c>
      <c r="D6835">
        <v>1</v>
      </c>
      <c r="E6835">
        <v>2</v>
      </c>
      <c r="F6835">
        <v>25</v>
      </c>
      <c r="G6835">
        <v>19.05</v>
      </c>
      <c r="H6835" t="str">
        <f>_xlfn.XLOOKUP(Table1[[#This Row],[MyyjäID]],myyjat!$A$2:$A$16,myyjat!$B$2:$B$16)</f>
        <v>Petteri</v>
      </c>
      <c r="I6835">
        <f>_xlfn.XLOOKUP(Table1[[#This Row],[Tuotenumero]],tuotteet!$A$2:$A$26,tuotteet!$C$2:$C$26)</f>
        <v>4</v>
      </c>
      <c r="J6835" t="str">
        <f>_xlfn.XLOOKUP(Table1[[#This Row],[ryhmäID]],ryhmat!$A$2:$A$7,ryhmat!$B$2:$B$7)</f>
        <v>Tarvikkeet</v>
      </c>
      <c r="K6835">
        <f>Table1[[#This Row],[Myyntihinta]]-Table1[[#This Row],[Ostohinta]]</f>
        <v>5.9499999999999993</v>
      </c>
    </row>
    <row r="6836" spans="1:11" x14ac:dyDescent="0.2">
      <c r="A6836">
        <v>57334</v>
      </c>
      <c r="B6836" s="21">
        <v>45027</v>
      </c>
      <c r="C6836" s="26" t="s">
        <v>838</v>
      </c>
      <c r="D6836">
        <v>1</v>
      </c>
      <c r="E6836">
        <v>7</v>
      </c>
      <c r="F6836">
        <v>658</v>
      </c>
      <c r="G6836">
        <v>506.93</v>
      </c>
      <c r="H6836" t="str">
        <f>_xlfn.XLOOKUP(Table1[[#This Row],[MyyjäID]],myyjat!$A$2:$A$16,myyjat!$B$2:$B$16)</f>
        <v>Rauno</v>
      </c>
      <c r="I6836">
        <f>_xlfn.XLOOKUP(Table1[[#This Row],[Tuotenumero]],tuotteet!$A$2:$A$26,tuotteet!$C$2:$C$26)</f>
        <v>3</v>
      </c>
      <c r="J6836" t="str">
        <f>_xlfn.XLOOKUP(Table1[[#This Row],[ryhmäID]],ryhmat!$A$2:$A$7,ryhmat!$B$2:$B$7)</f>
        <v>TV</v>
      </c>
      <c r="K6836">
        <f>Table1[[#This Row],[Myyntihinta]]-Table1[[#This Row],[Ostohinta]]</f>
        <v>151.07</v>
      </c>
    </row>
    <row r="6837" spans="1:11" x14ac:dyDescent="0.2">
      <c r="A6837">
        <v>57335</v>
      </c>
      <c r="B6837" s="21">
        <v>45027</v>
      </c>
      <c r="C6837" s="26" t="s">
        <v>840</v>
      </c>
      <c r="D6837">
        <v>1</v>
      </c>
      <c r="E6837">
        <v>7</v>
      </c>
      <c r="F6837">
        <v>24</v>
      </c>
      <c r="G6837">
        <v>20.55</v>
      </c>
      <c r="H6837" t="str">
        <f>_xlfn.XLOOKUP(Table1[[#This Row],[MyyjäID]],myyjat!$A$2:$A$16,myyjat!$B$2:$B$16)</f>
        <v>Rauno</v>
      </c>
      <c r="I6837">
        <f>_xlfn.XLOOKUP(Table1[[#This Row],[Tuotenumero]],tuotteet!$A$2:$A$26,tuotteet!$C$2:$C$26)</f>
        <v>4</v>
      </c>
      <c r="J6837" t="str">
        <f>_xlfn.XLOOKUP(Table1[[#This Row],[ryhmäID]],ryhmat!$A$2:$A$7,ryhmat!$B$2:$B$7)</f>
        <v>Tarvikkeet</v>
      </c>
      <c r="K6837">
        <f>Table1[[#This Row],[Myyntihinta]]-Table1[[#This Row],[Ostohinta]]</f>
        <v>3.4499999999999993</v>
      </c>
    </row>
    <row r="6838" spans="1:11" x14ac:dyDescent="0.2">
      <c r="A6838">
        <v>57336</v>
      </c>
      <c r="B6838" s="21">
        <v>45031</v>
      </c>
      <c r="C6838" s="26" t="s">
        <v>840</v>
      </c>
      <c r="D6838">
        <v>1</v>
      </c>
      <c r="E6838">
        <v>7</v>
      </c>
      <c r="F6838">
        <v>26</v>
      </c>
      <c r="G6838">
        <v>19.47</v>
      </c>
      <c r="H6838" t="str">
        <f>_xlfn.XLOOKUP(Table1[[#This Row],[MyyjäID]],myyjat!$A$2:$A$16,myyjat!$B$2:$B$16)</f>
        <v>Rauno</v>
      </c>
      <c r="I6838">
        <f>_xlfn.XLOOKUP(Table1[[#This Row],[Tuotenumero]],tuotteet!$A$2:$A$26,tuotteet!$C$2:$C$26)</f>
        <v>4</v>
      </c>
      <c r="J6838" t="str">
        <f>_xlfn.XLOOKUP(Table1[[#This Row],[ryhmäID]],ryhmat!$A$2:$A$7,ryhmat!$B$2:$B$7)</f>
        <v>Tarvikkeet</v>
      </c>
      <c r="K6838">
        <f>Table1[[#This Row],[Myyntihinta]]-Table1[[#This Row],[Ostohinta]]</f>
        <v>6.5300000000000011</v>
      </c>
    </row>
    <row r="6839" spans="1:11" x14ac:dyDescent="0.2">
      <c r="A6839">
        <v>57337</v>
      </c>
      <c r="B6839" s="21">
        <v>45031</v>
      </c>
      <c r="C6839" s="26" t="s">
        <v>836</v>
      </c>
      <c r="D6839">
        <v>1</v>
      </c>
      <c r="E6839">
        <v>6</v>
      </c>
      <c r="F6839">
        <v>250</v>
      </c>
      <c r="G6839">
        <v>125.2</v>
      </c>
      <c r="H6839" t="str">
        <f>_xlfn.XLOOKUP(Table1[[#This Row],[MyyjäID]],myyjat!$A$2:$A$16,myyjat!$B$2:$B$16)</f>
        <v>Hessu</v>
      </c>
      <c r="I6839">
        <f>_xlfn.XLOOKUP(Table1[[#This Row],[Tuotenumero]],tuotteet!$A$2:$A$26,tuotteet!$C$2:$C$26)</f>
        <v>6</v>
      </c>
      <c r="J6839" t="str">
        <f>_xlfn.XLOOKUP(Table1[[#This Row],[ryhmäID]],ryhmat!$A$2:$A$7,ryhmat!$B$2:$B$7)</f>
        <v>Digiboxit</v>
      </c>
      <c r="K6839">
        <f>Table1[[#This Row],[Myyntihinta]]-Table1[[#This Row],[Ostohinta]]</f>
        <v>124.8</v>
      </c>
    </row>
    <row r="6840" spans="1:11" x14ac:dyDescent="0.2">
      <c r="A6840">
        <v>57338</v>
      </c>
      <c r="B6840" s="21">
        <v>45031</v>
      </c>
      <c r="C6840" s="26" t="s">
        <v>837</v>
      </c>
      <c r="D6840">
        <v>1</v>
      </c>
      <c r="E6840">
        <v>16</v>
      </c>
      <c r="F6840">
        <v>245</v>
      </c>
      <c r="G6840">
        <v>153.12</v>
      </c>
      <c r="H6840" t="str">
        <f>_xlfn.XLOOKUP(Table1[[#This Row],[MyyjäID]],myyjat!$A$2:$A$16,myyjat!$B$2:$B$16)</f>
        <v>Sanni</v>
      </c>
      <c r="I6840">
        <f>_xlfn.XLOOKUP(Table1[[#This Row],[Tuotenumero]],tuotteet!$A$2:$A$26,tuotteet!$C$2:$C$26)</f>
        <v>5</v>
      </c>
      <c r="J6840" t="str">
        <f>_xlfn.XLOOKUP(Table1[[#This Row],[ryhmäID]],ryhmat!$A$2:$A$7,ryhmat!$B$2:$B$7)</f>
        <v>Konsolit</v>
      </c>
      <c r="K6840">
        <f>Table1[[#This Row],[Myyntihinta]]-Table1[[#This Row],[Ostohinta]]</f>
        <v>91.88</v>
      </c>
    </row>
    <row r="6841" spans="1:11" x14ac:dyDescent="0.2">
      <c r="A6841">
        <v>57339</v>
      </c>
      <c r="B6841" s="21">
        <v>45032</v>
      </c>
      <c r="C6841" s="26" t="s">
        <v>839</v>
      </c>
      <c r="D6841">
        <v>1</v>
      </c>
      <c r="E6841">
        <v>9</v>
      </c>
      <c r="F6841">
        <v>976</v>
      </c>
      <c r="G6841">
        <v>517.64</v>
      </c>
      <c r="H6841" t="str">
        <f>_xlfn.XLOOKUP(Table1[[#This Row],[MyyjäID]],myyjat!$A$2:$A$16,myyjat!$B$2:$B$16)</f>
        <v>Maija</v>
      </c>
      <c r="I6841">
        <f>_xlfn.XLOOKUP(Table1[[#This Row],[Tuotenumero]],tuotteet!$A$2:$A$26,tuotteet!$C$2:$C$26)</f>
        <v>3</v>
      </c>
      <c r="J6841" t="str">
        <f>_xlfn.XLOOKUP(Table1[[#This Row],[ryhmäID]],ryhmat!$A$2:$A$7,ryhmat!$B$2:$B$7)</f>
        <v>TV</v>
      </c>
      <c r="K6841">
        <f>Table1[[#This Row],[Myyntihinta]]-Table1[[#This Row],[Ostohinta]]</f>
        <v>458.36</v>
      </c>
    </row>
    <row r="6842" spans="1:11" x14ac:dyDescent="0.2">
      <c r="A6842">
        <v>57340</v>
      </c>
      <c r="B6842" s="21">
        <v>45033</v>
      </c>
      <c r="C6842" s="26" t="s">
        <v>840</v>
      </c>
      <c r="D6842">
        <v>1</v>
      </c>
      <c r="E6842">
        <v>7</v>
      </c>
      <c r="F6842">
        <v>24</v>
      </c>
      <c r="G6842">
        <v>20.2</v>
      </c>
      <c r="H6842" t="str">
        <f>_xlfn.XLOOKUP(Table1[[#This Row],[MyyjäID]],myyjat!$A$2:$A$16,myyjat!$B$2:$B$16)</f>
        <v>Rauno</v>
      </c>
      <c r="I6842">
        <f>_xlfn.XLOOKUP(Table1[[#This Row],[Tuotenumero]],tuotteet!$A$2:$A$26,tuotteet!$C$2:$C$26)</f>
        <v>4</v>
      </c>
      <c r="J6842" t="str">
        <f>_xlfn.XLOOKUP(Table1[[#This Row],[ryhmäID]],ryhmat!$A$2:$A$7,ryhmat!$B$2:$B$7)</f>
        <v>Tarvikkeet</v>
      </c>
      <c r="K6842">
        <f>Table1[[#This Row],[Myyntihinta]]-Table1[[#This Row],[Ostohinta]]</f>
        <v>3.8000000000000007</v>
      </c>
    </row>
    <row r="6843" spans="1:11" x14ac:dyDescent="0.2">
      <c r="A6843">
        <v>57341</v>
      </c>
      <c r="B6843" s="21">
        <v>45033</v>
      </c>
      <c r="C6843" s="26" t="s">
        <v>838</v>
      </c>
      <c r="D6843">
        <v>1</v>
      </c>
      <c r="E6843">
        <v>2</v>
      </c>
      <c r="F6843">
        <v>637</v>
      </c>
      <c r="G6843">
        <v>505.16</v>
      </c>
      <c r="H6843" t="str">
        <f>_xlfn.XLOOKUP(Table1[[#This Row],[MyyjäID]],myyjat!$A$2:$A$16,myyjat!$B$2:$B$16)</f>
        <v>Petteri</v>
      </c>
      <c r="I6843">
        <f>_xlfn.XLOOKUP(Table1[[#This Row],[Tuotenumero]],tuotteet!$A$2:$A$26,tuotteet!$C$2:$C$26)</f>
        <v>3</v>
      </c>
      <c r="J6843" t="str">
        <f>_xlfn.XLOOKUP(Table1[[#This Row],[ryhmäID]],ryhmat!$A$2:$A$7,ryhmat!$B$2:$B$7)</f>
        <v>TV</v>
      </c>
      <c r="K6843">
        <f>Table1[[#This Row],[Myyntihinta]]-Table1[[#This Row],[Ostohinta]]</f>
        <v>131.83999999999997</v>
      </c>
    </row>
    <row r="6844" spans="1:11" x14ac:dyDescent="0.2">
      <c r="A6844">
        <v>57342</v>
      </c>
      <c r="B6844" s="21">
        <v>45035</v>
      </c>
      <c r="C6844" s="26" t="s">
        <v>834</v>
      </c>
      <c r="D6844">
        <v>1</v>
      </c>
      <c r="E6844">
        <v>7</v>
      </c>
      <c r="F6844">
        <v>230</v>
      </c>
      <c r="G6844">
        <v>175.9</v>
      </c>
      <c r="H6844" t="str">
        <f>_xlfn.XLOOKUP(Table1[[#This Row],[MyyjäID]],myyjat!$A$2:$A$16,myyjat!$B$2:$B$16)</f>
        <v>Rauno</v>
      </c>
      <c r="I6844">
        <f>_xlfn.XLOOKUP(Table1[[#This Row],[Tuotenumero]],tuotteet!$A$2:$A$26,tuotteet!$C$2:$C$26)</f>
        <v>2</v>
      </c>
      <c r="J6844" t="str">
        <f>_xlfn.XLOOKUP(Table1[[#This Row],[ryhmäID]],ryhmat!$A$2:$A$7,ryhmat!$B$2:$B$7)</f>
        <v>Kuvantoisto</v>
      </c>
      <c r="K6844">
        <f>Table1[[#This Row],[Myyntihinta]]-Table1[[#This Row],[Ostohinta]]</f>
        <v>54.099999999999994</v>
      </c>
    </row>
    <row r="6845" spans="1:11" x14ac:dyDescent="0.2">
      <c r="A6845">
        <v>57343</v>
      </c>
      <c r="B6845" s="21">
        <v>45037</v>
      </c>
      <c r="C6845" s="26" t="s">
        <v>835</v>
      </c>
      <c r="D6845">
        <v>1</v>
      </c>
      <c r="E6845">
        <v>18</v>
      </c>
      <c r="F6845">
        <v>167</v>
      </c>
      <c r="G6845">
        <v>91.27</v>
      </c>
      <c r="H6845" t="str">
        <f>_xlfn.XLOOKUP(Table1[[#This Row],[MyyjäID]],myyjat!$A$2:$A$16,myyjat!$B$2:$B$16)</f>
        <v>Juhani</v>
      </c>
      <c r="I6845">
        <f>_xlfn.XLOOKUP(Table1[[#This Row],[Tuotenumero]],tuotteet!$A$2:$A$26,tuotteet!$C$2:$C$26)</f>
        <v>6</v>
      </c>
      <c r="J6845" t="str">
        <f>_xlfn.XLOOKUP(Table1[[#This Row],[ryhmäID]],ryhmat!$A$2:$A$7,ryhmat!$B$2:$B$7)</f>
        <v>Digiboxit</v>
      </c>
      <c r="K6845">
        <f>Table1[[#This Row],[Myyntihinta]]-Table1[[#This Row],[Ostohinta]]</f>
        <v>75.73</v>
      </c>
    </row>
    <row r="6846" spans="1:11" x14ac:dyDescent="0.2">
      <c r="A6846">
        <v>57344</v>
      </c>
      <c r="B6846" s="21">
        <v>45037</v>
      </c>
      <c r="C6846" s="26" t="s">
        <v>840</v>
      </c>
      <c r="D6846">
        <v>1</v>
      </c>
      <c r="E6846">
        <v>2</v>
      </c>
      <c r="F6846">
        <v>26</v>
      </c>
      <c r="G6846">
        <v>20.77</v>
      </c>
      <c r="H6846" t="str">
        <f>_xlfn.XLOOKUP(Table1[[#This Row],[MyyjäID]],myyjat!$A$2:$A$16,myyjat!$B$2:$B$16)</f>
        <v>Petteri</v>
      </c>
      <c r="I6846">
        <f>_xlfn.XLOOKUP(Table1[[#This Row],[Tuotenumero]],tuotteet!$A$2:$A$26,tuotteet!$C$2:$C$26)</f>
        <v>4</v>
      </c>
      <c r="J6846" t="str">
        <f>_xlfn.XLOOKUP(Table1[[#This Row],[ryhmäID]],ryhmat!$A$2:$A$7,ryhmat!$B$2:$B$7)</f>
        <v>Tarvikkeet</v>
      </c>
      <c r="K6846">
        <f>Table1[[#This Row],[Myyntihinta]]-Table1[[#This Row],[Ostohinta]]</f>
        <v>5.23</v>
      </c>
    </row>
    <row r="6847" spans="1:11" x14ac:dyDescent="0.2">
      <c r="A6847">
        <v>57345</v>
      </c>
      <c r="B6847" s="21">
        <v>45038</v>
      </c>
      <c r="C6847" s="26" t="s">
        <v>838</v>
      </c>
      <c r="D6847">
        <v>1</v>
      </c>
      <c r="E6847">
        <v>9</v>
      </c>
      <c r="F6847">
        <v>668</v>
      </c>
      <c r="G6847">
        <v>494.91</v>
      </c>
      <c r="H6847" t="str">
        <f>_xlfn.XLOOKUP(Table1[[#This Row],[MyyjäID]],myyjat!$A$2:$A$16,myyjat!$B$2:$B$16)</f>
        <v>Maija</v>
      </c>
      <c r="I6847">
        <f>_xlfn.XLOOKUP(Table1[[#This Row],[Tuotenumero]],tuotteet!$A$2:$A$26,tuotteet!$C$2:$C$26)</f>
        <v>3</v>
      </c>
      <c r="J6847" t="str">
        <f>_xlfn.XLOOKUP(Table1[[#This Row],[ryhmäID]],ryhmat!$A$2:$A$7,ryhmat!$B$2:$B$7)</f>
        <v>TV</v>
      </c>
      <c r="K6847">
        <f>Table1[[#This Row],[Myyntihinta]]-Table1[[#This Row],[Ostohinta]]</f>
        <v>173.08999999999997</v>
      </c>
    </row>
    <row r="6848" spans="1:11" x14ac:dyDescent="0.2">
      <c r="A6848">
        <v>57346</v>
      </c>
      <c r="B6848" s="21">
        <v>45039</v>
      </c>
      <c r="C6848" s="26" t="s">
        <v>840</v>
      </c>
      <c r="D6848">
        <v>1</v>
      </c>
      <c r="E6848">
        <v>13</v>
      </c>
      <c r="F6848">
        <v>26</v>
      </c>
      <c r="G6848">
        <v>19.829999999999998</v>
      </c>
      <c r="H6848" t="str">
        <f>_xlfn.XLOOKUP(Table1[[#This Row],[MyyjäID]],myyjat!$A$2:$A$16,myyjat!$B$2:$B$16)</f>
        <v>Mari</v>
      </c>
      <c r="I6848">
        <f>_xlfn.XLOOKUP(Table1[[#This Row],[Tuotenumero]],tuotteet!$A$2:$A$26,tuotteet!$C$2:$C$26)</f>
        <v>4</v>
      </c>
      <c r="J6848" t="str">
        <f>_xlfn.XLOOKUP(Table1[[#This Row],[ryhmäID]],ryhmat!$A$2:$A$7,ryhmat!$B$2:$B$7)</f>
        <v>Tarvikkeet</v>
      </c>
      <c r="K6848">
        <f>Table1[[#This Row],[Myyntihinta]]-Table1[[#This Row],[Ostohinta]]</f>
        <v>6.1700000000000017</v>
      </c>
    </row>
    <row r="6849" spans="1:11" x14ac:dyDescent="0.2">
      <c r="A6849">
        <v>57347</v>
      </c>
      <c r="B6849" s="21">
        <v>45039</v>
      </c>
      <c r="C6849" s="26" t="s">
        <v>837</v>
      </c>
      <c r="D6849">
        <v>1</v>
      </c>
      <c r="E6849">
        <v>6</v>
      </c>
      <c r="F6849">
        <v>234</v>
      </c>
      <c r="G6849">
        <v>159.24</v>
      </c>
      <c r="H6849" t="str">
        <f>_xlfn.XLOOKUP(Table1[[#This Row],[MyyjäID]],myyjat!$A$2:$A$16,myyjat!$B$2:$B$16)</f>
        <v>Hessu</v>
      </c>
      <c r="I6849">
        <f>_xlfn.XLOOKUP(Table1[[#This Row],[Tuotenumero]],tuotteet!$A$2:$A$26,tuotteet!$C$2:$C$26)</f>
        <v>5</v>
      </c>
      <c r="J6849" t="str">
        <f>_xlfn.XLOOKUP(Table1[[#This Row],[ryhmäID]],ryhmat!$A$2:$A$7,ryhmat!$B$2:$B$7)</f>
        <v>Konsolit</v>
      </c>
      <c r="K6849">
        <f>Table1[[#This Row],[Myyntihinta]]-Table1[[#This Row],[Ostohinta]]</f>
        <v>74.759999999999991</v>
      </c>
    </row>
    <row r="6850" spans="1:11" x14ac:dyDescent="0.2">
      <c r="A6850">
        <v>57348</v>
      </c>
      <c r="B6850" s="21">
        <v>45042</v>
      </c>
      <c r="C6850" s="26" t="s">
        <v>835</v>
      </c>
      <c r="D6850">
        <v>1</v>
      </c>
      <c r="E6850">
        <v>1</v>
      </c>
      <c r="F6850">
        <v>157</v>
      </c>
      <c r="G6850">
        <v>89.6</v>
      </c>
      <c r="H6850" t="str">
        <f>_xlfn.XLOOKUP(Table1[[#This Row],[MyyjäID]],myyjat!$A$2:$A$16,myyjat!$B$2:$B$16)</f>
        <v>Jani</v>
      </c>
      <c r="I6850">
        <f>_xlfn.XLOOKUP(Table1[[#This Row],[Tuotenumero]],tuotteet!$A$2:$A$26,tuotteet!$C$2:$C$26)</f>
        <v>6</v>
      </c>
      <c r="J6850" t="str">
        <f>_xlfn.XLOOKUP(Table1[[#This Row],[ryhmäID]],ryhmat!$A$2:$A$7,ryhmat!$B$2:$B$7)</f>
        <v>Digiboxit</v>
      </c>
      <c r="K6850">
        <f>Table1[[#This Row],[Myyntihinta]]-Table1[[#This Row],[Ostohinta]]</f>
        <v>67.400000000000006</v>
      </c>
    </row>
    <row r="6851" spans="1:11" x14ac:dyDescent="0.2">
      <c r="A6851">
        <v>57349</v>
      </c>
      <c r="B6851" s="21">
        <v>45043</v>
      </c>
      <c r="C6851" s="26" t="s">
        <v>838</v>
      </c>
      <c r="D6851">
        <v>1</v>
      </c>
      <c r="E6851">
        <v>11</v>
      </c>
      <c r="F6851">
        <v>625</v>
      </c>
      <c r="G6851">
        <v>501.64</v>
      </c>
      <c r="H6851" t="str">
        <f>_xlfn.XLOOKUP(Table1[[#This Row],[MyyjäID]],myyjat!$A$2:$A$16,myyjat!$B$2:$B$16)</f>
        <v>Lisbeth</v>
      </c>
      <c r="I6851">
        <f>_xlfn.XLOOKUP(Table1[[#This Row],[Tuotenumero]],tuotteet!$A$2:$A$26,tuotteet!$C$2:$C$26)</f>
        <v>3</v>
      </c>
      <c r="J6851" t="str">
        <f>_xlfn.XLOOKUP(Table1[[#This Row],[ryhmäID]],ryhmat!$A$2:$A$7,ryhmat!$B$2:$B$7)</f>
        <v>TV</v>
      </c>
      <c r="K6851">
        <f>Table1[[#This Row],[Myyntihinta]]-Table1[[#This Row],[Ostohinta]]</f>
        <v>123.36000000000001</v>
      </c>
    </row>
    <row r="6852" spans="1:11" x14ac:dyDescent="0.2">
      <c r="A6852">
        <v>57350</v>
      </c>
      <c r="B6852" s="21">
        <v>45043</v>
      </c>
      <c r="C6852" s="26" t="s">
        <v>836</v>
      </c>
      <c r="D6852">
        <v>1</v>
      </c>
      <c r="E6852">
        <v>6</v>
      </c>
      <c r="F6852">
        <v>255</v>
      </c>
      <c r="G6852">
        <v>129.43</v>
      </c>
      <c r="H6852" t="str">
        <f>_xlfn.XLOOKUP(Table1[[#This Row],[MyyjäID]],myyjat!$A$2:$A$16,myyjat!$B$2:$B$16)</f>
        <v>Hessu</v>
      </c>
      <c r="I6852">
        <f>_xlfn.XLOOKUP(Table1[[#This Row],[Tuotenumero]],tuotteet!$A$2:$A$26,tuotteet!$C$2:$C$26)</f>
        <v>6</v>
      </c>
      <c r="J6852" t="str">
        <f>_xlfn.XLOOKUP(Table1[[#This Row],[ryhmäID]],ryhmat!$A$2:$A$7,ryhmat!$B$2:$B$7)</f>
        <v>Digiboxit</v>
      </c>
      <c r="K6852">
        <f>Table1[[#This Row],[Myyntihinta]]-Table1[[#This Row],[Ostohinta]]</f>
        <v>125.57</v>
      </c>
    </row>
    <row r="6853" spans="1:11" x14ac:dyDescent="0.2">
      <c r="A6853">
        <v>57351</v>
      </c>
      <c r="B6853" s="21">
        <v>45043</v>
      </c>
      <c r="C6853" s="26" t="s">
        <v>840</v>
      </c>
      <c r="D6853">
        <v>1</v>
      </c>
      <c r="E6853">
        <v>6</v>
      </c>
      <c r="F6853">
        <v>26</v>
      </c>
      <c r="G6853">
        <v>20.74</v>
      </c>
      <c r="H6853" t="str">
        <f>_xlfn.XLOOKUP(Table1[[#This Row],[MyyjäID]],myyjat!$A$2:$A$16,myyjat!$B$2:$B$16)</f>
        <v>Hessu</v>
      </c>
      <c r="I6853">
        <f>_xlfn.XLOOKUP(Table1[[#This Row],[Tuotenumero]],tuotteet!$A$2:$A$26,tuotteet!$C$2:$C$26)</f>
        <v>4</v>
      </c>
      <c r="J6853" t="str">
        <f>_xlfn.XLOOKUP(Table1[[#This Row],[ryhmäID]],ryhmat!$A$2:$A$7,ryhmat!$B$2:$B$7)</f>
        <v>Tarvikkeet</v>
      </c>
      <c r="K6853">
        <f>Table1[[#This Row],[Myyntihinta]]-Table1[[#This Row],[Ostohinta]]</f>
        <v>5.2600000000000016</v>
      </c>
    </row>
    <row r="6854" spans="1:11" x14ac:dyDescent="0.2">
      <c r="A6854">
        <v>57352</v>
      </c>
      <c r="B6854" s="21">
        <v>45043</v>
      </c>
      <c r="C6854" s="26" t="s">
        <v>839</v>
      </c>
      <c r="D6854">
        <v>1</v>
      </c>
      <c r="E6854">
        <v>7</v>
      </c>
      <c r="F6854">
        <v>957</v>
      </c>
      <c r="G6854">
        <v>522.32000000000005</v>
      </c>
      <c r="H6854" t="str">
        <f>_xlfn.XLOOKUP(Table1[[#This Row],[MyyjäID]],myyjat!$A$2:$A$16,myyjat!$B$2:$B$16)</f>
        <v>Rauno</v>
      </c>
      <c r="I6854">
        <f>_xlfn.XLOOKUP(Table1[[#This Row],[Tuotenumero]],tuotteet!$A$2:$A$26,tuotteet!$C$2:$C$26)</f>
        <v>3</v>
      </c>
      <c r="J6854" t="str">
        <f>_xlfn.XLOOKUP(Table1[[#This Row],[ryhmäID]],ryhmat!$A$2:$A$7,ryhmat!$B$2:$B$7)</f>
        <v>TV</v>
      </c>
      <c r="K6854">
        <f>Table1[[#This Row],[Myyntihinta]]-Table1[[#This Row],[Ostohinta]]</f>
        <v>434.67999999999995</v>
      </c>
    </row>
    <row r="6855" spans="1:11" x14ac:dyDescent="0.2">
      <c r="A6855">
        <v>57353</v>
      </c>
      <c r="B6855" s="21">
        <v>45047</v>
      </c>
      <c r="C6855" s="26" t="s">
        <v>840</v>
      </c>
      <c r="D6855">
        <v>1</v>
      </c>
      <c r="E6855">
        <v>7</v>
      </c>
      <c r="F6855">
        <v>25</v>
      </c>
      <c r="G6855">
        <v>20.83</v>
      </c>
      <c r="H6855" t="str">
        <f>_xlfn.XLOOKUP(Table1[[#This Row],[MyyjäID]],myyjat!$A$2:$A$16,myyjat!$B$2:$B$16)</f>
        <v>Rauno</v>
      </c>
      <c r="I6855">
        <f>_xlfn.XLOOKUP(Table1[[#This Row],[Tuotenumero]],tuotteet!$A$2:$A$26,tuotteet!$C$2:$C$26)</f>
        <v>4</v>
      </c>
      <c r="J6855" t="str">
        <f>_xlfn.XLOOKUP(Table1[[#This Row],[ryhmäID]],ryhmat!$A$2:$A$7,ryhmat!$B$2:$B$7)</f>
        <v>Tarvikkeet</v>
      </c>
      <c r="K6855">
        <f>Table1[[#This Row],[Myyntihinta]]-Table1[[#This Row],[Ostohinta]]</f>
        <v>4.1700000000000017</v>
      </c>
    </row>
    <row r="6856" spans="1:11" x14ac:dyDescent="0.2">
      <c r="A6856">
        <v>57354</v>
      </c>
      <c r="B6856" s="21">
        <v>45048</v>
      </c>
      <c r="C6856" s="26" t="s">
        <v>837</v>
      </c>
      <c r="D6856">
        <v>1</v>
      </c>
      <c r="E6856">
        <v>7</v>
      </c>
      <c r="F6856">
        <v>249</v>
      </c>
      <c r="G6856">
        <v>154.87</v>
      </c>
      <c r="H6856" t="str">
        <f>_xlfn.XLOOKUP(Table1[[#This Row],[MyyjäID]],myyjat!$A$2:$A$16,myyjat!$B$2:$B$16)</f>
        <v>Rauno</v>
      </c>
      <c r="I6856">
        <f>_xlfn.XLOOKUP(Table1[[#This Row],[Tuotenumero]],tuotteet!$A$2:$A$26,tuotteet!$C$2:$C$26)</f>
        <v>5</v>
      </c>
      <c r="J6856" t="str">
        <f>_xlfn.XLOOKUP(Table1[[#This Row],[ryhmäID]],ryhmat!$A$2:$A$7,ryhmat!$B$2:$B$7)</f>
        <v>Konsolit</v>
      </c>
      <c r="K6856">
        <f>Table1[[#This Row],[Myyntihinta]]-Table1[[#This Row],[Ostohinta]]</f>
        <v>94.13</v>
      </c>
    </row>
    <row r="6857" spans="1:11" x14ac:dyDescent="0.2">
      <c r="A6857">
        <v>57355</v>
      </c>
      <c r="B6857" s="21">
        <v>45049</v>
      </c>
      <c r="C6857" s="26" t="s">
        <v>839</v>
      </c>
      <c r="D6857">
        <v>1</v>
      </c>
      <c r="E6857">
        <v>7</v>
      </c>
      <c r="F6857">
        <v>899</v>
      </c>
      <c r="G6857">
        <v>491.09</v>
      </c>
      <c r="H6857" t="str">
        <f>_xlfn.XLOOKUP(Table1[[#This Row],[MyyjäID]],myyjat!$A$2:$A$16,myyjat!$B$2:$B$16)</f>
        <v>Rauno</v>
      </c>
      <c r="I6857">
        <f>_xlfn.XLOOKUP(Table1[[#This Row],[Tuotenumero]],tuotteet!$A$2:$A$26,tuotteet!$C$2:$C$26)</f>
        <v>3</v>
      </c>
      <c r="J6857" t="str">
        <f>_xlfn.XLOOKUP(Table1[[#This Row],[ryhmäID]],ryhmat!$A$2:$A$7,ryhmat!$B$2:$B$7)</f>
        <v>TV</v>
      </c>
      <c r="K6857">
        <f>Table1[[#This Row],[Myyntihinta]]-Table1[[#This Row],[Ostohinta]]</f>
        <v>407.91</v>
      </c>
    </row>
    <row r="6858" spans="1:11" x14ac:dyDescent="0.2">
      <c r="A6858">
        <v>57356</v>
      </c>
      <c r="B6858" s="21">
        <v>45049</v>
      </c>
      <c r="C6858" s="26" t="s">
        <v>838</v>
      </c>
      <c r="D6858">
        <v>1</v>
      </c>
      <c r="E6858">
        <v>16</v>
      </c>
      <c r="F6858">
        <v>649</v>
      </c>
      <c r="G6858">
        <v>474.21</v>
      </c>
      <c r="H6858" t="str">
        <f>_xlfn.XLOOKUP(Table1[[#This Row],[MyyjäID]],myyjat!$A$2:$A$16,myyjat!$B$2:$B$16)</f>
        <v>Sanni</v>
      </c>
      <c r="I6858">
        <f>_xlfn.XLOOKUP(Table1[[#This Row],[Tuotenumero]],tuotteet!$A$2:$A$26,tuotteet!$C$2:$C$26)</f>
        <v>3</v>
      </c>
      <c r="J6858" t="str">
        <f>_xlfn.XLOOKUP(Table1[[#This Row],[ryhmäID]],ryhmat!$A$2:$A$7,ryhmat!$B$2:$B$7)</f>
        <v>TV</v>
      </c>
      <c r="K6858">
        <f>Table1[[#This Row],[Myyntihinta]]-Table1[[#This Row],[Ostohinta]]</f>
        <v>174.79000000000002</v>
      </c>
    </row>
    <row r="6859" spans="1:11" x14ac:dyDescent="0.2">
      <c r="A6859">
        <v>57357</v>
      </c>
      <c r="B6859" s="21">
        <v>45050</v>
      </c>
      <c r="C6859" s="26" t="s">
        <v>836</v>
      </c>
      <c r="D6859">
        <v>1</v>
      </c>
      <c r="E6859">
        <v>15</v>
      </c>
      <c r="F6859">
        <v>244</v>
      </c>
      <c r="G6859">
        <v>128.36000000000001</v>
      </c>
      <c r="H6859" t="str">
        <f>_xlfn.XLOOKUP(Table1[[#This Row],[MyyjäID]],myyjat!$A$2:$A$16,myyjat!$B$2:$B$16)</f>
        <v>Sohvi</v>
      </c>
      <c r="I6859">
        <f>_xlfn.XLOOKUP(Table1[[#This Row],[Tuotenumero]],tuotteet!$A$2:$A$26,tuotteet!$C$2:$C$26)</f>
        <v>6</v>
      </c>
      <c r="J6859" t="str">
        <f>_xlfn.XLOOKUP(Table1[[#This Row],[ryhmäID]],ryhmat!$A$2:$A$7,ryhmat!$B$2:$B$7)</f>
        <v>Digiboxit</v>
      </c>
      <c r="K6859">
        <f>Table1[[#This Row],[Myyntihinta]]-Table1[[#This Row],[Ostohinta]]</f>
        <v>115.63999999999999</v>
      </c>
    </row>
    <row r="6860" spans="1:11" x14ac:dyDescent="0.2">
      <c r="A6860">
        <v>57358</v>
      </c>
      <c r="B6860" s="21">
        <v>45050</v>
      </c>
      <c r="C6860" s="26" t="s">
        <v>840</v>
      </c>
      <c r="D6860">
        <v>1</v>
      </c>
      <c r="E6860">
        <v>6</v>
      </c>
      <c r="F6860">
        <v>25</v>
      </c>
      <c r="G6860">
        <v>19.28</v>
      </c>
      <c r="H6860" t="str">
        <f>_xlfn.XLOOKUP(Table1[[#This Row],[MyyjäID]],myyjat!$A$2:$A$16,myyjat!$B$2:$B$16)</f>
        <v>Hessu</v>
      </c>
      <c r="I6860">
        <f>_xlfn.XLOOKUP(Table1[[#This Row],[Tuotenumero]],tuotteet!$A$2:$A$26,tuotteet!$C$2:$C$26)</f>
        <v>4</v>
      </c>
      <c r="J6860" t="str">
        <f>_xlfn.XLOOKUP(Table1[[#This Row],[ryhmäID]],ryhmat!$A$2:$A$7,ryhmat!$B$2:$B$7)</f>
        <v>Tarvikkeet</v>
      </c>
      <c r="K6860">
        <f>Table1[[#This Row],[Myyntihinta]]-Table1[[#This Row],[Ostohinta]]</f>
        <v>5.7199999999999989</v>
      </c>
    </row>
    <row r="6861" spans="1:11" x14ac:dyDescent="0.2">
      <c r="A6861">
        <v>57359</v>
      </c>
      <c r="B6861" s="21">
        <v>45052</v>
      </c>
      <c r="C6861" s="26" t="s">
        <v>835</v>
      </c>
      <c r="D6861">
        <v>1</v>
      </c>
      <c r="E6861">
        <v>7</v>
      </c>
      <c r="F6861">
        <v>167</v>
      </c>
      <c r="G6861">
        <v>95.09</v>
      </c>
      <c r="H6861" t="str">
        <f>_xlfn.XLOOKUP(Table1[[#This Row],[MyyjäID]],myyjat!$A$2:$A$16,myyjat!$B$2:$B$16)</f>
        <v>Rauno</v>
      </c>
      <c r="I6861">
        <f>_xlfn.XLOOKUP(Table1[[#This Row],[Tuotenumero]],tuotteet!$A$2:$A$26,tuotteet!$C$2:$C$26)</f>
        <v>6</v>
      </c>
      <c r="J6861" t="str">
        <f>_xlfn.XLOOKUP(Table1[[#This Row],[ryhmäID]],ryhmat!$A$2:$A$7,ryhmat!$B$2:$B$7)</f>
        <v>Digiboxit</v>
      </c>
      <c r="K6861">
        <f>Table1[[#This Row],[Myyntihinta]]-Table1[[#This Row],[Ostohinta]]</f>
        <v>71.91</v>
      </c>
    </row>
    <row r="6862" spans="1:11" x14ac:dyDescent="0.2">
      <c r="A6862">
        <v>57360</v>
      </c>
      <c r="B6862" s="21">
        <v>45052</v>
      </c>
      <c r="C6862" s="26" t="s">
        <v>840</v>
      </c>
      <c r="D6862">
        <v>1</v>
      </c>
      <c r="E6862">
        <v>7</v>
      </c>
      <c r="F6862">
        <v>25</v>
      </c>
      <c r="G6862">
        <v>19.86</v>
      </c>
      <c r="H6862" t="str">
        <f>_xlfn.XLOOKUP(Table1[[#This Row],[MyyjäID]],myyjat!$A$2:$A$16,myyjat!$B$2:$B$16)</f>
        <v>Rauno</v>
      </c>
      <c r="I6862">
        <f>_xlfn.XLOOKUP(Table1[[#This Row],[Tuotenumero]],tuotteet!$A$2:$A$26,tuotteet!$C$2:$C$26)</f>
        <v>4</v>
      </c>
      <c r="J6862" t="str">
        <f>_xlfn.XLOOKUP(Table1[[#This Row],[ryhmäID]],ryhmat!$A$2:$A$7,ryhmat!$B$2:$B$7)</f>
        <v>Tarvikkeet</v>
      </c>
      <c r="K6862">
        <f>Table1[[#This Row],[Myyntihinta]]-Table1[[#This Row],[Ostohinta]]</f>
        <v>5.1400000000000006</v>
      </c>
    </row>
    <row r="6863" spans="1:11" x14ac:dyDescent="0.2">
      <c r="A6863">
        <v>57361</v>
      </c>
      <c r="B6863" s="21">
        <v>45053</v>
      </c>
      <c r="C6863" s="26" t="s">
        <v>838</v>
      </c>
      <c r="D6863">
        <v>1</v>
      </c>
      <c r="E6863">
        <v>7</v>
      </c>
      <c r="F6863">
        <v>631</v>
      </c>
      <c r="G6863">
        <v>516.77</v>
      </c>
      <c r="H6863" t="str">
        <f>_xlfn.XLOOKUP(Table1[[#This Row],[MyyjäID]],myyjat!$A$2:$A$16,myyjat!$B$2:$B$16)</f>
        <v>Rauno</v>
      </c>
      <c r="I6863">
        <f>_xlfn.XLOOKUP(Table1[[#This Row],[Tuotenumero]],tuotteet!$A$2:$A$26,tuotteet!$C$2:$C$26)</f>
        <v>3</v>
      </c>
      <c r="J6863" t="str">
        <f>_xlfn.XLOOKUP(Table1[[#This Row],[ryhmäID]],ryhmat!$A$2:$A$7,ryhmat!$B$2:$B$7)</f>
        <v>TV</v>
      </c>
      <c r="K6863">
        <f>Table1[[#This Row],[Myyntihinta]]-Table1[[#This Row],[Ostohinta]]</f>
        <v>114.23000000000002</v>
      </c>
    </row>
    <row r="6864" spans="1:11" x14ac:dyDescent="0.2">
      <c r="A6864">
        <v>57362</v>
      </c>
      <c r="B6864" s="21">
        <v>45054</v>
      </c>
      <c r="C6864" s="26" t="s">
        <v>837</v>
      </c>
      <c r="D6864">
        <v>1</v>
      </c>
      <c r="E6864">
        <v>6</v>
      </c>
      <c r="F6864">
        <v>254</v>
      </c>
      <c r="G6864">
        <v>159.85</v>
      </c>
      <c r="H6864" t="str">
        <f>_xlfn.XLOOKUP(Table1[[#This Row],[MyyjäID]],myyjat!$A$2:$A$16,myyjat!$B$2:$B$16)</f>
        <v>Hessu</v>
      </c>
      <c r="I6864">
        <f>_xlfn.XLOOKUP(Table1[[#This Row],[Tuotenumero]],tuotteet!$A$2:$A$26,tuotteet!$C$2:$C$26)</f>
        <v>5</v>
      </c>
      <c r="J6864" t="str">
        <f>_xlfn.XLOOKUP(Table1[[#This Row],[ryhmäID]],ryhmat!$A$2:$A$7,ryhmat!$B$2:$B$7)</f>
        <v>Konsolit</v>
      </c>
      <c r="K6864">
        <f>Table1[[#This Row],[Myyntihinta]]-Table1[[#This Row],[Ostohinta]]</f>
        <v>94.15</v>
      </c>
    </row>
    <row r="6865" spans="1:11" x14ac:dyDescent="0.2">
      <c r="A6865">
        <v>57363</v>
      </c>
      <c r="B6865" s="21">
        <v>45054</v>
      </c>
      <c r="C6865" s="26" t="s">
        <v>840</v>
      </c>
      <c r="D6865">
        <v>1</v>
      </c>
      <c r="E6865">
        <v>6</v>
      </c>
      <c r="F6865">
        <v>24</v>
      </c>
      <c r="G6865">
        <v>19.940000000000001</v>
      </c>
      <c r="H6865" t="str">
        <f>_xlfn.XLOOKUP(Table1[[#This Row],[MyyjäID]],myyjat!$A$2:$A$16,myyjat!$B$2:$B$16)</f>
        <v>Hessu</v>
      </c>
      <c r="I6865">
        <f>_xlfn.XLOOKUP(Table1[[#This Row],[Tuotenumero]],tuotteet!$A$2:$A$26,tuotteet!$C$2:$C$26)</f>
        <v>4</v>
      </c>
      <c r="J6865" t="str">
        <f>_xlfn.XLOOKUP(Table1[[#This Row],[ryhmäID]],ryhmat!$A$2:$A$7,ryhmat!$B$2:$B$7)</f>
        <v>Tarvikkeet</v>
      </c>
      <c r="K6865">
        <f>Table1[[#This Row],[Myyntihinta]]-Table1[[#This Row],[Ostohinta]]</f>
        <v>4.0599999999999987</v>
      </c>
    </row>
    <row r="6866" spans="1:11" x14ac:dyDescent="0.2">
      <c r="A6866">
        <v>57364</v>
      </c>
      <c r="B6866" s="21">
        <v>45056</v>
      </c>
      <c r="C6866" s="26" t="s">
        <v>838</v>
      </c>
      <c r="D6866">
        <v>1</v>
      </c>
      <c r="E6866">
        <v>2</v>
      </c>
      <c r="F6866">
        <v>632</v>
      </c>
      <c r="G6866">
        <v>489.38</v>
      </c>
      <c r="H6866" t="str">
        <f>_xlfn.XLOOKUP(Table1[[#This Row],[MyyjäID]],myyjat!$A$2:$A$16,myyjat!$B$2:$B$16)</f>
        <v>Petteri</v>
      </c>
      <c r="I6866">
        <f>_xlfn.XLOOKUP(Table1[[#This Row],[Tuotenumero]],tuotteet!$A$2:$A$26,tuotteet!$C$2:$C$26)</f>
        <v>3</v>
      </c>
      <c r="J6866" t="str">
        <f>_xlfn.XLOOKUP(Table1[[#This Row],[ryhmäID]],ryhmat!$A$2:$A$7,ryhmat!$B$2:$B$7)</f>
        <v>TV</v>
      </c>
      <c r="K6866">
        <f>Table1[[#This Row],[Myyntihinta]]-Table1[[#This Row],[Ostohinta]]</f>
        <v>142.62</v>
      </c>
    </row>
    <row r="6867" spans="1:11" x14ac:dyDescent="0.2">
      <c r="A6867">
        <v>57365</v>
      </c>
      <c r="B6867" s="21">
        <v>45056</v>
      </c>
      <c r="C6867" s="26" t="s">
        <v>840</v>
      </c>
      <c r="D6867">
        <v>1</v>
      </c>
      <c r="E6867">
        <v>1</v>
      </c>
      <c r="F6867">
        <v>26</v>
      </c>
      <c r="G6867">
        <v>19.440000000000001</v>
      </c>
      <c r="H6867" t="str">
        <f>_xlfn.XLOOKUP(Table1[[#This Row],[MyyjäID]],myyjat!$A$2:$A$16,myyjat!$B$2:$B$16)</f>
        <v>Jani</v>
      </c>
      <c r="I6867">
        <f>_xlfn.XLOOKUP(Table1[[#This Row],[Tuotenumero]],tuotteet!$A$2:$A$26,tuotteet!$C$2:$C$26)</f>
        <v>4</v>
      </c>
      <c r="J6867" t="str">
        <f>_xlfn.XLOOKUP(Table1[[#This Row],[ryhmäID]],ryhmat!$A$2:$A$7,ryhmat!$B$2:$B$7)</f>
        <v>Tarvikkeet</v>
      </c>
      <c r="K6867">
        <f>Table1[[#This Row],[Myyntihinta]]-Table1[[#This Row],[Ostohinta]]</f>
        <v>6.5599999999999987</v>
      </c>
    </row>
    <row r="6868" spans="1:11" x14ac:dyDescent="0.2">
      <c r="A6868">
        <v>57366</v>
      </c>
      <c r="B6868" s="21">
        <v>45057</v>
      </c>
      <c r="C6868" s="26" t="s">
        <v>834</v>
      </c>
      <c r="D6868">
        <v>1</v>
      </c>
      <c r="E6868">
        <v>6</v>
      </c>
      <c r="F6868">
        <v>241</v>
      </c>
      <c r="G6868">
        <v>176.18</v>
      </c>
      <c r="H6868" t="str">
        <f>_xlfn.XLOOKUP(Table1[[#This Row],[MyyjäID]],myyjat!$A$2:$A$16,myyjat!$B$2:$B$16)</f>
        <v>Hessu</v>
      </c>
      <c r="I6868">
        <f>_xlfn.XLOOKUP(Table1[[#This Row],[Tuotenumero]],tuotteet!$A$2:$A$26,tuotteet!$C$2:$C$26)</f>
        <v>2</v>
      </c>
      <c r="J6868" t="str">
        <f>_xlfn.XLOOKUP(Table1[[#This Row],[ryhmäID]],ryhmat!$A$2:$A$7,ryhmat!$B$2:$B$7)</f>
        <v>Kuvantoisto</v>
      </c>
      <c r="K6868">
        <f>Table1[[#This Row],[Myyntihinta]]-Table1[[#This Row],[Ostohinta]]</f>
        <v>64.819999999999993</v>
      </c>
    </row>
    <row r="6869" spans="1:11" x14ac:dyDescent="0.2">
      <c r="A6869">
        <v>57367</v>
      </c>
      <c r="B6869" s="21">
        <v>45059</v>
      </c>
      <c r="C6869" s="26" t="s">
        <v>839</v>
      </c>
      <c r="D6869">
        <v>1</v>
      </c>
      <c r="E6869">
        <v>7</v>
      </c>
      <c r="F6869">
        <v>971</v>
      </c>
      <c r="G6869">
        <v>529.78</v>
      </c>
      <c r="H6869" t="str">
        <f>_xlfn.XLOOKUP(Table1[[#This Row],[MyyjäID]],myyjat!$A$2:$A$16,myyjat!$B$2:$B$16)</f>
        <v>Rauno</v>
      </c>
      <c r="I6869">
        <f>_xlfn.XLOOKUP(Table1[[#This Row],[Tuotenumero]],tuotteet!$A$2:$A$26,tuotteet!$C$2:$C$26)</f>
        <v>3</v>
      </c>
      <c r="J6869" t="str">
        <f>_xlfn.XLOOKUP(Table1[[#This Row],[ryhmäID]],ryhmat!$A$2:$A$7,ryhmat!$B$2:$B$7)</f>
        <v>TV</v>
      </c>
      <c r="K6869">
        <f>Table1[[#This Row],[Myyntihinta]]-Table1[[#This Row],[Ostohinta]]</f>
        <v>441.22</v>
      </c>
    </row>
    <row r="6870" spans="1:11" x14ac:dyDescent="0.2">
      <c r="A6870">
        <v>57368</v>
      </c>
      <c r="B6870" s="21">
        <v>45059</v>
      </c>
      <c r="C6870" s="26" t="s">
        <v>837</v>
      </c>
      <c r="D6870">
        <v>1</v>
      </c>
      <c r="E6870">
        <v>7</v>
      </c>
      <c r="F6870">
        <v>238</v>
      </c>
      <c r="G6870">
        <v>162.41</v>
      </c>
      <c r="H6870" t="str">
        <f>_xlfn.XLOOKUP(Table1[[#This Row],[MyyjäID]],myyjat!$A$2:$A$16,myyjat!$B$2:$B$16)</f>
        <v>Rauno</v>
      </c>
      <c r="I6870">
        <f>_xlfn.XLOOKUP(Table1[[#This Row],[Tuotenumero]],tuotteet!$A$2:$A$26,tuotteet!$C$2:$C$26)</f>
        <v>5</v>
      </c>
      <c r="J6870" t="str">
        <f>_xlfn.XLOOKUP(Table1[[#This Row],[ryhmäID]],ryhmat!$A$2:$A$7,ryhmat!$B$2:$B$7)</f>
        <v>Konsolit</v>
      </c>
      <c r="K6870">
        <f>Table1[[#This Row],[Myyntihinta]]-Table1[[#This Row],[Ostohinta]]</f>
        <v>75.59</v>
      </c>
    </row>
    <row r="6871" spans="1:11" x14ac:dyDescent="0.2">
      <c r="A6871">
        <v>57369</v>
      </c>
      <c r="B6871" s="21">
        <v>45060</v>
      </c>
      <c r="C6871" s="26" t="s">
        <v>840</v>
      </c>
      <c r="D6871">
        <v>1</v>
      </c>
      <c r="E6871">
        <v>5</v>
      </c>
      <c r="F6871">
        <v>24</v>
      </c>
      <c r="G6871">
        <v>18.850000000000001</v>
      </c>
      <c r="H6871" t="str">
        <f>_xlfn.XLOOKUP(Table1[[#This Row],[MyyjäID]],myyjat!$A$2:$A$16,myyjat!$B$2:$B$16)</f>
        <v>Liisa</v>
      </c>
      <c r="I6871">
        <f>_xlfn.XLOOKUP(Table1[[#This Row],[Tuotenumero]],tuotteet!$A$2:$A$26,tuotteet!$C$2:$C$26)</f>
        <v>4</v>
      </c>
      <c r="J6871" t="str">
        <f>_xlfn.XLOOKUP(Table1[[#This Row],[ryhmäID]],ryhmat!$A$2:$A$7,ryhmat!$B$2:$B$7)</f>
        <v>Tarvikkeet</v>
      </c>
      <c r="K6871">
        <f>Table1[[#This Row],[Myyntihinta]]-Table1[[#This Row],[Ostohinta]]</f>
        <v>5.1499999999999986</v>
      </c>
    </row>
    <row r="6872" spans="1:11" x14ac:dyDescent="0.2">
      <c r="A6872">
        <v>57370</v>
      </c>
      <c r="B6872" s="21">
        <v>45061</v>
      </c>
      <c r="C6872" s="26" t="s">
        <v>838</v>
      </c>
      <c r="D6872">
        <v>1</v>
      </c>
      <c r="E6872">
        <v>14</v>
      </c>
      <c r="F6872">
        <v>650</v>
      </c>
      <c r="G6872">
        <v>503.83</v>
      </c>
      <c r="H6872" t="str">
        <f>_xlfn.XLOOKUP(Table1[[#This Row],[MyyjäID]],myyjat!$A$2:$A$16,myyjat!$B$2:$B$16)</f>
        <v>Hillevi</v>
      </c>
      <c r="I6872">
        <f>_xlfn.XLOOKUP(Table1[[#This Row],[Tuotenumero]],tuotteet!$A$2:$A$26,tuotteet!$C$2:$C$26)</f>
        <v>3</v>
      </c>
      <c r="J6872" t="str">
        <f>_xlfn.XLOOKUP(Table1[[#This Row],[ryhmäID]],ryhmat!$A$2:$A$7,ryhmat!$B$2:$B$7)</f>
        <v>TV</v>
      </c>
      <c r="K6872">
        <f>Table1[[#This Row],[Myyntihinta]]-Table1[[#This Row],[Ostohinta]]</f>
        <v>146.17000000000002</v>
      </c>
    </row>
    <row r="6873" spans="1:11" x14ac:dyDescent="0.2">
      <c r="A6873">
        <v>57371</v>
      </c>
      <c r="B6873" s="21">
        <v>45062</v>
      </c>
      <c r="C6873" s="26" t="s">
        <v>835</v>
      </c>
      <c r="D6873">
        <v>1</v>
      </c>
      <c r="E6873">
        <v>2</v>
      </c>
      <c r="F6873">
        <v>166</v>
      </c>
      <c r="G6873">
        <v>93.13</v>
      </c>
      <c r="H6873" t="str">
        <f>_xlfn.XLOOKUP(Table1[[#This Row],[MyyjäID]],myyjat!$A$2:$A$16,myyjat!$B$2:$B$16)</f>
        <v>Petteri</v>
      </c>
      <c r="I6873">
        <f>_xlfn.XLOOKUP(Table1[[#This Row],[Tuotenumero]],tuotteet!$A$2:$A$26,tuotteet!$C$2:$C$26)</f>
        <v>6</v>
      </c>
      <c r="J6873" t="str">
        <f>_xlfn.XLOOKUP(Table1[[#This Row],[ryhmäID]],ryhmat!$A$2:$A$7,ryhmat!$B$2:$B$7)</f>
        <v>Digiboxit</v>
      </c>
      <c r="K6873">
        <f>Table1[[#This Row],[Myyntihinta]]-Table1[[#This Row],[Ostohinta]]</f>
        <v>72.87</v>
      </c>
    </row>
    <row r="6874" spans="1:11" x14ac:dyDescent="0.2">
      <c r="A6874">
        <v>57372</v>
      </c>
      <c r="B6874" s="21">
        <v>45063</v>
      </c>
      <c r="C6874" s="26" t="s">
        <v>840</v>
      </c>
      <c r="D6874">
        <v>1</v>
      </c>
      <c r="E6874">
        <v>6</v>
      </c>
      <c r="F6874">
        <v>26</v>
      </c>
      <c r="G6874">
        <v>19.37</v>
      </c>
      <c r="H6874" t="str">
        <f>_xlfn.XLOOKUP(Table1[[#This Row],[MyyjäID]],myyjat!$A$2:$A$16,myyjat!$B$2:$B$16)</f>
        <v>Hessu</v>
      </c>
      <c r="I6874">
        <f>_xlfn.XLOOKUP(Table1[[#This Row],[Tuotenumero]],tuotteet!$A$2:$A$26,tuotteet!$C$2:$C$26)</f>
        <v>4</v>
      </c>
      <c r="J6874" t="str">
        <f>_xlfn.XLOOKUP(Table1[[#This Row],[ryhmäID]],ryhmat!$A$2:$A$7,ryhmat!$B$2:$B$7)</f>
        <v>Tarvikkeet</v>
      </c>
      <c r="K6874">
        <f>Table1[[#This Row],[Myyntihinta]]-Table1[[#This Row],[Ostohinta]]</f>
        <v>6.629999999999999</v>
      </c>
    </row>
    <row r="6875" spans="1:11" x14ac:dyDescent="0.2">
      <c r="A6875">
        <v>57373</v>
      </c>
      <c r="B6875" s="21">
        <v>45065</v>
      </c>
      <c r="C6875" s="26" t="s">
        <v>838</v>
      </c>
      <c r="D6875">
        <v>1</v>
      </c>
      <c r="E6875">
        <v>7</v>
      </c>
      <c r="F6875">
        <v>645</v>
      </c>
      <c r="G6875">
        <v>504.83</v>
      </c>
      <c r="H6875" t="str">
        <f>_xlfn.XLOOKUP(Table1[[#This Row],[MyyjäID]],myyjat!$A$2:$A$16,myyjat!$B$2:$B$16)</f>
        <v>Rauno</v>
      </c>
      <c r="I6875">
        <f>_xlfn.XLOOKUP(Table1[[#This Row],[Tuotenumero]],tuotteet!$A$2:$A$26,tuotteet!$C$2:$C$26)</f>
        <v>3</v>
      </c>
      <c r="J6875" t="str">
        <f>_xlfn.XLOOKUP(Table1[[#This Row],[ryhmäID]],ryhmat!$A$2:$A$7,ryhmat!$B$2:$B$7)</f>
        <v>TV</v>
      </c>
      <c r="K6875">
        <f>Table1[[#This Row],[Myyntihinta]]-Table1[[#This Row],[Ostohinta]]</f>
        <v>140.17000000000002</v>
      </c>
    </row>
    <row r="6876" spans="1:11" x14ac:dyDescent="0.2">
      <c r="A6876">
        <v>57374</v>
      </c>
      <c r="B6876" s="21">
        <v>45065</v>
      </c>
      <c r="C6876" s="26" t="s">
        <v>837</v>
      </c>
      <c r="D6876">
        <v>1</v>
      </c>
      <c r="E6876">
        <v>7</v>
      </c>
      <c r="F6876">
        <v>255</v>
      </c>
      <c r="G6876">
        <v>156</v>
      </c>
      <c r="H6876" t="str">
        <f>_xlfn.XLOOKUP(Table1[[#This Row],[MyyjäID]],myyjat!$A$2:$A$16,myyjat!$B$2:$B$16)</f>
        <v>Rauno</v>
      </c>
      <c r="I6876">
        <f>_xlfn.XLOOKUP(Table1[[#This Row],[Tuotenumero]],tuotteet!$A$2:$A$26,tuotteet!$C$2:$C$26)</f>
        <v>5</v>
      </c>
      <c r="J6876" t="str">
        <f>_xlfn.XLOOKUP(Table1[[#This Row],[ryhmäID]],ryhmat!$A$2:$A$7,ryhmat!$B$2:$B$7)</f>
        <v>Konsolit</v>
      </c>
      <c r="K6876">
        <f>Table1[[#This Row],[Myyntihinta]]-Table1[[#This Row],[Ostohinta]]</f>
        <v>99</v>
      </c>
    </row>
    <row r="6877" spans="1:11" x14ac:dyDescent="0.2">
      <c r="A6877">
        <v>57375</v>
      </c>
      <c r="B6877" s="21">
        <v>45066</v>
      </c>
      <c r="C6877" s="26" t="s">
        <v>839</v>
      </c>
      <c r="D6877">
        <v>1</v>
      </c>
      <c r="E6877">
        <v>16</v>
      </c>
      <c r="F6877">
        <v>903</v>
      </c>
      <c r="G6877">
        <v>488.07</v>
      </c>
      <c r="H6877" t="str">
        <f>_xlfn.XLOOKUP(Table1[[#This Row],[MyyjäID]],myyjat!$A$2:$A$16,myyjat!$B$2:$B$16)</f>
        <v>Sanni</v>
      </c>
      <c r="I6877">
        <f>_xlfn.XLOOKUP(Table1[[#This Row],[Tuotenumero]],tuotteet!$A$2:$A$26,tuotteet!$C$2:$C$26)</f>
        <v>3</v>
      </c>
      <c r="J6877" t="str">
        <f>_xlfn.XLOOKUP(Table1[[#This Row],[ryhmäID]],ryhmat!$A$2:$A$7,ryhmat!$B$2:$B$7)</f>
        <v>TV</v>
      </c>
      <c r="K6877">
        <f>Table1[[#This Row],[Myyntihinta]]-Table1[[#This Row],[Ostohinta]]</f>
        <v>414.93</v>
      </c>
    </row>
    <row r="6878" spans="1:11" x14ac:dyDescent="0.2">
      <c r="A6878">
        <v>57376</v>
      </c>
      <c r="B6878" s="21">
        <v>45066</v>
      </c>
      <c r="C6878" s="26" t="s">
        <v>840</v>
      </c>
      <c r="D6878">
        <v>1</v>
      </c>
      <c r="E6878">
        <v>7</v>
      </c>
      <c r="F6878">
        <v>25</v>
      </c>
      <c r="G6878">
        <v>19.97</v>
      </c>
      <c r="H6878" t="str">
        <f>_xlfn.XLOOKUP(Table1[[#This Row],[MyyjäID]],myyjat!$A$2:$A$16,myyjat!$B$2:$B$16)</f>
        <v>Rauno</v>
      </c>
      <c r="I6878">
        <f>_xlfn.XLOOKUP(Table1[[#This Row],[Tuotenumero]],tuotteet!$A$2:$A$26,tuotteet!$C$2:$C$26)</f>
        <v>4</v>
      </c>
      <c r="J6878" t="str">
        <f>_xlfn.XLOOKUP(Table1[[#This Row],[ryhmäID]],ryhmat!$A$2:$A$7,ryhmat!$B$2:$B$7)</f>
        <v>Tarvikkeet</v>
      </c>
      <c r="K6878">
        <f>Table1[[#This Row],[Myyntihinta]]-Table1[[#This Row],[Ostohinta]]</f>
        <v>5.0300000000000011</v>
      </c>
    </row>
    <row r="6879" spans="1:11" x14ac:dyDescent="0.2">
      <c r="A6879">
        <v>57377</v>
      </c>
      <c r="B6879" s="21">
        <v>45068</v>
      </c>
      <c r="C6879" s="26" t="s">
        <v>838</v>
      </c>
      <c r="D6879">
        <v>1</v>
      </c>
      <c r="E6879">
        <v>2</v>
      </c>
      <c r="F6879">
        <v>657</v>
      </c>
      <c r="G6879">
        <v>517.89</v>
      </c>
      <c r="H6879" t="str">
        <f>_xlfn.XLOOKUP(Table1[[#This Row],[MyyjäID]],myyjat!$A$2:$A$16,myyjat!$B$2:$B$16)</f>
        <v>Petteri</v>
      </c>
      <c r="I6879">
        <f>_xlfn.XLOOKUP(Table1[[#This Row],[Tuotenumero]],tuotteet!$A$2:$A$26,tuotteet!$C$2:$C$26)</f>
        <v>3</v>
      </c>
      <c r="J6879" t="str">
        <f>_xlfn.XLOOKUP(Table1[[#This Row],[ryhmäID]],ryhmat!$A$2:$A$7,ryhmat!$B$2:$B$7)</f>
        <v>TV</v>
      </c>
      <c r="K6879">
        <f>Table1[[#This Row],[Myyntihinta]]-Table1[[#This Row],[Ostohinta]]</f>
        <v>139.11000000000001</v>
      </c>
    </row>
    <row r="6880" spans="1:11" x14ac:dyDescent="0.2">
      <c r="A6880">
        <v>57378</v>
      </c>
      <c r="B6880" s="21">
        <v>45068</v>
      </c>
      <c r="C6880" s="26" t="s">
        <v>840</v>
      </c>
      <c r="D6880">
        <v>1</v>
      </c>
      <c r="E6880">
        <v>1</v>
      </c>
      <c r="F6880">
        <v>25</v>
      </c>
      <c r="G6880">
        <v>19.47</v>
      </c>
      <c r="H6880" t="str">
        <f>_xlfn.XLOOKUP(Table1[[#This Row],[MyyjäID]],myyjat!$A$2:$A$16,myyjat!$B$2:$B$16)</f>
        <v>Jani</v>
      </c>
      <c r="I6880">
        <f>_xlfn.XLOOKUP(Table1[[#This Row],[Tuotenumero]],tuotteet!$A$2:$A$26,tuotteet!$C$2:$C$26)</f>
        <v>4</v>
      </c>
      <c r="J6880" t="str">
        <f>_xlfn.XLOOKUP(Table1[[#This Row],[ryhmäID]],ryhmat!$A$2:$A$7,ryhmat!$B$2:$B$7)</f>
        <v>Tarvikkeet</v>
      </c>
      <c r="K6880">
        <f>Table1[[#This Row],[Myyntihinta]]-Table1[[#This Row],[Ostohinta]]</f>
        <v>5.5300000000000011</v>
      </c>
    </row>
    <row r="6881" spans="1:11" x14ac:dyDescent="0.2">
      <c r="A6881">
        <v>57379</v>
      </c>
      <c r="B6881" s="21">
        <v>45069</v>
      </c>
      <c r="C6881" s="26" t="s">
        <v>836</v>
      </c>
      <c r="D6881">
        <v>1</v>
      </c>
      <c r="E6881">
        <v>11</v>
      </c>
      <c r="F6881">
        <v>253</v>
      </c>
      <c r="G6881">
        <v>134.5</v>
      </c>
      <c r="H6881" t="str">
        <f>_xlfn.XLOOKUP(Table1[[#This Row],[MyyjäID]],myyjat!$A$2:$A$16,myyjat!$B$2:$B$16)</f>
        <v>Lisbeth</v>
      </c>
      <c r="I6881">
        <f>_xlfn.XLOOKUP(Table1[[#This Row],[Tuotenumero]],tuotteet!$A$2:$A$26,tuotteet!$C$2:$C$26)</f>
        <v>6</v>
      </c>
      <c r="J6881" t="str">
        <f>_xlfn.XLOOKUP(Table1[[#This Row],[ryhmäID]],ryhmat!$A$2:$A$7,ryhmat!$B$2:$B$7)</f>
        <v>Digiboxit</v>
      </c>
      <c r="K6881">
        <f>Table1[[#This Row],[Myyntihinta]]-Table1[[#This Row],[Ostohinta]]</f>
        <v>118.5</v>
      </c>
    </row>
    <row r="6882" spans="1:11" x14ac:dyDescent="0.2">
      <c r="A6882">
        <v>57380</v>
      </c>
      <c r="B6882" s="21">
        <v>45070</v>
      </c>
      <c r="C6882" s="26" t="s">
        <v>837</v>
      </c>
      <c r="D6882">
        <v>1</v>
      </c>
      <c r="E6882">
        <v>2</v>
      </c>
      <c r="F6882">
        <v>247</v>
      </c>
      <c r="G6882">
        <v>161.69</v>
      </c>
      <c r="H6882" t="str">
        <f>_xlfn.XLOOKUP(Table1[[#This Row],[MyyjäID]],myyjat!$A$2:$A$16,myyjat!$B$2:$B$16)</f>
        <v>Petteri</v>
      </c>
      <c r="I6882">
        <f>_xlfn.XLOOKUP(Table1[[#This Row],[Tuotenumero]],tuotteet!$A$2:$A$26,tuotteet!$C$2:$C$26)</f>
        <v>5</v>
      </c>
      <c r="J6882" t="str">
        <f>_xlfn.XLOOKUP(Table1[[#This Row],[ryhmäID]],ryhmat!$A$2:$A$7,ryhmat!$B$2:$B$7)</f>
        <v>Konsolit</v>
      </c>
      <c r="K6882">
        <f>Table1[[#This Row],[Myyntihinta]]-Table1[[#This Row],[Ostohinta]]</f>
        <v>85.31</v>
      </c>
    </row>
    <row r="6883" spans="1:11" x14ac:dyDescent="0.2">
      <c r="A6883">
        <v>57381</v>
      </c>
      <c r="B6883" s="21">
        <v>45071</v>
      </c>
      <c r="C6883" s="26" t="s">
        <v>838</v>
      </c>
      <c r="D6883">
        <v>1</v>
      </c>
      <c r="E6883">
        <v>10</v>
      </c>
      <c r="F6883">
        <v>671</v>
      </c>
      <c r="G6883">
        <v>518.67999999999995</v>
      </c>
      <c r="H6883" t="str">
        <f>_xlfn.XLOOKUP(Table1[[#This Row],[MyyjäID]],myyjat!$A$2:$A$16,myyjat!$B$2:$B$16)</f>
        <v>Jenni</v>
      </c>
      <c r="I6883">
        <f>_xlfn.XLOOKUP(Table1[[#This Row],[Tuotenumero]],tuotteet!$A$2:$A$26,tuotteet!$C$2:$C$26)</f>
        <v>3</v>
      </c>
      <c r="J6883" t="str">
        <f>_xlfn.XLOOKUP(Table1[[#This Row],[ryhmäID]],ryhmat!$A$2:$A$7,ryhmat!$B$2:$B$7)</f>
        <v>TV</v>
      </c>
      <c r="K6883">
        <f>Table1[[#This Row],[Myyntihinta]]-Table1[[#This Row],[Ostohinta]]</f>
        <v>152.32000000000005</v>
      </c>
    </row>
    <row r="6884" spans="1:11" x14ac:dyDescent="0.2">
      <c r="A6884">
        <v>57382</v>
      </c>
      <c r="B6884" s="21">
        <v>45072</v>
      </c>
      <c r="C6884" s="26" t="s">
        <v>840</v>
      </c>
      <c r="D6884">
        <v>1</v>
      </c>
      <c r="E6884">
        <v>11</v>
      </c>
      <c r="F6884">
        <v>26</v>
      </c>
      <c r="G6884">
        <v>20.190000000000001</v>
      </c>
      <c r="H6884" t="str">
        <f>_xlfn.XLOOKUP(Table1[[#This Row],[MyyjäID]],myyjat!$A$2:$A$16,myyjat!$B$2:$B$16)</f>
        <v>Lisbeth</v>
      </c>
      <c r="I6884">
        <f>_xlfn.XLOOKUP(Table1[[#This Row],[Tuotenumero]],tuotteet!$A$2:$A$26,tuotteet!$C$2:$C$26)</f>
        <v>4</v>
      </c>
      <c r="J6884" t="str">
        <f>_xlfn.XLOOKUP(Table1[[#This Row],[ryhmäID]],ryhmat!$A$2:$A$7,ryhmat!$B$2:$B$7)</f>
        <v>Tarvikkeet</v>
      </c>
      <c r="K6884">
        <f>Table1[[#This Row],[Myyntihinta]]-Table1[[#This Row],[Ostohinta]]</f>
        <v>5.8099999999999987</v>
      </c>
    </row>
    <row r="6885" spans="1:11" x14ac:dyDescent="0.2">
      <c r="A6885">
        <v>57383</v>
      </c>
      <c r="B6885" s="21">
        <v>45073</v>
      </c>
      <c r="C6885" s="26" t="s">
        <v>839</v>
      </c>
      <c r="D6885">
        <v>1</v>
      </c>
      <c r="E6885">
        <v>18</v>
      </c>
      <c r="F6885">
        <v>974</v>
      </c>
      <c r="G6885">
        <v>504.21</v>
      </c>
      <c r="H6885" t="str">
        <f>_xlfn.XLOOKUP(Table1[[#This Row],[MyyjäID]],myyjat!$A$2:$A$16,myyjat!$B$2:$B$16)</f>
        <v>Juhani</v>
      </c>
      <c r="I6885">
        <f>_xlfn.XLOOKUP(Table1[[#This Row],[Tuotenumero]],tuotteet!$A$2:$A$26,tuotteet!$C$2:$C$26)</f>
        <v>3</v>
      </c>
      <c r="J6885" t="str">
        <f>_xlfn.XLOOKUP(Table1[[#This Row],[ryhmäID]],ryhmat!$A$2:$A$7,ryhmat!$B$2:$B$7)</f>
        <v>TV</v>
      </c>
      <c r="K6885">
        <f>Table1[[#This Row],[Myyntihinta]]-Table1[[#This Row],[Ostohinta]]</f>
        <v>469.79</v>
      </c>
    </row>
    <row r="6886" spans="1:11" x14ac:dyDescent="0.2">
      <c r="A6886">
        <v>57384</v>
      </c>
      <c r="B6886" s="21">
        <v>45074</v>
      </c>
      <c r="C6886" s="26" t="s">
        <v>835</v>
      </c>
      <c r="D6886">
        <v>1</v>
      </c>
      <c r="E6886">
        <v>7</v>
      </c>
      <c r="F6886">
        <v>155</v>
      </c>
      <c r="G6886">
        <v>97.15</v>
      </c>
      <c r="H6886" t="str">
        <f>_xlfn.XLOOKUP(Table1[[#This Row],[MyyjäID]],myyjat!$A$2:$A$16,myyjat!$B$2:$B$16)</f>
        <v>Rauno</v>
      </c>
      <c r="I6886">
        <f>_xlfn.XLOOKUP(Table1[[#This Row],[Tuotenumero]],tuotteet!$A$2:$A$26,tuotteet!$C$2:$C$26)</f>
        <v>6</v>
      </c>
      <c r="J6886" t="str">
        <f>_xlfn.XLOOKUP(Table1[[#This Row],[ryhmäID]],ryhmat!$A$2:$A$7,ryhmat!$B$2:$B$7)</f>
        <v>Digiboxit</v>
      </c>
      <c r="K6886">
        <f>Table1[[#This Row],[Myyntihinta]]-Table1[[#This Row],[Ostohinta]]</f>
        <v>57.849999999999994</v>
      </c>
    </row>
    <row r="6887" spans="1:11" x14ac:dyDescent="0.2">
      <c r="A6887">
        <v>57385</v>
      </c>
      <c r="B6887" s="21">
        <v>45076</v>
      </c>
      <c r="C6887" s="26" t="s">
        <v>840</v>
      </c>
      <c r="D6887">
        <v>1</v>
      </c>
      <c r="E6887">
        <v>1</v>
      </c>
      <c r="F6887">
        <v>24</v>
      </c>
      <c r="G6887">
        <v>19.510000000000002</v>
      </c>
      <c r="H6887" t="str">
        <f>_xlfn.XLOOKUP(Table1[[#This Row],[MyyjäID]],myyjat!$A$2:$A$16,myyjat!$B$2:$B$16)</f>
        <v>Jani</v>
      </c>
      <c r="I6887">
        <f>_xlfn.XLOOKUP(Table1[[#This Row],[Tuotenumero]],tuotteet!$A$2:$A$26,tuotteet!$C$2:$C$26)</f>
        <v>4</v>
      </c>
      <c r="J6887" t="str">
        <f>_xlfn.XLOOKUP(Table1[[#This Row],[ryhmäID]],ryhmat!$A$2:$A$7,ryhmat!$B$2:$B$7)</f>
        <v>Tarvikkeet</v>
      </c>
      <c r="K6887">
        <f>Table1[[#This Row],[Myyntihinta]]-Table1[[#This Row],[Ostohinta]]</f>
        <v>4.4899999999999984</v>
      </c>
    </row>
    <row r="6888" spans="1:11" x14ac:dyDescent="0.2">
      <c r="A6888">
        <v>57386</v>
      </c>
      <c r="B6888" s="21">
        <v>45077</v>
      </c>
      <c r="C6888" s="26" t="s">
        <v>838</v>
      </c>
      <c r="D6888">
        <v>1</v>
      </c>
      <c r="E6888">
        <v>16</v>
      </c>
      <c r="F6888">
        <v>686</v>
      </c>
      <c r="G6888">
        <v>517.62</v>
      </c>
      <c r="H6888" t="str">
        <f>_xlfn.XLOOKUP(Table1[[#This Row],[MyyjäID]],myyjat!$A$2:$A$16,myyjat!$B$2:$B$16)</f>
        <v>Sanni</v>
      </c>
      <c r="I6888">
        <f>_xlfn.XLOOKUP(Table1[[#This Row],[Tuotenumero]],tuotteet!$A$2:$A$26,tuotteet!$C$2:$C$26)</f>
        <v>3</v>
      </c>
      <c r="J6888" t="str">
        <f>_xlfn.XLOOKUP(Table1[[#This Row],[ryhmäID]],ryhmat!$A$2:$A$7,ryhmat!$B$2:$B$7)</f>
        <v>TV</v>
      </c>
      <c r="K6888">
        <f>Table1[[#This Row],[Myyntihinta]]-Table1[[#This Row],[Ostohinta]]</f>
        <v>168.38</v>
      </c>
    </row>
    <row r="6889" spans="1:11" x14ac:dyDescent="0.2">
      <c r="A6889">
        <v>57387</v>
      </c>
      <c r="B6889" s="21">
        <v>45077</v>
      </c>
      <c r="C6889" s="26" t="s">
        <v>834</v>
      </c>
      <c r="D6889">
        <v>1</v>
      </c>
      <c r="E6889">
        <v>2</v>
      </c>
      <c r="F6889">
        <v>233</v>
      </c>
      <c r="G6889">
        <v>176.75</v>
      </c>
      <c r="H6889" t="str">
        <f>_xlfn.XLOOKUP(Table1[[#This Row],[MyyjäID]],myyjat!$A$2:$A$16,myyjat!$B$2:$B$16)</f>
        <v>Petteri</v>
      </c>
      <c r="I6889">
        <f>_xlfn.XLOOKUP(Table1[[#This Row],[Tuotenumero]],tuotteet!$A$2:$A$26,tuotteet!$C$2:$C$26)</f>
        <v>2</v>
      </c>
      <c r="J6889" t="str">
        <f>_xlfn.XLOOKUP(Table1[[#This Row],[ryhmäID]],ryhmat!$A$2:$A$7,ryhmat!$B$2:$B$7)</f>
        <v>Kuvantoisto</v>
      </c>
      <c r="K6889">
        <f>Table1[[#This Row],[Myyntihinta]]-Table1[[#This Row],[Ostohinta]]</f>
        <v>56.25</v>
      </c>
    </row>
    <row r="6890" spans="1:11" x14ac:dyDescent="0.2">
      <c r="A6890">
        <v>57388</v>
      </c>
      <c r="B6890" s="21">
        <v>45079</v>
      </c>
      <c r="C6890" s="26" t="s">
        <v>837</v>
      </c>
      <c r="D6890">
        <v>1</v>
      </c>
      <c r="E6890">
        <v>16</v>
      </c>
      <c r="F6890">
        <v>237</v>
      </c>
      <c r="G6890">
        <v>155.66</v>
      </c>
      <c r="H6890" t="str">
        <f>_xlfn.XLOOKUP(Table1[[#This Row],[MyyjäID]],myyjat!$A$2:$A$16,myyjat!$B$2:$B$16)</f>
        <v>Sanni</v>
      </c>
      <c r="I6890">
        <f>_xlfn.XLOOKUP(Table1[[#This Row],[Tuotenumero]],tuotteet!$A$2:$A$26,tuotteet!$C$2:$C$26)</f>
        <v>5</v>
      </c>
      <c r="J6890" t="str">
        <f>_xlfn.XLOOKUP(Table1[[#This Row],[ryhmäID]],ryhmat!$A$2:$A$7,ryhmat!$B$2:$B$7)</f>
        <v>Konsolit</v>
      </c>
      <c r="K6890">
        <f>Table1[[#This Row],[Myyntihinta]]-Table1[[#This Row],[Ostohinta]]</f>
        <v>81.34</v>
      </c>
    </row>
    <row r="6891" spans="1:11" x14ac:dyDescent="0.2">
      <c r="A6891">
        <v>57389</v>
      </c>
      <c r="B6891" s="21">
        <v>45079</v>
      </c>
      <c r="C6891" s="26" t="s">
        <v>839</v>
      </c>
      <c r="D6891">
        <v>1</v>
      </c>
      <c r="E6891">
        <v>7</v>
      </c>
      <c r="F6891">
        <v>975</v>
      </c>
      <c r="G6891">
        <v>477.57</v>
      </c>
      <c r="H6891" t="str">
        <f>_xlfn.XLOOKUP(Table1[[#This Row],[MyyjäID]],myyjat!$A$2:$A$16,myyjat!$B$2:$B$16)</f>
        <v>Rauno</v>
      </c>
      <c r="I6891">
        <f>_xlfn.XLOOKUP(Table1[[#This Row],[Tuotenumero]],tuotteet!$A$2:$A$26,tuotteet!$C$2:$C$26)</f>
        <v>3</v>
      </c>
      <c r="J6891" t="str">
        <f>_xlfn.XLOOKUP(Table1[[#This Row],[ryhmäID]],ryhmat!$A$2:$A$7,ryhmat!$B$2:$B$7)</f>
        <v>TV</v>
      </c>
      <c r="K6891">
        <f>Table1[[#This Row],[Myyntihinta]]-Table1[[#This Row],[Ostohinta]]</f>
        <v>497.43</v>
      </c>
    </row>
    <row r="6892" spans="1:11" x14ac:dyDescent="0.2">
      <c r="A6892">
        <v>57390</v>
      </c>
      <c r="B6892" s="21">
        <v>45080</v>
      </c>
      <c r="C6892" s="26" t="s">
        <v>840</v>
      </c>
      <c r="D6892">
        <v>1</v>
      </c>
      <c r="E6892">
        <v>3</v>
      </c>
      <c r="F6892">
        <v>24</v>
      </c>
      <c r="G6892">
        <v>20.88</v>
      </c>
      <c r="H6892" t="str">
        <f>_xlfn.XLOOKUP(Table1[[#This Row],[MyyjäID]],myyjat!$A$2:$A$16,myyjat!$B$2:$B$16)</f>
        <v>Pekka</v>
      </c>
      <c r="I6892">
        <f>_xlfn.XLOOKUP(Table1[[#This Row],[Tuotenumero]],tuotteet!$A$2:$A$26,tuotteet!$C$2:$C$26)</f>
        <v>4</v>
      </c>
      <c r="J6892" t="str">
        <f>_xlfn.XLOOKUP(Table1[[#This Row],[ryhmäID]],ryhmat!$A$2:$A$7,ryhmat!$B$2:$B$7)</f>
        <v>Tarvikkeet</v>
      </c>
      <c r="K6892">
        <f>Table1[[#This Row],[Myyntihinta]]-Table1[[#This Row],[Ostohinta]]</f>
        <v>3.120000000000001</v>
      </c>
    </row>
    <row r="6893" spans="1:11" x14ac:dyDescent="0.2">
      <c r="A6893">
        <v>57391</v>
      </c>
      <c r="B6893" s="21">
        <v>45082</v>
      </c>
      <c r="C6893" s="26" t="s">
        <v>836</v>
      </c>
      <c r="D6893">
        <v>1</v>
      </c>
      <c r="E6893">
        <v>1</v>
      </c>
      <c r="F6893">
        <v>238</v>
      </c>
      <c r="G6893">
        <v>133.31</v>
      </c>
      <c r="H6893" t="str">
        <f>_xlfn.XLOOKUP(Table1[[#This Row],[MyyjäID]],myyjat!$A$2:$A$16,myyjat!$B$2:$B$16)</f>
        <v>Jani</v>
      </c>
      <c r="I6893">
        <f>_xlfn.XLOOKUP(Table1[[#This Row],[Tuotenumero]],tuotteet!$A$2:$A$26,tuotteet!$C$2:$C$26)</f>
        <v>6</v>
      </c>
      <c r="J6893" t="str">
        <f>_xlfn.XLOOKUP(Table1[[#This Row],[ryhmäID]],ryhmat!$A$2:$A$7,ryhmat!$B$2:$B$7)</f>
        <v>Digiboxit</v>
      </c>
      <c r="K6893">
        <f>Table1[[#This Row],[Myyntihinta]]-Table1[[#This Row],[Ostohinta]]</f>
        <v>104.69</v>
      </c>
    </row>
    <row r="6894" spans="1:11" x14ac:dyDescent="0.2">
      <c r="A6894">
        <v>57392</v>
      </c>
      <c r="B6894" s="21">
        <v>45083</v>
      </c>
      <c r="C6894" s="26" t="s">
        <v>839</v>
      </c>
      <c r="D6894">
        <v>1</v>
      </c>
      <c r="E6894">
        <v>2</v>
      </c>
      <c r="F6894">
        <v>931</v>
      </c>
      <c r="G6894">
        <v>480.97</v>
      </c>
      <c r="H6894" t="str">
        <f>_xlfn.XLOOKUP(Table1[[#This Row],[MyyjäID]],myyjat!$A$2:$A$16,myyjat!$B$2:$B$16)</f>
        <v>Petteri</v>
      </c>
      <c r="I6894">
        <f>_xlfn.XLOOKUP(Table1[[#This Row],[Tuotenumero]],tuotteet!$A$2:$A$26,tuotteet!$C$2:$C$26)</f>
        <v>3</v>
      </c>
      <c r="J6894" t="str">
        <f>_xlfn.XLOOKUP(Table1[[#This Row],[ryhmäID]],ryhmat!$A$2:$A$7,ryhmat!$B$2:$B$7)</f>
        <v>TV</v>
      </c>
      <c r="K6894">
        <f>Table1[[#This Row],[Myyntihinta]]-Table1[[#This Row],[Ostohinta]]</f>
        <v>450.03</v>
      </c>
    </row>
    <row r="6895" spans="1:11" x14ac:dyDescent="0.2">
      <c r="A6895">
        <v>57393</v>
      </c>
      <c r="B6895" s="21">
        <v>45083</v>
      </c>
      <c r="C6895" s="26" t="s">
        <v>840</v>
      </c>
      <c r="D6895">
        <v>1</v>
      </c>
      <c r="E6895">
        <v>6</v>
      </c>
      <c r="F6895">
        <v>25</v>
      </c>
      <c r="G6895">
        <v>19.809999999999999</v>
      </c>
      <c r="H6895" t="str">
        <f>_xlfn.XLOOKUP(Table1[[#This Row],[MyyjäID]],myyjat!$A$2:$A$16,myyjat!$B$2:$B$16)</f>
        <v>Hessu</v>
      </c>
      <c r="I6895">
        <f>_xlfn.XLOOKUP(Table1[[#This Row],[Tuotenumero]],tuotteet!$A$2:$A$26,tuotteet!$C$2:$C$26)</f>
        <v>4</v>
      </c>
      <c r="J6895" t="str">
        <f>_xlfn.XLOOKUP(Table1[[#This Row],[ryhmäID]],ryhmat!$A$2:$A$7,ryhmat!$B$2:$B$7)</f>
        <v>Tarvikkeet</v>
      </c>
      <c r="K6895">
        <f>Table1[[#This Row],[Myyntihinta]]-Table1[[#This Row],[Ostohinta]]</f>
        <v>5.1900000000000013</v>
      </c>
    </row>
    <row r="6896" spans="1:11" x14ac:dyDescent="0.2">
      <c r="A6896">
        <v>57394</v>
      </c>
      <c r="B6896" s="21">
        <v>45083</v>
      </c>
      <c r="C6896" s="26" t="s">
        <v>837</v>
      </c>
      <c r="D6896">
        <v>1</v>
      </c>
      <c r="E6896">
        <v>13</v>
      </c>
      <c r="F6896">
        <v>250</v>
      </c>
      <c r="G6896">
        <v>157.30000000000001</v>
      </c>
      <c r="H6896" t="str">
        <f>_xlfn.XLOOKUP(Table1[[#This Row],[MyyjäID]],myyjat!$A$2:$A$16,myyjat!$B$2:$B$16)</f>
        <v>Mari</v>
      </c>
      <c r="I6896">
        <f>_xlfn.XLOOKUP(Table1[[#This Row],[Tuotenumero]],tuotteet!$A$2:$A$26,tuotteet!$C$2:$C$26)</f>
        <v>5</v>
      </c>
      <c r="J6896" t="str">
        <f>_xlfn.XLOOKUP(Table1[[#This Row],[ryhmäID]],ryhmat!$A$2:$A$7,ryhmat!$B$2:$B$7)</f>
        <v>Konsolit</v>
      </c>
      <c r="K6896">
        <f>Table1[[#This Row],[Myyntihinta]]-Table1[[#This Row],[Ostohinta]]</f>
        <v>92.699999999999989</v>
      </c>
    </row>
    <row r="6897" spans="1:11" x14ac:dyDescent="0.2">
      <c r="A6897">
        <v>57395</v>
      </c>
      <c r="B6897" s="21">
        <v>45084</v>
      </c>
      <c r="C6897" s="26" t="s">
        <v>838</v>
      </c>
      <c r="D6897">
        <v>1</v>
      </c>
      <c r="E6897">
        <v>7</v>
      </c>
      <c r="F6897">
        <v>688</v>
      </c>
      <c r="G6897">
        <v>498.21</v>
      </c>
      <c r="H6897" t="str">
        <f>_xlfn.XLOOKUP(Table1[[#This Row],[MyyjäID]],myyjat!$A$2:$A$16,myyjat!$B$2:$B$16)</f>
        <v>Rauno</v>
      </c>
      <c r="I6897">
        <f>_xlfn.XLOOKUP(Table1[[#This Row],[Tuotenumero]],tuotteet!$A$2:$A$26,tuotteet!$C$2:$C$26)</f>
        <v>3</v>
      </c>
      <c r="J6897" t="str">
        <f>_xlfn.XLOOKUP(Table1[[#This Row],[ryhmäID]],ryhmat!$A$2:$A$7,ryhmat!$B$2:$B$7)</f>
        <v>TV</v>
      </c>
      <c r="K6897">
        <f>Table1[[#This Row],[Myyntihinta]]-Table1[[#This Row],[Ostohinta]]</f>
        <v>189.79000000000002</v>
      </c>
    </row>
    <row r="6898" spans="1:11" x14ac:dyDescent="0.2">
      <c r="A6898">
        <v>57396</v>
      </c>
      <c r="B6898" s="21">
        <v>45085</v>
      </c>
      <c r="C6898" s="26" t="s">
        <v>836</v>
      </c>
      <c r="D6898">
        <v>1</v>
      </c>
      <c r="E6898">
        <v>15</v>
      </c>
      <c r="F6898">
        <v>241</v>
      </c>
      <c r="G6898">
        <v>126.4</v>
      </c>
      <c r="H6898" t="str">
        <f>_xlfn.XLOOKUP(Table1[[#This Row],[MyyjäID]],myyjat!$A$2:$A$16,myyjat!$B$2:$B$16)</f>
        <v>Sohvi</v>
      </c>
      <c r="I6898">
        <f>_xlfn.XLOOKUP(Table1[[#This Row],[Tuotenumero]],tuotteet!$A$2:$A$26,tuotteet!$C$2:$C$26)</f>
        <v>6</v>
      </c>
      <c r="J6898" t="str">
        <f>_xlfn.XLOOKUP(Table1[[#This Row],[ryhmäID]],ryhmat!$A$2:$A$7,ryhmat!$B$2:$B$7)</f>
        <v>Digiboxit</v>
      </c>
      <c r="K6898">
        <f>Table1[[#This Row],[Myyntihinta]]-Table1[[#This Row],[Ostohinta]]</f>
        <v>114.6</v>
      </c>
    </row>
    <row r="6899" spans="1:11" x14ac:dyDescent="0.2">
      <c r="A6899">
        <v>57397</v>
      </c>
      <c r="B6899" s="21">
        <v>45086</v>
      </c>
      <c r="C6899" s="26" t="s">
        <v>835</v>
      </c>
      <c r="D6899">
        <v>1</v>
      </c>
      <c r="E6899">
        <v>3</v>
      </c>
      <c r="F6899">
        <v>161</v>
      </c>
      <c r="G6899">
        <v>88.1</v>
      </c>
      <c r="H6899" t="str">
        <f>_xlfn.XLOOKUP(Table1[[#This Row],[MyyjäID]],myyjat!$A$2:$A$16,myyjat!$B$2:$B$16)</f>
        <v>Pekka</v>
      </c>
      <c r="I6899">
        <f>_xlfn.XLOOKUP(Table1[[#This Row],[Tuotenumero]],tuotteet!$A$2:$A$26,tuotteet!$C$2:$C$26)</f>
        <v>6</v>
      </c>
      <c r="J6899" t="str">
        <f>_xlfn.XLOOKUP(Table1[[#This Row],[ryhmäID]],ryhmat!$A$2:$A$7,ryhmat!$B$2:$B$7)</f>
        <v>Digiboxit</v>
      </c>
      <c r="K6899">
        <f>Table1[[#This Row],[Myyntihinta]]-Table1[[#This Row],[Ostohinta]]</f>
        <v>72.900000000000006</v>
      </c>
    </row>
    <row r="6900" spans="1:11" x14ac:dyDescent="0.2">
      <c r="A6900">
        <v>57398</v>
      </c>
      <c r="B6900" s="21">
        <v>45086</v>
      </c>
      <c r="C6900" s="26" t="s">
        <v>840</v>
      </c>
      <c r="D6900">
        <v>1</v>
      </c>
      <c r="E6900">
        <v>6</v>
      </c>
      <c r="F6900">
        <v>26</v>
      </c>
      <c r="G6900">
        <v>19.079999999999998</v>
      </c>
      <c r="H6900" t="str">
        <f>_xlfn.XLOOKUP(Table1[[#This Row],[MyyjäID]],myyjat!$A$2:$A$16,myyjat!$B$2:$B$16)</f>
        <v>Hessu</v>
      </c>
      <c r="I6900">
        <f>_xlfn.XLOOKUP(Table1[[#This Row],[Tuotenumero]],tuotteet!$A$2:$A$26,tuotteet!$C$2:$C$26)</f>
        <v>4</v>
      </c>
      <c r="J6900" t="str">
        <f>_xlfn.XLOOKUP(Table1[[#This Row],[ryhmäID]],ryhmat!$A$2:$A$7,ryhmat!$B$2:$B$7)</f>
        <v>Tarvikkeet</v>
      </c>
      <c r="K6900">
        <f>Table1[[#This Row],[Myyntihinta]]-Table1[[#This Row],[Ostohinta]]</f>
        <v>6.9200000000000017</v>
      </c>
    </row>
    <row r="6901" spans="1:11" x14ac:dyDescent="0.2">
      <c r="A6901">
        <v>57399</v>
      </c>
      <c r="B6901" s="21">
        <v>45087</v>
      </c>
      <c r="C6901" s="26" t="s">
        <v>839</v>
      </c>
      <c r="D6901">
        <v>1</v>
      </c>
      <c r="E6901">
        <v>3</v>
      </c>
      <c r="F6901">
        <v>933</v>
      </c>
      <c r="G6901">
        <v>497.27</v>
      </c>
      <c r="H6901" t="str">
        <f>_xlfn.XLOOKUP(Table1[[#This Row],[MyyjäID]],myyjat!$A$2:$A$16,myyjat!$B$2:$B$16)</f>
        <v>Pekka</v>
      </c>
      <c r="I6901">
        <f>_xlfn.XLOOKUP(Table1[[#This Row],[Tuotenumero]],tuotteet!$A$2:$A$26,tuotteet!$C$2:$C$26)</f>
        <v>3</v>
      </c>
      <c r="J6901" t="str">
        <f>_xlfn.XLOOKUP(Table1[[#This Row],[ryhmäID]],ryhmat!$A$2:$A$7,ryhmat!$B$2:$B$7)</f>
        <v>TV</v>
      </c>
      <c r="K6901">
        <f>Table1[[#This Row],[Myyntihinta]]-Table1[[#This Row],[Ostohinta]]</f>
        <v>435.73</v>
      </c>
    </row>
    <row r="6902" spans="1:11" x14ac:dyDescent="0.2">
      <c r="A6902">
        <v>57400</v>
      </c>
      <c r="B6902" s="21">
        <v>45087</v>
      </c>
      <c r="C6902" s="26" t="s">
        <v>837</v>
      </c>
      <c r="D6902">
        <v>1</v>
      </c>
      <c r="E6902">
        <v>13</v>
      </c>
      <c r="F6902">
        <v>257</v>
      </c>
      <c r="G6902">
        <v>158.1</v>
      </c>
      <c r="H6902" t="str">
        <f>_xlfn.XLOOKUP(Table1[[#This Row],[MyyjäID]],myyjat!$A$2:$A$16,myyjat!$B$2:$B$16)</f>
        <v>Mari</v>
      </c>
      <c r="I6902">
        <f>_xlfn.XLOOKUP(Table1[[#This Row],[Tuotenumero]],tuotteet!$A$2:$A$26,tuotteet!$C$2:$C$26)</f>
        <v>5</v>
      </c>
      <c r="J6902" t="str">
        <f>_xlfn.XLOOKUP(Table1[[#This Row],[ryhmäID]],ryhmat!$A$2:$A$7,ryhmat!$B$2:$B$7)</f>
        <v>Konsolit</v>
      </c>
      <c r="K6902">
        <f>Table1[[#This Row],[Myyntihinta]]-Table1[[#This Row],[Ostohinta]]</f>
        <v>98.9</v>
      </c>
    </row>
    <row r="6903" spans="1:11" x14ac:dyDescent="0.2">
      <c r="A6903">
        <v>57401</v>
      </c>
      <c r="B6903" s="21">
        <v>45089</v>
      </c>
      <c r="C6903" s="26" t="s">
        <v>840</v>
      </c>
      <c r="D6903">
        <v>1</v>
      </c>
      <c r="E6903">
        <v>14</v>
      </c>
      <c r="F6903">
        <v>24</v>
      </c>
      <c r="G6903">
        <v>19.14</v>
      </c>
      <c r="H6903" t="str">
        <f>_xlfn.XLOOKUP(Table1[[#This Row],[MyyjäID]],myyjat!$A$2:$A$16,myyjat!$B$2:$B$16)</f>
        <v>Hillevi</v>
      </c>
      <c r="I6903">
        <f>_xlfn.XLOOKUP(Table1[[#This Row],[Tuotenumero]],tuotteet!$A$2:$A$26,tuotteet!$C$2:$C$26)</f>
        <v>4</v>
      </c>
      <c r="J6903" t="str">
        <f>_xlfn.XLOOKUP(Table1[[#This Row],[ryhmäID]],ryhmat!$A$2:$A$7,ryhmat!$B$2:$B$7)</f>
        <v>Tarvikkeet</v>
      </c>
      <c r="K6903">
        <f>Table1[[#This Row],[Myyntihinta]]-Table1[[#This Row],[Ostohinta]]</f>
        <v>4.8599999999999994</v>
      </c>
    </row>
    <row r="6904" spans="1:11" x14ac:dyDescent="0.2">
      <c r="A6904">
        <v>57402</v>
      </c>
      <c r="B6904" s="21">
        <v>45089</v>
      </c>
      <c r="C6904" s="26" t="s">
        <v>838</v>
      </c>
      <c r="D6904">
        <v>1</v>
      </c>
      <c r="E6904">
        <v>10</v>
      </c>
      <c r="F6904">
        <v>635</v>
      </c>
      <c r="G6904">
        <v>496.35</v>
      </c>
      <c r="H6904" t="str">
        <f>_xlfn.XLOOKUP(Table1[[#This Row],[MyyjäID]],myyjat!$A$2:$A$16,myyjat!$B$2:$B$16)</f>
        <v>Jenni</v>
      </c>
      <c r="I6904">
        <f>_xlfn.XLOOKUP(Table1[[#This Row],[Tuotenumero]],tuotteet!$A$2:$A$26,tuotteet!$C$2:$C$26)</f>
        <v>3</v>
      </c>
      <c r="J6904" t="str">
        <f>_xlfn.XLOOKUP(Table1[[#This Row],[ryhmäID]],ryhmat!$A$2:$A$7,ryhmat!$B$2:$B$7)</f>
        <v>TV</v>
      </c>
      <c r="K6904">
        <f>Table1[[#This Row],[Myyntihinta]]-Table1[[#This Row],[Ostohinta]]</f>
        <v>138.64999999999998</v>
      </c>
    </row>
    <row r="6905" spans="1:11" x14ac:dyDescent="0.2">
      <c r="A6905">
        <v>57403</v>
      </c>
      <c r="B6905" s="21">
        <v>45092</v>
      </c>
      <c r="C6905" s="26" t="s">
        <v>840</v>
      </c>
      <c r="D6905">
        <v>1</v>
      </c>
      <c r="E6905">
        <v>5</v>
      </c>
      <c r="F6905">
        <v>25</v>
      </c>
      <c r="G6905">
        <v>20.03</v>
      </c>
      <c r="H6905" t="str">
        <f>_xlfn.XLOOKUP(Table1[[#This Row],[MyyjäID]],myyjat!$A$2:$A$16,myyjat!$B$2:$B$16)</f>
        <v>Liisa</v>
      </c>
      <c r="I6905">
        <f>_xlfn.XLOOKUP(Table1[[#This Row],[Tuotenumero]],tuotteet!$A$2:$A$26,tuotteet!$C$2:$C$26)</f>
        <v>4</v>
      </c>
      <c r="J6905" t="str">
        <f>_xlfn.XLOOKUP(Table1[[#This Row],[ryhmäID]],ryhmat!$A$2:$A$7,ryhmat!$B$2:$B$7)</f>
        <v>Tarvikkeet</v>
      </c>
      <c r="K6905">
        <f>Table1[[#This Row],[Myyntihinta]]-Table1[[#This Row],[Ostohinta]]</f>
        <v>4.9699999999999989</v>
      </c>
    </row>
    <row r="6906" spans="1:11" x14ac:dyDescent="0.2">
      <c r="A6906">
        <v>57404</v>
      </c>
      <c r="B6906" s="21">
        <v>45093</v>
      </c>
      <c r="C6906" s="26" t="s">
        <v>838</v>
      </c>
      <c r="D6906">
        <v>1</v>
      </c>
      <c r="E6906">
        <v>15</v>
      </c>
      <c r="F6906">
        <v>633</v>
      </c>
      <c r="G6906">
        <v>501.13</v>
      </c>
      <c r="H6906" t="str">
        <f>_xlfn.XLOOKUP(Table1[[#This Row],[MyyjäID]],myyjat!$A$2:$A$16,myyjat!$B$2:$B$16)</f>
        <v>Sohvi</v>
      </c>
      <c r="I6906">
        <f>_xlfn.XLOOKUP(Table1[[#This Row],[Tuotenumero]],tuotteet!$A$2:$A$26,tuotteet!$C$2:$C$26)</f>
        <v>3</v>
      </c>
      <c r="J6906" t="str">
        <f>_xlfn.XLOOKUP(Table1[[#This Row],[ryhmäID]],ryhmat!$A$2:$A$7,ryhmat!$B$2:$B$7)</f>
        <v>TV</v>
      </c>
      <c r="K6906">
        <f>Table1[[#This Row],[Myyntihinta]]-Table1[[#This Row],[Ostohinta]]</f>
        <v>131.87</v>
      </c>
    </row>
    <row r="6907" spans="1:11" x14ac:dyDescent="0.2">
      <c r="A6907">
        <v>57405</v>
      </c>
      <c r="B6907" s="21">
        <v>45093</v>
      </c>
      <c r="C6907" s="26" t="s">
        <v>837</v>
      </c>
      <c r="D6907">
        <v>1</v>
      </c>
      <c r="E6907">
        <v>11</v>
      </c>
      <c r="F6907">
        <v>250</v>
      </c>
      <c r="G6907">
        <v>165.74</v>
      </c>
      <c r="H6907" t="str">
        <f>_xlfn.XLOOKUP(Table1[[#This Row],[MyyjäID]],myyjat!$A$2:$A$16,myyjat!$B$2:$B$16)</f>
        <v>Lisbeth</v>
      </c>
      <c r="I6907">
        <f>_xlfn.XLOOKUP(Table1[[#This Row],[Tuotenumero]],tuotteet!$A$2:$A$26,tuotteet!$C$2:$C$26)</f>
        <v>5</v>
      </c>
      <c r="J6907" t="str">
        <f>_xlfn.XLOOKUP(Table1[[#This Row],[ryhmäID]],ryhmat!$A$2:$A$7,ryhmat!$B$2:$B$7)</f>
        <v>Konsolit</v>
      </c>
      <c r="K6907">
        <f>Table1[[#This Row],[Myyntihinta]]-Table1[[#This Row],[Ostohinta]]</f>
        <v>84.259999999999991</v>
      </c>
    </row>
    <row r="6908" spans="1:11" x14ac:dyDescent="0.2">
      <c r="A6908">
        <v>57406</v>
      </c>
      <c r="B6908" s="21">
        <v>45094</v>
      </c>
      <c r="C6908" s="26" t="s">
        <v>839</v>
      </c>
      <c r="D6908">
        <v>1</v>
      </c>
      <c r="E6908">
        <v>3</v>
      </c>
      <c r="F6908">
        <v>954</v>
      </c>
      <c r="G6908">
        <v>516.79</v>
      </c>
      <c r="H6908" t="str">
        <f>_xlfn.XLOOKUP(Table1[[#This Row],[MyyjäID]],myyjat!$A$2:$A$16,myyjat!$B$2:$B$16)</f>
        <v>Pekka</v>
      </c>
      <c r="I6908">
        <f>_xlfn.XLOOKUP(Table1[[#This Row],[Tuotenumero]],tuotteet!$A$2:$A$26,tuotteet!$C$2:$C$26)</f>
        <v>3</v>
      </c>
      <c r="J6908" t="str">
        <f>_xlfn.XLOOKUP(Table1[[#This Row],[ryhmäID]],ryhmat!$A$2:$A$7,ryhmat!$B$2:$B$7)</f>
        <v>TV</v>
      </c>
      <c r="K6908">
        <f>Table1[[#This Row],[Myyntihinta]]-Table1[[#This Row],[Ostohinta]]</f>
        <v>437.21000000000004</v>
      </c>
    </row>
    <row r="6909" spans="1:11" x14ac:dyDescent="0.2">
      <c r="A6909">
        <v>57407</v>
      </c>
      <c r="B6909" s="21">
        <v>45094</v>
      </c>
      <c r="C6909" s="26" t="s">
        <v>835</v>
      </c>
      <c r="D6909">
        <v>1</v>
      </c>
      <c r="E6909">
        <v>7</v>
      </c>
      <c r="F6909">
        <v>158</v>
      </c>
      <c r="G6909">
        <v>88.39</v>
      </c>
      <c r="H6909" t="str">
        <f>_xlfn.XLOOKUP(Table1[[#This Row],[MyyjäID]],myyjat!$A$2:$A$16,myyjat!$B$2:$B$16)</f>
        <v>Rauno</v>
      </c>
      <c r="I6909">
        <f>_xlfn.XLOOKUP(Table1[[#This Row],[Tuotenumero]],tuotteet!$A$2:$A$26,tuotteet!$C$2:$C$26)</f>
        <v>6</v>
      </c>
      <c r="J6909" t="str">
        <f>_xlfn.XLOOKUP(Table1[[#This Row],[ryhmäID]],ryhmat!$A$2:$A$7,ryhmat!$B$2:$B$7)</f>
        <v>Digiboxit</v>
      </c>
      <c r="K6909">
        <f>Table1[[#This Row],[Myyntihinta]]-Table1[[#This Row],[Ostohinta]]</f>
        <v>69.61</v>
      </c>
    </row>
    <row r="6910" spans="1:11" x14ac:dyDescent="0.2">
      <c r="A6910">
        <v>57408</v>
      </c>
      <c r="B6910" s="21">
        <v>45094</v>
      </c>
      <c r="C6910" s="26" t="s">
        <v>840</v>
      </c>
      <c r="D6910">
        <v>1</v>
      </c>
      <c r="E6910">
        <v>2</v>
      </c>
      <c r="F6910">
        <v>25</v>
      </c>
      <c r="G6910">
        <v>20.010000000000002</v>
      </c>
      <c r="H6910" t="str">
        <f>_xlfn.XLOOKUP(Table1[[#This Row],[MyyjäID]],myyjat!$A$2:$A$16,myyjat!$B$2:$B$16)</f>
        <v>Petteri</v>
      </c>
      <c r="I6910">
        <f>_xlfn.XLOOKUP(Table1[[#This Row],[Tuotenumero]],tuotteet!$A$2:$A$26,tuotteet!$C$2:$C$26)</f>
        <v>4</v>
      </c>
      <c r="J6910" t="str">
        <f>_xlfn.XLOOKUP(Table1[[#This Row],[ryhmäID]],ryhmat!$A$2:$A$7,ryhmat!$B$2:$B$7)</f>
        <v>Tarvikkeet</v>
      </c>
      <c r="K6910">
        <f>Table1[[#This Row],[Myyntihinta]]-Table1[[#This Row],[Ostohinta]]</f>
        <v>4.9899999999999984</v>
      </c>
    </row>
    <row r="6911" spans="1:11" x14ac:dyDescent="0.2">
      <c r="A6911">
        <v>57409</v>
      </c>
      <c r="B6911" s="21">
        <v>45095</v>
      </c>
      <c r="C6911" s="26" t="s">
        <v>836</v>
      </c>
      <c r="D6911">
        <v>1</v>
      </c>
      <c r="E6911">
        <v>1</v>
      </c>
      <c r="F6911">
        <v>259</v>
      </c>
      <c r="G6911">
        <v>124.8</v>
      </c>
      <c r="H6911" t="str">
        <f>_xlfn.XLOOKUP(Table1[[#This Row],[MyyjäID]],myyjat!$A$2:$A$16,myyjat!$B$2:$B$16)</f>
        <v>Jani</v>
      </c>
      <c r="I6911">
        <f>_xlfn.XLOOKUP(Table1[[#This Row],[Tuotenumero]],tuotteet!$A$2:$A$26,tuotteet!$C$2:$C$26)</f>
        <v>6</v>
      </c>
      <c r="J6911" t="str">
        <f>_xlfn.XLOOKUP(Table1[[#This Row],[ryhmäID]],ryhmat!$A$2:$A$7,ryhmat!$B$2:$B$7)</f>
        <v>Digiboxit</v>
      </c>
      <c r="K6911">
        <f>Table1[[#This Row],[Myyntihinta]]-Table1[[#This Row],[Ostohinta]]</f>
        <v>134.19999999999999</v>
      </c>
    </row>
    <row r="6912" spans="1:11" x14ac:dyDescent="0.2">
      <c r="A6912">
        <v>57410</v>
      </c>
      <c r="B6912" s="21">
        <v>45096</v>
      </c>
      <c r="C6912" s="26" t="s">
        <v>838</v>
      </c>
      <c r="D6912">
        <v>1</v>
      </c>
      <c r="E6912">
        <v>3</v>
      </c>
      <c r="F6912">
        <v>637</v>
      </c>
      <c r="G6912">
        <v>516.11</v>
      </c>
      <c r="H6912" t="str">
        <f>_xlfn.XLOOKUP(Table1[[#This Row],[MyyjäID]],myyjat!$A$2:$A$16,myyjat!$B$2:$B$16)</f>
        <v>Pekka</v>
      </c>
      <c r="I6912">
        <f>_xlfn.XLOOKUP(Table1[[#This Row],[Tuotenumero]],tuotteet!$A$2:$A$26,tuotteet!$C$2:$C$26)</f>
        <v>3</v>
      </c>
      <c r="J6912" t="str">
        <f>_xlfn.XLOOKUP(Table1[[#This Row],[ryhmäID]],ryhmat!$A$2:$A$7,ryhmat!$B$2:$B$7)</f>
        <v>TV</v>
      </c>
      <c r="K6912">
        <f>Table1[[#This Row],[Myyntihinta]]-Table1[[#This Row],[Ostohinta]]</f>
        <v>120.88999999999999</v>
      </c>
    </row>
    <row r="6913" spans="1:11" x14ac:dyDescent="0.2">
      <c r="A6913">
        <v>57411</v>
      </c>
      <c r="B6913" s="21">
        <v>45096</v>
      </c>
      <c r="C6913" s="26" t="s">
        <v>834</v>
      </c>
      <c r="D6913">
        <v>1</v>
      </c>
      <c r="E6913">
        <v>18</v>
      </c>
      <c r="F6913">
        <v>233</v>
      </c>
      <c r="G6913">
        <v>165.61</v>
      </c>
      <c r="H6913" t="str">
        <f>_xlfn.XLOOKUP(Table1[[#This Row],[MyyjäID]],myyjat!$A$2:$A$16,myyjat!$B$2:$B$16)</f>
        <v>Juhani</v>
      </c>
      <c r="I6913">
        <f>_xlfn.XLOOKUP(Table1[[#This Row],[Tuotenumero]],tuotteet!$A$2:$A$26,tuotteet!$C$2:$C$26)</f>
        <v>2</v>
      </c>
      <c r="J6913" t="str">
        <f>_xlfn.XLOOKUP(Table1[[#This Row],[ryhmäID]],ryhmat!$A$2:$A$7,ryhmat!$B$2:$B$7)</f>
        <v>Kuvantoisto</v>
      </c>
      <c r="K6913">
        <f>Table1[[#This Row],[Myyntihinta]]-Table1[[#This Row],[Ostohinta]]</f>
        <v>67.389999999999986</v>
      </c>
    </row>
    <row r="6914" spans="1:11" x14ac:dyDescent="0.2">
      <c r="A6914">
        <v>57412</v>
      </c>
      <c r="B6914" s="21">
        <v>45098</v>
      </c>
      <c r="C6914" s="26" t="s">
        <v>840</v>
      </c>
      <c r="D6914">
        <v>1</v>
      </c>
      <c r="E6914">
        <v>7</v>
      </c>
      <c r="F6914">
        <v>26</v>
      </c>
      <c r="G6914">
        <v>19.28</v>
      </c>
      <c r="H6914" t="str">
        <f>_xlfn.XLOOKUP(Table1[[#This Row],[MyyjäID]],myyjat!$A$2:$A$16,myyjat!$B$2:$B$16)</f>
        <v>Rauno</v>
      </c>
      <c r="I6914">
        <f>_xlfn.XLOOKUP(Table1[[#This Row],[Tuotenumero]],tuotteet!$A$2:$A$26,tuotteet!$C$2:$C$26)</f>
        <v>4</v>
      </c>
      <c r="J6914" t="str">
        <f>_xlfn.XLOOKUP(Table1[[#This Row],[ryhmäID]],ryhmat!$A$2:$A$7,ryhmat!$B$2:$B$7)</f>
        <v>Tarvikkeet</v>
      </c>
      <c r="K6914">
        <f>Table1[[#This Row],[Myyntihinta]]-Table1[[#This Row],[Ostohinta]]</f>
        <v>6.7199999999999989</v>
      </c>
    </row>
    <row r="6915" spans="1:11" x14ac:dyDescent="0.2">
      <c r="A6915">
        <v>57413</v>
      </c>
      <c r="B6915" s="21">
        <v>45099</v>
      </c>
      <c r="C6915" s="26" t="s">
        <v>837</v>
      </c>
      <c r="D6915">
        <v>1</v>
      </c>
      <c r="E6915">
        <v>9</v>
      </c>
      <c r="F6915">
        <v>243</v>
      </c>
      <c r="G6915">
        <v>162.74</v>
      </c>
      <c r="H6915" t="str">
        <f>_xlfn.XLOOKUP(Table1[[#This Row],[MyyjäID]],myyjat!$A$2:$A$16,myyjat!$B$2:$B$16)</f>
        <v>Maija</v>
      </c>
      <c r="I6915">
        <f>_xlfn.XLOOKUP(Table1[[#This Row],[Tuotenumero]],tuotteet!$A$2:$A$26,tuotteet!$C$2:$C$26)</f>
        <v>5</v>
      </c>
      <c r="J6915" t="str">
        <f>_xlfn.XLOOKUP(Table1[[#This Row],[ryhmäID]],ryhmat!$A$2:$A$7,ryhmat!$B$2:$B$7)</f>
        <v>Konsolit</v>
      </c>
      <c r="K6915">
        <f>Table1[[#This Row],[Myyntihinta]]-Table1[[#This Row],[Ostohinta]]</f>
        <v>80.259999999999991</v>
      </c>
    </row>
    <row r="6916" spans="1:11" x14ac:dyDescent="0.2">
      <c r="A6916">
        <v>57414</v>
      </c>
      <c r="B6916" s="21">
        <v>45100</v>
      </c>
      <c r="C6916" s="26" t="s">
        <v>839</v>
      </c>
      <c r="D6916">
        <v>1</v>
      </c>
      <c r="E6916">
        <v>5</v>
      </c>
      <c r="F6916">
        <v>918</v>
      </c>
      <c r="G6916">
        <v>478.76</v>
      </c>
      <c r="H6916" t="str">
        <f>_xlfn.XLOOKUP(Table1[[#This Row],[MyyjäID]],myyjat!$A$2:$A$16,myyjat!$B$2:$B$16)</f>
        <v>Liisa</v>
      </c>
      <c r="I6916">
        <f>_xlfn.XLOOKUP(Table1[[#This Row],[Tuotenumero]],tuotteet!$A$2:$A$26,tuotteet!$C$2:$C$26)</f>
        <v>3</v>
      </c>
      <c r="J6916" t="str">
        <f>_xlfn.XLOOKUP(Table1[[#This Row],[ryhmäID]],ryhmat!$A$2:$A$7,ryhmat!$B$2:$B$7)</f>
        <v>TV</v>
      </c>
      <c r="K6916">
        <f>Table1[[#This Row],[Myyntihinta]]-Table1[[#This Row],[Ostohinta]]</f>
        <v>439.24</v>
      </c>
    </row>
    <row r="6917" spans="1:11" x14ac:dyDescent="0.2">
      <c r="A6917">
        <v>57415</v>
      </c>
      <c r="B6917" s="21">
        <v>45100</v>
      </c>
      <c r="C6917" s="26" t="s">
        <v>840</v>
      </c>
      <c r="D6917">
        <v>1</v>
      </c>
      <c r="E6917">
        <v>6</v>
      </c>
      <c r="F6917">
        <v>26</v>
      </c>
      <c r="G6917">
        <v>19.73</v>
      </c>
      <c r="H6917" t="str">
        <f>_xlfn.XLOOKUP(Table1[[#This Row],[MyyjäID]],myyjat!$A$2:$A$16,myyjat!$B$2:$B$16)</f>
        <v>Hessu</v>
      </c>
      <c r="I6917">
        <f>_xlfn.XLOOKUP(Table1[[#This Row],[Tuotenumero]],tuotteet!$A$2:$A$26,tuotteet!$C$2:$C$26)</f>
        <v>4</v>
      </c>
      <c r="J6917" t="str">
        <f>_xlfn.XLOOKUP(Table1[[#This Row],[ryhmäID]],ryhmat!$A$2:$A$7,ryhmat!$B$2:$B$7)</f>
        <v>Tarvikkeet</v>
      </c>
      <c r="K6917">
        <f>Table1[[#This Row],[Myyntihinta]]-Table1[[#This Row],[Ostohinta]]</f>
        <v>6.27</v>
      </c>
    </row>
    <row r="6918" spans="1:11" x14ac:dyDescent="0.2">
      <c r="A6918">
        <v>57416</v>
      </c>
      <c r="B6918" s="21">
        <v>45101</v>
      </c>
      <c r="C6918" s="26" t="s">
        <v>836</v>
      </c>
      <c r="D6918">
        <v>1</v>
      </c>
      <c r="E6918">
        <v>19</v>
      </c>
      <c r="F6918">
        <v>255</v>
      </c>
      <c r="G6918">
        <v>131.62</v>
      </c>
      <c r="H6918" t="str">
        <f>_xlfn.XLOOKUP(Table1[[#This Row],[MyyjäID]],myyjat!$A$2:$A$16,myyjat!$B$2:$B$16)</f>
        <v>Valtteri</v>
      </c>
      <c r="I6918">
        <f>_xlfn.XLOOKUP(Table1[[#This Row],[Tuotenumero]],tuotteet!$A$2:$A$26,tuotteet!$C$2:$C$26)</f>
        <v>6</v>
      </c>
      <c r="J6918" t="str">
        <f>_xlfn.XLOOKUP(Table1[[#This Row],[ryhmäID]],ryhmat!$A$2:$A$7,ryhmat!$B$2:$B$7)</f>
        <v>Digiboxit</v>
      </c>
      <c r="K6918">
        <f>Table1[[#This Row],[Myyntihinta]]-Table1[[#This Row],[Ostohinta]]</f>
        <v>123.38</v>
      </c>
    </row>
    <row r="6919" spans="1:11" x14ac:dyDescent="0.2">
      <c r="A6919">
        <v>57417</v>
      </c>
      <c r="B6919" s="21">
        <v>45102</v>
      </c>
      <c r="C6919" s="26" t="s">
        <v>840</v>
      </c>
      <c r="D6919">
        <v>1</v>
      </c>
      <c r="E6919">
        <v>16</v>
      </c>
      <c r="F6919">
        <v>24</v>
      </c>
      <c r="G6919">
        <v>19.28</v>
      </c>
      <c r="H6919" t="str">
        <f>_xlfn.XLOOKUP(Table1[[#This Row],[MyyjäID]],myyjat!$A$2:$A$16,myyjat!$B$2:$B$16)</f>
        <v>Sanni</v>
      </c>
      <c r="I6919">
        <f>_xlfn.XLOOKUP(Table1[[#This Row],[Tuotenumero]],tuotteet!$A$2:$A$26,tuotteet!$C$2:$C$26)</f>
        <v>4</v>
      </c>
      <c r="J6919" t="str">
        <f>_xlfn.XLOOKUP(Table1[[#This Row],[ryhmäID]],ryhmat!$A$2:$A$7,ryhmat!$B$2:$B$7)</f>
        <v>Tarvikkeet</v>
      </c>
      <c r="K6919">
        <f>Table1[[#This Row],[Myyntihinta]]-Table1[[#This Row],[Ostohinta]]</f>
        <v>4.7199999999999989</v>
      </c>
    </row>
    <row r="6920" spans="1:11" x14ac:dyDescent="0.2">
      <c r="A6920">
        <v>57418</v>
      </c>
      <c r="B6920" s="21">
        <v>45103</v>
      </c>
      <c r="C6920" s="26" t="s">
        <v>838</v>
      </c>
      <c r="D6920">
        <v>1</v>
      </c>
      <c r="E6920">
        <v>7</v>
      </c>
      <c r="F6920">
        <v>688</v>
      </c>
      <c r="G6920">
        <v>501.83</v>
      </c>
      <c r="H6920" t="str">
        <f>_xlfn.XLOOKUP(Table1[[#This Row],[MyyjäID]],myyjat!$A$2:$A$16,myyjat!$B$2:$B$16)</f>
        <v>Rauno</v>
      </c>
      <c r="I6920">
        <f>_xlfn.XLOOKUP(Table1[[#This Row],[Tuotenumero]],tuotteet!$A$2:$A$26,tuotteet!$C$2:$C$26)</f>
        <v>3</v>
      </c>
      <c r="J6920" t="str">
        <f>_xlfn.XLOOKUP(Table1[[#This Row],[ryhmäID]],ryhmat!$A$2:$A$7,ryhmat!$B$2:$B$7)</f>
        <v>TV</v>
      </c>
      <c r="K6920">
        <f>Table1[[#This Row],[Myyntihinta]]-Table1[[#This Row],[Ostohinta]]</f>
        <v>186.17000000000002</v>
      </c>
    </row>
    <row r="6921" spans="1:11" x14ac:dyDescent="0.2">
      <c r="A6921">
        <v>57419</v>
      </c>
      <c r="B6921" s="21">
        <v>45103</v>
      </c>
      <c r="C6921" s="26" t="s">
        <v>835</v>
      </c>
      <c r="D6921">
        <v>1</v>
      </c>
      <c r="E6921">
        <v>5</v>
      </c>
      <c r="F6921">
        <v>166</v>
      </c>
      <c r="G6921">
        <v>95.71</v>
      </c>
      <c r="H6921" t="str">
        <f>_xlfn.XLOOKUP(Table1[[#This Row],[MyyjäID]],myyjat!$A$2:$A$16,myyjat!$B$2:$B$16)</f>
        <v>Liisa</v>
      </c>
      <c r="I6921">
        <f>_xlfn.XLOOKUP(Table1[[#This Row],[Tuotenumero]],tuotteet!$A$2:$A$26,tuotteet!$C$2:$C$26)</f>
        <v>6</v>
      </c>
      <c r="J6921" t="str">
        <f>_xlfn.XLOOKUP(Table1[[#This Row],[ryhmäID]],ryhmat!$A$2:$A$7,ryhmat!$B$2:$B$7)</f>
        <v>Digiboxit</v>
      </c>
      <c r="K6921">
        <f>Table1[[#This Row],[Myyntihinta]]-Table1[[#This Row],[Ostohinta]]</f>
        <v>70.290000000000006</v>
      </c>
    </row>
    <row r="6922" spans="1:11" x14ac:dyDescent="0.2">
      <c r="A6922">
        <v>57420</v>
      </c>
      <c r="B6922" s="21">
        <v>45104</v>
      </c>
      <c r="C6922" s="26" t="s">
        <v>839</v>
      </c>
      <c r="D6922">
        <v>1</v>
      </c>
      <c r="E6922">
        <v>16</v>
      </c>
      <c r="F6922">
        <v>976</v>
      </c>
      <c r="G6922">
        <v>521.15</v>
      </c>
      <c r="H6922" t="str">
        <f>_xlfn.XLOOKUP(Table1[[#This Row],[MyyjäID]],myyjat!$A$2:$A$16,myyjat!$B$2:$B$16)</f>
        <v>Sanni</v>
      </c>
      <c r="I6922">
        <f>_xlfn.XLOOKUP(Table1[[#This Row],[Tuotenumero]],tuotteet!$A$2:$A$26,tuotteet!$C$2:$C$26)</f>
        <v>3</v>
      </c>
      <c r="J6922" t="str">
        <f>_xlfn.XLOOKUP(Table1[[#This Row],[ryhmäID]],ryhmat!$A$2:$A$7,ryhmat!$B$2:$B$7)</f>
        <v>TV</v>
      </c>
      <c r="K6922">
        <f>Table1[[#This Row],[Myyntihinta]]-Table1[[#This Row],[Ostohinta]]</f>
        <v>454.85</v>
      </c>
    </row>
    <row r="6923" spans="1:11" x14ac:dyDescent="0.2">
      <c r="A6923">
        <v>57421</v>
      </c>
      <c r="B6923" s="21">
        <v>45105</v>
      </c>
      <c r="C6923" s="26" t="s">
        <v>837</v>
      </c>
      <c r="D6923">
        <v>1</v>
      </c>
      <c r="E6923">
        <v>10</v>
      </c>
      <c r="F6923">
        <v>241</v>
      </c>
      <c r="G6923">
        <v>153.53</v>
      </c>
      <c r="H6923" t="str">
        <f>_xlfn.XLOOKUP(Table1[[#This Row],[MyyjäID]],myyjat!$A$2:$A$16,myyjat!$B$2:$B$16)</f>
        <v>Jenni</v>
      </c>
      <c r="I6923">
        <f>_xlfn.XLOOKUP(Table1[[#This Row],[Tuotenumero]],tuotteet!$A$2:$A$26,tuotteet!$C$2:$C$26)</f>
        <v>5</v>
      </c>
      <c r="J6923" t="str">
        <f>_xlfn.XLOOKUP(Table1[[#This Row],[ryhmäID]],ryhmat!$A$2:$A$7,ryhmat!$B$2:$B$7)</f>
        <v>Konsolit</v>
      </c>
      <c r="K6923">
        <f>Table1[[#This Row],[Myyntihinta]]-Table1[[#This Row],[Ostohinta]]</f>
        <v>87.47</v>
      </c>
    </row>
    <row r="6924" spans="1:11" x14ac:dyDescent="0.2">
      <c r="A6924">
        <v>57422</v>
      </c>
      <c r="B6924" s="21">
        <v>45106</v>
      </c>
      <c r="C6924" s="26" t="s">
        <v>834</v>
      </c>
      <c r="D6924">
        <v>1</v>
      </c>
      <c r="E6924">
        <v>15</v>
      </c>
      <c r="F6924">
        <v>223</v>
      </c>
      <c r="G6924">
        <v>170.16</v>
      </c>
      <c r="H6924" t="str">
        <f>_xlfn.XLOOKUP(Table1[[#This Row],[MyyjäID]],myyjat!$A$2:$A$16,myyjat!$B$2:$B$16)</f>
        <v>Sohvi</v>
      </c>
      <c r="I6924">
        <f>_xlfn.XLOOKUP(Table1[[#This Row],[Tuotenumero]],tuotteet!$A$2:$A$26,tuotteet!$C$2:$C$26)</f>
        <v>2</v>
      </c>
      <c r="J6924" t="str">
        <f>_xlfn.XLOOKUP(Table1[[#This Row],[ryhmäID]],ryhmat!$A$2:$A$7,ryhmat!$B$2:$B$7)</f>
        <v>Kuvantoisto</v>
      </c>
      <c r="K6924">
        <f>Table1[[#This Row],[Myyntihinta]]-Table1[[#This Row],[Ostohinta]]</f>
        <v>52.84</v>
      </c>
    </row>
    <row r="6925" spans="1:11" x14ac:dyDescent="0.2">
      <c r="A6925">
        <v>57423</v>
      </c>
      <c r="B6925" s="21">
        <v>45106</v>
      </c>
      <c r="C6925" s="26" t="s">
        <v>840</v>
      </c>
      <c r="D6925">
        <v>1</v>
      </c>
      <c r="E6925">
        <v>10</v>
      </c>
      <c r="F6925">
        <v>25</v>
      </c>
      <c r="G6925">
        <v>19.96</v>
      </c>
      <c r="H6925" t="str">
        <f>_xlfn.XLOOKUP(Table1[[#This Row],[MyyjäID]],myyjat!$A$2:$A$16,myyjat!$B$2:$B$16)</f>
        <v>Jenni</v>
      </c>
      <c r="I6925">
        <f>_xlfn.XLOOKUP(Table1[[#This Row],[Tuotenumero]],tuotteet!$A$2:$A$26,tuotteet!$C$2:$C$26)</f>
        <v>4</v>
      </c>
      <c r="J6925" t="str">
        <f>_xlfn.XLOOKUP(Table1[[#This Row],[ryhmäID]],ryhmat!$A$2:$A$7,ryhmat!$B$2:$B$7)</f>
        <v>Tarvikkeet</v>
      </c>
      <c r="K6925">
        <f>Table1[[#This Row],[Myyntihinta]]-Table1[[#This Row],[Ostohinta]]</f>
        <v>5.0399999999999991</v>
      </c>
    </row>
    <row r="6926" spans="1:11" x14ac:dyDescent="0.2">
      <c r="A6926">
        <v>57424</v>
      </c>
      <c r="B6926" s="21">
        <v>45106</v>
      </c>
      <c r="C6926" s="26" t="s">
        <v>836</v>
      </c>
      <c r="D6926">
        <v>1</v>
      </c>
      <c r="E6926">
        <v>14</v>
      </c>
      <c r="F6926">
        <v>234</v>
      </c>
      <c r="G6926">
        <v>134.1</v>
      </c>
      <c r="H6926" t="str">
        <f>_xlfn.XLOOKUP(Table1[[#This Row],[MyyjäID]],myyjat!$A$2:$A$16,myyjat!$B$2:$B$16)</f>
        <v>Hillevi</v>
      </c>
      <c r="I6926">
        <f>_xlfn.XLOOKUP(Table1[[#This Row],[Tuotenumero]],tuotteet!$A$2:$A$26,tuotteet!$C$2:$C$26)</f>
        <v>6</v>
      </c>
      <c r="J6926" t="str">
        <f>_xlfn.XLOOKUP(Table1[[#This Row],[ryhmäID]],ryhmat!$A$2:$A$7,ryhmat!$B$2:$B$7)</f>
        <v>Digiboxit</v>
      </c>
      <c r="K6926">
        <f>Table1[[#This Row],[Myyntihinta]]-Table1[[#This Row],[Ostohinta]]</f>
        <v>99.9</v>
      </c>
    </row>
    <row r="6927" spans="1:11" x14ac:dyDescent="0.2">
      <c r="A6927">
        <v>57425</v>
      </c>
      <c r="B6927" s="21">
        <v>45107</v>
      </c>
      <c r="C6927" s="26" t="s">
        <v>839</v>
      </c>
      <c r="D6927">
        <v>1</v>
      </c>
      <c r="E6927">
        <v>9</v>
      </c>
      <c r="F6927">
        <v>960</v>
      </c>
      <c r="G6927">
        <v>478.47</v>
      </c>
      <c r="H6927" t="str">
        <f>_xlfn.XLOOKUP(Table1[[#This Row],[MyyjäID]],myyjat!$A$2:$A$16,myyjat!$B$2:$B$16)</f>
        <v>Maija</v>
      </c>
      <c r="I6927">
        <f>_xlfn.XLOOKUP(Table1[[#This Row],[Tuotenumero]],tuotteet!$A$2:$A$26,tuotteet!$C$2:$C$26)</f>
        <v>3</v>
      </c>
      <c r="J6927" t="str">
        <f>_xlfn.XLOOKUP(Table1[[#This Row],[ryhmäID]],ryhmat!$A$2:$A$7,ryhmat!$B$2:$B$7)</f>
        <v>TV</v>
      </c>
      <c r="K6927">
        <f>Table1[[#This Row],[Myyntihinta]]-Table1[[#This Row],[Ostohinta]]</f>
        <v>481.53</v>
      </c>
    </row>
    <row r="6928" spans="1:11" x14ac:dyDescent="0.2">
      <c r="A6928">
        <v>57426</v>
      </c>
      <c r="B6928" s="21">
        <v>45108</v>
      </c>
      <c r="C6928" s="26" t="s">
        <v>837</v>
      </c>
      <c r="D6928">
        <v>1</v>
      </c>
      <c r="E6928">
        <v>16</v>
      </c>
      <c r="F6928">
        <v>259</v>
      </c>
      <c r="G6928">
        <v>168.94</v>
      </c>
      <c r="H6928" t="str">
        <f>_xlfn.XLOOKUP(Table1[[#This Row],[MyyjäID]],myyjat!$A$2:$A$16,myyjat!$B$2:$B$16)</f>
        <v>Sanni</v>
      </c>
      <c r="I6928">
        <f>_xlfn.XLOOKUP(Table1[[#This Row],[Tuotenumero]],tuotteet!$A$2:$A$26,tuotteet!$C$2:$C$26)</f>
        <v>5</v>
      </c>
      <c r="J6928" t="str">
        <f>_xlfn.XLOOKUP(Table1[[#This Row],[ryhmäID]],ryhmat!$A$2:$A$7,ryhmat!$B$2:$B$7)</f>
        <v>Konsolit</v>
      </c>
      <c r="K6928">
        <f>Table1[[#This Row],[Myyntihinta]]-Table1[[#This Row],[Ostohinta]]</f>
        <v>90.06</v>
      </c>
    </row>
    <row r="6929" spans="1:11" x14ac:dyDescent="0.2">
      <c r="A6929">
        <v>57427</v>
      </c>
      <c r="B6929" s="21">
        <v>45109</v>
      </c>
      <c r="C6929" s="26" t="s">
        <v>838</v>
      </c>
      <c r="D6929">
        <v>1</v>
      </c>
      <c r="E6929">
        <v>19</v>
      </c>
      <c r="F6929">
        <v>677</v>
      </c>
      <c r="G6929">
        <v>471.68</v>
      </c>
      <c r="H6929" t="str">
        <f>_xlfn.XLOOKUP(Table1[[#This Row],[MyyjäID]],myyjat!$A$2:$A$16,myyjat!$B$2:$B$16)</f>
        <v>Valtteri</v>
      </c>
      <c r="I6929">
        <f>_xlfn.XLOOKUP(Table1[[#This Row],[Tuotenumero]],tuotteet!$A$2:$A$26,tuotteet!$C$2:$C$26)</f>
        <v>3</v>
      </c>
      <c r="J6929" t="str">
        <f>_xlfn.XLOOKUP(Table1[[#This Row],[ryhmäID]],ryhmat!$A$2:$A$7,ryhmat!$B$2:$B$7)</f>
        <v>TV</v>
      </c>
      <c r="K6929">
        <f>Table1[[#This Row],[Myyntihinta]]-Table1[[#This Row],[Ostohinta]]</f>
        <v>205.32</v>
      </c>
    </row>
    <row r="6930" spans="1:11" x14ac:dyDescent="0.2">
      <c r="A6930">
        <v>57428</v>
      </c>
      <c r="B6930" s="21">
        <v>45110</v>
      </c>
      <c r="C6930" s="26" t="s">
        <v>840</v>
      </c>
      <c r="D6930">
        <v>1</v>
      </c>
      <c r="E6930">
        <v>9</v>
      </c>
      <c r="F6930">
        <v>25</v>
      </c>
      <c r="G6930">
        <v>20.29</v>
      </c>
      <c r="H6930" t="str">
        <f>_xlfn.XLOOKUP(Table1[[#This Row],[MyyjäID]],myyjat!$A$2:$A$16,myyjat!$B$2:$B$16)</f>
        <v>Maija</v>
      </c>
      <c r="I6930">
        <f>_xlfn.XLOOKUP(Table1[[#This Row],[Tuotenumero]],tuotteet!$A$2:$A$26,tuotteet!$C$2:$C$26)</f>
        <v>4</v>
      </c>
      <c r="J6930" t="str">
        <f>_xlfn.XLOOKUP(Table1[[#This Row],[ryhmäID]],ryhmat!$A$2:$A$7,ryhmat!$B$2:$B$7)</f>
        <v>Tarvikkeet</v>
      </c>
      <c r="K6930">
        <f>Table1[[#This Row],[Myyntihinta]]-Table1[[#This Row],[Ostohinta]]</f>
        <v>4.7100000000000009</v>
      </c>
    </row>
    <row r="6931" spans="1:11" x14ac:dyDescent="0.2">
      <c r="A6931">
        <v>57429</v>
      </c>
      <c r="B6931" s="21">
        <v>45111</v>
      </c>
      <c r="C6931" s="26" t="s">
        <v>835</v>
      </c>
      <c r="D6931">
        <v>1</v>
      </c>
      <c r="E6931">
        <v>18</v>
      </c>
      <c r="F6931">
        <v>162</v>
      </c>
      <c r="G6931">
        <v>93.9</v>
      </c>
      <c r="H6931" t="str">
        <f>_xlfn.XLOOKUP(Table1[[#This Row],[MyyjäID]],myyjat!$A$2:$A$16,myyjat!$B$2:$B$16)</f>
        <v>Juhani</v>
      </c>
      <c r="I6931">
        <f>_xlfn.XLOOKUP(Table1[[#This Row],[Tuotenumero]],tuotteet!$A$2:$A$26,tuotteet!$C$2:$C$26)</f>
        <v>6</v>
      </c>
      <c r="J6931" t="str">
        <f>_xlfn.XLOOKUP(Table1[[#This Row],[ryhmäID]],ryhmat!$A$2:$A$7,ryhmat!$B$2:$B$7)</f>
        <v>Digiboxit</v>
      </c>
      <c r="K6931">
        <f>Table1[[#This Row],[Myyntihinta]]-Table1[[#This Row],[Ostohinta]]</f>
        <v>68.099999999999994</v>
      </c>
    </row>
    <row r="6932" spans="1:11" x14ac:dyDescent="0.2">
      <c r="A6932">
        <v>57430</v>
      </c>
      <c r="B6932" s="21">
        <v>45112</v>
      </c>
      <c r="C6932" s="26" t="s">
        <v>839</v>
      </c>
      <c r="D6932">
        <v>1</v>
      </c>
      <c r="E6932">
        <v>5</v>
      </c>
      <c r="F6932">
        <v>887</v>
      </c>
      <c r="G6932">
        <v>506.28</v>
      </c>
      <c r="H6932" t="str">
        <f>_xlfn.XLOOKUP(Table1[[#This Row],[MyyjäID]],myyjat!$A$2:$A$16,myyjat!$B$2:$B$16)</f>
        <v>Liisa</v>
      </c>
      <c r="I6932">
        <f>_xlfn.XLOOKUP(Table1[[#This Row],[Tuotenumero]],tuotteet!$A$2:$A$26,tuotteet!$C$2:$C$26)</f>
        <v>3</v>
      </c>
      <c r="J6932" t="str">
        <f>_xlfn.XLOOKUP(Table1[[#This Row],[ryhmäID]],ryhmat!$A$2:$A$7,ryhmat!$B$2:$B$7)</f>
        <v>TV</v>
      </c>
      <c r="K6932">
        <f>Table1[[#This Row],[Myyntihinta]]-Table1[[#This Row],[Ostohinta]]</f>
        <v>380.72</v>
      </c>
    </row>
    <row r="6933" spans="1:11" x14ac:dyDescent="0.2">
      <c r="A6933">
        <v>57431</v>
      </c>
      <c r="B6933" s="21">
        <v>45114</v>
      </c>
      <c r="C6933" s="26" t="s">
        <v>840</v>
      </c>
      <c r="D6933">
        <v>1</v>
      </c>
      <c r="E6933">
        <v>16</v>
      </c>
      <c r="F6933">
        <v>24</v>
      </c>
      <c r="G6933">
        <v>19.59</v>
      </c>
      <c r="H6933" t="str">
        <f>_xlfn.XLOOKUP(Table1[[#This Row],[MyyjäID]],myyjat!$A$2:$A$16,myyjat!$B$2:$B$16)</f>
        <v>Sanni</v>
      </c>
      <c r="I6933">
        <f>_xlfn.XLOOKUP(Table1[[#This Row],[Tuotenumero]],tuotteet!$A$2:$A$26,tuotteet!$C$2:$C$26)</f>
        <v>4</v>
      </c>
      <c r="J6933" t="str">
        <f>_xlfn.XLOOKUP(Table1[[#This Row],[ryhmäID]],ryhmat!$A$2:$A$7,ryhmat!$B$2:$B$7)</f>
        <v>Tarvikkeet</v>
      </c>
      <c r="K6933">
        <f>Table1[[#This Row],[Myyntihinta]]-Table1[[#This Row],[Ostohinta]]</f>
        <v>4.41</v>
      </c>
    </row>
    <row r="6934" spans="1:11" x14ac:dyDescent="0.2">
      <c r="A6934">
        <v>57432</v>
      </c>
      <c r="B6934" s="21">
        <v>45114</v>
      </c>
      <c r="C6934" s="26" t="s">
        <v>836</v>
      </c>
      <c r="D6934">
        <v>1</v>
      </c>
      <c r="E6934">
        <v>11</v>
      </c>
      <c r="F6934">
        <v>248</v>
      </c>
      <c r="G6934">
        <v>130.18</v>
      </c>
      <c r="H6934" t="str">
        <f>_xlfn.XLOOKUP(Table1[[#This Row],[MyyjäID]],myyjat!$A$2:$A$16,myyjat!$B$2:$B$16)</f>
        <v>Lisbeth</v>
      </c>
      <c r="I6934">
        <f>_xlfn.XLOOKUP(Table1[[#This Row],[Tuotenumero]],tuotteet!$A$2:$A$26,tuotteet!$C$2:$C$26)</f>
        <v>6</v>
      </c>
      <c r="J6934" t="str">
        <f>_xlfn.XLOOKUP(Table1[[#This Row],[ryhmäID]],ryhmat!$A$2:$A$7,ryhmat!$B$2:$B$7)</f>
        <v>Digiboxit</v>
      </c>
      <c r="K6934">
        <f>Table1[[#This Row],[Myyntihinta]]-Table1[[#This Row],[Ostohinta]]</f>
        <v>117.82</v>
      </c>
    </row>
    <row r="6935" spans="1:11" x14ac:dyDescent="0.2">
      <c r="A6935">
        <v>57433</v>
      </c>
      <c r="B6935" s="21">
        <v>45115</v>
      </c>
      <c r="C6935" s="26" t="s">
        <v>834</v>
      </c>
      <c r="D6935">
        <v>1</v>
      </c>
      <c r="E6935">
        <v>1</v>
      </c>
      <c r="F6935">
        <v>240</v>
      </c>
      <c r="G6935">
        <v>163.61000000000001</v>
      </c>
      <c r="H6935" t="str">
        <f>_xlfn.XLOOKUP(Table1[[#This Row],[MyyjäID]],myyjat!$A$2:$A$16,myyjat!$B$2:$B$16)</f>
        <v>Jani</v>
      </c>
      <c r="I6935">
        <f>_xlfn.XLOOKUP(Table1[[#This Row],[Tuotenumero]],tuotteet!$A$2:$A$26,tuotteet!$C$2:$C$26)</f>
        <v>2</v>
      </c>
      <c r="J6935" t="str">
        <f>_xlfn.XLOOKUP(Table1[[#This Row],[ryhmäID]],ryhmat!$A$2:$A$7,ryhmat!$B$2:$B$7)</f>
        <v>Kuvantoisto</v>
      </c>
      <c r="K6935">
        <f>Table1[[#This Row],[Myyntihinta]]-Table1[[#This Row],[Ostohinta]]</f>
        <v>76.389999999999986</v>
      </c>
    </row>
    <row r="6936" spans="1:11" x14ac:dyDescent="0.2">
      <c r="A6936">
        <v>57434</v>
      </c>
      <c r="B6936" s="21">
        <v>45116</v>
      </c>
      <c r="C6936" s="26" t="s">
        <v>838</v>
      </c>
      <c r="D6936">
        <v>1</v>
      </c>
      <c r="E6936">
        <v>1</v>
      </c>
      <c r="F6936">
        <v>651</v>
      </c>
      <c r="G6936">
        <v>523.08000000000004</v>
      </c>
      <c r="H6936" t="str">
        <f>_xlfn.XLOOKUP(Table1[[#This Row],[MyyjäID]],myyjat!$A$2:$A$16,myyjat!$B$2:$B$16)</f>
        <v>Jani</v>
      </c>
      <c r="I6936">
        <f>_xlfn.XLOOKUP(Table1[[#This Row],[Tuotenumero]],tuotteet!$A$2:$A$26,tuotteet!$C$2:$C$26)</f>
        <v>3</v>
      </c>
      <c r="J6936" t="str">
        <f>_xlfn.XLOOKUP(Table1[[#This Row],[ryhmäID]],ryhmat!$A$2:$A$7,ryhmat!$B$2:$B$7)</f>
        <v>TV</v>
      </c>
      <c r="K6936">
        <f>Table1[[#This Row],[Myyntihinta]]-Table1[[#This Row],[Ostohinta]]</f>
        <v>127.91999999999996</v>
      </c>
    </row>
    <row r="6937" spans="1:11" x14ac:dyDescent="0.2">
      <c r="A6937">
        <v>57435</v>
      </c>
      <c r="B6937" s="21">
        <v>45116</v>
      </c>
      <c r="C6937" s="26" t="s">
        <v>840</v>
      </c>
      <c r="D6937">
        <v>1</v>
      </c>
      <c r="E6937">
        <v>10</v>
      </c>
      <c r="F6937">
        <v>26</v>
      </c>
      <c r="G6937">
        <v>20.86</v>
      </c>
      <c r="H6937" t="str">
        <f>_xlfn.XLOOKUP(Table1[[#This Row],[MyyjäID]],myyjat!$A$2:$A$16,myyjat!$B$2:$B$16)</f>
        <v>Jenni</v>
      </c>
      <c r="I6937">
        <f>_xlfn.XLOOKUP(Table1[[#This Row],[Tuotenumero]],tuotteet!$A$2:$A$26,tuotteet!$C$2:$C$26)</f>
        <v>4</v>
      </c>
      <c r="J6937" t="str">
        <f>_xlfn.XLOOKUP(Table1[[#This Row],[ryhmäID]],ryhmat!$A$2:$A$7,ryhmat!$B$2:$B$7)</f>
        <v>Tarvikkeet</v>
      </c>
      <c r="K6937">
        <f>Table1[[#This Row],[Myyntihinta]]-Table1[[#This Row],[Ostohinta]]</f>
        <v>5.1400000000000006</v>
      </c>
    </row>
    <row r="6938" spans="1:11" x14ac:dyDescent="0.2">
      <c r="A6938">
        <v>57436</v>
      </c>
      <c r="B6938" s="21">
        <v>45116</v>
      </c>
      <c r="C6938" s="26" t="s">
        <v>837</v>
      </c>
      <c r="D6938">
        <v>1</v>
      </c>
      <c r="E6938">
        <v>6</v>
      </c>
      <c r="F6938">
        <v>259</v>
      </c>
      <c r="G6938">
        <v>168.71</v>
      </c>
      <c r="H6938" t="str">
        <f>_xlfn.XLOOKUP(Table1[[#This Row],[MyyjäID]],myyjat!$A$2:$A$16,myyjat!$B$2:$B$16)</f>
        <v>Hessu</v>
      </c>
      <c r="I6938">
        <f>_xlfn.XLOOKUP(Table1[[#This Row],[Tuotenumero]],tuotteet!$A$2:$A$26,tuotteet!$C$2:$C$26)</f>
        <v>5</v>
      </c>
      <c r="J6938" t="str">
        <f>_xlfn.XLOOKUP(Table1[[#This Row],[ryhmäID]],ryhmat!$A$2:$A$7,ryhmat!$B$2:$B$7)</f>
        <v>Konsolit</v>
      </c>
      <c r="K6938">
        <f>Table1[[#This Row],[Myyntihinta]]-Table1[[#This Row],[Ostohinta]]</f>
        <v>90.289999999999992</v>
      </c>
    </row>
    <row r="6939" spans="1:11" x14ac:dyDescent="0.2">
      <c r="A6939">
        <v>57437</v>
      </c>
      <c r="B6939" s="21">
        <v>45119</v>
      </c>
      <c r="C6939" s="26" t="s">
        <v>835</v>
      </c>
      <c r="D6939">
        <v>1</v>
      </c>
      <c r="E6939">
        <v>10</v>
      </c>
      <c r="F6939">
        <v>155</v>
      </c>
      <c r="G6939">
        <v>96.09</v>
      </c>
      <c r="H6939" t="str">
        <f>_xlfn.XLOOKUP(Table1[[#This Row],[MyyjäID]],myyjat!$A$2:$A$16,myyjat!$B$2:$B$16)</f>
        <v>Jenni</v>
      </c>
      <c r="I6939">
        <f>_xlfn.XLOOKUP(Table1[[#This Row],[Tuotenumero]],tuotteet!$A$2:$A$26,tuotteet!$C$2:$C$26)</f>
        <v>6</v>
      </c>
      <c r="J6939" t="str">
        <f>_xlfn.XLOOKUP(Table1[[#This Row],[ryhmäID]],ryhmat!$A$2:$A$7,ryhmat!$B$2:$B$7)</f>
        <v>Digiboxit</v>
      </c>
      <c r="K6939">
        <f>Table1[[#This Row],[Myyntihinta]]-Table1[[#This Row],[Ostohinta]]</f>
        <v>58.91</v>
      </c>
    </row>
    <row r="6940" spans="1:11" x14ac:dyDescent="0.2">
      <c r="A6940">
        <v>57438</v>
      </c>
      <c r="B6940" s="21">
        <v>45119</v>
      </c>
      <c r="C6940" s="26" t="s">
        <v>836</v>
      </c>
      <c r="D6940">
        <v>1</v>
      </c>
      <c r="E6940">
        <v>16</v>
      </c>
      <c r="F6940">
        <v>257</v>
      </c>
      <c r="G6940">
        <v>130.47999999999999</v>
      </c>
      <c r="H6940" t="str">
        <f>_xlfn.XLOOKUP(Table1[[#This Row],[MyyjäID]],myyjat!$A$2:$A$16,myyjat!$B$2:$B$16)</f>
        <v>Sanni</v>
      </c>
      <c r="I6940">
        <f>_xlfn.XLOOKUP(Table1[[#This Row],[Tuotenumero]],tuotteet!$A$2:$A$26,tuotteet!$C$2:$C$26)</f>
        <v>6</v>
      </c>
      <c r="J6940" t="str">
        <f>_xlfn.XLOOKUP(Table1[[#This Row],[ryhmäID]],ryhmat!$A$2:$A$7,ryhmat!$B$2:$B$7)</f>
        <v>Digiboxit</v>
      </c>
      <c r="K6940">
        <f>Table1[[#This Row],[Myyntihinta]]-Table1[[#This Row],[Ostohinta]]</f>
        <v>126.52000000000001</v>
      </c>
    </row>
    <row r="6941" spans="1:11" x14ac:dyDescent="0.2">
      <c r="A6941">
        <v>57439</v>
      </c>
      <c r="B6941" s="21">
        <v>45119</v>
      </c>
      <c r="C6941" s="26" t="s">
        <v>840</v>
      </c>
      <c r="D6941">
        <v>1</v>
      </c>
      <c r="E6941">
        <v>16</v>
      </c>
      <c r="F6941">
        <v>24</v>
      </c>
      <c r="G6941">
        <v>19.04</v>
      </c>
      <c r="H6941" t="str">
        <f>_xlfn.XLOOKUP(Table1[[#This Row],[MyyjäID]],myyjat!$A$2:$A$16,myyjat!$B$2:$B$16)</f>
        <v>Sanni</v>
      </c>
      <c r="I6941">
        <f>_xlfn.XLOOKUP(Table1[[#This Row],[Tuotenumero]],tuotteet!$A$2:$A$26,tuotteet!$C$2:$C$26)</f>
        <v>4</v>
      </c>
      <c r="J6941" t="str">
        <f>_xlfn.XLOOKUP(Table1[[#This Row],[ryhmäID]],ryhmat!$A$2:$A$7,ryhmat!$B$2:$B$7)</f>
        <v>Tarvikkeet</v>
      </c>
      <c r="K6941">
        <f>Table1[[#This Row],[Myyntihinta]]-Table1[[#This Row],[Ostohinta]]</f>
        <v>4.9600000000000009</v>
      </c>
    </row>
    <row r="6942" spans="1:11" x14ac:dyDescent="0.2">
      <c r="A6942">
        <v>57440</v>
      </c>
      <c r="B6942" s="21">
        <v>45119</v>
      </c>
      <c r="C6942" s="26" t="s">
        <v>838</v>
      </c>
      <c r="D6942">
        <v>1</v>
      </c>
      <c r="E6942">
        <v>7</v>
      </c>
      <c r="F6942">
        <v>653</v>
      </c>
      <c r="G6942">
        <v>516.69000000000005</v>
      </c>
      <c r="H6942" t="str">
        <f>_xlfn.XLOOKUP(Table1[[#This Row],[MyyjäID]],myyjat!$A$2:$A$16,myyjat!$B$2:$B$16)</f>
        <v>Rauno</v>
      </c>
      <c r="I6942">
        <f>_xlfn.XLOOKUP(Table1[[#This Row],[Tuotenumero]],tuotteet!$A$2:$A$26,tuotteet!$C$2:$C$26)</f>
        <v>3</v>
      </c>
      <c r="J6942" t="str">
        <f>_xlfn.XLOOKUP(Table1[[#This Row],[ryhmäID]],ryhmat!$A$2:$A$7,ryhmat!$B$2:$B$7)</f>
        <v>TV</v>
      </c>
      <c r="K6942">
        <f>Table1[[#This Row],[Myyntihinta]]-Table1[[#This Row],[Ostohinta]]</f>
        <v>136.30999999999995</v>
      </c>
    </row>
    <row r="6943" spans="1:11" x14ac:dyDescent="0.2">
      <c r="A6943">
        <v>57441</v>
      </c>
      <c r="B6943" s="21">
        <v>45120</v>
      </c>
      <c r="C6943" s="26" t="s">
        <v>839</v>
      </c>
      <c r="D6943">
        <v>1</v>
      </c>
      <c r="E6943">
        <v>7</v>
      </c>
      <c r="F6943">
        <v>976</v>
      </c>
      <c r="G6943">
        <v>508.44</v>
      </c>
      <c r="H6943" t="str">
        <f>_xlfn.XLOOKUP(Table1[[#This Row],[MyyjäID]],myyjat!$A$2:$A$16,myyjat!$B$2:$B$16)</f>
        <v>Rauno</v>
      </c>
      <c r="I6943">
        <f>_xlfn.XLOOKUP(Table1[[#This Row],[Tuotenumero]],tuotteet!$A$2:$A$26,tuotteet!$C$2:$C$26)</f>
        <v>3</v>
      </c>
      <c r="J6943" t="str">
        <f>_xlfn.XLOOKUP(Table1[[#This Row],[ryhmäID]],ryhmat!$A$2:$A$7,ryhmat!$B$2:$B$7)</f>
        <v>TV</v>
      </c>
      <c r="K6943">
        <f>Table1[[#This Row],[Myyntihinta]]-Table1[[#This Row],[Ostohinta]]</f>
        <v>467.56</v>
      </c>
    </row>
    <row r="6944" spans="1:11" x14ac:dyDescent="0.2">
      <c r="A6944">
        <v>57442</v>
      </c>
      <c r="B6944" s="21">
        <v>45123</v>
      </c>
      <c r="C6944" s="26" t="s">
        <v>837</v>
      </c>
      <c r="D6944">
        <v>1</v>
      </c>
      <c r="E6944">
        <v>14</v>
      </c>
      <c r="F6944">
        <v>239</v>
      </c>
      <c r="G6944">
        <v>163.53</v>
      </c>
      <c r="H6944" t="str">
        <f>_xlfn.XLOOKUP(Table1[[#This Row],[MyyjäID]],myyjat!$A$2:$A$16,myyjat!$B$2:$B$16)</f>
        <v>Hillevi</v>
      </c>
      <c r="I6944">
        <f>_xlfn.XLOOKUP(Table1[[#This Row],[Tuotenumero]],tuotteet!$A$2:$A$26,tuotteet!$C$2:$C$26)</f>
        <v>5</v>
      </c>
      <c r="J6944" t="str">
        <f>_xlfn.XLOOKUP(Table1[[#This Row],[ryhmäID]],ryhmat!$A$2:$A$7,ryhmat!$B$2:$B$7)</f>
        <v>Konsolit</v>
      </c>
      <c r="K6944">
        <f>Table1[[#This Row],[Myyntihinta]]-Table1[[#This Row],[Ostohinta]]</f>
        <v>75.47</v>
      </c>
    </row>
    <row r="6945" spans="1:11" x14ac:dyDescent="0.2">
      <c r="A6945">
        <v>57443</v>
      </c>
      <c r="B6945" s="21">
        <v>45123</v>
      </c>
      <c r="C6945" s="26" t="s">
        <v>840</v>
      </c>
      <c r="D6945">
        <v>1</v>
      </c>
      <c r="E6945">
        <v>16</v>
      </c>
      <c r="F6945">
        <v>24</v>
      </c>
      <c r="G6945">
        <v>19.45</v>
      </c>
      <c r="H6945" t="str">
        <f>_xlfn.XLOOKUP(Table1[[#This Row],[MyyjäID]],myyjat!$A$2:$A$16,myyjat!$B$2:$B$16)</f>
        <v>Sanni</v>
      </c>
      <c r="I6945">
        <f>_xlfn.XLOOKUP(Table1[[#This Row],[Tuotenumero]],tuotteet!$A$2:$A$26,tuotteet!$C$2:$C$26)</f>
        <v>4</v>
      </c>
      <c r="J6945" t="str">
        <f>_xlfn.XLOOKUP(Table1[[#This Row],[ryhmäID]],ryhmat!$A$2:$A$7,ryhmat!$B$2:$B$7)</f>
        <v>Tarvikkeet</v>
      </c>
      <c r="K6945">
        <f>Table1[[#This Row],[Myyntihinta]]-Table1[[#This Row],[Ostohinta]]</f>
        <v>4.5500000000000007</v>
      </c>
    </row>
    <row r="6946" spans="1:11" x14ac:dyDescent="0.2">
      <c r="A6946">
        <v>57444</v>
      </c>
      <c r="B6946" s="21">
        <v>45124</v>
      </c>
      <c r="C6946" s="26" t="s">
        <v>838</v>
      </c>
      <c r="D6946">
        <v>1</v>
      </c>
      <c r="E6946">
        <v>3</v>
      </c>
      <c r="F6946">
        <v>651</v>
      </c>
      <c r="G6946">
        <v>513.80999999999995</v>
      </c>
      <c r="H6946" t="str">
        <f>_xlfn.XLOOKUP(Table1[[#This Row],[MyyjäID]],myyjat!$A$2:$A$16,myyjat!$B$2:$B$16)</f>
        <v>Pekka</v>
      </c>
      <c r="I6946">
        <f>_xlfn.XLOOKUP(Table1[[#This Row],[Tuotenumero]],tuotteet!$A$2:$A$26,tuotteet!$C$2:$C$26)</f>
        <v>3</v>
      </c>
      <c r="J6946" t="str">
        <f>_xlfn.XLOOKUP(Table1[[#This Row],[ryhmäID]],ryhmat!$A$2:$A$7,ryhmat!$B$2:$B$7)</f>
        <v>TV</v>
      </c>
      <c r="K6946">
        <f>Table1[[#This Row],[Myyntihinta]]-Table1[[#This Row],[Ostohinta]]</f>
        <v>137.19000000000005</v>
      </c>
    </row>
    <row r="6947" spans="1:11" x14ac:dyDescent="0.2">
      <c r="A6947">
        <v>57445</v>
      </c>
      <c r="B6947" s="21">
        <v>45125</v>
      </c>
      <c r="C6947" s="26" t="s">
        <v>840</v>
      </c>
      <c r="D6947">
        <v>1</v>
      </c>
      <c r="E6947">
        <v>6</v>
      </c>
      <c r="F6947">
        <v>25</v>
      </c>
      <c r="G6947">
        <v>20.21</v>
      </c>
      <c r="H6947" t="str">
        <f>_xlfn.XLOOKUP(Table1[[#This Row],[MyyjäID]],myyjat!$A$2:$A$16,myyjat!$B$2:$B$16)</f>
        <v>Hessu</v>
      </c>
      <c r="I6947">
        <f>_xlfn.XLOOKUP(Table1[[#This Row],[Tuotenumero]],tuotteet!$A$2:$A$26,tuotteet!$C$2:$C$26)</f>
        <v>4</v>
      </c>
      <c r="J6947" t="str">
        <f>_xlfn.XLOOKUP(Table1[[#This Row],[ryhmäID]],ryhmat!$A$2:$A$7,ryhmat!$B$2:$B$7)</f>
        <v>Tarvikkeet</v>
      </c>
      <c r="K6947">
        <f>Table1[[#This Row],[Myyntihinta]]-Table1[[#This Row],[Ostohinta]]</f>
        <v>4.7899999999999991</v>
      </c>
    </row>
    <row r="6948" spans="1:11" x14ac:dyDescent="0.2">
      <c r="A6948">
        <v>57446</v>
      </c>
      <c r="B6948" s="21">
        <v>45126</v>
      </c>
      <c r="C6948" s="26" t="s">
        <v>839</v>
      </c>
      <c r="D6948">
        <v>1</v>
      </c>
      <c r="E6948">
        <v>7</v>
      </c>
      <c r="F6948">
        <v>977</v>
      </c>
      <c r="G6948">
        <v>522.16</v>
      </c>
      <c r="H6948" t="str">
        <f>_xlfn.XLOOKUP(Table1[[#This Row],[MyyjäID]],myyjat!$A$2:$A$16,myyjat!$B$2:$B$16)</f>
        <v>Rauno</v>
      </c>
      <c r="I6948">
        <f>_xlfn.XLOOKUP(Table1[[#This Row],[Tuotenumero]],tuotteet!$A$2:$A$26,tuotteet!$C$2:$C$26)</f>
        <v>3</v>
      </c>
      <c r="J6948" t="str">
        <f>_xlfn.XLOOKUP(Table1[[#This Row],[ryhmäID]],ryhmat!$A$2:$A$7,ryhmat!$B$2:$B$7)</f>
        <v>TV</v>
      </c>
      <c r="K6948">
        <f>Table1[[#This Row],[Myyntihinta]]-Table1[[#This Row],[Ostohinta]]</f>
        <v>454.84000000000003</v>
      </c>
    </row>
    <row r="6949" spans="1:11" x14ac:dyDescent="0.2">
      <c r="A6949">
        <v>57447</v>
      </c>
      <c r="B6949" s="21">
        <v>45127</v>
      </c>
      <c r="C6949" s="26" t="s">
        <v>840</v>
      </c>
      <c r="D6949">
        <v>1</v>
      </c>
      <c r="E6949">
        <v>7</v>
      </c>
      <c r="F6949">
        <v>26</v>
      </c>
      <c r="G6949">
        <v>20.37</v>
      </c>
      <c r="H6949" t="str">
        <f>_xlfn.XLOOKUP(Table1[[#This Row],[MyyjäID]],myyjat!$A$2:$A$16,myyjat!$B$2:$B$16)</f>
        <v>Rauno</v>
      </c>
      <c r="I6949">
        <f>_xlfn.XLOOKUP(Table1[[#This Row],[Tuotenumero]],tuotteet!$A$2:$A$26,tuotteet!$C$2:$C$26)</f>
        <v>4</v>
      </c>
      <c r="J6949" t="str">
        <f>_xlfn.XLOOKUP(Table1[[#This Row],[ryhmäID]],ryhmat!$A$2:$A$7,ryhmat!$B$2:$B$7)</f>
        <v>Tarvikkeet</v>
      </c>
      <c r="K6949">
        <f>Table1[[#This Row],[Myyntihinta]]-Table1[[#This Row],[Ostohinta]]</f>
        <v>5.629999999999999</v>
      </c>
    </row>
    <row r="6950" spans="1:11" x14ac:dyDescent="0.2">
      <c r="A6950">
        <v>57448</v>
      </c>
      <c r="B6950" s="21">
        <v>45128</v>
      </c>
      <c r="C6950" s="26" t="s">
        <v>835</v>
      </c>
      <c r="D6950">
        <v>1</v>
      </c>
      <c r="E6950">
        <v>2</v>
      </c>
      <c r="F6950">
        <v>156</v>
      </c>
      <c r="G6950">
        <v>95.8</v>
      </c>
      <c r="H6950" t="str">
        <f>_xlfn.XLOOKUP(Table1[[#This Row],[MyyjäID]],myyjat!$A$2:$A$16,myyjat!$B$2:$B$16)</f>
        <v>Petteri</v>
      </c>
      <c r="I6950">
        <f>_xlfn.XLOOKUP(Table1[[#This Row],[Tuotenumero]],tuotteet!$A$2:$A$26,tuotteet!$C$2:$C$26)</f>
        <v>6</v>
      </c>
      <c r="J6950" t="str">
        <f>_xlfn.XLOOKUP(Table1[[#This Row],[ryhmäID]],ryhmat!$A$2:$A$7,ryhmat!$B$2:$B$7)</f>
        <v>Digiboxit</v>
      </c>
      <c r="K6950">
        <f>Table1[[#This Row],[Myyntihinta]]-Table1[[#This Row],[Ostohinta]]</f>
        <v>60.2</v>
      </c>
    </row>
    <row r="6951" spans="1:11" x14ac:dyDescent="0.2">
      <c r="A6951">
        <v>57449</v>
      </c>
      <c r="B6951" s="21">
        <v>45129</v>
      </c>
      <c r="C6951" s="26" t="s">
        <v>836</v>
      </c>
      <c r="D6951">
        <v>1</v>
      </c>
      <c r="E6951">
        <v>1</v>
      </c>
      <c r="F6951">
        <v>246</v>
      </c>
      <c r="G6951">
        <v>125.39</v>
      </c>
      <c r="H6951" t="str">
        <f>_xlfn.XLOOKUP(Table1[[#This Row],[MyyjäID]],myyjat!$A$2:$A$16,myyjat!$B$2:$B$16)</f>
        <v>Jani</v>
      </c>
      <c r="I6951">
        <f>_xlfn.XLOOKUP(Table1[[#This Row],[Tuotenumero]],tuotteet!$A$2:$A$26,tuotteet!$C$2:$C$26)</f>
        <v>6</v>
      </c>
      <c r="J6951" t="str">
        <f>_xlfn.XLOOKUP(Table1[[#This Row],[ryhmäID]],ryhmat!$A$2:$A$7,ryhmat!$B$2:$B$7)</f>
        <v>Digiboxit</v>
      </c>
      <c r="K6951">
        <f>Table1[[#This Row],[Myyntihinta]]-Table1[[#This Row],[Ostohinta]]</f>
        <v>120.61</v>
      </c>
    </row>
    <row r="6952" spans="1:11" x14ac:dyDescent="0.2">
      <c r="A6952">
        <v>57450</v>
      </c>
      <c r="B6952" s="21">
        <v>45129</v>
      </c>
      <c r="C6952" s="26" t="s">
        <v>840</v>
      </c>
      <c r="D6952">
        <v>1</v>
      </c>
      <c r="E6952">
        <v>7</v>
      </c>
      <c r="F6952">
        <v>25</v>
      </c>
      <c r="G6952">
        <v>19.7</v>
      </c>
      <c r="H6952" t="str">
        <f>_xlfn.XLOOKUP(Table1[[#This Row],[MyyjäID]],myyjat!$A$2:$A$16,myyjat!$B$2:$B$16)</f>
        <v>Rauno</v>
      </c>
      <c r="I6952">
        <f>_xlfn.XLOOKUP(Table1[[#This Row],[Tuotenumero]],tuotteet!$A$2:$A$26,tuotteet!$C$2:$C$26)</f>
        <v>4</v>
      </c>
      <c r="J6952" t="str">
        <f>_xlfn.XLOOKUP(Table1[[#This Row],[ryhmäID]],ryhmat!$A$2:$A$7,ryhmat!$B$2:$B$7)</f>
        <v>Tarvikkeet</v>
      </c>
      <c r="K6952">
        <f>Table1[[#This Row],[Myyntihinta]]-Table1[[#This Row],[Ostohinta]]</f>
        <v>5.3000000000000007</v>
      </c>
    </row>
    <row r="6953" spans="1:11" x14ac:dyDescent="0.2">
      <c r="A6953">
        <v>57451</v>
      </c>
      <c r="B6953" s="21">
        <v>45131</v>
      </c>
      <c r="C6953" s="26" t="s">
        <v>838</v>
      </c>
      <c r="D6953">
        <v>1</v>
      </c>
      <c r="E6953">
        <v>9</v>
      </c>
      <c r="F6953">
        <v>654</v>
      </c>
      <c r="G6953">
        <v>505.47</v>
      </c>
      <c r="H6953" t="str">
        <f>_xlfn.XLOOKUP(Table1[[#This Row],[MyyjäID]],myyjat!$A$2:$A$16,myyjat!$B$2:$B$16)</f>
        <v>Maija</v>
      </c>
      <c r="I6953">
        <f>_xlfn.XLOOKUP(Table1[[#This Row],[Tuotenumero]],tuotteet!$A$2:$A$26,tuotteet!$C$2:$C$26)</f>
        <v>3</v>
      </c>
      <c r="J6953" t="str">
        <f>_xlfn.XLOOKUP(Table1[[#This Row],[ryhmäID]],ryhmat!$A$2:$A$7,ryhmat!$B$2:$B$7)</f>
        <v>TV</v>
      </c>
      <c r="K6953">
        <f>Table1[[#This Row],[Myyntihinta]]-Table1[[#This Row],[Ostohinta]]</f>
        <v>148.52999999999997</v>
      </c>
    </row>
    <row r="6954" spans="1:11" x14ac:dyDescent="0.2">
      <c r="A6954">
        <v>57452</v>
      </c>
      <c r="B6954" s="21">
        <v>45131</v>
      </c>
      <c r="C6954" s="26" t="s">
        <v>835</v>
      </c>
      <c r="D6954">
        <v>1</v>
      </c>
      <c r="E6954">
        <v>5</v>
      </c>
      <c r="F6954">
        <v>157</v>
      </c>
      <c r="G6954">
        <v>96.12</v>
      </c>
      <c r="H6954" t="str">
        <f>_xlfn.XLOOKUP(Table1[[#This Row],[MyyjäID]],myyjat!$A$2:$A$16,myyjat!$B$2:$B$16)</f>
        <v>Liisa</v>
      </c>
      <c r="I6954">
        <f>_xlfn.XLOOKUP(Table1[[#This Row],[Tuotenumero]],tuotteet!$A$2:$A$26,tuotteet!$C$2:$C$26)</f>
        <v>6</v>
      </c>
      <c r="J6954" t="str">
        <f>_xlfn.XLOOKUP(Table1[[#This Row],[ryhmäID]],ryhmat!$A$2:$A$7,ryhmat!$B$2:$B$7)</f>
        <v>Digiboxit</v>
      </c>
      <c r="K6954">
        <f>Table1[[#This Row],[Myyntihinta]]-Table1[[#This Row],[Ostohinta]]</f>
        <v>60.879999999999995</v>
      </c>
    </row>
    <row r="6955" spans="1:11" x14ac:dyDescent="0.2">
      <c r="A6955">
        <v>57453</v>
      </c>
      <c r="B6955" s="21">
        <v>45132</v>
      </c>
      <c r="C6955" s="26" t="s">
        <v>839</v>
      </c>
      <c r="D6955">
        <v>1</v>
      </c>
      <c r="E6955">
        <v>7</v>
      </c>
      <c r="F6955">
        <v>967</v>
      </c>
      <c r="G6955">
        <v>484.53</v>
      </c>
      <c r="H6955" t="str">
        <f>_xlfn.XLOOKUP(Table1[[#This Row],[MyyjäID]],myyjat!$A$2:$A$16,myyjat!$B$2:$B$16)</f>
        <v>Rauno</v>
      </c>
      <c r="I6955">
        <f>_xlfn.XLOOKUP(Table1[[#This Row],[Tuotenumero]],tuotteet!$A$2:$A$26,tuotteet!$C$2:$C$26)</f>
        <v>3</v>
      </c>
      <c r="J6955" t="str">
        <f>_xlfn.XLOOKUP(Table1[[#This Row],[ryhmäID]],ryhmat!$A$2:$A$7,ryhmat!$B$2:$B$7)</f>
        <v>TV</v>
      </c>
      <c r="K6955">
        <f>Table1[[#This Row],[Myyntihinta]]-Table1[[#This Row],[Ostohinta]]</f>
        <v>482.47</v>
      </c>
    </row>
    <row r="6956" spans="1:11" x14ac:dyDescent="0.2">
      <c r="A6956">
        <v>57454</v>
      </c>
      <c r="B6956" s="21">
        <v>45132</v>
      </c>
      <c r="C6956" s="26" t="s">
        <v>837</v>
      </c>
      <c r="D6956">
        <v>1</v>
      </c>
      <c r="E6956">
        <v>1</v>
      </c>
      <c r="F6956">
        <v>253</v>
      </c>
      <c r="G6956">
        <v>162.18</v>
      </c>
      <c r="H6956" t="str">
        <f>_xlfn.XLOOKUP(Table1[[#This Row],[MyyjäID]],myyjat!$A$2:$A$16,myyjat!$B$2:$B$16)</f>
        <v>Jani</v>
      </c>
      <c r="I6956">
        <f>_xlfn.XLOOKUP(Table1[[#This Row],[Tuotenumero]],tuotteet!$A$2:$A$26,tuotteet!$C$2:$C$26)</f>
        <v>5</v>
      </c>
      <c r="J6956" t="str">
        <f>_xlfn.XLOOKUP(Table1[[#This Row],[ryhmäID]],ryhmat!$A$2:$A$7,ryhmat!$B$2:$B$7)</f>
        <v>Konsolit</v>
      </c>
      <c r="K6956">
        <f>Table1[[#This Row],[Myyntihinta]]-Table1[[#This Row],[Ostohinta]]</f>
        <v>90.82</v>
      </c>
    </row>
    <row r="6957" spans="1:11" x14ac:dyDescent="0.2">
      <c r="A6957">
        <v>57455</v>
      </c>
      <c r="B6957" s="21">
        <v>45132</v>
      </c>
      <c r="C6957" s="26" t="s">
        <v>840</v>
      </c>
      <c r="D6957">
        <v>1</v>
      </c>
      <c r="E6957">
        <v>7</v>
      </c>
      <c r="F6957">
        <v>26</v>
      </c>
      <c r="G6957">
        <v>19.04</v>
      </c>
      <c r="H6957" t="str">
        <f>_xlfn.XLOOKUP(Table1[[#This Row],[MyyjäID]],myyjat!$A$2:$A$16,myyjat!$B$2:$B$16)</f>
        <v>Rauno</v>
      </c>
      <c r="I6957">
        <f>_xlfn.XLOOKUP(Table1[[#This Row],[Tuotenumero]],tuotteet!$A$2:$A$26,tuotteet!$C$2:$C$26)</f>
        <v>4</v>
      </c>
      <c r="J6957" t="str">
        <f>_xlfn.XLOOKUP(Table1[[#This Row],[ryhmäID]],ryhmat!$A$2:$A$7,ryhmat!$B$2:$B$7)</f>
        <v>Tarvikkeet</v>
      </c>
      <c r="K6957">
        <f>Table1[[#This Row],[Myyntihinta]]-Table1[[#This Row],[Ostohinta]]</f>
        <v>6.9600000000000009</v>
      </c>
    </row>
    <row r="6958" spans="1:11" x14ac:dyDescent="0.2">
      <c r="A6958">
        <v>57456</v>
      </c>
      <c r="B6958" s="21">
        <v>45135</v>
      </c>
      <c r="C6958" s="26" t="s">
        <v>840</v>
      </c>
      <c r="D6958">
        <v>1</v>
      </c>
      <c r="E6958">
        <v>3</v>
      </c>
      <c r="F6958">
        <v>26</v>
      </c>
      <c r="G6958">
        <v>19.66</v>
      </c>
      <c r="H6958" t="str">
        <f>_xlfn.XLOOKUP(Table1[[#This Row],[MyyjäID]],myyjat!$A$2:$A$16,myyjat!$B$2:$B$16)</f>
        <v>Pekka</v>
      </c>
      <c r="I6958">
        <f>_xlfn.XLOOKUP(Table1[[#This Row],[Tuotenumero]],tuotteet!$A$2:$A$26,tuotteet!$C$2:$C$26)</f>
        <v>4</v>
      </c>
      <c r="J6958" t="str">
        <f>_xlfn.XLOOKUP(Table1[[#This Row],[ryhmäID]],ryhmat!$A$2:$A$7,ryhmat!$B$2:$B$7)</f>
        <v>Tarvikkeet</v>
      </c>
      <c r="K6958">
        <f>Table1[[#This Row],[Myyntihinta]]-Table1[[#This Row],[Ostohinta]]</f>
        <v>6.34</v>
      </c>
    </row>
    <row r="6959" spans="1:11" x14ac:dyDescent="0.2">
      <c r="A6959">
        <v>57457</v>
      </c>
      <c r="B6959" s="21">
        <v>45135</v>
      </c>
      <c r="C6959" s="26" t="s">
        <v>834</v>
      </c>
      <c r="D6959">
        <v>1</v>
      </c>
      <c r="E6959">
        <v>9</v>
      </c>
      <c r="F6959">
        <v>222</v>
      </c>
      <c r="G6959">
        <v>171.54</v>
      </c>
      <c r="H6959" t="str">
        <f>_xlfn.XLOOKUP(Table1[[#This Row],[MyyjäID]],myyjat!$A$2:$A$16,myyjat!$B$2:$B$16)</f>
        <v>Maija</v>
      </c>
      <c r="I6959">
        <f>_xlfn.XLOOKUP(Table1[[#This Row],[Tuotenumero]],tuotteet!$A$2:$A$26,tuotteet!$C$2:$C$26)</f>
        <v>2</v>
      </c>
      <c r="J6959" t="str">
        <f>_xlfn.XLOOKUP(Table1[[#This Row],[ryhmäID]],ryhmat!$A$2:$A$7,ryhmat!$B$2:$B$7)</f>
        <v>Kuvantoisto</v>
      </c>
      <c r="K6959">
        <f>Table1[[#This Row],[Myyntihinta]]-Table1[[#This Row],[Ostohinta]]</f>
        <v>50.460000000000008</v>
      </c>
    </row>
    <row r="6960" spans="1:11" x14ac:dyDescent="0.2">
      <c r="A6960">
        <v>57458</v>
      </c>
      <c r="B6960" s="21">
        <v>45135</v>
      </c>
      <c r="C6960" s="26" t="s">
        <v>838</v>
      </c>
      <c r="D6960">
        <v>1</v>
      </c>
      <c r="E6960">
        <v>3</v>
      </c>
      <c r="F6960">
        <v>684</v>
      </c>
      <c r="G6960">
        <v>510.76</v>
      </c>
      <c r="H6960" t="str">
        <f>_xlfn.XLOOKUP(Table1[[#This Row],[MyyjäID]],myyjat!$A$2:$A$16,myyjat!$B$2:$B$16)</f>
        <v>Pekka</v>
      </c>
      <c r="I6960">
        <f>_xlfn.XLOOKUP(Table1[[#This Row],[Tuotenumero]],tuotteet!$A$2:$A$26,tuotteet!$C$2:$C$26)</f>
        <v>3</v>
      </c>
      <c r="J6960" t="str">
        <f>_xlfn.XLOOKUP(Table1[[#This Row],[ryhmäID]],ryhmat!$A$2:$A$7,ryhmat!$B$2:$B$7)</f>
        <v>TV</v>
      </c>
      <c r="K6960">
        <f>Table1[[#This Row],[Myyntihinta]]-Table1[[#This Row],[Ostohinta]]</f>
        <v>173.24</v>
      </c>
    </row>
    <row r="6961" spans="1:11" x14ac:dyDescent="0.2">
      <c r="A6961">
        <v>57459</v>
      </c>
      <c r="B6961" s="21">
        <v>45137</v>
      </c>
      <c r="C6961" s="26" t="s">
        <v>839</v>
      </c>
      <c r="D6961">
        <v>1</v>
      </c>
      <c r="E6961">
        <v>6</v>
      </c>
      <c r="F6961">
        <v>966</v>
      </c>
      <c r="G6961">
        <v>518.59</v>
      </c>
      <c r="H6961" t="str">
        <f>_xlfn.XLOOKUP(Table1[[#This Row],[MyyjäID]],myyjat!$A$2:$A$16,myyjat!$B$2:$B$16)</f>
        <v>Hessu</v>
      </c>
      <c r="I6961">
        <f>_xlfn.XLOOKUP(Table1[[#This Row],[Tuotenumero]],tuotteet!$A$2:$A$26,tuotteet!$C$2:$C$26)</f>
        <v>3</v>
      </c>
      <c r="J6961" t="str">
        <f>_xlfn.XLOOKUP(Table1[[#This Row],[ryhmäID]],ryhmat!$A$2:$A$7,ryhmat!$B$2:$B$7)</f>
        <v>TV</v>
      </c>
      <c r="K6961">
        <f>Table1[[#This Row],[Myyntihinta]]-Table1[[#This Row],[Ostohinta]]</f>
        <v>447.40999999999997</v>
      </c>
    </row>
    <row r="6962" spans="1:11" x14ac:dyDescent="0.2">
      <c r="A6962">
        <v>57460</v>
      </c>
      <c r="B6962" s="21">
        <v>45137</v>
      </c>
      <c r="C6962" s="26" t="s">
        <v>840</v>
      </c>
      <c r="D6962">
        <v>1</v>
      </c>
      <c r="E6962">
        <v>9</v>
      </c>
      <c r="F6962">
        <v>26</v>
      </c>
      <c r="G6962">
        <v>20.84</v>
      </c>
      <c r="H6962" t="str">
        <f>_xlfn.XLOOKUP(Table1[[#This Row],[MyyjäID]],myyjat!$A$2:$A$16,myyjat!$B$2:$B$16)</f>
        <v>Maija</v>
      </c>
      <c r="I6962">
        <f>_xlfn.XLOOKUP(Table1[[#This Row],[Tuotenumero]],tuotteet!$A$2:$A$26,tuotteet!$C$2:$C$26)</f>
        <v>4</v>
      </c>
      <c r="J6962" t="str">
        <f>_xlfn.XLOOKUP(Table1[[#This Row],[ryhmäID]],ryhmat!$A$2:$A$7,ryhmat!$B$2:$B$7)</f>
        <v>Tarvikkeet</v>
      </c>
      <c r="K6962">
        <f>Table1[[#This Row],[Myyntihinta]]-Table1[[#This Row],[Ostohinta]]</f>
        <v>5.16</v>
      </c>
    </row>
    <row r="6963" spans="1:11" x14ac:dyDescent="0.2">
      <c r="A6963">
        <v>57461</v>
      </c>
      <c r="B6963" s="21">
        <v>45139</v>
      </c>
      <c r="C6963" s="26" t="s">
        <v>835</v>
      </c>
      <c r="D6963">
        <v>1</v>
      </c>
      <c r="E6963">
        <v>3</v>
      </c>
      <c r="F6963">
        <v>163</v>
      </c>
      <c r="G6963">
        <v>96.65</v>
      </c>
      <c r="H6963" t="str">
        <f>_xlfn.XLOOKUP(Table1[[#This Row],[MyyjäID]],myyjat!$A$2:$A$16,myyjat!$B$2:$B$16)</f>
        <v>Pekka</v>
      </c>
      <c r="I6963">
        <f>_xlfn.XLOOKUP(Table1[[#This Row],[Tuotenumero]],tuotteet!$A$2:$A$26,tuotteet!$C$2:$C$26)</f>
        <v>6</v>
      </c>
      <c r="J6963" t="str">
        <f>_xlfn.XLOOKUP(Table1[[#This Row],[ryhmäID]],ryhmat!$A$2:$A$7,ryhmat!$B$2:$B$7)</f>
        <v>Digiboxit</v>
      </c>
      <c r="K6963">
        <f>Table1[[#This Row],[Myyntihinta]]-Table1[[#This Row],[Ostohinta]]</f>
        <v>66.349999999999994</v>
      </c>
    </row>
    <row r="6964" spans="1:11" x14ac:dyDescent="0.2">
      <c r="A6964">
        <v>57462</v>
      </c>
      <c r="B6964" s="21">
        <v>45139</v>
      </c>
      <c r="C6964" s="26" t="s">
        <v>836</v>
      </c>
      <c r="D6964">
        <v>1</v>
      </c>
      <c r="E6964">
        <v>2</v>
      </c>
      <c r="F6964">
        <v>252</v>
      </c>
      <c r="G6964">
        <v>126</v>
      </c>
      <c r="H6964" t="str">
        <f>_xlfn.XLOOKUP(Table1[[#This Row],[MyyjäID]],myyjat!$A$2:$A$16,myyjat!$B$2:$B$16)</f>
        <v>Petteri</v>
      </c>
      <c r="I6964">
        <f>_xlfn.XLOOKUP(Table1[[#This Row],[Tuotenumero]],tuotteet!$A$2:$A$26,tuotteet!$C$2:$C$26)</f>
        <v>6</v>
      </c>
      <c r="J6964" t="str">
        <f>_xlfn.XLOOKUP(Table1[[#This Row],[ryhmäID]],ryhmat!$A$2:$A$7,ryhmat!$B$2:$B$7)</f>
        <v>Digiboxit</v>
      </c>
      <c r="K6964">
        <f>Table1[[#This Row],[Myyntihinta]]-Table1[[#This Row],[Ostohinta]]</f>
        <v>126</v>
      </c>
    </row>
    <row r="6965" spans="1:11" x14ac:dyDescent="0.2">
      <c r="A6965">
        <v>57463</v>
      </c>
      <c r="B6965" s="21">
        <v>45140</v>
      </c>
      <c r="C6965" s="26" t="s">
        <v>840</v>
      </c>
      <c r="D6965">
        <v>1</v>
      </c>
      <c r="E6965">
        <v>19</v>
      </c>
      <c r="F6965">
        <v>24</v>
      </c>
      <c r="G6965">
        <v>20.76</v>
      </c>
      <c r="H6965" t="str">
        <f>_xlfn.XLOOKUP(Table1[[#This Row],[MyyjäID]],myyjat!$A$2:$A$16,myyjat!$B$2:$B$16)</f>
        <v>Valtteri</v>
      </c>
      <c r="I6965">
        <f>_xlfn.XLOOKUP(Table1[[#This Row],[Tuotenumero]],tuotteet!$A$2:$A$26,tuotteet!$C$2:$C$26)</f>
        <v>4</v>
      </c>
      <c r="J6965" t="str">
        <f>_xlfn.XLOOKUP(Table1[[#This Row],[ryhmäID]],ryhmat!$A$2:$A$7,ryhmat!$B$2:$B$7)</f>
        <v>Tarvikkeet</v>
      </c>
      <c r="K6965">
        <f>Table1[[#This Row],[Myyntihinta]]-Table1[[#This Row],[Ostohinta]]</f>
        <v>3.2399999999999984</v>
      </c>
    </row>
    <row r="6966" spans="1:11" x14ac:dyDescent="0.2">
      <c r="A6966">
        <v>57464</v>
      </c>
      <c r="B6966" s="21">
        <v>45140</v>
      </c>
      <c r="C6966" s="26" t="s">
        <v>837</v>
      </c>
      <c r="D6966">
        <v>1</v>
      </c>
      <c r="E6966">
        <v>6</v>
      </c>
      <c r="F6966">
        <v>237</v>
      </c>
      <c r="G6966">
        <v>154.30000000000001</v>
      </c>
      <c r="H6966" t="str">
        <f>_xlfn.XLOOKUP(Table1[[#This Row],[MyyjäID]],myyjat!$A$2:$A$16,myyjat!$B$2:$B$16)</f>
        <v>Hessu</v>
      </c>
      <c r="I6966">
        <f>_xlfn.XLOOKUP(Table1[[#This Row],[Tuotenumero]],tuotteet!$A$2:$A$26,tuotteet!$C$2:$C$26)</f>
        <v>5</v>
      </c>
      <c r="J6966" t="str">
        <f>_xlfn.XLOOKUP(Table1[[#This Row],[ryhmäID]],ryhmat!$A$2:$A$7,ryhmat!$B$2:$B$7)</f>
        <v>Konsolit</v>
      </c>
      <c r="K6966">
        <f>Table1[[#This Row],[Myyntihinta]]-Table1[[#This Row],[Ostohinta]]</f>
        <v>82.699999999999989</v>
      </c>
    </row>
    <row r="6967" spans="1:11" x14ac:dyDescent="0.2">
      <c r="A6967">
        <v>57465</v>
      </c>
      <c r="B6967" s="21">
        <v>45141</v>
      </c>
      <c r="C6967" s="26" t="s">
        <v>838</v>
      </c>
      <c r="D6967">
        <v>1</v>
      </c>
      <c r="E6967">
        <v>14</v>
      </c>
      <c r="F6967">
        <v>628</v>
      </c>
      <c r="G6967">
        <v>491.97</v>
      </c>
      <c r="H6967" t="str">
        <f>_xlfn.XLOOKUP(Table1[[#This Row],[MyyjäID]],myyjat!$A$2:$A$16,myyjat!$B$2:$B$16)</f>
        <v>Hillevi</v>
      </c>
      <c r="I6967">
        <f>_xlfn.XLOOKUP(Table1[[#This Row],[Tuotenumero]],tuotteet!$A$2:$A$26,tuotteet!$C$2:$C$26)</f>
        <v>3</v>
      </c>
      <c r="J6967" t="str">
        <f>_xlfn.XLOOKUP(Table1[[#This Row],[ryhmäID]],ryhmat!$A$2:$A$7,ryhmat!$B$2:$B$7)</f>
        <v>TV</v>
      </c>
      <c r="K6967">
        <f>Table1[[#This Row],[Myyntihinta]]-Table1[[#This Row],[Ostohinta]]</f>
        <v>136.02999999999997</v>
      </c>
    </row>
    <row r="6968" spans="1:11" x14ac:dyDescent="0.2">
      <c r="A6968">
        <v>57466</v>
      </c>
      <c r="B6968" s="21">
        <v>45142</v>
      </c>
      <c r="C6968" s="26" t="s">
        <v>836</v>
      </c>
      <c r="D6968">
        <v>1</v>
      </c>
      <c r="E6968">
        <v>2</v>
      </c>
      <c r="F6968">
        <v>240</v>
      </c>
      <c r="G6968">
        <v>122.1</v>
      </c>
      <c r="H6968" t="str">
        <f>_xlfn.XLOOKUP(Table1[[#This Row],[MyyjäID]],myyjat!$A$2:$A$16,myyjat!$B$2:$B$16)</f>
        <v>Petteri</v>
      </c>
      <c r="I6968">
        <f>_xlfn.XLOOKUP(Table1[[#This Row],[Tuotenumero]],tuotteet!$A$2:$A$26,tuotteet!$C$2:$C$26)</f>
        <v>6</v>
      </c>
      <c r="J6968" t="str">
        <f>_xlfn.XLOOKUP(Table1[[#This Row],[ryhmäID]],ryhmat!$A$2:$A$7,ryhmat!$B$2:$B$7)</f>
        <v>Digiboxit</v>
      </c>
      <c r="K6968">
        <f>Table1[[#This Row],[Myyntihinta]]-Table1[[#This Row],[Ostohinta]]</f>
        <v>117.9</v>
      </c>
    </row>
    <row r="6969" spans="1:11" x14ac:dyDescent="0.2">
      <c r="A6969">
        <v>57467</v>
      </c>
      <c r="B6969" s="21">
        <v>45143</v>
      </c>
      <c r="C6969" s="26" t="s">
        <v>840</v>
      </c>
      <c r="D6969">
        <v>1</v>
      </c>
      <c r="E6969">
        <v>9</v>
      </c>
      <c r="F6969">
        <v>24</v>
      </c>
      <c r="G6969">
        <v>20.56</v>
      </c>
      <c r="H6969" t="str">
        <f>_xlfn.XLOOKUP(Table1[[#This Row],[MyyjäID]],myyjat!$A$2:$A$16,myyjat!$B$2:$B$16)</f>
        <v>Maija</v>
      </c>
      <c r="I6969">
        <f>_xlfn.XLOOKUP(Table1[[#This Row],[Tuotenumero]],tuotteet!$A$2:$A$26,tuotteet!$C$2:$C$26)</f>
        <v>4</v>
      </c>
      <c r="J6969" t="str">
        <f>_xlfn.XLOOKUP(Table1[[#This Row],[ryhmäID]],ryhmat!$A$2:$A$7,ryhmat!$B$2:$B$7)</f>
        <v>Tarvikkeet</v>
      </c>
      <c r="K6969">
        <f>Table1[[#This Row],[Myyntihinta]]-Table1[[#This Row],[Ostohinta]]</f>
        <v>3.4400000000000013</v>
      </c>
    </row>
    <row r="6970" spans="1:11" x14ac:dyDescent="0.2">
      <c r="A6970">
        <v>57468</v>
      </c>
      <c r="B6970" s="21">
        <v>45144</v>
      </c>
      <c r="C6970" s="26" t="s">
        <v>839</v>
      </c>
      <c r="D6970">
        <v>1</v>
      </c>
      <c r="E6970">
        <v>7</v>
      </c>
      <c r="F6970">
        <v>956</v>
      </c>
      <c r="G6970">
        <v>484.68</v>
      </c>
      <c r="H6970" t="str">
        <f>_xlfn.XLOOKUP(Table1[[#This Row],[MyyjäID]],myyjat!$A$2:$A$16,myyjat!$B$2:$B$16)</f>
        <v>Rauno</v>
      </c>
      <c r="I6970">
        <f>_xlfn.XLOOKUP(Table1[[#This Row],[Tuotenumero]],tuotteet!$A$2:$A$26,tuotteet!$C$2:$C$26)</f>
        <v>3</v>
      </c>
      <c r="J6970" t="str">
        <f>_xlfn.XLOOKUP(Table1[[#This Row],[ryhmäID]],ryhmat!$A$2:$A$7,ryhmat!$B$2:$B$7)</f>
        <v>TV</v>
      </c>
      <c r="K6970">
        <f>Table1[[#This Row],[Myyntihinta]]-Table1[[#This Row],[Ostohinta]]</f>
        <v>471.32</v>
      </c>
    </row>
    <row r="6971" spans="1:11" x14ac:dyDescent="0.2">
      <c r="A6971">
        <v>57469</v>
      </c>
      <c r="B6971" s="21">
        <v>45145</v>
      </c>
      <c r="C6971" s="26" t="s">
        <v>840</v>
      </c>
      <c r="D6971">
        <v>1</v>
      </c>
      <c r="E6971">
        <v>7</v>
      </c>
      <c r="F6971">
        <v>26</v>
      </c>
      <c r="G6971">
        <v>19.649999999999999</v>
      </c>
      <c r="H6971" t="str">
        <f>_xlfn.XLOOKUP(Table1[[#This Row],[MyyjäID]],myyjat!$A$2:$A$16,myyjat!$B$2:$B$16)</f>
        <v>Rauno</v>
      </c>
      <c r="I6971">
        <f>_xlfn.XLOOKUP(Table1[[#This Row],[Tuotenumero]],tuotteet!$A$2:$A$26,tuotteet!$C$2:$C$26)</f>
        <v>4</v>
      </c>
      <c r="J6971" t="str">
        <f>_xlfn.XLOOKUP(Table1[[#This Row],[ryhmäID]],ryhmat!$A$2:$A$7,ryhmat!$B$2:$B$7)</f>
        <v>Tarvikkeet</v>
      </c>
      <c r="K6971">
        <f>Table1[[#This Row],[Myyntihinta]]-Table1[[#This Row],[Ostohinta]]</f>
        <v>6.3500000000000014</v>
      </c>
    </row>
    <row r="6972" spans="1:11" x14ac:dyDescent="0.2">
      <c r="A6972">
        <v>57470</v>
      </c>
      <c r="B6972" s="21">
        <v>45146</v>
      </c>
      <c r="C6972" s="26" t="s">
        <v>838</v>
      </c>
      <c r="D6972">
        <v>1</v>
      </c>
      <c r="E6972">
        <v>3</v>
      </c>
      <c r="F6972">
        <v>633</v>
      </c>
      <c r="G6972">
        <v>481.63</v>
      </c>
      <c r="H6972" t="str">
        <f>_xlfn.XLOOKUP(Table1[[#This Row],[MyyjäID]],myyjat!$A$2:$A$16,myyjat!$B$2:$B$16)</f>
        <v>Pekka</v>
      </c>
      <c r="I6972">
        <f>_xlfn.XLOOKUP(Table1[[#This Row],[Tuotenumero]],tuotteet!$A$2:$A$26,tuotteet!$C$2:$C$26)</f>
        <v>3</v>
      </c>
      <c r="J6972" t="str">
        <f>_xlfn.XLOOKUP(Table1[[#This Row],[ryhmäID]],ryhmat!$A$2:$A$7,ryhmat!$B$2:$B$7)</f>
        <v>TV</v>
      </c>
      <c r="K6972">
        <f>Table1[[#This Row],[Myyntihinta]]-Table1[[#This Row],[Ostohinta]]</f>
        <v>151.37</v>
      </c>
    </row>
    <row r="6973" spans="1:11" x14ac:dyDescent="0.2">
      <c r="A6973">
        <v>57471</v>
      </c>
      <c r="B6973" s="21">
        <v>45147</v>
      </c>
      <c r="C6973" s="26" t="s">
        <v>840</v>
      </c>
      <c r="D6973">
        <v>1</v>
      </c>
      <c r="E6973">
        <v>3</v>
      </c>
      <c r="F6973">
        <v>26</v>
      </c>
      <c r="G6973">
        <v>19.46</v>
      </c>
      <c r="H6973" t="str">
        <f>_xlfn.XLOOKUP(Table1[[#This Row],[MyyjäID]],myyjat!$A$2:$A$16,myyjat!$B$2:$B$16)</f>
        <v>Pekka</v>
      </c>
      <c r="I6973">
        <f>_xlfn.XLOOKUP(Table1[[#This Row],[Tuotenumero]],tuotteet!$A$2:$A$26,tuotteet!$C$2:$C$26)</f>
        <v>4</v>
      </c>
      <c r="J6973" t="str">
        <f>_xlfn.XLOOKUP(Table1[[#This Row],[ryhmäID]],ryhmat!$A$2:$A$7,ryhmat!$B$2:$B$7)</f>
        <v>Tarvikkeet</v>
      </c>
      <c r="K6973">
        <f>Table1[[#This Row],[Myyntihinta]]-Table1[[#This Row],[Ostohinta]]</f>
        <v>6.5399999999999991</v>
      </c>
    </row>
    <row r="6974" spans="1:11" x14ac:dyDescent="0.2">
      <c r="A6974">
        <v>57472</v>
      </c>
      <c r="B6974" s="21">
        <v>45147</v>
      </c>
      <c r="C6974" s="26" t="s">
        <v>837</v>
      </c>
      <c r="D6974">
        <v>1</v>
      </c>
      <c r="E6974">
        <v>1</v>
      </c>
      <c r="F6974">
        <v>239</v>
      </c>
      <c r="G6974">
        <v>153.69999999999999</v>
      </c>
      <c r="H6974" t="str">
        <f>_xlfn.XLOOKUP(Table1[[#This Row],[MyyjäID]],myyjat!$A$2:$A$16,myyjat!$B$2:$B$16)</f>
        <v>Jani</v>
      </c>
      <c r="I6974">
        <f>_xlfn.XLOOKUP(Table1[[#This Row],[Tuotenumero]],tuotteet!$A$2:$A$26,tuotteet!$C$2:$C$26)</f>
        <v>5</v>
      </c>
      <c r="J6974" t="str">
        <f>_xlfn.XLOOKUP(Table1[[#This Row],[ryhmäID]],ryhmat!$A$2:$A$7,ryhmat!$B$2:$B$7)</f>
        <v>Konsolit</v>
      </c>
      <c r="K6974">
        <f>Table1[[#This Row],[Myyntihinta]]-Table1[[#This Row],[Ostohinta]]</f>
        <v>85.300000000000011</v>
      </c>
    </row>
    <row r="6975" spans="1:11" x14ac:dyDescent="0.2">
      <c r="A6975">
        <v>57473</v>
      </c>
      <c r="B6975" s="21">
        <v>45148</v>
      </c>
      <c r="C6975" s="26" t="s">
        <v>835</v>
      </c>
      <c r="D6975">
        <v>1</v>
      </c>
      <c r="E6975">
        <v>10</v>
      </c>
      <c r="F6975">
        <v>158</v>
      </c>
      <c r="G6975">
        <v>92.51</v>
      </c>
      <c r="H6975" t="str">
        <f>_xlfn.XLOOKUP(Table1[[#This Row],[MyyjäID]],myyjat!$A$2:$A$16,myyjat!$B$2:$B$16)</f>
        <v>Jenni</v>
      </c>
      <c r="I6975">
        <f>_xlfn.XLOOKUP(Table1[[#This Row],[Tuotenumero]],tuotteet!$A$2:$A$26,tuotteet!$C$2:$C$26)</f>
        <v>6</v>
      </c>
      <c r="J6975" t="str">
        <f>_xlfn.XLOOKUP(Table1[[#This Row],[ryhmäID]],ryhmat!$A$2:$A$7,ryhmat!$B$2:$B$7)</f>
        <v>Digiboxit</v>
      </c>
      <c r="K6975">
        <f>Table1[[#This Row],[Myyntihinta]]-Table1[[#This Row],[Ostohinta]]</f>
        <v>65.489999999999995</v>
      </c>
    </row>
    <row r="6976" spans="1:11" x14ac:dyDescent="0.2">
      <c r="A6976">
        <v>57474</v>
      </c>
      <c r="B6976" s="21">
        <v>45149</v>
      </c>
      <c r="C6976" s="26" t="s">
        <v>839</v>
      </c>
      <c r="D6976">
        <v>1</v>
      </c>
      <c r="E6976">
        <v>6</v>
      </c>
      <c r="F6976">
        <v>904</v>
      </c>
      <c r="G6976">
        <v>522.54999999999995</v>
      </c>
      <c r="H6976" t="str">
        <f>_xlfn.XLOOKUP(Table1[[#This Row],[MyyjäID]],myyjat!$A$2:$A$16,myyjat!$B$2:$B$16)</f>
        <v>Hessu</v>
      </c>
      <c r="I6976">
        <f>_xlfn.XLOOKUP(Table1[[#This Row],[Tuotenumero]],tuotteet!$A$2:$A$26,tuotteet!$C$2:$C$26)</f>
        <v>3</v>
      </c>
      <c r="J6976" t="str">
        <f>_xlfn.XLOOKUP(Table1[[#This Row],[ryhmäID]],ryhmat!$A$2:$A$7,ryhmat!$B$2:$B$7)</f>
        <v>TV</v>
      </c>
      <c r="K6976">
        <f>Table1[[#This Row],[Myyntihinta]]-Table1[[#This Row],[Ostohinta]]</f>
        <v>381.45000000000005</v>
      </c>
    </row>
    <row r="6977" spans="1:11" x14ac:dyDescent="0.2">
      <c r="A6977">
        <v>57475</v>
      </c>
      <c r="B6977" s="21">
        <v>45149</v>
      </c>
      <c r="C6977" s="26" t="s">
        <v>834</v>
      </c>
      <c r="D6977">
        <v>1</v>
      </c>
      <c r="E6977">
        <v>2</v>
      </c>
      <c r="F6977">
        <v>230</v>
      </c>
      <c r="G6977">
        <v>177.59</v>
      </c>
      <c r="H6977" t="str">
        <f>_xlfn.XLOOKUP(Table1[[#This Row],[MyyjäID]],myyjat!$A$2:$A$16,myyjat!$B$2:$B$16)</f>
        <v>Petteri</v>
      </c>
      <c r="I6977">
        <f>_xlfn.XLOOKUP(Table1[[#This Row],[Tuotenumero]],tuotteet!$A$2:$A$26,tuotteet!$C$2:$C$26)</f>
        <v>2</v>
      </c>
      <c r="J6977" t="str">
        <f>_xlfn.XLOOKUP(Table1[[#This Row],[ryhmäID]],ryhmat!$A$2:$A$7,ryhmat!$B$2:$B$7)</f>
        <v>Kuvantoisto</v>
      </c>
      <c r="K6977">
        <f>Table1[[#This Row],[Myyntihinta]]-Table1[[#This Row],[Ostohinta]]</f>
        <v>52.41</v>
      </c>
    </row>
    <row r="6978" spans="1:11" x14ac:dyDescent="0.2">
      <c r="A6978">
        <v>57476</v>
      </c>
      <c r="B6978" s="21">
        <v>45151</v>
      </c>
      <c r="C6978" s="26" t="s">
        <v>840</v>
      </c>
      <c r="D6978">
        <v>1</v>
      </c>
      <c r="E6978">
        <v>7</v>
      </c>
      <c r="F6978">
        <v>26</v>
      </c>
      <c r="G6978">
        <v>20.010000000000002</v>
      </c>
      <c r="H6978" t="str">
        <f>_xlfn.XLOOKUP(Table1[[#This Row],[MyyjäID]],myyjat!$A$2:$A$16,myyjat!$B$2:$B$16)</f>
        <v>Rauno</v>
      </c>
      <c r="I6978">
        <f>_xlfn.XLOOKUP(Table1[[#This Row],[Tuotenumero]],tuotteet!$A$2:$A$26,tuotteet!$C$2:$C$26)</f>
        <v>4</v>
      </c>
      <c r="J6978" t="str">
        <f>_xlfn.XLOOKUP(Table1[[#This Row],[ryhmäID]],ryhmat!$A$2:$A$7,ryhmat!$B$2:$B$7)</f>
        <v>Tarvikkeet</v>
      </c>
      <c r="K6978">
        <f>Table1[[#This Row],[Myyntihinta]]-Table1[[#This Row],[Ostohinta]]</f>
        <v>5.9899999999999984</v>
      </c>
    </row>
    <row r="6979" spans="1:11" x14ac:dyDescent="0.2">
      <c r="A6979">
        <v>57477</v>
      </c>
      <c r="B6979" s="21">
        <v>45151</v>
      </c>
      <c r="C6979" s="26" t="s">
        <v>836</v>
      </c>
      <c r="D6979">
        <v>1</v>
      </c>
      <c r="E6979">
        <v>5</v>
      </c>
      <c r="F6979">
        <v>250</v>
      </c>
      <c r="G6979">
        <v>129.49</v>
      </c>
      <c r="H6979" t="str">
        <f>_xlfn.XLOOKUP(Table1[[#This Row],[MyyjäID]],myyjat!$A$2:$A$16,myyjat!$B$2:$B$16)</f>
        <v>Liisa</v>
      </c>
      <c r="I6979">
        <f>_xlfn.XLOOKUP(Table1[[#This Row],[Tuotenumero]],tuotteet!$A$2:$A$26,tuotteet!$C$2:$C$26)</f>
        <v>6</v>
      </c>
      <c r="J6979" t="str">
        <f>_xlfn.XLOOKUP(Table1[[#This Row],[ryhmäID]],ryhmat!$A$2:$A$7,ryhmat!$B$2:$B$7)</f>
        <v>Digiboxit</v>
      </c>
      <c r="K6979">
        <f>Table1[[#This Row],[Myyntihinta]]-Table1[[#This Row],[Ostohinta]]</f>
        <v>120.50999999999999</v>
      </c>
    </row>
    <row r="6980" spans="1:11" x14ac:dyDescent="0.2">
      <c r="A6980">
        <v>57478</v>
      </c>
      <c r="B6980" s="21">
        <v>45152</v>
      </c>
      <c r="C6980" s="26" t="s">
        <v>839</v>
      </c>
      <c r="D6980">
        <v>1</v>
      </c>
      <c r="E6980">
        <v>9</v>
      </c>
      <c r="F6980">
        <v>936</v>
      </c>
      <c r="G6980">
        <v>495.5</v>
      </c>
      <c r="H6980" t="str">
        <f>_xlfn.XLOOKUP(Table1[[#This Row],[MyyjäID]],myyjat!$A$2:$A$16,myyjat!$B$2:$B$16)</f>
        <v>Maija</v>
      </c>
      <c r="I6980">
        <f>_xlfn.XLOOKUP(Table1[[#This Row],[Tuotenumero]],tuotteet!$A$2:$A$26,tuotteet!$C$2:$C$26)</f>
        <v>3</v>
      </c>
      <c r="J6980" t="str">
        <f>_xlfn.XLOOKUP(Table1[[#This Row],[ryhmäID]],ryhmat!$A$2:$A$7,ryhmat!$B$2:$B$7)</f>
        <v>TV</v>
      </c>
      <c r="K6980">
        <f>Table1[[#This Row],[Myyntihinta]]-Table1[[#This Row],[Ostohinta]]</f>
        <v>440.5</v>
      </c>
    </row>
    <row r="6981" spans="1:11" x14ac:dyDescent="0.2">
      <c r="A6981">
        <v>57479</v>
      </c>
      <c r="B6981" s="21">
        <v>45152</v>
      </c>
      <c r="C6981" s="26" t="s">
        <v>838</v>
      </c>
      <c r="D6981">
        <v>1</v>
      </c>
      <c r="E6981">
        <v>5</v>
      </c>
      <c r="F6981">
        <v>647</v>
      </c>
      <c r="G6981">
        <v>500.93</v>
      </c>
      <c r="H6981" t="str">
        <f>_xlfn.XLOOKUP(Table1[[#This Row],[MyyjäID]],myyjat!$A$2:$A$16,myyjat!$B$2:$B$16)</f>
        <v>Liisa</v>
      </c>
      <c r="I6981">
        <f>_xlfn.XLOOKUP(Table1[[#This Row],[Tuotenumero]],tuotteet!$A$2:$A$26,tuotteet!$C$2:$C$26)</f>
        <v>3</v>
      </c>
      <c r="J6981" t="str">
        <f>_xlfn.XLOOKUP(Table1[[#This Row],[ryhmäID]],ryhmat!$A$2:$A$7,ryhmat!$B$2:$B$7)</f>
        <v>TV</v>
      </c>
      <c r="K6981">
        <f>Table1[[#This Row],[Myyntihinta]]-Table1[[#This Row],[Ostohinta]]</f>
        <v>146.07</v>
      </c>
    </row>
    <row r="6982" spans="1:11" x14ac:dyDescent="0.2">
      <c r="A6982">
        <v>57480</v>
      </c>
      <c r="B6982" s="21">
        <v>45154</v>
      </c>
      <c r="C6982" s="26" t="s">
        <v>840</v>
      </c>
      <c r="D6982">
        <v>1</v>
      </c>
      <c r="E6982">
        <v>16</v>
      </c>
      <c r="F6982">
        <v>25</v>
      </c>
      <c r="G6982">
        <v>20.65</v>
      </c>
      <c r="H6982" t="str">
        <f>_xlfn.XLOOKUP(Table1[[#This Row],[MyyjäID]],myyjat!$A$2:$A$16,myyjat!$B$2:$B$16)</f>
        <v>Sanni</v>
      </c>
      <c r="I6982">
        <f>_xlfn.XLOOKUP(Table1[[#This Row],[Tuotenumero]],tuotteet!$A$2:$A$26,tuotteet!$C$2:$C$26)</f>
        <v>4</v>
      </c>
      <c r="J6982" t="str">
        <f>_xlfn.XLOOKUP(Table1[[#This Row],[ryhmäID]],ryhmat!$A$2:$A$7,ryhmat!$B$2:$B$7)</f>
        <v>Tarvikkeet</v>
      </c>
      <c r="K6982">
        <f>Table1[[#This Row],[Myyntihinta]]-Table1[[#This Row],[Ostohinta]]</f>
        <v>4.3500000000000014</v>
      </c>
    </row>
    <row r="6983" spans="1:11" x14ac:dyDescent="0.2">
      <c r="A6983">
        <v>57481</v>
      </c>
      <c r="B6983" s="21">
        <v>45155</v>
      </c>
      <c r="C6983" s="26" t="s">
        <v>836</v>
      </c>
      <c r="D6983">
        <v>1</v>
      </c>
      <c r="E6983">
        <v>2</v>
      </c>
      <c r="F6983">
        <v>244</v>
      </c>
      <c r="G6983">
        <v>122.15</v>
      </c>
      <c r="H6983" t="str">
        <f>_xlfn.XLOOKUP(Table1[[#This Row],[MyyjäID]],myyjat!$A$2:$A$16,myyjat!$B$2:$B$16)</f>
        <v>Petteri</v>
      </c>
      <c r="I6983">
        <f>_xlfn.XLOOKUP(Table1[[#This Row],[Tuotenumero]],tuotteet!$A$2:$A$26,tuotteet!$C$2:$C$26)</f>
        <v>6</v>
      </c>
      <c r="J6983" t="str">
        <f>_xlfn.XLOOKUP(Table1[[#This Row],[ryhmäID]],ryhmat!$A$2:$A$7,ryhmat!$B$2:$B$7)</f>
        <v>Digiboxit</v>
      </c>
      <c r="K6983">
        <f>Table1[[#This Row],[Myyntihinta]]-Table1[[#This Row],[Ostohinta]]</f>
        <v>121.85</v>
      </c>
    </row>
    <row r="6984" spans="1:11" x14ac:dyDescent="0.2">
      <c r="A6984">
        <v>57482</v>
      </c>
      <c r="B6984" s="21">
        <v>45155</v>
      </c>
      <c r="C6984" s="26" t="s">
        <v>838</v>
      </c>
      <c r="D6984">
        <v>1</v>
      </c>
      <c r="E6984">
        <v>7</v>
      </c>
      <c r="F6984">
        <v>676</v>
      </c>
      <c r="G6984">
        <v>494.3</v>
      </c>
      <c r="H6984" t="str">
        <f>_xlfn.XLOOKUP(Table1[[#This Row],[MyyjäID]],myyjat!$A$2:$A$16,myyjat!$B$2:$B$16)</f>
        <v>Rauno</v>
      </c>
      <c r="I6984">
        <f>_xlfn.XLOOKUP(Table1[[#This Row],[Tuotenumero]],tuotteet!$A$2:$A$26,tuotteet!$C$2:$C$26)</f>
        <v>3</v>
      </c>
      <c r="J6984" t="str">
        <f>_xlfn.XLOOKUP(Table1[[#This Row],[ryhmäID]],ryhmat!$A$2:$A$7,ryhmat!$B$2:$B$7)</f>
        <v>TV</v>
      </c>
      <c r="K6984">
        <f>Table1[[#This Row],[Myyntihinta]]-Table1[[#This Row],[Ostohinta]]</f>
        <v>181.7</v>
      </c>
    </row>
    <row r="6985" spans="1:11" x14ac:dyDescent="0.2">
      <c r="A6985">
        <v>57483</v>
      </c>
      <c r="B6985" s="21">
        <v>45156</v>
      </c>
      <c r="C6985" s="26" t="s">
        <v>837</v>
      </c>
      <c r="D6985">
        <v>1</v>
      </c>
      <c r="E6985">
        <v>1</v>
      </c>
      <c r="F6985">
        <v>236</v>
      </c>
      <c r="G6985">
        <v>168.57</v>
      </c>
      <c r="H6985" t="str">
        <f>_xlfn.XLOOKUP(Table1[[#This Row],[MyyjäID]],myyjat!$A$2:$A$16,myyjat!$B$2:$B$16)</f>
        <v>Jani</v>
      </c>
      <c r="I6985">
        <f>_xlfn.XLOOKUP(Table1[[#This Row],[Tuotenumero]],tuotteet!$A$2:$A$26,tuotteet!$C$2:$C$26)</f>
        <v>5</v>
      </c>
      <c r="J6985" t="str">
        <f>_xlfn.XLOOKUP(Table1[[#This Row],[ryhmäID]],ryhmat!$A$2:$A$7,ryhmat!$B$2:$B$7)</f>
        <v>Konsolit</v>
      </c>
      <c r="K6985">
        <f>Table1[[#This Row],[Myyntihinta]]-Table1[[#This Row],[Ostohinta]]</f>
        <v>67.430000000000007</v>
      </c>
    </row>
    <row r="6986" spans="1:11" x14ac:dyDescent="0.2">
      <c r="A6986">
        <v>57484</v>
      </c>
      <c r="B6986" s="21">
        <v>45157</v>
      </c>
      <c r="C6986" s="26" t="s">
        <v>835</v>
      </c>
      <c r="D6986">
        <v>1</v>
      </c>
      <c r="E6986">
        <v>1</v>
      </c>
      <c r="F6986">
        <v>161</v>
      </c>
      <c r="G6986">
        <v>96.91</v>
      </c>
      <c r="H6986" t="str">
        <f>_xlfn.XLOOKUP(Table1[[#This Row],[MyyjäID]],myyjat!$A$2:$A$16,myyjat!$B$2:$B$16)</f>
        <v>Jani</v>
      </c>
      <c r="I6986">
        <f>_xlfn.XLOOKUP(Table1[[#This Row],[Tuotenumero]],tuotteet!$A$2:$A$26,tuotteet!$C$2:$C$26)</f>
        <v>6</v>
      </c>
      <c r="J6986" t="str">
        <f>_xlfn.XLOOKUP(Table1[[#This Row],[ryhmäID]],ryhmat!$A$2:$A$7,ryhmat!$B$2:$B$7)</f>
        <v>Digiboxit</v>
      </c>
      <c r="K6986">
        <f>Table1[[#This Row],[Myyntihinta]]-Table1[[#This Row],[Ostohinta]]</f>
        <v>64.09</v>
      </c>
    </row>
    <row r="6987" spans="1:11" x14ac:dyDescent="0.2">
      <c r="A6987">
        <v>57485</v>
      </c>
      <c r="B6987" s="21">
        <v>45158</v>
      </c>
      <c r="C6987" s="26" t="s">
        <v>840</v>
      </c>
      <c r="D6987">
        <v>1</v>
      </c>
      <c r="E6987">
        <v>5</v>
      </c>
      <c r="F6987">
        <v>25</v>
      </c>
      <c r="G6987">
        <v>19.52</v>
      </c>
      <c r="H6987" t="str">
        <f>_xlfn.XLOOKUP(Table1[[#This Row],[MyyjäID]],myyjat!$A$2:$A$16,myyjat!$B$2:$B$16)</f>
        <v>Liisa</v>
      </c>
      <c r="I6987">
        <f>_xlfn.XLOOKUP(Table1[[#This Row],[Tuotenumero]],tuotteet!$A$2:$A$26,tuotteet!$C$2:$C$26)</f>
        <v>4</v>
      </c>
      <c r="J6987" t="str">
        <f>_xlfn.XLOOKUP(Table1[[#This Row],[ryhmäID]],ryhmat!$A$2:$A$7,ryhmat!$B$2:$B$7)</f>
        <v>Tarvikkeet</v>
      </c>
      <c r="K6987">
        <f>Table1[[#This Row],[Myyntihinta]]-Table1[[#This Row],[Ostohinta]]</f>
        <v>5.48</v>
      </c>
    </row>
    <row r="6988" spans="1:11" x14ac:dyDescent="0.2">
      <c r="A6988">
        <v>57486</v>
      </c>
      <c r="B6988" s="21">
        <v>45159</v>
      </c>
      <c r="C6988" s="26" t="s">
        <v>839</v>
      </c>
      <c r="D6988">
        <v>1</v>
      </c>
      <c r="E6988">
        <v>16</v>
      </c>
      <c r="F6988">
        <v>976</v>
      </c>
      <c r="G6988">
        <v>497.92</v>
      </c>
      <c r="H6988" t="str">
        <f>_xlfn.XLOOKUP(Table1[[#This Row],[MyyjäID]],myyjat!$A$2:$A$16,myyjat!$B$2:$B$16)</f>
        <v>Sanni</v>
      </c>
      <c r="I6988">
        <f>_xlfn.XLOOKUP(Table1[[#This Row],[Tuotenumero]],tuotteet!$A$2:$A$26,tuotteet!$C$2:$C$26)</f>
        <v>3</v>
      </c>
      <c r="J6988" t="str">
        <f>_xlfn.XLOOKUP(Table1[[#This Row],[ryhmäID]],ryhmat!$A$2:$A$7,ryhmat!$B$2:$B$7)</f>
        <v>TV</v>
      </c>
      <c r="K6988">
        <f>Table1[[#This Row],[Myyntihinta]]-Table1[[#This Row],[Ostohinta]]</f>
        <v>478.08</v>
      </c>
    </row>
    <row r="6989" spans="1:11" x14ac:dyDescent="0.2">
      <c r="A6989">
        <v>57487</v>
      </c>
      <c r="B6989" s="21">
        <v>45160</v>
      </c>
      <c r="C6989" s="26" t="s">
        <v>837</v>
      </c>
      <c r="D6989">
        <v>1</v>
      </c>
      <c r="E6989">
        <v>11</v>
      </c>
      <c r="F6989">
        <v>242</v>
      </c>
      <c r="G6989">
        <v>168.59</v>
      </c>
      <c r="H6989" t="str">
        <f>_xlfn.XLOOKUP(Table1[[#This Row],[MyyjäID]],myyjat!$A$2:$A$16,myyjat!$B$2:$B$16)</f>
        <v>Lisbeth</v>
      </c>
      <c r="I6989">
        <f>_xlfn.XLOOKUP(Table1[[#This Row],[Tuotenumero]],tuotteet!$A$2:$A$26,tuotteet!$C$2:$C$26)</f>
        <v>5</v>
      </c>
      <c r="J6989" t="str">
        <f>_xlfn.XLOOKUP(Table1[[#This Row],[ryhmäID]],ryhmat!$A$2:$A$7,ryhmat!$B$2:$B$7)</f>
        <v>Konsolit</v>
      </c>
      <c r="K6989">
        <f>Table1[[#This Row],[Myyntihinta]]-Table1[[#This Row],[Ostohinta]]</f>
        <v>73.41</v>
      </c>
    </row>
    <row r="6990" spans="1:11" x14ac:dyDescent="0.2">
      <c r="A6990">
        <v>57488</v>
      </c>
      <c r="B6990" s="21">
        <v>45161</v>
      </c>
      <c r="C6990" s="26" t="s">
        <v>840</v>
      </c>
      <c r="D6990">
        <v>1</v>
      </c>
      <c r="E6990">
        <v>6</v>
      </c>
      <c r="F6990">
        <v>24</v>
      </c>
      <c r="G6990">
        <v>18.88</v>
      </c>
      <c r="H6990" t="str">
        <f>_xlfn.XLOOKUP(Table1[[#This Row],[MyyjäID]],myyjat!$A$2:$A$16,myyjat!$B$2:$B$16)</f>
        <v>Hessu</v>
      </c>
      <c r="I6990">
        <f>_xlfn.XLOOKUP(Table1[[#This Row],[Tuotenumero]],tuotteet!$A$2:$A$26,tuotteet!$C$2:$C$26)</f>
        <v>4</v>
      </c>
      <c r="J6990" t="str">
        <f>_xlfn.XLOOKUP(Table1[[#This Row],[ryhmäID]],ryhmat!$A$2:$A$7,ryhmat!$B$2:$B$7)</f>
        <v>Tarvikkeet</v>
      </c>
      <c r="K6990">
        <f>Table1[[#This Row],[Myyntihinta]]-Table1[[#This Row],[Ostohinta]]</f>
        <v>5.120000000000001</v>
      </c>
    </row>
    <row r="6991" spans="1:11" x14ac:dyDescent="0.2">
      <c r="A6991">
        <v>57489</v>
      </c>
      <c r="B6991" s="21">
        <v>45162</v>
      </c>
      <c r="C6991" s="26" t="s">
        <v>835</v>
      </c>
      <c r="D6991">
        <v>1</v>
      </c>
      <c r="E6991">
        <v>2</v>
      </c>
      <c r="F6991">
        <v>153</v>
      </c>
      <c r="G6991">
        <v>93.68</v>
      </c>
      <c r="H6991" t="str">
        <f>_xlfn.XLOOKUP(Table1[[#This Row],[MyyjäID]],myyjat!$A$2:$A$16,myyjat!$B$2:$B$16)</f>
        <v>Petteri</v>
      </c>
      <c r="I6991">
        <f>_xlfn.XLOOKUP(Table1[[#This Row],[Tuotenumero]],tuotteet!$A$2:$A$26,tuotteet!$C$2:$C$26)</f>
        <v>6</v>
      </c>
      <c r="J6991" t="str">
        <f>_xlfn.XLOOKUP(Table1[[#This Row],[ryhmäID]],ryhmat!$A$2:$A$7,ryhmat!$B$2:$B$7)</f>
        <v>Digiboxit</v>
      </c>
      <c r="K6991">
        <f>Table1[[#This Row],[Myyntihinta]]-Table1[[#This Row],[Ostohinta]]</f>
        <v>59.319999999999993</v>
      </c>
    </row>
    <row r="6992" spans="1:11" x14ac:dyDescent="0.2">
      <c r="A6992">
        <v>57490</v>
      </c>
      <c r="B6992" s="21">
        <v>45162</v>
      </c>
      <c r="C6992" s="26" t="s">
        <v>838</v>
      </c>
      <c r="D6992">
        <v>1</v>
      </c>
      <c r="E6992">
        <v>6</v>
      </c>
      <c r="F6992">
        <v>669</v>
      </c>
      <c r="G6992">
        <v>515.80999999999995</v>
      </c>
      <c r="H6992" t="str">
        <f>_xlfn.XLOOKUP(Table1[[#This Row],[MyyjäID]],myyjat!$A$2:$A$16,myyjat!$B$2:$B$16)</f>
        <v>Hessu</v>
      </c>
      <c r="I6992">
        <f>_xlfn.XLOOKUP(Table1[[#This Row],[Tuotenumero]],tuotteet!$A$2:$A$26,tuotteet!$C$2:$C$26)</f>
        <v>3</v>
      </c>
      <c r="J6992" t="str">
        <f>_xlfn.XLOOKUP(Table1[[#This Row],[ryhmäID]],ryhmat!$A$2:$A$7,ryhmat!$B$2:$B$7)</f>
        <v>TV</v>
      </c>
      <c r="K6992">
        <f>Table1[[#This Row],[Myyntihinta]]-Table1[[#This Row],[Ostohinta]]</f>
        <v>153.19000000000005</v>
      </c>
    </row>
    <row r="6993" spans="1:11" x14ac:dyDescent="0.2">
      <c r="A6993">
        <v>57491</v>
      </c>
      <c r="B6993" s="21">
        <v>45163</v>
      </c>
      <c r="C6993" s="26" t="s">
        <v>837</v>
      </c>
      <c r="D6993">
        <v>1</v>
      </c>
      <c r="E6993">
        <v>5</v>
      </c>
      <c r="F6993">
        <v>258</v>
      </c>
      <c r="G6993">
        <v>167.85</v>
      </c>
      <c r="H6993" t="str">
        <f>_xlfn.XLOOKUP(Table1[[#This Row],[MyyjäID]],myyjat!$A$2:$A$16,myyjat!$B$2:$B$16)</f>
        <v>Liisa</v>
      </c>
      <c r="I6993">
        <f>_xlfn.XLOOKUP(Table1[[#This Row],[Tuotenumero]],tuotteet!$A$2:$A$26,tuotteet!$C$2:$C$26)</f>
        <v>5</v>
      </c>
      <c r="J6993" t="str">
        <f>_xlfn.XLOOKUP(Table1[[#This Row],[ryhmäID]],ryhmat!$A$2:$A$7,ryhmat!$B$2:$B$7)</f>
        <v>Konsolit</v>
      </c>
      <c r="K6993">
        <f>Table1[[#This Row],[Myyntihinta]]-Table1[[#This Row],[Ostohinta]]</f>
        <v>90.15</v>
      </c>
    </row>
    <row r="6994" spans="1:11" x14ac:dyDescent="0.2">
      <c r="A6994">
        <v>57492</v>
      </c>
      <c r="B6994" s="21">
        <v>45163</v>
      </c>
      <c r="C6994" s="26" t="s">
        <v>836</v>
      </c>
      <c r="D6994">
        <v>1</v>
      </c>
      <c r="E6994">
        <v>5</v>
      </c>
      <c r="F6994">
        <v>235</v>
      </c>
      <c r="G6994">
        <v>128</v>
      </c>
      <c r="H6994" t="str">
        <f>_xlfn.XLOOKUP(Table1[[#This Row],[MyyjäID]],myyjat!$A$2:$A$16,myyjat!$B$2:$B$16)</f>
        <v>Liisa</v>
      </c>
      <c r="I6994">
        <f>_xlfn.XLOOKUP(Table1[[#This Row],[Tuotenumero]],tuotteet!$A$2:$A$26,tuotteet!$C$2:$C$26)</f>
        <v>6</v>
      </c>
      <c r="J6994" t="str">
        <f>_xlfn.XLOOKUP(Table1[[#This Row],[ryhmäID]],ryhmat!$A$2:$A$7,ryhmat!$B$2:$B$7)</f>
        <v>Digiboxit</v>
      </c>
      <c r="K6994">
        <f>Table1[[#This Row],[Myyntihinta]]-Table1[[#This Row],[Ostohinta]]</f>
        <v>107</v>
      </c>
    </row>
    <row r="6995" spans="1:11" x14ac:dyDescent="0.2">
      <c r="A6995">
        <v>57493</v>
      </c>
      <c r="B6995" s="21">
        <v>45163</v>
      </c>
      <c r="C6995" s="26" t="s">
        <v>840</v>
      </c>
      <c r="D6995">
        <v>1</v>
      </c>
      <c r="E6995">
        <v>9</v>
      </c>
      <c r="F6995">
        <v>26</v>
      </c>
      <c r="G6995">
        <v>20.78</v>
      </c>
      <c r="H6995" t="str">
        <f>_xlfn.XLOOKUP(Table1[[#This Row],[MyyjäID]],myyjat!$A$2:$A$16,myyjat!$B$2:$B$16)</f>
        <v>Maija</v>
      </c>
      <c r="I6995">
        <f>_xlfn.XLOOKUP(Table1[[#This Row],[Tuotenumero]],tuotteet!$A$2:$A$26,tuotteet!$C$2:$C$26)</f>
        <v>4</v>
      </c>
      <c r="J6995" t="str">
        <f>_xlfn.XLOOKUP(Table1[[#This Row],[ryhmäID]],ryhmat!$A$2:$A$7,ryhmat!$B$2:$B$7)</f>
        <v>Tarvikkeet</v>
      </c>
      <c r="K6995">
        <f>Table1[[#This Row],[Myyntihinta]]-Table1[[#This Row],[Ostohinta]]</f>
        <v>5.2199999999999989</v>
      </c>
    </row>
    <row r="6996" spans="1:11" x14ac:dyDescent="0.2">
      <c r="A6996">
        <v>57494</v>
      </c>
      <c r="B6996" s="21">
        <v>45165</v>
      </c>
      <c r="C6996" s="26" t="s">
        <v>840</v>
      </c>
      <c r="D6996">
        <v>1</v>
      </c>
      <c r="E6996">
        <v>5</v>
      </c>
      <c r="F6996">
        <v>24</v>
      </c>
      <c r="G6996">
        <v>20.39</v>
      </c>
      <c r="H6996" t="str">
        <f>_xlfn.XLOOKUP(Table1[[#This Row],[MyyjäID]],myyjat!$A$2:$A$16,myyjat!$B$2:$B$16)</f>
        <v>Liisa</v>
      </c>
      <c r="I6996">
        <f>_xlfn.XLOOKUP(Table1[[#This Row],[Tuotenumero]],tuotteet!$A$2:$A$26,tuotteet!$C$2:$C$26)</f>
        <v>4</v>
      </c>
      <c r="J6996" t="str">
        <f>_xlfn.XLOOKUP(Table1[[#This Row],[ryhmäID]],ryhmat!$A$2:$A$7,ryhmat!$B$2:$B$7)</f>
        <v>Tarvikkeet</v>
      </c>
      <c r="K6996">
        <f>Table1[[#This Row],[Myyntihinta]]-Table1[[#This Row],[Ostohinta]]</f>
        <v>3.6099999999999994</v>
      </c>
    </row>
    <row r="6997" spans="1:11" x14ac:dyDescent="0.2">
      <c r="A6997">
        <v>57495</v>
      </c>
      <c r="B6997" s="21">
        <v>45165</v>
      </c>
      <c r="C6997" s="26" t="s">
        <v>838</v>
      </c>
      <c r="D6997">
        <v>1</v>
      </c>
      <c r="E6997">
        <v>3</v>
      </c>
      <c r="F6997">
        <v>679</v>
      </c>
      <c r="G6997">
        <v>515.42999999999995</v>
      </c>
      <c r="H6997" t="str">
        <f>_xlfn.XLOOKUP(Table1[[#This Row],[MyyjäID]],myyjat!$A$2:$A$16,myyjat!$B$2:$B$16)</f>
        <v>Pekka</v>
      </c>
      <c r="I6997">
        <f>_xlfn.XLOOKUP(Table1[[#This Row],[Tuotenumero]],tuotteet!$A$2:$A$26,tuotteet!$C$2:$C$26)</f>
        <v>3</v>
      </c>
      <c r="J6997" t="str">
        <f>_xlfn.XLOOKUP(Table1[[#This Row],[ryhmäID]],ryhmat!$A$2:$A$7,ryhmat!$B$2:$B$7)</f>
        <v>TV</v>
      </c>
      <c r="K6997">
        <f>Table1[[#This Row],[Myyntihinta]]-Table1[[#This Row],[Ostohinta]]</f>
        <v>163.57000000000005</v>
      </c>
    </row>
    <row r="6998" spans="1:11" x14ac:dyDescent="0.2">
      <c r="A6998">
        <v>57496</v>
      </c>
      <c r="B6998" s="21">
        <v>45166</v>
      </c>
      <c r="C6998" s="26" t="s">
        <v>839</v>
      </c>
      <c r="D6998">
        <v>1</v>
      </c>
      <c r="E6998">
        <v>6</v>
      </c>
      <c r="F6998">
        <v>903</v>
      </c>
      <c r="G6998">
        <v>478.95</v>
      </c>
      <c r="H6998" t="str">
        <f>_xlfn.XLOOKUP(Table1[[#This Row],[MyyjäID]],myyjat!$A$2:$A$16,myyjat!$B$2:$B$16)</f>
        <v>Hessu</v>
      </c>
      <c r="I6998">
        <f>_xlfn.XLOOKUP(Table1[[#This Row],[Tuotenumero]],tuotteet!$A$2:$A$26,tuotteet!$C$2:$C$26)</f>
        <v>3</v>
      </c>
      <c r="J6998" t="str">
        <f>_xlfn.XLOOKUP(Table1[[#This Row],[ryhmäID]],ryhmat!$A$2:$A$7,ryhmat!$B$2:$B$7)</f>
        <v>TV</v>
      </c>
      <c r="K6998">
        <f>Table1[[#This Row],[Myyntihinta]]-Table1[[#This Row],[Ostohinta]]</f>
        <v>424.05</v>
      </c>
    </row>
    <row r="6999" spans="1:11" x14ac:dyDescent="0.2">
      <c r="A6999">
        <v>57497</v>
      </c>
      <c r="B6999" s="21">
        <v>45168</v>
      </c>
      <c r="C6999" s="26" t="s">
        <v>835</v>
      </c>
      <c r="D6999">
        <v>1</v>
      </c>
      <c r="E6999">
        <v>9</v>
      </c>
      <c r="F6999">
        <v>168</v>
      </c>
      <c r="G6999">
        <v>88.68</v>
      </c>
      <c r="H6999" t="str">
        <f>_xlfn.XLOOKUP(Table1[[#This Row],[MyyjäID]],myyjat!$A$2:$A$16,myyjat!$B$2:$B$16)</f>
        <v>Maija</v>
      </c>
      <c r="I6999">
        <f>_xlfn.XLOOKUP(Table1[[#This Row],[Tuotenumero]],tuotteet!$A$2:$A$26,tuotteet!$C$2:$C$26)</f>
        <v>6</v>
      </c>
      <c r="J6999" t="str">
        <f>_xlfn.XLOOKUP(Table1[[#This Row],[ryhmäID]],ryhmat!$A$2:$A$7,ryhmat!$B$2:$B$7)</f>
        <v>Digiboxit</v>
      </c>
      <c r="K6999">
        <f>Table1[[#This Row],[Myyntihinta]]-Table1[[#This Row],[Ostohinta]]</f>
        <v>79.319999999999993</v>
      </c>
    </row>
    <row r="7000" spans="1:11" x14ac:dyDescent="0.2">
      <c r="A7000">
        <v>57498</v>
      </c>
      <c r="B7000" s="21">
        <v>45168</v>
      </c>
      <c r="C7000" s="26" t="s">
        <v>840</v>
      </c>
      <c r="D7000">
        <v>1</v>
      </c>
      <c r="E7000">
        <v>2</v>
      </c>
      <c r="F7000">
        <v>24</v>
      </c>
      <c r="G7000">
        <v>20.39</v>
      </c>
      <c r="H7000" t="str">
        <f>_xlfn.XLOOKUP(Table1[[#This Row],[MyyjäID]],myyjat!$A$2:$A$16,myyjat!$B$2:$B$16)</f>
        <v>Petteri</v>
      </c>
      <c r="I7000">
        <f>_xlfn.XLOOKUP(Table1[[#This Row],[Tuotenumero]],tuotteet!$A$2:$A$26,tuotteet!$C$2:$C$26)</f>
        <v>4</v>
      </c>
      <c r="J7000" t="str">
        <f>_xlfn.XLOOKUP(Table1[[#This Row],[ryhmäID]],ryhmat!$A$2:$A$7,ryhmat!$B$2:$B$7)</f>
        <v>Tarvikkeet</v>
      </c>
      <c r="K7000">
        <f>Table1[[#This Row],[Myyntihinta]]-Table1[[#This Row],[Ostohinta]]</f>
        <v>3.6099999999999994</v>
      </c>
    </row>
    <row r="7001" spans="1:11" x14ac:dyDescent="0.2">
      <c r="A7001">
        <v>57499</v>
      </c>
      <c r="B7001" s="21">
        <v>45169</v>
      </c>
      <c r="C7001" s="26" t="s">
        <v>837</v>
      </c>
      <c r="D7001">
        <v>1</v>
      </c>
      <c r="E7001">
        <v>7</v>
      </c>
      <c r="F7001">
        <v>254</v>
      </c>
      <c r="G7001">
        <v>163.93</v>
      </c>
      <c r="H7001" t="str">
        <f>_xlfn.XLOOKUP(Table1[[#This Row],[MyyjäID]],myyjat!$A$2:$A$16,myyjat!$B$2:$B$16)</f>
        <v>Rauno</v>
      </c>
      <c r="I7001">
        <f>_xlfn.XLOOKUP(Table1[[#This Row],[Tuotenumero]],tuotteet!$A$2:$A$26,tuotteet!$C$2:$C$26)</f>
        <v>5</v>
      </c>
      <c r="J7001" t="str">
        <f>_xlfn.XLOOKUP(Table1[[#This Row],[ryhmäID]],ryhmat!$A$2:$A$7,ryhmat!$B$2:$B$7)</f>
        <v>Konsolit</v>
      </c>
      <c r="K7001">
        <f>Table1[[#This Row],[Myyntihinta]]-Table1[[#This Row],[Ostohinta]]</f>
        <v>90.07</v>
      </c>
    </row>
    <row r="7002" spans="1:11" x14ac:dyDescent="0.2">
      <c r="A7002">
        <v>57500</v>
      </c>
      <c r="B7002" s="21">
        <v>45169</v>
      </c>
      <c r="C7002" s="26" t="s">
        <v>838</v>
      </c>
      <c r="D7002">
        <v>1</v>
      </c>
      <c r="E7002">
        <v>7</v>
      </c>
      <c r="F7002">
        <v>640</v>
      </c>
      <c r="G7002">
        <v>508.36</v>
      </c>
      <c r="H7002" t="str">
        <f>_xlfn.XLOOKUP(Table1[[#This Row],[MyyjäID]],myyjat!$A$2:$A$16,myyjat!$B$2:$B$16)</f>
        <v>Rauno</v>
      </c>
      <c r="I7002">
        <f>_xlfn.XLOOKUP(Table1[[#This Row],[Tuotenumero]],tuotteet!$A$2:$A$26,tuotteet!$C$2:$C$26)</f>
        <v>3</v>
      </c>
      <c r="J7002" t="str">
        <f>_xlfn.XLOOKUP(Table1[[#This Row],[ryhmäID]],ryhmat!$A$2:$A$7,ryhmat!$B$2:$B$7)</f>
        <v>TV</v>
      </c>
      <c r="K7002">
        <f>Table1[[#This Row],[Myyntihinta]]-Table1[[#This Row],[Ostohinta]]</f>
        <v>131.63999999999999</v>
      </c>
    </row>
    <row r="7003" spans="1:11" x14ac:dyDescent="0.2">
      <c r="A7003">
        <v>57501</v>
      </c>
      <c r="B7003" s="21">
        <v>45171</v>
      </c>
      <c r="C7003" s="26" t="s">
        <v>834</v>
      </c>
      <c r="D7003">
        <v>1</v>
      </c>
      <c r="E7003">
        <v>6</v>
      </c>
      <c r="F7003">
        <v>230</v>
      </c>
      <c r="G7003">
        <v>172.28</v>
      </c>
      <c r="H7003" t="str">
        <f>_xlfn.XLOOKUP(Table1[[#This Row],[MyyjäID]],myyjat!$A$2:$A$16,myyjat!$B$2:$B$16)</f>
        <v>Hessu</v>
      </c>
      <c r="I7003">
        <f>_xlfn.XLOOKUP(Table1[[#This Row],[Tuotenumero]],tuotteet!$A$2:$A$26,tuotteet!$C$2:$C$26)</f>
        <v>2</v>
      </c>
      <c r="J7003" t="str">
        <f>_xlfn.XLOOKUP(Table1[[#This Row],[ryhmäID]],ryhmat!$A$2:$A$7,ryhmat!$B$2:$B$7)</f>
        <v>Kuvantoisto</v>
      </c>
      <c r="K7003">
        <f>Table1[[#This Row],[Myyntihinta]]-Table1[[#This Row],[Ostohinta]]</f>
        <v>57.72</v>
      </c>
    </row>
    <row r="7004" spans="1:11" x14ac:dyDescent="0.2">
      <c r="A7004">
        <v>57502</v>
      </c>
      <c r="B7004" s="21">
        <v>45171</v>
      </c>
      <c r="C7004" s="26" t="s">
        <v>840</v>
      </c>
      <c r="D7004">
        <v>1</v>
      </c>
      <c r="E7004">
        <v>2</v>
      </c>
      <c r="F7004">
        <v>25</v>
      </c>
      <c r="G7004">
        <v>20.27</v>
      </c>
      <c r="H7004" t="str">
        <f>_xlfn.XLOOKUP(Table1[[#This Row],[MyyjäID]],myyjat!$A$2:$A$16,myyjat!$B$2:$B$16)</f>
        <v>Petteri</v>
      </c>
      <c r="I7004">
        <f>_xlfn.XLOOKUP(Table1[[#This Row],[Tuotenumero]],tuotteet!$A$2:$A$26,tuotteet!$C$2:$C$26)</f>
        <v>4</v>
      </c>
      <c r="J7004" t="str">
        <f>_xlfn.XLOOKUP(Table1[[#This Row],[ryhmäID]],ryhmat!$A$2:$A$7,ryhmat!$B$2:$B$7)</f>
        <v>Tarvikkeet</v>
      </c>
      <c r="K7004">
        <f>Table1[[#This Row],[Myyntihinta]]-Table1[[#This Row],[Ostohinta]]</f>
        <v>4.7300000000000004</v>
      </c>
    </row>
    <row r="7005" spans="1:11" x14ac:dyDescent="0.2">
      <c r="A7005">
        <v>57503</v>
      </c>
      <c r="B7005" s="21">
        <v>45172</v>
      </c>
      <c r="C7005" s="26" t="s">
        <v>836</v>
      </c>
      <c r="D7005">
        <v>1</v>
      </c>
      <c r="E7005">
        <v>6</v>
      </c>
      <c r="F7005">
        <v>238</v>
      </c>
      <c r="G7005">
        <v>131.13999999999999</v>
      </c>
      <c r="H7005" t="str">
        <f>_xlfn.XLOOKUP(Table1[[#This Row],[MyyjäID]],myyjat!$A$2:$A$16,myyjat!$B$2:$B$16)</f>
        <v>Hessu</v>
      </c>
      <c r="I7005">
        <f>_xlfn.XLOOKUP(Table1[[#This Row],[Tuotenumero]],tuotteet!$A$2:$A$26,tuotteet!$C$2:$C$26)</f>
        <v>6</v>
      </c>
      <c r="J7005" t="str">
        <f>_xlfn.XLOOKUP(Table1[[#This Row],[ryhmäID]],ryhmat!$A$2:$A$7,ryhmat!$B$2:$B$7)</f>
        <v>Digiboxit</v>
      </c>
      <c r="K7005">
        <f>Table1[[#This Row],[Myyntihinta]]-Table1[[#This Row],[Ostohinta]]</f>
        <v>106.86000000000001</v>
      </c>
    </row>
    <row r="7006" spans="1:11" x14ac:dyDescent="0.2">
      <c r="A7006">
        <v>57504</v>
      </c>
      <c r="B7006" s="21">
        <v>45173</v>
      </c>
      <c r="C7006" s="26" t="s">
        <v>839</v>
      </c>
      <c r="D7006">
        <v>1</v>
      </c>
      <c r="E7006">
        <v>3</v>
      </c>
      <c r="F7006">
        <v>910</v>
      </c>
      <c r="G7006">
        <v>524.79999999999995</v>
      </c>
      <c r="H7006" t="str">
        <f>_xlfn.XLOOKUP(Table1[[#This Row],[MyyjäID]],myyjat!$A$2:$A$16,myyjat!$B$2:$B$16)</f>
        <v>Pekka</v>
      </c>
      <c r="I7006">
        <f>_xlfn.XLOOKUP(Table1[[#This Row],[Tuotenumero]],tuotteet!$A$2:$A$26,tuotteet!$C$2:$C$26)</f>
        <v>3</v>
      </c>
      <c r="J7006" t="str">
        <f>_xlfn.XLOOKUP(Table1[[#This Row],[ryhmäID]],ryhmat!$A$2:$A$7,ryhmat!$B$2:$B$7)</f>
        <v>TV</v>
      </c>
      <c r="K7006">
        <f>Table1[[#This Row],[Myyntihinta]]-Table1[[#This Row],[Ostohinta]]</f>
        <v>385.20000000000005</v>
      </c>
    </row>
    <row r="7007" spans="1:11" x14ac:dyDescent="0.2">
      <c r="A7007">
        <v>57505</v>
      </c>
      <c r="B7007" s="21">
        <v>45173</v>
      </c>
      <c r="C7007" s="26" t="s">
        <v>838</v>
      </c>
      <c r="D7007">
        <v>1</v>
      </c>
      <c r="E7007">
        <v>11</v>
      </c>
      <c r="F7007">
        <v>641</v>
      </c>
      <c r="G7007">
        <v>507.42</v>
      </c>
      <c r="H7007" t="str">
        <f>_xlfn.XLOOKUP(Table1[[#This Row],[MyyjäID]],myyjat!$A$2:$A$16,myyjat!$B$2:$B$16)</f>
        <v>Lisbeth</v>
      </c>
      <c r="I7007">
        <f>_xlfn.XLOOKUP(Table1[[#This Row],[Tuotenumero]],tuotteet!$A$2:$A$26,tuotteet!$C$2:$C$26)</f>
        <v>3</v>
      </c>
      <c r="J7007" t="str">
        <f>_xlfn.XLOOKUP(Table1[[#This Row],[ryhmäID]],ryhmat!$A$2:$A$7,ryhmat!$B$2:$B$7)</f>
        <v>TV</v>
      </c>
      <c r="K7007">
        <f>Table1[[#This Row],[Myyntihinta]]-Table1[[#This Row],[Ostohinta]]</f>
        <v>133.57999999999998</v>
      </c>
    </row>
    <row r="7008" spans="1:11" x14ac:dyDescent="0.2">
      <c r="A7008">
        <v>57506</v>
      </c>
      <c r="B7008" s="21">
        <v>45173</v>
      </c>
      <c r="C7008" s="26" t="s">
        <v>840</v>
      </c>
      <c r="D7008">
        <v>1</v>
      </c>
      <c r="E7008">
        <v>15</v>
      </c>
      <c r="F7008">
        <v>26</v>
      </c>
      <c r="G7008">
        <v>19.78</v>
      </c>
      <c r="H7008" t="str">
        <f>_xlfn.XLOOKUP(Table1[[#This Row],[MyyjäID]],myyjat!$A$2:$A$16,myyjat!$B$2:$B$16)</f>
        <v>Sohvi</v>
      </c>
      <c r="I7008">
        <f>_xlfn.XLOOKUP(Table1[[#This Row],[Tuotenumero]],tuotteet!$A$2:$A$26,tuotteet!$C$2:$C$26)</f>
        <v>4</v>
      </c>
      <c r="J7008" t="str">
        <f>_xlfn.XLOOKUP(Table1[[#This Row],[ryhmäID]],ryhmat!$A$2:$A$7,ryhmat!$B$2:$B$7)</f>
        <v>Tarvikkeet</v>
      </c>
      <c r="K7008">
        <f>Table1[[#This Row],[Myyntihinta]]-Table1[[#This Row],[Ostohinta]]</f>
        <v>6.2199999999999989</v>
      </c>
    </row>
    <row r="7009" spans="1:11" x14ac:dyDescent="0.2">
      <c r="A7009">
        <v>57507</v>
      </c>
      <c r="B7009" s="21">
        <v>45175</v>
      </c>
      <c r="C7009" s="26" t="s">
        <v>835</v>
      </c>
      <c r="D7009">
        <v>1</v>
      </c>
      <c r="E7009">
        <v>1</v>
      </c>
      <c r="F7009">
        <v>159</v>
      </c>
      <c r="G7009">
        <v>96.98</v>
      </c>
      <c r="H7009" t="str">
        <f>_xlfn.XLOOKUP(Table1[[#This Row],[MyyjäID]],myyjat!$A$2:$A$16,myyjat!$B$2:$B$16)</f>
        <v>Jani</v>
      </c>
      <c r="I7009">
        <f>_xlfn.XLOOKUP(Table1[[#This Row],[Tuotenumero]],tuotteet!$A$2:$A$26,tuotteet!$C$2:$C$26)</f>
        <v>6</v>
      </c>
      <c r="J7009" t="str">
        <f>_xlfn.XLOOKUP(Table1[[#This Row],[ryhmäID]],ryhmat!$A$2:$A$7,ryhmat!$B$2:$B$7)</f>
        <v>Digiboxit</v>
      </c>
      <c r="K7009">
        <f>Table1[[#This Row],[Myyntihinta]]-Table1[[#This Row],[Ostohinta]]</f>
        <v>62.019999999999996</v>
      </c>
    </row>
    <row r="7010" spans="1:11" x14ac:dyDescent="0.2">
      <c r="A7010">
        <v>57508</v>
      </c>
      <c r="B7010" s="21">
        <v>45175</v>
      </c>
      <c r="C7010" s="26" t="s">
        <v>836</v>
      </c>
      <c r="D7010">
        <v>1</v>
      </c>
      <c r="E7010">
        <v>10</v>
      </c>
      <c r="F7010">
        <v>234</v>
      </c>
      <c r="G7010">
        <v>131.22</v>
      </c>
      <c r="H7010" t="str">
        <f>_xlfn.XLOOKUP(Table1[[#This Row],[MyyjäID]],myyjat!$A$2:$A$16,myyjat!$B$2:$B$16)</f>
        <v>Jenni</v>
      </c>
      <c r="I7010">
        <f>_xlfn.XLOOKUP(Table1[[#This Row],[Tuotenumero]],tuotteet!$A$2:$A$26,tuotteet!$C$2:$C$26)</f>
        <v>6</v>
      </c>
      <c r="J7010" t="str">
        <f>_xlfn.XLOOKUP(Table1[[#This Row],[ryhmäID]],ryhmat!$A$2:$A$7,ryhmat!$B$2:$B$7)</f>
        <v>Digiboxit</v>
      </c>
      <c r="K7010">
        <f>Table1[[#This Row],[Myyntihinta]]-Table1[[#This Row],[Ostohinta]]</f>
        <v>102.78</v>
      </c>
    </row>
    <row r="7011" spans="1:11" x14ac:dyDescent="0.2">
      <c r="A7011">
        <v>57509</v>
      </c>
      <c r="B7011" s="21">
        <v>45176</v>
      </c>
      <c r="C7011" s="26" t="s">
        <v>840</v>
      </c>
      <c r="D7011">
        <v>1</v>
      </c>
      <c r="E7011">
        <v>15</v>
      </c>
      <c r="F7011">
        <v>24</v>
      </c>
      <c r="G7011">
        <v>20.55</v>
      </c>
      <c r="H7011" t="str">
        <f>_xlfn.XLOOKUP(Table1[[#This Row],[MyyjäID]],myyjat!$A$2:$A$16,myyjat!$B$2:$B$16)</f>
        <v>Sohvi</v>
      </c>
      <c r="I7011">
        <f>_xlfn.XLOOKUP(Table1[[#This Row],[Tuotenumero]],tuotteet!$A$2:$A$26,tuotteet!$C$2:$C$26)</f>
        <v>4</v>
      </c>
      <c r="J7011" t="str">
        <f>_xlfn.XLOOKUP(Table1[[#This Row],[ryhmäID]],ryhmat!$A$2:$A$7,ryhmat!$B$2:$B$7)</f>
        <v>Tarvikkeet</v>
      </c>
      <c r="K7011">
        <f>Table1[[#This Row],[Myyntihinta]]-Table1[[#This Row],[Ostohinta]]</f>
        <v>3.4499999999999993</v>
      </c>
    </row>
    <row r="7012" spans="1:11" x14ac:dyDescent="0.2">
      <c r="A7012">
        <v>57510</v>
      </c>
      <c r="B7012" s="21">
        <v>45177</v>
      </c>
      <c r="C7012" s="26" t="s">
        <v>837</v>
      </c>
      <c r="D7012">
        <v>1</v>
      </c>
      <c r="E7012">
        <v>7</v>
      </c>
      <c r="F7012">
        <v>235</v>
      </c>
      <c r="G7012">
        <v>163.26</v>
      </c>
      <c r="H7012" t="str">
        <f>_xlfn.XLOOKUP(Table1[[#This Row],[MyyjäID]],myyjat!$A$2:$A$16,myyjat!$B$2:$B$16)</f>
        <v>Rauno</v>
      </c>
      <c r="I7012">
        <f>_xlfn.XLOOKUP(Table1[[#This Row],[Tuotenumero]],tuotteet!$A$2:$A$26,tuotteet!$C$2:$C$26)</f>
        <v>5</v>
      </c>
      <c r="J7012" t="str">
        <f>_xlfn.XLOOKUP(Table1[[#This Row],[ryhmäID]],ryhmat!$A$2:$A$7,ryhmat!$B$2:$B$7)</f>
        <v>Konsolit</v>
      </c>
      <c r="K7012">
        <f>Table1[[#This Row],[Myyntihinta]]-Table1[[#This Row],[Ostohinta]]</f>
        <v>71.740000000000009</v>
      </c>
    </row>
    <row r="7013" spans="1:11" x14ac:dyDescent="0.2">
      <c r="A7013">
        <v>57511</v>
      </c>
      <c r="B7013" s="21">
        <v>45178</v>
      </c>
      <c r="C7013" s="26" t="s">
        <v>838</v>
      </c>
      <c r="D7013">
        <v>1</v>
      </c>
      <c r="E7013">
        <v>14</v>
      </c>
      <c r="F7013">
        <v>633</v>
      </c>
      <c r="G7013">
        <v>515.85</v>
      </c>
      <c r="H7013" t="str">
        <f>_xlfn.XLOOKUP(Table1[[#This Row],[MyyjäID]],myyjat!$A$2:$A$16,myyjat!$B$2:$B$16)</f>
        <v>Hillevi</v>
      </c>
      <c r="I7013">
        <f>_xlfn.XLOOKUP(Table1[[#This Row],[Tuotenumero]],tuotteet!$A$2:$A$26,tuotteet!$C$2:$C$26)</f>
        <v>3</v>
      </c>
      <c r="J7013" t="str">
        <f>_xlfn.XLOOKUP(Table1[[#This Row],[ryhmäID]],ryhmat!$A$2:$A$7,ryhmat!$B$2:$B$7)</f>
        <v>TV</v>
      </c>
      <c r="K7013">
        <f>Table1[[#This Row],[Myyntihinta]]-Table1[[#This Row],[Ostohinta]]</f>
        <v>117.14999999999998</v>
      </c>
    </row>
    <row r="7014" spans="1:11" x14ac:dyDescent="0.2">
      <c r="A7014">
        <v>57512</v>
      </c>
      <c r="B7014" s="21">
        <v>45178</v>
      </c>
      <c r="C7014" s="26" t="s">
        <v>840</v>
      </c>
      <c r="D7014">
        <v>1</v>
      </c>
      <c r="E7014">
        <v>16</v>
      </c>
      <c r="F7014">
        <v>26</v>
      </c>
      <c r="G7014">
        <v>19.55</v>
      </c>
      <c r="H7014" t="str">
        <f>_xlfn.XLOOKUP(Table1[[#This Row],[MyyjäID]],myyjat!$A$2:$A$16,myyjat!$B$2:$B$16)</f>
        <v>Sanni</v>
      </c>
      <c r="I7014">
        <f>_xlfn.XLOOKUP(Table1[[#This Row],[Tuotenumero]],tuotteet!$A$2:$A$26,tuotteet!$C$2:$C$26)</f>
        <v>4</v>
      </c>
      <c r="J7014" t="str">
        <f>_xlfn.XLOOKUP(Table1[[#This Row],[ryhmäID]],ryhmat!$A$2:$A$7,ryhmat!$B$2:$B$7)</f>
        <v>Tarvikkeet</v>
      </c>
      <c r="K7014">
        <f>Table1[[#This Row],[Myyntihinta]]-Table1[[#This Row],[Ostohinta]]</f>
        <v>6.4499999999999993</v>
      </c>
    </row>
    <row r="7015" spans="1:11" x14ac:dyDescent="0.2">
      <c r="A7015">
        <v>57513</v>
      </c>
      <c r="B7015" s="21">
        <v>45180</v>
      </c>
      <c r="C7015" s="26" t="s">
        <v>834</v>
      </c>
      <c r="D7015">
        <v>1</v>
      </c>
      <c r="E7015">
        <v>6</v>
      </c>
      <c r="F7015">
        <v>234</v>
      </c>
      <c r="G7015">
        <v>163.38999999999999</v>
      </c>
      <c r="H7015" t="str">
        <f>_xlfn.XLOOKUP(Table1[[#This Row],[MyyjäID]],myyjat!$A$2:$A$16,myyjat!$B$2:$B$16)</f>
        <v>Hessu</v>
      </c>
      <c r="I7015">
        <f>_xlfn.XLOOKUP(Table1[[#This Row],[Tuotenumero]],tuotteet!$A$2:$A$26,tuotteet!$C$2:$C$26)</f>
        <v>2</v>
      </c>
      <c r="J7015" t="str">
        <f>_xlfn.XLOOKUP(Table1[[#This Row],[ryhmäID]],ryhmat!$A$2:$A$7,ryhmat!$B$2:$B$7)</f>
        <v>Kuvantoisto</v>
      </c>
      <c r="K7015">
        <f>Table1[[#This Row],[Myyntihinta]]-Table1[[#This Row],[Ostohinta]]</f>
        <v>70.610000000000014</v>
      </c>
    </row>
    <row r="7016" spans="1:11" x14ac:dyDescent="0.2">
      <c r="A7016">
        <v>57514</v>
      </c>
      <c r="B7016" s="21">
        <v>45180</v>
      </c>
      <c r="C7016" s="26" t="s">
        <v>835</v>
      </c>
      <c r="D7016">
        <v>1</v>
      </c>
      <c r="E7016">
        <v>6</v>
      </c>
      <c r="F7016">
        <v>160</v>
      </c>
      <c r="G7016">
        <v>95.28</v>
      </c>
      <c r="H7016" t="str">
        <f>_xlfn.XLOOKUP(Table1[[#This Row],[MyyjäID]],myyjat!$A$2:$A$16,myyjat!$B$2:$B$16)</f>
        <v>Hessu</v>
      </c>
      <c r="I7016">
        <f>_xlfn.XLOOKUP(Table1[[#This Row],[Tuotenumero]],tuotteet!$A$2:$A$26,tuotteet!$C$2:$C$26)</f>
        <v>6</v>
      </c>
      <c r="J7016" t="str">
        <f>_xlfn.XLOOKUP(Table1[[#This Row],[ryhmäID]],ryhmat!$A$2:$A$7,ryhmat!$B$2:$B$7)</f>
        <v>Digiboxit</v>
      </c>
      <c r="K7016">
        <f>Table1[[#This Row],[Myyntihinta]]-Table1[[#This Row],[Ostohinta]]</f>
        <v>64.72</v>
      </c>
    </row>
    <row r="7017" spans="1:11" x14ac:dyDescent="0.2">
      <c r="A7017">
        <v>57515</v>
      </c>
      <c r="B7017" s="21">
        <v>45180</v>
      </c>
      <c r="C7017" s="26" t="s">
        <v>836</v>
      </c>
      <c r="D7017">
        <v>1</v>
      </c>
      <c r="E7017">
        <v>16</v>
      </c>
      <c r="F7017">
        <v>255</v>
      </c>
      <c r="G7017">
        <v>131.46</v>
      </c>
      <c r="H7017" t="str">
        <f>_xlfn.XLOOKUP(Table1[[#This Row],[MyyjäID]],myyjat!$A$2:$A$16,myyjat!$B$2:$B$16)</f>
        <v>Sanni</v>
      </c>
      <c r="I7017">
        <f>_xlfn.XLOOKUP(Table1[[#This Row],[Tuotenumero]],tuotteet!$A$2:$A$26,tuotteet!$C$2:$C$26)</f>
        <v>6</v>
      </c>
      <c r="J7017" t="str">
        <f>_xlfn.XLOOKUP(Table1[[#This Row],[ryhmäID]],ryhmat!$A$2:$A$7,ryhmat!$B$2:$B$7)</f>
        <v>Digiboxit</v>
      </c>
      <c r="K7017">
        <f>Table1[[#This Row],[Myyntihinta]]-Table1[[#This Row],[Ostohinta]]</f>
        <v>123.53999999999999</v>
      </c>
    </row>
    <row r="7018" spans="1:11" x14ac:dyDescent="0.2">
      <c r="A7018">
        <v>57516</v>
      </c>
      <c r="B7018" s="21">
        <v>45181</v>
      </c>
      <c r="C7018" s="26" t="s">
        <v>839</v>
      </c>
      <c r="D7018">
        <v>1</v>
      </c>
      <c r="E7018">
        <v>5</v>
      </c>
      <c r="F7018">
        <v>883</v>
      </c>
      <c r="G7018">
        <v>521.57000000000005</v>
      </c>
      <c r="H7018" t="str">
        <f>_xlfn.XLOOKUP(Table1[[#This Row],[MyyjäID]],myyjat!$A$2:$A$16,myyjat!$B$2:$B$16)</f>
        <v>Liisa</v>
      </c>
      <c r="I7018">
        <f>_xlfn.XLOOKUP(Table1[[#This Row],[Tuotenumero]],tuotteet!$A$2:$A$26,tuotteet!$C$2:$C$26)</f>
        <v>3</v>
      </c>
      <c r="J7018" t="str">
        <f>_xlfn.XLOOKUP(Table1[[#This Row],[ryhmäID]],ryhmat!$A$2:$A$7,ryhmat!$B$2:$B$7)</f>
        <v>TV</v>
      </c>
      <c r="K7018">
        <f>Table1[[#This Row],[Myyntihinta]]-Table1[[#This Row],[Ostohinta]]</f>
        <v>361.42999999999995</v>
      </c>
    </row>
    <row r="7019" spans="1:11" x14ac:dyDescent="0.2">
      <c r="A7019">
        <v>57517</v>
      </c>
      <c r="B7019" s="21">
        <v>45182</v>
      </c>
      <c r="C7019" s="26" t="s">
        <v>840</v>
      </c>
      <c r="D7019">
        <v>1</v>
      </c>
      <c r="E7019">
        <v>3</v>
      </c>
      <c r="F7019">
        <v>26</v>
      </c>
      <c r="G7019">
        <v>20.100000000000001</v>
      </c>
      <c r="H7019" t="str">
        <f>_xlfn.XLOOKUP(Table1[[#This Row],[MyyjäID]],myyjat!$A$2:$A$16,myyjat!$B$2:$B$16)</f>
        <v>Pekka</v>
      </c>
      <c r="I7019">
        <f>_xlfn.XLOOKUP(Table1[[#This Row],[Tuotenumero]],tuotteet!$A$2:$A$26,tuotteet!$C$2:$C$26)</f>
        <v>4</v>
      </c>
      <c r="J7019" t="str">
        <f>_xlfn.XLOOKUP(Table1[[#This Row],[ryhmäID]],ryhmat!$A$2:$A$7,ryhmat!$B$2:$B$7)</f>
        <v>Tarvikkeet</v>
      </c>
      <c r="K7019">
        <f>Table1[[#This Row],[Myyntihinta]]-Table1[[#This Row],[Ostohinta]]</f>
        <v>5.8999999999999986</v>
      </c>
    </row>
    <row r="7020" spans="1:11" x14ac:dyDescent="0.2">
      <c r="A7020">
        <v>57518</v>
      </c>
      <c r="B7020" s="21">
        <v>45182</v>
      </c>
      <c r="C7020" s="26" t="s">
        <v>838</v>
      </c>
      <c r="D7020">
        <v>1</v>
      </c>
      <c r="E7020">
        <v>1</v>
      </c>
      <c r="F7020">
        <v>687</v>
      </c>
      <c r="G7020">
        <v>522.19000000000005</v>
      </c>
      <c r="H7020" t="str">
        <f>_xlfn.XLOOKUP(Table1[[#This Row],[MyyjäID]],myyjat!$A$2:$A$16,myyjat!$B$2:$B$16)</f>
        <v>Jani</v>
      </c>
      <c r="I7020">
        <f>_xlfn.XLOOKUP(Table1[[#This Row],[Tuotenumero]],tuotteet!$A$2:$A$26,tuotteet!$C$2:$C$26)</f>
        <v>3</v>
      </c>
      <c r="J7020" t="str">
        <f>_xlfn.XLOOKUP(Table1[[#This Row],[ryhmäID]],ryhmat!$A$2:$A$7,ryhmat!$B$2:$B$7)</f>
        <v>TV</v>
      </c>
      <c r="K7020">
        <f>Table1[[#This Row],[Myyntihinta]]-Table1[[#This Row],[Ostohinta]]</f>
        <v>164.80999999999995</v>
      </c>
    </row>
    <row r="7021" spans="1:11" x14ac:dyDescent="0.2">
      <c r="A7021">
        <v>57519</v>
      </c>
      <c r="B7021" s="21">
        <v>45184</v>
      </c>
      <c r="C7021" s="26" t="s">
        <v>837</v>
      </c>
      <c r="D7021">
        <v>1</v>
      </c>
      <c r="E7021">
        <v>6</v>
      </c>
      <c r="F7021">
        <v>256</v>
      </c>
      <c r="G7021">
        <v>153.12</v>
      </c>
      <c r="H7021" t="str">
        <f>_xlfn.XLOOKUP(Table1[[#This Row],[MyyjäID]],myyjat!$A$2:$A$16,myyjat!$B$2:$B$16)</f>
        <v>Hessu</v>
      </c>
      <c r="I7021">
        <f>_xlfn.XLOOKUP(Table1[[#This Row],[Tuotenumero]],tuotteet!$A$2:$A$26,tuotteet!$C$2:$C$26)</f>
        <v>5</v>
      </c>
      <c r="J7021" t="str">
        <f>_xlfn.XLOOKUP(Table1[[#This Row],[ryhmäID]],ryhmat!$A$2:$A$7,ryhmat!$B$2:$B$7)</f>
        <v>Konsolit</v>
      </c>
      <c r="K7021">
        <f>Table1[[#This Row],[Myyntihinta]]-Table1[[#This Row],[Ostohinta]]</f>
        <v>102.88</v>
      </c>
    </row>
    <row r="7022" spans="1:11" x14ac:dyDescent="0.2">
      <c r="A7022">
        <v>57520</v>
      </c>
      <c r="B7022" s="21">
        <v>45184</v>
      </c>
      <c r="C7022" s="26" t="s">
        <v>840</v>
      </c>
      <c r="D7022">
        <v>1</v>
      </c>
      <c r="E7022">
        <v>7</v>
      </c>
      <c r="F7022">
        <v>26</v>
      </c>
      <c r="G7022">
        <v>20.56</v>
      </c>
      <c r="H7022" t="str">
        <f>_xlfn.XLOOKUP(Table1[[#This Row],[MyyjäID]],myyjat!$A$2:$A$16,myyjat!$B$2:$B$16)</f>
        <v>Rauno</v>
      </c>
      <c r="I7022">
        <f>_xlfn.XLOOKUP(Table1[[#This Row],[Tuotenumero]],tuotteet!$A$2:$A$26,tuotteet!$C$2:$C$26)</f>
        <v>4</v>
      </c>
      <c r="J7022" t="str">
        <f>_xlfn.XLOOKUP(Table1[[#This Row],[ryhmäID]],ryhmat!$A$2:$A$7,ryhmat!$B$2:$B$7)</f>
        <v>Tarvikkeet</v>
      </c>
      <c r="K7022">
        <f>Table1[[#This Row],[Myyntihinta]]-Table1[[#This Row],[Ostohinta]]</f>
        <v>5.4400000000000013</v>
      </c>
    </row>
    <row r="7023" spans="1:11" x14ac:dyDescent="0.2">
      <c r="A7023">
        <v>57521</v>
      </c>
      <c r="B7023" s="21">
        <v>45184</v>
      </c>
      <c r="C7023" s="26" t="s">
        <v>835</v>
      </c>
      <c r="D7023">
        <v>1</v>
      </c>
      <c r="E7023">
        <v>16</v>
      </c>
      <c r="F7023">
        <v>168</v>
      </c>
      <c r="G7023">
        <v>93.1</v>
      </c>
      <c r="H7023" t="str">
        <f>_xlfn.XLOOKUP(Table1[[#This Row],[MyyjäID]],myyjat!$A$2:$A$16,myyjat!$B$2:$B$16)</f>
        <v>Sanni</v>
      </c>
      <c r="I7023">
        <f>_xlfn.XLOOKUP(Table1[[#This Row],[Tuotenumero]],tuotteet!$A$2:$A$26,tuotteet!$C$2:$C$26)</f>
        <v>6</v>
      </c>
      <c r="J7023" t="str">
        <f>_xlfn.XLOOKUP(Table1[[#This Row],[ryhmäID]],ryhmat!$A$2:$A$7,ryhmat!$B$2:$B$7)</f>
        <v>Digiboxit</v>
      </c>
      <c r="K7023">
        <f>Table1[[#This Row],[Myyntihinta]]-Table1[[#This Row],[Ostohinta]]</f>
        <v>74.900000000000006</v>
      </c>
    </row>
    <row r="7024" spans="1:11" x14ac:dyDescent="0.2">
      <c r="A7024">
        <v>57522</v>
      </c>
      <c r="B7024" s="21">
        <v>45184</v>
      </c>
      <c r="C7024" s="26" t="s">
        <v>838</v>
      </c>
      <c r="D7024">
        <v>1</v>
      </c>
      <c r="E7024">
        <v>7</v>
      </c>
      <c r="F7024">
        <v>660</v>
      </c>
      <c r="G7024">
        <v>513.47</v>
      </c>
      <c r="H7024" t="str">
        <f>_xlfn.XLOOKUP(Table1[[#This Row],[MyyjäID]],myyjat!$A$2:$A$16,myyjat!$B$2:$B$16)</f>
        <v>Rauno</v>
      </c>
      <c r="I7024">
        <f>_xlfn.XLOOKUP(Table1[[#This Row],[Tuotenumero]],tuotteet!$A$2:$A$26,tuotteet!$C$2:$C$26)</f>
        <v>3</v>
      </c>
      <c r="J7024" t="str">
        <f>_xlfn.XLOOKUP(Table1[[#This Row],[ryhmäID]],ryhmat!$A$2:$A$7,ryhmat!$B$2:$B$7)</f>
        <v>TV</v>
      </c>
      <c r="K7024">
        <f>Table1[[#This Row],[Myyntihinta]]-Table1[[#This Row],[Ostohinta]]</f>
        <v>146.52999999999997</v>
      </c>
    </row>
    <row r="7025" spans="1:11" x14ac:dyDescent="0.2">
      <c r="A7025">
        <v>57523</v>
      </c>
      <c r="B7025" s="21">
        <v>45185</v>
      </c>
      <c r="C7025" s="26" t="s">
        <v>839</v>
      </c>
      <c r="D7025">
        <v>1</v>
      </c>
      <c r="E7025">
        <v>7</v>
      </c>
      <c r="F7025">
        <v>968</v>
      </c>
      <c r="G7025">
        <v>516.65</v>
      </c>
      <c r="H7025" t="str">
        <f>_xlfn.XLOOKUP(Table1[[#This Row],[MyyjäID]],myyjat!$A$2:$A$16,myyjat!$B$2:$B$16)</f>
        <v>Rauno</v>
      </c>
      <c r="I7025">
        <f>_xlfn.XLOOKUP(Table1[[#This Row],[Tuotenumero]],tuotteet!$A$2:$A$26,tuotteet!$C$2:$C$26)</f>
        <v>3</v>
      </c>
      <c r="J7025" t="str">
        <f>_xlfn.XLOOKUP(Table1[[#This Row],[ryhmäID]],ryhmat!$A$2:$A$7,ryhmat!$B$2:$B$7)</f>
        <v>TV</v>
      </c>
      <c r="K7025">
        <f>Table1[[#This Row],[Myyntihinta]]-Table1[[#This Row],[Ostohinta]]</f>
        <v>451.35</v>
      </c>
    </row>
    <row r="7026" spans="1:11" x14ac:dyDescent="0.2">
      <c r="A7026">
        <v>57524</v>
      </c>
      <c r="B7026" s="21">
        <v>45187</v>
      </c>
      <c r="C7026" s="26" t="s">
        <v>838</v>
      </c>
      <c r="D7026">
        <v>1</v>
      </c>
      <c r="E7026">
        <v>5</v>
      </c>
      <c r="F7026">
        <v>640</v>
      </c>
      <c r="G7026">
        <v>503.63</v>
      </c>
      <c r="H7026" t="str">
        <f>_xlfn.XLOOKUP(Table1[[#This Row],[MyyjäID]],myyjat!$A$2:$A$16,myyjat!$B$2:$B$16)</f>
        <v>Liisa</v>
      </c>
      <c r="I7026">
        <f>_xlfn.XLOOKUP(Table1[[#This Row],[Tuotenumero]],tuotteet!$A$2:$A$26,tuotteet!$C$2:$C$26)</f>
        <v>3</v>
      </c>
      <c r="J7026" t="str">
        <f>_xlfn.XLOOKUP(Table1[[#This Row],[ryhmäID]],ryhmat!$A$2:$A$7,ryhmat!$B$2:$B$7)</f>
        <v>TV</v>
      </c>
      <c r="K7026">
        <f>Table1[[#This Row],[Myyntihinta]]-Table1[[#This Row],[Ostohinta]]</f>
        <v>136.37</v>
      </c>
    </row>
    <row r="7027" spans="1:11" x14ac:dyDescent="0.2">
      <c r="A7027">
        <v>57525</v>
      </c>
      <c r="B7027" s="21">
        <v>45187</v>
      </c>
      <c r="C7027" s="26" t="s">
        <v>836</v>
      </c>
      <c r="D7027">
        <v>1</v>
      </c>
      <c r="E7027">
        <v>6</v>
      </c>
      <c r="F7027">
        <v>257</v>
      </c>
      <c r="G7027">
        <v>124.05</v>
      </c>
      <c r="H7027" t="str">
        <f>_xlfn.XLOOKUP(Table1[[#This Row],[MyyjäID]],myyjat!$A$2:$A$16,myyjat!$B$2:$B$16)</f>
        <v>Hessu</v>
      </c>
      <c r="I7027">
        <f>_xlfn.XLOOKUP(Table1[[#This Row],[Tuotenumero]],tuotteet!$A$2:$A$26,tuotteet!$C$2:$C$26)</f>
        <v>6</v>
      </c>
      <c r="J7027" t="str">
        <f>_xlfn.XLOOKUP(Table1[[#This Row],[ryhmäID]],ryhmat!$A$2:$A$7,ryhmat!$B$2:$B$7)</f>
        <v>Digiboxit</v>
      </c>
      <c r="K7027">
        <f>Table1[[#This Row],[Myyntihinta]]-Table1[[#This Row],[Ostohinta]]</f>
        <v>132.94999999999999</v>
      </c>
    </row>
    <row r="7028" spans="1:11" x14ac:dyDescent="0.2">
      <c r="A7028">
        <v>57526</v>
      </c>
      <c r="B7028" s="21">
        <v>45188</v>
      </c>
      <c r="C7028" s="26" t="s">
        <v>840</v>
      </c>
      <c r="D7028">
        <v>1</v>
      </c>
      <c r="E7028">
        <v>9</v>
      </c>
      <c r="F7028">
        <v>24</v>
      </c>
      <c r="G7028">
        <v>20.440000000000001</v>
      </c>
      <c r="H7028" t="str">
        <f>_xlfn.XLOOKUP(Table1[[#This Row],[MyyjäID]],myyjat!$A$2:$A$16,myyjat!$B$2:$B$16)</f>
        <v>Maija</v>
      </c>
      <c r="I7028">
        <f>_xlfn.XLOOKUP(Table1[[#This Row],[Tuotenumero]],tuotteet!$A$2:$A$26,tuotteet!$C$2:$C$26)</f>
        <v>4</v>
      </c>
      <c r="J7028" t="str">
        <f>_xlfn.XLOOKUP(Table1[[#This Row],[ryhmäID]],ryhmat!$A$2:$A$7,ryhmat!$B$2:$B$7)</f>
        <v>Tarvikkeet</v>
      </c>
      <c r="K7028">
        <f>Table1[[#This Row],[Myyntihinta]]-Table1[[#This Row],[Ostohinta]]</f>
        <v>3.5599999999999987</v>
      </c>
    </row>
    <row r="7029" spans="1:11" x14ac:dyDescent="0.2">
      <c r="A7029">
        <v>57527</v>
      </c>
      <c r="B7029" s="21">
        <v>45188</v>
      </c>
      <c r="C7029" s="26" t="s">
        <v>837</v>
      </c>
      <c r="D7029">
        <v>1</v>
      </c>
      <c r="E7029">
        <v>3</v>
      </c>
      <c r="F7029">
        <v>239</v>
      </c>
      <c r="G7029">
        <v>164.74</v>
      </c>
      <c r="H7029" t="str">
        <f>_xlfn.XLOOKUP(Table1[[#This Row],[MyyjäID]],myyjat!$A$2:$A$16,myyjat!$B$2:$B$16)</f>
        <v>Pekka</v>
      </c>
      <c r="I7029">
        <f>_xlfn.XLOOKUP(Table1[[#This Row],[Tuotenumero]],tuotteet!$A$2:$A$26,tuotteet!$C$2:$C$26)</f>
        <v>5</v>
      </c>
      <c r="J7029" t="str">
        <f>_xlfn.XLOOKUP(Table1[[#This Row],[ryhmäID]],ryhmat!$A$2:$A$7,ryhmat!$B$2:$B$7)</f>
        <v>Konsolit</v>
      </c>
      <c r="K7029">
        <f>Table1[[#This Row],[Myyntihinta]]-Table1[[#This Row],[Ostohinta]]</f>
        <v>74.259999999999991</v>
      </c>
    </row>
    <row r="7030" spans="1:11" x14ac:dyDescent="0.2">
      <c r="A7030">
        <v>57528</v>
      </c>
      <c r="B7030" s="21">
        <v>45190</v>
      </c>
      <c r="C7030" s="26" t="s">
        <v>840</v>
      </c>
      <c r="D7030">
        <v>1</v>
      </c>
      <c r="E7030">
        <v>7</v>
      </c>
      <c r="F7030">
        <v>26</v>
      </c>
      <c r="G7030">
        <v>20.12</v>
      </c>
      <c r="H7030" t="str">
        <f>_xlfn.XLOOKUP(Table1[[#This Row],[MyyjäID]],myyjat!$A$2:$A$16,myyjat!$B$2:$B$16)</f>
        <v>Rauno</v>
      </c>
      <c r="I7030">
        <f>_xlfn.XLOOKUP(Table1[[#This Row],[Tuotenumero]],tuotteet!$A$2:$A$26,tuotteet!$C$2:$C$26)</f>
        <v>4</v>
      </c>
      <c r="J7030" t="str">
        <f>_xlfn.XLOOKUP(Table1[[#This Row],[ryhmäID]],ryhmat!$A$2:$A$7,ryhmat!$B$2:$B$7)</f>
        <v>Tarvikkeet</v>
      </c>
      <c r="K7030">
        <f>Table1[[#This Row],[Myyntihinta]]-Table1[[#This Row],[Ostohinta]]</f>
        <v>5.879999999999999</v>
      </c>
    </row>
    <row r="7031" spans="1:11" x14ac:dyDescent="0.2">
      <c r="A7031">
        <v>57529</v>
      </c>
      <c r="B7031" s="21">
        <v>45190</v>
      </c>
      <c r="C7031" s="26" t="s">
        <v>834</v>
      </c>
      <c r="D7031">
        <v>1</v>
      </c>
      <c r="E7031">
        <v>7</v>
      </c>
      <c r="F7031">
        <v>235</v>
      </c>
      <c r="G7031">
        <v>174.65</v>
      </c>
      <c r="H7031" t="str">
        <f>_xlfn.XLOOKUP(Table1[[#This Row],[MyyjäID]],myyjat!$A$2:$A$16,myyjat!$B$2:$B$16)</f>
        <v>Rauno</v>
      </c>
      <c r="I7031">
        <f>_xlfn.XLOOKUP(Table1[[#This Row],[Tuotenumero]],tuotteet!$A$2:$A$26,tuotteet!$C$2:$C$26)</f>
        <v>2</v>
      </c>
      <c r="J7031" t="str">
        <f>_xlfn.XLOOKUP(Table1[[#This Row],[ryhmäID]],ryhmat!$A$2:$A$7,ryhmat!$B$2:$B$7)</f>
        <v>Kuvantoisto</v>
      </c>
      <c r="K7031">
        <f>Table1[[#This Row],[Myyntihinta]]-Table1[[#This Row],[Ostohinta]]</f>
        <v>60.349999999999994</v>
      </c>
    </row>
    <row r="7032" spans="1:11" x14ac:dyDescent="0.2">
      <c r="A7032">
        <v>57530</v>
      </c>
      <c r="B7032" s="21">
        <v>45190</v>
      </c>
      <c r="C7032" s="26" t="s">
        <v>836</v>
      </c>
      <c r="D7032">
        <v>1</v>
      </c>
      <c r="E7032">
        <v>9</v>
      </c>
      <c r="F7032">
        <v>245</v>
      </c>
      <c r="G7032">
        <v>122.13</v>
      </c>
      <c r="H7032" t="str">
        <f>_xlfn.XLOOKUP(Table1[[#This Row],[MyyjäID]],myyjat!$A$2:$A$16,myyjat!$B$2:$B$16)</f>
        <v>Maija</v>
      </c>
      <c r="I7032">
        <f>_xlfn.XLOOKUP(Table1[[#This Row],[Tuotenumero]],tuotteet!$A$2:$A$26,tuotteet!$C$2:$C$26)</f>
        <v>6</v>
      </c>
      <c r="J7032" t="str">
        <f>_xlfn.XLOOKUP(Table1[[#This Row],[ryhmäID]],ryhmat!$A$2:$A$7,ryhmat!$B$2:$B$7)</f>
        <v>Digiboxit</v>
      </c>
      <c r="K7032">
        <f>Table1[[#This Row],[Myyntihinta]]-Table1[[#This Row],[Ostohinta]]</f>
        <v>122.87</v>
      </c>
    </row>
    <row r="7033" spans="1:11" x14ac:dyDescent="0.2">
      <c r="A7033">
        <v>57531</v>
      </c>
      <c r="B7033" s="21">
        <v>45191</v>
      </c>
      <c r="C7033" s="26" t="s">
        <v>839</v>
      </c>
      <c r="D7033">
        <v>1</v>
      </c>
      <c r="E7033">
        <v>1</v>
      </c>
      <c r="F7033">
        <v>895</v>
      </c>
      <c r="G7033">
        <v>524.42999999999995</v>
      </c>
      <c r="H7033" t="str">
        <f>_xlfn.XLOOKUP(Table1[[#This Row],[MyyjäID]],myyjat!$A$2:$A$16,myyjat!$B$2:$B$16)</f>
        <v>Jani</v>
      </c>
      <c r="I7033">
        <f>_xlfn.XLOOKUP(Table1[[#This Row],[Tuotenumero]],tuotteet!$A$2:$A$26,tuotteet!$C$2:$C$26)</f>
        <v>3</v>
      </c>
      <c r="J7033" t="str">
        <f>_xlfn.XLOOKUP(Table1[[#This Row],[ryhmäID]],ryhmat!$A$2:$A$7,ryhmat!$B$2:$B$7)</f>
        <v>TV</v>
      </c>
      <c r="K7033">
        <f>Table1[[#This Row],[Myyntihinta]]-Table1[[#This Row],[Ostohinta]]</f>
        <v>370.57000000000005</v>
      </c>
    </row>
    <row r="7034" spans="1:11" x14ac:dyDescent="0.2">
      <c r="A7034">
        <v>57532</v>
      </c>
      <c r="B7034" s="21">
        <v>45191</v>
      </c>
      <c r="C7034" s="26" t="s">
        <v>838</v>
      </c>
      <c r="D7034">
        <v>1</v>
      </c>
      <c r="E7034">
        <v>6</v>
      </c>
      <c r="F7034">
        <v>621</v>
      </c>
      <c r="G7034">
        <v>481.73</v>
      </c>
      <c r="H7034" t="str">
        <f>_xlfn.XLOOKUP(Table1[[#This Row],[MyyjäID]],myyjat!$A$2:$A$16,myyjat!$B$2:$B$16)</f>
        <v>Hessu</v>
      </c>
      <c r="I7034">
        <f>_xlfn.XLOOKUP(Table1[[#This Row],[Tuotenumero]],tuotteet!$A$2:$A$26,tuotteet!$C$2:$C$26)</f>
        <v>3</v>
      </c>
      <c r="J7034" t="str">
        <f>_xlfn.XLOOKUP(Table1[[#This Row],[ryhmäID]],ryhmat!$A$2:$A$7,ryhmat!$B$2:$B$7)</f>
        <v>TV</v>
      </c>
      <c r="K7034">
        <f>Table1[[#This Row],[Myyntihinta]]-Table1[[#This Row],[Ostohinta]]</f>
        <v>139.26999999999998</v>
      </c>
    </row>
    <row r="7035" spans="1:11" x14ac:dyDescent="0.2">
      <c r="A7035">
        <v>57533</v>
      </c>
      <c r="B7035" s="21">
        <v>45191</v>
      </c>
      <c r="C7035" s="26" t="s">
        <v>835</v>
      </c>
      <c r="D7035">
        <v>1</v>
      </c>
      <c r="E7035">
        <v>1</v>
      </c>
      <c r="F7035">
        <v>164</v>
      </c>
      <c r="G7035">
        <v>94.52</v>
      </c>
      <c r="H7035" t="str">
        <f>_xlfn.XLOOKUP(Table1[[#This Row],[MyyjäID]],myyjat!$A$2:$A$16,myyjat!$B$2:$B$16)</f>
        <v>Jani</v>
      </c>
      <c r="I7035">
        <f>_xlfn.XLOOKUP(Table1[[#This Row],[Tuotenumero]],tuotteet!$A$2:$A$26,tuotteet!$C$2:$C$26)</f>
        <v>6</v>
      </c>
      <c r="J7035" t="str">
        <f>_xlfn.XLOOKUP(Table1[[#This Row],[ryhmäID]],ryhmat!$A$2:$A$7,ryhmat!$B$2:$B$7)</f>
        <v>Digiboxit</v>
      </c>
      <c r="K7035">
        <f>Table1[[#This Row],[Myyntihinta]]-Table1[[#This Row],[Ostohinta]]</f>
        <v>69.48</v>
      </c>
    </row>
    <row r="7036" spans="1:11" x14ac:dyDescent="0.2">
      <c r="A7036">
        <v>57534</v>
      </c>
      <c r="B7036" s="21">
        <v>45192</v>
      </c>
      <c r="C7036" s="26" t="s">
        <v>839</v>
      </c>
      <c r="D7036">
        <v>1</v>
      </c>
      <c r="E7036">
        <v>1</v>
      </c>
      <c r="F7036">
        <v>889</v>
      </c>
      <c r="G7036">
        <v>488.72</v>
      </c>
      <c r="H7036" t="str">
        <f>_xlfn.XLOOKUP(Table1[[#This Row],[MyyjäID]],myyjat!$A$2:$A$16,myyjat!$B$2:$B$16)</f>
        <v>Jani</v>
      </c>
      <c r="I7036">
        <f>_xlfn.XLOOKUP(Table1[[#This Row],[Tuotenumero]],tuotteet!$A$2:$A$26,tuotteet!$C$2:$C$26)</f>
        <v>3</v>
      </c>
      <c r="J7036" t="str">
        <f>_xlfn.XLOOKUP(Table1[[#This Row],[ryhmäID]],ryhmat!$A$2:$A$7,ryhmat!$B$2:$B$7)</f>
        <v>TV</v>
      </c>
      <c r="K7036">
        <f>Table1[[#This Row],[Myyntihinta]]-Table1[[#This Row],[Ostohinta]]</f>
        <v>400.28</v>
      </c>
    </row>
    <row r="7037" spans="1:11" x14ac:dyDescent="0.2">
      <c r="A7037">
        <v>57535</v>
      </c>
      <c r="B7037" s="21">
        <v>45193</v>
      </c>
      <c r="C7037" s="26" t="s">
        <v>840</v>
      </c>
      <c r="D7037">
        <v>1</v>
      </c>
      <c r="E7037">
        <v>1</v>
      </c>
      <c r="F7037">
        <v>25</v>
      </c>
      <c r="G7037">
        <v>19.87</v>
      </c>
      <c r="H7037" t="str">
        <f>_xlfn.XLOOKUP(Table1[[#This Row],[MyyjäID]],myyjat!$A$2:$A$16,myyjat!$B$2:$B$16)</f>
        <v>Jani</v>
      </c>
      <c r="I7037">
        <f>_xlfn.XLOOKUP(Table1[[#This Row],[Tuotenumero]],tuotteet!$A$2:$A$26,tuotteet!$C$2:$C$26)</f>
        <v>4</v>
      </c>
      <c r="J7037" t="str">
        <f>_xlfn.XLOOKUP(Table1[[#This Row],[ryhmäID]],ryhmat!$A$2:$A$7,ryhmat!$B$2:$B$7)</f>
        <v>Tarvikkeet</v>
      </c>
      <c r="K7037">
        <f>Table1[[#This Row],[Myyntihinta]]-Table1[[#This Row],[Ostohinta]]</f>
        <v>5.129999999999999</v>
      </c>
    </row>
    <row r="7038" spans="1:11" x14ac:dyDescent="0.2">
      <c r="A7038">
        <v>57536</v>
      </c>
      <c r="B7038" s="21">
        <v>45193</v>
      </c>
      <c r="C7038" s="26" t="s">
        <v>838</v>
      </c>
      <c r="D7038">
        <v>1</v>
      </c>
      <c r="E7038">
        <v>1</v>
      </c>
      <c r="F7038">
        <v>647</v>
      </c>
      <c r="G7038">
        <v>523.42999999999995</v>
      </c>
      <c r="H7038" t="str">
        <f>_xlfn.XLOOKUP(Table1[[#This Row],[MyyjäID]],myyjat!$A$2:$A$16,myyjat!$B$2:$B$16)</f>
        <v>Jani</v>
      </c>
      <c r="I7038">
        <f>_xlfn.XLOOKUP(Table1[[#This Row],[Tuotenumero]],tuotteet!$A$2:$A$26,tuotteet!$C$2:$C$26)</f>
        <v>3</v>
      </c>
      <c r="J7038" t="str">
        <f>_xlfn.XLOOKUP(Table1[[#This Row],[ryhmäID]],ryhmat!$A$2:$A$7,ryhmat!$B$2:$B$7)</f>
        <v>TV</v>
      </c>
      <c r="K7038">
        <f>Table1[[#This Row],[Myyntihinta]]-Table1[[#This Row],[Ostohinta]]</f>
        <v>123.57000000000005</v>
      </c>
    </row>
    <row r="7039" spans="1:11" x14ac:dyDescent="0.2">
      <c r="A7039">
        <v>57537</v>
      </c>
      <c r="B7039" s="21">
        <v>45193</v>
      </c>
      <c r="C7039" s="26" t="s">
        <v>839</v>
      </c>
      <c r="D7039">
        <v>1</v>
      </c>
      <c r="E7039">
        <v>14</v>
      </c>
      <c r="F7039">
        <v>903</v>
      </c>
      <c r="G7039">
        <v>488.4</v>
      </c>
      <c r="H7039" t="str">
        <f>_xlfn.XLOOKUP(Table1[[#This Row],[MyyjäID]],myyjat!$A$2:$A$16,myyjat!$B$2:$B$16)</f>
        <v>Hillevi</v>
      </c>
      <c r="I7039">
        <f>_xlfn.XLOOKUP(Table1[[#This Row],[Tuotenumero]],tuotteet!$A$2:$A$26,tuotteet!$C$2:$C$26)</f>
        <v>3</v>
      </c>
      <c r="J7039" t="str">
        <f>_xlfn.XLOOKUP(Table1[[#This Row],[ryhmäID]],ryhmat!$A$2:$A$7,ryhmat!$B$2:$B$7)</f>
        <v>TV</v>
      </c>
      <c r="K7039">
        <f>Table1[[#This Row],[Myyntihinta]]-Table1[[#This Row],[Ostohinta]]</f>
        <v>414.6</v>
      </c>
    </row>
    <row r="7040" spans="1:11" x14ac:dyDescent="0.2">
      <c r="A7040">
        <v>57538</v>
      </c>
      <c r="B7040" s="21">
        <v>45195</v>
      </c>
      <c r="C7040" s="26" t="s">
        <v>839</v>
      </c>
      <c r="D7040">
        <v>1</v>
      </c>
      <c r="E7040">
        <v>6</v>
      </c>
      <c r="F7040">
        <v>938</v>
      </c>
      <c r="G7040">
        <v>496.81</v>
      </c>
      <c r="H7040" t="str">
        <f>_xlfn.XLOOKUP(Table1[[#This Row],[MyyjäID]],myyjat!$A$2:$A$16,myyjat!$B$2:$B$16)</f>
        <v>Hessu</v>
      </c>
      <c r="I7040">
        <f>_xlfn.XLOOKUP(Table1[[#This Row],[Tuotenumero]],tuotteet!$A$2:$A$26,tuotteet!$C$2:$C$26)</f>
        <v>3</v>
      </c>
      <c r="J7040" t="str">
        <f>_xlfn.XLOOKUP(Table1[[#This Row],[ryhmäID]],ryhmat!$A$2:$A$7,ryhmat!$B$2:$B$7)</f>
        <v>TV</v>
      </c>
      <c r="K7040">
        <f>Table1[[#This Row],[Myyntihinta]]-Table1[[#This Row],[Ostohinta]]</f>
        <v>441.19</v>
      </c>
    </row>
    <row r="7041" spans="1:11" x14ac:dyDescent="0.2">
      <c r="A7041">
        <v>57539</v>
      </c>
      <c r="B7041" s="21">
        <v>45195</v>
      </c>
      <c r="C7041" s="26" t="s">
        <v>834</v>
      </c>
      <c r="D7041">
        <v>1</v>
      </c>
      <c r="E7041">
        <v>2</v>
      </c>
      <c r="F7041">
        <v>234</v>
      </c>
      <c r="G7041">
        <v>171.31</v>
      </c>
      <c r="H7041" t="str">
        <f>_xlfn.XLOOKUP(Table1[[#This Row],[MyyjäID]],myyjat!$A$2:$A$16,myyjat!$B$2:$B$16)</f>
        <v>Petteri</v>
      </c>
      <c r="I7041">
        <f>_xlfn.XLOOKUP(Table1[[#This Row],[Tuotenumero]],tuotteet!$A$2:$A$26,tuotteet!$C$2:$C$26)</f>
        <v>2</v>
      </c>
      <c r="J7041" t="str">
        <f>_xlfn.XLOOKUP(Table1[[#This Row],[ryhmäID]],ryhmat!$A$2:$A$7,ryhmat!$B$2:$B$7)</f>
        <v>Kuvantoisto</v>
      </c>
      <c r="K7041">
        <f>Table1[[#This Row],[Myyntihinta]]-Table1[[#This Row],[Ostohinta]]</f>
        <v>62.69</v>
      </c>
    </row>
    <row r="7042" spans="1:11" x14ac:dyDescent="0.2">
      <c r="A7042">
        <v>57540</v>
      </c>
      <c r="B7042" s="21">
        <v>45196</v>
      </c>
      <c r="C7042" s="26" t="s">
        <v>837</v>
      </c>
      <c r="D7042">
        <v>1</v>
      </c>
      <c r="E7042">
        <v>16</v>
      </c>
      <c r="F7042">
        <v>250</v>
      </c>
      <c r="G7042">
        <v>161.41999999999999</v>
      </c>
      <c r="H7042" t="str">
        <f>_xlfn.XLOOKUP(Table1[[#This Row],[MyyjäID]],myyjat!$A$2:$A$16,myyjat!$B$2:$B$16)</f>
        <v>Sanni</v>
      </c>
      <c r="I7042">
        <f>_xlfn.XLOOKUP(Table1[[#This Row],[Tuotenumero]],tuotteet!$A$2:$A$26,tuotteet!$C$2:$C$26)</f>
        <v>5</v>
      </c>
      <c r="J7042" t="str">
        <f>_xlfn.XLOOKUP(Table1[[#This Row],[ryhmäID]],ryhmat!$A$2:$A$7,ryhmat!$B$2:$B$7)</f>
        <v>Konsolit</v>
      </c>
      <c r="K7042">
        <f>Table1[[#This Row],[Myyntihinta]]-Table1[[#This Row],[Ostohinta]]</f>
        <v>88.580000000000013</v>
      </c>
    </row>
    <row r="7043" spans="1:11" x14ac:dyDescent="0.2">
      <c r="A7043">
        <v>57541</v>
      </c>
      <c r="B7043" s="21">
        <v>45197</v>
      </c>
      <c r="C7043" s="26" t="s">
        <v>839</v>
      </c>
      <c r="D7043">
        <v>1</v>
      </c>
      <c r="E7043">
        <v>7</v>
      </c>
      <c r="F7043">
        <v>940</v>
      </c>
      <c r="G7043">
        <v>498.27</v>
      </c>
      <c r="H7043" t="str">
        <f>_xlfn.XLOOKUP(Table1[[#This Row],[MyyjäID]],myyjat!$A$2:$A$16,myyjat!$B$2:$B$16)</f>
        <v>Rauno</v>
      </c>
      <c r="I7043">
        <f>_xlfn.XLOOKUP(Table1[[#This Row],[Tuotenumero]],tuotteet!$A$2:$A$26,tuotteet!$C$2:$C$26)</f>
        <v>3</v>
      </c>
      <c r="J7043" t="str">
        <f>_xlfn.XLOOKUP(Table1[[#This Row],[ryhmäID]],ryhmat!$A$2:$A$7,ryhmat!$B$2:$B$7)</f>
        <v>TV</v>
      </c>
      <c r="K7043">
        <f>Table1[[#This Row],[Myyntihinta]]-Table1[[#This Row],[Ostohinta]]</f>
        <v>441.73</v>
      </c>
    </row>
    <row r="7044" spans="1:11" x14ac:dyDescent="0.2">
      <c r="A7044">
        <v>57542</v>
      </c>
      <c r="B7044" s="21">
        <v>45197</v>
      </c>
      <c r="C7044" s="26" t="s">
        <v>838</v>
      </c>
      <c r="D7044">
        <v>1</v>
      </c>
      <c r="E7044">
        <v>5</v>
      </c>
      <c r="F7044">
        <v>656</v>
      </c>
      <c r="G7044">
        <v>490.22</v>
      </c>
      <c r="H7044" t="str">
        <f>_xlfn.XLOOKUP(Table1[[#This Row],[MyyjäID]],myyjat!$A$2:$A$16,myyjat!$B$2:$B$16)</f>
        <v>Liisa</v>
      </c>
      <c r="I7044">
        <f>_xlfn.XLOOKUP(Table1[[#This Row],[Tuotenumero]],tuotteet!$A$2:$A$26,tuotteet!$C$2:$C$26)</f>
        <v>3</v>
      </c>
      <c r="J7044" t="str">
        <f>_xlfn.XLOOKUP(Table1[[#This Row],[ryhmäID]],ryhmat!$A$2:$A$7,ryhmat!$B$2:$B$7)</f>
        <v>TV</v>
      </c>
      <c r="K7044">
        <f>Table1[[#This Row],[Myyntihinta]]-Table1[[#This Row],[Ostohinta]]</f>
        <v>165.77999999999997</v>
      </c>
    </row>
    <row r="7045" spans="1:11" x14ac:dyDescent="0.2">
      <c r="A7045">
        <v>57543</v>
      </c>
      <c r="B7045" s="21">
        <v>45197</v>
      </c>
      <c r="C7045" s="26" t="s">
        <v>840</v>
      </c>
      <c r="D7045">
        <v>1</v>
      </c>
      <c r="E7045">
        <v>1</v>
      </c>
      <c r="F7045">
        <v>25</v>
      </c>
      <c r="G7045">
        <v>19.28</v>
      </c>
      <c r="H7045" t="str">
        <f>_xlfn.XLOOKUP(Table1[[#This Row],[MyyjäID]],myyjat!$A$2:$A$16,myyjat!$B$2:$B$16)</f>
        <v>Jani</v>
      </c>
      <c r="I7045">
        <f>_xlfn.XLOOKUP(Table1[[#This Row],[Tuotenumero]],tuotteet!$A$2:$A$26,tuotteet!$C$2:$C$26)</f>
        <v>4</v>
      </c>
      <c r="J7045" t="str">
        <f>_xlfn.XLOOKUP(Table1[[#This Row],[ryhmäID]],ryhmat!$A$2:$A$7,ryhmat!$B$2:$B$7)</f>
        <v>Tarvikkeet</v>
      </c>
      <c r="K7045">
        <f>Table1[[#This Row],[Myyntihinta]]-Table1[[#This Row],[Ostohinta]]</f>
        <v>5.7199999999999989</v>
      </c>
    </row>
    <row r="7046" spans="1:11" x14ac:dyDescent="0.2">
      <c r="A7046">
        <v>57544</v>
      </c>
      <c r="B7046" s="21">
        <v>45199</v>
      </c>
      <c r="C7046" s="26" t="s">
        <v>839</v>
      </c>
      <c r="D7046">
        <v>1</v>
      </c>
      <c r="E7046">
        <v>6</v>
      </c>
      <c r="F7046">
        <v>890</v>
      </c>
      <c r="G7046">
        <v>506.75</v>
      </c>
      <c r="H7046" t="str">
        <f>_xlfn.XLOOKUP(Table1[[#This Row],[MyyjäID]],myyjat!$A$2:$A$16,myyjat!$B$2:$B$16)</f>
        <v>Hessu</v>
      </c>
      <c r="I7046">
        <f>_xlfn.XLOOKUP(Table1[[#This Row],[Tuotenumero]],tuotteet!$A$2:$A$26,tuotteet!$C$2:$C$26)</f>
        <v>3</v>
      </c>
      <c r="J7046" t="str">
        <f>_xlfn.XLOOKUP(Table1[[#This Row],[ryhmäID]],ryhmat!$A$2:$A$7,ryhmat!$B$2:$B$7)</f>
        <v>TV</v>
      </c>
      <c r="K7046">
        <f>Table1[[#This Row],[Myyntihinta]]-Table1[[#This Row],[Ostohinta]]</f>
        <v>383.25</v>
      </c>
    </row>
    <row r="7047" spans="1:11" x14ac:dyDescent="0.2">
      <c r="A7047">
        <v>57545</v>
      </c>
      <c r="B7047" s="21">
        <v>45199</v>
      </c>
      <c r="C7047" s="26" t="s">
        <v>835</v>
      </c>
      <c r="D7047">
        <v>1</v>
      </c>
      <c r="E7047">
        <v>6</v>
      </c>
      <c r="F7047">
        <v>160</v>
      </c>
      <c r="G7047">
        <v>97.31</v>
      </c>
      <c r="H7047" t="str">
        <f>_xlfn.XLOOKUP(Table1[[#This Row],[MyyjäID]],myyjat!$A$2:$A$16,myyjat!$B$2:$B$16)</f>
        <v>Hessu</v>
      </c>
      <c r="I7047">
        <f>_xlfn.XLOOKUP(Table1[[#This Row],[Tuotenumero]],tuotteet!$A$2:$A$26,tuotteet!$C$2:$C$26)</f>
        <v>6</v>
      </c>
      <c r="J7047" t="str">
        <f>_xlfn.XLOOKUP(Table1[[#This Row],[ryhmäID]],ryhmat!$A$2:$A$7,ryhmat!$B$2:$B$7)</f>
        <v>Digiboxit</v>
      </c>
      <c r="K7047">
        <f>Table1[[#This Row],[Myyntihinta]]-Table1[[#This Row],[Ostohinta]]</f>
        <v>62.69</v>
      </c>
    </row>
    <row r="7048" spans="1:11" x14ac:dyDescent="0.2">
      <c r="A7048">
        <v>57546</v>
      </c>
      <c r="B7048" s="21">
        <v>45199</v>
      </c>
      <c r="C7048" s="26" t="s">
        <v>840</v>
      </c>
      <c r="D7048">
        <v>1</v>
      </c>
      <c r="E7048">
        <v>6</v>
      </c>
      <c r="F7048">
        <v>26</v>
      </c>
      <c r="G7048">
        <v>20.170000000000002</v>
      </c>
      <c r="H7048" t="str">
        <f>_xlfn.XLOOKUP(Table1[[#This Row],[MyyjäID]],myyjat!$A$2:$A$16,myyjat!$B$2:$B$16)</f>
        <v>Hessu</v>
      </c>
      <c r="I7048">
        <f>_xlfn.XLOOKUP(Table1[[#This Row],[Tuotenumero]],tuotteet!$A$2:$A$26,tuotteet!$C$2:$C$26)</f>
        <v>4</v>
      </c>
      <c r="J7048" t="str">
        <f>_xlfn.XLOOKUP(Table1[[#This Row],[ryhmäID]],ryhmat!$A$2:$A$7,ryhmat!$B$2:$B$7)</f>
        <v>Tarvikkeet</v>
      </c>
      <c r="K7048">
        <f>Table1[[#This Row],[Myyntihinta]]-Table1[[#This Row],[Ostohinta]]</f>
        <v>5.8299999999999983</v>
      </c>
    </row>
    <row r="7049" spans="1:11" x14ac:dyDescent="0.2">
      <c r="A7049">
        <v>57547</v>
      </c>
      <c r="B7049" s="21">
        <v>45200</v>
      </c>
      <c r="C7049" s="26" t="s">
        <v>838</v>
      </c>
      <c r="D7049">
        <v>1</v>
      </c>
      <c r="E7049">
        <v>5</v>
      </c>
      <c r="F7049">
        <v>627</v>
      </c>
      <c r="G7049">
        <v>522.91999999999996</v>
      </c>
      <c r="H7049" t="str">
        <f>_xlfn.XLOOKUP(Table1[[#This Row],[MyyjäID]],myyjat!$A$2:$A$16,myyjat!$B$2:$B$16)</f>
        <v>Liisa</v>
      </c>
      <c r="I7049">
        <f>_xlfn.XLOOKUP(Table1[[#This Row],[Tuotenumero]],tuotteet!$A$2:$A$26,tuotteet!$C$2:$C$26)</f>
        <v>3</v>
      </c>
      <c r="J7049" t="str">
        <f>_xlfn.XLOOKUP(Table1[[#This Row],[ryhmäID]],ryhmat!$A$2:$A$7,ryhmat!$B$2:$B$7)</f>
        <v>TV</v>
      </c>
      <c r="K7049">
        <f>Table1[[#This Row],[Myyntihinta]]-Table1[[#This Row],[Ostohinta]]</f>
        <v>104.08000000000004</v>
      </c>
    </row>
    <row r="7050" spans="1:11" x14ac:dyDescent="0.2">
      <c r="A7050">
        <v>57548</v>
      </c>
      <c r="B7050" s="21">
        <v>45200</v>
      </c>
      <c r="C7050" s="26" t="s">
        <v>839</v>
      </c>
      <c r="D7050">
        <v>1</v>
      </c>
      <c r="E7050">
        <v>3</v>
      </c>
      <c r="F7050">
        <v>885</v>
      </c>
      <c r="G7050">
        <v>529.70000000000005</v>
      </c>
      <c r="H7050" t="str">
        <f>_xlfn.XLOOKUP(Table1[[#This Row],[MyyjäID]],myyjat!$A$2:$A$16,myyjat!$B$2:$B$16)</f>
        <v>Pekka</v>
      </c>
      <c r="I7050">
        <f>_xlfn.XLOOKUP(Table1[[#This Row],[Tuotenumero]],tuotteet!$A$2:$A$26,tuotteet!$C$2:$C$26)</f>
        <v>3</v>
      </c>
      <c r="J7050" t="str">
        <f>_xlfn.XLOOKUP(Table1[[#This Row],[ryhmäID]],ryhmat!$A$2:$A$7,ryhmat!$B$2:$B$7)</f>
        <v>TV</v>
      </c>
      <c r="K7050">
        <f>Table1[[#This Row],[Myyntihinta]]-Table1[[#This Row],[Ostohinta]]</f>
        <v>355.29999999999995</v>
      </c>
    </row>
    <row r="7051" spans="1:11" x14ac:dyDescent="0.2">
      <c r="A7051">
        <v>57549</v>
      </c>
      <c r="B7051" s="21">
        <v>45200</v>
      </c>
      <c r="C7051" s="26" t="s">
        <v>837</v>
      </c>
      <c r="D7051">
        <v>1</v>
      </c>
      <c r="E7051">
        <v>14</v>
      </c>
      <c r="F7051">
        <v>245</v>
      </c>
      <c r="G7051">
        <v>155.21</v>
      </c>
      <c r="H7051" t="str">
        <f>_xlfn.XLOOKUP(Table1[[#This Row],[MyyjäID]],myyjat!$A$2:$A$16,myyjat!$B$2:$B$16)</f>
        <v>Hillevi</v>
      </c>
      <c r="I7051">
        <f>_xlfn.XLOOKUP(Table1[[#This Row],[Tuotenumero]],tuotteet!$A$2:$A$26,tuotteet!$C$2:$C$26)</f>
        <v>5</v>
      </c>
      <c r="J7051" t="str">
        <f>_xlfn.XLOOKUP(Table1[[#This Row],[ryhmäID]],ryhmat!$A$2:$A$7,ryhmat!$B$2:$B$7)</f>
        <v>Konsolit</v>
      </c>
      <c r="K7051">
        <f>Table1[[#This Row],[Myyntihinta]]-Table1[[#This Row],[Ostohinta]]</f>
        <v>89.789999999999992</v>
      </c>
    </row>
    <row r="7052" spans="1:11" x14ac:dyDescent="0.2">
      <c r="A7052">
        <v>57550</v>
      </c>
      <c r="B7052" s="21">
        <v>45200</v>
      </c>
      <c r="C7052" s="26" t="s">
        <v>836</v>
      </c>
      <c r="D7052">
        <v>1</v>
      </c>
      <c r="E7052">
        <v>14</v>
      </c>
      <c r="F7052">
        <v>240</v>
      </c>
      <c r="G7052">
        <v>132.1</v>
      </c>
      <c r="H7052" t="str">
        <f>_xlfn.XLOOKUP(Table1[[#This Row],[MyyjäID]],myyjat!$A$2:$A$16,myyjat!$B$2:$B$16)</f>
        <v>Hillevi</v>
      </c>
      <c r="I7052">
        <f>_xlfn.XLOOKUP(Table1[[#This Row],[Tuotenumero]],tuotteet!$A$2:$A$26,tuotteet!$C$2:$C$26)</f>
        <v>6</v>
      </c>
      <c r="J7052" t="str">
        <f>_xlfn.XLOOKUP(Table1[[#This Row],[ryhmäID]],ryhmat!$A$2:$A$7,ryhmat!$B$2:$B$7)</f>
        <v>Digiboxit</v>
      </c>
      <c r="K7052">
        <f>Table1[[#This Row],[Myyntihinta]]-Table1[[#This Row],[Ostohinta]]</f>
        <v>107.9</v>
      </c>
    </row>
    <row r="7053" spans="1:11" x14ac:dyDescent="0.2">
      <c r="A7053">
        <v>57551</v>
      </c>
      <c r="B7053" s="21">
        <v>45201</v>
      </c>
      <c r="C7053" s="26" t="s">
        <v>839</v>
      </c>
      <c r="D7053">
        <v>1</v>
      </c>
      <c r="E7053">
        <v>1</v>
      </c>
      <c r="F7053">
        <v>907</v>
      </c>
      <c r="G7053">
        <v>490.24</v>
      </c>
      <c r="H7053" t="str">
        <f>_xlfn.XLOOKUP(Table1[[#This Row],[MyyjäID]],myyjat!$A$2:$A$16,myyjat!$B$2:$B$16)</f>
        <v>Jani</v>
      </c>
      <c r="I7053">
        <f>_xlfn.XLOOKUP(Table1[[#This Row],[Tuotenumero]],tuotteet!$A$2:$A$26,tuotteet!$C$2:$C$26)</f>
        <v>3</v>
      </c>
      <c r="J7053" t="str">
        <f>_xlfn.XLOOKUP(Table1[[#This Row],[ryhmäID]],ryhmat!$A$2:$A$7,ryhmat!$B$2:$B$7)</f>
        <v>TV</v>
      </c>
      <c r="K7053">
        <f>Table1[[#This Row],[Myyntihinta]]-Table1[[#This Row],[Ostohinta]]</f>
        <v>416.76</v>
      </c>
    </row>
    <row r="7054" spans="1:11" x14ac:dyDescent="0.2">
      <c r="A7054">
        <v>57552</v>
      </c>
      <c r="B7054" s="21">
        <v>45203</v>
      </c>
      <c r="C7054" s="26" t="s">
        <v>838</v>
      </c>
      <c r="D7054">
        <v>1</v>
      </c>
      <c r="E7054">
        <v>14</v>
      </c>
      <c r="F7054">
        <v>647</v>
      </c>
      <c r="G7054">
        <v>475.21</v>
      </c>
      <c r="H7054" t="str">
        <f>_xlfn.XLOOKUP(Table1[[#This Row],[MyyjäID]],myyjat!$A$2:$A$16,myyjat!$B$2:$B$16)</f>
        <v>Hillevi</v>
      </c>
      <c r="I7054">
        <f>_xlfn.XLOOKUP(Table1[[#This Row],[Tuotenumero]],tuotteet!$A$2:$A$26,tuotteet!$C$2:$C$26)</f>
        <v>3</v>
      </c>
      <c r="J7054" t="str">
        <f>_xlfn.XLOOKUP(Table1[[#This Row],[ryhmäID]],ryhmat!$A$2:$A$7,ryhmat!$B$2:$B$7)</f>
        <v>TV</v>
      </c>
      <c r="K7054">
        <f>Table1[[#This Row],[Myyntihinta]]-Table1[[#This Row],[Ostohinta]]</f>
        <v>171.79000000000002</v>
      </c>
    </row>
    <row r="7055" spans="1:11" x14ac:dyDescent="0.2">
      <c r="A7055">
        <v>57553</v>
      </c>
      <c r="B7055" s="21">
        <v>45203</v>
      </c>
      <c r="C7055" s="26" t="s">
        <v>839</v>
      </c>
      <c r="D7055">
        <v>1</v>
      </c>
      <c r="E7055">
        <v>7</v>
      </c>
      <c r="F7055">
        <v>933</v>
      </c>
      <c r="G7055">
        <v>487.43</v>
      </c>
      <c r="H7055" t="str">
        <f>_xlfn.XLOOKUP(Table1[[#This Row],[MyyjäID]],myyjat!$A$2:$A$16,myyjat!$B$2:$B$16)</f>
        <v>Rauno</v>
      </c>
      <c r="I7055">
        <f>_xlfn.XLOOKUP(Table1[[#This Row],[Tuotenumero]],tuotteet!$A$2:$A$26,tuotteet!$C$2:$C$26)</f>
        <v>3</v>
      </c>
      <c r="J7055" t="str">
        <f>_xlfn.XLOOKUP(Table1[[#This Row],[ryhmäID]],ryhmat!$A$2:$A$7,ryhmat!$B$2:$B$7)</f>
        <v>TV</v>
      </c>
      <c r="K7055">
        <f>Table1[[#This Row],[Myyntihinta]]-Table1[[#This Row],[Ostohinta]]</f>
        <v>445.57</v>
      </c>
    </row>
    <row r="7056" spans="1:11" x14ac:dyDescent="0.2">
      <c r="A7056">
        <v>57554</v>
      </c>
      <c r="B7056" s="21">
        <v>45203</v>
      </c>
      <c r="C7056" s="26" t="s">
        <v>840</v>
      </c>
      <c r="D7056">
        <v>1</v>
      </c>
      <c r="E7056">
        <v>3</v>
      </c>
      <c r="F7056">
        <v>24</v>
      </c>
      <c r="G7056">
        <v>19.010000000000002</v>
      </c>
      <c r="H7056" t="str">
        <f>_xlfn.XLOOKUP(Table1[[#This Row],[MyyjäID]],myyjat!$A$2:$A$16,myyjat!$B$2:$B$16)</f>
        <v>Pekka</v>
      </c>
      <c r="I7056">
        <f>_xlfn.XLOOKUP(Table1[[#This Row],[Tuotenumero]],tuotteet!$A$2:$A$26,tuotteet!$C$2:$C$26)</f>
        <v>4</v>
      </c>
      <c r="J7056" t="str">
        <f>_xlfn.XLOOKUP(Table1[[#This Row],[ryhmäID]],ryhmat!$A$2:$A$7,ryhmat!$B$2:$B$7)</f>
        <v>Tarvikkeet</v>
      </c>
      <c r="K7056">
        <f>Table1[[#This Row],[Myyntihinta]]-Table1[[#This Row],[Ostohinta]]</f>
        <v>4.9899999999999984</v>
      </c>
    </row>
    <row r="7057" spans="1:11" x14ac:dyDescent="0.2">
      <c r="A7057">
        <v>57555</v>
      </c>
      <c r="B7057" s="21">
        <v>45204</v>
      </c>
      <c r="C7057" s="26" t="s">
        <v>837</v>
      </c>
      <c r="D7057">
        <v>1</v>
      </c>
      <c r="E7057">
        <v>7</v>
      </c>
      <c r="F7057">
        <v>246</v>
      </c>
      <c r="G7057">
        <v>166.73</v>
      </c>
      <c r="H7057" t="str">
        <f>_xlfn.XLOOKUP(Table1[[#This Row],[MyyjäID]],myyjat!$A$2:$A$16,myyjat!$B$2:$B$16)</f>
        <v>Rauno</v>
      </c>
      <c r="I7057">
        <f>_xlfn.XLOOKUP(Table1[[#This Row],[Tuotenumero]],tuotteet!$A$2:$A$26,tuotteet!$C$2:$C$26)</f>
        <v>5</v>
      </c>
      <c r="J7057" t="str">
        <f>_xlfn.XLOOKUP(Table1[[#This Row],[ryhmäID]],ryhmat!$A$2:$A$7,ryhmat!$B$2:$B$7)</f>
        <v>Konsolit</v>
      </c>
      <c r="K7057">
        <f>Table1[[#This Row],[Myyntihinta]]-Table1[[#This Row],[Ostohinta]]</f>
        <v>79.27000000000001</v>
      </c>
    </row>
    <row r="7058" spans="1:11" x14ac:dyDescent="0.2">
      <c r="A7058">
        <v>57556</v>
      </c>
      <c r="B7058" s="21">
        <v>45204</v>
      </c>
      <c r="C7058" s="26" t="s">
        <v>839</v>
      </c>
      <c r="D7058">
        <v>1</v>
      </c>
      <c r="E7058">
        <v>1</v>
      </c>
      <c r="F7058">
        <v>900</v>
      </c>
      <c r="G7058">
        <v>528.82000000000005</v>
      </c>
      <c r="H7058" t="str">
        <f>_xlfn.XLOOKUP(Table1[[#This Row],[MyyjäID]],myyjat!$A$2:$A$16,myyjat!$B$2:$B$16)</f>
        <v>Jani</v>
      </c>
      <c r="I7058">
        <f>_xlfn.XLOOKUP(Table1[[#This Row],[Tuotenumero]],tuotteet!$A$2:$A$26,tuotteet!$C$2:$C$26)</f>
        <v>3</v>
      </c>
      <c r="J7058" t="str">
        <f>_xlfn.XLOOKUP(Table1[[#This Row],[ryhmäID]],ryhmat!$A$2:$A$7,ryhmat!$B$2:$B$7)</f>
        <v>TV</v>
      </c>
      <c r="K7058">
        <f>Table1[[#This Row],[Myyntihinta]]-Table1[[#This Row],[Ostohinta]]</f>
        <v>371.17999999999995</v>
      </c>
    </row>
    <row r="7059" spans="1:11" x14ac:dyDescent="0.2">
      <c r="A7059">
        <v>57557</v>
      </c>
      <c r="B7059" s="21">
        <v>45206</v>
      </c>
      <c r="C7059" s="26" t="s">
        <v>839</v>
      </c>
      <c r="D7059">
        <v>1</v>
      </c>
      <c r="E7059">
        <v>6</v>
      </c>
      <c r="F7059">
        <v>882</v>
      </c>
      <c r="G7059">
        <v>515.51</v>
      </c>
      <c r="H7059" t="str">
        <f>_xlfn.XLOOKUP(Table1[[#This Row],[MyyjäID]],myyjat!$A$2:$A$16,myyjat!$B$2:$B$16)</f>
        <v>Hessu</v>
      </c>
      <c r="I7059">
        <f>_xlfn.XLOOKUP(Table1[[#This Row],[Tuotenumero]],tuotteet!$A$2:$A$26,tuotteet!$C$2:$C$26)</f>
        <v>3</v>
      </c>
      <c r="J7059" t="str">
        <f>_xlfn.XLOOKUP(Table1[[#This Row],[ryhmäID]],ryhmat!$A$2:$A$7,ryhmat!$B$2:$B$7)</f>
        <v>TV</v>
      </c>
      <c r="K7059">
        <f>Table1[[#This Row],[Myyntihinta]]-Table1[[#This Row],[Ostohinta]]</f>
        <v>366.49</v>
      </c>
    </row>
    <row r="7060" spans="1:11" x14ac:dyDescent="0.2">
      <c r="A7060">
        <v>57558</v>
      </c>
      <c r="B7060" s="21">
        <v>45206</v>
      </c>
      <c r="C7060" s="26" t="s">
        <v>834</v>
      </c>
      <c r="D7060">
        <v>1</v>
      </c>
      <c r="E7060">
        <v>2</v>
      </c>
      <c r="F7060">
        <v>236</v>
      </c>
      <c r="G7060">
        <v>172.38</v>
      </c>
      <c r="H7060" t="str">
        <f>_xlfn.XLOOKUP(Table1[[#This Row],[MyyjäID]],myyjat!$A$2:$A$16,myyjat!$B$2:$B$16)</f>
        <v>Petteri</v>
      </c>
      <c r="I7060">
        <f>_xlfn.XLOOKUP(Table1[[#This Row],[Tuotenumero]],tuotteet!$A$2:$A$26,tuotteet!$C$2:$C$26)</f>
        <v>2</v>
      </c>
      <c r="J7060" t="str">
        <f>_xlfn.XLOOKUP(Table1[[#This Row],[ryhmäID]],ryhmat!$A$2:$A$7,ryhmat!$B$2:$B$7)</f>
        <v>Kuvantoisto</v>
      </c>
      <c r="K7060">
        <f>Table1[[#This Row],[Myyntihinta]]-Table1[[#This Row],[Ostohinta]]</f>
        <v>63.620000000000005</v>
      </c>
    </row>
    <row r="7061" spans="1:11" x14ac:dyDescent="0.2">
      <c r="A7061">
        <v>57559</v>
      </c>
      <c r="B7061" s="21">
        <v>45207</v>
      </c>
      <c r="C7061" s="26" t="s">
        <v>840</v>
      </c>
      <c r="D7061">
        <v>1</v>
      </c>
      <c r="E7061">
        <v>15</v>
      </c>
      <c r="F7061">
        <v>24</v>
      </c>
      <c r="G7061">
        <v>20.51</v>
      </c>
      <c r="H7061" t="str">
        <f>_xlfn.XLOOKUP(Table1[[#This Row],[MyyjäID]],myyjat!$A$2:$A$16,myyjat!$B$2:$B$16)</f>
        <v>Sohvi</v>
      </c>
      <c r="I7061">
        <f>_xlfn.XLOOKUP(Table1[[#This Row],[Tuotenumero]],tuotteet!$A$2:$A$26,tuotteet!$C$2:$C$26)</f>
        <v>4</v>
      </c>
      <c r="J7061" t="str">
        <f>_xlfn.XLOOKUP(Table1[[#This Row],[ryhmäID]],ryhmat!$A$2:$A$7,ryhmat!$B$2:$B$7)</f>
        <v>Tarvikkeet</v>
      </c>
      <c r="K7061">
        <f>Table1[[#This Row],[Myyntihinta]]-Table1[[#This Row],[Ostohinta]]</f>
        <v>3.4899999999999984</v>
      </c>
    </row>
    <row r="7062" spans="1:11" x14ac:dyDescent="0.2">
      <c r="A7062">
        <v>57560</v>
      </c>
      <c r="B7062" s="21">
        <v>45207</v>
      </c>
      <c r="C7062" s="26" t="s">
        <v>839</v>
      </c>
      <c r="D7062">
        <v>1</v>
      </c>
      <c r="E7062">
        <v>11</v>
      </c>
      <c r="F7062">
        <v>972</v>
      </c>
      <c r="G7062">
        <v>479.87</v>
      </c>
      <c r="H7062" t="str">
        <f>_xlfn.XLOOKUP(Table1[[#This Row],[MyyjäID]],myyjat!$A$2:$A$16,myyjat!$B$2:$B$16)</f>
        <v>Lisbeth</v>
      </c>
      <c r="I7062">
        <f>_xlfn.XLOOKUP(Table1[[#This Row],[Tuotenumero]],tuotteet!$A$2:$A$26,tuotteet!$C$2:$C$26)</f>
        <v>3</v>
      </c>
      <c r="J7062" t="str">
        <f>_xlfn.XLOOKUP(Table1[[#This Row],[ryhmäID]],ryhmat!$A$2:$A$7,ryhmat!$B$2:$B$7)</f>
        <v>TV</v>
      </c>
      <c r="K7062">
        <f>Table1[[#This Row],[Myyntihinta]]-Table1[[#This Row],[Ostohinta]]</f>
        <v>492.13</v>
      </c>
    </row>
    <row r="7063" spans="1:11" x14ac:dyDescent="0.2">
      <c r="A7063">
        <v>57561</v>
      </c>
      <c r="B7063" s="21">
        <v>45208</v>
      </c>
      <c r="C7063" s="26" t="s">
        <v>838</v>
      </c>
      <c r="D7063">
        <v>1</v>
      </c>
      <c r="E7063">
        <v>3</v>
      </c>
      <c r="F7063">
        <v>625</v>
      </c>
      <c r="G7063">
        <v>519.63</v>
      </c>
      <c r="H7063" t="str">
        <f>_xlfn.XLOOKUP(Table1[[#This Row],[MyyjäID]],myyjat!$A$2:$A$16,myyjat!$B$2:$B$16)</f>
        <v>Pekka</v>
      </c>
      <c r="I7063">
        <f>_xlfn.XLOOKUP(Table1[[#This Row],[Tuotenumero]],tuotteet!$A$2:$A$26,tuotteet!$C$2:$C$26)</f>
        <v>3</v>
      </c>
      <c r="J7063" t="str">
        <f>_xlfn.XLOOKUP(Table1[[#This Row],[ryhmäID]],ryhmat!$A$2:$A$7,ryhmat!$B$2:$B$7)</f>
        <v>TV</v>
      </c>
      <c r="K7063">
        <f>Table1[[#This Row],[Myyntihinta]]-Table1[[#This Row],[Ostohinta]]</f>
        <v>105.37</v>
      </c>
    </row>
    <row r="7064" spans="1:11" x14ac:dyDescent="0.2">
      <c r="A7064">
        <v>57562</v>
      </c>
      <c r="B7064" s="21">
        <v>45208</v>
      </c>
      <c r="C7064" s="26" t="s">
        <v>839</v>
      </c>
      <c r="D7064">
        <v>1</v>
      </c>
      <c r="E7064">
        <v>6</v>
      </c>
      <c r="F7064">
        <v>969</v>
      </c>
      <c r="G7064">
        <v>488.64</v>
      </c>
      <c r="H7064" t="str">
        <f>_xlfn.XLOOKUP(Table1[[#This Row],[MyyjäID]],myyjat!$A$2:$A$16,myyjat!$B$2:$B$16)</f>
        <v>Hessu</v>
      </c>
      <c r="I7064">
        <f>_xlfn.XLOOKUP(Table1[[#This Row],[Tuotenumero]],tuotteet!$A$2:$A$26,tuotteet!$C$2:$C$26)</f>
        <v>3</v>
      </c>
      <c r="J7064" t="str">
        <f>_xlfn.XLOOKUP(Table1[[#This Row],[ryhmäID]],ryhmat!$A$2:$A$7,ryhmat!$B$2:$B$7)</f>
        <v>TV</v>
      </c>
      <c r="K7064">
        <f>Table1[[#This Row],[Myyntihinta]]-Table1[[#This Row],[Ostohinta]]</f>
        <v>480.36</v>
      </c>
    </row>
    <row r="7065" spans="1:11" x14ac:dyDescent="0.2">
      <c r="A7065">
        <v>57563</v>
      </c>
      <c r="B7065" s="21">
        <v>45208</v>
      </c>
      <c r="C7065" s="26" t="s">
        <v>835</v>
      </c>
      <c r="D7065">
        <v>1</v>
      </c>
      <c r="E7065">
        <v>2</v>
      </c>
      <c r="F7065">
        <v>156</v>
      </c>
      <c r="G7065">
        <v>94.93</v>
      </c>
      <c r="H7065" t="str">
        <f>_xlfn.XLOOKUP(Table1[[#This Row],[MyyjäID]],myyjat!$A$2:$A$16,myyjat!$B$2:$B$16)</f>
        <v>Petteri</v>
      </c>
      <c r="I7065">
        <f>_xlfn.XLOOKUP(Table1[[#This Row],[Tuotenumero]],tuotteet!$A$2:$A$26,tuotteet!$C$2:$C$26)</f>
        <v>6</v>
      </c>
      <c r="J7065" t="str">
        <f>_xlfn.XLOOKUP(Table1[[#This Row],[ryhmäID]],ryhmat!$A$2:$A$7,ryhmat!$B$2:$B$7)</f>
        <v>Digiboxit</v>
      </c>
      <c r="K7065">
        <f>Table1[[#This Row],[Myyntihinta]]-Table1[[#This Row],[Ostohinta]]</f>
        <v>61.069999999999993</v>
      </c>
    </row>
    <row r="7066" spans="1:11" x14ac:dyDescent="0.2">
      <c r="A7066">
        <v>57564</v>
      </c>
      <c r="B7066" s="21">
        <v>45208</v>
      </c>
      <c r="C7066" s="26" t="s">
        <v>836</v>
      </c>
      <c r="D7066">
        <v>1</v>
      </c>
      <c r="E7066">
        <v>18</v>
      </c>
      <c r="F7066">
        <v>239</v>
      </c>
      <c r="G7066">
        <v>121.82</v>
      </c>
      <c r="H7066" t="str">
        <f>_xlfn.XLOOKUP(Table1[[#This Row],[MyyjäID]],myyjat!$A$2:$A$16,myyjat!$B$2:$B$16)</f>
        <v>Juhani</v>
      </c>
      <c r="I7066">
        <f>_xlfn.XLOOKUP(Table1[[#This Row],[Tuotenumero]],tuotteet!$A$2:$A$26,tuotteet!$C$2:$C$26)</f>
        <v>6</v>
      </c>
      <c r="J7066" t="str">
        <f>_xlfn.XLOOKUP(Table1[[#This Row],[ryhmäID]],ryhmat!$A$2:$A$7,ryhmat!$B$2:$B$7)</f>
        <v>Digiboxit</v>
      </c>
      <c r="K7066">
        <f>Table1[[#This Row],[Myyntihinta]]-Table1[[#This Row],[Ostohinta]]</f>
        <v>117.18</v>
      </c>
    </row>
    <row r="7067" spans="1:11" x14ac:dyDescent="0.2">
      <c r="A7067">
        <v>57565</v>
      </c>
      <c r="B7067" s="21">
        <v>45209</v>
      </c>
      <c r="C7067" s="26" t="s">
        <v>839</v>
      </c>
      <c r="D7067">
        <v>1</v>
      </c>
      <c r="E7067">
        <v>10</v>
      </c>
      <c r="F7067">
        <v>885</v>
      </c>
      <c r="G7067">
        <v>506.13</v>
      </c>
      <c r="H7067" t="str">
        <f>_xlfn.XLOOKUP(Table1[[#This Row],[MyyjäID]],myyjat!$A$2:$A$16,myyjat!$B$2:$B$16)</f>
        <v>Jenni</v>
      </c>
      <c r="I7067">
        <f>_xlfn.XLOOKUP(Table1[[#This Row],[Tuotenumero]],tuotteet!$A$2:$A$26,tuotteet!$C$2:$C$26)</f>
        <v>3</v>
      </c>
      <c r="J7067" t="str">
        <f>_xlfn.XLOOKUP(Table1[[#This Row],[ryhmäID]],ryhmat!$A$2:$A$7,ryhmat!$B$2:$B$7)</f>
        <v>TV</v>
      </c>
      <c r="K7067">
        <f>Table1[[#This Row],[Myyntihinta]]-Table1[[#This Row],[Ostohinta]]</f>
        <v>378.87</v>
      </c>
    </row>
    <row r="7068" spans="1:11" x14ac:dyDescent="0.2">
      <c r="A7068">
        <v>57566</v>
      </c>
      <c r="B7068" s="21">
        <v>45209</v>
      </c>
      <c r="C7068" s="26" t="s">
        <v>837</v>
      </c>
      <c r="D7068">
        <v>1</v>
      </c>
      <c r="E7068">
        <v>11</v>
      </c>
      <c r="F7068">
        <v>256</v>
      </c>
      <c r="G7068">
        <v>166.15</v>
      </c>
      <c r="H7068" t="str">
        <f>_xlfn.XLOOKUP(Table1[[#This Row],[MyyjäID]],myyjat!$A$2:$A$16,myyjat!$B$2:$B$16)</f>
        <v>Lisbeth</v>
      </c>
      <c r="I7068">
        <f>_xlfn.XLOOKUP(Table1[[#This Row],[Tuotenumero]],tuotteet!$A$2:$A$26,tuotteet!$C$2:$C$26)</f>
        <v>5</v>
      </c>
      <c r="J7068" t="str">
        <f>_xlfn.XLOOKUP(Table1[[#This Row],[ryhmäID]],ryhmat!$A$2:$A$7,ryhmat!$B$2:$B$7)</f>
        <v>Konsolit</v>
      </c>
      <c r="K7068">
        <f>Table1[[#This Row],[Myyntihinta]]-Table1[[#This Row],[Ostohinta]]</f>
        <v>89.85</v>
      </c>
    </row>
    <row r="7069" spans="1:11" x14ac:dyDescent="0.2">
      <c r="A7069">
        <v>57567</v>
      </c>
      <c r="B7069" s="21">
        <v>45210</v>
      </c>
      <c r="C7069" s="26" t="s">
        <v>839</v>
      </c>
      <c r="D7069">
        <v>1</v>
      </c>
      <c r="E7069">
        <v>5</v>
      </c>
      <c r="F7069">
        <v>919</v>
      </c>
      <c r="G7069">
        <v>503.2</v>
      </c>
      <c r="H7069" t="str">
        <f>_xlfn.XLOOKUP(Table1[[#This Row],[MyyjäID]],myyjat!$A$2:$A$16,myyjat!$B$2:$B$16)</f>
        <v>Liisa</v>
      </c>
      <c r="I7069">
        <f>_xlfn.XLOOKUP(Table1[[#This Row],[Tuotenumero]],tuotteet!$A$2:$A$26,tuotteet!$C$2:$C$26)</f>
        <v>3</v>
      </c>
      <c r="J7069" t="str">
        <f>_xlfn.XLOOKUP(Table1[[#This Row],[ryhmäID]],ryhmat!$A$2:$A$7,ryhmat!$B$2:$B$7)</f>
        <v>TV</v>
      </c>
      <c r="K7069">
        <f>Table1[[#This Row],[Myyntihinta]]-Table1[[#This Row],[Ostohinta]]</f>
        <v>415.8</v>
      </c>
    </row>
    <row r="7070" spans="1:11" x14ac:dyDescent="0.2">
      <c r="A7070">
        <v>57568</v>
      </c>
      <c r="B7070" s="21">
        <v>45210</v>
      </c>
      <c r="C7070" s="26" t="s">
        <v>840</v>
      </c>
      <c r="D7070">
        <v>1</v>
      </c>
      <c r="E7070">
        <v>6</v>
      </c>
      <c r="F7070">
        <v>26</v>
      </c>
      <c r="G7070">
        <v>20.04</v>
      </c>
      <c r="H7070" t="str">
        <f>_xlfn.XLOOKUP(Table1[[#This Row],[MyyjäID]],myyjat!$A$2:$A$16,myyjat!$B$2:$B$16)</f>
        <v>Hessu</v>
      </c>
      <c r="I7070">
        <f>_xlfn.XLOOKUP(Table1[[#This Row],[Tuotenumero]],tuotteet!$A$2:$A$26,tuotteet!$C$2:$C$26)</f>
        <v>4</v>
      </c>
      <c r="J7070" t="str">
        <f>_xlfn.XLOOKUP(Table1[[#This Row],[ryhmäID]],ryhmat!$A$2:$A$7,ryhmat!$B$2:$B$7)</f>
        <v>Tarvikkeet</v>
      </c>
      <c r="K7070">
        <f>Table1[[#This Row],[Myyntihinta]]-Table1[[#This Row],[Ostohinta]]</f>
        <v>5.9600000000000009</v>
      </c>
    </row>
    <row r="7071" spans="1:11" x14ac:dyDescent="0.2">
      <c r="A7071">
        <v>57569</v>
      </c>
      <c r="B7071" s="21">
        <v>45211</v>
      </c>
      <c r="C7071" s="26" t="s">
        <v>838</v>
      </c>
      <c r="D7071">
        <v>1</v>
      </c>
      <c r="E7071">
        <v>6</v>
      </c>
      <c r="F7071">
        <v>683</v>
      </c>
      <c r="G7071">
        <v>520.76</v>
      </c>
      <c r="H7071" t="str">
        <f>_xlfn.XLOOKUP(Table1[[#This Row],[MyyjäID]],myyjat!$A$2:$A$16,myyjat!$B$2:$B$16)</f>
        <v>Hessu</v>
      </c>
      <c r="I7071">
        <f>_xlfn.XLOOKUP(Table1[[#This Row],[Tuotenumero]],tuotteet!$A$2:$A$26,tuotteet!$C$2:$C$26)</f>
        <v>3</v>
      </c>
      <c r="J7071" t="str">
        <f>_xlfn.XLOOKUP(Table1[[#This Row],[ryhmäID]],ryhmat!$A$2:$A$7,ryhmat!$B$2:$B$7)</f>
        <v>TV</v>
      </c>
      <c r="K7071">
        <f>Table1[[#This Row],[Myyntihinta]]-Table1[[#This Row],[Ostohinta]]</f>
        <v>162.24</v>
      </c>
    </row>
    <row r="7072" spans="1:11" x14ac:dyDescent="0.2">
      <c r="A7072">
        <v>57570</v>
      </c>
      <c r="B7072" s="21">
        <v>45211</v>
      </c>
      <c r="C7072" s="26" t="s">
        <v>839</v>
      </c>
      <c r="D7072">
        <v>1</v>
      </c>
      <c r="E7072">
        <v>16</v>
      </c>
      <c r="F7072">
        <v>952</v>
      </c>
      <c r="G7072">
        <v>527.39</v>
      </c>
      <c r="H7072" t="str">
        <f>_xlfn.XLOOKUP(Table1[[#This Row],[MyyjäID]],myyjat!$A$2:$A$16,myyjat!$B$2:$B$16)</f>
        <v>Sanni</v>
      </c>
      <c r="I7072">
        <f>_xlfn.XLOOKUP(Table1[[#This Row],[Tuotenumero]],tuotteet!$A$2:$A$26,tuotteet!$C$2:$C$26)</f>
        <v>3</v>
      </c>
      <c r="J7072" t="str">
        <f>_xlfn.XLOOKUP(Table1[[#This Row],[ryhmäID]],ryhmat!$A$2:$A$7,ryhmat!$B$2:$B$7)</f>
        <v>TV</v>
      </c>
      <c r="K7072">
        <f>Table1[[#This Row],[Myyntihinta]]-Table1[[#This Row],[Ostohinta]]</f>
        <v>424.61</v>
      </c>
    </row>
    <row r="7073" spans="1:11" x14ac:dyDescent="0.2">
      <c r="A7073">
        <v>57571</v>
      </c>
      <c r="B7073" s="21">
        <v>45212</v>
      </c>
      <c r="C7073" s="26" t="s">
        <v>839</v>
      </c>
      <c r="D7073">
        <v>1</v>
      </c>
      <c r="E7073">
        <v>7</v>
      </c>
      <c r="F7073">
        <v>891</v>
      </c>
      <c r="G7073">
        <v>494.07</v>
      </c>
      <c r="H7073" t="str">
        <f>_xlfn.XLOOKUP(Table1[[#This Row],[MyyjäID]],myyjat!$A$2:$A$16,myyjat!$B$2:$B$16)</f>
        <v>Rauno</v>
      </c>
      <c r="I7073">
        <f>_xlfn.XLOOKUP(Table1[[#This Row],[Tuotenumero]],tuotteet!$A$2:$A$26,tuotteet!$C$2:$C$26)</f>
        <v>3</v>
      </c>
      <c r="J7073" t="str">
        <f>_xlfn.XLOOKUP(Table1[[#This Row],[ryhmäID]],ryhmat!$A$2:$A$7,ryhmat!$B$2:$B$7)</f>
        <v>TV</v>
      </c>
      <c r="K7073">
        <f>Table1[[#This Row],[Myyntihinta]]-Table1[[#This Row],[Ostohinta]]</f>
        <v>396.93</v>
      </c>
    </row>
    <row r="7074" spans="1:11" x14ac:dyDescent="0.2">
      <c r="A7074">
        <v>57572</v>
      </c>
      <c r="B7074" s="21">
        <v>45213</v>
      </c>
      <c r="C7074" s="26" t="s">
        <v>839</v>
      </c>
      <c r="D7074">
        <v>1</v>
      </c>
      <c r="E7074">
        <v>7</v>
      </c>
      <c r="F7074">
        <v>969</v>
      </c>
      <c r="G7074">
        <v>490.88</v>
      </c>
      <c r="H7074" t="str">
        <f>_xlfn.XLOOKUP(Table1[[#This Row],[MyyjäID]],myyjat!$A$2:$A$16,myyjat!$B$2:$B$16)</f>
        <v>Rauno</v>
      </c>
      <c r="I7074">
        <f>_xlfn.XLOOKUP(Table1[[#This Row],[Tuotenumero]],tuotteet!$A$2:$A$26,tuotteet!$C$2:$C$26)</f>
        <v>3</v>
      </c>
      <c r="J7074" t="str">
        <f>_xlfn.XLOOKUP(Table1[[#This Row],[ryhmäID]],ryhmat!$A$2:$A$7,ryhmat!$B$2:$B$7)</f>
        <v>TV</v>
      </c>
      <c r="K7074">
        <f>Table1[[#This Row],[Myyntihinta]]-Table1[[#This Row],[Ostohinta]]</f>
        <v>478.12</v>
      </c>
    </row>
    <row r="7075" spans="1:11" x14ac:dyDescent="0.2">
      <c r="A7075">
        <v>57573</v>
      </c>
      <c r="B7075" s="21">
        <v>45214</v>
      </c>
      <c r="C7075" s="26" t="s">
        <v>839</v>
      </c>
      <c r="D7075">
        <v>1</v>
      </c>
      <c r="E7075">
        <v>5</v>
      </c>
      <c r="F7075">
        <v>883</v>
      </c>
      <c r="G7075">
        <v>502.96</v>
      </c>
      <c r="H7075" t="str">
        <f>_xlfn.XLOOKUP(Table1[[#This Row],[MyyjäID]],myyjat!$A$2:$A$16,myyjat!$B$2:$B$16)</f>
        <v>Liisa</v>
      </c>
      <c r="I7075">
        <f>_xlfn.XLOOKUP(Table1[[#This Row],[Tuotenumero]],tuotteet!$A$2:$A$26,tuotteet!$C$2:$C$26)</f>
        <v>3</v>
      </c>
      <c r="J7075" t="str">
        <f>_xlfn.XLOOKUP(Table1[[#This Row],[ryhmäID]],ryhmat!$A$2:$A$7,ryhmat!$B$2:$B$7)</f>
        <v>TV</v>
      </c>
      <c r="K7075">
        <f>Table1[[#This Row],[Myyntihinta]]-Table1[[#This Row],[Ostohinta]]</f>
        <v>380.04</v>
      </c>
    </row>
    <row r="7076" spans="1:11" x14ac:dyDescent="0.2">
      <c r="A7076">
        <v>57574</v>
      </c>
      <c r="B7076" s="21">
        <v>45214</v>
      </c>
      <c r="C7076" s="26" t="s">
        <v>840</v>
      </c>
      <c r="D7076">
        <v>1</v>
      </c>
      <c r="E7076">
        <v>7</v>
      </c>
      <c r="F7076">
        <v>25</v>
      </c>
      <c r="G7076">
        <v>20.89</v>
      </c>
      <c r="H7076" t="str">
        <f>_xlfn.XLOOKUP(Table1[[#This Row],[MyyjäID]],myyjat!$A$2:$A$16,myyjat!$B$2:$B$16)</f>
        <v>Rauno</v>
      </c>
      <c r="I7076">
        <f>_xlfn.XLOOKUP(Table1[[#This Row],[Tuotenumero]],tuotteet!$A$2:$A$26,tuotteet!$C$2:$C$26)</f>
        <v>4</v>
      </c>
      <c r="J7076" t="str">
        <f>_xlfn.XLOOKUP(Table1[[#This Row],[ryhmäID]],ryhmat!$A$2:$A$7,ryhmat!$B$2:$B$7)</f>
        <v>Tarvikkeet</v>
      </c>
      <c r="K7076">
        <f>Table1[[#This Row],[Myyntihinta]]-Table1[[#This Row],[Ostohinta]]</f>
        <v>4.1099999999999994</v>
      </c>
    </row>
    <row r="7077" spans="1:11" x14ac:dyDescent="0.2">
      <c r="A7077">
        <v>57575</v>
      </c>
      <c r="B7077" s="21">
        <v>45214</v>
      </c>
      <c r="C7077" s="26" t="s">
        <v>837</v>
      </c>
      <c r="D7077">
        <v>1</v>
      </c>
      <c r="E7077">
        <v>7</v>
      </c>
      <c r="F7077">
        <v>256</v>
      </c>
      <c r="G7077">
        <v>165.62</v>
      </c>
      <c r="H7077" t="str">
        <f>_xlfn.XLOOKUP(Table1[[#This Row],[MyyjäID]],myyjat!$A$2:$A$16,myyjat!$B$2:$B$16)</f>
        <v>Rauno</v>
      </c>
      <c r="I7077">
        <f>_xlfn.XLOOKUP(Table1[[#This Row],[Tuotenumero]],tuotteet!$A$2:$A$26,tuotteet!$C$2:$C$26)</f>
        <v>5</v>
      </c>
      <c r="J7077" t="str">
        <f>_xlfn.XLOOKUP(Table1[[#This Row],[ryhmäID]],ryhmat!$A$2:$A$7,ryhmat!$B$2:$B$7)</f>
        <v>Konsolit</v>
      </c>
      <c r="K7077">
        <f>Table1[[#This Row],[Myyntihinta]]-Table1[[#This Row],[Ostohinta]]</f>
        <v>90.38</v>
      </c>
    </row>
    <row r="7078" spans="1:11" x14ac:dyDescent="0.2">
      <c r="A7078">
        <v>57576</v>
      </c>
      <c r="B7078" s="21">
        <v>45215</v>
      </c>
      <c r="C7078" s="26" t="s">
        <v>834</v>
      </c>
      <c r="D7078">
        <v>1</v>
      </c>
      <c r="E7078">
        <v>15</v>
      </c>
      <c r="F7078">
        <v>239</v>
      </c>
      <c r="G7078">
        <v>162.13999999999999</v>
      </c>
      <c r="H7078" t="str">
        <f>_xlfn.XLOOKUP(Table1[[#This Row],[MyyjäID]],myyjat!$A$2:$A$16,myyjat!$B$2:$B$16)</f>
        <v>Sohvi</v>
      </c>
      <c r="I7078">
        <f>_xlfn.XLOOKUP(Table1[[#This Row],[Tuotenumero]],tuotteet!$A$2:$A$26,tuotteet!$C$2:$C$26)</f>
        <v>2</v>
      </c>
      <c r="J7078" t="str">
        <f>_xlfn.XLOOKUP(Table1[[#This Row],[ryhmäID]],ryhmat!$A$2:$A$7,ryhmat!$B$2:$B$7)</f>
        <v>Kuvantoisto</v>
      </c>
      <c r="K7078">
        <f>Table1[[#This Row],[Myyntihinta]]-Table1[[#This Row],[Ostohinta]]</f>
        <v>76.860000000000014</v>
      </c>
    </row>
    <row r="7079" spans="1:11" x14ac:dyDescent="0.2">
      <c r="A7079">
        <v>57577</v>
      </c>
      <c r="B7079" s="21">
        <v>45215</v>
      </c>
      <c r="C7079" s="26" t="s">
        <v>839</v>
      </c>
      <c r="D7079">
        <v>1</v>
      </c>
      <c r="E7079">
        <v>2</v>
      </c>
      <c r="F7079">
        <v>917</v>
      </c>
      <c r="G7079">
        <v>490.36</v>
      </c>
      <c r="H7079" t="str">
        <f>_xlfn.XLOOKUP(Table1[[#This Row],[MyyjäID]],myyjat!$A$2:$A$16,myyjat!$B$2:$B$16)</f>
        <v>Petteri</v>
      </c>
      <c r="I7079">
        <f>_xlfn.XLOOKUP(Table1[[#This Row],[Tuotenumero]],tuotteet!$A$2:$A$26,tuotteet!$C$2:$C$26)</f>
        <v>3</v>
      </c>
      <c r="J7079" t="str">
        <f>_xlfn.XLOOKUP(Table1[[#This Row],[ryhmäID]],ryhmat!$A$2:$A$7,ryhmat!$B$2:$B$7)</f>
        <v>TV</v>
      </c>
      <c r="K7079">
        <f>Table1[[#This Row],[Myyntihinta]]-Table1[[#This Row],[Ostohinta]]</f>
        <v>426.64</v>
      </c>
    </row>
    <row r="7080" spans="1:11" x14ac:dyDescent="0.2">
      <c r="A7080">
        <v>57578</v>
      </c>
      <c r="B7080" s="21">
        <v>45216</v>
      </c>
      <c r="C7080" s="26" t="s">
        <v>835</v>
      </c>
      <c r="D7080">
        <v>1</v>
      </c>
      <c r="E7080">
        <v>2</v>
      </c>
      <c r="F7080">
        <v>169</v>
      </c>
      <c r="G7080">
        <v>90</v>
      </c>
      <c r="H7080" t="str">
        <f>_xlfn.XLOOKUP(Table1[[#This Row],[MyyjäID]],myyjat!$A$2:$A$16,myyjat!$B$2:$B$16)</f>
        <v>Petteri</v>
      </c>
      <c r="I7080">
        <f>_xlfn.XLOOKUP(Table1[[#This Row],[Tuotenumero]],tuotteet!$A$2:$A$26,tuotteet!$C$2:$C$26)</f>
        <v>6</v>
      </c>
      <c r="J7080" t="str">
        <f>_xlfn.XLOOKUP(Table1[[#This Row],[ryhmäID]],ryhmat!$A$2:$A$7,ryhmat!$B$2:$B$7)</f>
        <v>Digiboxit</v>
      </c>
      <c r="K7080">
        <f>Table1[[#This Row],[Myyntihinta]]-Table1[[#This Row],[Ostohinta]]</f>
        <v>79</v>
      </c>
    </row>
    <row r="7081" spans="1:11" x14ac:dyDescent="0.2">
      <c r="A7081">
        <v>57579</v>
      </c>
      <c r="B7081" s="21">
        <v>45216</v>
      </c>
      <c r="C7081" s="26" t="s">
        <v>838</v>
      </c>
      <c r="D7081">
        <v>1</v>
      </c>
      <c r="E7081">
        <v>2</v>
      </c>
      <c r="F7081">
        <v>664</v>
      </c>
      <c r="G7081">
        <v>492.93</v>
      </c>
      <c r="H7081" t="str">
        <f>_xlfn.XLOOKUP(Table1[[#This Row],[MyyjäID]],myyjat!$A$2:$A$16,myyjat!$B$2:$B$16)</f>
        <v>Petteri</v>
      </c>
      <c r="I7081">
        <f>_xlfn.XLOOKUP(Table1[[#This Row],[Tuotenumero]],tuotteet!$A$2:$A$26,tuotteet!$C$2:$C$26)</f>
        <v>3</v>
      </c>
      <c r="J7081" t="str">
        <f>_xlfn.XLOOKUP(Table1[[#This Row],[ryhmäID]],ryhmat!$A$2:$A$7,ryhmat!$B$2:$B$7)</f>
        <v>TV</v>
      </c>
      <c r="K7081">
        <f>Table1[[#This Row],[Myyntihinta]]-Table1[[#This Row],[Ostohinta]]</f>
        <v>171.07</v>
      </c>
    </row>
    <row r="7082" spans="1:11" x14ac:dyDescent="0.2">
      <c r="A7082">
        <v>57580</v>
      </c>
      <c r="B7082" s="21">
        <v>45216</v>
      </c>
      <c r="C7082" s="26" t="s">
        <v>837</v>
      </c>
      <c r="D7082">
        <v>1</v>
      </c>
      <c r="E7082">
        <v>2</v>
      </c>
      <c r="F7082">
        <v>251</v>
      </c>
      <c r="G7082">
        <v>162.84</v>
      </c>
      <c r="H7082" t="str">
        <f>_xlfn.XLOOKUP(Table1[[#This Row],[MyyjäID]],myyjat!$A$2:$A$16,myyjat!$B$2:$B$16)</f>
        <v>Petteri</v>
      </c>
      <c r="I7082">
        <f>_xlfn.XLOOKUP(Table1[[#This Row],[Tuotenumero]],tuotteet!$A$2:$A$26,tuotteet!$C$2:$C$26)</f>
        <v>5</v>
      </c>
      <c r="J7082" t="str">
        <f>_xlfn.XLOOKUP(Table1[[#This Row],[ryhmäID]],ryhmat!$A$2:$A$7,ryhmat!$B$2:$B$7)</f>
        <v>Konsolit</v>
      </c>
      <c r="K7082">
        <f>Table1[[#This Row],[Myyntihinta]]-Table1[[#This Row],[Ostohinta]]</f>
        <v>88.16</v>
      </c>
    </row>
    <row r="7083" spans="1:11" x14ac:dyDescent="0.2">
      <c r="A7083">
        <v>57581</v>
      </c>
      <c r="B7083" s="21">
        <v>45216</v>
      </c>
      <c r="C7083" s="26" t="s">
        <v>839</v>
      </c>
      <c r="D7083">
        <v>1</v>
      </c>
      <c r="E7083">
        <v>13</v>
      </c>
      <c r="F7083">
        <v>923</v>
      </c>
      <c r="G7083">
        <v>496.05</v>
      </c>
      <c r="H7083" t="str">
        <f>_xlfn.XLOOKUP(Table1[[#This Row],[MyyjäID]],myyjat!$A$2:$A$16,myyjat!$B$2:$B$16)</f>
        <v>Mari</v>
      </c>
      <c r="I7083">
        <f>_xlfn.XLOOKUP(Table1[[#This Row],[Tuotenumero]],tuotteet!$A$2:$A$26,tuotteet!$C$2:$C$26)</f>
        <v>3</v>
      </c>
      <c r="J7083" t="str">
        <f>_xlfn.XLOOKUP(Table1[[#This Row],[ryhmäID]],ryhmat!$A$2:$A$7,ryhmat!$B$2:$B$7)</f>
        <v>TV</v>
      </c>
      <c r="K7083">
        <f>Table1[[#This Row],[Myyntihinta]]-Table1[[#This Row],[Ostohinta]]</f>
        <v>426.95</v>
      </c>
    </row>
    <row r="7084" spans="1:11" x14ac:dyDescent="0.2">
      <c r="A7084">
        <v>57582</v>
      </c>
      <c r="B7084" s="21">
        <v>45216</v>
      </c>
      <c r="C7084" s="26" t="s">
        <v>836</v>
      </c>
      <c r="D7084">
        <v>1</v>
      </c>
      <c r="E7084">
        <v>7</v>
      </c>
      <c r="F7084">
        <v>258</v>
      </c>
      <c r="G7084">
        <v>122.26</v>
      </c>
      <c r="H7084" t="str">
        <f>_xlfn.XLOOKUP(Table1[[#This Row],[MyyjäID]],myyjat!$A$2:$A$16,myyjat!$B$2:$B$16)</f>
        <v>Rauno</v>
      </c>
      <c r="I7084">
        <f>_xlfn.XLOOKUP(Table1[[#This Row],[Tuotenumero]],tuotteet!$A$2:$A$26,tuotteet!$C$2:$C$26)</f>
        <v>6</v>
      </c>
      <c r="J7084" t="str">
        <f>_xlfn.XLOOKUP(Table1[[#This Row],[ryhmäID]],ryhmat!$A$2:$A$7,ryhmat!$B$2:$B$7)</f>
        <v>Digiboxit</v>
      </c>
      <c r="K7084">
        <f>Table1[[#This Row],[Myyntihinta]]-Table1[[#This Row],[Ostohinta]]</f>
        <v>135.74</v>
      </c>
    </row>
    <row r="7085" spans="1:11" x14ac:dyDescent="0.2">
      <c r="A7085">
        <v>57583</v>
      </c>
      <c r="B7085" s="21">
        <v>45218</v>
      </c>
      <c r="C7085" s="26" t="s">
        <v>839</v>
      </c>
      <c r="D7085">
        <v>1</v>
      </c>
      <c r="E7085">
        <v>5</v>
      </c>
      <c r="F7085">
        <v>928</v>
      </c>
      <c r="G7085">
        <v>501.12</v>
      </c>
      <c r="H7085" t="str">
        <f>_xlfn.XLOOKUP(Table1[[#This Row],[MyyjäID]],myyjat!$A$2:$A$16,myyjat!$B$2:$B$16)</f>
        <v>Liisa</v>
      </c>
      <c r="I7085">
        <f>_xlfn.XLOOKUP(Table1[[#This Row],[Tuotenumero]],tuotteet!$A$2:$A$26,tuotteet!$C$2:$C$26)</f>
        <v>3</v>
      </c>
      <c r="J7085" t="str">
        <f>_xlfn.XLOOKUP(Table1[[#This Row],[ryhmäID]],ryhmat!$A$2:$A$7,ryhmat!$B$2:$B$7)</f>
        <v>TV</v>
      </c>
      <c r="K7085">
        <f>Table1[[#This Row],[Myyntihinta]]-Table1[[#This Row],[Ostohinta]]</f>
        <v>426.88</v>
      </c>
    </row>
    <row r="7086" spans="1:11" x14ac:dyDescent="0.2">
      <c r="A7086">
        <v>57584</v>
      </c>
      <c r="B7086" s="21">
        <v>45218</v>
      </c>
      <c r="C7086" s="26" t="s">
        <v>840</v>
      </c>
      <c r="D7086">
        <v>1</v>
      </c>
      <c r="E7086">
        <v>9</v>
      </c>
      <c r="F7086">
        <v>24</v>
      </c>
      <c r="G7086">
        <v>19.829999999999998</v>
      </c>
      <c r="H7086" t="str">
        <f>_xlfn.XLOOKUP(Table1[[#This Row],[MyyjäID]],myyjat!$A$2:$A$16,myyjat!$B$2:$B$16)</f>
        <v>Maija</v>
      </c>
      <c r="I7086">
        <f>_xlfn.XLOOKUP(Table1[[#This Row],[Tuotenumero]],tuotteet!$A$2:$A$26,tuotteet!$C$2:$C$26)</f>
        <v>4</v>
      </c>
      <c r="J7086" t="str">
        <f>_xlfn.XLOOKUP(Table1[[#This Row],[ryhmäID]],ryhmat!$A$2:$A$7,ryhmat!$B$2:$B$7)</f>
        <v>Tarvikkeet</v>
      </c>
      <c r="K7086">
        <f>Table1[[#This Row],[Myyntihinta]]-Table1[[#This Row],[Ostohinta]]</f>
        <v>4.1700000000000017</v>
      </c>
    </row>
    <row r="7087" spans="1:11" x14ac:dyDescent="0.2">
      <c r="A7087">
        <v>57585</v>
      </c>
      <c r="B7087" s="21">
        <v>45220</v>
      </c>
      <c r="C7087" s="26" t="s">
        <v>839</v>
      </c>
      <c r="D7087">
        <v>1</v>
      </c>
      <c r="E7087">
        <v>9</v>
      </c>
      <c r="F7087">
        <v>911</v>
      </c>
      <c r="G7087">
        <v>524.08000000000004</v>
      </c>
      <c r="H7087" t="str">
        <f>_xlfn.XLOOKUP(Table1[[#This Row],[MyyjäID]],myyjat!$A$2:$A$16,myyjat!$B$2:$B$16)</f>
        <v>Maija</v>
      </c>
      <c r="I7087">
        <f>_xlfn.XLOOKUP(Table1[[#This Row],[Tuotenumero]],tuotteet!$A$2:$A$26,tuotteet!$C$2:$C$26)</f>
        <v>3</v>
      </c>
      <c r="J7087" t="str">
        <f>_xlfn.XLOOKUP(Table1[[#This Row],[ryhmäID]],ryhmat!$A$2:$A$7,ryhmat!$B$2:$B$7)</f>
        <v>TV</v>
      </c>
      <c r="K7087">
        <f>Table1[[#This Row],[Myyntihinta]]-Table1[[#This Row],[Ostohinta]]</f>
        <v>386.91999999999996</v>
      </c>
    </row>
    <row r="7088" spans="1:11" x14ac:dyDescent="0.2">
      <c r="A7088">
        <v>57586</v>
      </c>
      <c r="B7088" s="21">
        <v>45220</v>
      </c>
      <c r="C7088" s="26" t="s">
        <v>834</v>
      </c>
      <c r="D7088">
        <v>1</v>
      </c>
      <c r="E7088">
        <v>19</v>
      </c>
      <c r="F7088">
        <v>223</v>
      </c>
      <c r="G7088">
        <v>161.82</v>
      </c>
      <c r="H7088" t="str">
        <f>_xlfn.XLOOKUP(Table1[[#This Row],[MyyjäID]],myyjat!$A$2:$A$16,myyjat!$B$2:$B$16)</f>
        <v>Valtteri</v>
      </c>
      <c r="I7088">
        <f>_xlfn.XLOOKUP(Table1[[#This Row],[Tuotenumero]],tuotteet!$A$2:$A$26,tuotteet!$C$2:$C$26)</f>
        <v>2</v>
      </c>
      <c r="J7088" t="str">
        <f>_xlfn.XLOOKUP(Table1[[#This Row],[ryhmäID]],ryhmat!$A$2:$A$7,ryhmat!$B$2:$B$7)</f>
        <v>Kuvantoisto</v>
      </c>
      <c r="K7088">
        <f>Table1[[#This Row],[Myyntihinta]]-Table1[[#This Row],[Ostohinta]]</f>
        <v>61.180000000000007</v>
      </c>
    </row>
    <row r="7089" spans="1:11" x14ac:dyDescent="0.2">
      <c r="A7089">
        <v>57587</v>
      </c>
      <c r="B7089" s="21">
        <v>45221</v>
      </c>
      <c r="C7089" s="26" t="s">
        <v>838</v>
      </c>
      <c r="D7089">
        <v>1</v>
      </c>
      <c r="E7089">
        <v>16</v>
      </c>
      <c r="F7089">
        <v>688</v>
      </c>
      <c r="G7089">
        <v>498.76</v>
      </c>
      <c r="H7089" t="str">
        <f>_xlfn.XLOOKUP(Table1[[#This Row],[MyyjäID]],myyjat!$A$2:$A$16,myyjat!$B$2:$B$16)</f>
        <v>Sanni</v>
      </c>
      <c r="I7089">
        <f>_xlfn.XLOOKUP(Table1[[#This Row],[Tuotenumero]],tuotteet!$A$2:$A$26,tuotteet!$C$2:$C$26)</f>
        <v>3</v>
      </c>
      <c r="J7089" t="str">
        <f>_xlfn.XLOOKUP(Table1[[#This Row],[ryhmäID]],ryhmat!$A$2:$A$7,ryhmat!$B$2:$B$7)</f>
        <v>TV</v>
      </c>
      <c r="K7089">
        <f>Table1[[#This Row],[Myyntihinta]]-Table1[[#This Row],[Ostohinta]]</f>
        <v>189.24</v>
      </c>
    </row>
    <row r="7090" spans="1:11" x14ac:dyDescent="0.2">
      <c r="A7090">
        <v>57588</v>
      </c>
      <c r="B7090" s="21">
        <v>45221</v>
      </c>
      <c r="C7090" s="26" t="s">
        <v>837</v>
      </c>
      <c r="D7090">
        <v>1</v>
      </c>
      <c r="E7090">
        <v>10</v>
      </c>
      <c r="F7090">
        <v>257</v>
      </c>
      <c r="G7090">
        <v>163.95</v>
      </c>
      <c r="H7090" t="str">
        <f>_xlfn.XLOOKUP(Table1[[#This Row],[MyyjäID]],myyjat!$A$2:$A$16,myyjat!$B$2:$B$16)</f>
        <v>Jenni</v>
      </c>
      <c r="I7090">
        <f>_xlfn.XLOOKUP(Table1[[#This Row],[Tuotenumero]],tuotteet!$A$2:$A$26,tuotteet!$C$2:$C$26)</f>
        <v>5</v>
      </c>
      <c r="J7090" t="str">
        <f>_xlfn.XLOOKUP(Table1[[#This Row],[ryhmäID]],ryhmat!$A$2:$A$7,ryhmat!$B$2:$B$7)</f>
        <v>Konsolit</v>
      </c>
      <c r="K7090">
        <f>Table1[[#This Row],[Myyntihinta]]-Table1[[#This Row],[Ostohinta]]</f>
        <v>93.050000000000011</v>
      </c>
    </row>
    <row r="7091" spans="1:11" x14ac:dyDescent="0.2">
      <c r="A7091">
        <v>57589</v>
      </c>
      <c r="B7091" s="21">
        <v>45221</v>
      </c>
      <c r="C7091" s="26" t="s">
        <v>840</v>
      </c>
      <c r="D7091">
        <v>1</v>
      </c>
      <c r="E7091">
        <v>3</v>
      </c>
      <c r="F7091">
        <v>24</v>
      </c>
      <c r="G7091">
        <v>20.16</v>
      </c>
      <c r="H7091" t="str">
        <f>_xlfn.XLOOKUP(Table1[[#This Row],[MyyjäID]],myyjat!$A$2:$A$16,myyjat!$B$2:$B$16)</f>
        <v>Pekka</v>
      </c>
      <c r="I7091">
        <f>_xlfn.XLOOKUP(Table1[[#This Row],[Tuotenumero]],tuotteet!$A$2:$A$26,tuotteet!$C$2:$C$26)</f>
        <v>4</v>
      </c>
      <c r="J7091" t="str">
        <f>_xlfn.XLOOKUP(Table1[[#This Row],[ryhmäID]],ryhmat!$A$2:$A$7,ryhmat!$B$2:$B$7)</f>
        <v>Tarvikkeet</v>
      </c>
      <c r="K7091">
        <f>Table1[[#This Row],[Myyntihinta]]-Table1[[#This Row],[Ostohinta]]</f>
        <v>3.84</v>
      </c>
    </row>
    <row r="7092" spans="1:11" x14ac:dyDescent="0.2">
      <c r="A7092">
        <v>57590</v>
      </c>
      <c r="B7092" s="21">
        <v>45222</v>
      </c>
      <c r="C7092" s="26" t="s">
        <v>839</v>
      </c>
      <c r="D7092">
        <v>1</v>
      </c>
      <c r="E7092">
        <v>16</v>
      </c>
      <c r="F7092">
        <v>967</v>
      </c>
      <c r="G7092">
        <v>499.6</v>
      </c>
      <c r="H7092" t="str">
        <f>_xlfn.XLOOKUP(Table1[[#This Row],[MyyjäID]],myyjat!$A$2:$A$16,myyjat!$B$2:$B$16)</f>
        <v>Sanni</v>
      </c>
      <c r="I7092">
        <f>_xlfn.XLOOKUP(Table1[[#This Row],[Tuotenumero]],tuotteet!$A$2:$A$26,tuotteet!$C$2:$C$26)</f>
        <v>3</v>
      </c>
      <c r="J7092" t="str">
        <f>_xlfn.XLOOKUP(Table1[[#This Row],[ryhmäID]],ryhmat!$A$2:$A$7,ryhmat!$B$2:$B$7)</f>
        <v>TV</v>
      </c>
      <c r="K7092">
        <f>Table1[[#This Row],[Myyntihinta]]-Table1[[#This Row],[Ostohinta]]</f>
        <v>467.4</v>
      </c>
    </row>
    <row r="7093" spans="1:11" x14ac:dyDescent="0.2">
      <c r="A7093">
        <v>57591</v>
      </c>
      <c r="B7093" s="21">
        <v>45223</v>
      </c>
      <c r="C7093" s="26" t="s">
        <v>839</v>
      </c>
      <c r="D7093">
        <v>1</v>
      </c>
      <c r="E7093">
        <v>14</v>
      </c>
      <c r="F7093">
        <v>909</v>
      </c>
      <c r="G7093">
        <v>497.42</v>
      </c>
      <c r="H7093" t="str">
        <f>_xlfn.XLOOKUP(Table1[[#This Row],[MyyjäID]],myyjat!$A$2:$A$16,myyjat!$B$2:$B$16)</f>
        <v>Hillevi</v>
      </c>
      <c r="I7093">
        <f>_xlfn.XLOOKUP(Table1[[#This Row],[Tuotenumero]],tuotteet!$A$2:$A$26,tuotteet!$C$2:$C$26)</f>
        <v>3</v>
      </c>
      <c r="J7093" t="str">
        <f>_xlfn.XLOOKUP(Table1[[#This Row],[ryhmäID]],ryhmat!$A$2:$A$7,ryhmat!$B$2:$B$7)</f>
        <v>TV</v>
      </c>
      <c r="K7093">
        <f>Table1[[#This Row],[Myyntihinta]]-Table1[[#This Row],[Ostohinta]]</f>
        <v>411.58</v>
      </c>
    </row>
    <row r="7094" spans="1:11" x14ac:dyDescent="0.2">
      <c r="A7094">
        <v>57592</v>
      </c>
      <c r="B7094" s="21">
        <v>45223</v>
      </c>
      <c r="C7094" s="26" t="s">
        <v>840</v>
      </c>
      <c r="D7094">
        <v>1</v>
      </c>
      <c r="E7094">
        <v>2</v>
      </c>
      <c r="F7094">
        <v>24</v>
      </c>
      <c r="G7094">
        <v>20.49</v>
      </c>
      <c r="H7094" t="str">
        <f>_xlfn.XLOOKUP(Table1[[#This Row],[MyyjäID]],myyjat!$A$2:$A$16,myyjat!$B$2:$B$16)</f>
        <v>Petteri</v>
      </c>
      <c r="I7094">
        <f>_xlfn.XLOOKUP(Table1[[#This Row],[Tuotenumero]],tuotteet!$A$2:$A$26,tuotteet!$C$2:$C$26)</f>
        <v>4</v>
      </c>
      <c r="J7094" t="str">
        <f>_xlfn.XLOOKUP(Table1[[#This Row],[ryhmäID]],ryhmat!$A$2:$A$7,ryhmat!$B$2:$B$7)</f>
        <v>Tarvikkeet</v>
      </c>
      <c r="K7094">
        <f>Table1[[#This Row],[Myyntihinta]]-Table1[[#This Row],[Ostohinta]]</f>
        <v>3.5100000000000016</v>
      </c>
    </row>
    <row r="7095" spans="1:11" x14ac:dyDescent="0.2">
      <c r="A7095">
        <v>57593</v>
      </c>
      <c r="B7095" s="21">
        <v>45223</v>
      </c>
      <c r="C7095" s="26" t="s">
        <v>836</v>
      </c>
      <c r="D7095">
        <v>1</v>
      </c>
      <c r="E7095">
        <v>3</v>
      </c>
      <c r="F7095">
        <v>238</v>
      </c>
      <c r="G7095">
        <v>128.49</v>
      </c>
      <c r="H7095" t="str">
        <f>_xlfn.XLOOKUP(Table1[[#This Row],[MyyjäID]],myyjat!$A$2:$A$16,myyjat!$B$2:$B$16)</f>
        <v>Pekka</v>
      </c>
      <c r="I7095">
        <f>_xlfn.XLOOKUP(Table1[[#This Row],[Tuotenumero]],tuotteet!$A$2:$A$26,tuotteet!$C$2:$C$26)</f>
        <v>6</v>
      </c>
      <c r="J7095" t="str">
        <f>_xlfn.XLOOKUP(Table1[[#This Row],[ryhmäID]],ryhmat!$A$2:$A$7,ryhmat!$B$2:$B$7)</f>
        <v>Digiboxit</v>
      </c>
      <c r="K7095">
        <f>Table1[[#This Row],[Myyntihinta]]-Table1[[#This Row],[Ostohinta]]</f>
        <v>109.50999999999999</v>
      </c>
    </row>
    <row r="7096" spans="1:11" x14ac:dyDescent="0.2">
      <c r="A7096">
        <v>57594</v>
      </c>
      <c r="B7096" s="21">
        <v>45224</v>
      </c>
      <c r="C7096" s="26" t="s">
        <v>839</v>
      </c>
      <c r="D7096">
        <v>1</v>
      </c>
      <c r="E7096">
        <v>15</v>
      </c>
      <c r="F7096">
        <v>924</v>
      </c>
      <c r="G7096">
        <v>479.07</v>
      </c>
      <c r="H7096" t="str">
        <f>_xlfn.XLOOKUP(Table1[[#This Row],[MyyjäID]],myyjat!$A$2:$A$16,myyjat!$B$2:$B$16)</f>
        <v>Sohvi</v>
      </c>
      <c r="I7096">
        <f>_xlfn.XLOOKUP(Table1[[#This Row],[Tuotenumero]],tuotteet!$A$2:$A$26,tuotteet!$C$2:$C$26)</f>
        <v>3</v>
      </c>
      <c r="J7096" t="str">
        <f>_xlfn.XLOOKUP(Table1[[#This Row],[ryhmäID]],ryhmat!$A$2:$A$7,ryhmat!$B$2:$B$7)</f>
        <v>TV</v>
      </c>
      <c r="K7096">
        <f>Table1[[#This Row],[Myyntihinta]]-Table1[[#This Row],[Ostohinta]]</f>
        <v>444.93</v>
      </c>
    </row>
    <row r="7097" spans="1:11" x14ac:dyDescent="0.2">
      <c r="A7097">
        <v>57595</v>
      </c>
      <c r="B7097" s="21">
        <v>45224</v>
      </c>
      <c r="C7097" s="26" t="s">
        <v>837</v>
      </c>
      <c r="D7097">
        <v>1</v>
      </c>
      <c r="E7097">
        <v>7</v>
      </c>
      <c r="F7097">
        <v>246</v>
      </c>
      <c r="G7097">
        <v>158.21</v>
      </c>
      <c r="H7097" t="str">
        <f>_xlfn.XLOOKUP(Table1[[#This Row],[MyyjäID]],myyjat!$A$2:$A$16,myyjat!$B$2:$B$16)</f>
        <v>Rauno</v>
      </c>
      <c r="I7097">
        <f>_xlfn.XLOOKUP(Table1[[#This Row],[Tuotenumero]],tuotteet!$A$2:$A$26,tuotteet!$C$2:$C$26)</f>
        <v>5</v>
      </c>
      <c r="J7097" t="str">
        <f>_xlfn.XLOOKUP(Table1[[#This Row],[ryhmäID]],ryhmat!$A$2:$A$7,ryhmat!$B$2:$B$7)</f>
        <v>Konsolit</v>
      </c>
      <c r="K7097">
        <f>Table1[[#This Row],[Myyntihinta]]-Table1[[#This Row],[Ostohinta]]</f>
        <v>87.789999999999992</v>
      </c>
    </row>
    <row r="7098" spans="1:11" x14ac:dyDescent="0.2">
      <c r="A7098">
        <v>57596</v>
      </c>
      <c r="B7098" s="21">
        <v>45225</v>
      </c>
      <c r="C7098" s="26" t="s">
        <v>835</v>
      </c>
      <c r="D7098">
        <v>1</v>
      </c>
      <c r="E7098">
        <v>16</v>
      </c>
      <c r="F7098">
        <v>162</v>
      </c>
      <c r="G7098">
        <v>94.22</v>
      </c>
      <c r="H7098" t="str">
        <f>_xlfn.XLOOKUP(Table1[[#This Row],[MyyjäID]],myyjat!$A$2:$A$16,myyjat!$B$2:$B$16)</f>
        <v>Sanni</v>
      </c>
      <c r="I7098">
        <f>_xlfn.XLOOKUP(Table1[[#This Row],[Tuotenumero]],tuotteet!$A$2:$A$26,tuotteet!$C$2:$C$26)</f>
        <v>6</v>
      </c>
      <c r="J7098" t="str">
        <f>_xlfn.XLOOKUP(Table1[[#This Row],[ryhmäID]],ryhmat!$A$2:$A$7,ryhmat!$B$2:$B$7)</f>
        <v>Digiboxit</v>
      </c>
      <c r="K7098">
        <f>Table1[[#This Row],[Myyntihinta]]-Table1[[#This Row],[Ostohinta]]</f>
        <v>67.78</v>
      </c>
    </row>
    <row r="7099" spans="1:11" x14ac:dyDescent="0.2">
      <c r="A7099">
        <v>57597</v>
      </c>
      <c r="B7099" s="21">
        <v>45226</v>
      </c>
      <c r="C7099" s="26" t="s">
        <v>838</v>
      </c>
      <c r="D7099">
        <v>1</v>
      </c>
      <c r="E7099">
        <v>3</v>
      </c>
      <c r="F7099">
        <v>633</v>
      </c>
      <c r="G7099">
        <v>479.21</v>
      </c>
      <c r="H7099" t="str">
        <f>_xlfn.XLOOKUP(Table1[[#This Row],[MyyjäID]],myyjat!$A$2:$A$16,myyjat!$B$2:$B$16)</f>
        <v>Pekka</v>
      </c>
      <c r="I7099">
        <f>_xlfn.XLOOKUP(Table1[[#This Row],[Tuotenumero]],tuotteet!$A$2:$A$26,tuotteet!$C$2:$C$26)</f>
        <v>3</v>
      </c>
      <c r="J7099" t="str">
        <f>_xlfn.XLOOKUP(Table1[[#This Row],[ryhmäID]],ryhmat!$A$2:$A$7,ryhmat!$B$2:$B$7)</f>
        <v>TV</v>
      </c>
      <c r="K7099">
        <f>Table1[[#This Row],[Myyntihinta]]-Table1[[#This Row],[Ostohinta]]</f>
        <v>153.79000000000002</v>
      </c>
    </row>
    <row r="7100" spans="1:11" x14ac:dyDescent="0.2">
      <c r="A7100">
        <v>57598</v>
      </c>
      <c r="B7100" s="21">
        <v>45226</v>
      </c>
      <c r="C7100" s="26" t="s">
        <v>839</v>
      </c>
      <c r="D7100">
        <v>1</v>
      </c>
      <c r="E7100">
        <v>16</v>
      </c>
      <c r="F7100">
        <v>916</v>
      </c>
      <c r="G7100">
        <v>486.49</v>
      </c>
      <c r="H7100" t="str">
        <f>_xlfn.XLOOKUP(Table1[[#This Row],[MyyjäID]],myyjat!$A$2:$A$16,myyjat!$B$2:$B$16)</f>
        <v>Sanni</v>
      </c>
      <c r="I7100">
        <f>_xlfn.XLOOKUP(Table1[[#This Row],[Tuotenumero]],tuotteet!$A$2:$A$26,tuotteet!$C$2:$C$26)</f>
        <v>3</v>
      </c>
      <c r="J7100" t="str">
        <f>_xlfn.XLOOKUP(Table1[[#This Row],[ryhmäID]],ryhmat!$A$2:$A$7,ryhmat!$B$2:$B$7)</f>
        <v>TV</v>
      </c>
      <c r="K7100">
        <f>Table1[[#This Row],[Myyntihinta]]-Table1[[#This Row],[Ostohinta]]</f>
        <v>429.51</v>
      </c>
    </row>
    <row r="7101" spans="1:11" x14ac:dyDescent="0.2">
      <c r="A7101">
        <v>57599</v>
      </c>
      <c r="B7101" s="21">
        <v>45226</v>
      </c>
      <c r="C7101" s="26" t="s">
        <v>840</v>
      </c>
      <c r="D7101">
        <v>1</v>
      </c>
      <c r="E7101">
        <v>2</v>
      </c>
      <c r="F7101">
        <v>24</v>
      </c>
      <c r="G7101">
        <v>19.88</v>
      </c>
      <c r="H7101" t="str">
        <f>_xlfn.XLOOKUP(Table1[[#This Row],[MyyjäID]],myyjat!$A$2:$A$16,myyjat!$B$2:$B$16)</f>
        <v>Petteri</v>
      </c>
      <c r="I7101">
        <f>_xlfn.XLOOKUP(Table1[[#This Row],[Tuotenumero]],tuotteet!$A$2:$A$26,tuotteet!$C$2:$C$26)</f>
        <v>4</v>
      </c>
      <c r="J7101" t="str">
        <f>_xlfn.XLOOKUP(Table1[[#This Row],[ryhmäID]],ryhmat!$A$2:$A$7,ryhmat!$B$2:$B$7)</f>
        <v>Tarvikkeet</v>
      </c>
      <c r="K7101">
        <f>Table1[[#This Row],[Myyntihinta]]-Table1[[#This Row],[Ostohinta]]</f>
        <v>4.120000000000001</v>
      </c>
    </row>
    <row r="7102" spans="1:11" x14ac:dyDescent="0.2">
      <c r="A7102">
        <v>57600</v>
      </c>
      <c r="B7102" s="21">
        <v>45227</v>
      </c>
      <c r="C7102" s="26" t="s">
        <v>837</v>
      </c>
      <c r="D7102">
        <v>1</v>
      </c>
      <c r="E7102">
        <v>1</v>
      </c>
      <c r="F7102">
        <v>240</v>
      </c>
      <c r="G7102">
        <v>159.12</v>
      </c>
      <c r="H7102" t="str">
        <f>_xlfn.XLOOKUP(Table1[[#This Row],[MyyjäID]],myyjat!$A$2:$A$16,myyjat!$B$2:$B$16)</f>
        <v>Jani</v>
      </c>
      <c r="I7102">
        <f>_xlfn.XLOOKUP(Table1[[#This Row],[Tuotenumero]],tuotteet!$A$2:$A$26,tuotteet!$C$2:$C$26)</f>
        <v>5</v>
      </c>
      <c r="J7102" t="str">
        <f>_xlfn.XLOOKUP(Table1[[#This Row],[ryhmäID]],ryhmat!$A$2:$A$7,ryhmat!$B$2:$B$7)</f>
        <v>Konsolit</v>
      </c>
      <c r="K7102">
        <f>Table1[[#This Row],[Myyntihinta]]-Table1[[#This Row],[Ostohinta]]</f>
        <v>80.88</v>
      </c>
    </row>
    <row r="7103" spans="1:11" x14ac:dyDescent="0.2">
      <c r="A7103">
        <v>57601</v>
      </c>
      <c r="B7103" s="21">
        <v>45228</v>
      </c>
      <c r="C7103" s="26" t="s">
        <v>835</v>
      </c>
      <c r="D7103">
        <v>1</v>
      </c>
      <c r="E7103">
        <v>7</v>
      </c>
      <c r="F7103">
        <v>160</v>
      </c>
      <c r="G7103">
        <v>96.87</v>
      </c>
      <c r="H7103" t="str">
        <f>_xlfn.XLOOKUP(Table1[[#This Row],[MyyjäID]],myyjat!$A$2:$A$16,myyjat!$B$2:$B$16)</f>
        <v>Rauno</v>
      </c>
      <c r="I7103">
        <f>_xlfn.XLOOKUP(Table1[[#This Row],[Tuotenumero]],tuotteet!$A$2:$A$26,tuotteet!$C$2:$C$26)</f>
        <v>6</v>
      </c>
      <c r="J7103" t="str">
        <f>_xlfn.XLOOKUP(Table1[[#This Row],[ryhmäID]],ryhmat!$A$2:$A$7,ryhmat!$B$2:$B$7)</f>
        <v>Digiboxit</v>
      </c>
      <c r="K7103">
        <f>Table1[[#This Row],[Myyntihinta]]-Table1[[#This Row],[Ostohinta]]</f>
        <v>63.129999999999995</v>
      </c>
    </row>
    <row r="7104" spans="1:11" x14ac:dyDescent="0.2">
      <c r="A7104">
        <v>57602</v>
      </c>
      <c r="B7104" s="21">
        <v>45228</v>
      </c>
      <c r="C7104" s="26" t="s">
        <v>839</v>
      </c>
      <c r="D7104">
        <v>1</v>
      </c>
      <c r="E7104">
        <v>16</v>
      </c>
      <c r="F7104">
        <v>924</v>
      </c>
      <c r="G7104">
        <v>478.38</v>
      </c>
      <c r="H7104" t="str">
        <f>_xlfn.XLOOKUP(Table1[[#This Row],[MyyjäID]],myyjat!$A$2:$A$16,myyjat!$B$2:$B$16)</f>
        <v>Sanni</v>
      </c>
      <c r="I7104">
        <f>_xlfn.XLOOKUP(Table1[[#This Row],[Tuotenumero]],tuotteet!$A$2:$A$26,tuotteet!$C$2:$C$26)</f>
        <v>3</v>
      </c>
      <c r="J7104" t="str">
        <f>_xlfn.XLOOKUP(Table1[[#This Row],[ryhmäID]],ryhmat!$A$2:$A$7,ryhmat!$B$2:$B$7)</f>
        <v>TV</v>
      </c>
      <c r="K7104">
        <f>Table1[[#This Row],[Myyntihinta]]-Table1[[#This Row],[Ostohinta]]</f>
        <v>445.62</v>
      </c>
    </row>
    <row r="7105" spans="1:11" x14ac:dyDescent="0.2">
      <c r="A7105">
        <v>57603</v>
      </c>
      <c r="B7105" s="21">
        <v>45229</v>
      </c>
      <c r="C7105" s="26" t="s">
        <v>834</v>
      </c>
      <c r="D7105">
        <v>1</v>
      </c>
      <c r="E7105">
        <v>10</v>
      </c>
      <c r="F7105">
        <v>237</v>
      </c>
      <c r="G7105">
        <v>176.95</v>
      </c>
      <c r="H7105" t="str">
        <f>_xlfn.XLOOKUP(Table1[[#This Row],[MyyjäID]],myyjat!$A$2:$A$16,myyjat!$B$2:$B$16)</f>
        <v>Jenni</v>
      </c>
      <c r="I7105">
        <f>_xlfn.XLOOKUP(Table1[[#This Row],[Tuotenumero]],tuotteet!$A$2:$A$26,tuotteet!$C$2:$C$26)</f>
        <v>2</v>
      </c>
      <c r="J7105" t="str">
        <f>_xlfn.XLOOKUP(Table1[[#This Row],[ryhmäID]],ryhmat!$A$2:$A$7,ryhmat!$B$2:$B$7)</f>
        <v>Kuvantoisto</v>
      </c>
      <c r="K7105">
        <f>Table1[[#This Row],[Myyntihinta]]-Table1[[#This Row],[Ostohinta]]</f>
        <v>60.050000000000011</v>
      </c>
    </row>
    <row r="7106" spans="1:11" x14ac:dyDescent="0.2">
      <c r="A7106">
        <v>57604</v>
      </c>
      <c r="B7106" s="21">
        <v>45229</v>
      </c>
      <c r="C7106" s="26" t="s">
        <v>838</v>
      </c>
      <c r="D7106">
        <v>1</v>
      </c>
      <c r="E7106">
        <v>2</v>
      </c>
      <c r="F7106">
        <v>658</v>
      </c>
      <c r="G7106">
        <v>473.83</v>
      </c>
      <c r="H7106" t="str">
        <f>_xlfn.XLOOKUP(Table1[[#This Row],[MyyjäID]],myyjat!$A$2:$A$16,myyjat!$B$2:$B$16)</f>
        <v>Petteri</v>
      </c>
      <c r="I7106">
        <f>_xlfn.XLOOKUP(Table1[[#This Row],[Tuotenumero]],tuotteet!$A$2:$A$26,tuotteet!$C$2:$C$26)</f>
        <v>3</v>
      </c>
      <c r="J7106" t="str">
        <f>_xlfn.XLOOKUP(Table1[[#This Row],[ryhmäID]],ryhmat!$A$2:$A$7,ryhmat!$B$2:$B$7)</f>
        <v>TV</v>
      </c>
      <c r="K7106">
        <f>Table1[[#This Row],[Myyntihinta]]-Table1[[#This Row],[Ostohinta]]</f>
        <v>184.17000000000002</v>
      </c>
    </row>
    <row r="7107" spans="1:11" x14ac:dyDescent="0.2">
      <c r="A7107">
        <v>57605</v>
      </c>
      <c r="B7107" s="21">
        <v>45229</v>
      </c>
      <c r="C7107" s="26" t="s">
        <v>839</v>
      </c>
      <c r="D7107">
        <v>1</v>
      </c>
      <c r="E7107">
        <v>19</v>
      </c>
      <c r="F7107">
        <v>902</v>
      </c>
      <c r="G7107">
        <v>510.07</v>
      </c>
      <c r="H7107" t="str">
        <f>_xlfn.XLOOKUP(Table1[[#This Row],[MyyjäID]],myyjat!$A$2:$A$16,myyjat!$B$2:$B$16)</f>
        <v>Valtteri</v>
      </c>
      <c r="I7107">
        <f>_xlfn.XLOOKUP(Table1[[#This Row],[Tuotenumero]],tuotteet!$A$2:$A$26,tuotteet!$C$2:$C$26)</f>
        <v>3</v>
      </c>
      <c r="J7107" t="str">
        <f>_xlfn.XLOOKUP(Table1[[#This Row],[ryhmäID]],ryhmat!$A$2:$A$7,ryhmat!$B$2:$B$7)</f>
        <v>TV</v>
      </c>
      <c r="K7107">
        <f>Table1[[#This Row],[Myyntihinta]]-Table1[[#This Row],[Ostohinta]]</f>
        <v>391.93</v>
      </c>
    </row>
    <row r="7108" spans="1:11" x14ac:dyDescent="0.2">
      <c r="A7108">
        <v>57606</v>
      </c>
      <c r="B7108" s="21">
        <v>45230</v>
      </c>
      <c r="C7108" s="26" t="s">
        <v>836</v>
      </c>
      <c r="D7108">
        <v>1</v>
      </c>
      <c r="E7108">
        <v>9</v>
      </c>
      <c r="F7108">
        <v>247</v>
      </c>
      <c r="G7108">
        <v>125.5</v>
      </c>
      <c r="H7108" t="str">
        <f>_xlfn.XLOOKUP(Table1[[#This Row],[MyyjäID]],myyjat!$A$2:$A$16,myyjat!$B$2:$B$16)</f>
        <v>Maija</v>
      </c>
      <c r="I7108">
        <f>_xlfn.XLOOKUP(Table1[[#This Row],[Tuotenumero]],tuotteet!$A$2:$A$26,tuotteet!$C$2:$C$26)</f>
        <v>6</v>
      </c>
      <c r="J7108" t="str">
        <f>_xlfn.XLOOKUP(Table1[[#This Row],[ryhmäID]],ryhmat!$A$2:$A$7,ryhmat!$B$2:$B$7)</f>
        <v>Digiboxit</v>
      </c>
      <c r="K7108">
        <f>Table1[[#This Row],[Myyntihinta]]-Table1[[#This Row],[Ostohinta]]</f>
        <v>121.5</v>
      </c>
    </row>
    <row r="7109" spans="1:11" x14ac:dyDescent="0.2">
      <c r="A7109">
        <v>57607</v>
      </c>
      <c r="B7109" s="21">
        <v>45230</v>
      </c>
      <c r="C7109" s="26" t="s">
        <v>840</v>
      </c>
      <c r="D7109">
        <v>1</v>
      </c>
      <c r="E7109">
        <v>5</v>
      </c>
      <c r="F7109">
        <v>25</v>
      </c>
      <c r="G7109">
        <v>20.84</v>
      </c>
      <c r="H7109" t="str">
        <f>_xlfn.XLOOKUP(Table1[[#This Row],[MyyjäID]],myyjat!$A$2:$A$16,myyjat!$B$2:$B$16)</f>
        <v>Liisa</v>
      </c>
      <c r="I7109">
        <f>_xlfn.XLOOKUP(Table1[[#This Row],[Tuotenumero]],tuotteet!$A$2:$A$26,tuotteet!$C$2:$C$26)</f>
        <v>4</v>
      </c>
      <c r="J7109" t="str">
        <f>_xlfn.XLOOKUP(Table1[[#This Row],[ryhmäID]],ryhmat!$A$2:$A$7,ryhmat!$B$2:$B$7)</f>
        <v>Tarvikkeet</v>
      </c>
      <c r="K7109">
        <f>Table1[[#This Row],[Myyntihinta]]-Table1[[#This Row],[Ostohinta]]</f>
        <v>4.16</v>
      </c>
    </row>
    <row r="7110" spans="1:11" x14ac:dyDescent="0.2">
      <c r="A7110">
        <v>57608</v>
      </c>
      <c r="B7110" s="21">
        <v>45230</v>
      </c>
      <c r="C7110" s="26" t="s">
        <v>839</v>
      </c>
      <c r="D7110">
        <v>1</v>
      </c>
      <c r="E7110">
        <v>15</v>
      </c>
      <c r="F7110">
        <v>937</v>
      </c>
      <c r="G7110">
        <v>486.71</v>
      </c>
      <c r="H7110" t="str">
        <f>_xlfn.XLOOKUP(Table1[[#This Row],[MyyjäID]],myyjat!$A$2:$A$16,myyjat!$B$2:$B$16)</f>
        <v>Sohvi</v>
      </c>
      <c r="I7110">
        <f>_xlfn.XLOOKUP(Table1[[#This Row],[Tuotenumero]],tuotteet!$A$2:$A$26,tuotteet!$C$2:$C$26)</f>
        <v>3</v>
      </c>
      <c r="J7110" t="str">
        <f>_xlfn.XLOOKUP(Table1[[#This Row],[ryhmäID]],ryhmat!$A$2:$A$7,ryhmat!$B$2:$B$7)</f>
        <v>TV</v>
      </c>
      <c r="K7110">
        <f>Table1[[#This Row],[Myyntihinta]]-Table1[[#This Row],[Ostohinta]]</f>
        <v>450.29</v>
      </c>
    </row>
    <row r="7111" spans="1:11" x14ac:dyDescent="0.2">
      <c r="A7111">
        <v>57609</v>
      </c>
      <c r="B7111" s="21">
        <v>45231</v>
      </c>
      <c r="C7111" s="26" t="s">
        <v>839</v>
      </c>
      <c r="D7111">
        <v>1</v>
      </c>
      <c r="E7111">
        <v>7</v>
      </c>
      <c r="F7111">
        <v>980</v>
      </c>
      <c r="G7111">
        <v>529.79999999999995</v>
      </c>
      <c r="H7111" t="str">
        <f>_xlfn.XLOOKUP(Table1[[#This Row],[MyyjäID]],myyjat!$A$2:$A$16,myyjat!$B$2:$B$16)</f>
        <v>Rauno</v>
      </c>
      <c r="I7111">
        <f>_xlfn.XLOOKUP(Table1[[#This Row],[Tuotenumero]],tuotteet!$A$2:$A$26,tuotteet!$C$2:$C$26)</f>
        <v>3</v>
      </c>
      <c r="J7111" t="str">
        <f>_xlfn.XLOOKUP(Table1[[#This Row],[ryhmäID]],ryhmat!$A$2:$A$7,ryhmat!$B$2:$B$7)</f>
        <v>TV</v>
      </c>
      <c r="K7111">
        <f>Table1[[#This Row],[Myyntihinta]]-Table1[[#This Row],[Ostohinta]]</f>
        <v>450.20000000000005</v>
      </c>
    </row>
    <row r="7112" spans="1:11" x14ac:dyDescent="0.2">
      <c r="A7112">
        <v>57610</v>
      </c>
      <c r="B7112" s="21">
        <v>45232</v>
      </c>
      <c r="C7112" s="26" t="s">
        <v>837</v>
      </c>
      <c r="D7112">
        <v>1</v>
      </c>
      <c r="E7112">
        <v>2</v>
      </c>
      <c r="F7112">
        <v>260</v>
      </c>
      <c r="G7112">
        <v>169.83</v>
      </c>
      <c r="H7112" t="str">
        <f>_xlfn.XLOOKUP(Table1[[#This Row],[MyyjäID]],myyjat!$A$2:$A$16,myyjat!$B$2:$B$16)</f>
        <v>Petteri</v>
      </c>
      <c r="I7112">
        <f>_xlfn.XLOOKUP(Table1[[#This Row],[Tuotenumero]],tuotteet!$A$2:$A$26,tuotteet!$C$2:$C$26)</f>
        <v>5</v>
      </c>
      <c r="J7112" t="str">
        <f>_xlfn.XLOOKUP(Table1[[#This Row],[ryhmäID]],ryhmat!$A$2:$A$7,ryhmat!$B$2:$B$7)</f>
        <v>Konsolit</v>
      </c>
      <c r="K7112">
        <f>Table1[[#This Row],[Myyntihinta]]-Table1[[#This Row],[Ostohinta]]</f>
        <v>90.169999999999987</v>
      </c>
    </row>
    <row r="7113" spans="1:11" x14ac:dyDescent="0.2">
      <c r="A7113">
        <v>57611</v>
      </c>
      <c r="B7113" s="21">
        <v>45232</v>
      </c>
      <c r="C7113" s="26" t="s">
        <v>839</v>
      </c>
      <c r="D7113">
        <v>1</v>
      </c>
      <c r="E7113">
        <v>6</v>
      </c>
      <c r="F7113">
        <v>980</v>
      </c>
      <c r="G7113">
        <v>529.79999999999995</v>
      </c>
      <c r="H7113" t="str">
        <f>_xlfn.XLOOKUP(Table1[[#This Row],[MyyjäID]],myyjat!$A$2:$A$16,myyjat!$B$2:$B$16)</f>
        <v>Hessu</v>
      </c>
      <c r="I7113">
        <f>_xlfn.XLOOKUP(Table1[[#This Row],[Tuotenumero]],tuotteet!$A$2:$A$26,tuotteet!$C$2:$C$26)</f>
        <v>3</v>
      </c>
      <c r="J7113" t="str">
        <f>_xlfn.XLOOKUP(Table1[[#This Row],[ryhmäID]],ryhmat!$A$2:$A$7,ryhmat!$B$2:$B$7)</f>
        <v>TV</v>
      </c>
      <c r="K7113">
        <f>Table1[[#This Row],[Myyntihinta]]-Table1[[#This Row],[Ostohinta]]</f>
        <v>450.20000000000005</v>
      </c>
    </row>
    <row r="7114" spans="1:11" x14ac:dyDescent="0.2">
      <c r="A7114">
        <v>57612</v>
      </c>
      <c r="B7114" s="21">
        <v>45234</v>
      </c>
      <c r="C7114" s="26" t="s">
        <v>840</v>
      </c>
      <c r="D7114">
        <v>1</v>
      </c>
      <c r="E7114">
        <v>2</v>
      </c>
      <c r="F7114">
        <v>27</v>
      </c>
      <c r="G7114">
        <v>20.94</v>
      </c>
      <c r="H7114" t="str">
        <f>_xlfn.XLOOKUP(Table1[[#This Row],[MyyjäID]],myyjat!$A$2:$A$16,myyjat!$B$2:$B$16)</f>
        <v>Petteri</v>
      </c>
      <c r="I7114">
        <f>_xlfn.XLOOKUP(Table1[[#This Row],[Tuotenumero]],tuotteet!$A$2:$A$26,tuotteet!$C$2:$C$26)</f>
        <v>4</v>
      </c>
      <c r="J7114" t="str">
        <f>_xlfn.XLOOKUP(Table1[[#This Row],[ryhmäID]],ryhmat!$A$2:$A$7,ryhmat!$B$2:$B$7)</f>
        <v>Tarvikkeet</v>
      </c>
      <c r="K7114">
        <f>Table1[[#This Row],[Myyntihinta]]-Table1[[#This Row],[Ostohinta]]</f>
        <v>6.0599999999999987</v>
      </c>
    </row>
    <row r="7115" spans="1:11" x14ac:dyDescent="0.2">
      <c r="A7115">
        <v>57613</v>
      </c>
      <c r="B7115" s="21">
        <v>45234</v>
      </c>
      <c r="C7115" s="26" t="s">
        <v>838</v>
      </c>
      <c r="D7115">
        <v>1</v>
      </c>
      <c r="E7115">
        <v>9</v>
      </c>
      <c r="F7115">
        <v>690</v>
      </c>
      <c r="G7115">
        <v>523.88</v>
      </c>
      <c r="H7115" t="str">
        <f>_xlfn.XLOOKUP(Table1[[#This Row],[MyyjäID]],myyjat!$A$2:$A$16,myyjat!$B$2:$B$16)</f>
        <v>Maija</v>
      </c>
      <c r="I7115">
        <f>_xlfn.XLOOKUP(Table1[[#This Row],[Tuotenumero]],tuotteet!$A$2:$A$26,tuotteet!$C$2:$C$26)</f>
        <v>3</v>
      </c>
      <c r="J7115" t="str">
        <f>_xlfn.XLOOKUP(Table1[[#This Row],[ryhmäID]],ryhmat!$A$2:$A$7,ryhmat!$B$2:$B$7)</f>
        <v>TV</v>
      </c>
      <c r="K7115">
        <f>Table1[[#This Row],[Myyntihinta]]-Table1[[#This Row],[Ostohinta]]</f>
        <v>166.12</v>
      </c>
    </row>
    <row r="7116" spans="1:11" x14ac:dyDescent="0.2">
      <c r="A7116">
        <v>57614</v>
      </c>
      <c r="B7116" s="21">
        <v>45234</v>
      </c>
      <c r="C7116" s="26" t="s">
        <v>839</v>
      </c>
      <c r="D7116">
        <v>1</v>
      </c>
      <c r="E7116">
        <v>1</v>
      </c>
      <c r="F7116">
        <v>980</v>
      </c>
      <c r="G7116">
        <v>529.79999999999995</v>
      </c>
      <c r="H7116" t="str">
        <f>_xlfn.XLOOKUP(Table1[[#This Row],[MyyjäID]],myyjat!$A$2:$A$16,myyjat!$B$2:$B$16)</f>
        <v>Jani</v>
      </c>
      <c r="I7116">
        <f>_xlfn.XLOOKUP(Table1[[#This Row],[Tuotenumero]],tuotteet!$A$2:$A$26,tuotteet!$C$2:$C$26)</f>
        <v>3</v>
      </c>
      <c r="J7116" t="str">
        <f>_xlfn.XLOOKUP(Table1[[#This Row],[ryhmäID]],ryhmat!$A$2:$A$7,ryhmat!$B$2:$B$7)</f>
        <v>TV</v>
      </c>
      <c r="K7116">
        <f>Table1[[#This Row],[Myyntihinta]]-Table1[[#This Row],[Ostohinta]]</f>
        <v>450.20000000000005</v>
      </c>
    </row>
    <row r="7117" spans="1:11" x14ac:dyDescent="0.2">
      <c r="A7117">
        <v>57615</v>
      </c>
      <c r="B7117" s="21">
        <v>45234</v>
      </c>
      <c r="C7117" s="26" t="s">
        <v>837</v>
      </c>
      <c r="D7117">
        <v>1</v>
      </c>
      <c r="E7117">
        <v>16</v>
      </c>
      <c r="F7117">
        <v>260</v>
      </c>
      <c r="G7117">
        <v>169.83</v>
      </c>
      <c r="H7117" t="str">
        <f>_xlfn.XLOOKUP(Table1[[#This Row],[MyyjäID]],myyjat!$A$2:$A$16,myyjat!$B$2:$B$16)</f>
        <v>Sanni</v>
      </c>
      <c r="I7117">
        <f>_xlfn.XLOOKUP(Table1[[#This Row],[Tuotenumero]],tuotteet!$A$2:$A$26,tuotteet!$C$2:$C$26)</f>
        <v>5</v>
      </c>
      <c r="J7117" t="str">
        <f>_xlfn.XLOOKUP(Table1[[#This Row],[ryhmäID]],ryhmat!$A$2:$A$7,ryhmat!$B$2:$B$7)</f>
        <v>Konsolit</v>
      </c>
      <c r="K7117">
        <f>Table1[[#This Row],[Myyntihinta]]-Table1[[#This Row],[Ostohinta]]</f>
        <v>90.169999999999987</v>
      </c>
    </row>
    <row r="7118" spans="1:11" x14ac:dyDescent="0.2">
      <c r="A7118">
        <v>57616</v>
      </c>
      <c r="B7118" s="21">
        <v>45236</v>
      </c>
      <c r="C7118" s="26" t="s">
        <v>839</v>
      </c>
      <c r="D7118">
        <v>1</v>
      </c>
      <c r="E7118">
        <v>7</v>
      </c>
      <c r="F7118">
        <v>980</v>
      </c>
      <c r="G7118">
        <v>529.79999999999995</v>
      </c>
      <c r="H7118" t="str">
        <f>_xlfn.XLOOKUP(Table1[[#This Row],[MyyjäID]],myyjat!$A$2:$A$16,myyjat!$B$2:$B$16)</f>
        <v>Rauno</v>
      </c>
      <c r="I7118">
        <f>_xlfn.XLOOKUP(Table1[[#This Row],[Tuotenumero]],tuotteet!$A$2:$A$26,tuotteet!$C$2:$C$26)</f>
        <v>3</v>
      </c>
      <c r="J7118" t="str">
        <f>_xlfn.XLOOKUP(Table1[[#This Row],[ryhmäID]],ryhmat!$A$2:$A$7,ryhmat!$B$2:$B$7)</f>
        <v>TV</v>
      </c>
      <c r="K7118">
        <f>Table1[[#This Row],[Myyntihinta]]-Table1[[#This Row],[Ostohinta]]</f>
        <v>450.20000000000005</v>
      </c>
    </row>
    <row r="7119" spans="1:11" x14ac:dyDescent="0.2">
      <c r="A7119">
        <v>57617</v>
      </c>
      <c r="B7119" s="21">
        <v>45236</v>
      </c>
      <c r="C7119" s="26" t="s">
        <v>837</v>
      </c>
      <c r="D7119">
        <v>1</v>
      </c>
      <c r="E7119">
        <v>7</v>
      </c>
      <c r="F7119">
        <v>260</v>
      </c>
      <c r="G7119">
        <v>169.83</v>
      </c>
      <c r="H7119" t="str">
        <f>_xlfn.XLOOKUP(Table1[[#This Row],[MyyjäID]],myyjat!$A$2:$A$16,myyjat!$B$2:$B$16)</f>
        <v>Rauno</v>
      </c>
      <c r="I7119">
        <f>_xlfn.XLOOKUP(Table1[[#This Row],[Tuotenumero]],tuotteet!$A$2:$A$26,tuotteet!$C$2:$C$26)</f>
        <v>5</v>
      </c>
      <c r="J7119" t="str">
        <f>_xlfn.XLOOKUP(Table1[[#This Row],[ryhmäID]],ryhmat!$A$2:$A$7,ryhmat!$B$2:$B$7)</f>
        <v>Konsolit</v>
      </c>
      <c r="K7119">
        <f>Table1[[#This Row],[Myyntihinta]]-Table1[[#This Row],[Ostohinta]]</f>
        <v>90.169999999999987</v>
      </c>
    </row>
    <row r="7120" spans="1:11" x14ac:dyDescent="0.2">
      <c r="A7120">
        <v>57618</v>
      </c>
      <c r="B7120" s="21">
        <v>45237</v>
      </c>
      <c r="C7120" s="26" t="s">
        <v>839</v>
      </c>
      <c r="D7120">
        <v>1</v>
      </c>
      <c r="E7120">
        <v>7</v>
      </c>
      <c r="F7120">
        <v>980</v>
      </c>
      <c r="G7120">
        <v>529.79999999999995</v>
      </c>
      <c r="H7120" t="str">
        <f>_xlfn.XLOOKUP(Table1[[#This Row],[MyyjäID]],myyjat!$A$2:$A$16,myyjat!$B$2:$B$16)</f>
        <v>Rauno</v>
      </c>
      <c r="I7120">
        <f>_xlfn.XLOOKUP(Table1[[#This Row],[Tuotenumero]],tuotteet!$A$2:$A$26,tuotteet!$C$2:$C$26)</f>
        <v>3</v>
      </c>
      <c r="J7120" t="str">
        <f>_xlfn.XLOOKUP(Table1[[#This Row],[ryhmäID]],ryhmat!$A$2:$A$7,ryhmat!$B$2:$B$7)</f>
        <v>TV</v>
      </c>
      <c r="K7120">
        <f>Table1[[#This Row],[Myyntihinta]]-Table1[[#This Row],[Ostohinta]]</f>
        <v>450.20000000000005</v>
      </c>
    </row>
    <row r="7121" spans="1:11" x14ac:dyDescent="0.2">
      <c r="A7121">
        <v>57619</v>
      </c>
      <c r="B7121" s="21">
        <v>45237</v>
      </c>
      <c r="C7121" s="26" t="s">
        <v>840</v>
      </c>
      <c r="D7121">
        <v>1</v>
      </c>
      <c r="E7121">
        <v>11</v>
      </c>
      <c r="F7121">
        <v>27</v>
      </c>
      <c r="G7121">
        <v>20.94</v>
      </c>
      <c r="H7121" t="str">
        <f>_xlfn.XLOOKUP(Table1[[#This Row],[MyyjäID]],myyjat!$A$2:$A$16,myyjat!$B$2:$B$16)</f>
        <v>Lisbeth</v>
      </c>
      <c r="I7121">
        <f>_xlfn.XLOOKUP(Table1[[#This Row],[Tuotenumero]],tuotteet!$A$2:$A$26,tuotteet!$C$2:$C$26)</f>
        <v>4</v>
      </c>
      <c r="J7121" t="str">
        <f>_xlfn.XLOOKUP(Table1[[#This Row],[ryhmäID]],ryhmat!$A$2:$A$7,ryhmat!$B$2:$B$7)</f>
        <v>Tarvikkeet</v>
      </c>
      <c r="K7121">
        <f>Table1[[#This Row],[Myyntihinta]]-Table1[[#This Row],[Ostohinta]]</f>
        <v>6.0599999999999987</v>
      </c>
    </row>
    <row r="7122" spans="1:11" x14ac:dyDescent="0.2">
      <c r="A7122">
        <v>57620</v>
      </c>
      <c r="B7122" s="21">
        <v>45237</v>
      </c>
      <c r="C7122" s="26" t="s">
        <v>835</v>
      </c>
      <c r="D7122">
        <v>1</v>
      </c>
      <c r="E7122">
        <v>7</v>
      </c>
      <c r="F7122">
        <v>170</v>
      </c>
      <c r="G7122">
        <v>97.55</v>
      </c>
      <c r="H7122" t="str">
        <f>_xlfn.XLOOKUP(Table1[[#This Row],[MyyjäID]],myyjat!$A$2:$A$16,myyjat!$B$2:$B$16)</f>
        <v>Rauno</v>
      </c>
      <c r="I7122">
        <f>_xlfn.XLOOKUP(Table1[[#This Row],[Tuotenumero]],tuotteet!$A$2:$A$26,tuotteet!$C$2:$C$26)</f>
        <v>6</v>
      </c>
      <c r="J7122" t="str">
        <f>_xlfn.XLOOKUP(Table1[[#This Row],[ryhmäID]],ryhmat!$A$2:$A$7,ryhmat!$B$2:$B$7)</f>
        <v>Digiboxit</v>
      </c>
      <c r="K7122">
        <f>Table1[[#This Row],[Myyntihinta]]-Table1[[#This Row],[Ostohinta]]</f>
        <v>72.45</v>
      </c>
    </row>
    <row r="7123" spans="1:11" x14ac:dyDescent="0.2">
      <c r="A7123">
        <v>57621</v>
      </c>
      <c r="B7123" s="21">
        <v>45238</v>
      </c>
      <c r="C7123" s="26" t="s">
        <v>834</v>
      </c>
      <c r="D7123">
        <v>1</v>
      </c>
      <c r="E7123">
        <v>7</v>
      </c>
      <c r="F7123">
        <v>245</v>
      </c>
      <c r="G7123">
        <v>179.41</v>
      </c>
      <c r="H7123" t="str">
        <f>_xlfn.XLOOKUP(Table1[[#This Row],[MyyjäID]],myyjat!$A$2:$A$16,myyjat!$B$2:$B$16)</f>
        <v>Rauno</v>
      </c>
      <c r="I7123">
        <f>_xlfn.XLOOKUP(Table1[[#This Row],[Tuotenumero]],tuotteet!$A$2:$A$26,tuotteet!$C$2:$C$26)</f>
        <v>2</v>
      </c>
      <c r="J7123" t="str">
        <f>_xlfn.XLOOKUP(Table1[[#This Row],[ryhmäID]],ryhmat!$A$2:$A$7,ryhmat!$B$2:$B$7)</f>
        <v>Kuvantoisto</v>
      </c>
      <c r="K7123">
        <f>Table1[[#This Row],[Myyntihinta]]-Table1[[#This Row],[Ostohinta]]</f>
        <v>65.59</v>
      </c>
    </row>
    <row r="7124" spans="1:11" x14ac:dyDescent="0.2">
      <c r="A7124">
        <v>57622</v>
      </c>
      <c r="B7124" s="21">
        <v>45238</v>
      </c>
      <c r="C7124" s="26" t="s">
        <v>838</v>
      </c>
      <c r="D7124">
        <v>1</v>
      </c>
      <c r="E7124">
        <v>7</v>
      </c>
      <c r="F7124">
        <v>690</v>
      </c>
      <c r="G7124">
        <v>523.88</v>
      </c>
      <c r="H7124" t="str">
        <f>_xlfn.XLOOKUP(Table1[[#This Row],[MyyjäID]],myyjat!$A$2:$A$16,myyjat!$B$2:$B$16)</f>
        <v>Rauno</v>
      </c>
      <c r="I7124">
        <f>_xlfn.XLOOKUP(Table1[[#This Row],[Tuotenumero]],tuotteet!$A$2:$A$26,tuotteet!$C$2:$C$26)</f>
        <v>3</v>
      </c>
      <c r="J7124" t="str">
        <f>_xlfn.XLOOKUP(Table1[[#This Row],[ryhmäID]],ryhmat!$A$2:$A$7,ryhmat!$B$2:$B$7)</f>
        <v>TV</v>
      </c>
      <c r="K7124">
        <f>Table1[[#This Row],[Myyntihinta]]-Table1[[#This Row],[Ostohinta]]</f>
        <v>166.12</v>
      </c>
    </row>
    <row r="7125" spans="1:11" x14ac:dyDescent="0.2">
      <c r="A7125">
        <v>57623</v>
      </c>
      <c r="B7125" s="21">
        <v>45238</v>
      </c>
      <c r="C7125" s="26" t="s">
        <v>836</v>
      </c>
      <c r="D7125">
        <v>1</v>
      </c>
      <c r="E7125">
        <v>2</v>
      </c>
      <c r="F7125">
        <v>260</v>
      </c>
      <c r="G7125">
        <v>135.35</v>
      </c>
      <c r="H7125" t="str">
        <f>_xlfn.XLOOKUP(Table1[[#This Row],[MyyjäID]],myyjat!$A$2:$A$16,myyjat!$B$2:$B$16)</f>
        <v>Petteri</v>
      </c>
      <c r="I7125">
        <f>_xlfn.XLOOKUP(Table1[[#This Row],[Tuotenumero]],tuotteet!$A$2:$A$26,tuotteet!$C$2:$C$26)</f>
        <v>6</v>
      </c>
      <c r="J7125" t="str">
        <f>_xlfn.XLOOKUP(Table1[[#This Row],[ryhmäID]],ryhmat!$A$2:$A$7,ryhmat!$B$2:$B$7)</f>
        <v>Digiboxit</v>
      </c>
      <c r="K7125">
        <f>Table1[[#This Row],[Myyntihinta]]-Table1[[#This Row],[Ostohinta]]</f>
        <v>124.65</v>
      </c>
    </row>
    <row r="7126" spans="1:11" x14ac:dyDescent="0.2">
      <c r="A7126">
        <v>57624</v>
      </c>
      <c r="B7126" s="21">
        <v>45238</v>
      </c>
      <c r="C7126" s="26" t="s">
        <v>839</v>
      </c>
      <c r="D7126">
        <v>1</v>
      </c>
      <c r="E7126">
        <v>9</v>
      </c>
      <c r="F7126">
        <v>980</v>
      </c>
      <c r="G7126">
        <v>529.79999999999995</v>
      </c>
      <c r="H7126" t="str">
        <f>_xlfn.XLOOKUP(Table1[[#This Row],[MyyjäID]],myyjat!$A$2:$A$16,myyjat!$B$2:$B$16)</f>
        <v>Maija</v>
      </c>
      <c r="I7126">
        <f>_xlfn.XLOOKUP(Table1[[#This Row],[Tuotenumero]],tuotteet!$A$2:$A$26,tuotteet!$C$2:$C$26)</f>
        <v>3</v>
      </c>
      <c r="J7126" t="str">
        <f>_xlfn.XLOOKUP(Table1[[#This Row],[ryhmäID]],ryhmat!$A$2:$A$7,ryhmat!$B$2:$B$7)</f>
        <v>TV</v>
      </c>
      <c r="K7126">
        <f>Table1[[#This Row],[Myyntihinta]]-Table1[[#This Row],[Ostohinta]]</f>
        <v>450.20000000000005</v>
      </c>
    </row>
    <row r="7127" spans="1:11" x14ac:dyDescent="0.2">
      <c r="A7127">
        <v>57625</v>
      </c>
      <c r="B7127" s="21">
        <v>45240</v>
      </c>
      <c r="C7127" s="26" t="s">
        <v>837</v>
      </c>
      <c r="D7127">
        <v>1</v>
      </c>
      <c r="E7127">
        <v>10</v>
      </c>
      <c r="F7127">
        <v>260</v>
      </c>
      <c r="G7127">
        <v>169.83</v>
      </c>
      <c r="H7127" t="str">
        <f>_xlfn.XLOOKUP(Table1[[#This Row],[MyyjäID]],myyjat!$A$2:$A$16,myyjat!$B$2:$B$16)</f>
        <v>Jenni</v>
      </c>
      <c r="I7127">
        <f>_xlfn.XLOOKUP(Table1[[#This Row],[Tuotenumero]],tuotteet!$A$2:$A$26,tuotteet!$C$2:$C$26)</f>
        <v>5</v>
      </c>
      <c r="J7127" t="str">
        <f>_xlfn.XLOOKUP(Table1[[#This Row],[ryhmäID]],ryhmat!$A$2:$A$7,ryhmat!$B$2:$B$7)</f>
        <v>Konsolit</v>
      </c>
      <c r="K7127">
        <f>Table1[[#This Row],[Myyntihinta]]-Table1[[#This Row],[Ostohinta]]</f>
        <v>90.169999999999987</v>
      </c>
    </row>
    <row r="7128" spans="1:11" x14ac:dyDescent="0.2">
      <c r="A7128">
        <v>57626</v>
      </c>
      <c r="B7128" s="21">
        <v>45240</v>
      </c>
      <c r="C7128" s="26" t="s">
        <v>839</v>
      </c>
      <c r="D7128">
        <v>1</v>
      </c>
      <c r="E7128">
        <v>5</v>
      </c>
      <c r="F7128">
        <v>980</v>
      </c>
      <c r="G7128">
        <v>529.79999999999995</v>
      </c>
      <c r="H7128" t="str">
        <f>_xlfn.XLOOKUP(Table1[[#This Row],[MyyjäID]],myyjat!$A$2:$A$16,myyjat!$B$2:$B$16)</f>
        <v>Liisa</v>
      </c>
      <c r="I7128">
        <f>_xlfn.XLOOKUP(Table1[[#This Row],[Tuotenumero]],tuotteet!$A$2:$A$26,tuotteet!$C$2:$C$26)</f>
        <v>3</v>
      </c>
      <c r="J7128" t="str">
        <f>_xlfn.XLOOKUP(Table1[[#This Row],[ryhmäID]],ryhmat!$A$2:$A$7,ryhmat!$B$2:$B$7)</f>
        <v>TV</v>
      </c>
      <c r="K7128">
        <f>Table1[[#This Row],[Myyntihinta]]-Table1[[#This Row],[Ostohinta]]</f>
        <v>450.20000000000005</v>
      </c>
    </row>
    <row r="7129" spans="1:11" x14ac:dyDescent="0.2">
      <c r="A7129">
        <v>57627</v>
      </c>
      <c r="B7129" s="21">
        <v>45241</v>
      </c>
      <c r="C7129" s="26" t="s">
        <v>839</v>
      </c>
      <c r="D7129">
        <v>1</v>
      </c>
      <c r="E7129">
        <v>13</v>
      </c>
      <c r="F7129">
        <v>980</v>
      </c>
      <c r="G7129">
        <v>529.79999999999995</v>
      </c>
      <c r="H7129" t="str">
        <f>_xlfn.XLOOKUP(Table1[[#This Row],[MyyjäID]],myyjat!$A$2:$A$16,myyjat!$B$2:$B$16)</f>
        <v>Mari</v>
      </c>
      <c r="I7129">
        <f>_xlfn.XLOOKUP(Table1[[#This Row],[Tuotenumero]],tuotteet!$A$2:$A$26,tuotteet!$C$2:$C$26)</f>
        <v>3</v>
      </c>
      <c r="J7129" t="str">
        <f>_xlfn.XLOOKUP(Table1[[#This Row],[ryhmäID]],ryhmat!$A$2:$A$7,ryhmat!$B$2:$B$7)</f>
        <v>TV</v>
      </c>
      <c r="K7129">
        <f>Table1[[#This Row],[Myyntihinta]]-Table1[[#This Row],[Ostohinta]]</f>
        <v>450.20000000000005</v>
      </c>
    </row>
    <row r="7130" spans="1:11" x14ac:dyDescent="0.2">
      <c r="A7130">
        <v>57628</v>
      </c>
      <c r="B7130" s="21">
        <v>45241</v>
      </c>
      <c r="C7130" s="26" t="s">
        <v>840</v>
      </c>
      <c r="D7130">
        <v>1</v>
      </c>
      <c r="E7130">
        <v>9</v>
      </c>
      <c r="F7130">
        <v>27</v>
      </c>
      <c r="G7130">
        <v>20.94</v>
      </c>
      <c r="H7130" t="str">
        <f>_xlfn.XLOOKUP(Table1[[#This Row],[MyyjäID]],myyjat!$A$2:$A$16,myyjat!$B$2:$B$16)</f>
        <v>Maija</v>
      </c>
      <c r="I7130">
        <f>_xlfn.XLOOKUP(Table1[[#This Row],[Tuotenumero]],tuotteet!$A$2:$A$26,tuotteet!$C$2:$C$26)</f>
        <v>4</v>
      </c>
      <c r="J7130" t="str">
        <f>_xlfn.XLOOKUP(Table1[[#This Row],[ryhmäID]],ryhmat!$A$2:$A$7,ryhmat!$B$2:$B$7)</f>
        <v>Tarvikkeet</v>
      </c>
      <c r="K7130">
        <f>Table1[[#This Row],[Myyntihinta]]-Table1[[#This Row],[Ostohinta]]</f>
        <v>6.0599999999999987</v>
      </c>
    </row>
    <row r="7131" spans="1:11" x14ac:dyDescent="0.2">
      <c r="A7131">
        <v>57629</v>
      </c>
      <c r="B7131" s="21">
        <v>45242</v>
      </c>
      <c r="C7131" s="26" t="s">
        <v>835</v>
      </c>
      <c r="D7131">
        <v>1</v>
      </c>
      <c r="E7131">
        <v>13</v>
      </c>
      <c r="F7131">
        <v>170</v>
      </c>
      <c r="G7131">
        <v>97.55</v>
      </c>
      <c r="H7131" t="str">
        <f>_xlfn.XLOOKUP(Table1[[#This Row],[MyyjäID]],myyjat!$A$2:$A$16,myyjat!$B$2:$B$16)</f>
        <v>Mari</v>
      </c>
      <c r="I7131">
        <f>_xlfn.XLOOKUP(Table1[[#This Row],[Tuotenumero]],tuotteet!$A$2:$A$26,tuotteet!$C$2:$C$26)</f>
        <v>6</v>
      </c>
      <c r="J7131" t="str">
        <f>_xlfn.XLOOKUP(Table1[[#This Row],[ryhmäID]],ryhmat!$A$2:$A$7,ryhmat!$B$2:$B$7)</f>
        <v>Digiboxit</v>
      </c>
      <c r="K7131">
        <f>Table1[[#This Row],[Myyntihinta]]-Table1[[#This Row],[Ostohinta]]</f>
        <v>72.45</v>
      </c>
    </row>
    <row r="7132" spans="1:11" x14ac:dyDescent="0.2">
      <c r="A7132">
        <v>57630</v>
      </c>
      <c r="B7132" s="21">
        <v>45242</v>
      </c>
      <c r="C7132" s="26" t="s">
        <v>837</v>
      </c>
      <c r="D7132">
        <v>1</v>
      </c>
      <c r="E7132">
        <v>3</v>
      </c>
      <c r="F7132">
        <v>260</v>
      </c>
      <c r="G7132">
        <v>169.83</v>
      </c>
      <c r="H7132" t="str">
        <f>_xlfn.XLOOKUP(Table1[[#This Row],[MyyjäID]],myyjat!$A$2:$A$16,myyjat!$B$2:$B$16)</f>
        <v>Pekka</v>
      </c>
      <c r="I7132">
        <f>_xlfn.XLOOKUP(Table1[[#This Row],[Tuotenumero]],tuotteet!$A$2:$A$26,tuotteet!$C$2:$C$26)</f>
        <v>5</v>
      </c>
      <c r="J7132" t="str">
        <f>_xlfn.XLOOKUP(Table1[[#This Row],[ryhmäID]],ryhmat!$A$2:$A$7,ryhmat!$B$2:$B$7)</f>
        <v>Konsolit</v>
      </c>
      <c r="K7132">
        <f>Table1[[#This Row],[Myyntihinta]]-Table1[[#This Row],[Ostohinta]]</f>
        <v>90.169999999999987</v>
      </c>
    </row>
    <row r="7133" spans="1:11" x14ac:dyDescent="0.2">
      <c r="A7133">
        <v>57631</v>
      </c>
      <c r="B7133" s="21">
        <v>45242</v>
      </c>
      <c r="C7133" s="26" t="s">
        <v>839</v>
      </c>
      <c r="D7133">
        <v>1</v>
      </c>
      <c r="E7133">
        <v>6</v>
      </c>
      <c r="F7133">
        <v>980</v>
      </c>
      <c r="G7133">
        <v>529.79999999999995</v>
      </c>
      <c r="H7133" t="str">
        <f>_xlfn.XLOOKUP(Table1[[#This Row],[MyyjäID]],myyjat!$A$2:$A$16,myyjat!$B$2:$B$16)</f>
        <v>Hessu</v>
      </c>
      <c r="I7133">
        <f>_xlfn.XLOOKUP(Table1[[#This Row],[Tuotenumero]],tuotteet!$A$2:$A$26,tuotteet!$C$2:$C$26)</f>
        <v>3</v>
      </c>
      <c r="J7133" t="str">
        <f>_xlfn.XLOOKUP(Table1[[#This Row],[ryhmäID]],ryhmat!$A$2:$A$7,ryhmat!$B$2:$B$7)</f>
        <v>TV</v>
      </c>
      <c r="K7133">
        <f>Table1[[#This Row],[Myyntihinta]]-Table1[[#This Row],[Ostohinta]]</f>
        <v>450.20000000000005</v>
      </c>
    </row>
    <row r="7134" spans="1:11" x14ac:dyDescent="0.2">
      <c r="A7134">
        <v>57632</v>
      </c>
      <c r="B7134" s="21">
        <v>45243</v>
      </c>
      <c r="C7134" s="26" t="s">
        <v>838</v>
      </c>
      <c r="D7134">
        <v>1</v>
      </c>
      <c r="E7134">
        <v>16</v>
      </c>
      <c r="F7134">
        <v>690</v>
      </c>
      <c r="G7134">
        <v>523.88</v>
      </c>
      <c r="H7134" t="str">
        <f>_xlfn.XLOOKUP(Table1[[#This Row],[MyyjäID]],myyjat!$A$2:$A$16,myyjat!$B$2:$B$16)</f>
        <v>Sanni</v>
      </c>
      <c r="I7134">
        <f>_xlfn.XLOOKUP(Table1[[#This Row],[Tuotenumero]],tuotteet!$A$2:$A$26,tuotteet!$C$2:$C$26)</f>
        <v>3</v>
      </c>
      <c r="J7134" t="str">
        <f>_xlfn.XLOOKUP(Table1[[#This Row],[ryhmäID]],ryhmat!$A$2:$A$7,ryhmat!$B$2:$B$7)</f>
        <v>TV</v>
      </c>
      <c r="K7134">
        <f>Table1[[#This Row],[Myyntihinta]]-Table1[[#This Row],[Ostohinta]]</f>
        <v>166.12</v>
      </c>
    </row>
    <row r="7135" spans="1:11" x14ac:dyDescent="0.2">
      <c r="A7135">
        <v>57633</v>
      </c>
      <c r="B7135" s="21">
        <v>45243</v>
      </c>
      <c r="C7135" s="26" t="s">
        <v>836</v>
      </c>
      <c r="D7135">
        <v>1</v>
      </c>
      <c r="E7135">
        <v>5</v>
      </c>
      <c r="F7135">
        <v>260</v>
      </c>
      <c r="G7135">
        <v>135.35</v>
      </c>
      <c r="H7135" t="str">
        <f>_xlfn.XLOOKUP(Table1[[#This Row],[MyyjäID]],myyjat!$A$2:$A$16,myyjat!$B$2:$B$16)</f>
        <v>Liisa</v>
      </c>
      <c r="I7135">
        <f>_xlfn.XLOOKUP(Table1[[#This Row],[Tuotenumero]],tuotteet!$A$2:$A$26,tuotteet!$C$2:$C$26)</f>
        <v>6</v>
      </c>
      <c r="J7135" t="str">
        <f>_xlfn.XLOOKUP(Table1[[#This Row],[ryhmäID]],ryhmat!$A$2:$A$7,ryhmat!$B$2:$B$7)</f>
        <v>Digiboxit</v>
      </c>
      <c r="K7135">
        <f>Table1[[#This Row],[Myyntihinta]]-Table1[[#This Row],[Ostohinta]]</f>
        <v>124.65</v>
      </c>
    </row>
    <row r="7136" spans="1:11" x14ac:dyDescent="0.2">
      <c r="A7136">
        <v>57634</v>
      </c>
      <c r="B7136" s="21">
        <v>45244</v>
      </c>
      <c r="C7136" s="26" t="s">
        <v>839</v>
      </c>
      <c r="D7136">
        <v>1</v>
      </c>
      <c r="E7136">
        <v>1</v>
      </c>
      <c r="F7136">
        <v>980</v>
      </c>
      <c r="G7136">
        <v>529.79999999999995</v>
      </c>
      <c r="H7136" t="str">
        <f>_xlfn.XLOOKUP(Table1[[#This Row],[MyyjäID]],myyjat!$A$2:$A$16,myyjat!$B$2:$B$16)</f>
        <v>Jani</v>
      </c>
      <c r="I7136">
        <f>_xlfn.XLOOKUP(Table1[[#This Row],[Tuotenumero]],tuotteet!$A$2:$A$26,tuotteet!$C$2:$C$26)</f>
        <v>3</v>
      </c>
      <c r="J7136" t="str">
        <f>_xlfn.XLOOKUP(Table1[[#This Row],[ryhmäID]],ryhmat!$A$2:$A$7,ryhmat!$B$2:$B$7)</f>
        <v>TV</v>
      </c>
      <c r="K7136">
        <f>Table1[[#This Row],[Myyntihinta]]-Table1[[#This Row],[Ostohinta]]</f>
        <v>450.20000000000005</v>
      </c>
    </row>
    <row r="7137" spans="1:11" x14ac:dyDescent="0.2">
      <c r="A7137">
        <v>57635</v>
      </c>
      <c r="B7137" s="21">
        <v>45244</v>
      </c>
      <c r="C7137" s="26" t="s">
        <v>840</v>
      </c>
      <c r="D7137">
        <v>1</v>
      </c>
      <c r="E7137">
        <v>9</v>
      </c>
      <c r="F7137">
        <v>27</v>
      </c>
      <c r="G7137">
        <v>20.94</v>
      </c>
      <c r="H7137" t="str">
        <f>_xlfn.XLOOKUP(Table1[[#This Row],[MyyjäID]],myyjat!$A$2:$A$16,myyjat!$B$2:$B$16)</f>
        <v>Maija</v>
      </c>
      <c r="I7137">
        <f>_xlfn.XLOOKUP(Table1[[#This Row],[Tuotenumero]],tuotteet!$A$2:$A$26,tuotteet!$C$2:$C$26)</f>
        <v>4</v>
      </c>
      <c r="J7137" t="str">
        <f>_xlfn.XLOOKUP(Table1[[#This Row],[ryhmäID]],ryhmat!$A$2:$A$7,ryhmat!$B$2:$B$7)</f>
        <v>Tarvikkeet</v>
      </c>
      <c r="K7137">
        <f>Table1[[#This Row],[Myyntihinta]]-Table1[[#This Row],[Ostohinta]]</f>
        <v>6.0599999999999987</v>
      </c>
    </row>
    <row r="7138" spans="1:11" x14ac:dyDescent="0.2">
      <c r="A7138">
        <v>57636</v>
      </c>
      <c r="B7138" s="21">
        <v>45245</v>
      </c>
      <c r="C7138" s="26" t="s">
        <v>839</v>
      </c>
      <c r="D7138">
        <v>1</v>
      </c>
      <c r="E7138">
        <v>3</v>
      </c>
      <c r="F7138">
        <v>980</v>
      </c>
      <c r="G7138">
        <v>529.79999999999995</v>
      </c>
      <c r="H7138" t="str">
        <f>_xlfn.XLOOKUP(Table1[[#This Row],[MyyjäID]],myyjat!$A$2:$A$16,myyjat!$B$2:$B$16)</f>
        <v>Pekka</v>
      </c>
      <c r="I7138">
        <f>_xlfn.XLOOKUP(Table1[[#This Row],[Tuotenumero]],tuotteet!$A$2:$A$26,tuotteet!$C$2:$C$26)</f>
        <v>3</v>
      </c>
      <c r="J7138" t="str">
        <f>_xlfn.XLOOKUP(Table1[[#This Row],[ryhmäID]],ryhmat!$A$2:$A$7,ryhmat!$B$2:$B$7)</f>
        <v>TV</v>
      </c>
      <c r="K7138">
        <f>Table1[[#This Row],[Myyntihinta]]-Table1[[#This Row],[Ostohinta]]</f>
        <v>450.20000000000005</v>
      </c>
    </row>
    <row r="7139" spans="1:11" x14ac:dyDescent="0.2">
      <c r="A7139">
        <v>57637</v>
      </c>
      <c r="B7139" s="21">
        <v>45245</v>
      </c>
      <c r="C7139" s="26" t="s">
        <v>834</v>
      </c>
      <c r="D7139">
        <v>1</v>
      </c>
      <c r="E7139">
        <v>7</v>
      </c>
      <c r="F7139">
        <v>245</v>
      </c>
      <c r="G7139">
        <v>179.41</v>
      </c>
      <c r="H7139" t="str">
        <f>_xlfn.XLOOKUP(Table1[[#This Row],[MyyjäID]],myyjat!$A$2:$A$16,myyjat!$B$2:$B$16)</f>
        <v>Rauno</v>
      </c>
      <c r="I7139">
        <f>_xlfn.XLOOKUP(Table1[[#This Row],[Tuotenumero]],tuotteet!$A$2:$A$26,tuotteet!$C$2:$C$26)</f>
        <v>2</v>
      </c>
      <c r="J7139" t="str">
        <f>_xlfn.XLOOKUP(Table1[[#This Row],[ryhmäID]],ryhmat!$A$2:$A$7,ryhmat!$B$2:$B$7)</f>
        <v>Kuvantoisto</v>
      </c>
      <c r="K7139">
        <f>Table1[[#This Row],[Myyntihinta]]-Table1[[#This Row],[Ostohinta]]</f>
        <v>65.59</v>
      </c>
    </row>
    <row r="7140" spans="1:11" x14ac:dyDescent="0.2">
      <c r="A7140">
        <v>57638</v>
      </c>
      <c r="B7140" s="21">
        <v>45246</v>
      </c>
      <c r="C7140" s="26" t="s">
        <v>837</v>
      </c>
      <c r="D7140">
        <v>1</v>
      </c>
      <c r="E7140">
        <v>7</v>
      </c>
      <c r="F7140">
        <v>260</v>
      </c>
      <c r="G7140">
        <v>169.83</v>
      </c>
      <c r="H7140" t="str">
        <f>_xlfn.XLOOKUP(Table1[[#This Row],[MyyjäID]],myyjat!$A$2:$A$16,myyjat!$B$2:$B$16)</f>
        <v>Rauno</v>
      </c>
      <c r="I7140">
        <f>_xlfn.XLOOKUP(Table1[[#This Row],[Tuotenumero]],tuotteet!$A$2:$A$26,tuotteet!$C$2:$C$26)</f>
        <v>5</v>
      </c>
      <c r="J7140" t="str">
        <f>_xlfn.XLOOKUP(Table1[[#This Row],[ryhmäID]],ryhmat!$A$2:$A$7,ryhmat!$B$2:$B$7)</f>
        <v>Konsolit</v>
      </c>
      <c r="K7140">
        <f>Table1[[#This Row],[Myyntihinta]]-Table1[[#This Row],[Ostohinta]]</f>
        <v>90.169999999999987</v>
      </c>
    </row>
    <row r="7141" spans="1:11" x14ac:dyDescent="0.2">
      <c r="A7141">
        <v>57639</v>
      </c>
      <c r="B7141" s="21">
        <v>45246</v>
      </c>
      <c r="C7141" s="26" t="s">
        <v>839</v>
      </c>
      <c r="D7141">
        <v>1</v>
      </c>
      <c r="E7141">
        <v>14</v>
      </c>
      <c r="F7141">
        <v>980</v>
      </c>
      <c r="G7141">
        <v>529.79999999999995</v>
      </c>
      <c r="H7141" t="str">
        <f>_xlfn.XLOOKUP(Table1[[#This Row],[MyyjäID]],myyjat!$A$2:$A$16,myyjat!$B$2:$B$16)</f>
        <v>Hillevi</v>
      </c>
      <c r="I7141">
        <f>_xlfn.XLOOKUP(Table1[[#This Row],[Tuotenumero]],tuotteet!$A$2:$A$26,tuotteet!$C$2:$C$26)</f>
        <v>3</v>
      </c>
      <c r="J7141" t="str">
        <f>_xlfn.XLOOKUP(Table1[[#This Row],[ryhmäID]],ryhmat!$A$2:$A$7,ryhmat!$B$2:$B$7)</f>
        <v>TV</v>
      </c>
      <c r="K7141">
        <f>Table1[[#This Row],[Myyntihinta]]-Table1[[#This Row],[Ostohinta]]</f>
        <v>450.20000000000005</v>
      </c>
    </row>
    <row r="7142" spans="1:11" x14ac:dyDescent="0.2">
      <c r="A7142">
        <v>57640</v>
      </c>
      <c r="B7142" s="21">
        <v>45246</v>
      </c>
      <c r="C7142" s="26" t="s">
        <v>836</v>
      </c>
      <c r="D7142">
        <v>1</v>
      </c>
      <c r="E7142">
        <v>2</v>
      </c>
      <c r="F7142">
        <v>260</v>
      </c>
      <c r="G7142">
        <v>135.35</v>
      </c>
      <c r="H7142" t="str">
        <f>_xlfn.XLOOKUP(Table1[[#This Row],[MyyjäID]],myyjat!$A$2:$A$16,myyjat!$B$2:$B$16)</f>
        <v>Petteri</v>
      </c>
      <c r="I7142">
        <f>_xlfn.XLOOKUP(Table1[[#This Row],[Tuotenumero]],tuotteet!$A$2:$A$26,tuotteet!$C$2:$C$26)</f>
        <v>6</v>
      </c>
      <c r="J7142" t="str">
        <f>_xlfn.XLOOKUP(Table1[[#This Row],[ryhmäID]],ryhmat!$A$2:$A$7,ryhmat!$B$2:$B$7)</f>
        <v>Digiboxit</v>
      </c>
      <c r="K7142">
        <f>Table1[[#This Row],[Myyntihinta]]-Table1[[#This Row],[Ostohinta]]</f>
        <v>124.65</v>
      </c>
    </row>
    <row r="7143" spans="1:11" x14ac:dyDescent="0.2">
      <c r="A7143">
        <v>57641</v>
      </c>
      <c r="B7143" s="21">
        <v>45247</v>
      </c>
      <c r="C7143" s="26" t="s">
        <v>839</v>
      </c>
      <c r="D7143">
        <v>1</v>
      </c>
      <c r="E7143">
        <v>6</v>
      </c>
      <c r="F7143">
        <v>980</v>
      </c>
      <c r="G7143">
        <v>529.79999999999995</v>
      </c>
      <c r="H7143" t="str">
        <f>_xlfn.XLOOKUP(Table1[[#This Row],[MyyjäID]],myyjat!$A$2:$A$16,myyjat!$B$2:$B$16)</f>
        <v>Hessu</v>
      </c>
      <c r="I7143">
        <f>_xlfn.XLOOKUP(Table1[[#This Row],[Tuotenumero]],tuotteet!$A$2:$A$26,tuotteet!$C$2:$C$26)</f>
        <v>3</v>
      </c>
      <c r="J7143" t="str">
        <f>_xlfn.XLOOKUP(Table1[[#This Row],[ryhmäID]],ryhmat!$A$2:$A$7,ryhmat!$B$2:$B$7)</f>
        <v>TV</v>
      </c>
      <c r="K7143">
        <f>Table1[[#This Row],[Myyntihinta]]-Table1[[#This Row],[Ostohinta]]</f>
        <v>450.20000000000005</v>
      </c>
    </row>
    <row r="7144" spans="1:11" x14ac:dyDescent="0.2">
      <c r="A7144">
        <v>57642</v>
      </c>
      <c r="B7144" s="21">
        <v>45248</v>
      </c>
      <c r="C7144" s="26" t="s">
        <v>837</v>
      </c>
      <c r="D7144">
        <v>1</v>
      </c>
      <c r="E7144">
        <v>6</v>
      </c>
      <c r="F7144">
        <v>260</v>
      </c>
      <c r="G7144">
        <v>169.83</v>
      </c>
      <c r="H7144" t="str">
        <f>_xlfn.XLOOKUP(Table1[[#This Row],[MyyjäID]],myyjat!$A$2:$A$16,myyjat!$B$2:$B$16)</f>
        <v>Hessu</v>
      </c>
      <c r="I7144">
        <f>_xlfn.XLOOKUP(Table1[[#This Row],[Tuotenumero]],tuotteet!$A$2:$A$26,tuotteet!$C$2:$C$26)</f>
        <v>5</v>
      </c>
      <c r="J7144" t="str">
        <f>_xlfn.XLOOKUP(Table1[[#This Row],[ryhmäID]],ryhmat!$A$2:$A$7,ryhmat!$B$2:$B$7)</f>
        <v>Konsolit</v>
      </c>
      <c r="K7144">
        <f>Table1[[#This Row],[Myyntihinta]]-Table1[[#This Row],[Ostohinta]]</f>
        <v>90.169999999999987</v>
      </c>
    </row>
    <row r="7145" spans="1:11" x14ac:dyDescent="0.2">
      <c r="A7145">
        <v>57643</v>
      </c>
      <c r="B7145" s="21">
        <v>45248</v>
      </c>
      <c r="C7145" s="26" t="s">
        <v>839</v>
      </c>
      <c r="D7145">
        <v>1</v>
      </c>
      <c r="E7145">
        <v>11</v>
      </c>
      <c r="F7145">
        <v>980</v>
      </c>
      <c r="G7145">
        <v>529.79999999999995</v>
      </c>
      <c r="H7145" t="str">
        <f>_xlfn.XLOOKUP(Table1[[#This Row],[MyyjäID]],myyjat!$A$2:$A$16,myyjat!$B$2:$B$16)</f>
        <v>Lisbeth</v>
      </c>
      <c r="I7145">
        <f>_xlfn.XLOOKUP(Table1[[#This Row],[Tuotenumero]],tuotteet!$A$2:$A$26,tuotteet!$C$2:$C$26)</f>
        <v>3</v>
      </c>
      <c r="J7145" t="str">
        <f>_xlfn.XLOOKUP(Table1[[#This Row],[ryhmäID]],ryhmat!$A$2:$A$7,ryhmat!$B$2:$B$7)</f>
        <v>TV</v>
      </c>
      <c r="K7145">
        <f>Table1[[#This Row],[Myyntihinta]]-Table1[[#This Row],[Ostohinta]]</f>
        <v>450.20000000000005</v>
      </c>
    </row>
    <row r="7146" spans="1:11" x14ac:dyDescent="0.2">
      <c r="A7146">
        <v>57644</v>
      </c>
      <c r="B7146" s="21">
        <v>45248</v>
      </c>
      <c r="C7146" s="26" t="s">
        <v>838</v>
      </c>
      <c r="D7146">
        <v>1</v>
      </c>
      <c r="E7146">
        <v>7</v>
      </c>
      <c r="F7146">
        <v>690</v>
      </c>
      <c r="G7146">
        <v>523.88</v>
      </c>
      <c r="H7146" t="str">
        <f>_xlfn.XLOOKUP(Table1[[#This Row],[MyyjäID]],myyjat!$A$2:$A$16,myyjat!$B$2:$B$16)</f>
        <v>Rauno</v>
      </c>
      <c r="I7146">
        <f>_xlfn.XLOOKUP(Table1[[#This Row],[Tuotenumero]],tuotteet!$A$2:$A$26,tuotteet!$C$2:$C$26)</f>
        <v>3</v>
      </c>
      <c r="J7146" t="str">
        <f>_xlfn.XLOOKUP(Table1[[#This Row],[ryhmäID]],ryhmat!$A$2:$A$7,ryhmat!$B$2:$B$7)</f>
        <v>TV</v>
      </c>
      <c r="K7146">
        <f>Table1[[#This Row],[Myyntihinta]]-Table1[[#This Row],[Ostohinta]]</f>
        <v>166.12</v>
      </c>
    </row>
    <row r="7147" spans="1:11" x14ac:dyDescent="0.2">
      <c r="A7147">
        <v>57645</v>
      </c>
      <c r="B7147" s="21">
        <v>45248</v>
      </c>
      <c r="C7147" s="26" t="s">
        <v>840</v>
      </c>
      <c r="D7147">
        <v>1</v>
      </c>
      <c r="E7147">
        <v>15</v>
      </c>
      <c r="F7147">
        <v>27</v>
      </c>
      <c r="G7147">
        <v>20.94</v>
      </c>
      <c r="H7147" t="str">
        <f>_xlfn.XLOOKUP(Table1[[#This Row],[MyyjäID]],myyjat!$A$2:$A$16,myyjat!$B$2:$B$16)</f>
        <v>Sohvi</v>
      </c>
      <c r="I7147">
        <f>_xlfn.XLOOKUP(Table1[[#This Row],[Tuotenumero]],tuotteet!$A$2:$A$26,tuotteet!$C$2:$C$26)</f>
        <v>4</v>
      </c>
      <c r="J7147" t="str">
        <f>_xlfn.XLOOKUP(Table1[[#This Row],[ryhmäID]],ryhmat!$A$2:$A$7,ryhmat!$B$2:$B$7)</f>
        <v>Tarvikkeet</v>
      </c>
      <c r="K7147">
        <f>Table1[[#This Row],[Myyntihinta]]-Table1[[#This Row],[Ostohinta]]</f>
        <v>6.0599999999999987</v>
      </c>
    </row>
    <row r="7148" spans="1:11" x14ac:dyDescent="0.2">
      <c r="A7148">
        <v>57646</v>
      </c>
      <c r="B7148" s="21">
        <v>45249</v>
      </c>
      <c r="C7148" s="26" t="s">
        <v>839</v>
      </c>
      <c r="D7148">
        <v>1</v>
      </c>
      <c r="E7148">
        <v>13</v>
      </c>
      <c r="F7148">
        <v>980</v>
      </c>
      <c r="G7148">
        <v>529.79999999999995</v>
      </c>
      <c r="H7148" t="str">
        <f>_xlfn.XLOOKUP(Table1[[#This Row],[MyyjäID]],myyjat!$A$2:$A$16,myyjat!$B$2:$B$16)</f>
        <v>Mari</v>
      </c>
      <c r="I7148">
        <f>_xlfn.XLOOKUP(Table1[[#This Row],[Tuotenumero]],tuotteet!$A$2:$A$26,tuotteet!$C$2:$C$26)</f>
        <v>3</v>
      </c>
      <c r="J7148" t="str">
        <f>_xlfn.XLOOKUP(Table1[[#This Row],[ryhmäID]],ryhmat!$A$2:$A$7,ryhmat!$B$2:$B$7)</f>
        <v>TV</v>
      </c>
      <c r="K7148">
        <f>Table1[[#This Row],[Myyntihinta]]-Table1[[#This Row],[Ostohinta]]</f>
        <v>450.20000000000005</v>
      </c>
    </row>
    <row r="7149" spans="1:11" x14ac:dyDescent="0.2">
      <c r="A7149">
        <v>57647</v>
      </c>
      <c r="B7149" s="21">
        <v>45251</v>
      </c>
      <c r="C7149" s="26" t="s">
        <v>839</v>
      </c>
      <c r="D7149">
        <v>1</v>
      </c>
      <c r="E7149">
        <v>13</v>
      </c>
      <c r="F7149">
        <v>980</v>
      </c>
      <c r="G7149">
        <v>529.79999999999995</v>
      </c>
      <c r="H7149" t="str">
        <f>_xlfn.XLOOKUP(Table1[[#This Row],[MyyjäID]],myyjat!$A$2:$A$16,myyjat!$B$2:$B$16)</f>
        <v>Mari</v>
      </c>
      <c r="I7149">
        <f>_xlfn.XLOOKUP(Table1[[#This Row],[Tuotenumero]],tuotteet!$A$2:$A$26,tuotteet!$C$2:$C$26)</f>
        <v>3</v>
      </c>
      <c r="J7149" t="str">
        <f>_xlfn.XLOOKUP(Table1[[#This Row],[ryhmäID]],ryhmat!$A$2:$A$7,ryhmat!$B$2:$B$7)</f>
        <v>TV</v>
      </c>
      <c r="K7149">
        <f>Table1[[#This Row],[Myyntihinta]]-Table1[[#This Row],[Ostohinta]]</f>
        <v>450.20000000000005</v>
      </c>
    </row>
    <row r="7150" spans="1:11" x14ac:dyDescent="0.2">
      <c r="A7150">
        <v>57648</v>
      </c>
      <c r="B7150" s="21">
        <v>45251</v>
      </c>
      <c r="C7150" s="26" t="s">
        <v>835</v>
      </c>
      <c r="D7150">
        <v>1</v>
      </c>
      <c r="E7150">
        <v>1</v>
      </c>
      <c r="F7150">
        <v>170</v>
      </c>
      <c r="G7150">
        <v>97.55</v>
      </c>
      <c r="H7150" t="str">
        <f>_xlfn.XLOOKUP(Table1[[#This Row],[MyyjäID]],myyjat!$A$2:$A$16,myyjat!$B$2:$B$16)</f>
        <v>Jani</v>
      </c>
      <c r="I7150">
        <f>_xlfn.XLOOKUP(Table1[[#This Row],[Tuotenumero]],tuotteet!$A$2:$A$26,tuotteet!$C$2:$C$26)</f>
        <v>6</v>
      </c>
      <c r="J7150" t="str">
        <f>_xlfn.XLOOKUP(Table1[[#This Row],[ryhmäID]],ryhmat!$A$2:$A$7,ryhmat!$B$2:$B$7)</f>
        <v>Digiboxit</v>
      </c>
      <c r="K7150">
        <f>Table1[[#This Row],[Myyntihinta]]-Table1[[#This Row],[Ostohinta]]</f>
        <v>72.45</v>
      </c>
    </row>
    <row r="7151" spans="1:11" x14ac:dyDescent="0.2">
      <c r="A7151">
        <v>57649</v>
      </c>
      <c r="B7151" s="21">
        <v>45252</v>
      </c>
      <c r="C7151" s="26" t="s">
        <v>837</v>
      </c>
      <c r="D7151">
        <v>1</v>
      </c>
      <c r="E7151">
        <v>6</v>
      </c>
      <c r="F7151">
        <v>260</v>
      </c>
      <c r="G7151">
        <v>169.83</v>
      </c>
      <c r="H7151" t="str">
        <f>_xlfn.XLOOKUP(Table1[[#This Row],[MyyjäID]],myyjat!$A$2:$A$16,myyjat!$B$2:$B$16)</f>
        <v>Hessu</v>
      </c>
      <c r="I7151">
        <f>_xlfn.XLOOKUP(Table1[[#This Row],[Tuotenumero]],tuotteet!$A$2:$A$26,tuotteet!$C$2:$C$26)</f>
        <v>5</v>
      </c>
      <c r="J7151" t="str">
        <f>_xlfn.XLOOKUP(Table1[[#This Row],[ryhmäID]],ryhmat!$A$2:$A$7,ryhmat!$B$2:$B$7)</f>
        <v>Konsolit</v>
      </c>
      <c r="K7151">
        <f>Table1[[#This Row],[Myyntihinta]]-Table1[[#This Row],[Ostohinta]]</f>
        <v>90.169999999999987</v>
      </c>
    </row>
    <row r="7152" spans="1:11" x14ac:dyDescent="0.2">
      <c r="A7152">
        <v>57650</v>
      </c>
      <c r="B7152" s="21">
        <v>45252</v>
      </c>
      <c r="C7152" s="26" t="s">
        <v>840</v>
      </c>
      <c r="D7152">
        <v>1</v>
      </c>
      <c r="E7152">
        <v>6</v>
      </c>
      <c r="F7152">
        <v>27</v>
      </c>
      <c r="G7152">
        <v>20.94</v>
      </c>
      <c r="H7152" t="str">
        <f>_xlfn.XLOOKUP(Table1[[#This Row],[MyyjäID]],myyjat!$A$2:$A$16,myyjat!$B$2:$B$16)</f>
        <v>Hessu</v>
      </c>
      <c r="I7152">
        <f>_xlfn.XLOOKUP(Table1[[#This Row],[Tuotenumero]],tuotteet!$A$2:$A$26,tuotteet!$C$2:$C$26)</f>
        <v>4</v>
      </c>
      <c r="J7152" t="str">
        <f>_xlfn.XLOOKUP(Table1[[#This Row],[ryhmäID]],ryhmat!$A$2:$A$7,ryhmat!$B$2:$B$7)</f>
        <v>Tarvikkeet</v>
      </c>
      <c r="K7152">
        <f>Table1[[#This Row],[Myyntihinta]]-Table1[[#This Row],[Ostohinta]]</f>
        <v>6.0599999999999987</v>
      </c>
    </row>
    <row r="7153" spans="1:11" x14ac:dyDescent="0.2">
      <c r="A7153">
        <v>57651</v>
      </c>
      <c r="B7153" s="21">
        <v>45252</v>
      </c>
      <c r="C7153" s="26" t="s">
        <v>838</v>
      </c>
      <c r="D7153">
        <v>1</v>
      </c>
      <c r="E7153">
        <v>7</v>
      </c>
      <c r="F7153">
        <v>690</v>
      </c>
      <c r="G7153">
        <v>523.88</v>
      </c>
      <c r="H7153" t="str">
        <f>_xlfn.XLOOKUP(Table1[[#This Row],[MyyjäID]],myyjat!$A$2:$A$16,myyjat!$B$2:$B$16)</f>
        <v>Rauno</v>
      </c>
      <c r="I7153">
        <f>_xlfn.XLOOKUP(Table1[[#This Row],[Tuotenumero]],tuotteet!$A$2:$A$26,tuotteet!$C$2:$C$26)</f>
        <v>3</v>
      </c>
      <c r="J7153" t="str">
        <f>_xlfn.XLOOKUP(Table1[[#This Row],[ryhmäID]],ryhmat!$A$2:$A$7,ryhmat!$B$2:$B$7)</f>
        <v>TV</v>
      </c>
      <c r="K7153">
        <f>Table1[[#This Row],[Myyntihinta]]-Table1[[#This Row],[Ostohinta]]</f>
        <v>166.12</v>
      </c>
    </row>
    <row r="7154" spans="1:11" x14ac:dyDescent="0.2">
      <c r="A7154">
        <v>57652</v>
      </c>
      <c r="B7154" s="21">
        <v>45253</v>
      </c>
      <c r="C7154" s="26" t="s">
        <v>834</v>
      </c>
      <c r="D7154">
        <v>1</v>
      </c>
      <c r="E7154">
        <v>5</v>
      </c>
      <c r="F7154">
        <v>245</v>
      </c>
      <c r="G7154">
        <v>179.41</v>
      </c>
      <c r="H7154" t="str">
        <f>_xlfn.XLOOKUP(Table1[[#This Row],[MyyjäID]],myyjat!$A$2:$A$16,myyjat!$B$2:$B$16)</f>
        <v>Liisa</v>
      </c>
      <c r="I7154">
        <f>_xlfn.XLOOKUP(Table1[[#This Row],[Tuotenumero]],tuotteet!$A$2:$A$26,tuotteet!$C$2:$C$26)</f>
        <v>2</v>
      </c>
      <c r="J7154" t="str">
        <f>_xlfn.XLOOKUP(Table1[[#This Row],[ryhmäID]],ryhmat!$A$2:$A$7,ryhmat!$B$2:$B$7)</f>
        <v>Kuvantoisto</v>
      </c>
      <c r="K7154">
        <f>Table1[[#This Row],[Myyntihinta]]-Table1[[#This Row],[Ostohinta]]</f>
        <v>65.59</v>
      </c>
    </row>
    <row r="7155" spans="1:11" x14ac:dyDescent="0.2">
      <c r="A7155">
        <v>57653</v>
      </c>
      <c r="B7155" s="21">
        <v>45253</v>
      </c>
      <c r="C7155" s="26" t="s">
        <v>839</v>
      </c>
      <c r="D7155">
        <v>1</v>
      </c>
      <c r="E7155">
        <v>10</v>
      </c>
      <c r="F7155">
        <v>980</v>
      </c>
      <c r="G7155">
        <v>529.79999999999995</v>
      </c>
      <c r="H7155" t="str">
        <f>_xlfn.XLOOKUP(Table1[[#This Row],[MyyjäID]],myyjat!$A$2:$A$16,myyjat!$B$2:$B$16)</f>
        <v>Jenni</v>
      </c>
      <c r="I7155">
        <f>_xlfn.XLOOKUP(Table1[[#This Row],[Tuotenumero]],tuotteet!$A$2:$A$26,tuotteet!$C$2:$C$26)</f>
        <v>3</v>
      </c>
      <c r="J7155" t="str">
        <f>_xlfn.XLOOKUP(Table1[[#This Row],[ryhmäID]],ryhmat!$A$2:$A$7,ryhmat!$B$2:$B$7)</f>
        <v>TV</v>
      </c>
      <c r="K7155">
        <f>Table1[[#This Row],[Myyntihinta]]-Table1[[#This Row],[Ostohinta]]</f>
        <v>450.20000000000005</v>
      </c>
    </row>
    <row r="7156" spans="1:11" x14ac:dyDescent="0.2">
      <c r="A7156">
        <v>57654</v>
      </c>
      <c r="B7156" s="21">
        <v>45254</v>
      </c>
      <c r="C7156" s="26" t="s">
        <v>839</v>
      </c>
      <c r="D7156">
        <v>1</v>
      </c>
      <c r="E7156">
        <v>19</v>
      </c>
      <c r="F7156">
        <v>980</v>
      </c>
      <c r="G7156">
        <v>529.79999999999995</v>
      </c>
      <c r="H7156" t="str">
        <f>_xlfn.XLOOKUP(Table1[[#This Row],[MyyjäID]],myyjat!$A$2:$A$16,myyjat!$B$2:$B$16)</f>
        <v>Valtteri</v>
      </c>
      <c r="I7156">
        <f>_xlfn.XLOOKUP(Table1[[#This Row],[Tuotenumero]],tuotteet!$A$2:$A$26,tuotteet!$C$2:$C$26)</f>
        <v>3</v>
      </c>
      <c r="J7156" t="str">
        <f>_xlfn.XLOOKUP(Table1[[#This Row],[ryhmäID]],ryhmat!$A$2:$A$7,ryhmat!$B$2:$B$7)</f>
        <v>TV</v>
      </c>
      <c r="K7156">
        <f>Table1[[#This Row],[Myyntihinta]]-Table1[[#This Row],[Ostohinta]]</f>
        <v>450.20000000000005</v>
      </c>
    </row>
    <row r="7157" spans="1:11" x14ac:dyDescent="0.2">
      <c r="A7157">
        <v>57655</v>
      </c>
      <c r="B7157" s="21">
        <v>45254</v>
      </c>
      <c r="C7157" s="26" t="s">
        <v>836</v>
      </c>
      <c r="D7157">
        <v>1</v>
      </c>
      <c r="E7157">
        <v>2</v>
      </c>
      <c r="F7157">
        <v>260</v>
      </c>
      <c r="G7157">
        <v>135.35</v>
      </c>
      <c r="H7157" t="str">
        <f>_xlfn.XLOOKUP(Table1[[#This Row],[MyyjäID]],myyjat!$A$2:$A$16,myyjat!$B$2:$B$16)</f>
        <v>Petteri</v>
      </c>
      <c r="I7157">
        <f>_xlfn.XLOOKUP(Table1[[#This Row],[Tuotenumero]],tuotteet!$A$2:$A$26,tuotteet!$C$2:$C$26)</f>
        <v>6</v>
      </c>
      <c r="J7157" t="str">
        <f>_xlfn.XLOOKUP(Table1[[#This Row],[ryhmäID]],ryhmat!$A$2:$A$7,ryhmat!$B$2:$B$7)</f>
        <v>Digiboxit</v>
      </c>
      <c r="K7157">
        <f>Table1[[#This Row],[Myyntihinta]]-Table1[[#This Row],[Ostohinta]]</f>
        <v>124.65</v>
      </c>
    </row>
    <row r="7158" spans="1:11" x14ac:dyDescent="0.2">
      <c r="A7158">
        <v>57656</v>
      </c>
      <c r="B7158" s="21">
        <v>45254</v>
      </c>
      <c r="C7158" s="26" t="s">
        <v>840</v>
      </c>
      <c r="D7158">
        <v>1</v>
      </c>
      <c r="E7158">
        <v>1</v>
      </c>
      <c r="F7158">
        <v>27</v>
      </c>
      <c r="G7158">
        <v>20.94</v>
      </c>
      <c r="H7158" t="str">
        <f>_xlfn.XLOOKUP(Table1[[#This Row],[MyyjäID]],myyjat!$A$2:$A$16,myyjat!$B$2:$B$16)</f>
        <v>Jani</v>
      </c>
      <c r="I7158">
        <f>_xlfn.XLOOKUP(Table1[[#This Row],[Tuotenumero]],tuotteet!$A$2:$A$26,tuotteet!$C$2:$C$26)</f>
        <v>4</v>
      </c>
      <c r="J7158" t="str">
        <f>_xlfn.XLOOKUP(Table1[[#This Row],[ryhmäID]],ryhmat!$A$2:$A$7,ryhmat!$B$2:$B$7)</f>
        <v>Tarvikkeet</v>
      </c>
      <c r="K7158">
        <f>Table1[[#This Row],[Myyntihinta]]-Table1[[#This Row],[Ostohinta]]</f>
        <v>6.0599999999999987</v>
      </c>
    </row>
    <row r="7159" spans="1:11" x14ac:dyDescent="0.2">
      <c r="A7159">
        <v>57657</v>
      </c>
      <c r="B7159" s="21">
        <v>45255</v>
      </c>
      <c r="C7159" s="26" t="s">
        <v>838</v>
      </c>
      <c r="D7159">
        <v>1</v>
      </c>
      <c r="E7159">
        <v>7</v>
      </c>
      <c r="F7159">
        <v>690</v>
      </c>
      <c r="G7159">
        <v>523.88</v>
      </c>
      <c r="H7159" t="str">
        <f>_xlfn.XLOOKUP(Table1[[#This Row],[MyyjäID]],myyjat!$A$2:$A$16,myyjat!$B$2:$B$16)</f>
        <v>Rauno</v>
      </c>
      <c r="I7159">
        <f>_xlfn.XLOOKUP(Table1[[#This Row],[Tuotenumero]],tuotteet!$A$2:$A$26,tuotteet!$C$2:$C$26)</f>
        <v>3</v>
      </c>
      <c r="J7159" t="str">
        <f>_xlfn.XLOOKUP(Table1[[#This Row],[ryhmäID]],ryhmat!$A$2:$A$7,ryhmat!$B$2:$B$7)</f>
        <v>TV</v>
      </c>
      <c r="K7159">
        <f>Table1[[#This Row],[Myyntihinta]]-Table1[[#This Row],[Ostohinta]]</f>
        <v>166.12</v>
      </c>
    </row>
    <row r="7160" spans="1:11" x14ac:dyDescent="0.2">
      <c r="A7160">
        <v>57658</v>
      </c>
      <c r="B7160" s="21">
        <v>45255</v>
      </c>
      <c r="C7160" s="26" t="s">
        <v>839</v>
      </c>
      <c r="D7160">
        <v>1</v>
      </c>
      <c r="E7160">
        <v>19</v>
      </c>
      <c r="F7160">
        <v>980</v>
      </c>
      <c r="G7160">
        <v>529.79999999999995</v>
      </c>
      <c r="H7160" t="str">
        <f>_xlfn.XLOOKUP(Table1[[#This Row],[MyyjäID]],myyjat!$A$2:$A$16,myyjat!$B$2:$B$16)</f>
        <v>Valtteri</v>
      </c>
      <c r="I7160">
        <f>_xlfn.XLOOKUP(Table1[[#This Row],[Tuotenumero]],tuotteet!$A$2:$A$26,tuotteet!$C$2:$C$26)</f>
        <v>3</v>
      </c>
      <c r="J7160" t="str">
        <f>_xlfn.XLOOKUP(Table1[[#This Row],[ryhmäID]],ryhmat!$A$2:$A$7,ryhmat!$B$2:$B$7)</f>
        <v>TV</v>
      </c>
      <c r="K7160">
        <f>Table1[[#This Row],[Myyntihinta]]-Table1[[#This Row],[Ostohinta]]</f>
        <v>450.20000000000005</v>
      </c>
    </row>
    <row r="7161" spans="1:11" x14ac:dyDescent="0.2">
      <c r="A7161">
        <v>57659</v>
      </c>
      <c r="B7161" s="21">
        <v>45256</v>
      </c>
      <c r="C7161" s="26" t="s">
        <v>839</v>
      </c>
      <c r="D7161">
        <v>1</v>
      </c>
      <c r="E7161">
        <v>7</v>
      </c>
      <c r="F7161">
        <v>980</v>
      </c>
      <c r="G7161">
        <v>529.79999999999995</v>
      </c>
      <c r="H7161" t="str">
        <f>_xlfn.XLOOKUP(Table1[[#This Row],[MyyjäID]],myyjat!$A$2:$A$16,myyjat!$B$2:$B$16)</f>
        <v>Rauno</v>
      </c>
      <c r="I7161">
        <f>_xlfn.XLOOKUP(Table1[[#This Row],[Tuotenumero]],tuotteet!$A$2:$A$26,tuotteet!$C$2:$C$26)</f>
        <v>3</v>
      </c>
      <c r="J7161" t="str">
        <f>_xlfn.XLOOKUP(Table1[[#This Row],[ryhmäID]],ryhmat!$A$2:$A$7,ryhmat!$B$2:$B$7)</f>
        <v>TV</v>
      </c>
      <c r="K7161">
        <f>Table1[[#This Row],[Myyntihinta]]-Table1[[#This Row],[Ostohinta]]</f>
        <v>450.20000000000005</v>
      </c>
    </row>
    <row r="7162" spans="1:11" x14ac:dyDescent="0.2">
      <c r="A7162">
        <v>57660</v>
      </c>
      <c r="B7162" s="21">
        <v>45256</v>
      </c>
      <c r="C7162" s="26" t="s">
        <v>837</v>
      </c>
      <c r="D7162">
        <v>1</v>
      </c>
      <c r="E7162">
        <v>11</v>
      </c>
      <c r="F7162">
        <v>260</v>
      </c>
      <c r="G7162">
        <v>169.83</v>
      </c>
      <c r="H7162" t="str">
        <f>_xlfn.XLOOKUP(Table1[[#This Row],[MyyjäID]],myyjat!$A$2:$A$16,myyjat!$B$2:$B$16)</f>
        <v>Lisbeth</v>
      </c>
      <c r="I7162">
        <f>_xlfn.XLOOKUP(Table1[[#This Row],[Tuotenumero]],tuotteet!$A$2:$A$26,tuotteet!$C$2:$C$26)</f>
        <v>5</v>
      </c>
      <c r="J7162" t="str">
        <f>_xlfn.XLOOKUP(Table1[[#This Row],[ryhmäID]],ryhmat!$A$2:$A$7,ryhmat!$B$2:$B$7)</f>
        <v>Konsolit</v>
      </c>
      <c r="K7162">
        <f>Table1[[#This Row],[Myyntihinta]]-Table1[[#This Row],[Ostohinta]]</f>
        <v>90.169999999999987</v>
      </c>
    </row>
    <row r="7163" spans="1:11" x14ac:dyDescent="0.2">
      <c r="A7163">
        <v>57661</v>
      </c>
      <c r="B7163" s="21">
        <v>45256</v>
      </c>
      <c r="C7163" s="26" t="s">
        <v>840</v>
      </c>
      <c r="D7163">
        <v>1</v>
      </c>
      <c r="E7163">
        <v>5</v>
      </c>
      <c r="F7163">
        <v>27</v>
      </c>
      <c r="G7163">
        <v>20.94</v>
      </c>
      <c r="H7163" t="str">
        <f>_xlfn.XLOOKUP(Table1[[#This Row],[MyyjäID]],myyjat!$A$2:$A$16,myyjat!$B$2:$B$16)</f>
        <v>Liisa</v>
      </c>
      <c r="I7163">
        <f>_xlfn.XLOOKUP(Table1[[#This Row],[Tuotenumero]],tuotteet!$A$2:$A$26,tuotteet!$C$2:$C$26)</f>
        <v>4</v>
      </c>
      <c r="J7163" t="str">
        <f>_xlfn.XLOOKUP(Table1[[#This Row],[ryhmäID]],ryhmat!$A$2:$A$7,ryhmat!$B$2:$B$7)</f>
        <v>Tarvikkeet</v>
      </c>
      <c r="K7163">
        <f>Table1[[#This Row],[Myyntihinta]]-Table1[[#This Row],[Ostohinta]]</f>
        <v>6.0599999999999987</v>
      </c>
    </row>
    <row r="7164" spans="1:11" x14ac:dyDescent="0.2">
      <c r="A7164">
        <v>57662</v>
      </c>
      <c r="B7164" s="21">
        <v>45258</v>
      </c>
      <c r="C7164" s="26" t="s">
        <v>839</v>
      </c>
      <c r="D7164">
        <v>1</v>
      </c>
      <c r="E7164">
        <v>5</v>
      </c>
      <c r="F7164">
        <v>980</v>
      </c>
      <c r="G7164">
        <v>529.79999999999995</v>
      </c>
      <c r="H7164" t="str">
        <f>_xlfn.XLOOKUP(Table1[[#This Row],[MyyjäID]],myyjat!$A$2:$A$16,myyjat!$B$2:$B$16)</f>
        <v>Liisa</v>
      </c>
      <c r="I7164">
        <f>_xlfn.XLOOKUP(Table1[[#This Row],[Tuotenumero]],tuotteet!$A$2:$A$26,tuotteet!$C$2:$C$26)</f>
        <v>3</v>
      </c>
      <c r="J7164" t="str">
        <f>_xlfn.XLOOKUP(Table1[[#This Row],[ryhmäID]],ryhmat!$A$2:$A$7,ryhmat!$B$2:$B$7)</f>
        <v>TV</v>
      </c>
      <c r="K7164">
        <f>Table1[[#This Row],[Myyntihinta]]-Table1[[#This Row],[Ostohinta]]</f>
        <v>450.20000000000005</v>
      </c>
    </row>
    <row r="7165" spans="1:11" x14ac:dyDescent="0.2">
      <c r="A7165">
        <v>57663</v>
      </c>
      <c r="B7165" s="21">
        <v>45258</v>
      </c>
      <c r="C7165" s="26" t="s">
        <v>837</v>
      </c>
      <c r="D7165">
        <v>1</v>
      </c>
      <c r="E7165">
        <v>19</v>
      </c>
      <c r="F7165">
        <v>260</v>
      </c>
      <c r="G7165">
        <v>169.83</v>
      </c>
      <c r="H7165" t="str">
        <f>_xlfn.XLOOKUP(Table1[[#This Row],[MyyjäID]],myyjat!$A$2:$A$16,myyjat!$B$2:$B$16)</f>
        <v>Valtteri</v>
      </c>
      <c r="I7165">
        <f>_xlfn.XLOOKUP(Table1[[#This Row],[Tuotenumero]],tuotteet!$A$2:$A$26,tuotteet!$C$2:$C$26)</f>
        <v>5</v>
      </c>
      <c r="J7165" t="str">
        <f>_xlfn.XLOOKUP(Table1[[#This Row],[ryhmäID]],ryhmat!$A$2:$A$7,ryhmat!$B$2:$B$7)</f>
        <v>Konsolit</v>
      </c>
      <c r="K7165">
        <f>Table1[[#This Row],[Myyntihinta]]-Table1[[#This Row],[Ostohinta]]</f>
        <v>90.169999999999987</v>
      </c>
    </row>
    <row r="7166" spans="1:11" x14ac:dyDescent="0.2">
      <c r="A7166">
        <v>57664</v>
      </c>
      <c r="B7166" s="21">
        <v>45258</v>
      </c>
      <c r="C7166" s="26" t="s">
        <v>838</v>
      </c>
      <c r="D7166">
        <v>1</v>
      </c>
      <c r="E7166">
        <v>1</v>
      </c>
      <c r="F7166">
        <v>690</v>
      </c>
      <c r="G7166">
        <v>523.88</v>
      </c>
      <c r="H7166" t="str">
        <f>_xlfn.XLOOKUP(Table1[[#This Row],[MyyjäID]],myyjat!$A$2:$A$16,myyjat!$B$2:$B$16)</f>
        <v>Jani</v>
      </c>
      <c r="I7166">
        <f>_xlfn.XLOOKUP(Table1[[#This Row],[Tuotenumero]],tuotteet!$A$2:$A$26,tuotteet!$C$2:$C$26)</f>
        <v>3</v>
      </c>
      <c r="J7166" t="str">
        <f>_xlfn.XLOOKUP(Table1[[#This Row],[ryhmäID]],ryhmat!$A$2:$A$7,ryhmat!$B$2:$B$7)</f>
        <v>TV</v>
      </c>
      <c r="K7166">
        <f>Table1[[#This Row],[Myyntihinta]]-Table1[[#This Row],[Ostohinta]]</f>
        <v>166.12</v>
      </c>
    </row>
    <row r="7167" spans="1:11" x14ac:dyDescent="0.2">
      <c r="A7167">
        <v>57665</v>
      </c>
      <c r="B7167" s="21">
        <v>45259</v>
      </c>
      <c r="C7167" s="26" t="s">
        <v>835</v>
      </c>
      <c r="D7167">
        <v>1</v>
      </c>
      <c r="E7167">
        <v>6</v>
      </c>
      <c r="F7167">
        <v>170</v>
      </c>
      <c r="G7167">
        <v>97.55</v>
      </c>
      <c r="H7167" t="str">
        <f>_xlfn.XLOOKUP(Table1[[#This Row],[MyyjäID]],myyjat!$A$2:$A$16,myyjat!$B$2:$B$16)</f>
        <v>Hessu</v>
      </c>
      <c r="I7167">
        <f>_xlfn.XLOOKUP(Table1[[#This Row],[Tuotenumero]],tuotteet!$A$2:$A$26,tuotteet!$C$2:$C$26)</f>
        <v>6</v>
      </c>
      <c r="J7167" t="str">
        <f>_xlfn.XLOOKUP(Table1[[#This Row],[ryhmäID]],ryhmat!$A$2:$A$7,ryhmat!$B$2:$B$7)</f>
        <v>Digiboxit</v>
      </c>
      <c r="K7167">
        <f>Table1[[#This Row],[Myyntihinta]]-Table1[[#This Row],[Ostohinta]]</f>
        <v>72.45</v>
      </c>
    </row>
    <row r="7168" spans="1:11" x14ac:dyDescent="0.2">
      <c r="A7168">
        <v>57666</v>
      </c>
      <c r="B7168" s="21">
        <v>45260</v>
      </c>
      <c r="C7168" s="26" t="s">
        <v>840</v>
      </c>
      <c r="D7168">
        <v>1</v>
      </c>
      <c r="E7168">
        <v>7</v>
      </c>
      <c r="F7168">
        <v>27</v>
      </c>
      <c r="G7168">
        <v>20.94</v>
      </c>
      <c r="H7168" t="str">
        <f>_xlfn.XLOOKUP(Table1[[#This Row],[MyyjäID]],myyjat!$A$2:$A$16,myyjat!$B$2:$B$16)</f>
        <v>Rauno</v>
      </c>
      <c r="I7168">
        <f>_xlfn.XLOOKUP(Table1[[#This Row],[Tuotenumero]],tuotteet!$A$2:$A$26,tuotteet!$C$2:$C$26)</f>
        <v>4</v>
      </c>
      <c r="J7168" t="str">
        <f>_xlfn.XLOOKUP(Table1[[#This Row],[ryhmäID]],ryhmat!$A$2:$A$7,ryhmat!$B$2:$B$7)</f>
        <v>Tarvikkeet</v>
      </c>
      <c r="K7168">
        <f>Table1[[#This Row],[Myyntihinta]]-Table1[[#This Row],[Ostohinta]]</f>
        <v>6.0599999999999987</v>
      </c>
    </row>
    <row r="7169" spans="1:11" x14ac:dyDescent="0.2">
      <c r="A7169">
        <v>57667</v>
      </c>
      <c r="B7169" s="21">
        <v>45260</v>
      </c>
      <c r="C7169" s="26" t="s">
        <v>836</v>
      </c>
      <c r="D7169">
        <v>1</v>
      </c>
      <c r="E7169">
        <v>18</v>
      </c>
      <c r="F7169">
        <v>260</v>
      </c>
      <c r="G7169">
        <v>135.35</v>
      </c>
      <c r="H7169" t="str">
        <f>_xlfn.XLOOKUP(Table1[[#This Row],[MyyjäID]],myyjat!$A$2:$A$16,myyjat!$B$2:$B$16)</f>
        <v>Juhani</v>
      </c>
      <c r="I7169">
        <f>_xlfn.XLOOKUP(Table1[[#This Row],[Tuotenumero]],tuotteet!$A$2:$A$26,tuotteet!$C$2:$C$26)</f>
        <v>6</v>
      </c>
      <c r="J7169" t="str">
        <f>_xlfn.XLOOKUP(Table1[[#This Row],[ryhmäID]],ryhmat!$A$2:$A$7,ryhmat!$B$2:$B$7)</f>
        <v>Digiboxit</v>
      </c>
      <c r="K7169">
        <f>Table1[[#This Row],[Myyntihinta]]-Table1[[#This Row],[Ostohinta]]</f>
        <v>124.65</v>
      </c>
    </row>
    <row r="7170" spans="1:11" x14ac:dyDescent="0.2">
      <c r="A7170">
        <v>57668</v>
      </c>
      <c r="B7170" s="21">
        <v>45260</v>
      </c>
      <c r="C7170" s="26" t="s">
        <v>838</v>
      </c>
      <c r="D7170">
        <v>1</v>
      </c>
      <c r="E7170">
        <v>13</v>
      </c>
      <c r="F7170">
        <v>690</v>
      </c>
      <c r="G7170">
        <v>523.88</v>
      </c>
      <c r="H7170" t="str">
        <f>_xlfn.XLOOKUP(Table1[[#This Row],[MyyjäID]],myyjat!$A$2:$A$16,myyjat!$B$2:$B$16)</f>
        <v>Mari</v>
      </c>
      <c r="I7170">
        <f>_xlfn.XLOOKUP(Table1[[#This Row],[Tuotenumero]],tuotteet!$A$2:$A$26,tuotteet!$C$2:$C$26)</f>
        <v>3</v>
      </c>
      <c r="J7170" t="str">
        <f>_xlfn.XLOOKUP(Table1[[#This Row],[ryhmäID]],ryhmat!$A$2:$A$7,ryhmat!$B$2:$B$7)</f>
        <v>TV</v>
      </c>
      <c r="K7170">
        <f>Table1[[#This Row],[Myyntihinta]]-Table1[[#This Row],[Ostohinta]]</f>
        <v>166.12</v>
      </c>
    </row>
    <row r="7171" spans="1:11" x14ac:dyDescent="0.2">
      <c r="A7171">
        <v>57669</v>
      </c>
      <c r="B7171" s="21">
        <v>45260</v>
      </c>
      <c r="C7171" s="26" t="s">
        <v>839</v>
      </c>
      <c r="D7171">
        <v>1</v>
      </c>
      <c r="E7171">
        <v>6</v>
      </c>
      <c r="F7171">
        <v>980</v>
      </c>
      <c r="G7171">
        <v>529.79999999999995</v>
      </c>
      <c r="H7171" t="str">
        <f>_xlfn.XLOOKUP(Table1[[#This Row],[MyyjäID]],myyjat!$A$2:$A$16,myyjat!$B$2:$B$16)</f>
        <v>Hessu</v>
      </c>
      <c r="I7171">
        <f>_xlfn.XLOOKUP(Table1[[#This Row],[Tuotenumero]],tuotteet!$A$2:$A$26,tuotteet!$C$2:$C$26)</f>
        <v>3</v>
      </c>
      <c r="J7171" t="str">
        <f>_xlfn.XLOOKUP(Table1[[#This Row],[ryhmäID]],ryhmat!$A$2:$A$7,ryhmat!$B$2:$B$7)</f>
        <v>TV</v>
      </c>
      <c r="K7171">
        <f>Table1[[#This Row],[Myyntihinta]]-Table1[[#This Row],[Ostohinta]]</f>
        <v>450.20000000000005</v>
      </c>
    </row>
    <row r="7172" spans="1:11" x14ac:dyDescent="0.2">
      <c r="A7172">
        <v>57670</v>
      </c>
      <c r="B7172" s="21">
        <v>45261</v>
      </c>
      <c r="C7172" s="26" t="s">
        <v>839</v>
      </c>
      <c r="D7172">
        <v>1</v>
      </c>
      <c r="E7172">
        <v>2</v>
      </c>
      <c r="F7172">
        <v>980</v>
      </c>
      <c r="G7172">
        <v>529.79999999999995</v>
      </c>
      <c r="H7172" t="str">
        <f>_xlfn.XLOOKUP(Table1[[#This Row],[MyyjäID]],myyjat!$A$2:$A$16,myyjat!$B$2:$B$16)</f>
        <v>Petteri</v>
      </c>
      <c r="I7172">
        <f>_xlfn.XLOOKUP(Table1[[#This Row],[Tuotenumero]],tuotteet!$A$2:$A$26,tuotteet!$C$2:$C$26)</f>
        <v>3</v>
      </c>
      <c r="J7172" t="str">
        <f>_xlfn.XLOOKUP(Table1[[#This Row],[ryhmäID]],ryhmat!$A$2:$A$7,ryhmat!$B$2:$B$7)</f>
        <v>TV</v>
      </c>
      <c r="K7172">
        <f>Table1[[#This Row],[Myyntihinta]]-Table1[[#This Row],[Ostohinta]]</f>
        <v>450.20000000000005</v>
      </c>
    </row>
    <row r="7173" spans="1:11" x14ac:dyDescent="0.2">
      <c r="A7173">
        <v>57671</v>
      </c>
      <c r="B7173" s="21">
        <v>45262</v>
      </c>
      <c r="C7173" s="26" t="s">
        <v>840</v>
      </c>
      <c r="D7173">
        <v>1</v>
      </c>
      <c r="E7173">
        <v>11</v>
      </c>
      <c r="F7173">
        <v>27</v>
      </c>
      <c r="G7173">
        <v>20.94</v>
      </c>
      <c r="H7173" t="str">
        <f>_xlfn.XLOOKUP(Table1[[#This Row],[MyyjäID]],myyjat!$A$2:$A$16,myyjat!$B$2:$B$16)</f>
        <v>Lisbeth</v>
      </c>
      <c r="I7173">
        <f>_xlfn.XLOOKUP(Table1[[#This Row],[Tuotenumero]],tuotteet!$A$2:$A$26,tuotteet!$C$2:$C$26)</f>
        <v>4</v>
      </c>
      <c r="J7173" t="str">
        <f>_xlfn.XLOOKUP(Table1[[#This Row],[ryhmäID]],ryhmat!$A$2:$A$7,ryhmat!$B$2:$B$7)</f>
        <v>Tarvikkeet</v>
      </c>
      <c r="K7173">
        <f>Table1[[#This Row],[Myyntihinta]]-Table1[[#This Row],[Ostohinta]]</f>
        <v>6.0599999999999987</v>
      </c>
    </row>
    <row r="7174" spans="1:11" x14ac:dyDescent="0.2">
      <c r="A7174">
        <v>57672</v>
      </c>
      <c r="B7174" s="21">
        <v>45263</v>
      </c>
      <c r="C7174" s="26" t="s">
        <v>839</v>
      </c>
      <c r="D7174">
        <v>1</v>
      </c>
      <c r="E7174">
        <v>6</v>
      </c>
      <c r="F7174">
        <v>980</v>
      </c>
      <c r="G7174">
        <v>529.79999999999995</v>
      </c>
      <c r="H7174" t="str">
        <f>_xlfn.XLOOKUP(Table1[[#This Row],[MyyjäID]],myyjat!$A$2:$A$16,myyjat!$B$2:$B$16)</f>
        <v>Hessu</v>
      </c>
      <c r="I7174">
        <f>_xlfn.XLOOKUP(Table1[[#This Row],[Tuotenumero]],tuotteet!$A$2:$A$26,tuotteet!$C$2:$C$26)</f>
        <v>3</v>
      </c>
      <c r="J7174" t="str">
        <f>_xlfn.XLOOKUP(Table1[[#This Row],[ryhmäID]],ryhmat!$A$2:$A$7,ryhmat!$B$2:$B$7)</f>
        <v>TV</v>
      </c>
      <c r="K7174">
        <f>Table1[[#This Row],[Myyntihinta]]-Table1[[#This Row],[Ostohinta]]</f>
        <v>450.20000000000005</v>
      </c>
    </row>
    <row r="7175" spans="1:11" x14ac:dyDescent="0.2">
      <c r="A7175">
        <v>57673</v>
      </c>
      <c r="B7175" s="21">
        <v>45263</v>
      </c>
      <c r="C7175" s="26" t="s">
        <v>837</v>
      </c>
      <c r="D7175">
        <v>1</v>
      </c>
      <c r="E7175">
        <v>19</v>
      </c>
      <c r="F7175">
        <v>260</v>
      </c>
      <c r="G7175">
        <v>169.83</v>
      </c>
      <c r="H7175" t="str">
        <f>_xlfn.XLOOKUP(Table1[[#This Row],[MyyjäID]],myyjat!$A$2:$A$16,myyjat!$B$2:$B$16)</f>
        <v>Valtteri</v>
      </c>
      <c r="I7175">
        <f>_xlfn.XLOOKUP(Table1[[#This Row],[Tuotenumero]],tuotteet!$A$2:$A$26,tuotteet!$C$2:$C$26)</f>
        <v>5</v>
      </c>
      <c r="J7175" t="str">
        <f>_xlfn.XLOOKUP(Table1[[#This Row],[ryhmäID]],ryhmat!$A$2:$A$7,ryhmat!$B$2:$B$7)</f>
        <v>Konsolit</v>
      </c>
      <c r="K7175">
        <f>Table1[[#This Row],[Myyntihinta]]-Table1[[#This Row],[Ostohinta]]</f>
        <v>90.169999999999987</v>
      </c>
    </row>
    <row r="7176" spans="1:11" x14ac:dyDescent="0.2">
      <c r="A7176">
        <v>57674</v>
      </c>
      <c r="B7176" s="21">
        <v>45264</v>
      </c>
      <c r="C7176" s="26" t="s">
        <v>838</v>
      </c>
      <c r="D7176">
        <v>1</v>
      </c>
      <c r="E7176">
        <v>7</v>
      </c>
      <c r="F7176">
        <v>690</v>
      </c>
      <c r="G7176">
        <v>523.88</v>
      </c>
      <c r="H7176" t="str">
        <f>_xlfn.XLOOKUP(Table1[[#This Row],[MyyjäID]],myyjat!$A$2:$A$16,myyjat!$B$2:$B$16)</f>
        <v>Rauno</v>
      </c>
      <c r="I7176">
        <f>_xlfn.XLOOKUP(Table1[[#This Row],[Tuotenumero]],tuotteet!$A$2:$A$26,tuotteet!$C$2:$C$26)</f>
        <v>3</v>
      </c>
      <c r="J7176" t="str">
        <f>_xlfn.XLOOKUP(Table1[[#This Row],[ryhmäID]],ryhmat!$A$2:$A$7,ryhmat!$B$2:$B$7)</f>
        <v>TV</v>
      </c>
      <c r="K7176">
        <f>Table1[[#This Row],[Myyntihinta]]-Table1[[#This Row],[Ostohinta]]</f>
        <v>166.12</v>
      </c>
    </row>
    <row r="7177" spans="1:11" x14ac:dyDescent="0.2">
      <c r="A7177">
        <v>57675</v>
      </c>
      <c r="B7177" s="21">
        <v>45264</v>
      </c>
      <c r="C7177" s="26" t="s">
        <v>836</v>
      </c>
      <c r="D7177">
        <v>1</v>
      </c>
      <c r="E7177">
        <v>6</v>
      </c>
      <c r="F7177">
        <v>260</v>
      </c>
      <c r="G7177">
        <v>135.35</v>
      </c>
      <c r="H7177" t="str">
        <f>_xlfn.XLOOKUP(Table1[[#This Row],[MyyjäID]],myyjat!$A$2:$A$16,myyjat!$B$2:$B$16)</f>
        <v>Hessu</v>
      </c>
      <c r="I7177">
        <f>_xlfn.XLOOKUP(Table1[[#This Row],[Tuotenumero]],tuotteet!$A$2:$A$26,tuotteet!$C$2:$C$26)</f>
        <v>6</v>
      </c>
      <c r="J7177" t="str">
        <f>_xlfn.XLOOKUP(Table1[[#This Row],[ryhmäID]],ryhmat!$A$2:$A$7,ryhmat!$B$2:$B$7)</f>
        <v>Digiboxit</v>
      </c>
      <c r="K7177">
        <f>Table1[[#This Row],[Myyntihinta]]-Table1[[#This Row],[Ostohinta]]</f>
        <v>124.65</v>
      </c>
    </row>
    <row r="7178" spans="1:11" x14ac:dyDescent="0.2">
      <c r="A7178">
        <v>57676</v>
      </c>
      <c r="B7178" s="21">
        <v>45265</v>
      </c>
      <c r="C7178" s="26" t="s">
        <v>839</v>
      </c>
      <c r="D7178">
        <v>1</v>
      </c>
      <c r="E7178">
        <v>7</v>
      </c>
      <c r="F7178">
        <v>980</v>
      </c>
      <c r="G7178">
        <v>529.79999999999995</v>
      </c>
      <c r="H7178" t="str">
        <f>_xlfn.XLOOKUP(Table1[[#This Row],[MyyjäID]],myyjat!$A$2:$A$16,myyjat!$B$2:$B$16)</f>
        <v>Rauno</v>
      </c>
      <c r="I7178">
        <f>_xlfn.XLOOKUP(Table1[[#This Row],[Tuotenumero]],tuotteet!$A$2:$A$26,tuotteet!$C$2:$C$26)</f>
        <v>3</v>
      </c>
      <c r="J7178" t="str">
        <f>_xlfn.XLOOKUP(Table1[[#This Row],[ryhmäID]],ryhmat!$A$2:$A$7,ryhmat!$B$2:$B$7)</f>
        <v>TV</v>
      </c>
      <c r="K7178">
        <f>Table1[[#This Row],[Myyntihinta]]-Table1[[#This Row],[Ostohinta]]</f>
        <v>450.20000000000005</v>
      </c>
    </row>
    <row r="7179" spans="1:11" x14ac:dyDescent="0.2">
      <c r="A7179">
        <v>57677</v>
      </c>
      <c r="B7179" s="21">
        <v>45265</v>
      </c>
      <c r="C7179" s="26" t="s">
        <v>834</v>
      </c>
      <c r="D7179">
        <v>1</v>
      </c>
      <c r="E7179">
        <v>16</v>
      </c>
      <c r="F7179">
        <v>245</v>
      </c>
      <c r="G7179">
        <v>179.41</v>
      </c>
      <c r="H7179" t="str">
        <f>_xlfn.XLOOKUP(Table1[[#This Row],[MyyjäID]],myyjat!$A$2:$A$16,myyjat!$B$2:$B$16)</f>
        <v>Sanni</v>
      </c>
      <c r="I7179">
        <f>_xlfn.XLOOKUP(Table1[[#This Row],[Tuotenumero]],tuotteet!$A$2:$A$26,tuotteet!$C$2:$C$26)</f>
        <v>2</v>
      </c>
      <c r="J7179" t="str">
        <f>_xlfn.XLOOKUP(Table1[[#This Row],[ryhmäID]],ryhmat!$A$2:$A$7,ryhmat!$B$2:$B$7)</f>
        <v>Kuvantoisto</v>
      </c>
      <c r="K7179">
        <f>Table1[[#This Row],[Myyntihinta]]-Table1[[#This Row],[Ostohinta]]</f>
        <v>65.59</v>
      </c>
    </row>
    <row r="7180" spans="1:11" x14ac:dyDescent="0.2">
      <c r="A7180">
        <v>57678</v>
      </c>
      <c r="B7180" s="21">
        <v>45266</v>
      </c>
      <c r="C7180" s="26" t="s">
        <v>840</v>
      </c>
      <c r="D7180">
        <v>1</v>
      </c>
      <c r="E7180">
        <v>11</v>
      </c>
      <c r="F7180">
        <v>27</v>
      </c>
      <c r="G7180">
        <v>20.94</v>
      </c>
      <c r="H7180" t="str">
        <f>_xlfn.XLOOKUP(Table1[[#This Row],[MyyjäID]],myyjat!$A$2:$A$16,myyjat!$B$2:$B$16)</f>
        <v>Lisbeth</v>
      </c>
      <c r="I7180">
        <f>_xlfn.XLOOKUP(Table1[[#This Row],[Tuotenumero]],tuotteet!$A$2:$A$26,tuotteet!$C$2:$C$26)</f>
        <v>4</v>
      </c>
      <c r="J7180" t="str">
        <f>_xlfn.XLOOKUP(Table1[[#This Row],[ryhmäID]],ryhmat!$A$2:$A$7,ryhmat!$B$2:$B$7)</f>
        <v>Tarvikkeet</v>
      </c>
      <c r="K7180">
        <f>Table1[[#This Row],[Myyntihinta]]-Table1[[#This Row],[Ostohinta]]</f>
        <v>6.0599999999999987</v>
      </c>
    </row>
    <row r="7181" spans="1:11" x14ac:dyDescent="0.2">
      <c r="A7181">
        <v>57679</v>
      </c>
      <c r="B7181" s="21">
        <v>45266</v>
      </c>
      <c r="C7181" s="26" t="s">
        <v>839</v>
      </c>
      <c r="D7181">
        <v>1</v>
      </c>
      <c r="E7181">
        <v>15</v>
      </c>
      <c r="F7181">
        <v>980</v>
      </c>
      <c r="G7181">
        <v>529.79999999999995</v>
      </c>
      <c r="H7181" t="str">
        <f>_xlfn.XLOOKUP(Table1[[#This Row],[MyyjäID]],myyjat!$A$2:$A$16,myyjat!$B$2:$B$16)</f>
        <v>Sohvi</v>
      </c>
      <c r="I7181">
        <f>_xlfn.XLOOKUP(Table1[[#This Row],[Tuotenumero]],tuotteet!$A$2:$A$26,tuotteet!$C$2:$C$26)</f>
        <v>3</v>
      </c>
      <c r="J7181" t="str">
        <f>_xlfn.XLOOKUP(Table1[[#This Row],[ryhmäID]],ryhmat!$A$2:$A$7,ryhmat!$B$2:$B$7)</f>
        <v>TV</v>
      </c>
      <c r="K7181">
        <f>Table1[[#This Row],[Myyntihinta]]-Table1[[#This Row],[Ostohinta]]</f>
        <v>450.20000000000005</v>
      </c>
    </row>
    <row r="7182" spans="1:11" x14ac:dyDescent="0.2">
      <c r="A7182">
        <v>57680</v>
      </c>
      <c r="B7182" s="21">
        <v>45267</v>
      </c>
      <c r="C7182" s="26" t="s">
        <v>839</v>
      </c>
      <c r="D7182">
        <v>1</v>
      </c>
      <c r="E7182">
        <v>19</v>
      </c>
      <c r="F7182">
        <v>980</v>
      </c>
      <c r="G7182">
        <v>529.79999999999995</v>
      </c>
      <c r="H7182" t="str">
        <f>_xlfn.XLOOKUP(Table1[[#This Row],[MyyjäID]],myyjat!$A$2:$A$16,myyjat!$B$2:$B$16)</f>
        <v>Valtteri</v>
      </c>
      <c r="I7182">
        <f>_xlfn.XLOOKUP(Table1[[#This Row],[Tuotenumero]],tuotteet!$A$2:$A$26,tuotteet!$C$2:$C$26)</f>
        <v>3</v>
      </c>
      <c r="J7182" t="str">
        <f>_xlfn.XLOOKUP(Table1[[#This Row],[ryhmäID]],ryhmat!$A$2:$A$7,ryhmat!$B$2:$B$7)</f>
        <v>TV</v>
      </c>
      <c r="K7182">
        <f>Table1[[#This Row],[Myyntihinta]]-Table1[[#This Row],[Ostohinta]]</f>
        <v>450.20000000000005</v>
      </c>
    </row>
    <row r="7183" spans="1:11" x14ac:dyDescent="0.2">
      <c r="A7183">
        <v>57681</v>
      </c>
      <c r="B7183" s="21">
        <v>45267</v>
      </c>
      <c r="C7183" s="26" t="s">
        <v>835</v>
      </c>
      <c r="D7183">
        <v>1</v>
      </c>
      <c r="E7183">
        <v>5</v>
      </c>
      <c r="F7183">
        <v>170</v>
      </c>
      <c r="G7183">
        <v>97.55</v>
      </c>
      <c r="H7183" t="str">
        <f>_xlfn.XLOOKUP(Table1[[#This Row],[MyyjäID]],myyjat!$A$2:$A$16,myyjat!$B$2:$B$16)</f>
        <v>Liisa</v>
      </c>
      <c r="I7183">
        <f>_xlfn.XLOOKUP(Table1[[#This Row],[Tuotenumero]],tuotteet!$A$2:$A$26,tuotteet!$C$2:$C$26)</f>
        <v>6</v>
      </c>
      <c r="J7183" t="str">
        <f>_xlfn.XLOOKUP(Table1[[#This Row],[ryhmäID]],ryhmat!$A$2:$A$7,ryhmat!$B$2:$B$7)</f>
        <v>Digiboxit</v>
      </c>
      <c r="K7183">
        <f>Table1[[#This Row],[Myyntihinta]]-Table1[[#This Row],[Ostohinta]]</f>
        <v>72.45</v>
      </c>
    </row>
    <row r="7184" spans="1:11" x14ac:dyDescent="0.2">
      <c r="A7184">
        <v>57682</v>
      </c>
      <c r="B7184" s="21">
        <v>45267</v>
      </c>
      <c r="C7184" s="26" t="s">
        <v>837</v>
      </c>
      <c r="D7184">
        <v>1</v>
      </c>
      <c r="E7184">
        <v>15</v>
      </c>
      <c r="F7184">
        <v>260</v>
      </c>
      <c r="G7184">
        <v>169.83</v>
      </c>
      <c r="H7184" t="str">
        <f>_xlfn.XLOOKUP(Table1[[#This Row],[MyyjäID]],myyjat!$A$2:$A$16,myyjat!$B$2:$B$16)</f>
        <v>Sohvi</v>
      </c>
      <c r="I7184">
        <f>_xlfn.XLOOKUP(Table1[[#This Row],[Tuotenumero]],tuotteet!$A$2:$A$26,tuotteet!$C$2:$C$26)</f>
        <v>5</v>
      </c>
      <c r="J7184" t="str">
        <f>_xlfn.XLOOKUP(Table1[[#This Row],[ryhmäID]],ryhmat!$A$2:$A$7,ryhmat!$B$2:$B$7)</f>
        <v>Konsolit</v>
      </c>
      <c r="K7184">
        <f>Table1[[#This Row],[Myyntihinta]]-Table1[[#This Row],[Ostohinta]]</f>
        <v>90.169999999999987</v>
      </c>
    </row>
    <row r="7185" spans="1:11" x14ac:dyDescent="0.2">
      <c r="A7185">
        <v>57683</v>
      </c>
      <c r="B7185" s="21">
        <v>45268</v>
      </c>
      <c r="C7185" s="26" t="s">
        <v>839</v>
      </c>
      <c r="D7185">
        <v>1</v>
      </c>
      <c r="E7185">
        <v>7</v>
      </c>
      <c r="F7185">
        <v>980</v>
      </c>
      <c r="G7185">
        <v>529.79999999999995</v>
      </c>
      <c r="H7185" t="str">
        <f>_xlfn.XLOOKUP(Table1[[#This Row],[MyyjäID]],myyjat!$A$2:$A$16,myyjat!$B$2:$B$16)</f>
        <v>Rauno</v>
      </c>
      <c r="I7185">
        <f>_xlfn.XLOOKUP(Table1[[#This Row],[Tuotenumero]],tuotteet!$A$2:$A$26,tuotteet!$C$2:$C$26)</f>
        <v>3</v>
      </c>
      <c r="J7185" t="str">
        <f>_xlfn.XLOOKUP(Table1[[#This Row],[ryhmäID]],ryhmat!$A$2:$A$7,ryhmat!$B$2:$B$7)</f>
        <v>TV</v>
      </c>
      <c r="K7185">
        <f>Table1[[#This Row],[Myyntihinta]]-Table1[[#This Row],[Ostohinta]]</f>
        <v>450.20000000000005</v>
      </c>
    </row>
    <row r="7186" spans="1:11" x14ac:dyDescent="0.2">
      <c r="A7186">
        <v>57684</v>
      </c>
      <c r="B7186" s="21">
        <v>45268</v>
      </c>
      <c r="C7186" s="26" t="s">
        <v>838</v>
      </c>
      <c r="D7186">
        <v>1</v>
      </c>
      <c r="E7186">
        <v>18</v>
      </c>
      <c r="F7186">
        <v>690</v>
      </c>
      <c r="G7186">
        <v>523.88</v>
      </c>
      <c r="H7186" t="str">
        <f>_xlfn.XLOOKUP(Table1[[#This Row],[MyyjäID]],myyjat!$A$2:$A$16,myyjat!$B$2:$B$16)</f>
        <v>Juhani</v>
      </c>
      <c r="I7186">
        <f>_xlfn.XLOOKUP(Table1[[#This Row],[Tuotenumero]],tuotteet!$A$2:$A$26,tuotteet!$C$2:$C$26)</f>
        <v>3</v>
      </c>
      <c r="J7186" t="str">
        <f>_xlfn.XLOOKUP(Table1[[#This Row],[ryhmäID]],ryhmat!$A$2:$A$7,ryhmat!$B$2:$B$7)</f>
        <v>TV</v>
      </c>
      <c r="K7186">
        <f>Table1[[#This Row],[Myyntihinta]]-Table1[[#This Row],[Ostohinta]]</f>
        <v>166.12</v>
      </c>
    </row>
    <row r="7187" spans="1:11" x14ac:dyDescent="0.2">
      <c r="A7187">
        <v>57685</v>
      </c>
      <c r="B7187" s="21">
        <v>45269</v>
      </c>
      <c r="C7187" s="26" t="s">
        <v>837</v>
      </c>
      <c r="D7187">
        <v>1</v>
      </c>
      <c r="E7187">
        <v>14</v>
      </c>
      <c r="F7187">
        <v>260</v>
      </c>
      <c r="G7187">
        <v>169.83</v>
      </c>
      <c r="H7187" t="str">
        <f>_xlfn.XLOOKUP(Table1[[#This Row],[MyyjäID]],myyjat!$A$2:$A$16,myyjat!$B$2:$B$16)</f>
        <v>Hillevi</v>
      </c>
      <c r="I7187">
        <f>_xlfn.XLOOKUP(Table1[[#This Row],[Tuotenumero]],tuotteet!$A$2:$A$26,tuotteet!$C$2:$C$26)</f>
        <v>5</v>
      </c>
      <c r="J7187" t="str">
        <f>_xlfn.XLOOKUP(Table1[[#This Row],[ryhmäID]],ryhmat!$A$2:$A$7,ryhmat!$B$2:$B$7)</f>
        <v>Konsolit</v>
      </c>
      <c r="K7187">
        <f>Table1[[#This Row],[Myyntihinta]]-Table1[[#This Row],[Ostohinta]]</f>
        <v>90.169999999999987</v>
      </c>
    </row>
    <row r="7188" spans="1:11" x14ac:dyDescent="0.2">
      <c r="A7188">
        <v>57686</v>
      </c>
      <c r="B7188" s="21">
        <v>45270</v>
      </c>
      <c r="C7188" s="26" t="s">
        <v>839</v>
      </c>
      <c r="D7188">
        <v>1</v>
      </c>
      <c r="E7188">
        <v>9</v>
      </c>
      <c r="F7188">
        <v>980</v>
      </c>
      <c r="G7188">
        <v>529.79999999999995</v>
      </c>
      <c r="H7188" t="str">
        <f>_xlfn.XLOOKUP(Table1[[#This Row],[MyyjäID]],myyjat!$A$2:$A$16,myyjat!$B$2:$B$16)</f>
        <v>Maija</v>
      </c>
      <c r="I7188">
        <f>_xlfn.XLOOKUP(Table1[[#This Row],[Tuotenumero]],tuotteet!$A$2:$A$26,tuotteet!$C$2:$C$26)</f>
        <v>3</v>
      </c>
      <c r="J7188" t="str">
        <f>_xlfn.XLOOKUP(Table1[[#This Row],[ryhmäID]],ryhmat!$A$2:$A$7,ryhmat!$B$2:$B$7)</f>
        <v>TV</v>
      </c>
      <c r="K7188">
        <f>Table1[[#This Row],[Myyntihinta]]-Table1[[#This Row],[Ostohinta]]</f>
        <v>450.20000000000005</v>
      </c>
    </row>
    <row r="7189" spans="1:11" x14ac:dyDescent="0.2">
      <c r="A7189">
        <v>57687</v>
      </c>
      <c r="B7189" s="21">
        <v>45270</v>
      </c>
      <c r="C7189" s="26" t="s">
        <v>840</v>
      </c>
      <c r="D7189">
        <v>1</v>
      </c>
      <c r="E7189">
        <v>5</v>
      </c>
      <c r="F7189">
        <v>27</v>
      </c>
      <c r="G7189">
        <v>20.94</v>
      </c>
      <c r="H7189" t="str">
        <f>_xlfn.XLOOKUP(Table1[[#This Row],[MyyjäID]],myyjat!$A$2:$A$16,myyjat!$B$2:$B$16)</f>
        <v>Liisa</v>
      </c>
      <c r="I7189">
        <f>_xlfn.XLOOKUP(Table1[[#This Row],[Tuotenumero]],tuotteet!$A$2:$A$26,tuotteet!$C$2:$C$26)</f>
        <v>4</v>
      </c>
      <c r="J7189" t="str">
        <f>_xlfn.XLOOKUP(Table1[[#This Row],[ryhmäID]],ryhmat!$A$2:$A$7,ryhmat!$B$2:$B$7)</f>
        <v>Tarvikkeet</v>
      </c>
      <c r="K7189">
        <f>Table1[[#This Row],[Myyntihinta]]-Table1[[#This Row],[Ostohinta]]</f>
        <v>6.0599999999999987</v>
      </c>
    </row>
    <row r="7190" spans="1:11" x14ac:dyDescent="0.2">
      <c r="A7190">
        <v>57688</v>
      </c>
      <c r="B7190" s="21">
        <v>45270</v>
      </c>
      <c r="C7190" s="26" t="s">
        <v>836</v>
      </c>
      <c r="D7190">
        <v>1</v>
      </c>
      <c r="E7190">
        <v>11</v>
      </c>
      <c r="F7190">
        <v>260</v>
      </c>
      <c r="G7190">
        <v>135.35</v>
      </c>
      <c r="H7190" t="str">
        <f>_xlfn.XLOOKUP(Table1[[#This Row],[MyyjäID]],myyjat!$A$2:$A$16,myyjat!$B$2:$B$16)</f>
        <v>Lisbeth</v>
      </c>
      <c r="I7190">
        <f>_xlfn.XLOOKUP(Table1[[#This Row],[Tuotenumero]],tuotteet!$A$2:$A$26,tuotteet!$C$2:$C$26)</f>
        <v>6</v>
      </c>
      <c r="J7190" t="str">
        <f>_xlfn.XLOOKUP(Table1[[#This Row],[ryhmäID]],ryhmat!$A$2:$A$7,ryhmat!$B$2:$B$7)</f>
        <v>Digiboxit</v>
      </c>
      <c r="K7190">
        <f>Table1[[#This Row],[Myyntihinta]]-Table1[[#This Row],[Ostohinta]]</f>
        <v>124.65</v>
      </c>
    </row>
    <row r="7191" spans="1:11" x14ac:dyDescent="0.2">
      <c r="A7191">
        <v>57689</v>
      </c>
      <c r="B7191" s="21">
        <v>45271</v>
      </c>
      <c r="C7191" s="26" t="s">
        <v>838</v>
      </c>
      <c r="D7191">
        <v>1</v>
      </c>
      <c r="E7191">
        <v>19</v>
      </c>
      <c r="F7191">
        <v>690</v>
      </c>
      <c r="G7191">
        <v>523.88</v>
      </c>
      <c r="H7191" t="str">
        <f>_xlfn.XLOOKUP(Table1[[#This Row],[MyyjäID]],myyjat!$A$2:$A$16,myyjat!$B$2:$B$16)</f>
        <v>Valtteri</v>
      </c>
      <c r="I7191">
        <f>_xlfn.XLOOKUP(Table1[[#This Row],[Tuotenumero]],tuotteet!$A$2:$A$26,tuotteet!$C$2:$C$26)</f>
        <v>3</v>
      </c>
      <c r="J7191" t="str">
        <f>_xlfn.XLOOKUP(Table1[[#This Row],[ryhmäID]],ryhmat!$A$2:$A$7,ryhmat!$B$2:$B$7)</f>
        <v>TV</v>
      </c>
      <c r="K7191">
        <f>Table1[[#This Row],[Myyntihinta]]-Table1[[#This Row],[Ostohinta]]</f>
        <v>166.12</v>
      </c>
    </row>
    <row r="7192" spans="1:11" x14ac:dyDescent="0.2">
      <c r="A7192">
        <v>57690</v>
      </c>
      <c r="B7192" s="21">
        <v>45271</v>
      </c>
      <c r="C7192" s="26" t="s">
        <v>837</v>
      </c>
      <c r="D7192">
        <v>1</v>
      </c>
      <c r="E7192">
        <v>10</v>
      </c>
      <c r="F7192">
        <v>260</v>
      </c>
      <c r="G7192">
        <v>169.83</v>
      </c>
      <c r="H7192" t="str">
        <f>_xlfn.XLOOKUP(Table1[[#This Row],[MyyjäID]],myyjat!$A$2:$A$16,myyjat!$B$2:$B$16)</f>
        <v>Jenni</v>
      </c>
      <c r="I7192">
        <f>_xlfn.XLOOKUP(Table1[[#This Row],[Tuotenumero]],tuotteet!$A$2:$A$26,tuotteet!$C$2:$C$26)</f>
        <v>5</v>
      </c>
      <c r="J7192" t="str">
        <f>_xlfn.XLOOKUP(Table1[[#This Row],[ryhmäID]],ryhmat!$A$2:$A$7,ryhmat!$B$2:$B$7)</f>
        <v>Konsolit</v>
      </c>
      <c r="K7192">
        <f>Table1[[#This Row],[Myyntihinta]]-Table1[[#This Row],[Ostohinta]]</f>
        <v>90.169999999999987</v>
      </c>
    </row>
    <row r="7193" spans="1:11" x14ac:dyDescent="0.2">
      <c r="A7193">
        <v>57691</v>
      </c>
      <c r="B7193" s="21">
        <v>45272</v>
      </c>
      <c r="C7193" s="26" t="s">
        <v>839</v>
      </c>
      <c r="D7193">
        <v>1</v>
      </c>
      <c r="E7193">
        <v>6</v>
      </c>
      <c r="F7193">
        <v>980</v>
      </c>
      <c r="G7193">
        <v>529.79999999999995</v>
      </c>
      <c r="H7193" t="str">
        <f>_xlfn.XLOOKUP(Table1[[#This Row],[MyyjäID]],myyjat!$A$2:$A$16,myyjat!$B$2:$B$16)</f>
        <v>Hessu</v>
      </c>
      <c r="I7193">
        <f>_xlfn.XLOOKUP(Table1[[#This Row],[Tuotenumero]],tuotteet!$A$2:$A$26,tuotteet!$C$2:$C$26)</f>
        <v>3</v>
      </c>
      <c r="J7193" t="str">
        <f>_xlfn.XLOOKUP(Table1[[#This Row],[ryhmäID]],ryhmat!$A$2:$A$7,ryhmat!$B$2:$B$7)</f>
        <v>TV</v>
      </c>
      <c r="K7193">
        <f>Table1[[#This Row],[Myyntihinta]]-Table1[[#This Row],[Ostohinta]]</f>
        <v>450.20000000000005</v>
      </c>
    </row>
    <row r="7194" spans="1:11" x14ac:dyDescent="0.2">
      <c r="A7194">
        <v>57692</v>
      </c>
      <c r="B7194" s="21">
        <v>45272</v>
      </c>
      <c r="C7194" s="26" t="s">
        <v>840</v>
      </c>
      <c r="D7194">
        <v>1</v>
      </c>
      <c r="E7194">
        <v>7</v>
      </c>
      <c r="F7194">
        <v>27</v>
      </c>
      <c r="G7194">
        <v>20.94</v>
      </c>
      <c r="H7194" t="str">
        <f>_xlfn.XLOOKUP(Table1[[#This Row],[MyyjäID]],myyjat!$A$2:$A$16,myyjat!$B$2:$B$16)</f>
        <v>Rauno</v>
      </c>
      <c r="I7194">
        <f>_xlfn.XLOOKUP(Table1[[#This Row],[Tuotenumero]],tuotteet!$A$2:$A$26,tuotteet!$C$2:$C$26)</f>
        <v>4</v>
      </c>
      <c r="J7194" t="str">
        <f>_xlfn.XLOOKUP(Table1[[#This Row],[ryhmäID]],ryhmat!$A$2:$A$7,ryhmat!$B$2:$B$7)</f>
        <v>Tarvikkeet</v>
      </c>
      <c r="K7194">
        <f>Table1[[#This Row],[Myyntihinta]]-Table1[[#This Row],[Ostohinta]]</f>
        <v>6.0599999999999987</v>
      </c>
    </row>
    <row r="7195" spans="1:11" x14ac:dyDescent="0.2">
      <c r="A7195">
        <v>57693</v>
      </c>
      <c r="B7195" s="21">
        <v>45273</v>
      </c>
      <c r="C7195" s="26" t="s">
        <v>839</v>
      </c>
      <c r="D7195">
        <v>1</v>
      </c>
      <c r="E7195">
        <v>13</v>
      </c>
      <c r="F7195">
        <v>980</v>
      </c>
      <c r="G7195">
        <v>529.79999999999995</v>
      </c>
      <c r="H7195" t="str">
        <f>_xlfn.XLOOKUP(Table1[[#This Row],[MyyjäID]],myyjat!$A$2:$A$16,myyjat!$B$2:$B$16)</f>
        <v>Mari</v>
      </c>
      <c r="I7195">
        <f>_xlfn.XLOOKUP(Table1[[#This Row],[Tuotenumero]],tuotteet!$A$2:$A$26,tuotteet!$C$2:$C$26)</f>
        <v>3</v>
      </c>
      <c r="J7195" t="str">
        <f>_xlfn.XLOOKUP(Table1[[#This Row],[ryhmäID]],ryhmat!$A$2:$A$7,ryhmat!$B$2:$B$7)</f>
        <v>TV</v>
      </c>
      <c r="K7195">
        <f>Table1[[#This Row],[Myyntihinta]]-Table1[[#This Row],[Ostohinta]]</f>
        <v>450.20000000000005</v>
      </c>
    </row>
    <row r="7196" spans="1:11" x14ac:dyDescent="0.2">
      <c r="A7196">
        <v>57694</v>
      </c>
      <c r="B7196" s="21">
        <v>45274</v>
      </c>
      <c r="C7196" s="26" t="s">
        <v>836</v>
      </c>
      <c r="D7196">
        <v>1</v>
      </c>
      <c r="E7196">
        <v>6</v>
      </c>
      <c r="F7196">
        <v>260</v>
      </c>
      <c r="G7196">
        <v>135.35</v>
      </c>
      <c r="H7196" t="str">
        <f>_xlfn.XLOOKUP(Table1[[#This Row],[MyyjäID]],myyjat!$A$2:$A$16,myyjat!$B$2:$B$16)</f>
        <v>Hessu</v>
      </c>
      <c r="I7196">
        <f>_xlfn.XLOOKUP(Table1[[#This Row],[Tuotenumero]],tuotteet!$A$2:$A$26,tuotteet!$C$2:$C$26)</f>
        <v>6</v>
      </c>
      <c r="J7196" t="str">
        <f>_xlfn.XLOOKUP(Table1[[#This Row],[ryhmäID]],ryhmat!$A$2:$A$7,ryhmat!$B$2:$B$7)</f>
        <v>Digiboxit</v>
      </c>
      <c r="K7196">
        <f>Table1[[#This Row],[Myyntihinta]]-Table1[[#This Row],[Ostohinta]]</f>
        <v>124.65</v>
      </c>
    </row>
    <row r="7197" spans="1:11" x14ac:dyDescent="0.2">
      <c r="A7197">
        <v>57695</v>
      </c>
      <c r="B7197" s="21">
        <v>45274</v>
      </c>
      <c r="C7197" s="26" t="s">
        <v>835</v>
      </c>
      <c r="D7197">
        <v>1</v>
      </c>
      <c r="E7197">
        <v>14</v>
      </c>
      <c r="F7197">
        <v>170</v>
      </c>
      <c r="G7197">
        <v>97.55</v>
      </c>
      <c r="H7197" t="str">
        <f>_xlfn.XLOOKUP(Table1[[#This Row],[MyyjäID]],myyjat!$A$2:$A$16,myyjat!$B$2:$B$16)</f>
        <v>Hillevi</v>
      </c>
      <c r="I7197">
        <f>_xlfn.XLOOKUP(Table1[[#This Row],[Tuotenumero]],tuotteet!$A$2:$A$26,tuotteet!$C$2:$C$26)</f>
        <v>6</v>
      </c>
      <c r="J7197" t="str">
        <f>_xlfn.XLOOKUP(Table1[[#This Row],[ryhmäID]],ryhmat!$A$2:$A$7,ryhmat!$B$2:$B$7)</f>
        <v>Digiboxit</v>
      </c>
      <c r="K7197">
        <f>Table1[[#This Row],[Myyntihinta]]-Table1[[#This Row],[Ostohinta]]</f>
        <v>72.45</v>
      </c>
    </row>
    <row r="7198" spans="1:11" x14ac:dyDescent="0.2">
      <c r="A7198">
        <v>57696</v>
      </c>
      <c r="B7198" s="21">
        <v>45275</v>
      </c>
      <c r="C7198" s="26" t="s">
        <v>837</v>
      </c>
      <c r="D7198">
        <v>1</v>
      </c>
      <c r="E7198">
        <v>7</v>
      </c>
      <c r="F7198">
        <v>260</v>
      </c>
      <c r="G7198">
        <v>169.83</v>
      </c>
      <c r="H7198" t="str">
        <f>_xlfn.XLOOKUP(Table1[[#This Row],[MyyjäID]],myyjat!$A$2:$A$16,myyjat!$B$2:$B$16)</f>
        <v>Rauno</v>
      </c>
      <c r="I7198">
        <f>_xlfn.XLOOKUP(Table1[[#This Row],[Tuotenumero]],tuotteet!$A$2:$A$26,tuotteet!$C$2:$C$26)</f>
        <v>5</v>
      </c>
      <c r="J7198" t="str">
        <f>_xlfn.XLOOKUP(Table1[[#This Row],[ryhmäID]],ryhmat!$A$2:$A$7,ryhmat!$B$2:$B$7)</f>
        <v>Konsolit</v>
      </c>
      <c r="K7198">
        <f>Table1[[#This Row],[Myyntihinta]]-Table1[[#This Row],[Ostohinta]]</f>
        <v>90.169999999999987</v>
      </c>
    </row>
    <row r="7199" spans="1:11" x14ac:dyDescent="0.2">
      <c r="A7199">
        <v>57697</v>
      </c>
      <c r="B7199" s="21">
        <v>45275</v>
      </c>
      <c r="C7199" s="26" t="s">
        <v>839</v>
      </c>
      <c r="D7199">
        <v>1</v>
      </c>
      <c r="E7199">
        <v>13</v>
      </c>
      <c r="F7199">
        <v>980</v>
      </c>
      <c r="G7199">
        <v>529.79999999999995</v>
      </c>
      <c r="H7199" t="str">
        <f>_xlfn.XLOOKUP(Table1[[#This Row],[MyyjäID]],myyjat!$A$2:$A$16,myyjat!$B$2:$B$16)</f>
        <v>Mari</v>
      </c>
      <c r="I7199">
        <f>_xlfn.XLOOKUP(Table1[[#This Row],[Tuotenumero]],tuotteet!$A$2:$A$26,tuotteet!$C$2:$C$26)</f>
        <v>3</v>
      </c>
      <c r="J7199" t="str">
        <f>_xlfn.XLOOKUP(Table1[[#This Row],[ryhmäID]],ryhmat!$A$2:$A$7,ryhmat!$B$2:$B$7)</f>
        <v>TV</v>
      </c>
      <c r="K7199">
        <f>Table1[[#This Row],[Myyntihinta]]-Table1[[#This Row],[Ostohinta]]</f>
        <v>450.20000000000005</v>
      </c>
    </row>
    <row r="7200" spans="1:11" x14ac:dyDescent="0.2">
      <c r="A7200">
        <v>57698</v>
      </c>
      <c r="B7200" s="21">
        <v>45275</v>
      </c>
      <c r="C7200" s="26" t="s">
        <v>834</v>
      </c>
      <c r="D7200">
        <v>1</v>
      </c>
      <c r="E7200">
        <v>3</v>
      </c>
      <c r="F7200">
        <v>245</v>
      </c>
      <c r="G7200">
        <v>179.41</v>
      </c>
      <c r="H7200" t="str">
        <f>_xlfn.XLOOKUP(Table1[[#This Row],[MyyjäID]],myyjat!$A$2:$A$16,myyjat!$B$2:$B$16)</f>
        <v>Pekka</v>
      </c>
      <c r="I7200">
        <f>_xlfn.XLOOKUP(Table1[[#This Row],[Tuotenumero]],tuotteet!$A$2:$A$26,tuotteet!$C$2:$C$26)</f>
        <v>2</v>
      </c>
      <c r="J7200" t="str">
        <f>_xlfn.XLOOKUP(Table1[[#This Row],[ryhmäID]],ryhmat!$A$2:$A$7,ryhmat!$B$2:$B$7)</f>
        <v>Kuvantoisto</v>
      </c>
      <c r="K7200">
        <f>Table1[[#This Row],[Myyntihinta]]-Table1[[#This Row],[Ostohinta]]</f>
        <v>65.59</v>
      </c>
    </row>
    <row r="7201" spans="1:11" x14ac:dyDescent="0.2">
      <c r="A7201">
        <v>57699</v>
      </c>
      <c r="B7201" s="21">
        <v>45276</v>
      </c>
      <c r="C7201" s="26" t="s">
        <v>838</v>
      </c>
      <c r="D7201">
        <v>1</v>
      </c>
      <c r="E7201">
        <v>7</v>
      </c>
      <c r="F7201">
        <v>690</v>
      </c>
      <c r="G7201">
        <v>523.88</v>
      </c>
      <c r="H7201" t="str">
        <f>_xlfn.XLOOKUP(Table1[[#This Row],[MyyjäID]],myyjat!$A$2:$A$16,myyjat!$B$2:$B$16)</f>
        <v>Rauno</v>
      </c>
      <c r="I7201">
        <f>_xlfn.XLOOKUP(Table1[[#This Row],[Tuotenumero]],tuotteet!$A$2:$A$26,tuotteet!$C$2:$C$26)</f>
        <v>3</v>
      </c>
      <c r="J7201" t="str">
        <f>_xlfn.XLOOKUP(Table1[[#This Row],[ryhmäID]],ryhmat!$A$2:$A$7,ryhmat!$B$2:$B$7)</f>
        <v>TV</v>
      </c>
      <c r="K7201">
        <f>Table1[[#This Row],[Myyntihinta]]-Table1[[#This Row],[Ostohinta]]</f>
        <v>166.12</v>
      </c>
    </row>
    <row r="7202" spans="1:11" x14ac:dyDescent="0.2">
      <c r="A7202">
        <v>57700</v>
      </c>
      <c r="B7202" s="21">
        <v>45276</v>
      </c>
      <c r="C7202" s="26" t="s">
        <v>840</v>
      </c>
      <c r="D7202">
        <v>1</v>
      </c>
      <c r="E7202">
        <v>7</v>
      </c>
      <c r="F7202">
        <v>27</v>
      </c>
      <c r="G7202">
        <v>20.94</v>
      </c>
      <c r="H7202" t="str">
        <f>_xlfn.XLOOKUP(Table1[[#This Row],[MyyjäID]],myyjat!$A$2:$A$16,myyjat!$B$2:$B$16)</f>
        <v>Rauno</v>
      </c>
      <c r="I7202">
        <f>_xlfn.XLOOKUP(Table1[[#This Row],[Tuotenumero]],tuotteet!$A$2:$A$26,tuotteet!$C$2:$C$26)</f>
        <v>4</v>
      </c>
      <c r="J7202" t="str">
        <f>_xlfn.XLOOKUP(Table1[[#This Row],[ryhmäID]],ryhmat!$A$2:$A$7,ryhmat!$B$2:$B$7)</f>
        <v>Tarvikkeet</v>
      </c>
      <c r="K7202">
        <f>Table1[[#This Row],[Myyntihinta]]-Table1[[#This Row],[Ostohinta]]</f>
        <v>6.0599999999999987</v>
      </c>
    </row>
    <row r="7203" spans="1:11" x14ac:dyDescent="0.2">
      <c r="A7203">
        <v>57701</v>
      </c>
      <c r="B7203" s="21">
        <v>45277</v>
      </c>
      <c r="C7203" s="26" t="s">
        <v>839</v>
      </c>
      <c r="D7203">
        <v>1</v>
      </c>
      <c r="E7203">
        <v>18</v>
      </c>
      <c r="F7203">
        <v>980</v>
      </c>
      <c r="G7203">
        <v>529.79999999999995</v>
      </c>
      <c r="H7203" t="str">
        <f>_xlfn.XLOOKUP(Table1[[#This Row],[MyyjäID]],myyjat!$A$2:$A$16,myyjat!$B$2:$B$16)</f>
        <v>Juhani</v>
      </c>
      <c r="I7203">
        <f>_xlfn.XLOOKUP(Table1[[#This Row],[Tuotenumero]],tuotteet!$A$2:$A$26,tuotteet!$C$2:$C$26)</f>
        <v>3</v>
      </c>
      <c r="J7203" t="str">
        <f>_xlfn.XLOOKUP(Table1[[#This Row],[ryhmäID]],ryhmat!$A$2:$A$7,ryhmat!$B$2:$B$7)</f>
        <v>TV</v>
      </c>
      <c r="K7203">
        <f>Table1[[#This Row],[Myyntihinta]]-Table1[[#This Row],[Ostohinta]]</f>
        <v>450.20000000000005</v>
      </c>
    </row>
    <row r="7204" spans="1:11" x14ac:dyDescent="0.2">
      <c r="A7204">
        <v>57702</v>
      </c>
      <c r="B7204" s="21">
        <v>45278</v>
      </c>
      <c r="C7204" s="26" t="s">
        <v>837</v>
      </c>
      <c r="D7204">
        <v>1</v>
      </c>
      <c r="E7204">
        <v>5</v>
      </c>
      <c r="F7204">
        <v>260</v>
      </c>
      <c r="G7204">
        <v>169.83</v>
      </c>
      <c r="H7204" t="str">
        <f>_xlfn.XLOOKUP(Table1[[#This Row],[MyyjäID]],myyjat!$A$2:$A$16,myyjat!$B$2:$B$16)</f>
        <v>Liisa</v>
      </c>
      <c r="I7204">
        <f>_xlfn.XLOOKUP(Table1[[#This Row],[Tuotenumero]],tuotteet!$A$2:$A$26,tuotteet!$C$2:$C$26)</f>
        <v>5</v>
      </c>
      <c r="J7204" t="str">
        <f>_xlfn.XLOOKUP(Table1[[#This Row],[ryhmäID]],ryhmat!$A$2:$A$7,ryhmat!$B$2:$B$7)</f>
        <v>Konsolit</v>
      </c>
      <c r="K7204">
        <f>Table1[[#This Row],[Myyntihinta]]-Table1[[#This Row],[Ostohinta]]</f>
        <v>90.169999999999987</v>
      </c>
    </row>
    <row r="7205" spans="1:11" x14ac:dyDescent="0.2">
      <c r="A7205">
        <v>57703</v>
      </c>
      <c r="B7205" s="21">
        <v>45279</v>
      </c>
      <c r="C7205" s="26" t="s">
        <v>834</v>
      </c>
      <c r="D7205">
        <v>1</v>
      </c>
      <c r="E7205">
        <v>7</v>
      </c>
      <c r="F7205">
        <v>245</v>
      </c>
      <c r="G7205">
        <v>179.41</v>
      </c>
      <c r="H7205" t="str">
        <f>_xlfn.XLOOKUP(Table1[[#This Row],[MyyjäID]],myyjat!$A$2:$A$16,myyjat!$B$2:$B$16)</f>
        <v>Rauno</v>
      </c>
      <c r="I7205">
        <f>_xlfn.XLOOKUP(Table1[[#This Row],[Tuotenumero]],tuotteet!$A$2:$A$26,tuotteet!$C$2:$C$26)</f>
        <v>2</v>
      </c>
      <c r="J7205" t="str">
        <f>_xlfn.XLOOKUP(Table1[[#This Row],[ryhmäID]],ryhmat!$A$2:$A$7,ryhmat!$B$2:$B$7)</f>
        <v>Kuvantoisto</v>
      </c>
      <c r="K7205">
        <f>Table1[[#This Row],[Myyntihinta]]-Table1[[#This Row],[Ostohinta]]</f>
        <v>65.59</v>
      </c>
    </row>
    <row r="7206" spans="1:11" x14ac:dyDescent="0.2">
      <c r="A7206">
        <v>57704</v>
      </c>
      <c r="B7206" s="21">
        <v>45279</v>
      </c>
      <c r="C7206" s="26" t="s">
        <v>839</v>
      </c>
      <c r="D7206">
        <v>1</v>
      </c>
      <c r="E7206">
        <v>11</v>
      </c>
      <c r="F7206">
        <v>980</v>
      </c>
      <c r="G7206">
        <v>529.79999999999995</v>
      </c>
      <c r="H7206" t="str">
        <f>_xlfn.XLOOKUP(Table1[[#This Row],[MyyjäID]],myyjat!$A$2:$A$16,myyjat!$B$2:$B$16)</f>
        <v>Lisbeth</v>
      </c>
      <c r="I7206">
        <f>_xlfn.XLOOKUP(Table1[[#This Row],[Tuotenumero]],tuotteet!$A$2:$A$26,tuotteet!$C$2:$C$26)</f>
        <v>3</v>
      </c>
      <c r="J7206" t="str">
        <f>_xlfn.XLOOKUP(Table1[[#This Row],[ryhmäID]],ryhmat!$A$2:$A$7,ryhmat!$B$2:$B$7)</f>
        <v>TV</v>
      </c>
      <c r="K7206">
        <f>Table1[[#This Row],[Myyntihinta]]-Table1[[#This Row],[Ostohinta]]</f>
        <v>450.20000000000005</v>
      </c>
    </row>
    <row r="7207" spans="1:11" x14ac:dyDescent="0.2">
      <c r="A7207">
        <v>57705</v>
      </c>
      <c r="B7207" s="21">
        <v>45280</v>
      </c>
      <c r="C7207" s="26" t="s">
        <v>839</v>
      </c>
      <c r="D7207">
        <v>1</v>
      </c>
      <c r="E7207">
        <v>11</v>
      </c>
      <c r="F7207">
        <v>980</v>
      </c>
      <c r="G7207">
        <v>529.79999999999995</v>
      </c>
      <c r="H7207" t="str">
        <f>_xlfn.XLOOKUP(Table1[[#This Row],[MyyjäID]],myyjat!$A$2:$A$16,myyjat!$B$2:$B$16)</f>
        <v>Lisbeth</v>
      </c>
      <c r="I7207">
        <f>_xlfn.XLOOKUP(Table1[[#This Row],[Tuotenumero]],tuotteet!$A$2:$A$26,tuotteet!$C$2:$C$26)</f>
        <v>3</v>
      </c>
      <c r="J7207" t="str">
        <f>_xlfn.XLOOKUP(Table1[[#This Row],[ryhmäID]],ryhmat!$A$2:$A$7,ryhmat!$B$2:$B$7)</f>
        <v>TV</v>
      </c>
      <c r="K7207">
        <f>Table1[[#This Row],[Myyntihinta]]-Table1[[#This Row],[Ostohinta]]</f>
        <v>450.20000000000005</v>
      </c>
    </row>
    <row r="7208" spans="1:11" x14ac:dyDescent="0.2">
      <c r="A7208">
        <v>57706</v>
      </c>
      <c r="B7208" s="21">
        <v>45280</v>
      </c>
      <c r="C7208" s="26" t="s">
        <v>840</v>
      </c>
      <c r="D7208">
        <v>1</v>
      </c>
      <c r="E7208">
        <v>19</v>
      </c>
      <c r="F7208">
        <v>27</v>
      </c>
      <c r="G7208">
        <v>20.94</v>
      </c>
      <c r="H7208" t="str">
        <f>_xlfn.XLOOKUP(Table1[[#This Row],[MyyjäID]],myyjat!$A$2:$A$16,myyjat!$B$2:$B$16)</f>
        <v>Valtteri</v>
      </c>
      <c r="I7208">
        <f>_xlfn.XLOOKUP(Table1[[#This Row],[Tuotenumero]],tuotteet!$A$2:$A$26,tuotteet!$C$2:$C$26)</f>
        <v>4</v>
      </c>
      <c r="J7208" t="str">
        <f>_xlfn.XLOOKUP(Table1[[#This Row],[ryhmäID]],ryhmat!$A$2:$A$7,ryhmat!$B$2:$B$7)</f>
        <v>Tarvikkeet</v>
      </c>
      <c r="K7208">
        <f>Table1[[#This Row],[Myyntihinta]]-Table1[[#This Row],[Ostohinta]]</f>
        <v>6.0599999999999987</v>
      </c>
    </row>
    <row r="7209" spans="1:11" x14ac:dyDescent="0.2">
      <c r="A7209">
        <v>57707</v>
      </c>
      <c r="B7209" s="21">
        <v>45281</v>
      </c>
      <c r="C7209" s="26" t="s">
        <v>838</v>
      </c>
      <c r="D7209">
        <v>1</v>
      </c>
      <c r="E7209">
        <v>6</v>
      </c>
      <c r="F7209">
        <v>690</v>
      </c>
      <c r="G7209">
        <v>523.88</v>
      </c>
      <c r="H7209" t="str">
        <f>_xlfn.XLOOKUP(Table1[[#This Row],[MyyjäID]],myyjat!$A$2:$A$16,myyjat!$B$2:$B$16)</f>
        <v>Hessu</v>
      </c>
      <c r="I7209">
        <f>_xlfn.XLOOKUP(Table1[[#This Row],[Tuotenumero]],tuotteet!$A$2:$A$26,tuotteet!$C$2:$C$26)</f>
        <v>3</v>
      </c>
      <c r="J7209" t="str">
        <f>_xlfn.XLOOKUP(Table1[[#This Row],[ryhmäID]],ryhmat!$A$2:$A$7,ryhmat!$B$2:$B$7)</f>
        <v>TV</v>
      </c>
      <c r="K7209">
        <f>Table1[[#This Row],[Myyntihinta]]-Table1[[#This Row],[Ostohinta]]</f>
        <v>166.12</v>
      </c>
    </row>
    <row r="7210" spans="1:11" x14ac:dyDescent="0.2">
      <c r="A7210">
        <v>57708</v>
      </c>
      <c r="B7210" s="21">
        <v>45281</v>
      </c>
      <c r="C7210" s="26" t="s">
        <v>837</v>
      </c>
      <c r="D7210">
        <v>1</v>
      </c>
      <c r="E7210">
        <v>16</v>
      </c>
      <c r="F7210">
        <v>260</v>
      </c>
      <c r="G7210">
        <v>169.83</v>
      </c>
      <c r="H7210" t="str">
        <f>_xlfn.XLOOKUP(Table1[[#This Row],[MyyjäID]],myyjat!$A$2:$A$16,myyjat!$B$2:$B$16)</f>
        <v>Sanni</v>
      </c>
      <c r="I7210">
        <f>_xlfn.XLOOKUP(Table1[[#This Row],[Tuotenumero]],tuotteet!$A$2:$A$26,tuotteet!$C$2:$C$26)</f>
        <v>5</v>
      </c>
      <c r="J7210" t="str">
        <f>_xlfn.XLOOKUP(Table1[[#This Row],[ryhmäID]],ryhmat!$A$2:$A$7,ryhmat!$B$2:$B$7)</f>
        <v>Konsolit</v>
      </c>
      <c r="K7210">
        <f>Table1[[#This Row],[Myyntihinta]]-Table1[[#This Row],[Ostohinta]]</f>
        <v>90.169999999999987</v>
      </c>
    </row>
    <row r="7211" spans="1:11" x14ac:dyDescent="0.2">
      <c r="A7211">
        <v>57709</v>
      </c>
      <c r="B7211" s="21">
        <v>45282</v>
      </c>
      <c r="C7211" s="26" t="s">
        <v>839</v>
      </c>
      <c r="D7211">
        <v>1</v>
      </c>
      <c r="E7211">
        <v>3</v>
      </c>
      <c r="F7211">
        <v>980</v>
      </c>
      <c r="G7211">
        <v>529.79999999999995</v>
      </c>
      <c r="H7211" t="str">
        <f>_xlfn.XLOOKUP(Table1[[#This Row],[MyyjäID]],myyjat!$A$2:$A$16,myyjat!$B$2:$B$16)</f>
        <v>Pekka</v>
      </c>
      <c r="I7211">
        <f>_xlfn.XLOOKUP(Table1[[#This Row],[Tuotenumero]],tuotteet!$A$2:$A$26,tuotteet!$C$2:$C$26)</f>
        <v>3</v>
      </c>
      <c r="J7211" t="str">
        <f>_xlfn.XLOOKUP(Table1[[#This Row],[ryhmäID]],ryhmat!$A$2:$A$7,ryhmat!$B$2:$B$7)</f>
        <v>TV</v>
      </c>
      <c r="K7211">
        <f>Table1[[#This Row],[Myyntihinta]]-Table1[[#This Row],[Ostohinta]]</f>
        <v>450.20000000000005</v>
      </c>
    </row>
    <row r="7212" spans="1:11" x14ac:dyDescent="0.2">
      <c r="A7212">
        <v>57710</v>
      </c>
      <c r="B7212" s="21">
        <v>45282</v>
      </c>
      <c r="C7212" s="26" t="s">
        <v>836</v>
      </c>
      <c r="D7212">
        <v>1</v>
      </c>
      <c r="E7212">
        <v>7</v>
      </c>
      <c r="F7212">
        <v>260</v>
      </c>
      <c r="G7212">
        <v>135.35</v>
      </c>
      <c r="H7212" t="str">
        <f>_xlfn.XLOOKUP(Table1[[#This Row],[MyyjäID]],myyjat!$A$2:$A$16,myyjat!$B$2:$B$16)</f>
        <v>Rauno</v>
      </c>
      <c r="I7212">
        <f>_xlfn.XLOOKUP(Table1[[#This Row],[Tuotenumero]],tuotteet!$A$2:$A$26,tuotteet!$C$2:$C$26)</f>
        <v>6</v>
      </c>
      <c r="J7212" t="str">
        <f>_xlfn.XLOOKUP(Table1[[#This Row],[ryhmäID]],ryhmat!$A$2:$A$7,ryhmat!$B$2:$B$7)</f>
        <v>Digiboxit</v>
      </c>
      <c r="K7212">
        <f>Table1[[#This Row],[Myyntihinta]]-Table1[[#This Row],[Ostohinta]]</f>
        <v>124.65</v>
      </c>
    </row>
    <row r="7213" spans="1:11" x14ac:dyDescent="0.2">
      <c r="A7213">
        <v>57711</v>
      </c>
      <c r="B7213" s="21">
        <v>45282</v>
      </c>
      <c r="C7213" s="26" t="s">
        <v>835</v>
      </c>
      <c r="D7213">
        <v>1</v>
      </c>
      <c r="E7213">
        <v>5</v>
      </c>
      <c r="F7213">
        <v>170</v>
      </c>
      <c r="G7213">
        <v>97.55</v>
      </c>
      <c r="H7213" t="str">
        <f>_xlfn.XLOOKUP(Table1[[#This Row],[MyyjäID]],myyjat!$A$2:$A$16,myyjat!$B$2:$B$16)</f>
        <v>Liisa</v>
      </c>
      <c r="I7213">
        <f>_xlfn.XLOOKUP(Table1[[#This Row],[Tuotenumero]],tuotteet!$A$2:$A$26,tuotteet!$C$2:$C$26)</f>
        <v>6</v>
      </c>
      <c r="J7213" t="str">
        <f>_xlfn.XLOOKUP(Table1[[#This Row],[ryhmäID]],ryhmat!$A$2:$A$7,ryhmat!$B$2:$B$7)</f>
        <v>Digiboxit</v>
      </c>
      <c r="K7213">
        <f>Table1[[#This Row],[Myyntihinta]]-Table1[[#This Row],[Ostohinta]]</f>
        <v>72.45</v>
      </c>
    </row>
    <row r="7214" spans="1:11" x14ac:dyDescent="0.2">
      <c r="A7214">
        <v>57712</v>
      </c>
      <c r="B7214" s="21">
        <v>45283</v>
      </c>
      <c r="C7214" s="26" t="s">
        <v>837</v>
      </c>
      <c r="D7214">
        <v>1</v>
      </c>
      <c r="E7214">
        <v>3</v>
      </c>
      <c r="F7214">
        <v>260</v>
      </c>
      <c r="G7214">
        <v>169.83</v>
      </c>
      <c r="H7214" t="str">
        <f>_xlfn.XLOOKUP(Table1[[#This Row],[MyyjäID]],myyjat!$A$2:$A$16,myyjat!$B$2:$B$16)</f>
        <v>Pekka</v>
      </c>
      <c r="I7214">
        <f>_xlfn.XLOOKUP(Table1[[#This Row],[Tuotenumero]],tuotteet!$A$2:$A$26,tuotteet!$C$2:$C$26)</f>
        <v>5</v>
      </c>
      <c r="J7214" t="str">
        <f>_xlfn.XLOOKUP(Table1[[#This Row],[ryhmäID]],ryhmat!$A$2:$A$7,ryhmat!$B$2:$B$7)</f>
        <v>Konsolit</v>
      </c>
      <c r="K7214">
        <f>Table1[[#This Row],[Myyntihinta]]-Table1[[#This Row],[Ostohinta]]</f>
        <v>90.169999999999987</v>
      </c>
    </row>
    <row r="7215" spans="1:11" x14ac:dyDescent="0.2">
      <c r="A7215">
        <v>57713</v>
      </c>
      <c r="B7215" s="21">
        <v>45283</v>
      </c>
      <c r="C7215" s="26" t="s">
        <v>839</v>
      </c>
      <c r="D7215">
        <v>1</v>
      </c>
      <c r="E7215">
        <v>6</v>
      </c>
      <c r="F7215">
        <v>980</v>
      </c>
      <c r="G7215">
        <v>529.79999999999995</v>
      </c>
      <c r="H7215" t="str">
        <f>_xlfn.XLOOKUP(Table1[[#This Row],[MyyjäID]],myyjat!$A$2:$A$16,myyjat!$B$2:$B$16)</f>
        <v>Hessu</v>
      </c>
      <c r="I7215">
        <f>_xlfn.XLOOKUP(Table1[[#This Row],[Tuotenumero]],tuotteet!$A$2:$A$26,tuotteet!$C$2:$C$26)</f>
        <v>3</v>
      </c>
      <c r="J7215" t="str">
        <f>_xlfn.XLOOKUP(Table1[[#This Row],[ryhmäID]],ryhmat!$A$2:$A$7,ryhmat!$B$2:$B$7)</f>
        <v>TV</v>
      </c>
      <c r="K7215">
        <f>Table1[[#This Row],[Myyntihinta]]-Table1[[#This Row],[Ostohinta]]</f>
        <v>450.20000000000005</v>
      </c>
    </row>
    <row r="7216" spans="1:11" x14ac:dyDescent="0.2">
      <c r="A7216">
        <v>57714</v>
      </c>
      <c r="B7216" s="21">
        <v>45284</v>
      </c>
      <c r="C7216" s="26" t="s">
        <v>838</v>
      </c>
      <c r="D7216">
        <v>1</v>
      </c>
      <c r="E7216">
        <v>5</v>
      </c>
      <c r="F7216">
        <v>690</v>
      </c>
      <c r="G7216">
        <v>523.88</v>
      </c>
      <c r="H7216" t="str">
        <f>_xlfn.XLOOKUP(Table1[[#This Row],[MyyjäID]],myyjat!$A$2:$A$16,myyjat!$B$2:$B$16)</f>
        <v>Liisa</v>
      </c>
      <c r="I7216">
        <f>_xlfn.XLOOKUP(Table1[[#This Row],[Tuotenumero]],tuotteet!$A$2:$A$26,tuotteet!$C$2:$C$26)</f>
        <v>3</v>
      </c>
      <c r="J7216" t="str">
        <f>_xlfn.XLOOKUP(Table1[[#This Row],[ryhmäID]],ryhmat!$A$2:$A$7,ryhmat!$B$2:$B$7)</f>
        <v>TV</v>
      </c>
      <c r="K7216">
        <f>Table1[[#This Row],[Myyntihinta]]-Table1[[#This Row],[Ostohinta]]</f>
        <v>166.12</v>
      </c>
    </row>
    <row r="7217" spans="1:11" x14ac:dyDescent="0.2">
      <c r="A7217">
        <v>57715</v>
      </c>
      <c r="B7217" s="21">
        <v>45284</v>
      </c>
      <c r="C7217" s="26" t="s">
        <v>834</v>
      </c>
      <c r="D7217">
        <v>1</v>
      </c>
      <c r="E7217">
        <v>7</v>
      </c>
      <c r="F7217">
        <v>245</v>
      </c>
      <c r="G7217">
        <v>179.41</v>
      </c>
      <c r="H7217" t="str">
        <f>_xlfn.XLOOKUP(Table1[[#This Row],[MyyjäID]],myyjat!$A$2:$A$16,myyjat!$B$2:$B$16)</f>
        <v>Rauno</v>
      </c>
      <c r="I7217">
        <f>_xlfn.XLOOKUP(Table1[[#This Row],[Tuotenumero]],tuotteet!$A$2:$A$26,tuotteet!$C$2:$C$26)</f>
        <v>2</v>
      </c>
      <c r="J7217" t="str">
        <f>_xlfn.XLOOKUP(Table1[[#This Row],[ryhmäID]],ryhmat!$A$2:$A$7,ryhmat!$B$2:$B$7)</f>
        <v>Kuvantoisto</v>
      </c>
      <c r="K7217">
        <f>Table1[[#This Row],[Myyntihinta]]-Table1[[#This Row],[Ostohinta]]</f>
        <v>65.59</v>
      </c>
    </row>
    <row r="7218" spans="1:11" x14ac:dyDescent="0.2">
      <c r="A7218">
        <v>57716</v>
      </c>
      <c r="B7218" s="21">
        <v>45284</v>
      </c>
      <c r="C7218" s="26" t="s">
        <v>840</v>
      </c>
      <c r="D7218">
        <v>1</v>
      </c>
      <c r="E7218">
        <v>5</v>
      </c>
      <c r="F7218">
        <v>27</v>
      </c>
      <c r="G7218">
        <v>20.94</v>
      </c>
      <c r="H7218" t="str">
        <f>_xlfn.XLOOKUP(Table1[[#This Row],[MyyjäID]],myyjat!$A$2:$A$16,myyjat!$B$2:$B$16)</f>
        <v>Liisa</v>
      </c>
      <c r="I7218">
        <f>_xlfn.XLOOKUP(Table1[[#This Row],[Tuotenumero]],tuotteet!$A$2:$A$26,tuotteet!$C$2:$C$26)</f>
        <v>4</v>
      </c>
      <c r="J7218" t="str">
        <f>_xlfn.XLOOKUP(Table1[[#This Row],[ryhmäID]],ryhmat!$A$2:$A$7,ryhmat!$B$2:$B$7)</f>
        <v>Tarvikkeet</v>
      </c>
      <c r="K7218">
        <f>Table1[[#This Row],[Myyntihinta]]-Table1[[#This Row],[Ostohinta]]</f>
        <v>6.0599999999999987</v>
      </c>
    </row>
    <row r="7219" spans="1:11" x14ac:dyDescent="0.2">
      <c r="A7219">
        <v>57717</v>
      </c>
      <c r="B7219" s="21">
        <v>45284</v>
      </c>
      <c r="C7219" s="26" t="s">
        <v>839</v>
      </c>
      <c r="D7219">
        <v>1</v>
      </c>
      <c r="E7219">
        <v>1</v>
      </c>
      <c r="F7219">
        <v>980</v>
      </c>
      <c r="G7219">
        <v>529.79999999999995</v>
      </c>
      <c r="H7219" t="str">
        <f>_xlfn.XLOOKUP(Table1[[#This Row],[MyyjäID]],myyjat!$A$2:$A$16,myyjat!$B$2:$B$16)</f>
        <v>Jani</v>
      </c>
      <c r="I7219">
        <f>_xlfn.XLOOKUP(Table1[[#This Row],[Tuotenumero]],tuotteet!$A$2:$A$26,tuotteet!$C$2:$C$26)</f>
        <v>3</v>
      </c>
      <c r="J7219" t="str">
        <f>_xlfn.XLOOKUP(Table1[[#This Row],[ryhmäID]],ryhmat!$A$2:$A$7,ryhmat!$B$2:$B$7)</f>
        <v>TV</v>
      </c>
      <c r="K7219">
        <f>Table1[[#This Row],[Myyntihinta]]-Table1[[#This Row],[Ostohinta]]</f>
        <v>450.20000000000005</v>
      </c>
    </row>
    <row r="7220" spans="1:11" x14ac:dyDescent="0.2">
      <c r="A7220">
        <v>57718</v>
      </c>
      <c r="B7220" s="21">
        <v>45285</v>
      </c>
      <c r="C7220" s="26" t="s">
        <v>839</v>
      </c>
      <c r="D7220">
        <v>1</v>
      </c>
      <c r="E7220">
        <v>16</v>
      </c>
      <c r="F7220">
        <v>980</v>
      </c>
      <c r="G7220">
        <v>529.79999999999995</v>
      </c>
      <c r="H7220" t="str">
        <f>_xlfn.XLOOKUP(Table1[[#This Row],[MyyjäID]],myyjat!$A$2:$A$16,myyjat!$B$2:$B$16)</f>
        <v>Sanni</v>
      </c>
      <c r="I7220">
        <f>_xlfn.XLOOKUP(Table1[[#This Row],[Tuotenumero]],tuotteet!$A$2:$A$26,tuotteet!$C$2:$C$26)</f>
        <v>3</v>
      </c>
      <c r="J7220" t="str">
        <f>_xlfn.XLOOKUP(Table1[[#This Row],[ryhmäID]],ryhmat!$A$2:$A$7,ryhmat!$B$2:$B$7)</f>
        <v>TV</v>
      </c>
      <c r="K7220">
        <f>Table1[[#This Row],[Myyntihinta]]-Table1[[#This Row],[Ostohinta]]</f>
        <v>450.20000000000005</v>
      </c>
    </row>
    <row r="7221" spans="1:11" x14ac:dyDescent="0.2">
      <c r="A7221">
        <v>57719</v>
      </c>
      <c r="B7221" s="21">
        <v>45285</v>
      </c>
      <c r="C7221" s="26" t="s">
        <v>836</v>
      </c>
      <c r="D7221">
        <v>1</v>
      </c>
      <c r="E7221">
        <v>5</v>
      </c>
      <c r="F7221">
        <v>260</v>
      </c>
      <c r="G7221">
        <v>135.35</v>
      </c>
      <c r="H7221" t="str">
        <f>_xlfn.XLOOKUP(Table1[[#This Row],[MyyjäID]],myyjat!$A$2:$A$16,myyjat!$B$2:$B$16)</f>
        <v>Liisa</v>
      </c>
      <c r="I7221">
        <f>_xlfn.XLOOKUP(Table1[[#This Row],[Tuotenumero]],tuotteet!$A$2:$A$26,tuotteet!$C$2:$C$26)</f>
        <v>6</v>
      </c>
      <c r="J7221" t="str">
        <f>_xlfn.XLOOKUP(Table1[[#This Row],[ryhmäID]],ryhmat!$A$2:$A$7,ryhmat!$B$2:$B$7)</f>
        <v>Digiboxit</v>
      </c>
      <c r="K7221">
        <f>Table1[[#This Row],[Myyntihinta]]-Table1[[#This Row],[Ostohinta]]</f>
        <v>124.65</v>
      </c>
    </row>
    <row r="7222" spans="1:11" x14ac:dyDescent="0.2">
      <c r="A7222">
        <v>57720</v>
      </c>
      <c r="B7222" s="21">
        <v>45286</v>
      </c>
      <c r="C7222" s="26" t="s">
        <v>837</v>
      </c>
      <c r="D7222">
        <v>1</v>
      </c>
      <c r="E7222">
        <v>10</v>
      </c>
      <c r="F7222">
        <v>260</v>
      </c>
      <c r="G7222">
        <v>169.83</v>
      </c>
      <c r="H7222" t="str">
        <f>_xlfn.XLOOKUP(Table1[[#This Row],[MyyjäID]],myyjat!$A$2:$A$16,myyjat!$B$2:$B$16)</f>
        <v>Jenni</v>
      </c>
      <c r="I7222">
        <f>_xlfn.XLOOKUP(Table1[[#This Row],[Tuotenumero]],tuotteet!$A$2:$A$26,tuotteet!$C$2:$C$26)</f>
        <v>5</v>
      </c>
      <c r="J7222" t="str">
        <f>_xlfn.XLOOKUP(Table1[[#This Row],[ryhmäID]],ryhmat!$A$2:$A$7,ryhmat!$B$2:$B$7)</f>
        <v>Konsolit</v>
      </c>
      <c r="K7222">
        <f>Table1[[#This Row],[Myyntihinta]]-Table1[[#This Row],[Ostohinta]]</f>
        <v>90.169999999999987</v>
      </c>
    </row>
    <row r="7223" spans="1:11" x14ac:dyDescent="0.2">
      <c r="A7223">
        <v>57721</v>
      </c>
      <c r="B7223" s="21">
        <v>45287</v>
      </c>
      <c r="C7223" s="26" t="s">
        <v>834</v>
      </c>
      <c r="D7223">
        <v>1</v>
      </c>
      <c r="E7223">
        <v>13</v>
      </c>
      <c r="F7223">
        <v>245</v>
      </c>
      <c r="G7223">
        <v>179.41</v>
      </c>
      <c r="H7223" t="str">
        <f>_xlfn.XLOOKUP(Table1[[#This Row],[MyyjäID]],myyjat!$A$2:$A$16,myyjat!$B$2:$B$16)</f>
        <v>Mari</v>
      </c>
      <c r="I7223">
        <f>_xlfn.XLOOKUP(Table1[[#This Row],[Tuotenumero]],tuotteet!$A$2:$A$26,tuotteet!$C$2:$C$26)</f>
        <v>2</v>
      </c>
      <c r="J7223" t="str">
        <f>_xlfn.XLOOKUP(Table1[[#This Row],[ryhmäID]],ryhmat!$A$2:$A$7,ryhmat!$B$2:$B$7)</f>
        <v>Kuvantoisto</v>
      </c>
      <c r="K7223">
        <f>Table1[[#This Row],[Myyntihinta]]-Table1[[#This Row],[Ostohinta]]</f>
        <v>65.59</v>
      </c>
    </row>
    <row r="7224" spans="1:11" x14ac:dyDescent="0.2">
      <c r="A7224">
        <v>57722</v>
      </c>
      <c r="B7224" s="21">
        <v>45288</v>
      </c>
      <c r="C7224" s="26" t="s">
        <v>840</v>
      </c>
      <c r="D7224">
        <v>1</v>
      </c>
      <c r="E7224">
        <v>5</v>
      </c>
      <c r="F7224">
        <v>27</v>
      </c>
      <c r="G7224">
        <v>20.94</v>
      </c>
      <c r="H7224" t="str">
        <f>_xlfn.XLOOKUP(Table1[[#This Row],[MyyjäID]],myyjat!$A$2:$A$16,myyjat!$B$2:$B$16)</f>
        <v>Liisa</v>
      </c>
      <c r="I7224">
        <f>_xlfn.XLOOKUP(Table1[[#This Row],[Tuotenumero]],tuotteet!$A$2:$A$26,tuotteet!$C$2:$C$26)</f>
        <v>4</v>
      </c>
      <c r="J7224" t="str">
        <f>_xlfn.XLOOKUP(Table1[[#This Row],[ryhmäID]],ryhmat!$A$2:$A$7,ryhmat!$B$2:$B$7)</f>
        <v>Tarvikkeet</v>
      </c>
      <c r="K7224">
        <f>Table1[[#This Row],[Myyntihinta]]-Table1[[#This Row],[Ostohinta]]</f>
        <v>6.0599999999999987</v>
      </c>
    </row>
    <row r="7225" spans="1:11" x14ac:dyDescent="0.2">
      <c r="A7225">
        <v>57723</v>
      </c>
      <c r="B7225" s="21">
        <v>45289</v>
      </c>
      <c r="C7225" s="26" t="s">
        <v>835</v>
      </c>
      <c r="D7225">
        <v>1</v>
      </c>
      <c r="E7225">
        <v>5</v>
      </c>
      <c r="F7225">
        <v>170</v>
      </c>
      <c r="G7225">
        <v>97.55</v>
      </c>
      <c r="H7225" t="str">
        <f>_xlfn.XLOOKUP(Table1[[#This Row],[MyyjäID]],myyjat!$A$2:$A$16,myyjat!$B$2:$B$16)</f>
        <v>Liisa</v>
      </c>
      <c r="I7225">
        <f>_xlfn.XLOOKUP(Table1[[#This Row],[Tuotenumero]],tuotteet!$A$2:$A$26,tuotteet!$C$2:$C$26)</f>
        <v>6</v>
      </c>
      <c r="J7225" t="str">
        <f>_xlfn.XLOOKUP(Table1[[#This Row],[ryhmäID]],ryhmat!$A$2:$A$7,ryhmat!$B$2:$B$7)</f>
        <v>Digiboxit</v>
      </c>
      <c r="K7225">
        <f>Table1[[#This Row],[Myyntihinta]]-Table1[[#This Row],[Ostohinta]]</f>
        <v>72.45</v>
      </c>
    </row>
    <row r="7226" spans="1:11" x14ac:dyDescent="0.2">
      <c r="A7226">
        <v>57724</v>
      </c>
      <c r="B7226" s="21">
        <v>45290</v>
      </c>
      <c r="C7226" s="26" t="s">
        <v>836</v>
      </c>
      <c r="D7226">
        <v>1</v>
      </c>
      <c r="E7226">
        <v>13</v>
      </c>
      <c r="F7226">
        <v>260</v>
      </c>
      <c r="G7226">
        <v>135.35</v>
      </c>
      <c r="H7226" t="str">
        <f>_xlfn.XLOOKUP(Table1[[#This Row],[MyyjäID]],myyjat!$A$2:$A$16,myyjat!$B$2:$B$16)</f>
        <v>Mari</v>
      </c>
      <c r="I7226">
        <f>_xlfn.XLOOKUP(Table1[[#This Row],[Tuotenumero]],tuotteet!$A$2:$A$26,tuotteet!$C$2:$C$26)</f>
        <v>6</v>
      </c>
      <c r="J7226" t="str">
        <f>_xlfn.XLOOKUP(Table1[[#This Row],[ryhmäID]],ryhmat!$A$2:$A$7,ryhmat!$B$2:$B$7)</f>
        <v>Digiboxit</v>
      </c>
      <c r="K7226">
        <f>Table1[[#This Row],[Myyntihinta]]-Table1[[#This Row],[Ostohinta]]</f>
        <v>124.65</v>
      </c>
    </row>
    <row r="7227" spans="1:11" x14ac:dyDescent="0.2">
      <c r="B7227" s="2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A38"/>
  <sheetViews>
    <sheetView tabSelected="1" zoomScale="80" zoomScaleNormal="80" workbookViewId="0">
      <selection activeCell="R14" sqref="R14"/>
    </sheetView>
  </sheetViews>
  <sheetFormatPr defaultRowHeight="14.25" x14ac:dyDescent="0.2"/>
  <cols>
    <col min="1" max="1" width="13.125" bestFit="1" customWidth="1"/>
    <col min="2" max="2" width="16.125" bestFit="1" customWidth="1"/>
    <col min="3" max="3" width="8.25" bestFit="1" customWidth="1"/>
    <col min="4" max="4" width="11.625" customWidth="1"/>
    <col min="5" max="5" width="10.375" customWidth="1"/>
    <col min="6" max="6" width="7.75" customWidth="1"/>
    <col min="7" max="8" width="11.375" customWidth="1"/>
    <col min="11" max="11" width="10.5" bestFit="1" customWidth="1"/>
  </cols>
  <sheetData>
    <row r="1" spans="1:27" x14ac:dyDescent="0.2">
      <c r="A1" s="25" t="s">
        <v>876</v>
      </c>
      <c r="B1" s="25" t="s">
        <v>879</v>
      </c>
      <c r="J1" s="20" t="s">
        <v>805</v>
      </c>
      <c r="S1" s="20" t="s">
        <v>806</v>
      </c>
    </row>
    <row r="2" spans="1:27" x14ac:dyDescent="0.2">
      <c r="A2" s="25" t="s">
        <v>877</v>
      </c>
      <c r="B2" t="s">
        <v>798</v>
      </c>
      <c r="C2" t="s">
        <v>797</v>
      </c>
      <c r="D2" t="s">
        <v>794</v>
      </c>
      <c r="E2" t="s">
        <v>796</v>
      </c>
      <c r="F2" t="s">
        <v>795</v>
      </c>
      <c r="G2" t="s">
        <v>793</v>
      </c>
      <c r="H2" t="s">
        <v>878</v>
      </c>
      <c r="K2" t="s">
        <v>798</v>
      </c>
      <c r="L2" t="s">
        <v>797</v>
      </c>
      <c r="M2" t="s">
        <v>794</v>
      </c>
      <c r="N2" t="s">
        <v>796</v>
      </c>
      <c r="O2" t="s">
        <v>795</v>
      </c>
      <c r="P2" t="s">
        <v>793</v>
      </c>
      <c r="U2" t="s">
        <v>798</v>
      </c>
      <c r="V2" t="s">
        <v>797</v>
      </c>
      <c r="W2" t="s">
        <v>794</v>
      </c>
      <c r="X2" t="s">
        <v>796</v>
      </c>
      <c r="Y2" t="s">
        <v>795</v>
      </c>
      <c r="Z2" t="s">
        <v>793</v>
      </c>
    </row>
    <row r="3" spans="1:27" x14ac:dyDescent="0.2">
      <c r="A3" s="1" t="s">
        <v>801</v>
      </c>
      <c r="B3" s="2">
        <v>4202.329999999999</v>
      </c>
      <c r="C3" s="2">
        <v>2155.84</v>
      </c>
      <c r="D3" s="2">
        <v>5268.47</v>
      </c>
      <c r="E3" s="2">
        <v>3714.1500000000019</v>
      </c>
      <c r="F3" s="2">
        <v>14043.570000000003</v>
      </c>
      <c r="G3" s="2">
        <v>5915.3099999999995</v>
      </c>
      <c r="H3" s="2">
        <v>35299.669999999984</v>
      </c>
      <c r="J3" t="s">
        <v>801</v>
      </c>
      <c r="K3">
        <f>ROUND(SUMIFS(Table1[Kate],Table1[Ryhmä],K$2,Table1[Myyja],$J3),0)</f>
        <v>4202</v>
      </c>
      <c r="L3">
        <f>ROUND(SUMIFS(Table1[Kate],Table1[Ryhmä],L$2,Table1[Myyja],$J3),0)</f>
        <v>2156</v>
      </c>
      <c r="M3">
        <f>ROUND(SUMIFS(Table1[Kate],Table1[Ryhmä],M$2,Table1[Myyja],$J3),0)</f>
        <v>5268</v>
      </c>
      <c r="N3">
        <f>ROUND(SUMIFS(Table1[Kate],Table1[Ryhmä],N$2,Table1[Myyja],$J3),0)</f>
        <v>3714</v>
      </c>
      <c r="O3">
        <f>ROUND(SUMIFS(Table1[Kate],Table1[Ryhmä],O$2,Table1[Myyja],$J3),0)</f>
        <v>14044</v>
      </c>
      <c r="P3">
        <f>ROUND(SUMIFS(Table1[Kate],Table1[Ryhmä],P$2,Table1[Myyja],$J3),0)</f>
        <v>5915</v>
      </c>
      <c r="T3" s="1" t="s">
        <v>801</v>
      </c>
      <c r="U3" s="12">
        <v>4202.329999999999</v>
      </c>
      <c r="V3" s="13">
        <v>2155.84</v>
      </c>
      <c r="W3" s="13">
        <v>5268.47</v>
      </c>
      <c r="X3" s="13">
        <v>3714.1500000000019</v>
      </c>
      <c r="Y3" s="13">
        <v>14043.570000000003</v>
      </c>
      <c r="Z3" s="14">
        <v>5915.3099999999995</v>
      </c>
      <c r="AA3" s="2"/>
    </row>
    <row r="4" spans="1:27" x14ac:dyDescent="0.2">
      <c r="A4" s="1" t="s">
        <v>804</v>
      </c>
      <c r="B4" s="2">
        <v>844.35</v>
      </c>
      <c r="C4" s="2">
        <v>255.42999999999998</v>
      </c>
      <c r="D4" s="2">
        <v>936.5100000000001</v>
      </c>
      <c r="E4" s="2">
        <v>747.59</v>
      </c>
      <c r="F4" s="2">
        <v>4440.1099999999997</v>
      </c>
      <c r="G4" s="2">
        <v>1402.65</v>
      </c>
      <c r="H4" s="2">
        <v>8626.64</v>
      </c>
      <c r="J4" t="s">
        <v>804</v>
      </c>
      <c r="K4">
        <f>ROUND(SUMIFS(Table1[Kate],Table1[Ryhmä],K$2,Table1[Myyja],$J4),0)</f>
        <v>844</v>
      </c>
      <c r="L4">
        <f>ROUND(SUMIFS(Table1[Kate],Table1[Ryhmä],L$2,Table1[Myyja],$J4),0)</f>
        <v>255</v>
      </c>
      <c r="M4">
        <f>ROUND(SUMIFS(Table1[Kate],Table1[Ryhmä],M$2,Table1[Myyja],$J4),0)</f>
        <v>937</v>
      </c>
      <c r="N4">
        <f>ROUND(SUMIFS(Table1[Kate],Table1[Ryhmä],N$2,Table1[Myyja],$J4),0)</f>
        <v>748</v>
      </c>
      <c r="O4">
        <f>ROUND(SUMIFS(Table1[Kate],Table1[Ryhmä],O$2,Table1[Myyja],$J4),0)</f>
        <v>4440</v>
      </c>
      <c r="P4">
        <f>ROUND(SUMIFS(Table1[Kate],Table1[Ryhmä],P$2,Table1[Myyja],$J4),0)</f>
        <v>1403</v>
      </c>
      <c r="T4" s="1" t="s">
        <v>804</v>
      </c>
      <c r="U4" s="15">
        <v>844.35</v>
      </c>
      <c r="V4" s="2">
        <v>255.42999999999998</v>
      </c>
      <c r="W4" s="2">
        <v>936.5100000000001</v>
      </c>
      <c r="X4" s="2">
        <v>747.59</v>
      </c>
      <c r="Y4" s="2">
        <v>4440.1099999999997</v>
      </c>
      <c r="Z4" s="16">
        <v>1402.65</v>
      </c>
      <c r="AA4" s="2"/>
    </row>
    <row r="5" spans="1:27" x14ac:dyDescent="0.2">
      <c r="A5" s="1" t="s">
        <v>321</v>
      </c>
      <c r="B5" s="2">
        <v>3830.57</v>
      </c>
      <c r="C5" s="2">
        <v>1753.1799999999998</v>
      </c>
      <c r="D5" s="2">
        <v>4226.5299999999988</v>
      </c>
      <c r="E5" s="2">
        <v>3405.570000000002</v>
      </c>
      <c r="F5" s="2">
        <v>9402.2100000000009</v>
      </c>
      <c r="G5" s="2">
        <v>6014.64</v>
      </c>
      <c r="H5" s="2">
        <v>28632.700000000073</v>
      </c>
      <c r="J5" t="s">
        <v>321</v>
      </c>
      <c r="K5">
        <f>ROUND(SUMIFS(Table1[Kate],Table1[Ryhmä],K$2,Table1[Myyja],$J5),0)</f>
        <v>3831</v>
      </c>
      <c r="L5">
        <f>ROUND(SUMIFS(Table1[Kate],Table1[Ryhmä],L$2,Table1[Myyja],$J5),0)</f>
        <v>1753</v>
      </c>
      <c r="M5">
        <f>ROUND(SUMIFS(Table1[Kate],Table1[Ryhmä],M$2,Table1[Myyja],$J5),0)</f>
        <v>4227</v>
      </c>
      <c r="N5">
        <f>ROUND(SUMIFS(Table1[Kate],Table1[Ryhmä],N$2,Table1[Myyja],$J5),0)</f>
        <v>3406</v>
      </c>
      <c r="O5">
        <f>ROUND(SUMIFS(Table1[Kate],Table1[Ryhmä],O$2,Table1[Myyja],$J5),0)</f>
        <v>9402</v>
      </c>
      <c r="P5">
        <f>ROUND(SUMIFS(Table1[Kate],Table1[Ryhmä],P$2,Table1[Myyja],$J5),0)</f>
        <v>6015</v>
      </c>
      <c r="T5" s="1" t="s">
        <v>321</v>
      </c>
      <c r="U5" s="15">
        <v>3830.57</v>
      </c>
      <c r="V5" s="2">
        <v>1753.1799999999998</v>
      </c>
      <c r="W5" s="2">
        <v>4226.5299999999988</v>
      </c>
      <c r="X5" s="2">
        <v>3405.570000000002</v>
      </c>
      <c r="Y5" s="2">
        <v>9402.2100000000009</v>
      </c>
      <c r="Z5" s="16">
        <v>6014.64</v>
      </c>
      <c r="AA5" s="2"/>
    </row>
    <row r="6" spans="1:27" x14ac:dyDescent="0.2">
      <c r="A6" s="1" t="s">
        <v>209</v>
      </c>
      <c r="B6" s="2">
        <v>1294.0800000000002</v>
      </c>
      <c r="C6" s="2">
        <v>665.27</v>
      </c>
      <c r="D6" s="2">
        <v>1071.0900000000001</v>
      </c>
      <c r="E6" s="2">
        <v>829.9899999999999</v>
      </c>
      <c r="F6" s="2">
        <v>3303.9800000000005</v>
      </c>
      <c r="G6" s="2">
        <v>2151.67</v>
      </c>
      <c r="H6" s="2">
        <v>9316.0799999999963</v>
      </c>
      <c r="J6" t="s">
        <v>209</v>
      </c>
      <c r="K6">
        <f>ROUND(SUMIFS(Table1[Kate],Table1[Ryhmä],K$2,Table1[Myyja],$J6),0)</f>
        <v>1294</v>
      </c>
      <c r="L6">
        <f>ROUND(SUMIFS(Table1[Kate],Table1[Ryhmä],L$2,Table1[Myyja],$J6),0)</f>
        <v>665</v>
      </c>
      <c r="M6">
        <f>ROUND(SUMIFS(Table1[Kate],Table1[Ryhmä],M$2,Table1[Myyja],$J6),0)</f>
        <v>1071</v>
      </c>
      <c r="N6">
        <f>ROUND(SUMIFS(Table1[Kate],Table1[Ryhmä],N$2,Table1[Myyja],$J6),0)</f>
        <v>830</v>
      </c>
      <c r="O6">
        <f>ROUND(SUMIFS(Table1[Kate],Table1[Ryhmä],O$2,Table1[Myyja],$J6),0)</f>
        <v>3304</v>
      </c>
      <c r="P6">
        <f>ROUND(SUMIFS(Table1[Kate],Table1[Ryhmä],P$2,Table1[Myyja],$J6),0)</f>
        <v>2152</v>
      </c>
      <c r="T6" s="1" t="s">
        <v>209</v>
      </c>
      <c r="U6" s="15">
        <v>1294.0800000000002</v>
      </c>
      <c r="V6" s="2">
        <v>665.27</v>
      </c>
      <c r="W6" s="2">
        <v>1071.0900000000001</v>
      </c>
      <c r="X6" s="2">
        <v>829.9899999999999</v>
      </c>
      <c r="Y6" s="2">
        <v>3303.9800000000005</v>
      </c>
      <c r="Z6" s="16">
        <v>2151.67</v>
      </c>
      <c r="AA6" s="2"/>
    </row>
    <row r="7" spans="1:27" x14ac:dyDescent="0.2">
      <c r="A7" s="1" t="s">
        <v>302</v>
      </c>
      <c r="B7" s="2">
        <v>518.38</v>
      </c>
      <c r="C7" s="2"/>
      <c r="D7" s="2">
        <v>425.42</v>
      </c>
      <c r="E7" s="2">
        <v>213.09999999999994</v>
      </c>
      <c r="F7" s="2">
        <v>2040.84</v>
      </c>
      <c r="G7" s="2">
        <v>810.75</v>
      </c>
      <c r="H7" s="2">
        <v>4008.49</v>
      </c>
      <c r="J7" t="s">
        <v>302</v>
      </c>
      <c r="K7">
        <f>ROUND(SUMIFS(Table1[Kate],Table1[Ryhmä],K$2,Table1[Myyja],$J7),0)</f>
        <v>518</v>
      </c>
      <c r="L7">
        <f>ROUND(SUMIFS(Table1[Kate],Table1[Ryhmä],L$2,Table1[Myyja],$J7),0)</f>
        <v>0</v>
      </c>
      <c r="M7">
        <f>ROUND(SUMIFS(Table1[Kate],Table1[Ryhmä],M$2,Table1[Myyja],$J7),0)</f>
        <v>425</v>
      </c>
      <c r="N7">
        <f>ROUND(SUMIFS(Table1[Kate],Table1[Ryhmä],N$2,Table1[Myyja],$J7),0)</f>
        <v>213</v>
      </c>
      <c r="O7">
        <f>ROUND(SUMIFS(Table1[Kate],Table1[Ryhmä],O$2,Table1[Myyja],$J7),0)</f>
        <v>2041</v>
      </c>
      <c r="P7">
        <f>ROUND(SUMIFS(Table1[Kate],Table1[Ryhmä],P$2,Table1[Myyja],$J7),0)</f>
        <v>811</v>
      </c>
      <c r="T7" s="1" t="s">
        <v>302</v>
      </c>
      <c r="U7" s="15">
        <v>518.38</v>
      </c>
      <c r="V7" s="2">
        <v>0</v>
      </c>
      <c r="W7" s="2">
        <v>425.42</v>
      </c>
      <c r="X7" s="2">
        <v>213.09999999999994</v>
      </c>
      <c r="Y7" s="2">
        <v>2040.84</v>
      </c>
      <c r="Z7" s="16">
        <v>810.75</v>
      </c>
      <c r="AA7" s="2"/>
    </row>
    <row r="8" spans="1:27" x14ac:dyDescent="0.2">
      <c r="A8" s="1" t="s">
        <v>800</v>
      </c>
      <c r="B8" s="2">
        <v>3680.1499999999987</v>
      </c>
      <c r="C8" s="2">
        <v>1013.7399999999999</v>
      </c>
      <c r="D8" s="2">
        <v>5625.27</v>
      </c>
      <c r="E8" s="2">
        <v>3537.4299999999994</v>
      </c>
      <c r="F8" s="2">
        <v>11090.110000000004</v>
      </c>
      <c r="G8" s="2">
        <v>5930.8399999999992</v>
      </c>
      <c r="H8" s="2">
        <v>30877.54000000003</v>
      </c>
      <c r="J8" t="s">
        <v>800</v>
      </c>
      <c r="K8">
        <f>ROUND(SUMIFS(Table1[Kate],Table1[Ryhmä],K$2,Table1[Myyja],$J8),0)</f>
        <v>3680</v>
      </c>
      <c r="L8">
        <f>ROUND(SUMIFS(Table1[Kate],Table1[Ryhmä],L$2,Table1[Myyja],$J8),0)</f>
        <v>1014</v>
      </c>
      <c r="M8">
        <f>ROUND(SUMIFS(Table1[Kate],Table1[Ryhmä],M$2,Table1[Myyja],$J8),0)</f>
        <v>5625</v>
      </c>
      <c r="N8">
        <f>ROUND(SUMIFS(Table1[Kate],Table1[Ryhmä],N$2,Table1[Myyja],$J8),0)</f>
        <v>3537</v>
      </c>
      <c r="O8">
        <f>ROUND(SUMIFS(Table1[Kate],Table1[Ryhmä],O$2,Table1[Myyja],$J8),0)</f>
        <v>11090</v>
      </c>
      <c r="P8">
        <f>ROUND(SUMIFS(Table1[Kate],Table1[Ryhmä],P$2,Table1[Myyja],$J8),0)</f>
        <v>5931</v>
      </c>
      <c r="T8" s="1" t="s">
        <v>800</v>
      </c>
      <c r="U8" s="15">
        <v>3680.1499999999987</v>
      </c>
      <c r="V8" s="2">
        <v>1013.7399999999999</v>
      </c>
      <c r="W8" s="2">
        <v>5625.27</v>
      </c>
      <c r="X8" s="2">
        <v>3537.4299999999994</v>
      </c>
      <c r="Y8" s="2">
        <v>11090.110000000004</v>
      </c>
      <c r="Z8" s="16">
        <v>5930.8399999999992</v>
      </c>
      <c r="AA8" s="2"/>
    </row>
    <row r="9" spans="1:27" x14ac:dyDescent="0.2">
      <c r="A9" s="1" t="s">
        <v>803</v>
      </c>
      <c r="B9" s="2">
        <v>1508.5200000000002</v>
      </c>
      <c r="C9" s="2">
        <v>865.57999999999993</v>
      </c>
      <c r="D9" s="2">
        <v>1634.9100000000005</v>
      </c>
      <c r="E9" s="2">
        <v>1235.8300000000004</v>
      </c>
      <c r="F9" s="2">
        <v>5945.9699999999993</v>
      </c>
      <c r="G9" s="2">
        <v>3262.0700000000006</v>
      </c>
      <c r="H9" s="2">
        <v>14452.879999999994</v>
      </c>
      <c r="J9" t="s">
        <v>803</v>
      </c>
      <c r="K9">
        <f>ROUND(SUMIFS(Table1[Kate],Table1[Ryhmä],K$2,Table1[Myyja],$J9),0)</f>
        <v>1509</v>
      </c>
      <c r="L9">
        <f>ROUND(SUMIFS(Table1[Kate],Table1[Ryhmä],L$2,Table1[Myyja],$J9),0)</f>
        <v>866</v>
      </c>
      <c r="M9">
        <f>ROUND(SUMIFS(Table1[Kate],Table1[Ryhmä],M$2,Table1[Myyja],$J9),0)</f>
        <v>1635</v>
      </c>
      <c r="N9">
        <f>ROUND(SUMIFS(Table1[Kate],Table1[Ryhmä],N$2,Table1[Myyja],$J9),0)</f>
        <v>1236</v>
      </c>
      <c r="O9">
        <f>ROUND(SUMIFS(Table1[Kate],Table1[Ryhmä],O$2,Table1[Myyja],$J9),0)</f>
        <v>5946</v>
      </c>
      <c r="P9">
        <f>ROUND(SUMIFS(Table1[Kate],Table1[Ryhmä],P$2,Table1[Myyja],$J9),0)</f>
        <v>3262</v>
      </c>
      <c r="T9" s="1" t="s">
        <v>803</v>
      </c>
      <c r="U9" s="15">
        <v>1508.5200000000002</v>
      </c>
      <c r="V9" s="2">
        <v>865.57999999999993</v>
      </c>
      <c r="W9" s="2">
        <v>1634.9100000000005</v>
      </c>
      <c r="X9" s="2">
        <v>1235.8300000000004</v>
      </c>
      <c r="Y9" s="2">
        <v>5945.9699999999993</v>
      </c>
      <c r="Z9" s="16">
        <v>3262.0700000000006</v>
      </c>
      <c r="AA9" s="2"/>
    </row>
    <row r="10" spans="1:27" x14ac:dyDescent="0.2">
      <c r="A10" s="1" t="s">
        <v>150</v>
      </c>
      <c r="B10" s="2">
        <v>1277.8000000000002</v>
      </c>
      <c r="C10" s="2">
        <v>435.49999999999994</v>
      </c>
      <c r="D10" s="2">
        <v>1961.0400000000004</v>
      </c>
      <c r="E10" s="2">
        <v>1049.8700000000001</v>
      </c>
      <c r="F10" s="2">
        <v>4673.6899999999996</v>
      </c>
      <c r="G10" s="2">
        <v>2375.8700000000003</v>
      </c>
      <c r="H10" s="2">
        <v>11773.770000000006</v>
      </c>
      <c r="J10" t="s">
        <v>150</v>
      </c>
      <c r="K10">
        <f>ROUND(SUMIFS(Table1[Kate],Table1[Ryhmä],K$2,Table1[Myyja],$J10),0)</f>
        <v>1278</v>
      </c>
      <c r="L10">
        <f>ROUND(SUMIFS(Table1[Kate],Table1[Ryhmä],L$2,Table1[Myyja],$J10),0)</f>
        <v>436</v>
      </c>
      <c r="M10">
        <f>ROUND(SUMIFS(Table1[Kate],Table1[Ryhmä],M$2,Table1[Myyja],$J10),0)</f>
        <v>1961</v>
      </c>
      <c r="N10">
        <f>ROUND(SUMIFS(Table1[Kate],Table1[Ryhmä],N$2,Table1[Myyja],$J10),0)</f>
        <v>1050</v>
      </c>
      <c r="O10">
        <f>ROUND(SUMIFS(Table1[Kate],Table1[Ryhmä],O$2,Table1[Myyja],$J10),0)</f>
        <v>4674</v>
      </c>
      <c r="P10">
        <f>ROUND(SUMIFS(Table1[Kate],Table1[Ryhmä],P$2,Table1[Myyja],$J10),0)</f>
        <v>2376</v>
      </c>
      <c r="T10" s="1" t="s">
        <v>150</v>
      </c>
      <c r="U10" s="15">
        <v>1277.8000000000002</v>
      </c>
      <c r="V10" s="2">
        <v>435.49999999999994</v>
      </c>
      <c r="W10" s="2">
        <v>1961.0400000000004</v>
      </c>
      <c r="X10" s="2">
        <v>1049.8700000000001</v>
      </c>
      <c r="Y10" s="2">
        <v>4673.6899999999996</v>
      </c>
      <c r="Z10" s="16">
        <v>2375.8700000000003</v>
      </c>
      <c r="AA10" s="2"/>
    </row>
    <row r="11" spans="1:27" x14ac:dyDescent="0.2">
      <c r="A11" s="1" t="s">
        <v>53</v>
      </c>
      <c r="B11" s="2">
        <v>794.59999999999991</v>
      </c>
      <c r="C11" s="2">
        <v>339.28999999999996</v>
      </c>
      <c r="D11" s="2">
        <v>755.2800000000002</v>
      </c>
      <c r="E11" s="2">
        <v>593.09</v>
      </c>
      <c r="F11" s="2">
        <v>4075.6099999999997</v>
      </c>
      <c r="G11" s="2">
        <v>1468.99</v>
      </c>
      <c r="H11" s="2">
        <v>8026.8599999999969</v>
      </c>
      <c r="J11" t="s">
        <v>53</v>
      </c>
      <c r="K11">
        <f>ROUND(SUMIFS(Table1[Kate],Table1[Ryhmä],K$2,Table1[Myyja],$J11),0)</f>
        <v>795</v>
      </c>
      <c r="L11">
        <f>ROUND(SUMIFS(Table1[Kate],Table1[Ryhmä],L$2,Table1[Myyja],$J11),0)</f>
        <v>339</v>
      </c>
      <c r="M11">
        <f>ROUND(SUMIFS(Table1[Kate],Table1[Ryhmä],M$2,Table1[Myyja],$J11),0)</f>
        <v>755</v>
      </c>
      <c r="N11">
        <f>ROUND(SUMIFS(Table1[Kate],Table1[Ryhmä],N$2,Table1[Myyja],$J11),0)</f>
        <v>593</v>
      </c>
      <c r="O11">
        <f>ROUND(SUMIFS(Table1[Kate],Table1[Ryhmä],O$2,Table1[Myyja],$J11),0)</f>
        <v>4076</v>
      </c>
      <c r="P11">
        <f>ROUND(SUMIFS(Table1[Kate],Table1[Ryhmä],P$2,Table1[Myyja],$J11),0)</f>
        <v>1469</v>
      </c>
      <c r="T11" s="1" t="s">
        <v>53</v>
      </c>
      <c r="U11" s="15">
        <v>794.59999999999991</v>
      </c>
      <c r="V11" s="2">
        <v>339.28999999999996</v>
      </c>
      <c r="W11" s="2">
        <v>755.2800000000002</v>
      </c>
      <c r="X11" s="2">
        <v>593.09</v>
      </c>
      <c r="Y11" s="2">
        <v>4075.6099999999997</v>
      </c>
      <c r="Z11" s="16">
        <v>1468.99</v>
      </c>
      <c r="AA11" s="2"/>
    </row>
    <row r="12" spans="1:27" x14ac:dyDescent="0.2">
      <c r="A12" s="1" t="s">
        <v>799</v>
      </c>
      <c r="B12" s="2">
        <v>2087.38</v>
      </c>
      <c r="C12" s="2">
        <v>1157.3400000000001</v>
      </c>
      <c r="D12" s="2">
        <v>3521.1999999999994</v>
      </c>
      <c r="E12" s="2">
        <v>2366.4599999999987</v>
      </c>
      <c r="F12" s="2">
        <v>8463.61</v>
      </c>
      <c r="G12" s="2">
        <v>4998.6499999999987</v>
      </c>
      <c r="H12" s="2">
        <v>22594.639999999999</v>
      </c>
      <c r="J12" t="s">
        <v>799</v>
      </c>
      <c r="K12">
        <f>ROUND(SUMIFS(Table1[Kate],Table1[Ryhmä],K$2,Table1[Myyja],$J12),0)</f>
        <v>2087</v>
      </c>
      <c r="L12">
        <f>ROUND(SUMIFS(Table1[Kate],Table1[Ryhmä],L$2,Table1[Myyja],$J12),0)</f>
        <v>1157</v>
      </c>
      <c r="M12">
        <f>ROUND(SUMIFS(Table1[Kate],Table1[Ryhmä],M$2,Table1[Myyja],$J12),0)</f>
        <v>3521</v>
      </c>
      <c r="N12">
        <f>ROUND(SUMIFS(Table1[Kate],Table1[Ryhmä],N$2,Table1[Myyja],$J12),0)</f>
        <v>2366</v>
      </c>
      <c r="O12">
        <f>ROUND(SUMIFS(Table1[Kate],Table1[Ryhmä],O$2,Table1[Myyja],$J12),0)</f>
        <v>8464</v>
      </c>
      <c r="P12">
        <f>ROUND(SUMIFS(Table1[Kate],Table1[Ryhmä],P$2,Table1[Myyja],$J12),0)</f>
        <v>4999</v>
      </c>
      <c r="T12" s="1" t="s">
        <v>799</v>
      </c>
      <c r="U12" s="15">
        <v>2087.38</v>
      </c>
      <c r="V12" s="2">
        <v>1157.3400000000001</v>
      </c>
      <c r="W12" s="2">
        <v>3521.1999999999994</v>
      </c>
      <c r="X12" s="2">
        <v>2366.4599999999987</v>
      </c>
      <c r="Y12" s="2">
        <v>8463.61</v>
      </c>
      <c r="Z12" s="16">
        <v>4998.6499999999987</v>
      </c>
      <c r="AA12" s="2"/>
    </row>
    <row r="13" spans="1:27" x14ac:dyDescent="0.2">
      <c r="A13" s="1" t="s">
        <v>396</v>
      </c>
      <c r="B13" s="2">
        <v>3775.1000000000008</v>
      </c>
      <c r="C13" s="2">
        <v>1069.06</v>
      </c>
      <c r="D13" s="2">
        <v>4549.6999999999989</v>
      </c>
      <c r="E13" s="2">
        <v>2805.739999999998</v>
      </c>
      <c r="F13" s="2">
        <v>8300.41</v>
      </c>
      <c r="G13" s="2">
        <v>5468.9099999999989</v>
      </c>
      <c r="H13" s="2">
        <v>25968.920000000013</v>
      </c>
      <c r="J13" t="s">
        <v>396</v>
      </c>
      <c r="K13">
        <f>ROUND(SUMIFS(Table1[Kate],Table1[Ryhmä],K$2,Table1[Myyja],$J13),0)</f>
        <v>3775</v>
      </c>
      <c r="L13">
        <f>ROUND(SUMIFS(Table1[Kate],Table1[Ryhmä],L$2,Table1[Myyja],$J13),0)</f>
        <v>1069</v>
      </c>
      <c r="M13">
        <f>ROUND(SUMIFS(Table1[Kate],Table1[Ryhmä],M$2,Table1[Myyja],$J13),0)</f>
        <v>4550</v>
      </c>
      <c r="N13">
        <f>ROUND(SUMIFS(Table1[Kate],Table1[Ryhmä],N$2,Table1[Myyja],$J13),0)</f>
        <v>2806</v>
      </c>
      <c r="O13">
        <f>ROUND(SUMIFS(Table1[Kate],Table1[Ryhmä],O$2,Table1[Myyja],$J13),0)</f>
        <v>8300</v>
      </c>
      <c r="P13">
        <f>ROUND(SUMIFS(Table1[Kate],Table1[Ryhmä],P$2,Table1[Myyja],$J13),0)</f>
        <v>5469</v>
      </c>
      <c r="T13" s="1" t="s">
        <v>396</v>
      </c>
      <c r="U13" s="15">
        <v>3775.1000000000008</v>
      </c>
      <c r="V13" s="2">
        <v>1069.06</v>
      </c>
      <c r="W13" s="2">
        <v>4549.6999999999989</v>
      </c>
      <c r="X13" s="2">
        <v>2805.739999999998</v>
      </c>
      <c r="Y13" s="2">
        <v>8300.41</v>
      </c>
      <c r="Z13" s="16">
        <v>5468.9099999999989</v>
      </c>
      <c r="AA13" s="2"/>
    </row>
    <row r="14" spans="1:27" x14ac:dyDescent="0.2">
      <c r="A14" s="1" t="s">
        <v>802</v>
      </c>
      <c r="B14" s="2">
        <v>4182.49</v>
      </c>
      <c r="C14" s="2">
        <v>2282.0899999999997</v>
      </c>
      <c r="D14" s="2">
        <v>6309.2000000000007</v>
      </c>
      <c r="E14" s="2">
        <v>3983.9200000000033</v>
      </c>
      <c r="F14" s="2">
        <v>21064.609999999993</v>
      </c>
      <c r="G14" s="2">
        <v>9316.4399999999932</v>
      </c>
      <c r="H14" s="2">
        <v>47138.749999999942</v>
      </c>
      <c r="J14" t="s">
        <v>802</v>
      </c>
      <c r="K14">
        <f>ROUND(SUMIFS(Table1[Kate],Table1[Ryhmä],K$2,Table1[Myyja],$J14),0)</f>
        <v>4182</v>
      </c>
      <c r="L14">
        <f>ROUND(SUMIFS(Table1[Kate],Table1[Ryhmä],L$2,Table1[Myyja],$J14),0)</f>
        <v>2282</v>
      </c>
      <c r="M14">
        <f>ROUND(SUMIFS(Table1[Kate],Table1[Ryhmä],M$2,Table1[Myyja],$J14),0)</f>
        <v>6309</v>
      </c>
      <c r="N14">
        <f>ROUND(SUMIFS(Table1[Kate],Table1[Ryhmä],N$2,Table1[Myyja],$J14),0)</f>
        <v>3984</v>
      </c>
      <c r="O14">
        <f>ROUND(SUMIFS(Table1[Kate],Table1[Ryhmä],O$2,Table1[Myyja],$J14),0)</f>
        <v>21065</v>
      </c>
      <c r="P14">
        <f>ROUND(SUMIFS(Table1[Kate],Table1[Ryhmä],P$2,Table1[Myyja],$J14),0)</f>
        <v>9316</v>
      </c>
      <c r="T14" s="1" t="s">
        <v>802</v>
      </c>
      <c r="U14" s="15">
        <v>4182.49</v>
      </c>
      <c r="V14" s="2">
        <v>2282.0899999999997</v>
      </c>
      <c r="W14" s="2">
        <v>6309.2000000000007</v>
      </c>
      <c r="X14" s="2">
        <v>3983.9200000000033</v>
      </c>
      <c r="Y14" s="2">
        <v>21064.609999999993</v>
      </c>
      <c r="Z14" s="16">
        <v>9316.4399999999932</v>
      </c>
      <c r="AA14" s="2"/>
    </row>
    <row r="15" spans="1:27" x14ac:dyDescent="0.2">
      <c r="A15" s="1" t="s">
        <v>182</v>
      </c>
      <c r="B15" s="2">
        <v>1641.64</v>
      </c>
      <c r="C15" s="2">
        <v>821.24999999999989</v>
      </c>
      <c r="D15" s="2">
        <v>1165.33</v>
      </c>
      <c r="E15" s="2">
        <v>1013.0000000000002</v>
      </c>
      <c r="F15" s="2">
        <v>6247.9199999999992</v>
      </c>
      <c r="G15" s="2">
        <v>2084.9</v>
      </c>
      <c r="H15" s="2">
        <v>12974.039999999992</v>
      </c>
      <c r="J15" t="s">
        <v>182</v>
      </c>
      <c r="K15">
        <f>ROUND(SUMIFS(Table1[Kate],Table1[Ryhmä],K$2,Table1[Myyja],$J15),0)</f>
        <v>1642</v>
      </c>
      <c r="L15">
        <f>ROUND(SUMIFS(Table1[Kate],Table1[Ryhmä],L$2,Table1[Myyja],$J15),0)</f>
        <v>821</v>
      </c>
      <c r="M15">
        <f>ROUND(SUMIFS(Table1[Kate],Table1[Ryhmä],M$2,Table1[Myyja],$J15),0)</f>
        <v>1165</v>
      </c>
      <c r="N15">
        <f>ROUND(SUMIFS(Table1[Kate],Table1[Ryhmä],N$2,Table1[Myyja],$J15),0)</f>
        <v>1013</v>
      </c>
      <c r="O15">
        <f>ROUND(SUMIFS(Table1[Kate],Table1[Ryhmä],O$2,Table1[Myyja],$J15),0)</f>
        <v>6248</v>
      </c>
      <c r="P15">
        <f>ROUND(SUMIFS(Table1[Kate],Table1[Ryhmä],P$2,Table1[Myyja],$J15),0)</f>
        <v>2085</v>
      </c>
      <c r="T15" s="1" t="s">
        <v>182</v>
      </c>
      <c r="U15" s="15">
        <v>1641.64</v>
      </c>
      <c r="V15" s="2">
        <v>821.24999999999989</v>
      </c>
      <c r="W15" s="2">
        <v>1165.33</v>
      </c>
      <c r="X15" s="2">
        <v>1013.0000000000002</v>
      </c>
      <c r="Y15" s="2">
        <v>6247.9199999999992</v>
      </c>
      <c r="Z15" s="16">
        <v>2084.9</v>
      </c>
      <c r="AA15" s="2"/>
    </row>
    <row r="16" spans="1:27" x14ac:dyDescent="0.2">
      <c r="A16" s="1" t="s">
        <v>311</v>
      </c>
      <c r="B16" s="2">
        <v>931.19</v>
      </c>
      <c r="C16" s="2">
        <v>175.61999999999998</v>
      </c>
      <c r="D16" s="2">
        <v>639.73</v>
      </c>
      <c r="E16" s="2">
        <v>436.29000000000019</v>
      </c>
      <c r="F16" s="2">
        <v>2541.33</v>
      </c>
      <c r="G16" s="2">
        <v>770.52</v>
      </c>
      <c r="H16" s="2">
        <v>5494.6799999999985</v>
      </c>
      <c r="J16" t="s">
        <v>311</v>
      </c>
      <c r="K16">
        <f>ROUND(SUMIFS(Table1[Kate],Table1[Ryhmä],K$2,Table1[Myyja],$J16),0)</f>
        <v>931</v>
      </c>
      <c r="L16">
        <f>ROUND(SUMIFS(Table1[Kate],Table1[Ryhmä],L$2,Table1[Myyja],$J16),0)</f>
        <v>176</v>
      </c>
      <c r="M16">
        <f>ROUND(SUMIFS(Table1[Kate],Table1[Ryhmä],M$2,Table1[Myyja],$J16),0)</f>
        <v>640</v>
      </c>
      <c r="N16">
        <f>ROUND(SUMIFS(Table1[Kate],Table1[Ryhmä],N$2,Table1[Myyja],$J16),0)</f>
        <v>436</v>
      </c>
      <c r="O16">
        <f>ROUND(SUMIFS(Table1[Kate],Table1[Ryhmä],O$2,Table1[Myyja],$J16),0)</f>
        <v>2541</v>
      </c>
      <c r="P16">
        <f>ROUND(SUMIFS(Table1[Kate],Table1[Ryhmä],P$2,Table1[Myyja],$J16),0)</f>
        <v>771</v>
      </c>
      <c r="T16" s="1" t="s">
        <v>311</v>
      </c>
      <c r="U16" s="15">
        <v>931.19</v>
      </c>
      <c r="V16" s="2">
        <v>175.61999999999998</v>
      </c>
      <c r="W16" s="2">
        <v>639.73</v>
      </c>
      <c r="X16" s="2">
        <v>436.29000000000019</v>
      </c>
      <c r="Y16" s="2">
        <v>2541.33</v>
      </c>
      <c r="Z16" s="16">
        <v>770.52</v>
      </c>
      <c r="AA16" s="2"/>
    </row>
    <row r="17" spans="1:27" x14ac:dyDescent="0.2">
      <c r="A17" s="1" t="s">
        <v>37</v>
      </c>
      <c r="B17" s="2">
        <v>678.33</v>
      </c>
      <c r="C17" s="2">
        <v>360.59999999999991</v>
      </c>
      <c r="D17" s="2">
        <v>423.10000000000008</v>
      </c>
      <c r="E17" s="2">
        <v>426.31000000000012</v>
      </c>
      <c r="F17" s="2">
        <v>4695.0199999999995</v>
      </c>
      <c r="G17" s="2">
        <v>947.92000000000007</v>
      </c>
      <c r="H17" s="2">
        <v>7531.279999999997</v>
      </c>
      <c r="J17" t="s">
        <v>37</v>
      </c>
      <c r="K17">
        <f>ROUND(SUMIFS(Table1[Kate],Table1[Ryhmä],K$2,Table1[Myyja],$J17),0)</f>
        <v>678</v>
      </c>
      <c r="L17">
        <f>ROUND(SUMIFS(Table1[Kate],Table1[Ryhmä],L$2,Table1[Myyja],$J17),0)</f>
        <v>361</v>
      </c>
      <c r="M17">
        <f>ROUND(SUMIFS(Table1[Kate],Table1[Ryhmä],M$2,Table1[Myyja],$J17),0)</f>
        <v>423</v>
      </c>
      <c r="N17">
        <f>ROUND(SUMIFS(Table1[Kate],Table1[Ryhmä],N$2,Table1[Myyja],$J17),0)</f>
        <v>426</v>
      </c>
      <c r="O17">
        <f>ROUND(SUMIFS(Table1[Kate],Table1[Ryhmä],O$2,Table1[Myyja],$J17),0)</f>
        <v>4695</v>
      </c>
      <c r="P17">
        <f>ROUND(SUMIFS(Table1[Kate],Table1[Ryhmä],P$2,Table1[Myyja],$J17),0)</f>
        <v>948</v>
      </c>
      <c r="T17" s="1" t="s">
        <v>37</v>
      </c>
      <c r="U17" s="17">
        <v>678.33</v>
      </c>
      <c r="V17" s="18">
        <v>360.59999999999991</v>
      </c>
      <c r="W17" s="18">
        <v>423.10000000000008</v>
      </c>
      <c r="X17" s="18">
        <v>426.31000000000012</v>
      </c>
      <c r="Y17" s="18">
        <v>4695.0199999999995</v>
      </c>
      <c r="Z17" s="19">
        <v>947.92000000000007</v>
      </c>
      <c r="AA17" s="2"/>
    </row>
    <row r="18" spans="1:27" x14ac:dyDescent="0.2">
      <c r="A18" s="1" t="s">
        <v>878</v>
      </c>
      <c r="B18" s="2">
        <v>31246.910000000007</v>
      </c>
      <c r="C18" s="2">
        <v>13349.789999999997</v>
      </c>
      <c r="D18" s="2">
        <v>38512.779999999941</v>
      </c>
      <c r="E18" s="2">
        <v>26358.340000000095</v>
      </c>
      <c r="F18" s="2">
        <v>110328.98999999986</v>
      </c>
      <c r="G18" s="2">
        <v>52920.13</v>
      </c>
      <c r="H18" s="2">
        <v>272716.94000000152</v>
      </c>
      <c r="U18" s="2"/>
      <c r="V18" s="2"/>
      <c r="W18" s="2"/>
      <c r="X18" s="2"/>
      <c r="Y18" s="2"/>
      <c r="Z18" s="2"/>
      <c r="AA18" s="2"/>
    </row>
    <row r="21" spans="1:27" x14ac:dyDescent="0.2">
      <c r="A21" s="25" t="s">
        <v>880</v>
      </c>
      <c r="B21" s="25" t="s">
        <v>879</v>
      </c>
    </row>
    <row r="22" spans="1:27" x14ac:dyDescent="0.2">
      <c r="A22" s="25" t="s">
        <v>877</v>
      </c>
      <c r="B22" t="s">
        <v>798</v>
      </c>
      <c r="C22" t="s">
        <v>797</v>
      </c>
      <c r="D22" t="s">
        <v>794</v>
      </c>
      <c r="E22" t="s">
        <v>796</v>
      </c>
      <c r="F22" t="s">
        <v>795</v>
      </c>
      <c r="G22" t="s">
        <v>793</v>
      </c>
      <c r="H22" t="s">
        <v>878</v>
      </c>
      <c r="K22" t="s">
        <v>798</v>
      </c>
      <c r="L22" t="s">
        <v>797</v>
      </c>
      <c r="M22" t="s">
        <v>794</v>
      </c>
      <c r="N22" t="s">
        <v>796</v>
      </c>
      <c r="O22" t="s">
        <v>795</v>
      </c>
      <c r="P22" t="s">
        <v>793</v>
      </c>
      <c r="U22" t="s">
        <v>798</v>
      </c>
      <c r="V22" t="s">
        <v>797</v>
      </c>
      <c r="W22" t="s">
        <v>794</v>
      </c>
      <c r="X22" t="s">
        <v>796</v>
      </c>
      <c r="Y22" t="s">
        <v>795</v>
      </c>
      <c r="Z22" t="s">
        <v>793</v>
      </c>
    </row>
    <row r="23" spans="1:27" x14ac:dyDescent="0.2">
      <c r="A23" s="1" t="s">
        <v>801</v>
      </c>
      <c r="B23">
        <v>86</v>
      </c>
      <c r="C23">
        <v>36</v>
      </c>
      <c r="D23">
        <v>94</v>
      </c>
      <c r="E23">
        <v>629</v>
      </c>
      <c r="F23">
        <v>90</v>
      </c>
      <c r="G23">
        <v>52</v>
      </c>
      <c r="H23">
        <v>987</v>
      </c>
      <c r="J23" s="1" t="s">
        <v>801</v>
      </c>
      <c r="K23">
        <f>COUNTIFS(Table1[Ryhmä],K$22,Table1[Myyja],$J23)</f>
        <v>86</v>
      </c>
      <c r="L23">
        <f>COUNTIFS(Table1[Ryhmä],L$22,Table1[Myyja],$J23)</f>
        <v>36</v>
      </c>
      <c r="M23">
        <f>COUNTIFS(Table1[Ryhmä],M$22,Table1[Myyja],$J23)</f>
        <v>94</v>
      </c>
      <c r="N23">
        <f>COUNTIFS(Table1[Ryhmä],N$22,Table1[Myyja],$J23)</f>
        <v>629</v>
      </c>
      <c r="O23">
        <f>COUNTIFS(Table1[Ryhmä],O$22,Table1[Myyja],$J23)</f>
        <v>90</v>
      </c>
      <c r="P23">
        <f>COUNTIFS(Table1[Ryhmä],P$22,Table1[Myyja],$J23)</f>
        <v>52</v>
      </c>
      <c r="T23" s="1" t="s">
        <v>801</v>
      </c>
      <c r="U23" s="4">
        <v>86</v>
      </c>
      <c r="V23" s="5">
        <v>36</v>
      </c>
      <c r="W23" s="5">
        <v>94</v>
      </c>
      <c r="X23" s="5">
        <v>629</v>
      </c>
      <c r="Y23" s="5">
        <v>90</v>
      </c>
      <c r="Z23" s="6">
        <v>52</v>
      </c>
    </row>
    <row r="24" spans="1:27" x14ac:dyDescent="0.2">
      <c r="A24" s="1" t="s">
        <v>804</v>
      </c>
      <c r="B24">
        <v>16</v>
      </c>
      <c r="C24">
        <v>3</v>
      </c>
      <c r="D24">
        <v>17</v>
      </c>
      <c r="E24">
        <v>131</v>
      </c>
      <c r="F24">
        <v>23</v>
      </c>
      <c r="G24">
        <v>12</v>
      </c>
      <c r="H24">
        <v>202</v>
      </c>
      <c r="J24" s="1" t="s">
        <v>804</v>
      </c>
      <c r="K24">
        <f>COUNTIFS(Table1[Ryhmä],K$22,Table1[Myyja],$J24)</f>
        <v>16</v>
      </c>
      <c r="L24">
        <f>COUNTIFS(Table1[Ryhmä],L$22,Table1[Myyja],$J24)</f>
        <v>3</v>
      </c>
      <c r="M24">
        <f>COUNTIFS(Table1[Ryhmä],M$22,Table1[Myyja],$J24)</f>
        <v>17</v>
      </c>
      <c r="N24">
        <f>COUNTIFS(Table1[Ryhmä],N$22,Table1[Myyja],$J24)</f>
        <v>131</v>
      </c>
      <c r="O24">
        <f>COUNTIFS(Table1[Ryhmä],O$22,Table1[Myyja],$J24)</f>
        <v>23</v>
      </c>
      <c r="P24">
        <f>COUNTIFS(Table1[Ryhmä],P$22,Table1[Myyja],$J24)</f>
        <v>12</v>
      </c>
      <c r="T24" s="1" t="s">
        <v>804</v>
      </c>
      <c r="U24" s="7">
        <v>16</v>
      </c>
      <c r="V24">
        <v>3</v>
      </c>
      <c r="W24">
        <v>17</v>
      </c>
      <c r="X24">
        <v>131</v>
      </c>
      <c r="Y24">
        <v>23</v>
      </c>
      <c r="Z24" s="8">
        <v>12</v>
      </c>
    </row>
    <row r="25" spans="1:27" x14ac:dyDescent="0.2">
      <c r="A25" s="1" t="s">
        <v>321</v>
      </c>
      <c r="B25">
        <v>79</v>
      </c>
      <c r="C25">
        <v>36</v>
      </c>
      <c r="D25">
        <v>73</v>
      </c>
      <c r="E25">
        <v>563</v>
      </c>
      <c r="F25">
        <v>66</v>
      </c>
      <c r="G25">
        <v>53</v>
      </c>
      <c r="H25">
        <v>870</v>
      </c>
      <c r="J25" s="1" t="s">
        <v>321</v>
      </c>
      <c r="K25">
        <f>COUNTIFS(Table1[Ryhmä],K$22,Table1[Myyja],$J25)</f>
        <v>79</v>
      </c>
      <c r="L25">
        <f>COUNTIFS(Table1[Ryhmä],L$22,Table1[Myyja],$J25)</f>
        <v>36</v>
      </c>
      <c r="M25">
        <f>COUNTIFS(Table1[Ryhmä],M$22,Table1[Myyja],$J25)</f>
        <v>73</v>
      </c>
      <c r="N25">
        <f>COUNTIFS(Table1[Ryhmä],N$22,Table1[Myyja],$J25)</f>
        <v>563</v>
      </c>
      <c r="O25">
        <f>COUNTIFS(Table1[Ryhmä],O$22,Table1[Myyja],$J25)</f>
        <v>66</v>
      </c>
      <c r="P25">
        <f>COUNTIFS(Table1[Ryhmä],P$22,Table1[Myyja],$J25)</f>
        <v>53</v>
      </c>
      <c r="T25" s="1" t="s">
        <v>321</v>
      </c>
      <c r="U25" s="7">
        <v>79</v>
      </c>
      <c r="V25">
        <v>36</v>
      </c>
      <c r="W25">
        <v>73</v>
      </c>
      <c r="X25">
        <v>563</v>
      </c>
      <c r="Y25">
        <v>66</v>
      </c>
      <c r="Z25" s="8">
        <v>53</v>
      </c>
    </row>
    <row r="26" spans="1:27" x14ac:dyDescent="0.2">
      <c r="A26" s="1" t="s">
        <v>209</v>
      </c>
      <c r="B26">
        <v>24</v>
      </c>
      <c r="C26">
        <v>8</v>
      </c>
      <c r="D26">
        <v>19</v>
      </c>
      <c r="E26">
        <v>141</v>
      </c>
      <c r="F26">
        <v>23</v>
      </c>
      <c r="G26">
        <v>19</v>
      </c>
      <c r="H26">
        <v>234</v>
      </c>
      <c r="J26" s="1" t="s">
        <v>209</v>
      </c>
      <c r="K26">
        <f>COUNTIFS(Table1[Ryhmä],K$22,Table1[Myyja],$J26)</f>
        <v>24</v>
      </c>
      <c r="L26">
        <f>COUNTIFS(Table1[Ryhmä],L$22,Table1[Myyja],$J26)</f>
        <v>8</v>
      </c>
      <c r="M26">
        <f>COUNTIFS(Table1[Ryhmä],M$22,Table1[Myyja],$J26)</f>
        <v>19</v>
      </c>
      <c r="N26">
        <f>COUNTIFS(Table1[Ryhmä],N$22,Table1[Myyja],$J26)</f>
        <v>141</v>
      </c>
      <c r="O26">
        <f>COUNTIFS(Table1[Ryhmä],O$22,Table1[Myyja],$J26)</f>
        <v>23</v>
      </c>
      <c r="P26">
        <f>COUNTIFS(Table1[Ryhmä],P$22,Table1[Myyja],$J26)</f>
        <v>19</v>
      </c>
      <c r="T26" s="1" t="s">
        <v>209</v>
      </c>
      <c r="U26" s="7">
        <v>24</v>
      </c>
      <c r="V26">
        <v>8</v>
      </c>
      <c r="W26">
        <v>19</v>
      </c>
      <c r="X26">
        <v>141</v>
      </c>
      <c r="Y26">
        <v>23</v>
      </c>
      <c r="Z26" s="8">
        <v>19</v>
      </c>
    </row>
    <row r="27" spans="1:27" x14ac:dyDescent="0.2">
      <c r="A27" s="1" t="s">
        <v>302</v>
      </c>
      <c r="B27">
        <v>8</v>
      </c>
      <c r="D27">
        <v>7</v>
      </c>
      <c r="E27">
        <v>45</v>
      </c>
      <c r="F27">
        <v>9</v>
      </c>
      <c r="G27">
        <v>7</v>
      </c>
      <c r="H27">
        <v>76</v>
      </c>
      <c r="J27" s="1" t="s">
        <v>302</v>
      </c>
      <c r="K27">
        <f>COUNTIFS(Table1[Ryhmä],K$22,Table1[Myyja],$J27)</f>
        <v>8</v>
      </c>
      <c r="L27">
        <f>COUNTIFS(Table1[Ryhmä],L$22,Table1[Myyja],$J27)</f>
        <v>0</v>
      </c>
      <c r="M27">
        <f>COUNTIFS(Table1[Ryhmä],M$22,Table1[Myyja],$J27)</f>
        <v>7</v>
      </c>
      <c r="N27">
        <f>COUNTIFS(Table1[Ryhmä],N$22,Table1[Myyja],$J27)</f>
        <v>45</v>
      </c>
      <c r="O27">
        <f>COUNTIFS(Table1[Ryhmä],O$22,Table1[Myyja],$J27)</f>
        <v>9</v>
      </c>
      <c r="P27">
        <f>COUNTIFS(Table1[Ryhmä],P$22,Table1[Myyja],$J27)</f>
        <v>7</v>
      </c>
      <c r="T27" s="1" t="s">
        <v>302</v>
      </c>
      <c r="U27" s="7">
        <v>8</v>
      </c>
      <c r="V27">
        <v>0</v>
      </c>
      <c r="W27">
        <v>7</v>
      </c>
      <c r="X27">
        <v>45</v>
      </c>
      <c r="Y27">
        <v>9</v>
      </c>
      <c r="Z27" s="8">
        <v>7</v>
      </c>
    </row>
    <row r="28" spans="1:27" x14ac:dyDescent="0.2">
      <c r="A28" s="1" t="s">
        <v>800</v>
      </c>
      <c r="B28">
        <v>74</v>
      </c>
      <c r="C28">
        <v>20</v>
      </c>
      <c r="D28">
        <v>95</v>
      </c>
      <c r="E28">
        <v>597</v>
      </c>
      <c r="F28">
        <v>73</v>
      </c>
      <c r="G28">
        <v>52</v>
      </c>
      <c r="H28">
        <v>911</v>
      </c>
      <c r="J28" s="1" t="s">
        <v>800</v>
      </c>
      <c r="K28">
        <f>COUNTIFS(Table1[Ryhmä],K$22,Table1[Myyja],$J28)</f>
        <v>74</v>
      </c>
      <c r="L28">
        <f>COUNTIFS(Table1[Ryhmä],L$22,Table1[Myyja],$J28)</f>
        <v>20</v>
      </c>
      <c r="M28">
        <f>COUNTIFS(Table1[Ryhmä],M$22,Table1[Myyja],$J28)</f>
        <v>95</v>
      </c>
      <c r="N28">
        <f>COUNTIFS(Table1[Ryhmä],N$22,Table1[Myyja],$J28)</f>
        <v>597</v>
      </c>
      <c r="O28">
        <f>COUNTIFS(Table1[Ryhmä],O$22,Table1[Myyja],$J28)</f>
        <v>73</v>
      </c>
      <c r="P28">
        <f>COUNTIFS(Table1[Ryhmä],P$22,Table1[Myyja],$J28)</f>
        <v>52</v>
      </c>
      <c r="T28" s="1" t="s">
        <v>800</v>
      </c>
      <c r="U28" s="7">
        <v>74</v>
      </c>
      <c r="V28">
        <v>20</v>
      </c>
      <c r="W28">
        <v>95</v>
      </c>
      <c r="X28">
        <v>597</v>
      </c>
      <c r="Y28">
        <v>73</v>
      </c>
      <c r="Z28" s="8">
        <v>52</v>
      </c>
    </row>
    <row r="29" spans="1:27" x14ac:dyDescent="0.2">
      <c r="A29" s="1" t="s">
        <v>803</v>
      </c>
      <c r="B29">
        <v>26</v>
      </c>
      <c r="C29">
        <v>14</v>
      </c>
      <c r="D29">
        <v>29</v>
      </c>
      <c r="E29">
        <v>232</v>
      </c>
      <c r="F29">
        <v>32</v>
      </c>
      <c r="G29">
        <v>29</v>
      </c>
      <c r="H29">
        <v>362</v>
      </c>
      <c r="J29" s="1" t="s">
        <v>803</v>
      </c>
      <c r="K29">
        <f>COUNTIFS(Table1[Ryhmä],K$22,Table1[Myyja],$J29)</f>
        <v>26</v>
      </c>
      <c r="L29">
        <f>COUNTIFS(Table1[Ryhmä],L$22,Table1[Myyja],$J29)</f>
        <v>14</v>
      </c>
      <c r="M29">
        <f>COUNTIFS(Table1[Ryhmä],M$22,Table1[Myyja],$J29)</f>
        <v>29</v>
      </c>
      <c r="N29">
        <f>COUNTIFS(Table1[Ryhmä],N$22,Table1[Myyja],$J29)</f>
        <v>232</v>
      </c>
      <c r="O29">
        <f>COUNTIFS(Table1[Ryhmä],O$22,Table1[Myyja],$J29)</f>
        <v>32</v>
      </c>
      <c r="P29">
        <f>COUNTIFS(Table1[Ryhmä],P$22,Table1[Myyja],$J29)</f>
        <v>29</v>
      </c>
      <c r="T29" s="1" t="s">
        <v>803</v>
      </c>
      <c r="U29" s="7">
        <v>26</v>
      </c>
      <c r="V29">
        <v>14</v>
      </c>
      <c r="W29">
        <v>29</v>
      </c>
      <c r="X29">
        <v>232</v>
      </c>
      <c r="Y29">
        <v>32</v>
      </c>
      <c r="Z29" s="8">
        <v>29</v>
      </c>
    </row>
    <row r="30" spans="1:27" x14ac:dyDescent="0.2">
      <c r="A30" s="1" t="s">
        <v>150</v>
      </c>
      <c r="B30">
        <v>27</v>
      </c>
      <c r="C30">
        <v>9</v>
      </c>
      <c r="D30">
        <v>36</v>
      </c>
      <c r="E30">
        <v>193</v>
      </c>
      <c r="F30">
        <v>25</v>
      </c>
      <c r="G30">
        <v>21</v>
      </c>
      <c r="H30">
        <v>311</v>
      </c>
      <c r="J30" s="1" t="s">
        <v>150</v>
      </c>
      <c r="K30">
        <f>COUNTIFS(Table1[Ryhmä],K$22,Table1[Myyja],$J30)</f>
        <v>27</v>
      </c>
      <c r="L30">
        <f>COUNTIFS(Table1[Ryhmä],L$22,Table1[Myyja],$J30)</f>
        <v>9</v>
      </c>
      <c r="M30">
        <f>COUNTIFS(Table1[Ryhmä],M$22,Table1[Myyja],$J30)</f>
        <v>36</v>
      </c>
      <c r="N30">
        <f>COUNTIFS(Table1[Ryhmä],N$22,Table1[Myyja],$J30)</f>
        <v>193</v>
      </c>
      <c r="O30">
        <f>COUNTIFS(Table1[Ryhmä],O$22,Table1[Myyja],$J30)</f>
        <v>25</v>
      </c>
      <c r="P30">
        <f>COUNTIFS(Table1[Ryhmä],P$22,Table1[Myyja],$J30)</f>
        <v>21</v>
      </c>
      <c r="T30" s="1" t="s">
        <v>150</v>
      </c>
      <c r="U30" s="7">
        <v>27</v>
      </c>
      <c r="V30">
        <v>9</v>
      </c>
      <c r="W30">
        <v>36</v>
      </c>
      <c r="X30">
        <v>193</v>
      </c>
      <c r="Y30">
        <v>25</v>
      </c>
      <c r="Z30" s="8">
        <v>21</v>
      </c>
    </row>
    <row r="31" spans="1:27" x14ac:dyDescent="0.2">
      <c r="A31" s="1" t="s">
        <v>53</v>
      </c>
      <c r="B31">
        <v>18</v>
      </c>
      <c r="C31">
        <v>5</v>
      </c>
      <c r="D31">
        <v>14</v>
      </c>
      <c r="E31">
        <v>112</v>
      </c>
      <c r="F31">
        <v>20</v>
      </c>
      <c r="G31">
        <v>13</v>
      </c>
      <c r="H31">
        <v>182</v>
      </c>
      <c r="J31" s="1" t="s">
        <v>53</v>
      </c>
      <c r="K31">
        <f>COUNTIFS(Table1[Ryhmä],K$22,Table1[Myyja],$J31)</f>
        <v>18</v>
      </c>
      <c r="L31">
        <f>COUNTIFS(Table1[Ryhmä],L$22,Table1[Myyja],$J31)</f>
        <v>5</v>
      </c>
      <c r="M31">
        <f>COUNTIFS(Table1[Ryhmä],M$22,Table1[Myyja],$J31)</f>
        <v>14</v>
      </c>
      <c r="N31">
        <f>COUNTIFS(Table1[Ryhmä],N$22,Table1[Myyja],$J31)</f>
        <v>112</v>
      </c>
      <c r="O31">
        <f>COUNTIFS(Table1[Ryhmä],O$22,Table1[Myyja],$J31)</f>
        <v>20</v>
      </c>
      <c r="P31">
        <f>COUNTIFS(Table1[Ryhmä],P$22,Table1[Myyja],$J31)</f>
        <v>13</v>
      </c>
      <c r="T31" s="1" t="s">
        <v>53</v>
      </c>
      <c r="U31" s="7">
        <v>18</v>
      </c>
      <c r="V31">
        <v>5</v>
      </c>
      <c r="W31">
        <v>14</v>
      </c>
      <c r="X31">
        <v>112</v>
      </c>
      <c r="Y31">
        <v>20</v>
      </c>
      <c r="Z31" s="8">
        <v>13</v>
      </c>
    </row>
    <row r="32" spans="1:27" x14ac:dyDescent="0.2">
      <c r="A32" s="1" t="s">
        <v>799</v>
      </c>
      <c r="B32">
        <v>45</v>
      </c>
      <c r="C32">
        <v>23</v>
      </c>
      <c r="D32">
        <v>61</v>
      </c>
      <c r="E32">
        <v>401</v>
      </c>
      <c r="F32">
        <v>60</v>
      </c>
      <c r="G32">
        <v>44</v>
      </c>
      <c r="H32">
        <v>634</v>
      </c>
      <c r="J32" s="1" t="s">
        <v>799</v>
      </c>
      <c r="K32">
        <f>COUNTIFS(Table1[Ryhmä],K$22,Table1[Myyja],$J32)</f>
        <v>45</v>
      </c>
      <c r="L32">
        <f>COUNTIFS(Table1[Ryhmä],L$22,Table1[Myyja],$J32)</f>
        <v>23</v>
      </c>
      <c r="M32">
        <f>COUNTIFS(Table1[Ryhmä],M$22,Table1[Myyja],$J32)</f>
        <v>61</v>
      </c>
      <c r="N32">
        <f>COUNTIFS(Table1[Ryhmä],N$22,Table1[Myyja],$J32)</f>
        <v>401</v>
      </c>
      <c r="O32">
        <f>COUNTIFS(Table1[Ryhmä],O$22,Table1[Myyja],$J32)</f>
        <v>60</v>
      </c>
      <c r="P32">
        <f>COUNTIFS(Table1[Ryhmä],P$22,Table1[Myyja],$J32)</f>
        <v>44</v>
      </c>
      <c r="T32" s="1" t="s">
        <v>799</v>
      </c>
      <c r="U32" s="7">
        <v>45</v>
      </c>
      <c r="V32">
        <v>23</v>
      </c>
      <c r="W32">
        <v>61</v>
      </c>
      <c r="X32">
        <v>401</v>
      </c>
      <c r="Y32">
        <v>60</v>
      </c>
      <c r="Z32" s="8">
        <v>44</v>
      </c>
    </row>
    <row r="33" spans="1:26" x14ac:dyDescent="0.2">
      <c r="A33" s="1" t="s">
        <v>396</v>
      </c>
      <c r="B33">
        <v>65</v>
      </c>
      <c r="C33">
        <v>21</v>
      </c>
      <c r="D33">
        <v>81</v>
      </c>
      <c r="E33">
        <v>483</v>
      </c>
      <c r="F33">
        <v>54</v>
      </c>
      <c r="G33">
        <v>49</v>
      </c>
      <c r="H33">
        <v>753</v>
      </c>
      <c r="J33" s="1" t="s">
        <v>396</v>
      </c>
      <c r="K33">
        <f>COUNTIFS(Table1[Ryhmä],K$22,Table1[Myyja],$J33)</f>
        <v>65</v>
      </c>
      <c r="L33">
        <f>COUNTIFS(Table1[Ryhmä],L$22,Table1[Myyja],$J33)</f>
        <v>21</v>
      </c>
      <c r="M33">
        <f>COUNTIFS(Table1[Ryhmä],M$22,Table1[Myyja],$J33)</f>
        <v>81</v>
      </c>
      <c r="N33">
        <f>COUNTIFS(Table1[Ryhmä],N$22,Table1[Myyja],$J33)</f>
        <v>483</v>
      </c>
      <c r="O33">
        <f>COUNTIFS(Table1[Ryhmä],O$22,Table1[Myyja],$J33)</f>
        <v>54</v>
      </c>
      <c r="P33">
        <f>COUNTIFS(Table1[Ryhmä],P$22,Table1[Myyja],$J33)</f>
        <v>49</v>
      </c>
      <c r="T33" s="1" t="s">
        <v>396</v>
      </c>
      <c r="U33" s="7">
        <v>65</v>
      </c>
      <c r="V33">
        <v>21</v>
      </c>
      <c r="W33">
        <v>81</v>
      </c>
      <c r="X33">
        <v>483</v>
      </c>
      <c r="Y33">
        <v>54</v>
      </c>
      <c r="Z33" s="8">
        <v>49</v>
      </c>
    </row>
    <row r="34" spans="1:26" x14ac:dyDescent="0.2">
      <c r="A34" s="1" t="s">
        <v>802</v>
      </c>
      <c r="B34">
        <v>95</v>
      </c>
      <c r="C34">
        <v>37</v>
      </c>
      <c r="D34">
        <v>110</v>
      </c>
      <c r="E34">
        <v>706</v>
      </c>
      <c r="F34">
        <v>117</v>
      </c>
      <c r="G34">
        <v>83</v>
      </c>
      <c r="H34">
        <v>1148</v>
      </c>
      <c r="J34" s="1" t="s">
        <v>802</v>
      </c>
      <c r="K34">
        <f>COUNTIFS(Table1[Ryhmä],K$22,Table1[Myyja],$J34)</f>
        <v>95</v>
      </c>
      <c r="L34">
        <f>COUNTIFS(Table1[Ryhmä],L$22,Table1[Myyja],$J34)</f>
        <v>37</v>
      </c>
      <c r="M34">
        <f>COUNTIFS(Table1[Ryhmä],M$22,Table1[Myyja],$J34)</f>
        <v>110</v>
      </c>
      <c r="N34">
        <f>COUNTIFS(Table1[Ryhmä],N$22,Table1[Myyja],$J34)</f>
        <v>706</v>
      </c>
      <c r="O34">
        <f>COUNTIFS(Table1[Ryhmä],O$22,Table1[Myyja],$J34)</f>
        <v>117</v>
      </c>
      <c r="P34">
        <f>COUNTIFS(Table1[Ryhmä],P$22,Table1[Myyja],$J34)</f>
        <v>83</v>
      </c>
      <c r="T34" s="1" t="s">
        <v>802</v>
      </c>
      <c r="U34" s="7">
        <v>95</v>
      </c>
      <c r="V34">
        <v>37</v>
      </c>
      <c r="W34">
        <v>110</v>
      </c>
      <c r="X34">
        <v>706</v>
      </c>
      <c r="Y34">
        <v>117</v>
      </c>
      <c r="Z34" s="8">
        <v>83</v>
      </c>
    </row>
    <row r="35" spans="1:26" x14ac:dyDescent="0.2">
      <c r="A35" s="1" t="s">
        <v>182</v>
      </c>
      <c r="B35">
        <v>34</v>
      </c>
      <c r="C35">
        <v>11</v>
      </c>
      <c r="D35">
        <v>20</v>
      </c>
      <c r="E35">
        <v>186</v>
      </c>
      <c r="F35">
        <v>31</v>
      </c>
      <c r="G35">
        <v>18</v>
      </c>
      <c r="H35">
        <v>300</v>
      </c>
      <c r="J35" s="1" t="s">
        <v>182</v>
      </c>
      <c r="K35">
        <f>COUNTIFS(Table1[Ryhmä],K$22,Table1[Myyja],$J35)</f>
        <v>34</v>
      </c>
      <c r="L35">
        <f>COUNTIFS(Table1[Ryhmä],L$22,Table1[Myyja],$J35)</f>
        <v>11</v>
      </c>
      <c r="M35">
        <f>COUNTIFS(Table1[Ryhmä],M$22,Table1[Myyja],$J35)</f>
        <v>20</v>
      </c>
      <c r="N35">
        <f>COUNTIFS(Table1[Ryhmä],N$22,Table1[Myyja],$J35)</f>
        <v>186</v>
      </c>
      <c r="O35">
        <f>COUNTIFS(Table1[Ryhmä],O$22,Table1[Myyja],$J35)</f>
        <v>31</v>
      </c>
      <c r="P35">
        <f>COUNTIFS(Table1[Ryhmä],P$22,Table1[Myyja],$J35)</f>
        <v>18</v>
      </c>
      <c r="T35" s="1" t="s">
        <v>182</v>
      </c>
      <c r="U35" s="7">
        <v>34</v>
      </c>
      <c r="V35">
        <v>11</v>
      </c>
      <c r="W35">
        <v>20</v>
      </c>
      <c r="X35">
        <v>186</v>
      </c>
      <c r="Y35">
        <v>31</v>
      </c>
      <c r="Z35" s="8">
        <v>18</v>
      </c>
    </row>
    <row r="36" spans="1:26" x14ac:dyDescent="0.2">
      <c r="A36" s="1" t="s">
        <v>311</v>
      </c>
      <c r="B36">
        <v>15</v>
      </c>
      <c r="C36">
        <v>3</v>
      </c>
      <c r="D36">
        <v>11</v>
      </c>
      <c r="E36">
        <v>81</v>
      </c>
      <c r="F36">
        <v>12</v>
      </c>
      <c r="G36">
        <v>7</v>
      </c>
      <c r="H36">
        <v>129</v>
      </c>
      <c r="J36" s="1" t="s">
        <v>311</v>
      </c>
      <c r="K36">
        <f>COUNTIFS(Table1[Ryhmä],K$22,Table1[Myyja],$J36)</f>
        <v>15</v>
      </c>
      <c r="L36">
        <f>COUNTIFS(Table1[Ryhmä],L$22,Table1[Myyja],$J36)</f>
        <v>3</v>
      </c>
      <c r="M36">
        <f>COUNTIFS(Table1[Ryhmä],M$22,Table1[Myyja],$J36)</f>
        <v>11</v>
      </c>
      <c r="N36">
        <f>COUNTIFS(Table1[Ryhmä],N$22,Table1[Myyja],$J36)</f>
        <v>81</v>
      </c>
      <c r="O36">
        <f>COUNTIFS(Table1[Ryhmä],O$22,Table1[Myyja],$J36)</f>
        <v>12</v>
      </c>
      <c r="P36">
        <f>COUNTIFS(Table1[Ryhmä],P$22,Table1[Myyja],$J36)</f>
        <v>7</v>
      </c>
      <c r="T36" s="1" t="s">
        <v>311</v>
      </c>
      <c r="U36" s="7">
        <v>15</v>
      </c>
      <c r="V36">
        <v>3</v>
      </c>
      <c r="W36">
        <v>11</v>
      </c>
      <c r="X36">
        <v>81</v>
      </c>
      <c r="Y36">
        <v>12</v>
      </c>
      <c r="Z36" s="8">
        <v>7</v>
      </c>
    </row>
    <row r="37" spans="1:26" x14ac:dyDescent="0.2">
      <c r="A37" s="1" t="s">
        <v>37</v>
      </c>
      <c r="B37">
        <v>11</v>
      </c>
      <c r="C37">
        <v>4</v>
      </c>
      <c r="D37">
        <v>7</v>
      </c>
      <c r="E37">
        <v>81</v>
      </c>
      <c r="F37">
        <v>15</v>
      </c>
      <c r="G37">
        <v>8</v>
      </c>
      <c r="H37">
        <v>126</v>
      </c>
      <c r="J37" s="1" t="s">
        <v>37</v>
      </c>
      <c r="K37">
        <f>COUNTIFS(Table1[Ryhmä],K$22,Table1[Myyja],$J37)</f>
        <v>11</v>
      </c>
      <c r="L37">
        <f>COUNTIFS(Table1[Ryhmä],L$22,Table1[Myyja],$J37)</f>
        <v>4</v>
      </c>
      <c r="M37">
        <f>COUNTIFS(Table1[Ryhmä],M$22,Table1[Myyja],$J37)</f>
        <v>7</v>
      </c>
      <c r="N37">
        <f>COUNTIFS(Table1[Ryhmä],N$22,Table1[Myyja],$J37)</f>
        <v>81</v>
      </c>
      <c r="O37">
        <f>COUNTIFS(Table1[Ryhmä],O$22,Table1[Myyja],$J37)</f>
        <v>15</v>
      </c>
      <c r="P37">
        <f>COUNTIFS(Table1[Ryhmä],P$22,Table1[Myyja],$J37)</f>
        <v>8</v>
      </c>
      <c r="T37" s="1" t="s">
        <v>37</v>
      </c>
      <c r="U37" s="9">
        <v>11</v>
      </c>
      <c r="V37" s="10">
        <v>4</v>
      </c>
      <c r="W37" s="10">
        <v>7</v>
      </c>
      <c r="X37" s="10">
        <v>81</v>
      </c>
      <c r="Y37" s="10">
        <v>15</v>
      </c>
      <c r="Z37" s="11">
        <v>8</v>
      </c>
    </row>
    <row r="38" spans="1:26" x14ac:dyDescent="0.2">
      <c r="A38" s="1" t="s">
        <v>878</v>
      </c>
      <c r="B38">
        <v>623</v>
      </c>
      <c r="C38">
        <v>230</v>
      </c>
      <c r="D38">
        <v>674</v>
      </c>
      <c r="E38">
        <v>4581</v>
      </c>
      <c r="F38">
        <v>650</v>
      </c>
      <c r="G38">
        <v>467</v>
      </c>
      <c r="H38">
        <v>7225</v>
      </c>
    </row>
  </sheetData>
  <pageMargins left="0.7" right="0.7" top="0.75" bottom="0.75" header="0.3" footer="0.3"/>
  <pageSetup paperSize="9" orientation="portrait" horizontalDpi="300" verticalDpi="0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N304"/>
  <sheetViews>
    <sheetView topLeftCell="E1" zoomScale="80" zoomScaleNormal="80" workbookViewId="0">
      <selection activeCell="E29" sqref="E29"/>
    </sheetView>
  </sheetViews>
  <sheetFormatPr defaultRowHeight="14.25" x14ac:dyDescent="0.2"/>
  <cols>
    <col min="1" max="1" width="16.5" bestFit="1" customWidth="1"/>
    <col min="2" max="2" width="10.5" bestFit="1" customWidth="1"/>
    <col min="3" max="3" width="27.75" bestFit="1" customWidth="1"/>
    <col min="5" max="5" width="34.25" bestFit="1" customWidth="1"/>
    <col min="6" max="7" width="8.625" bestFit="1" customWidth="1"/>
    <col min="8" max="8" width="16.5" bestFit="1" customWidth="1"/>
    <col min="9" max="9" width="10.5" bestFit="1" customWidth="1"/>
    <col min="11" max="11" width="21.875" bestFit="1" customWidth="1"/>
  </cols>
  <sheetData>
    <row r="1" spans="1:14" x14ac:dyDescent="0.2">
      <c r="A1" s="3" t="s">
        <v>483</v>
      </c>
      <c r="B1" s="3" t="s">
        <v>484</v>
      </c>
      <c r="C1" s="3" t="s">
        <v>486</v>
      </c>
      <c r="E1" s="3" t="s">
        <v>486</v>
      </c>
      <c r="F1" s="3" t="s">
        <v>487</v>
      </c>
      <c r="G1" s="3" t="s">
        <v>488</v>
      </c>
      <c r="H1" s="3" t="s">
        <v>483</v>
      </c>
      <c r="I1" s="3" t="s">
        <v>484</v>
      </c>
      <c r="K1" s="3" t="s">
        <v>485</v>
      </c>
      <c r="L1" s="3" t="s">
        <v>792</v>
      </c>
      <c r="M1" s="3" t="s">
        <v>484</v>
      </c>
      <c r="N1" s="3" t="s">
        <v>483</v>
      </c>
    </row>
    <row r="2" spans="1:14" x14ac:dyDescent="0.2">
      <c r="A2" t="s">
        <v>0</v>
      </c>
      <c r="B2" t="s">
        <v>482</v>
      </c>
      <c r="C2" t="str">
        <f>LOWER(B2)&amp;"."&amp;LOWER(A2)&amp;"@utu.fi"</f>
        <v>iiris.aerila@utu.fi</v>
      </c>
      <c r="E2" t="s">
        <v>489</v>
      </c>
      <c r="F2">
        <f>LEN(E2)-LEN(RIGHT(E2,LEN(E2)-FIND(".",E2)))</f>
        <v>6</v>
      </c>
      <c r="G2">
        <f>LEN(E2)-LEN(RIGHT(E2,LEN(E2)-FIND("@",E2)))</f>
        <v>13</v>
      </c>
      <c r="H2" t="str">
        <f>PROPER(LEFT(RIGHT(E2,LEN(E2)-FIND(".",E2,1)),FIND("@",RIGHT(E2,LEN(E2)-FIND(".",E2,1)),1)-1))</f>
        <v>Aerila</v>
      </c>
      <c r="I2" t="str">
        <f>PROPER(LEFT(E2, SEARCH(".", E2)-1))</f>
        <v>Iiris</v>
      </c>
      <c r="K2" t="str">
        <f>PROPER(I2&amp;" "&amp;H2)</f>
        <v>Iiris Aerila</v>
      </c>
      <c r="L2">
        <f>LEN(K2)-LEN(RIGHT(K2,LEN(K2)-FIND(" ",K2)))</f>
        <v>6</v>
      </c>
      <c r="M2" t="str">
        <f>LEFT(K2, SEARCH(" ", K2)-1)</f>
        <v>Iiris</v>
      </c>
      <c r="N2" t="str">
        <f>RIGHT(K2,LEN(K2)-FIND(" ",K2))</f>
        <v>Aerila</v>
      </c>
    </row>
    <row r="3" spans="1:14" x14ac:dyDescent="0.2">
      <c r="A3" t="s">
        <v>2</v>
      </c>
      <c r="B3" t="s">
        <v>93</v>
      </c>
      <c r="C3" t="str">
        <f t="shared" ref="C3:C66" si="0">LOWER(B3)&amp;"."&amp;LOWER(A3)&amp;"@utu.fi"</f>
        <v>sara.ahmeti@utu.fi</v>
      </c>
      <c r="E3" t="s">
        <v>490</v>
      </c>
      <c r="F3">
        <f t="shared" ref="F3:F66" si="1">LEN(E3)-LEN(RIGHT(E3,LEN(E3)-FIND(".",E3)))</f>
        <v>5</v>
      </c>
      <c r="G3">
        <f t="shared" ref="G3:G66" si="2">LEN(E3)-LEN(RIGHT(E3,LEN(E3)-FIND("@",E3)))</f>
        <v>12</v>
      </c>
      <c r="H3" t="str">
        <f t="shared" ref="H3:H66" si="3">PROPER(LEFT(RIGHT(E3,LEN(E3)-FIND(".",E3,1)),FIND("@",RIGHT(E3,LEN(E3)-FIND(".",E3,1)),1)-1))</f>
        <v>Ahmeti</v>
      </c>
      <c r="I3" t="str">
        <f t="shared" ref="I3:I66" si="4">PROPER(LEFT(E3, SEARCH(".", E3)-1))</f>
        <v>Sara</v>
      </c>
      <c r="K3" t="str">
        <f t="shared" ref="K3:K66" si="5">PROPER(I3&amp;" "&amp;H3)</f>
        <v>Sara Ahmeti</v>
      </c>
      <c r="L3">
        <f t="shared" ref="L3:L66" si="6">LEN(K3)-LEN(RIGHT(K3,LEN(K3)-FIND(" ",K3)))</f>
        <v>5</v>
      </c>
      <c r="M3" t="str">
        <f t="shared" ref="M3:M66" si="7">LEFT(K3, SEARCH(" ", K3)-1)</f>
        <v>Sara</v>
      </c>
      <c r="N3" t="str">
        <f t="shared" ref="N3:N66" si="8">RIGHT(K3,LEN(K3)-FIND(" ",K3))</f>
        <v>Ahmeti</v>
      </c>
    </row>
    <row r="4" spans="1:14" x14ac:dyDescent="0.2">
      <c r="A4" t="s">
        <v>4</v>
      </c>
      <c r="B4" t="s">
        <v>7</v>
      </c>
      <c r="C4" t="str">
        <f t="shared" si="0"/>
        <v>noora.al rammahi@utu.fi</v>
      </c>
      <c r="E4" t="s">
        <v>491</v>
      </c>
      <c r="F4">
        <f t="shared" si="1"/>
        <v>6</v>
      </c>
      <c r="G4">
        <f t="shared" si="2"/>
        <v>17</v>
      </c>
      <c r="H4" t="str">
        <f t="shared" si="3"/>
        <v>Al Rammahi</v>
      </c>
      <c r="I4" t="str">
        <f t="shared" si="4"/>
        <v>Noora</v>
      </c>
      <c r="K4" t="str">
        <f t="shared" si="5"/>
        <v>Noora Al Rammahi</v>
      </c>
      <c r="L4">
        <f t="shared" si="6"/>
        <v>6</v>
      </c>
      <c r="M4" t="str">
        <f t="shared" si="7"/>
        <v>Noora</v>
      </c>
      <c r="N4" t="str">
        <f t="shared" si="8"/>
        <v>Al Rammahi</v>
      </c>
    </row>
    <row r="5" spans="1:14" x14ac:dyDescent="0.2">
      <c r="A5" t="s">
        <v>6</v>
      </c>
      <c r="B5" t="s">
        <v>422</v>
      </c>
      <c r="C5" t="str">
        <f t="shared" si="0"/>
        <v>anton.alakiikonen@utu.fi</v>
      </c>
      <c r="E5" t="s">
        <v>492</v>
      </c>
      <c r="F5">
        <f t="shared" si="1"/>
        <v>6</v>
      </c>
      <c r="G5">
        <f t="shared" si="2"/>
        <v>18</v>
      </c>
      <c r="H5" t="str">
        <f t="shared" si="3"/>
        <v>Alakiikonen</v>
      </c>
      <c r="I5" t="str">
        <f t="shared" si="4"/>
        <v>Anton</v>
      </c>
      <c r="K5" t="str">
        <f t="shared" si="5"/>
        <v>Anton Alakiikonen</v>
      </c>
      <c r="L5">
        <f t="shared" si="6"/>
        <v>6</v>
      </c>
      <c r="M5" t="str">
        <f t="shared" si="7"/>
        <v>Anton</v>
      </c>
      <c r="N5" t="str">
        <f t="shared" si="8"/>
        <v>Alakiikonen</v>
      </c>
    </row>
    <row r="6" spans="1:14" x14ac:dyDescent="0.2">
      <c r="A6" t="s">
        <v>8</v>
      </c>
      <c r="B6" t="s">
        <v>189</v>
      </c>
      <c r="C6" t="str">
        <f t="shared" si="0"/>
        <v>saku.antti@utu.fi</v>
      </c>
      <c r="E6" t="s">
        <v>493</v>
      </c>
      <c r="F6">
        <f t="shared" si="1"/>
        <v>5</v>
      </c>
      <c r="G6">
        <f t="shared" si="2"/>
        <v>11</v>
      </c>
      <c r="H6" t="str">
        <f t="shared" si="3"/>
        <v>Antti</v>
      </c>
      <c r="I6" t="str">
        <f t="shared" si="4"/>
        <v>Saku</v>
      </c>
      <c r="K6" t="str">
        <f t="shared" si="5"/>
        <v>Saku Antti</v>
      </c>
      <c r="L6">
        <f t="shared" si="6"/>
        <v>5</v>
      </c>
      <c r="M6" t="str">
        <f t="shared" si="7"/>
        <v>Saku</v>
      </c>
      <c r="N6" t="str">
        <f t="shared" si="8"/>
        <v>Antti</v>
      </c>
    </row>
    <row r="7" spans="1:14" x14ac:dyDescent="0.2">
      <c r="A7" t="s">
        <v>10</v>
      </c>
      <c r="B7" t="s">
        <v>203</v>
      </c>
      <c r="C7" t="str">
        <f t="shared" si="0"/>
        <v>roope.babb@utu.fi</v>
      </c>
      <c r="E7" t="s">
        <v>494</v>
      </c>
      <c r="F7">
        <f t="shared" si="1"/>
        <v>6</v>
      </c>
      <c r="G7">
        <f t="shared" si="2"/>
        <v>11</v>
      </c>
      <c r="H7" t="str">
        <f t="shared" si="3"/>
        <v>Babb</v>
      </c>
      <c r="I7" t="str">
        <f t="shared" si="4"/>
        <v>Roope</v>
      </c>
      <c r="K7" t="str">
        <f t="shared" si="5"/>
        <v>Roope Babb</v>
      </c>
      <c r="L7">
        <f t="shared" si="6"/>
        <v>6</v>
      </c>
      <c r="M7" t="str">
        <f t="shared" si="7"/>
        <v>Roope</v>
      </c>
      <c r="N7" t="str">
        <f t="shared" si="8"/>
        <v>Babb</v>
      </c>
    </row>
    <row r="8" spans="1:14" x14ac:dyDescent="0.2">
      <c r="A8" t="s">
        <v>12</v>
      </c>
      <c r="B8" t="s">
        <v>90</v>
      </c>
      <c r="C8" t="str">
        <f t="shared" si="0"/>
        <v>alma.dibák@utu.fi</v>
      </c>
      <c r="E8" t="s">
        <v>495</v>
      </c>
      <c r="F8">
        <f t="shared" si="1"/>
        <v>5</v>
      </c>
      <c r="G8">
        <f t="shared" si="2"/>
        <v>11</v>
      </c>
      <c r="H8" t="str">
        <f t="shared" si="3"/>
        <v>Dibák</v>
      </c>
      <c r="I8" t="str">
        <f t="shared" si="4"/>
        <v>Alma</v>
      </c>
      <c r="K8" t="str">
        <f t="shared" si="5"/>
        <v>Alma Dibák</v>
      </c>
      <c r="L8">
        <f t="shared" si="6"/>
        <v>5</v>
      </c>
      <c r="M8" t="str">
        <f t="shared" si="7"/>
        <v>Alma</v>
      </c>
      <c r="N8" t="str">
        <f t="shared" si="8"/>
        <v>Dibák</v>
      </c>
    </row>
    <row r="9" spans="1:14" x14ac:dyDescent="0.2">
      <c r="A9" t="s">
        <v>14</v>
      </c>
      <c r="B9" t="s">
        <v>148</v>
      </c>
      <c r="C9" t="str">
        <f t="shared" si="0"/>
        <v>elina.eskola@utu.fi</v>
      </c>
      <c r="E9" t="s">
        <v>496</v>
      </c>
      <c r="F9">
        <f t="shared" si="1"/>
        <v>6</v>
      </c>
      <c r="G9">
        <f t="shared" si="2"/>
        <v>13</v>
      </c>
      <c r="H9" t="str">
        <f t="shared" si="3"/>
        <v>Eskola</v>
      </c>
      <c r="I9" t="str">
        <f t="shared" si="4"/>
        <v>Elina</v>
      </c>
      <c r="K9" t="str">
        <f t="shared" si="5"/>
        <v>Elina Eskola</v>
      </c>
      <c r="L9">
        <f t="shared" si="6"/>
        <v>6</v>
      </c>
      <c r="M9" t="str">
        <f t="shared" si="7"/>
        <v>Elina</v>
      </c>
      <c r="N9" t="str">
        <f t="shared" si="8"/>
        <v>Eskola</v>
      </c>
    </row>
    <row r="10" spans="1:14" x14ac:dyDescent="0.2">
      <c r="A10" t="s">
        <v>16</v>
      </c>
      <c r="B10" t="s">
        <v>203</v>
      </c>
      <c r="C10" t="str">
        <f t="shared" si="0"/>
        <v>roope.hokkanen@utu.fi</v>
      </c>
      <c r="E10" t="s">
        <v>497</v>
      </c>
      <c r="F10">
        <f t="shared" si="1"/>
        <v>6</v>
      </c>
      <c r="G10">
        <f t="shared" si="2"/>
        <v>15</v>
      </c>
      <c r="H10" t="str">
        <f t="shared" si="3"/>
        <v>Hokkanen</v>
      </c>
      <c r="I10" t="str">
        <f t="shared" si="4"/>
        <v>Roope</v>
      </c>
      <c r="K10" t="str">
        <f t="shared" si="5"/>
        <v>Roope Hokkanen</v>
      </c>
      <c r="L10">
        <f t="shared" si="6"/>
        <v>6</v>
      </c>
      <c r="M10" t="str">
        <f t="shared" si="7"/>
        <v>Roope</v>
      </c>
      <c r="N10" t="str">
        <f t="shared" si="8"/>
        <v>Hokkanen</v>
      </c>
    </row>
    <row r="11" spans="1:14" x14ac:dyDescent="0.2">
      <c r="A11" t="s">
        <v>18</v>
      </c>
      <c r="B11" t="s">
        <v>178</v>
      </c>
      <c r="C11" t="str">
        <f t="shared" si="0"/>
        <v>tomi.huhtala@utu.fi</v>
      </c>
      <c r="E11" t="s">
        <v>498</v>
      </c>
      <c r="F11">
        <f t="shared" si="1"/>
        <v>5</v>
      </c>
      <c r="G11">
        <f t="shared" si="2"/>
        <v>13</v>
      </c>
      <c r="H11" t="str">
        <f t="shared" si="3"/>
        <v>Huhtala</v>
      </c>
      <c r="I11" t="str">
        <f t="shared" si="4"/>
        <v>Tomi</v>
      </c>
      <c r="K11" t="str">
        <f t="shared" si="5"/>
        <v>Tomi Huhtala</v>
      </c>
      <c r="L11">
        <f t="shared" si="6"/>
        <v>5</v>
      </c>
      <c r="M11" t="str">
        <f t="shared" si="7"/>
        <v>Tomi</v>
      </c>
      <c r="N11" t="str">
        <f t="shared" si="8"/>
        <v>Huhtala</v>
      </c>
    </row>
    <row r="12" spans="1:14" x14ac:dyDescent="0.2">
      <c r="A12" t="s">
        <v>20</v>
      </c>
      <c r="B12" t="s">
        <v>156</v>
      </c>
      <c r="C12" t="str">
        <f t="shared" si="0"/>
        <v>sami.hyypiä@utu.fi</v>
      </c>
      <c r="E12" t="s">
        <v>499</v>
      </c>
      <c r="F12">
        <f t="shared" si="1"/>
        <v>5</v>
      </c>
      <c r="G12">
        <f t="shared" si="2"/>
        <v>12</v>
      </c>
      <c r="H12" t="str">
        <f t="shared" si="3"/>
        <v>Hyypiä</v>
      </c>
      <c r="I12" t="str">
        <f t="shared" si="4"/>
        <v>Sami</v>
      </c>
      <c r="K12" t="str">
        <f t="shared" si="5"/>
        <v>Sami Hyypiä</v>
      </c>
      <c r="L12">
        <f t="shared" si="6"/>
        <v>5</v>
      </c>
      <c r="M12" t="str">
        <f t="shared" si="7"/>
        <v>Sami</v>
      </c>
      <c r="N12" t="str">
        <f t="shared" si="8"/>
        <v>Hyypiä</v>
      </c>
    </row>
    <row r="13" spans="1:14" x14ac:dyDescent="0.2">
      <c r="A13" t="s">
        <v>22</v>
      </c>
      <c r="B13" t="s">
        <v>383</v>
      </c>
      <c r="C13" t="str">
        <f t="shared" si="0"/>
        <v>annika.hämäläinen@utu.fi</v>
      </c>
      <c r="E13" t="s">
        <v>500</v>
      </c>
      <c r="F13">
        <f t="shared" si="1"/>
        <v>7</v>
      </c>
      <c r="G13">
        <f t="shared" si="2"/>
        <v>18</v>
      </c>
      <c r="H13" t="str">
        <f t="shared" si="3"/>
        <v>Hämäläinen</v>
      </c>
      <c r="I13" t="str">
        <f t="shared" si="4"/>
        <v>Annika</v>
      </c>
      <c r="K13" t="str">
        <f t="shared" si="5"/>
        <v>Annika Hämäläinen</v>
      </c>
      <c r="L13">
        <f t="shared" si="6"/>
        <v>7</v>
      </c>
      <c r="M13" t="str">
        <f t="shared" si="7"/>
        <v>Annika</v>
      </c>
      <c r="N13" t="str">
        <f t="shared" si="8"/>
        <v>Hämäläinen</v>
      </c>
    </row>
    <row r="14" spans="1:14" x14ac:dyDescent="0.2">
      <c r="A14" t="s">
        <v>24</v>
      </c>
      <c r="B14" t="s">
        <v>33</v>
      </c>
      <c r="C14" t="str">
        <f t="shared" si="0"/>
        <v>matias.kallio@utu.fi</v>
      </c>
      <c r="E14" t="s">
        <v>501</v>
      </c>
      <c r="F14">
        <f t="shared" si="1"/>
        <v>7</v>
      </c>
      <c r="G14">
        <f t="shared" si="2"/>
        <v>14</v>
      </c>
      <c r="H14" t="str">
        <f t="shared" si="3"/>
        <v>Kallio</v>
      </c>
      <c r="I14" t="str">
        <f t="shared" si="4"/>
        <v>Matias</v>
      </c>
      <c r="K14" t="str">
        <f t="shared" si="5"/>
        <v>Matias Kallio</v>
      </c>
      <c r="L14">
        <f t="shared" si="6"/>
        <v>7</v>
      </c>
      <c r="M14" t="str">
        <f t="shared" si="7"/>
        <v>Matias</v>
      </c>
      <c r="N14" t="str">
        <f t="shared" si="8"/>
        <v>Kallio</v>
      </c>
    </row>
    <row r="15" spans="1:14" x14ac:dyDescent="0.2">
      <c r="A15" t="s">
        <v>26</v>
      </c>
      <c r="B15" t="s">
        <v>343</v>
      </c>
      <c r="C15" t="str">
        <f t="shared" si="0"/>
        <v>perttu.kauhanen@utu.fi</v>
      </c>
      <c r="E15" t="s">
        <v>502</v>
      </c>
      <c r="F15">
        <f t="shared" si="1"/>
        <v>7</v>
      </c>
      <c r="G15">
        <f t="shared" si="2"/>
        <v>16</v>
      </c>
      <c r="H15" t="str">
        <f t="shared" si="3"/>
        <v>Kauhanen</v>
      </c>
      <c r="I15" t="str">
        <f t="shared" si="4"/>
        <v>Perttu</v>
      </c>
      <c r="K15" t="str">
        <f t="shared" si="5"/>
        <v>Perttu Kauhanen</v>
      </c>
      <c r="L15">
        <f t="shared" si="6"/>
        <v>7</v>
      </c>
      <c r="M15" t="str">
        <f t="shared" si="7"/>
        <v>Perttu</v>
      </c>
      <c r="N15" t="str">
        <f t="shared" si="8"/>
        <v>Kauhanen</v>
      </c>
    </row>
    <row r="16" spans="1:14" x14ac:dyDescent="0.2">
      <c r="A16" t="s">
        <v>28</v>
      </c>
      <c r="B16" t="s">
        <v>339</v>
      </c>
      <c r="C16" t="str">
        <f t="shared" si="0"/>
        <v>riku.kekkonen@utu.fi</v>
      </c>
      <c r="E16" t="s">
        <v>503</v>
      </c>
      <c r="F16">
        <f t="shared" si="1"/>
        <v>5</v>
      </c>
      <c r="G16">
        <f t="shared" si="2"/>
        <v>14</v>
      </c>
      <c r="H16" t="str">
        <f t="shared" si="3"/>
        <v>Kekkonen</v>
      </c>
      <c r="I16" t="str">
        <f t="shared" si="4"/>
        <v>Riku</v>
      </c>
      <c r="K16" t="str">
        <f t="shared" si="5"/>
        <v>Riku Kekkonen</v>
      </c>
      <c r="L16">
        <f t="shared" si="6"/>
        <v>5</v>
      </c>
      <c r="M16" t="str">
        <f t="shared" si="7"/>
        <v>Riku</v>
      </c>
      <c r="N16" t="str">
        <f t="shared" si="8"/>
        <v>Kekkonen</v>
      </c>
    </row>
    <row r="17" spans="1:14" x14ac:dyDescent="0.2">
      <c r="A17" t="s">
        <v>30</v>
      </c>
      <c r="B17" t="s">
        <v>445</v>
      </c>
      <c r="C17" t="str">
        <f t="shared" si="0"/>
        <v>tommi.kosonen@utu.fi</v>
      </c>
      <c r="E17" t="s">
        <v>504</v>
      </c>
      <c r="F17">
        <f t="shared" si="1"/>
        <v>6</v>
      </c>
      <c r="G17">
        <f t="shared" si="2"/>
        <v>14</v>
      </c>
      <c r="H17" t="str">
        <f t="shared" si="3"/>
        <v>Kosonen</v>
      </c>
      <c r="I17" t="str">
        <f t="shared" si="4"/>
        <v>Tommi</v>
      </c>
      <c r="K17" t="str">
        <f t="shared" si="5"/>
        <v>Tommi Kosonen</v>
      </c>
      <c r="L17">
        <f t="shared" si="6"/>
        <v>6</v>
      </c>
      <c r="M17" t="str">
        <f t="shared" si="7"/>
        <v>Tommi</v>
      </c>
      <c r="N17" t="str">
        <f t="shared" si="8"/>
        <v>Kosonen</v>
      </c>
    </row>
    <row r="18" spans="1:14" x14ac:dyDescent="0.2">
      <c r="A18" t="s">
        <v>32</v>
      </c>
      <c r="B18" t="s">
        <v>88</v>
      </c>
      <c r="C18" t="str">
        <f t="shared" si="0"/>
        <v>julius.krook@utu.fi</v>
      </c>
      <c r="E18" t="s">
        <v>505</v>
      </c>
      <c r="F18">
        <f t="shared" si="1"/>
        <v>7</v>
      </c>
      <c r="G18">
        <f t="shared" si="2"/>
        <v>13</v>
      </c>
      <c r="H18" t="str">
        <f t="shared" si="3"/>
        <v>Krook</v>
      </c>
      <c r="I18" t="str">
        <f t="shared" si="4"/>
        <v>Julius</v>
      </c>
      <c r="K18" t="str">
        <f t="shared" si="5"/>
        <v>Julius Krook</v>
      </c>
      <c r="L18">
        <f t="shared" si="6"/>
        <v>7</v>
      </c>
      <c r="M18" t="str">
        <f t="shared" si="7"/>
        <v>Julius</v>
      </c>
      <c r="N18" t="str">
        <f t="shared" si="8"/>
        <v>Krook</v>
      </c>
    </row>
    <row r="19" spans="1:14" x14ac:dyDescent="0.2">
      <c r="A19" t="s">
        <v>34</v>
      </c>
      <c r="B19" t="s">
        <v>53</v>
      </c>
      <c r="C19" t="str">
        <f t="shared" si="0"/>
        <v>mari.laine@utu.fi</v>
      </c>
      <c r="E19" t="s">
        <v>506</v>
      </c>
      <c r="F19">
        <f t="shared" si="1"/>
        <v>5</v>
      </c>
      <c r="G19">
        <f t="shared" si="2"/>
        <v>11</v>
      </c>
      <c r="H19" t="str">
        <f t="shared" si="3"/>
        <v>Laine</v>
      </c>
      <c r="I19" t="str">
        <f t="shared" si="4"/>
        <v>Mari</v>
      </c>
      <c r="K19" t="str">
        <f t="shared" si="5"/>
        <v>Mari Laine</v>
      </c>
      <c r="L19">
        <f t="shared" si="6"/>
        <v>5</v>
      </c>
      <c r="M19" t="str">
        <f t="shared" si="7"/>
        <v>Mari</v>
      </c>
      <c r="N19" t="str">
        <f t="shared" si="8"/>
        <v>Laine</v>
      </c>
    </row>
    <row r="20" spans="1:14" x14ac:dyDescent="0.2">
      <c r="A20" t="s">
        <v>34</v>
      </c>
      <c r="B20" t="s">
        <v>435</v>
      </c>
      <c r="C20" t="str">
        <f t="shared" si="0"/>
        <v>tilma.laine@utu.fi</v>
      </c>
      <c r="E20" t="s">
        <v>507</v>
      </c>
      <c r="F20">
        <f t="shared" si="1"/>
        <v>6</v>
      </c>
      <c r="G20">
        <f t="shared" si="2"/>
        <v>12</v>
      </c>
      <c r="H20" t="str">
        <f t="shared" si="3"/>
        <v>Laine</v>
      </c>
      <c r="I20" t="str">
        <f t="shared" si="4"/>
        <v>Tilma</v>
      </c>
      <c r="K20" t="str">
        <f t="shared" si="5"/>
        <v>Tilma Laine</v>
      </c>
      <c r="L20">
        <f t="shared" si="6"/>
        <v>6</v>
      </c>
      <c r="M20" t="str">
        <f t="shared" si="7"/>
        <v>Tilma</v>
      </c>
      <c r="N20" t="str">
        <f t="shared" si="8"/>
        <v>Laine</v>
      </c>
    </row>
    <row r="21" spans="1:14" x14ac:dyDescent="0.2">
      <c r="A21" t="s">
        <v>34</v>
      </c>
      <c r="B21" t="s">
        <v>59</v>
      </c>
      <c r="C21" t="str">
        <f t="shared" si="0"/>
        <v>kerttu.laine@utu.fi</v>
      </c>
      <c r="E21" t="s">
        <v>508</v>
      </c>
      <c r="F21">
        <f t="shared" si="1"/>
        <v>7</v>
      </c>
      <c r="G21">
        <f t="shared" si="2"/>
        <v>13</v>
      </c>
      <c r="H21" t="str">
        <f t="shared" si="3"/>
        <v>Laine</v>
      </c>
      <c r="I21" t="str">
        <f t="shared" si="4"/>
        <v>Kerttu</v>
      </c>
      <c r="K21" t="str">
        <f t="shared" si="5"/>
        <v>Kerttu Laine</v>
      </c>
      <c r="L21">
        <f t="shared" si="6"/>
        <v>7</v>
      </c>
      <c r="M21" t="str">
        <f t="shared" si="7"/>
        <v>Kerttu</v>
      </c>
      <c r="N21" t="str">
        <f t="shared" si="8"/>
        <v>Laine</v>
      </c>
    </row>
    <row r="22" spans="1:14" x14ac:dyDescent="0.2">
      <c r="A22" t="s">
        <v>38</v>
      </c>
      <c r="B22" t="s">
        <v>121</v>
      </c>
      <c r="C22" t="str">
        <f t="shared" si="0"/>
        <v>elmo.lammervo@utu.fi</v>
      </c>
      <c r="E22" t="s">
        <v>509</v>
      </c>
      <c r="F22">
        <f t="shared" si="1"/>
        <v>5</v>
      </c>
      <c r="G22">
        <f t="shared" si="2"/>
        <v>14</v>
      </c>
      <c r="H22" t="str">
        <f t="shared" si="3"/>
        <v>Lammervo</v>
      </c>
      <c r="I22" t="str">
        <f t="shared" si="4"/>
        <v>Elmo</v>
      </c>
      <c r="K22" t="str">
        <f t="shared" si="5"/>
        <v>Elmo Lammervo</v>
      </c>
      <c r="L22">
        <f t="shared" si="6"/>
        <v>5</v>
      </c>
      <c r="M22" t="str">
        <f t="shared" si="7"/>
        <v>Elmo</v>
      </c>
      <c r="N22" t="str">
        <f t="shared" si="8"/>
        <v>Lammervo</v>
      </c>
    </row>
    <row r="23" spans="1:14" x14ac:dyDescent="0.2">
      <c r="A23" t="s">
        <v>40</v>
      </c>
      <c r="B23" t="s">
        <v>123</v>
      </c>
      <c r="C23" t="str">
        <f t="shared" si="0"/>
        <v>lauri.lehti@utu.fi</v>
      </c>
      <c r="E23" t="s">
        <v>510</v>
      </c>
      <c r="F23">
        <f t="shared" si="1"/>
        <v>6</v>
      </c>
      <c r="G23">
        <f t="shared" si="2"/>
        <v>12</v>
      </c>
      <c r="H23" t="str">
        <f t="shared" si="3"/>
        <v>Lehti</v>
      </c>
      <c r="I23" t="str">
        <f t="shared" si="4"/>
        <v>Lauri</v>
      </c>
      <c r="K23" t="str">
        <f t="shared" si="5"/>
        <v>Lauri Lehti</v>
      </c>
      <c r="L23">
        <f t="shared" si="6"/>
        <v>6</v>
      </c>
      <c r="M23" t="str">
        <f t="shared" si="7"/>
        <v>Lauri</v>
      </c>
      <c r="N23" t="str">
        <f t="shared" si="8"/>
        <v>Lehti</v>
      </c>
    </row>
    <row r="24" spans="1:14" x14ac:dyDescent="0.2">
      <c r="A24" t="s">
        <v>42</v>
      </c>
      <c r="B24" t="s">
        <v>141</v>
      </c>
      <c r="C24" t="str">
        <f t="shared" si="0"/>
        <v>teemu.leppäjoki@utu.fi</v>
      </c>
      <c r="E24" t="s">
        <v>511</v>
      </c>
      <c r="F24">
        <f t="shared" si="1"/>
        <v>6</v>
      </c>
      <c r="G24">
        <f t="shared" si="2"/>
        <v>16</v>
      </c>
      <c r="H24" t="str">
        <f t="shared" si="3"/>
        <v>Leppäjoki</v>
      </c>
      <c r="I24" t="str">
        <f t="shared" si="4"/>
        <v>Teemu</v>
      </c>
      <c r="K24" t="str">
        <f t="shared" si="5"/>
        <v>Teemu Leppäjoki</v>
      </c>
      <c r="L24">
        <f t="shared" si="6"/>
        <v>6</v>
      </c>
      <c r="M24" t="str">
        <f t="shared" si="7"/>
        <v>Teemu</v>
      </c>
      <c r="N24" t="str">
        <f t="shared" si="8"/>
        <v>Leppäjoki</v>
      </c>
    </row>
    <row r="25" spans="1:14" x14ac:dyDescent="0.2">
      <c r="A25" t="s">
        <v>44</v>
      </c>
      <c r="B25" t="s">
        <v>86</v>
      </c>
      <c r="C25" t="str">
        <f t="shared" si="0"/>
        <v>anette.paldanius@utu.fi</v>
      </c>
      <c r="E25" t="s">
        <v>512</v>
      </c>
      <c r="F25">
        <f t="shared" si="1"/>
        <v>7</v>
      </c>
      <c r="G25">
        <f t="shared" si="2"/>
        <v>17</v>
      </c>
      <c r="H25" t="str">
        <f t="shared" si="3"/>
        <v>Paldanius</v>
      </c>
      <c r="I25" t="str">
        <f t="shared" si="4"/>
        <v>Anette</v>
      </c>
      <c r="K25" t="str">
        <f t="shared" si="5"/>
        <v>Anette Paldanius</v>
      </c>
      <c r="L25">
        <f t="shared" si="6"/>
        <v>7</v>
      </c>
      <c r="M25" t="str">
        <f t="shared" si="7"/>
        <v>Anette</v>
      </c>
      <c r="N25" t="str">
        <f t="shared" si="8"/>
        <v>Paldanius</v>
      </c>
    </row>
    <row r="26" spans="1:14" x14ac:dyDescent="0.2">
      <c r="A26" t="s">
        <v>46</v>
      </c>
      <c r="B26" t="s">
        <v>225</v>
      </c>
      <c r="C26" t="str">
        <f t="shared" si="0"/>
        <v>aapo.parikka@utu.fi</v>
      </c>
      <c r="E26" t="s">
        <v>513</v>
      </c>
      <c r="F26">
        <f t="shared" si="1"/>
        <v>5</v>
      </c>
      <c r="G26">
        <f t="shared" si="2"/>
        <v>13</v>
      </c>
      <c r="H26" t="str">
        <f t="shared" si="3"/>
        <v>Parikka</v>
      </c>
      <c r="I26" t="str">
        <f t="shared" si="4"/>
        <v>Aapo</v>
      </c>
      <c r="K26" t="str">
        <f t="shared" si="5"/>
        <v>Aapo Parikka</v>
      </c>
      <c r="L26">
        <f t="shared" si="6"/>
        <v>5</v>
      </c>
      <c r="M26" t="str">
        <f t="shared" si="7"/>
        <v>Aapo</v>
      </c>
      <c r="N26" t="str">
        <f t="shared" si="8"/>
        <v>Parikka</v>
      </c>
    </row>
    <row r="27" spans="1:14" x14ac:dyDescent="0.2">
      <c r="A27" t="s">
        <v>48</v>
      </c>
      <c r="B27" t="s">
        <v>311</v>
      </c>
      <c r="C27" t="str">
        <f t="shared" si="0"/>
        <v>sohvi.pekkola@utu.fi</v>
      </c>
      <c r="E27" t="s">
        <v>514</v>
      </c>
      <c r="F27">
        <f t="shared" si="1"/>
        <v>6</v>
      </c>
      <c r="G27">
        <f t="shared" si="2"/>
        <v>14</v>
      </c>
      <c r="H27" t="str">
        <f t="shared" si="3"/>
        <v>Pekkola</v>
      </c>
      <c r="I27" t="str">
        <f t="shared" si="4"/>
        <v>Sohvi</v>
      </c>
      <c r="K27" t="str">
        <f t="shared" si="5"/>
        <v>Sohvi Pekkola</v>
      </c>
      <c r="L27">
        <f t="shared" si="6"/>
        <v>6</v>
      </c>
      <c r="M27" t="str">
        <f t="shared" si="7"/>
        <v>Sohvi</v>
      </c>
      <c r="N27" t="str">
        <f t="shared" si="8"/>
        <v>Pekkola</v>
      </c>
    </row>
    <row r="28" spans="1:14" x14ac:dyDescent="0.2">
      <c r="A28" t="s">
        <v>50</v>
      </c>
      <c r="B28" t="s">
        <v>93</v>
      </c>
      <c r="C28" t="str">
        <f t="shared" si="0"/>
        <v>sara.pirttisalo@utu.fi</v>
      </c>
      <c r="E28" t="s">
        <v>515</v>
      </c>
      <c r="F28">
        <f t="shared" si="1"/>
        <v>5</v>
      </c>
      <c r="G28">
        <f t="shared" si="2"/>
        <v>16</v>
      </c>
      <c r="H28" t="str">
        <f t="shared" si="3"/>
        <v>Pirttisalo</v>
      </c>
      <c r="I28" t="str">
        <f t="shared" si="4"/>
        <v>Sara</v>
      </c>
      <c r="K28" t="str">
        <f t="shared" si="5"/>
        <v>Sara Pirttisalo</v>
      </c>
      <c r="L28">
        <f t="shared" si="6"/>
        <v>5</v>
      </c>
      <c r="M28" t="str">
        <f t="shared" si="7"/>
        <v>Sara</v>
      </c>
      <c r="N28" t="str">
        <f t="shared" si="8"/>
        <v>Pirttisalo</v>
      </c>
    </row>
    <row r="29" spans="1:14" x14ac:dyDescent="0.2">
      <c r="A29" t="s">
        <v>52</v>
      </c>
      <c r="B29" t="s">
        <v>477</v>
      </c>
      <c r="C29" t="str">
        <f t="shared" si="0"/>
        <v>eeva.pylkkänen@utu.fi</v>
      </c>
      <c r="E29" t="s">
        <v>516</v>
      </c>
      <c r="F29">
        <f t="shared" si="1"/>
        <v>5</v>
      </c>
      <c r="G29">
        <f t="shared" si="2"/>
        <v>15</v>
      </c>
      <c r="H29" t="str">
        <f t="shared" si="3"/>
        <v>Pylkkänen</v>
      </c>
      <c r="I29" t="str">
        <f t="shared" si="4"/>
        <v>Eeva</v>
      </c>
      <c r="K29" t="str">
        <f t="shared" si="5"/>
        <v>Eeva Pylkkänen</v>
      </c>
      <c r="L29">
        <f t="shared" si="6"/>
        <v>5</v>
      </c>
      <c r="M29" t="str">
        <f t="shared" si="7"/>
        <v>Eeva</v>
      </c>
      <c r="N29" t="str">
        <f t="shared" si="8"/>
        <v>Pylkkänen</v>
      </c>
    </row>
    <row r="30" spans="1:14" x14ac:dyDescent="0.2">
      <c r="A30" t="s">
        <v>54</v>
      </c>
      <c r="B30" t="s">
        <v>137</v>
      </c>
      <c r="C30" t="str">
        <f t="shared" si="0"/>
        <v>nea.salmela@utu.fi</v>
      </c>
      <c r="E30" t="s">
        <v>517</v>
      </c>
      <c r="F30">
        <f t="shared" si="1"/>
        <v>4</v>
      </c>
      <c r="G30">
        <f t="shared" si="2"/>
        <v>12</v>
      </c>
      <c r="H30" t="str">
        <f t="shared" si="3"/>
        <v>Salmela</v>
      </c>
      <c r="I30" t="str">
        <f t="shared" si="4"/>
        <v>Nea</v>
      </c>
      <c r="K30" t="str">
        <f t="shared" si="5"/>
        <v>Nea Salmela</v>
      </c>
      <c r="L30">
        <f t="shared" si="6"/>
        <v>4</v>
      </c>
      <c r="M30" t="str">
        <f t="shared" si="7"/>
        <v>Nea</v>
      </c>
      <c r="N30" t="str">
        <f t="shared" si="8"/>
        <v>Salmela</v>
      </c>
    </row>
    <row r="31" spans="1:14" x14ac:dyDescent="0.2">
      <c r="A31" t="s">
        <v>56</v>
      </c>
      <c r="B31" t="s">
        <v>170</v>
      </c>
      <c r="C31" t="str">
        <f t="shared" si="0"/>
        <v>kai.sundelin@utu.fi</v>
      </c>
      <c r="E31" t="s">
        <v>518</v>
      </c>
      <c r="F31">
        <f t="shared" si="1"/>
        <v>4</v>
      </c>
      <c r="G31">
        <f t="shared" si="2"/>
        <v>13</v>
      </c>
      <c r="H31" t="str">
        <f t="shared" si="3"/>
        <v>Sundelin</v>
      </c>
      <c r="I31" t="str">
        <f t="shared" si="4"/>
        <v>Kai</v>
      </c>
      <c r="K31" t="str">
        <f t="shared" si="5"/>
        <v>Kai Sundelin</v>
      </c>
      <c r="L31">
        <f t="shared" si="6"/>
        <v>4</v>
      </c>
      <c r="M31" t="str">
        <f t="shared" si="7"/>
        <v>Kai</v>
      </c>
      <c r="N31" t="str">
        <f t="shared" si="8"/>
        <v>Sundelin</v>
      </c>
    </row>
    <row r="32" spans="1:14" x14ac:dyDescent="0.2">
      <c r="A32" t="s">
        <v>58</v>
      </c>
      <c r="B32" t="s">
        <v>159</v>
      </c>
      <c r="C32" t="str">
        <f t="shared" si="0"/>
        <v>veera.tuominen@utu.fi</v>
      </c>
      <c r="E32" t="s">
        <v>519</v>
      </c>
      <c r="F32">
        <f t="shared" si="1"/>
        <v>6</v>
      </c>
      <c r="G32">
        <f t="shared" si="2"/>
        <v>15</v>
      </c>
      <c r="H32" t="str">
        <f t="shared" si="3"/>
        <v>Tuominen</v>
      </c>
      <c r="I32" t="str">
        <f t="shared" si="4"/>
        <v>Veera</v>
      </c>
      <c r="K32" t="str">
        <f t="shared" si="5"/>
        <v>Veera Tuominen</v>
      </c>
      <c r="L32">
        <f t="shared" si="6"/>
        <v>6</v>
      </c>
      <c r="M32" t="str">
        <f t="shared" si="7"/>
        <v>Veera</v>
      </c>
      <c r="N32" t="str">
        <f t="shared" si="8"/>
        <v>Tuominen</v>
      </c>
    </row>
    <row r="33" spans="1:14" x14ac:dyDescent="0.2">
      <c r="A33" t="s">
        <v>60</v>
      </c>
      <c r="B33" t="s">
        <v>161</v>
      </c>
      <c r="C33" t="str">
        <f t="shared" si="0"/>
        <v>daniel.virta@utu.fi</v>
      </c>
      <c r="E33" t="s">
        <v>520</v>
      </c>
      <c r="F33">
        <f t="shared" si="1"/>
        <v>7</v>
      </c>
      <c r="G33">
        <f t="shared" si="2"/>
        <v>13</v>
      </c>
      <c r="H33" t="str">
        <f t="shared" si="3"/>
        <v>Virta</v>
      </c>
      <c r="I33" t="str">
        <f t="shared" si="4"/>
        <v>Daniel</v>
      </c>
      <c r="K33" t="str">
        <f t="shared" si="5"/>
        <v>Daniel Virta</v>
      </c>
      <c r="L33">
        <f t="shared" si="6"/>
        <v>7</v>
      </c>
      <c r="M33" t="str">
        <f t="shared" si="7"/>
        <v>Daniel</v>
      </c>
      <c r="N33" t="str">
        <f t="shared" si="8"/>
        <v>Virta</v>
      </c>
    </row>
    <row r="34" spans="1:14" x14ac:dyDescent="0.2">
      <c r="A34" t="s">
        <v>62</v>
      </c>
      <c r="B34" t="s">
        <v>350</v>
      </c>
      <c r="C34" t="str">
        <f t="shared" si="0"/>
        <v>noona.vuori@utu.fi</v>
      </c>
      <c r="E34" t="s">
        <v>521</v>
      </c>
      <c r="F34">
        <f t="shared" si="1"/>
        <v>6</v>
      </c>
      <c r="G34">
        <f t="shared" si="2"/>
        <v>12</v>
      </c>
      <c r="H34" t="str">
        <f t="shared" si="3"/>
        <v>Vuori</v>
      </c>
      <c r="I34" t="str">
        <f t="shared" si="4"/>
        <v>Noona</v>
      </c>
      <c r="K34" t="str">
        <f t="shared" si="5"/>
        <v>Noona Vuori</v>
      </c>
      <c r="L34">
        <f t="shared" si="6"/>
        <v>6</v>
      </c>
      <c r="M34" t="str">
        <f t="shared" si="7"/>
        <v>Noona</v>
      </c>
      <c r="N34" t="str">
        <f t="shared" si="8"/>
        <v>Vuori</v>
      </c>
    </row>
    <row r="35" spans="1:14" x14ac:dyDescent="0.2">
      <c r="A35" t="s">
        <v>63</v>
      </c>
      <c r="B35" t="s">
        <v>260</v>
      </c>
      <c r="C35" t="str">
        <f t="shared" si="0"/>
        <v>onni.wang@utu.fi</v>
      </c>
      <c r="E35" t="s">
        <v>522</v>
      </c>
      <c r="F35">
        <f t="shared" si="1"/>
        <v>5</v>
      </c>
      <c r="G35">
        <f t="shared" si="2"/>
        <v>10</v>
      </c>
      <c r="H35" t="str">
        <f t="shared" si="3"/>
        <v>Wang</v>
      </c>
      <c r="I35" t="str">
        <f t="shared" si="4"/>
        <v>Onni</v>
      </c>
      <c r="K35" t="str">
        <f t="shared" si="5"/>
        <v>Onni Wang</v>
      </c>
      <c r="L35">
        <f t="shared" si="6"/>
        <v>5</v>
      </c>
      <c r="M35" t="str">
        <f t="shared" si="7"/>
        <v>Onni</v>
      </c>
      <c r="N35" t="str">
        <f t="shared" si="8"/>
        <v>Wang</v>
      </c>
    </row>
    <row r="36" spans="1:14" x14ac:dyDescent="0.2">
      <c r="A36" t="s">
        <v>65</v>
      </c>
      <c r="B36" t="s">
        <v>102</v>
      </c>
      <c r="C36" t="str">
        <f t="shared" si="0"/>
        <v>eemeli.ylinen@utu.fi</v>
      </c>
      <c r="E36" t="s">
        <v>523</v>
      </c>
      <c r="F36">
        <f t="shared" si="1"/>
        <v>7</v>
      </c>
      <c r="G36">
        <f t="shared" si="2"/>
        <v>14</v>
      </c>
      <c r="H36" t="str">
        <f t="shared" si="3"/>
        <v>Ylinen</v>
      </c>
      <c r="I36" t="str">
        <f t="shared" si="4"/>
        <v>Eemeli</v>
      </c>
      <c r="K36" t="str">
        <f t="shared" si="5"/>
        <v>Eemeli Ylinen</v>
      </c>
      <c r="L36">
        <f t="shared" si="6"/>
        <v>7</v>
      </c>
      <c r="M36" t="str">
        <f t="shared" si="7"/>
        <v>Eemeli</v>
      </c>
      <c r="N36" t="str">
        <f t="shared" si="8"/>
        <v>Ylinen</v>
      </c>
    </row>
    <row r="37" spans="1:14" x14ac:dyDescent="0.2">
      <c r="A37" t="s">
        <v>67</v>
      </c>
      <c r="B37" t="s">
        <v>148</v>
      </c>
      <c r="C37" t="str">
        <f t="shared" si="0"/>
        <v>elina.aalto@utu.fi</v>
      </c>
      <c r="E37" t="s">
        <v>524</v>
      </c>
      <c r="F37">
        <f t="shared" si="1"/>
        <v>6</v>
      </c>
      <c r="G37">
        <f t="shared" si="2"/>
        <v>12</v>
      </c>
      <c r="H37" t="str">
        <f t="shared" si="3"/>
        <v>Aalto</v>
      </c>
      <c r="I37" t="str">
        <f t="shared" si="4"/>
        <v>Elina</v>
      </c>
      <c r="K37" t="str">
        <f t="shared" si="5"/>
        <v>Elina Aalto</v>
      </c>
      <c r="L37">
        <f t="shared" si="6"/>
        <v>6</v>
      </c>
      <c r="M37" t="str">
        <f t="shared" si="7"/>
        <v>Elina</v>
      </c>
      <c r="N37" t="str">
        <f t="shared" si="8"/>
        <v>Aalto</v>
      </c>
    </row>
    <row r="38" spans="1:14" x14ac:dyDescent="0.2">
      <c r="A38" t="s">
        <v>67</v>
      </c>
      <c r="B38" t="s">
        <v>116</v>
      </c>
      <c r="C38" t="str">
        <f t="shared" si="0"/>
        <v>sofia.aalto@utu.fi</v>
      </c>
      <c r="E38" t="s">
        <v>525</v>
      </c>
      <c r="F38">
        <f t="shared" si="1"/>
        <v>6</v>
      </c>
      <c r="G38">
        <f t="shared" si="2"/>
        <v>12</v>
      </c>
      <c r="H38" t="str">
        <f t="shared" si="3"/>
        <v>Aalto</v>
      </c>
      <c r="I38" t="str">
        <f t="shared" si="4"/>
        <v>Sofia</v>
      </c>
      <c r="K38" t="str">
        <f t="shared" si="5"/>
        <v>Sofia Aalto</v>
      </c>
      <c r="L38">
        <f t="shared" si="6"/>
        <v>6</v>
      </c>
      <c r="M38" t="str">
        <f t="shared" si="7"/>
        <v>Sofia</v>
      </c>
      <c r="N38" t="str">
        <f t="shared" si="8"/>
        <v>Aalto</v>
      </c>
    </row>
    <row r="39" spans="1:14" x14ac:dyDescent="0.2">
      <c r="A39" t="s">
        <v>70</v>
      </c>
      <c r="B39" t="s">
        <v>177</v>
      </c>
      <c r="C39" t="str">
        <f t="shared" si="0"/>
        <v>sampo.aaltonen@utu.fi</v>
      </c>
      <c r="E39" t="s">
        <v>526</v>
      </c>
      <c r="F39">
        <f t="shared" si="1"/>
        <v>6</v>
      </c>
      <c r="G39">
        <f t="shared" si="2"/>
        <v>15</v>
      </c>
      <c r="H39" t="str">
        <f t="shared" si="3"/>
        <v>Aaltonen</v>
      </c>
      <c r="I39" t="str">
        <f t="shared" si="4"/>
        <v>Sampo</v>
      </c>
      <c r="K39" t="str">
        <f t="shared" si="5"/>
        <v>Sampo Aaltonen</v>
      </c>
      <c r="L39">
        <f t="shared" si="6"/>
        <v>6</v>
      </c>
      <c r="M39" t="str">
        <f t="shared" si="7"/>
        <v>Sampo</v>
      </c>
      <c r="N39" t="str">
        <f t="shared" si="8"/>
        <v>Aaltonen</v>
      </c>
    </row>
    <row r="40" spans="1:14" x14ac:dyDescent="0.2">
      <c r="A40" t="s">
        <v>72</v>
      </c>
      <c r="B40" t="s">
        <v>470</v>
      </c>
      <c r="C40" t="str">
        <f t="shared" si="0"/>
        <v>aino.aarto@utu.fi</v>
      </c>
      <c r="E40" t="s">
        <v>527</v>
      </c>
      <c r="F40">
        <f t="shared" si="1"/>
        <v>5</v>
      </c>
      <c r="G40">
        <f t="shared" si="2"/>
        <v>11</v>
      </c>
      <c r="H40" t="str">
        <f t="shared" si="3"/>
        <v>Aarto</v>
      </c>
      <c r="I40" t="str">
        <f t="shared" si="4"/>
        <v>Aino</v>
      </c>
      <c r="K40" t="str">
        <f t="shared" si="5"/>
        <v>Aino Aarto</v>
      </c>
      <c r="L40">
        <f t="shared" si="6"/>
        <v>5</v>
      </c>
      <c r="M40" t="str">
        <f t="shared" si="7"/>
        <v>Aino</v>
      </c>
      <c r="N40" t="str">
        <f t="shared" si="8"/>
        <v>Aarto</v>
      </c>
    </row>
    <row r="41" spans="1:14" x14ac:dyDescent="0.2">
      <c r="A41" t="s">
        <v>74</v>
      </c>
      <c r="B41" t="s">
        <v>231</v>
      </c>
      <c r="C41" t="str">
        <f t="shared" si="0"/>
        <v>minea.ahtola@utu.fi</v>
      </c>
      <c r="E41" t="s">
        <v>528</v>
      </c>
      <c r="F41">
        <f t="shared" si="1"/>
        <v>6</v>
      </c>
      <c r="G41">
        <f t="shared" si="2"/>
        <v>13</v>
      </c>
      <c r="H41" t="str">
        <f t="shared" si="3"/>
        <v>Ahtola</v>
      </c>
      <c r="I41" t="str">
        <f t="shared" si="4"/>
        <v>Minea</v>
      </c>
      <c r="K41" t="str">
        <f t="shared" si="5"/>
        <v>Minea Ahtola</v>
      </c>
      <c r="L41">
        <f t="shared" si="6"/>
        <v>6</v>
      </c>
      <c r="M41" t="str">
        <f t="shared" si="7"/>
        <v>Minea</v>
      </c>
      <c r="N41" t="str">
        <f t="shared" si="8"/>
        <v>Ahtola</v>
      </c>
    </row>
    <row r="42" spans="1:14" x14ac:dyDescent="0.2">
      <c r="A42" t="s">
        <v>74</v>
      </c>
      <c r="B42" t="s">
        <v>431</v>
      </c>
      <c r="C42" t="str">
        <f t="shared" si="0"/>
        <v>emma.ahtola@utu.fi</v>
      </c>
      <c r="E42" t="s">
        <v>529</v>
      </c>
      <c r="F42">
        <f t="shared" si="1"/>
        <v>5</v>
      </c>
      <c r="G42">
        <f t="shared" si="2"/>
        <v>12</v>
      </c>
      <c r="H42" t="str">
        <f t="shared" si="3"/>
        <v>Ahtola</v>
      </c>
      <c r="I42" t="str">
        <f t="shared" si="4"/>
        <v>Emma</v>
      </c>
      <c r="K42" t="str">
        <f t="shared" si="5"/>
        <v>Emma Ahtola</v>
      </c>
      <c r="L42">
        <f t="shared" si="6"/>
        <v>5</v>
      </c>
      <c r="M42" t="str">
        <f t="shared" si="7"/>
        <v>Emma</v>
      </c>
      <c r="N42" t="str">
        <f t="shared" si="8"/>
        <v>Ahtola</v>
      </c>
    </row>
    <row r="43" spans="1:14" x14ac:dyDescent="0.2">
      <c r="A43" t="s">
        <v>77</v>
      </c>
      <c r="B43" t="s">
        <v>426</v>
      </c>
      <c r="C43" t="str">
        <f t="shared" si="0"/>
        <v>miro.ala-nissilä@utu.fi</v>
      </c>
      <c r="E43" t="s">
        <v>530</v>
      </c>
      <c r="F43">
        <f t="shared" si="1"/>
        <v>5</v>
      </c>
      <c r="G43">
        <f t="shared" si="2"/>
        <v>17</v>
      </c>
      <c r="H43" t="str">
        <f t="shared" si="3"/>
        <v>Ala-Nissilä</v>
      </c>
      <c r="I43" t="str">
        <f t="shared" si="4"/>
        <v>Miro</v>
      </c>
      <c r="K43" t="str">
        <f t="shared" si="5"/>
        <v>Miro Ala-Nissilä</v>
      </c>
      <c r="L43">
        <f t="shared" si="6"/>
        <v>5</v>
      </c>
      <c r="M43" t="str">
        <f t="shared" si="7"/>
        <v>Miro</v>
      </c>
      <c r="N43" t="str">
        <f t="shared" si="8"/>
        <v>Ala-Nissilä</v>
      </c>
    </row>
    <row r="44" spans="1:14" x14ac:dyDescent="0.2">
      <c r="A44" t="s">
        <v>78</v>
      </c>
      <c r="B44" t="s">
        <v>442</v>
      </c>
      <c r="C44" t="str">
        <f t="shared" si="0"/>
        <v>stella.alanen@utu.fi</v>
      </c>
      <c r="E44" t="s">
        <v>531</v>
      </c>
      <c r="F44">
        <f t="shared" si="1"/>
        <v>7</v>
      </c>
      <c r="G44">
        <f t="shared" si="2"/>
        <v>14</v>
      </c>
      <c r="H44" t="str">
        <f t="shared" si="3"/>
        <v>Alanen</v>
      </c>
      <c r="I44" t="str">
        <f t="shared" si="4"/>
        <v>Stella</v>
      </c>
      <c r="K44" t="str">
        <f t="shared" si="5"/>
        <v>Stella Alanen</v>
      </c>
      <c r="L44">
        <f t="shared" si="6"/>
        <v>7</v>
      </c>
      <c r="M44" t="str">
        <f t="shared" si="7"/>
        <v>Stella</v>
      </c>
      <c r="N44" t="str">
        <f t="shared" si="8"/>
        <v>Alanen</v>
      </c>
    </row>
    <row r="45" spans="1:14" x14ac:dyDescent="0.2">
      <c r="A45" t="s">
        <v>78</v>
      </c>
      <c r="B45" t="s">
        <v>15</v>
      </c>
      <c r="C45" t="str">
        <f t="shared" si="0"/>
        <v>netta.alanen@utu.fi</v>
      </c>
      <c r="E45" t="s">
        <v>532</v>
      </c>
      <c r="F45">
        <f t="shared" si="1"/>
        <v>6</v>
      </c>
      <c r="G45">
        <f t="shared" si="2"/>
        <v>13</v>
      </c>
      <c r="H45" t="str">
        <f t="shared" si="3"/>
        <v>Alanen</v>
      </c>
      <c r="I45" t="str">
        <f t="shared" si="4"/>
        <v>Netta</v>
      </c>
      <c r="K45" t="str">
        <f t="shared" si="5"/>
        <v>Netta Alanen</v>
      </c>
      <c r="L45">
        <f t="shared" si="6"/>
        <v>6</v>
      </c>
      <c r="M45" t="str">
        <f t="shared" si="7"/>
        <v>Netta</v>
      </c>
      <c r="N45" t="str">
        <f t="shared" si="8"/>
        <v>Alanen</v>
      </c>
    </row>
    <row r="46" spans="1:14" x14ac:dyDescent="0.2">
      <c r="A46" t="s">
        <v>81</v>
      </c>
      <c r="B46" t="s">
        <v>347</v>
      </c>
      <c r="C46" t="str">
        <f t="shared" si="0"/>
        <v>milla.anttila@utu.fi</v>
      </c>
      <c r="E46" t="s">
        <v>533</v>
      </c>
      <c r="F46">
        <f t="shared" si="1"/>
        <v>6</v>
      </c>
      <c r="G46">
        <f t="shared" si="2"/>
        <v>14</v>
      </c>
      <c r="H46" t="str">
        <f t="shared" si="3"/>
        <v>Anttila</v>
      </c>
      <c r="I46" t="str">
        <f t="shared" si="4"/>
        <v>Milla</v>
      </c>
      <c r="K46" t="str">
        <f t="shared" si="5"/>
        <v>Milla Anttila</v>
      </c>
      <c r="L46">
        <f t="shared" si="6"/>
        <v>6</v>
      </c>
      <c r="M46" t="str">
        <f t="shared" si="7"/>
        <v>Milla</v>
      </c>
      <c r="N46" t="str">
        <f t="shared" si="8"/>
        <v>Anttila</v>
      </c>
    </row>
    <row r="47" spans="1:14" x14ac:dyDescent="0.2">
      <c r="A47" t="s">
        <v>83</v>
      </c>
      <c r="B47" t="s">
        <v>234</v>
      </c>
      <c r="C47" t="str">
        <f t="shared" si="0"/>
        <v>joonatan.auranen@utu.fi</v>
      </c>
      <c r="E47" t="s">
        <v>534</v>
      </c>
      <c r="F47">
        <f t="shared" si="1"/>
        <v>9</v>
      </c>
      <c r="G47">
        <f t="shared" si="2"/>
        <v>17</v>
      </c>
      <c r="H47" t="str">
        <f t="shared" si="3"/>
        <v>Auranen</v>
      </c>
      <c r="I47" t="str">
        <f t="shared" si="4"/>
        <v>Joonatan</v>
      </c>
      <c r="K47" t="str">
        <f t="shared" si="5"/>
        <v>Joonatan Auranen</v>
      </c>
      <c r="L47">
        <f t="shared" si="6"/>
        <v>9</v>
      </c>
      <c r="M47" t="str">
        <f t="shared" si="7"/>
        <v>Joonatan</v>
      </c>
      <c r="N47" t="str">
        <f t="shared" si="8"/>
        <v>Auranen</v>
      </c>
    </row>
    <row r="48" spans="1:14" x14ac:dyDescent="0.2">
      <c r="A48" t="s">
        <v>85</v>
      </c>
      <c r="B48" t="s">
        <v>61</v>
      </c>
      <c r="C48" t="str">
        <f t="shared" si="0"/>
        <v>oili.uusi-autti@utu.fi</v>
      </c>
      <c r="E48" t="s">
        <v>535</v>
      </c>
      <c r="F48">
        <f t="shared" si="1"/>
        <v>5</v>
      </c>
      <c r="G48">
        <f t="shared" si="2"/>
        <v>16</v>
      </c>
      <c r="H48" t="str">
        <f t="shared" si="3"/>
        <v>Uusi-Autti</v>
      </c>
      <c r="I48" t="str">
        <f t="shared" si="4"/>
        <v>Oili</v>
      </c>
      <c r="K48" t="str">
        <f t="shared" si="5"/>
        <v>Oili Uusi-Autti</v>
      </c>
      <c r="L48">
        <f t="shared" si="6"/>
        <v>5</v>
      </c>
      <c r="M48" t="str">
        <f t="shared" si="7"/>
        <v>Oili</v>
      </c>
      <c r="N48" t="str">
        <f t="shared" si="8"/>
        <v>Uusi-Autti</v>
      </c>
    </row>
    <row r="49" spans="1:14" x14ac:dyDescent="0.2">
      <c r="A49" t="s">
        <v>87</v>
      </c>
      <c r="B49" t="s">
        <v>31</v>
      </c>
      <c r="C49" t="str">
        <f t="shared" si="0"/>
        <v>enni.bäckström@utu.fi</v>
      </c>
      <c r="E49" t="s">
        <v>536</v>
      </c>
      <c r="F49">
        <f t="shared" si="1"/>
        <v>5</v>
      </c>
      <c r="G49">
        <f t="shared" si="2"/>
        <v>15</v>
      </c>
      <c r="H49" t="str">
        <f t="shared" si="3"/>
        <v>Bäckström</v>
      </c>
      <c r="I49" t="str">
        <f t="shared" si="4"/>
        <v>Enni</v>
      </c>
      <c r="K49" t="str">
        <f t="shared" si="5"/>
        <v>Enni Bäckström</v>
      </c>
      <c r="L49">
        <f t="shared" si="6"/>
        <v>5</v>
      </c>
      <c r="M49" t="str">
        <f t="shared" si="7"/>
        <v>Enni</v>
      </c>
      <c r="N49" t="str">
        <f t="shared" si="8"/>
        <v>Bäckström</v>
      </c>
    </row>
    <row r="50" spans="1:14" x14ac:dyDescent="0.2">
      <c r="A50" t="s">
        <v>89</v>
      </c>
      <c r="B50" t="s">
        <v>236</v>
      </c>
      <c r="C50" t="str">
        <f t="shared" si="0"/>
        <v>eemil.carmona toivanen@utu.fi</v>
      </c>
      <c r="E50" t="s">
        <v>537</v>
      </c>
      <c r="F50">
        <f t="shared" si="1"/>
        <v>6</v>
      </c>
      <c r="G50">
        <f t="shared" si="2"/>
        <v>23</v>
      </c>
      <c r="H50" t="str">
        <f t="shared" si="3"/>
        <v>Carmona Toivanen</v>
      </c>
      <c r="I50" t="str">
        <f t="shared" si="4"/>
        <v>Eemil</v>
      </c>
      <c r="K50" t="str">
        <f t="shared" si="5"/>
        <v>Eemil Carmona Toivanen</v>
      </c>
      <c r="L50">
        <f t="shared" si="6"/>
        <v>6</v>
      </c>
      <c r="M50" t="str">
        <f t="shared" si="7"/>
        <v>Eemil</v>
      </c>
      <c r="N50" t="str">
        <f t="shared" si="8"/>
        <v>Carmona Toivanen</v>
      </c>
    </row>
    <row r="51" spans="1:14" x14ac:dyDescent="0.2">
      <c r="A51" t="s">
        <v>91</v>
      </c>
      <c r="B51" t="s">
        <v>326</v>
      </c>
      <c r="C51" t="str">
        <f t="shared" si="0"/>
        <v>kasperi.dahl@utu.fi</v>
      </c>
      <c r="E51" t="s">
        <v>538</v>
      </c>
      <c r="F51">
        <f t="shared" si="1"/>
        <v>8</v>
      </c>
      <c r="G51">
        <f t="shared" si="2"/>
        <v>13</v>
      </c>
      <c r="H51" t="str">
        <f t="shared" si="3"/>
        <v>Dahl</v>
      </c>
      <c r="I51" t="str">
        <f t="shared" si="4"/>
        <v>Kasperi</v>
      </c>
      <c r="K51" t="str">
        <f t="shared" si="5"/>
        <v>Kasperi Dahl</v>
      </c>
      <c r="L51">
        <f t="shared" si="6"/>
        <v>8</v>
      </c>
      <c r="M51" t="str">
        <f t="shared" si="7"/>
        <v>Kasperi</v>
      </c>
      <c r="N51" t="str">
        <f t="shared" si="8"/>
        <v>Dahl</v>
      </c>
    </row>
    <row r="52" spans="1:14" x14ac:dyDescent="0.2">
      <c r="A52" t="s">
        <v>91</v>
      </c>
      <c r="B52" t="s">
        <v>297</v>
      </c>
      <c r="C52" t="str">
        <f t="shared" si="0"/>
        <v>tuukka.dahl@utu.fi</v>
      </c>
      <c r="E52" t="s">
        <v>539</v>
      </c>
      <c r="F52">
        <f t="shared" si="1"/>
        <v>7</v>
      </c>
      <c r="G52">
        <f t="shared" si="2"/>
        <v>12</v>
      </c>
      <c r="H52" t="str">
        <f t="shared" si="3"/>
        <v>Dahl</v>
      </c>
      <c r="I52" t="str">
        <f t="shared" si="4"/>
        <v>Tuukka</v>
      </c>
      <c r="K52" t="str">
        <f t="shared" si="5"/>
        <v>Tuukka Dahl</v>
      </c>
      <c r="L52">
        <f t="shared" si="6"/>
        <v>7</v>
      </c>
      <c r="M52" t="str">
        <f t="shared" si="7"/>
        <v>Tuukka</v>
      </c>
      <c r="N52" t="str">
        <f t="shared" si="8"/>
        <v>Dahl</v>
      </c>
    </row>
    <row r="53" spans="1:14" x14ac:dyDescent="0.2">
      <c r="A53" t="s">
        <v>94</v>
      </c>
      <c r="B53" t="s">
        <v>409</v>
      </c>
      <c r="C53" t="str">
        <f t="shared" si="0"/>
        <v>emilia.eerolainen@utu.fi</v>
      </c>
      <c r="E53" t="s">
        <v>540</v>
      </c>
      <c r="F53">
        <f t="shared" si="1"/>
        <v>7</v>
      </c>
      <c r="G53">
        <f t="shared" si="2"/>
        <v>18</v>
      </c>
      <c r="H53" t="str">
        <f t="shared" si="3"/>
        <v>Eerolainen</v>
      </c>
      <c r="I53" t="str">
        <f t="shared" si="4"/>
        <v>Emilia</v>
      </c>
      <c r="K53" t="str">
        <f t="shared" si="5"/>
        <v>Emilia Eerolainen</v>
      </c>
      <c r="L53">
        <f t="shared" si="6"/>
        <v>7</v>
      </c>
      <c r="M53" t="str">
        <f t="shared" si="7"/>
        <v>Emilia</v>
      </c>
      <c r="N53" t="str">
        <f t="shared" si="8"/>
        <v>Eerolainen</v>
      </c>
    </row>
    <row r="54" spans="1:14" x14ac:dyDescent="0.2">
      <c r="A54" t="s">
        <v>95</v>
      </c>
      <c r="B54" t="s">
        <v>144</v>
      </c>
      <c r="C54" t="str">
        <f t="shared" si="0"/>
        <v>pihla.erho@utu.fi</v>
      </c>
      <c r="E54" t="s">
        <v>541</v>
      </c>
      <c r="F54">
        <f t="shared" si="1"/>
        <v>6</v>
      </c>
      <c r="G54">
        <f t="shared" si="2"/>
        <v>11</v>
      </c>
      <c r="H54" t="str">
        <f t="shared" si="3"/>
        <v>Erho</v>
      </c>
      <c r="I54" t="str">
        <f t="shared" si="4"/>
        <v>Pihla</v>
      </c>
      <c r="K54" t="str">
        <f t="shared" si="5"/>
        <v>Pihla Erho</v>
      </c>
      <c r="L54">
        <f t="shared" si="6"/>
        <v>6</v>
      </c>
      <c r="M54" t="str">
        <f t="shared" si="7"/>
        <v>Pihla</v>
      </c>
      <c r="N54" t="str">
        <f t="shared" si="8"/>
        <v>Erho</v>
      </c>
    </row>
    <row r="55" spans="1:14" x14ac:dyDescent="0.2">
      <c r="A55" t="s">
        <v>97</v>
      </c>
      <c r="B55" t="s">
        <v>139</v>
      </c>
      <c r="C55" t="str">
        <f t="shared" si="0"/>
        <v>patrik.eriksson@utu.fi</v>
      </c>
      <c r="E55" t="s">
        <v>542</v>
      </c>
      <c r="F55">
        <f t="shared" si="1"/>
        <v>7</v>
      </c>
      <c r="G55">
        <f t="shared" si="2"/>
        <v>16</v>
      </c>
      <c r="H55" t="str">
        <f t="shared" si="3"/>
        <v>Eriksson</v>
      </c>
      <c r="I55" t="str">
        <f t="shared" si="4"/>
        <v>Patrik</v>
      </c>
      <c r="K55" t="str">
        <f t="shared" si="5"/>
        <v>Patrik Eriksson</v>
      </c>
      <c r="L55">
        <f t="shared" si="6"/>
        <v>7</v>
      </c>
      <c r="M55" t="str">
        <f t="shared" si="7"/>
        <v>Patrik</v>
      </c>
      <c r="N55" t="str">
        <f t="shared" si="8"/>
        <v>Eriksson</v>
      </c>
    </row>
    <row r="56" spans="1:14" x14ac:dyDescent="0.2">
      <c r="A56" t="s">
        <v>99</v>
      </c>
      <c r="B56" t="s">
        <v>150</v>
      </c>
      <c r="C56" t="str">
        <f t="shared" si="0"/>
        <v>maija.erola@utu.fi</v>
      </c>
      <c r="E56" t="s">
        <v>543</v>
      </c>
      <c r="F56">
        <f t="shared" si="1"/>
        <v>6</v>
      </c>
      <c r="G56">
        <f t="shared" si="2"/>
        <v>12</v>
      </c>
      <c r="H56" t="str">
        <f t="shared" si="3"/>
        <v>Erola</v>
      </c>
      <c r="I56" t="str">
        <f t="shared" si="4"/>
        <v>Maija</v>
      </c>
      <c r="K56" t="str">
        <f t="shared" si="5"/>
        <v>Maija Erola</v>
      </c>
      <c r="L56">
        <f t="shared" si="6"/>
        <v>6</v>
      </c>
      <c r="M56" t="str">
        <f t="shared" si="7"/>
        <v>Maija</v>
      </c>
      <c r="N56" t="str">
        <f t="shared" si="8"/>
        <v>Erola</v>
      </c>
    </row>
    <row r="57" spans="1:14" x14ac:dyDescent="0.2">
      <c r="A57" t="s">
        <v>101</v>
      </c>
      <c r="B57" t="s">
        <v>84</v>
      </c>
      <c r="C57" t="str">
        <f t="shared" si="0"/>
        <v>olli.eronen@utu.fi</v>
      </c>
      <c r="E57" t="s">
        <v>544</v>
      </c>
      <c r="F57">
        <f t="shared" si="1"/>
        <v>5</v>
      </c>
      <c r="G57">
        <f t="shared" si="2"/>
        <v>12</v>
      </c>
      <c r="H57" t="str">
        <f t="shared" si="3"/>
        <v>Eronen</v>
      </c>
      <c r="I57" t="str">
        <f t="shared" si="4"/>
        <v>Olli</v>
      </c>
      <c r="K57" t="str">
        <f t="shared" si="5"/>
        <v>Olli Eronen</v>
      </c>
      <c r="L57">
        <f t="shared" si="6"/>
        <v>5</v>
      </c>
      <c r="M57" t="str">
        <f t="shared" si="7"/>
        <v>Olli</v>
      </c>
      <c r="N57" t="str">
        <f t="shared" si="8"/>
        <v>Eronen</v>
      </c>
    </row>
    <row r="58" spans="1:14" x14ac:dyDescent="0.2">
      <c r="A58" t="s">
        <v>103</v>
      </c>
      <c r="B58" t="s">
        <v>7</v>
      </c>
      <c r="C58" t="str">
        <f t="shared" si="0"/>
        <v>noora.forsman@utu.fi</v>
      </c>
      <c r="E58" t="s">
        <v>545</v>
      </c>
      <c r="F58">
        <f t="shared" si="1"/>
        <v>6</v>
      </c>
      <c r="G58">
        <f t="shared" si="2"/>
        <v>14</v>
      </c>
      <c r="H58" t="str">
        <f t="shared" si="3"/>
        <v>Forsman</v>
      </c>
      <c r="I58" t="str">
        <f t="shared" si="4"/>
        <v>Noora</v>
      </c>
      <c r="K58" t="str">
        <f t="shared" si="5"/>
        <v>Noora Forsman</v>
      </c>
      <c r="L58">
        <f t="shared" si="6"/>
        <v>6</v>
      </c>
      <c r="M58" t="str">
        <f t="shared" si="7"/>
        <v>Noora</v>
      </c>
      <c r="N58" t="str">
        <f t="shared" si="8"/>
        <v>Forsman</v>
      </c>
    </row>
    <row r="59" spans="1:14" x14ac:dyDescent="0.2">
      <c r="A59" t="s">
        <v>105</v>
      </c>
      <c r="B59" t="s">
        <v>187</v>
      </c>
      <c r="C59" t="str">
        <f t="shared" si="0"/>
        <v>matlena.granroth@utu.fi</v>
      </c>
      <c r="E59" t="s">
        <v>546</v>
      </c>
      <c r="F59">
        <f t="shared" si="1"/>
        <v>8</v>
      </c>
      <c r="G59">
        <f t="shared" si="2"/>
        <v>17</v>
      </c>
      <c r="H59" t="str">
        <f t="shared" si="3"/>
        <v>Granroth</v>
      </c>
      <c r="I59" t="str">
        <f t="shared" si="4"/>
        <v>Matlena</v>
      </c>
      <c r="K59" t="str">
        <f t="shared" si="5"/>
        <v>Matlena Granroth</v>
      </c>
      <c r="L59">
        <f t="shared" si="6"/>
        <v>8</v>
      </c>
      <c r="M59" t="str">
        <f t="shared" si="7"/>
        <v>Matlena</v>
      </c>
      <c r="N59" t="str">
        <f t="shared" si="8"/>
        <v>Granroth</v>
      </c>
    </row>
    <row r="60" spans="1:14" x14ac:dyDescent="0.2">
      <c r="A60" t="s">
        <v>107</v>
      </c>
      <c r="B60" t="s">
        <v>96</v>
      </c>
      <c r="C60" t="str">
        <f t="shared" si="0"/>
        <v>veeti.grönholm@utu.fi</v>
      </c>
      <c r="E60" t="s">
        <v>547</v>
      </c>
      <c r="F60">
        <f t="shared" si="1"/>
        <v>6</v>
      </c>
      <c r="G60">
        <f t="shared" si="2"/>
        <v>15</v>
      </c>
      <c r="H60" t="str">
        <f t="shared" si="3"/>
        <v>Grönholm</v>
      </c>
      <c r="I60" t="str">
        <f t="shared" si="4"/>
        <v>Veeti</v>
      </c>
      <c r="K60" t="str">
        <f t="shared" si="5"/>
        <v>Veeti Grönholm</v>
      </c>
      <c r="L60">
        <f t="shared" si="6"/>
        <v>6</v>
      </c>
      <c r="M60" t="str">
        <f t="shared" si="7"/>
        <v>Veeti</v>
      </c>
      <c r="N60" t="str">
        <f t="shared" si="8"/>
        <v>Grönholm</v>
      </c>
    </row>
    <row r="61" spans="1:14" x14ac:dyDescent="0.2">
      <c r="A61" t="s">
        <v>109</v>
      </c>
      <c r="B61" t="s">
        <v>189</v>
      </c>
      <c r="C61" t="str">
        <f t="shared" si="0"/>
        <v>saku.halmesmäki@utu.fi</v>
      </c>
      <c r="E61" t="s">
        <v>548</v>
      </c>
      <c r="F61">
        <f t="shared" si="1"/>
        <v>5</v>
      </c>
      <c r="G61">
        <f t="shared" si="2"/>
        <v>16</v>
      </c>
      <c r="H61" t="str">
        <f t="shared" si="3"/>
        <v>Halmesmäki</v>
      </c>
      <c r="I61" t="str">
        <f t="shared" si="4"/>
        <v>Saku</v>
      </c>
      <c r="K61" t="str">
        <f t="shared" si="5"/>
        <v>Saku Halmesmäki</v>
      </c>
      <c r="L61">
        <f t="shared" si="6"/>
        <v>5</v>
      </c>
      <c r="M61" t="str">
        <f t="shared" si="7"/>
        <v>Saku</v>
      </c>
      <c r="N61" t="str">
        <f t="shared" si="8"/>
        <v>Halmesmäki</v>
      </c>
    </row>
    <row r="62" spans="1:14" x14ac:dyDescent="0.2">
      <c r="A62" t="s">
        <v>111</v>
      </c>
      <c r="B62" t="s">
        <v>19</v>
      </c>
      <c r="C62" t="str">
        <f t="shared" si="0"/>
        <v>henri.hanhisalo@utu.fi</v>
      </c>
      <c r="E62" t="s">
        <v>549</v>
      </c>
      <c r="F62">
        <f t="shared" si="1"/>
        <v>6</v>
      </c>
      <c r="G62">
        <f t="shared" si="2"/>
        <v>16</v>
      </c>
      <c r="H62" t="str">
        <f t="shared" si="3"/>
        <v>Hanhisalo</v>
      </c>
      <c r="I62" t="str">
        <f t="shared" si="4"/>
        <v>Henri</v>
      </c>
      <c r="K62" t="str">
        <f t="shared" si="5"/>
        <v>Henri Hanhisalo</v>
      </c>
      <c r="L62">
        <f t="shared" si="6"/>
        <v>6</v>
      </c>
      <c r="M62" t="str">
        <f t="shared" si="7"/>
        <v>Henri</v>
      </c>
      <c r="N62" t="str">
        <f t="shared" si="8"/>
        <v>Hanhisalo</v>
      </c>
    </row>
    <row r="63" spans="1:14" x14ac:dyDescent="0.2">
      <c r="A63" t="s">
        <v>113</v>
      </c>
      <c r="B63" t="s">
        <v>132</v>
      </c>
      <c r="C63" t="str">
        <f t="shared" si="0"/>
        <v>janne.happo@utu.fi</v>
      </c>
      <c r="E63" t="s">
        <v>550</v>
      </c>
      <c r="F63">
        <f t="shared" si="1"/>
        <v>6</v>
      </c>
      <c r="G63">
        <f t="shared" si="2"/>
        <v>12</v>
      </c>
      <c r="H63" t="str">
        <f t="shared" si="3"/>
        <v>Happo</v>
      </c>
      <c r="I63" t="str">
        <f t="shared" si="4"/>
        <v>Janne</v>
      </c>
      <c r="K63" t="str">
        <f t="shared" si="5"/>
        <v>Janne Happo</v>
      </c>
      <c r="L63">
        <f t="shared" si="6"/>
        <v>6</v>
      </c>
      <c r="M63" t="str">
        <f t="shared" si="7"/>
        <v>Janne</v>
      </c>
      <c r="N63" t="str">
        <f t="shared" si="8"/>
        <v>Happo</v>
      </c>
    </row>
    <row r="64" spans="1:14" x14ac:dyDescent="0.2">
      <c r="A64" t="s">
        <v>115</v>
      </c>
      <c r="B64" t="s">
        <v>106</v>
      </c>
      <c r="C64" t="str">
        <f t="shared" si="0"/>
        <v>leevi.happonen@utu.fi</v>
      </c>
      <c r="E64" t="s">
        <v>551</v>
      </c>
      <c r="F64">
        <f t="shared" si="1"/>
        <v>6</v>
      </c>
      <c r="G64">
        <f t="shared" si="2"/>
        <v>15</v>
      </c>
      <c r="H64" t="str">
        <f t="shared" si="3"/>
        <v>Happonen</v>
      </c>
      <c r="I64" t="str">
        <f t="shared" si="4"/>
        <v>Leevi</v>
      </c>
      <c r="K64" t="str">
        <f t="shared" si="5"/>
        <v>Leevi Happonen</v>
      </c>
      <c r="L64">
        <f t="shared" si="6"/>
        <v>6</v>
      </c>
      <c r="M64" t="str">
        <f t="shared" si="7"/>
        <v>Leevi</v>
      </c>
      <c r="N64" t="str">
        <f t="shared" si="8"/>
        <v>Happonen</v>
      </c>
    </row>
    <row r="65" spans="1:14" x14ac:dyDescent="0.2">
      <c r="A65" t="s">
        <v>117</v>
      </c>
      <c r="B65" t="s">
        <v>13</v>
      </c>
      <c r="C65" t="str">
        <f t="shared" si="0"/>
        <v>oliver.hautajärvi@utu.fi</v>
      </c>
      <c r="E65" t="s">
        <v>552</v>
      </c>
      <c r="F65">
        <f t="shared" si="1"/>
        <v>7</v>
      </c>
      <c r="G65">
        <f t="shared" si="2"/>
        <v>18</v>
      </c>
      <c r="H65" t="str">
        <f t="shared" si="3"/>
        <v>Hautajärvi</v>
      </c>
      <c r="I65" t="str">
        <f t="shared" si="4"/>
        <v>Oliver</v>
      </c>
      <c r="K65" t="str">
        <f t="shared" si="5"/>
        <v>Oliver Hautajärvi</v>
      </c>
      <c r="L65">
        <f t="shared" si="6"/>
        <v>7</v>
      </c>
      <c r="M65" t="str">
        <f t="shared" si="7"/>
        <v>Oliver</v>
      </c>
      <c r="N65" t="str">
        <f t="shared" si="8"/>
        <v>Hautajärvi</v>
      </c>
    </row>
    <row r="66" spans="1:14" x14ac:dyDescent="0.2">
      <c r="A66" t="s">
        <v>118</v>
      </c>
      <c r="B66" t="s">
        <v>371</v>
      </c>
      <c r="C66" t="str">
        <f t="shared" si="0"/>
        <v>amalia.hautamäki@utu.fi</v>
      </c>
      <c r="E66" t="s">
        <v>553</v>
      </c>
      <c r="F66">
        <f t="shared" si="1"/>
        <v>7</v>
      </c>
      <c r="G66">
        <f t="shared" si="2"/>
        <v>17</v>
      </c>
      <c r="H66" t="str">
        <f t="shared" si="3"/>
        <v>Hautamäki</v>
      </c>
      <c r="I66" t="str">
        <f t="shared" si="4"/>
        <v>Amalia</v>
      </c>
      <c r="K66" t="str">
        <f t="shared" si="5"/>
        <v>Amalia Hautamäki</v>
      </c>
      <c r="L66">
        <f t="shared" si="6"/>
        <v>7</v>
      </c>
      <c r="M66" t="str">
        <f t="shared" si="7"/>
        <v>Amalia</v>
      </c>
      <c r="N66" t="str">
        <f t="shared" si="8"/>
        <v>Hautamäki</v>
      </c>
    </row>
    <row r="67" spans="1:14" x14ac:dyDescent="0.2">
      <c r="A67" t="s">
        <v>120</v>
      </c>
      <c r="B67" t="s">
        <v>450</v>
      </c>
      <c r="C67" t="str">
        <f t="shared" ref="C67:C130" si="9">LOWER(B67)&amp;"."&amp;LOWER(A67)&amp;"@utu.fi"</f>
        <v>henrik.heikkilä@utu.fi</v>
      </c>
      <c r="E67" t="s">
        <v>554</v>
      </c>
      <c r="F67">
        <f t="shared" ref="F67:F130" si="10">LEN(E67)-LEN(RIGHT(E67,LEN(E67)-FIND(".",E67)))</f>
        <v>7</v>
      </c>
      <c r="G67">
        <f t="shared" ref="G67:G130" si="11">LEN(E67)-LEN(RIGHT(E67,LEN(E67)-FIND("@",E67)))</f>
        <v>16</v>
      </c>
      <c r="H67" t="str">
        <f t="shared" ref="H67:H130" si="12">PROPER(LEFT(RIGHT(E67,LEN(E67)-FIND(".",E67,1)),FIND("@",RIGHT(E67,LEN(E67)-FIND(".",E67,1)),1)-1))</f>
        <v>Heikkilä</v>
      </c>
      <c r="I67" t="str">
        <f t="shared" ref="I67:I130" si="13">PROPER(LEFT(E67, SEARCH(".", E67)-1))</f>
        <v>Henrik</v>
      </c>
      <c r="K67" t="str">
        <f t="shared" ref="K67:K130" si="14">PROPER(I67&amp;" "&amp;H67)</f>
        <v>Henrik Heikkilä</v>
      </c>
      <c r="L67">
        <f t="shared" ref="L67:L130" si="15">LEN(K67)-LEN(RIGHT(K67,LEN(K67)-FIND(" ",K67)))</f>
        <v>7</v>
      </c>
      <c r="M67" t="str">
        <f t="shared" ref="M67:M130" si="16">LEFT(K67, SEARCH(" ", K67)-1)</f>
        <v>Henrik</v>
      </c>
      <c r="N67" t="str">
        <f t="shared" ref="N67:N130" si="17">RIGHT(K67,LEN(K67)-FIND(" ",K67))</f>
        <v>Heikkilä</v>
      </c>
    </row>
    <row r="68" spans="1:14" x14ac:dyDescent="0.2">
      <c r="A68" t="s">
        <v>122</v>
      </c>
      <c r="B68" t="s">
        <v>75</v>
      </c>
      <c r="C68" t="str">
        <f t="shared" si="9"/>
        <v>helmi.heikkinen@utu.fi</v>
      </c>
      <c r="E68" t="s">
        <v>555</v>
      </c>
      <c r="F68">
        <f t="shared" si="10"/>
        <v>6</v>
      </c>
      <c r="G68">
        <f t="shared" si="11"/>
        <v>16</v>
      </c>
      <c r="H68" t="str">
        <f t="shared" si="12"/>
        <v>Heikkinen</v>
      </c>
      <c r="I68" t="str">
        <f t="shared" si="13"/>
        <v>Helmi</v>
      </c>
      <c r="K68" t="str">
        <f t="shared" si="14"/>
        <v>Helmi Heikkinen</v>
      </c>
      <c r="L68">
        <f t="shared" si="15"/>
        <v>6</v>
      </c>
      <c r="M68" t="str">
        <f t="shared" si="16"/>
        <v>Helmi</v>
      </c>
      <c r="N68" t="str">
        <f t="shared" si="17"/>
        <v>Heikkinen</v>
      </c>
    </row>
    <row r="69" spans="1:14" x14ac:dyDescent="0.2">
      <c r="A69" t="s">
        <v>122</v>
      </c>
      <c r="B69" t="s">
        <v>184</v>
      </c>
      <c r="C69" t="str">
        <f t="shared" si="9"/>
        <v>jesper.heikkinen@utu.fi</v>
      </c>
      <c r="E69" t="s">
        <v>556</v>
      </c>
      <c r="F69">
        <f t="shared" si="10"/>
        <v>7</v>
      </c>
      <c r="G69">
        <f t="shared" si="11"/>
        <v>17</v>
      </c>
      <c r="H69" t="str">
        <f t="shared" si="12"/>
        <v>Heikkinen</v>
      </c>
      <c r="I69" t="str">
        <f t="shared" si="13"/>
        <v>Jesper</v>
      </c>
      <c r="K69" t="str">
        <f t="shared" si="14"/>
        <v>Jesper Heikkinen</v>
      </c>
      <c r="L69">
        <f t="shared" si="15"/>
        <v>7</v>
      </c>
      <c r="M69" t="str">
        <f t="shared" si="16"/>
        <v>Jesper</v>
      </c>
      <c r="N69" t="str">
        <f t="shared" si="17"/>
        <v>Heikkinen</v>
      </c>
    </row>
    <row r="70" spans="1:14" x14ac:dyDescent="0.2">
      <c r="A70" t="s">
        <v>125</v>
      </c>
      <c r="B70" t="s">
        <v>55</v>
      </c>
      <c r="C70" t="str">
        <f t="shared" si="9"/>
        <v>aatu.helander@utu.fi</v>
      </c>
      <c r="E70" t="s">
        <v>557</v>
      </c>
      <c r="F70">
        <f t="shared" si="10"/>
        <v>5</v>
      </c>
      <c r="G70">
        <f t="shared" si="11"/>
        <v>14</v>
      </c>
      <c r="H70" t="str">
        <f t="shared" si="12"/>
        <v>Helander</v>
      </c>
      <c r="I70" t="str">
        <f t="shared" si="13"/>
        <v>Aatu</v>
      </c>
      <c r="K70" t="str">
        <f t="shared" si="14"/>
        <v>Aatu Helander</v>
      </c>
      <c r="L70">
        <f t="shared" si="15"/>
        <v>5</v>
      </c>
      <c r="M70" t="str">
        <f t="shared" si="16"/>
        <v>Aatu</v>
      </c>
      <c r="N70" t="str">
        <f t="shared" si="17"/>
        <v>Helander</v>
      </c>
    </row>
    <row r="71" spans="1:14" x14ac:dyDescent="0.2">
      <c r="A71" t="s">
        <v>126</v>
      </c>
      <c r="B71" t="s">
        <v>92</v>
      </c>
      <c r="C71" t="str">
        <f t="shared" si="9"/>
        <v>aarne.helin@utu.fi</v>
      </c>
      <c r="E71" t="s">
        <v>558</v>
      </c>
      <c r="F71">
        <f t="shared" si="10"/>
        <v>6</v>
      </c>
      <c r="G71">
        <f t="shared" si="11"/>
        <v>12</v>
      </c>
      <c r="H71" t="str">
        <f t="shared" si="12"/>
        <v>Helin</v>
      </c>
      <c r="I71" t="str">
        <f t="shared" si="13"/>
        <v>Aarne</v>
      </c>
      <c r="K71" t="str">
        <f t="shared" si="14"/>
        <v>Aarne Helin</v>
      </c>
      <c r="L71">
        <f t="shared" si="15"/>
        <v>6</v>
      </c>
      <c r="M71" t="str">
        <f t="shared" si="16"/>
        <v>Aarne</v>
      </c>
      <c r="N71" t="str">
        <f t="shared" si="17"/>
        <v>Helin</v>
      </c>
    </row>
    <row r="72" spans="1:14" x14ac:dyDescent="0.2">
      <c r="A72" t="s">
        <v>128</v>
      </c>
      <c r="B72" t="s">
        <v>45</v>
      </c>
      <c r="C72" t="str">
        <f t="shared" si="9"/>
        <v>joonas.helinen@utu.fi</v>
      </c>
      <c r="E72" t="s">
        <v>559</v>
      </c>
      <c r="F72">
        <f t="shared" si="10"/>
        <v>7</v>
      </c>
      <c r="G72">
        <f t="shared" si="11"/>
        <v>15</v>
      </c>
      <c r="H72" t="str">
        <f t="shared" si="12"/>
        <v>Helinen</v>
      </c>
      <c r="I72" t="str">
        <f t="shared" si="13"/>
        <v>Joonas</v>
      </c>
      <c r="K72" t="str">
        <f t="shared" si="14"/>
        <v>Joonas Helinen</v>
      </c>
      <c r="L72">
        <f t="shared" si="15"/>
        <v>7</v>
      </c>
      <c r="M72" t="str">
        <f t="shared" si="16"/>
        <v>Joonas</v>
      </c>
      <c r="N72" t="str">
        <f t="shared" si="17"/>
        <v>Helinen</v>
      </c>
    </row>
    <row r="73" spans="1:14" x14ac:dyDescent="0.2">
      <c r="A73" t="s">
        <v>129</v>
      </c>
      <c r="B73" t="s">
        <v>36</v>
      </c>
      <c r="C73" t="str">
        <f t="shared" si="9"/>
        <v>selim.hellqvist@utu.fi</v>
      </c>
      <c r="E73" t="s">
        <v>560</v>
      </c>
      <c r="F73">
        <f t="shared" si="10"/>
        <v>6</v>
      </c>
      <c r="G73">
        <f t="shared" si="11"/>
        <v>16</v>
      </c>
      <c r="H73" t="str">
        <f t="shared" si="12"/>
        <v>Hellqvist</v>
      </c>
      <c r="I73" t="str">
        <f t="shared" si="13"/>
        <v>Selim</v>
      </c>
      <c r="K73" t="str">
        <f t="shared" si="14"/>
        <v>Selim Hellqvist</v>
      </c>
      <c r="L73">
        <f t="shared" si="15"/>
        <v>6</v>
      </c>
      <c r="M73" t="str">
        <f t="shared" si="16"/>
        <v>Selim</v>
      </c>
      <c r="N73" t="str">
        <f t="shared" si="17"/>
        <v>Hellqvist</v>
      </c>
    </row>
    <row r="74" spans="1:14" x14ac:dyDescent="0.2">
      <c r="A74" t="s">
        <v>131</v>
      </c>
      <c r="B74" t="s">
        <v>422</v>
      </c>
      <c r="C74" t="str">
        <f t="shared" si="9"/>
        <v>anton.hellstedt@utu.fi</v>
      </c>
      <c r="E74" t="s">
        <v>561</v>
      </c>
      <c r="F74">
        <f t="shared" si="10"/>
        <v>6</v>
      </c>
      <c r="G74">
        <f t="shared" si="11"/>
        <v>16</v>
      </c>
      <c r="H74" t="str">
        <f t="shared" si="12"/>
        <v>Hellstedt</v>
      </c>
      <c r="I74" t="str">
        <f t="shared" si="13"/>
        <v>Anton</v>
      </c>
      <c r="K74" t="str">
        <f t="shared" si="14"/>
        <v>Anton Hellstedt</v>
      </c>
      <c r="L74">
        <f t="shared" si="15"/>
        <v>6</v>
      </c>
      <c r="M74" t="str">
        <f t="shared" si="16"/>
        <v>Anton</v>
      </c>
      <c r="N74" t="str">
        <f t="shared" si="17"/>
        <v>Hellstedt</v>
      </c>
    </row>
    <row r="75" spans="1:14" x14ac:dyDescent="0.2">
      <c r="A75" t="s">
        <v>133</v>
      </c>
      <c r="B75" t="s">
        <v>365</v>
      </c>
      <c r="C75" t="str">
        <f t="shared" si="9"/>
        <v>naomi.hellsten@utu.fi</v>
      </c>
      <c r="E75" t="s">
        <v>562</v>
      </c>
      <c r="F75">
        <f t="shared" si="10"/>
        <v>6</v>
      </c>
      <c r="G75">
        <f t="shared" si="11"/>
        <v>15</v>
      </c>
      <c r="H75" t="str">
        <f t="shared" si="12"/>
        <v>Hellsten</v>
      </c>
      <c r="I75" t="str">
        <f t="shared" si="13"/>
        <v>Naomi</v>
      </c>
      <c r="K75" t="str">
        <f t="shared" si="14"/>
        <v>Naomi Hellsten</v>
      </c>
      <c r="L75">
        <f t="shared" si="15"/>
        <v>6</v>
      </c>
      <c r="M75" t="str">
        <f t="shared" si="16"/>
        <v>Naomi</v>
      </c>
      <c r="N75" t="str">
        <f t="shared" si="17"/>
        <v>Hellsten</v>
      </c>
    </row>
    <row r="76" spans="1:14" x14ac:dyDescent="0.2">
      <c r="A76" t="s">
        <v>135</v>
      </c>
      <c r="B76" t="s">
        <v>262</v>
      </c>
      <c r="C76" t="str">
        <f t="shared" si="9"/>
        <v>anni.hernesniemi@utu.fi</v>
      </c>
      <c r="E76" t="s">
        <v>563</v>
      </c>
      <c r="F76">
        <f t="shared" si="10"/>
        <v>5</v>
      </c>
      <c r="G76">
        <f t="shared" si="11"/>
        <v>17</v>
      </c>
      <c r="H76" t="str">
        <f t="shared" si="12"/>
        <v>Hernesniemi</v>
      </c>
      <c r="I76" t="str">
        <f t="shared" si="13"/>
        <v>Anni</v>
      </c>
      <c r="K76" t="str">
        <f t="shared" si="14"/>
        <v>Anni Hernesniemi</v>
      </c>
      <c r="L76">
        <f t="shared" si="15"/>
        <v>5</v>
      </c>
      <c r="M76" t="str">
        <f t="shared" si="16"/>
        <v>Anni</v>
      </c>
      <c r="N76" t="str">
        <f t="shared" si="17"/>
        <v>Hernesniemi</v>
      </c>
    </row>
    <row r="77" spans="1:14" x14ac:dyDescent="0.2">
      <c r="A77" t="s">
        <v>138</v>
      </c>
      <c r="B77" t="s">
        <v>184</v>
      </c>
      <c r="C77" t="str">
        <f t="shared" si="9"/>
        <v>jesper.hirvi@utu.fi</v>
      </c>
      <c r="E77" t="s">
        <v>564</v>
      </c>
      <c r="F77">
        <f t="shared" si="10"/>
        <v>7</v>
      </c>
      <c r="G77">
        <f t="shared" si="11"/>
        <v>13</v>
      </c>
      <c r="H77" t="str">
        <f t="shared" si="12"/>
        <v>Hirvi</v>
      </c>
      <c r="I77" t="str">
        <f t="shared" si="13"/>
        <v>Jesper</v>
      </c>
      <c r="K77" t="str">
        <f t="shared" si="14"/>
        <v>Jesper Hirvi</v>
      </c>
      <c r="L77">
        <f t="shared" si="15"/>
        <v>7</v>
      </c>
      <c r="M77" t="str">
        <f t="shared" si="16"/>
        <v>Jesper</v>
      </c>
      <c r="N77" t="str">
        <f t="shared" si="17"/>
        <v>Hirvi</v>
      </c>
    </row>
    <row r="78" spans="1:14" x14ac:dyDescent="0.2">
      <c r="A78" t="s">
        <v>140</v>
      </c>
      <c r="B78" t="s">
        <v>175</v>
      </c>
      <c r="C78" t="str">
        <f t="shared" si="9"/>
        <v>elias.hoisko@utu.fi</v>
      </c>
      <c r="E78" t="s">
        <v>565</v>
      </c>
      <c r="F78">
        <f t="shared" si="10"/>
        <v>6</v>
      </c>
      <c r="G78">
        <f t="shared" si="11"/>
        <v>13</v>
      </c>
      <c r="H78" t="str">
        <f t="shared" si="12"/>
        <v>Hoisko</v>
      </c>
      <c r="I78" t="str">
        <f t="shared" si="13"/>
        <v>Elias</v>
      </c>
      <c r="K78" t="str">
        <f t="shared" si="14"/>
        <v>Elias Hoisko</v>
      </c>
      <c r="L78">
        <f t="shared" si="15"/>
        <v>6</v>
      </c>
      <c r="M78" t="str">
        <f t="shared" si="16"/>
        <v>Elias</v>
      </c>
      <c r="N78" t="str">
        <f t="shared" si="17"/>
        <v>Hoisko</v>
      </c>
    </row>
    <row r="79" spans="1:14" x14ac:dyDescent="0.2">
      <c r="A79" t="s">
        <v>142</v>
      </c>
      <c r="B79" t="s">
        <v>45</v>
      </c>
      <c r="C79" t="str">
        <f t="shared" si="9"/>
        <v>joonas.holkko@utu.fi</v>
      </c>
      <c r="E79" t="s">
        <v>566</v>
      </c>
      <c r="F79">
        <f t="shared" si="10"/>
        <v>7</v>
      </c>
      <c r="G79">
        <f t="shared" si="11"/>
        <v>14</v>
      </c>
      <c r="H79" t="str">
        <f t="shared" si="12"/>
        <v>Holkko</v>
      </c>
      <c r="I79" t="str">
        <f t="shared" si="13"/>
        <v>Joonas</v>
      </c>
      <c r="K79" t="str">
        <f t="shared" si="14"/>
        <v>Joonas Holkko</v>
      </c>
      <c r="L79">
        <f t="shared" si="15"/>
        <v>7</v>
      </c>
      <c r="M79" t="str">
        <f t="shared" si="16"/>
        <v>Joonas</v>
      </c>
      <c r="N79" t="str">
        <f t="shared" si="17"/>
        <v>Holkko</v>
      </c>
    </row>
    <row r="80" spans="1:14" x14ac:dyDescent="0.2">
      <c r="A80" t="s">
        <v>143</v>
      </c>
      <c r="B80" t="s">
        <v>137</v>
      </c>
      <c r="C80" t="str">
        <f t="shared" si="9"/>
        <v>nea.holopainen@utu.fi</v>
      </c>
      <c r="E80" t="s">
        <v>567</v>
      </c>
      <c r="F80">
        <f t="shared" si="10"/>
        <v>4</v>
      </c>
      <c r="G80">
        <f t="shared" si="11"/>
        <v>15</v>
      </c>
      <c r="H80" t="str">
        <f t="shared" si="12"/>
        <v>Holopainen</v>
      </c>
      <c r="I80" t="str">
        <f t="shared" si="13"/>
        <v>Nea</v>
      </c>
      <c r="K80" t="str">
        <f t="shared" si="14"/>
        <v>Nea Holopainen</v>
      </c>
      <c r="L80">
        <f t="shared" si="15"/>
        <v>4</v>
      </c>
      <c r="M80" t="str">
        <f t="shared" si="16"/>
        <v>Nea</v>
      </c>
      <c r="N80" t="str">
        <f t="shared" si="17"/>
        <v>Holopainen</v>
      </c>
    </row>
    <row r="81" spans="1:14" x14ac:dyDescent="0.2">
      <c r="A81" t="s">
        <v>145</v>
      </c>
      <c r="B81" t="s">
        <v>284</v>
      </c>
      <c r="C81" t="str">
        <f t="shared" si="9"/>
        <v>eelis.hovi@utu.fi</v>
      </c>
      <c r="E81" t="s">
        <v>568</v>
      </c>
      <c r="F81">
        <f t="shared" si="10"/>
        <v>6</v>
      </c>
      <c r="G81">
        <f t="shared" si="11"/>
        <v>11</v>
      </c>
      <c r="H81" t="str">
        <f t="shared" si="12"/>
        <v>Hovi</v>
      </c>
      <c r="I81" t="str">
        <f t="shared" si="13"/>
        <v>Eelis</v>
      </c>
      <c r="K81" t="str">
        <f t="shared" si="14"/>
        <v>Eelis Hovi</v>
      </c>
      <c r="L81">
        <f t="shared" si="15"/>
        <v>6</v>
      </c>
      <c r="M81" t="str">
        <f t="shared" si="16"/>
        <v>Eelis</v>
      </c>
      <c r="N81" t="str">
        <f t="shared" si="17"/>
        <v>Hovi</v>
      </c>
    </row>
    <row r="82" spans="1:14" x14ac:dyDescent="0.2">
      <c r="A82" t="s">
        <v>147</v>
      </c>
      <c r="B82" t="s">
        <v>9</v>
      </c>
      <c r="C82" t="str">
        <f t="shared" si="9"/>
        <v>niklas.huhtanen@utu.fi</v>
      </c>
      <c r="E82" t="s">
        <v>569</v>
      </c>
      <c r="F82">
        <f t="shared" si="10"/>
        <v>7</v>
      </c>
      <c r="G82">
        <f t="shared" si="11"/>
        <v>16</v>
      </c>
      <c r="H82" t="str">
        <f t="shared" si="12"/>
        <v>Huhtanen</v>
      </c>
      <c r="I82" t="str">
        <f t="shared" si="13"/>
        <v>Niklas</v>
      </c>
      <c r="K82" t="str">
        <f t="shared" si="14"/>
        <v>Niklas Huhtanen</v>
      </c>
      <c r="L82">
        <f t="shared" si="15"/>
        <v>7</v>
      </c>
      <c r="M82" t="str">
        <f t="shared" si="16"/>
        <v>Niklas</v>
      </c>
      <c r="N82" t="str">
        <f t="shared" si="17"/>
        <v>Huhtanen</v>
      </c>
    </row>
    <row r="83" spans="1:14" x14ac:dyDescent="0.2">
      <c r="A83" t="s">
        <v>149</v>
      </c>
      <c r="B83" t="s">
        <v>219</v>
      </c>
      <c r="C83" t="str">
        <f t="shared" si="9"/>
        <v>tuomas.hukkanen@utu.fi</v>
      </c>
      <c r="E83" t="s">
        <v>570</v>
      </c>
      <c r="F83">
        <f t="shared" si="10"/>
        <v>7</v>
      </c>
      <c r="G83">
        <f t="shared" si="11"/>
        <v>16</v>
      </c>
      <c r="H83" t="str">
        <f t="shared" si="12"/>
        <v>Hukkanen</v>
      </c>
      <c r="I83" t="str">
        <f t="shared" si="13"/>
        <v>Tuomas</v>
      </c>
      <c r="K83" t="str">
        <f t="shared" si="14"/>
        <v>Tuomas Hukkanen</v>
      </c>
      <c r="L83">
        <f t="shared" si="15"/>
        <v>7</v>
      </c>
      <c r="M83" t="str">
        <f t="shared" si="16"/>
        <v>Tuomas</v>
      </c>
      <c r="N83" t="str">
        <f t="shared" si="17"/>
        <v>Hukkanen</v>
      </c>
    </row>
    <row r="84" spans="1:14" x14ac:dyDescent="0.2">
      <c r="A84" t="s">
        <v>151</v>
      </c>
      <c r="B84" t="s">
        <v>146</v>
      </c>
      <c r="C84" t="str">
        <f t="shared" si="9"/>
        <v>julia.huoppila@utu.fi</v>
      </c>
      <c r="E84" t="s">
        <v>571</v>
      </c>
      <c r="F84">
        <f t="shared" si="10"/>
        <v>6</v>
      </c>
      <c r="G84">
        <f t="shared" si="11"/>
        <v>15</v>
      </c>
      <c r="H84" t="str">
        <f t="shared" si="12"/>
        <v>Huoppila</v>
      </c>
      <c r="I84" t="str">
        <f t="shared" si="13"/>
        <v>Julia</v>
      </c>
      <c r="K84" t="str">
        <f t="shared" si="14"/>
        <v>Julia Huoppila</v>
      </c>
      <c r="L84">
        <f t="shared" si="15"/>
        <v>6</v>
      </c>
      <c r="M84" t="str">
        <f t="shared" si="16"/>
        <v>Julia</v>
      </c>
      <c r="N84" t="str">
        <f t="shared" si="17"/>
        <v>Huoppila</v>
      </c>
    </row>
    <row r="85" spans="1:14" x14ac:dyDescent="0.2">
      <c r="A85" t="s">
        <v>153</v>
      </c>
      <c r="B85" t="s">
        <v>43</v>
      </c>
      <c r="C85" t="str">
        <f t="shared" si="9"/>
        <v>juha.hyvärinen@utu.fi</v>
      </c>
      <c r="E85" t="s">
        <v>572</v>
      </c>
      <c r="F85">
        <f t="shared" si="10"/>
        <v>5</v>
      </c>
      <c r="G85">
        <f t="shared" si="11"/>
        <v>15</v>
      </c>
      <c r="H85" t="str">
        <f t="shared" si="12"/>
        <v>Hyvärinen</v>
      </c>
      <c r="I85" t="str">
        <f t="shared" si="13"/>
        <v>Juha</v>
      </c>
      <c r="K85" t="str">
        <f t="shared" si="14"/>
        <v>Juha Hyvärinen</v>
      </c>
      <c r="L85">
        <f t="shared" si="15"/>
        <v>5</v>
      </c>
      <c r="M85" t="str">
        <f t="shared" si="16"/>
        <v>Juha</v>
      </c>
      <c r="N85" t="str">
        <f t="shared" si="17"/>
        <v>Hyvärinen</v>
      </c>
    </row>
    <row r="86" spans="1:14" x14ac:dyDescent="0.2">
      <c r="A86" t="s">
        <v>155</v>
      </c>
      <c r="B86" t="s">
        <v>75</v>
      </c>
      <c r="C86" t="str">
        <f t="shared" si="9"/>
        <v>helmi.häkkinen@utu.fi</v>
      </c>
      <c r="E86" t="s">
        <v>573</v>
      </c>
      <c r="F86">
        <f t="shared" si="10"/>
        <v>6</v>
      </c>
      <c r="G86">
        <f t="shared" si="11"/>
        <v>15</v>
      </c>
      <c r="H86" t="str">
        <f t="shared" si="12"/>
        <v>Häkkinen</v>
      </c>
      <c r="I86" t="str">
        <f t="shared" si="13"/>
        <v>Helmi</v>
      </c>
      <c r="K86" t="str">
        <f t="shared" si="14"/>
        <v>Helmi Häkkinen</v>
      </c>
      <c r="L86">
        <f t="shared" si="15"/>
        <v>6</v>
      </c>
      <c r="M86" t="str">
        <f t="shared" si="16"/>
        <v>Helmi</v>
      </c>
      <c r="N86" t="str">
        <f t="shared" si="17"/>
        <v>Häkkinen</v>
      </c>
    </row>
    <row r="87" spans="1:14" x14ac:dyDescent="0.2">
      <c r="A87" t="s">
        <v>22</v>
      </c>
      <c r="B87" t="s">
        <v>112</v>
      </c>
      <c r="C87" t="str">
        <f t="shared" si="9"/>
        <v>aleksis.hämäläinen@utu.fi</v>
      </c>
      <c r="E87" t="s">
        <v>574</v>
      </c>
      <c r="F87">
        <f t="shared" si="10"/>
        <v>8</v>
      </c>
      <c r="G87">
        <f t="shared" si="11"/>
        <v>19</v>
      </c>
      <c r="H87" t="str">
        <f t="shared" si="12"/>
        <v>Hämäläinen</v>
      </c>
      <c r="I87" t="str">
        <f t="shared" si="13"/>
        <v>Aleksis</v>
      </c>
      <c r="K87" t="str">
        <f t="shared" si="14"/>
        <v>Aleksis Hämäläinen</v>
      </c>
      <c r="L87">
        <f t="shared" si="15"/>
        <v>8</v>
      </c>
      <c r="M87" t="str">
        <f t="shared" si="16"/>
        <v>Aleksis</v>
      </c>
      <c r="N87" t="str">
        <f t="shared" si="17"/>
        <v>Hämäläinen</v>
      </c>
    </row>
    <row r="88" spans="1:14" x14ac:dyDescent="0.2">
      <c r="A88" t="s">
        <v>158</v>
      </c>
      <c r="B88" t="s">
        <v>123</v>
      </c>
      <c r="C88" t="str">
        <f t="shared" si="9"/>
        <v>lauri.härmä@utu.fi</v>
      </c>
      <c r="E88" t="s">
        <v>575</v>
      </c>
      <c r="F88">
        <f t="shared" si="10"/>
        <v>6</v>
      </c>
      <c r="G88">
        <f t="shared" si="11"/>
        <v>12</v>
      </c>
      <c r="H88" t="str">
        <f t="shared" si="12"/>
        <v>Härmä</v>
      </c>
      <c r="I88" t="str">
        <f t="shared" si="13"/>
        <v>Lauri</v>
      </c>
      <c r="K88" t="str">
        <f t="shared" si="14"/>
        <v>Lauri Härmä</v>
      </c>
      <c r="L88">
        <f t="shared" si="15"/>
        <v>6</v>
      </c>
      <c r="M88" t="str">
        <f t="shared" si="16"/>
        <v>Lauri</v>
      </c>
      <c r="N88" t="str">
        <f t="shared" si="17"/>
        <v>Härmä</v>
      </c>
    </row>
    <row r="89" spans="1:14" x14ac:dyDescent="0.2">
      <c r="A89" t="s">
        <v>160</v>
      </c>
      <c r="B89" t="s">
        <v>254</v>
      </c>
      <c r="C89" t="str">
        <f t="shared" si="9"/>
        <v>saara.hörkkö@utu.fi</v>
      </c>
      <c r="E89" t="s">
        <v>576</v>
      </c>
      <c r="F89">
        <f t="shared" si="10"/>
        <v>6</v>
      </c>
      <c r="G89">
        <f t="shared" si="11"/>
        <v>13</v>
      </c>
      <c r="H89" t="str">
        <f t="shared" si="12"/>
        <v>Hörkkö</v>
      </c>
      <c r="I89" t="str">
        <f t="shared" si="13"/>
        <v>Saara</v>
      </c>
      <c r="K89" t="str">
        <f t="shared" si="14"/>
        <v>Saara Hörkkö</v>
      </c>
      <c r="L89">
        <f t="shared" si="15"/>
        <v>6</v>
      </c>
      <c r="M89" t="str">
        <f t="shared" si="16"/>
        <v>Saara</v>
      </c>
      <c r="N89" t="str">
        <f t="shared" si="17"/>
        <v>Hörkkö</v>
      </c>
    </row>
    <row r="90" spans="1:14" x14ac:dyDescent="0.2">
      <c r="A90" t="s">
        <v>162</v>
      </c>
      <c r="B90" t="s">
        <v>304</v>
      </c>
      <c r="C90" t="str">
        <f t="shared" si="9"/>
        <v>ola.iljamo@utu.fi</v>
      </c>
      <c r="E90" t="s">
        <v>577</v>
      </c>
      <c r="F90">
        <f t="shared" si="10"/>
        <v>4</v>
      </c>
      <c r="G90">
        <f t="shared" si="11"/>
        <v>11</v>
      </c>
      <c r="H90" t="str">
        <f t="shared" si="12"/>
        <v>Iljamo</v>
      </c>
      <c r="I90" t="str">
        <f t="shared" si="13"/>
        <v>Ola</v>
      </c>
      <c r="K90" t="str">
        <f t="shared" si="14"/>
        <v>Ola Iljamo</v>
      </c>
      <c r="L90">
        <f t="shared" si="15"/>
        <v>4</v>
      </c>
      <c r="M90" t="str">
        <f t="shared" si="16"/>
        <v>Ola</v>
      </c>
      <c r="N90" t="str">
        <f t="shared" si="17"/>
        <v>Iljamo</v>
      </c>
    </row>
    <row r="91" spans="1:14" x14ac:dyDescent="0.2">
      <c r="A91" t="s">
        <v>163</v>
      </c>
      <c r="B91" t="s">
        <v>47</v>
      </c>
      <c r="C91" t="str">
        <f t="shared" si="9"/>
        <v>lilja.ilmivalta@utu.fi</v>
      </c>
      <c r="E91" t="s">
        <v>578</v>
      </c>
      <c r="F91">
        <f t="shared" si="10"/>
        <v>6</v>
      </c>
      <c r="G91">
        <f t="shared" si="11"/>
        <v>16</v>
      </c>
      <c r="H91" t="str">
        <f t="shared" si="12"/>
        <v>Ilmivalta</v>
      </c>
      <c r="I91" t="str">
        <f t="shared" si="13"/>
        <v>Lilja</v>
      </c>
      <c r="K91" t="str">
        <f t="shared" si="14"/>
        <v>Lilja Ilmivalta</v>
      </c>
      <c r="L91">
        <f t="shared" si="15"/>
        <v>6</v>
      </c>
      <c r="M91" t="str">
        <f t="shared" si="16"/>
        <v>Lilja</v>
      </c>
      <c r="N91" t="str">
        <f t="shared" si="17"/>
        <v>Ilmivalta</v>
      </c>
    </row>
    <row r="92" spans="1:14" x14ac:dyDescent="0.2">
      <c r="A92" t="s">
        <v>165</v>
      </c>
      <c r="B92" t="s">
        <v>84</v>
      </c>
      <c r="C92" t="str">
        <f t="shared" si="9"/>
        <v>olli.issa@utu.fi</v>
      </c>
      <c r="E92" t="s">
        <v>579</v>
      </c>
      <c r="F92">
        <f t="shared" si="10"/>
        <v>5</v>
      </c>
      <c r="G92">
        <f t="shared" si="11"/>
        <v>10</v>
      </c>
      <c r="H92" t="str">
        <f t="shared" si="12"/>
        <v>Issa</v>
      </c>
      <c r="I92" t="str">
        <f t="shared" si="13"/>
        <v>Olli</v>
      </c>
      <c r="K92" t="str">
        <f t="shared" si="14"/>
        <v>Olli Issa</v>
      </c>
      <c r="L92">
        <f t="shared" si="15"/>
        <v>5</v>
      </c>
      <c r="M92" t="str">
        <f t="shared" si="16"/>
        <v>Olli</v>
      </c>
      <c r="N92" t="str">
        <f t="shared" si="17"/>
        <v>Issa</v>
      </c>
    </row>
    <row r="93" spans="1:14" x14ac:dyDescent="0.2">
      <c r="A93" t="s">
        <v>167</v>
      </c>
      <c r="B93" t="s">
        <v>225</v>
      </c>
      <c r="C93" t="str">
        <f t="shared" si="9"/>
        <v>aapo.jauhiainen@utu.fi</v>
      </c>
      <c r="E93" t="s">
        <v>580</v>
      </c>
      <c r="F93">
        <f t="shared" si="10"/>
        <v>5</v>
      </c>
      <c r="G93">
        <f t="shared" si="11"/>
        <v>16</v>
      </c>
      <c r="H93" t="str">
        <f t="shared" si="12"/>
        <v>Jauhiainen</v>
      </c>
      <c r="I93" t="str">
        <f t="shared" si="13"/>
        <v>Aapo</v>
      </c>
      <c r="K93" t="str">
        <f t="shared" si="14"/>
        <v>Aapo Jauhiainen</v>
      </c>
      <c r="L93">
        <f t="shared" si="15"/>
        <v>5</v>
      </c>
      <c r="M93" t="str">
        <f t="shared" si="16"/>
        <v>Aapo</v>
      </c>
      <c r="N93" t="str">
        <f t="shared" si="17"/>
        <v>Jauhiainen</v>
      </c>
    </row>
    <row r="94" spans="1:14" x14ac:dyDescent="0.2">
      <c r="A94" t="s">
        <v>169</v>
      </c>
      <c r="B94" t="s">
        <v>69</v>
      </c>
      <c r="C94" t="str">
        <f t="shared" si="9"/>
        <v>ville.ju@utu.fi</v>
      </c>
      <c r="E94" t="s">
        <v>581</v>
      </c>
      <c r="F94">
        <f t="shared" si="10"/>
        <v>6</v>
      </c>
      <c r="G94">
        <f t="shared" si="11"/>
        <v>9</v>
      </c>
      <c r="H94" t="str">
        <f t="shared" si="12"/>
        <v>Ju</v>
      </c>
      <c r="I94" t="str">
        <f t="shared" si="13"/>
        <v>Ville</v>
      </c>
      <c r="K94" t="str">
        <f t="shared" si="14"/>
        <v>Ville Ju</v>
      </c>
      <c r="L94">
        <f t="shared" si="15"/>
        <v>6</v>
      </c>
      <c r="M94" t="str">
        <f t="shared" si="16"/>
        <v>Ville</v>
      </c>
      <c r="N94" t="str">
        <f t="shared" si="17"/>
        <v>Ju</v>
      </c>
    </row>
    <row r="95" spans="1:14" x14ac:dyDescent="0.2">
      <c r="A95" t="s">
        <v>171</v>
      </c>
      <c r="B95" t="s">
        <v>27</v>
      </c>
      <c r="C95" t="str">
        <f t="shared" si="9"/>
        <v>joona.junttila@utu.fi</v>
      </c>
      <c r="E95" t="s">
        <v>582</v>
      </c>
      <c r="F95">
        <f t="shared" si="10"/>
        <v>6</v>
      </c>
      <c r="G95">
        <f t="shared" si="11"/>
        <v>15</v>
      </c>
      <c r="H95" t="str">
        <f t="shared" si="12"/>
        <v>Junttila</v>
      </c>
      <c r="I95" t="str">
        <f t="shared" si="13"/>
        <v>Joona</v>
      </c>
      <c r="K95" t="str">
        <f t="shared" si="14"/>
        <v>Joona Junttila</v>
      </c>
      <c r="L95">
        <f t="shared" si="15"/>
        <v>6</v>
      </c>
      <c r="M95" t="str">
        <f t="shared" si="16"/>
        <v>Joona</v>
      </c>
      <c r="N95" t="str">
        <f t="shared" si="17"/>
        <v>Junttila</v>
      </c>
    </row>
    <row r="96" spans="1:14" x14ac:dyDescent="0.2">
      <c r="A96" t="s">
        <v>173</v>
      </c>
      <c r="B96" t="s">
        <v>474</v>
      </c>
      <c r="C96" t="str">
        <f t="shared" si="9"/>
        <v>toivo.juntunen@utu.fi</v>
      </c>
      <c r="E96" t="s">
        <v>583</v>
      </c>
      <c r="F96">
        <f t="shared" si="10"/>
        <v>6</v>
      </c>
      <c r="G96">
        <f t="shared" si="11"/>
        <v>15</v>
      </c>
      <c r="H96" t="str">
        <f t="shared" si="12"/>
        <v>Juntunen</v>
      </c>
      <c r="I96" t="str">
        <f t="shared" si="13"/>
        <v>Toivo</v>
      </c>
      <c r="K96" t="str">
        <f t="shared" si="14"/>
        <v>Toivo Juntunen</v>
      </c>
      <c r="L96">
        <f t="shared" si="15"/>
        <v>6</v>
      </c>
      <c r="M96" t="str">
        <f t="shared" si="16"/>
        <v>Toivo</v>
      </c>
      <c r="N96" t="str">
        <f t="shared" si="17"/>
        <v>Juntunen</v>
      </c>
    </row>
    <row r="97" spans="1:14" x14ac:dyDescent="0.2">
      <c r="A97" t="s">
        <v>174</v>
      </c>
      <c r="B97" t="s">
        <v>205</v>
      </c>
      <c r="C97" t="str">
        <f t="shared" si="9"/>
        <v>justus.juonala@utu.fi</v>
      </c>
      <c r="E97" t="s">
        <v>584</v>
      </c>
      <c r="F97">
        <f t="shared" si="10"/>
        <v>7</v>
      </c>
      <c r="G97">
        <f t="shared" si="11"/>
        <v>15</v>
      </c>
      <c r="H97" t="str">
        <f t="shared" si="12"/>
        <v>Juonala</v>
      </c>
      <c r="I97" t="str">
        <f t="shared" si="13"/>
        <v>Justus</v>
      </c>
      <c r="K97" t="str">
        <f t="shared" si="14"/>
        <v>Justus Juonala</v>
      </c>
      <c r="L97">
        <f t="shared" si="15"/>
        <v>7</v>
      </c>
      <c r="M97" t="str">
        <f t="shared" si="16"/>
        <v>Justus</v>
      </c>
      <c r="N97" t="str">
        <f t="shared" si="17"/>
        <v>Juonala</v>
      </c>
    </row>
    <row r="98" spans="1:14" x14ac:dyDescent="0.2">
      <c r="A98" t="s">
        <v>176</v>
      </c>
      <c r="B98" t="s">
        <v>79</v>
      </c>
      <c r="C98" t="str">
        <f t="shared" si="9"/>
        <v>kalle.jäntti@utu.fi</v>
      </c>
      <c r="E98" t="s">
        <v>585</v>
      </c>
      <c r="F98">
        <f t="shared" si="10"/>
        <v>6</v>
      </c>
      <c r="G98">
        <f t="shared" si="11"/>
        <v>13</v>
      </c>
      <c r="H98" t="str">
        <f t="shared" si="12"/>
        <v>Jäntti</v>
      </c>
      <c r="I98" t="str">
        <f t="shared" si="13"/>
        <v>Kalle</v>
      </c>
      <c r="K98" t="str">
        <f t="shared" si="14"/>
        <v>Kalle Jäntti</v>
      </c>
      <c r="L98">
        <f t="shared" si="15"/>
        <v>6</v>
      </c>
      <c r="M98" t="str">
        <f t="shared" si="16"/>
        <v>Kalle</v>
      </c>
      <c r="N98" t="str">
        <f t="shared" si="17"/>
        <v>Jäntti</v>
      </c>
    </row>
    <row r="99" spans="1:14" x14ac:dyDescent="0.2">
      <c r="A99" t="s">
        <v>176</v>
      </c>
      <c r="B99" t="s">
        <v>154</v>
      </c>
      <c r="C99" t="str">
        <f t="shared" si="9"/>
        <v>essi.jäntti@utu.fi</v>
      </c>
      <c r="E99" t="s">
        <v>586</v>
      </c>
      <c r="F99">
        <f t="shared" si="10"/>
        <v>5</v>
      </c>
      <c r="G99">
        <f t="shared" si="11"/>
        <v>12</v>
      </c>
      <c r="H99" t="str">
        <f t="shared" si="12"/>
        <v>Jäntti</v>
      </c>
      <c r="I99" t="str">
        <f t="shared" si="13"/>
        <v>Essi</v>
      </c>
      <c r="K99" t="str">
        <f t="shared" si="14"/>
        <v>Essi Jäntti</v>
      </c>
      <c r="L99">
        <f t="shared" si="15"/>
        <v>5</v>
      </c>
      <c r="M99" t="str">
        <f t="shared" si="16"/>
        <v>Essi</v>
      </c>
      <c r="N99" t="str">
        <f t="shared" si="17"/>
        <v>Jäntti</v>
      </c>
    </row>
    <row r="100" spans="1:14" x14ac:dyDescent="0.2">
      <c r="A100" t="s">
        <v>179</v>
      </c>
      <c r="B100" t="s">
        <v>334</v>
      </c>
      <c r="C100" t="str">
        <f t="shared" si="9"/>
        <v>reetta.järvi@utu.fi</v>
      </c>
      <c r="E100" t="s">
        <v>587</v>
      </c>
      <c r="F100">
        <f t="shared" si="10"/>
        <v>7</v>
      </c>
      <c r="G100">
        <f t="shared" si="11"/>
        <v>13</v>
      </c>
      <c r="H100" t="str">
        <f t="shared" si="12"/>
        <v>Järvi</v>
      </c>
      <c r="I100" t="str">
        <f t="shared" si="13"/>
        <v>Reetta</v>
      </c>
      <c r="K100" t="str">
        <f t="shared" si="14"/>
        <v>Reetta Järvi</v>
      </c>
      <c r="L100">
        <f t="shared" si="15"/>
        <v>7</v>
      </c>
      <c r="M100" t="str">
        <f t="shared" si="16"/>
        <v>Reetta</v>
      </c>
      <c r="N100" t="str">
        <f t="shared" si="17"/>
        <v>Järvi</v>
      </c>
    </row>
    <row r="101" spans="1:14" x14ac:dyDescent="0.2">
      <c r="A101" t="s">
        <v>181</v>
      </c>
      <c r="B101" t="s">
        <v>317</v>
      </c>
      <c r="C101" t="str">
        <f t="shared" si="9"/>
        <v>siru.karkola@utu.fi</v>
      </c>
      <c r="E101" t="s">
        <v>588</v>
      </c>
      <c r="F101">
        <f t="shared" si="10"/>
        <v>5</v>
      </c>
      <c r="G101">
        <f t="shared" si="11"/>
        <v>13</v>
      </c>
      <c r="H101" t="str">
        <f t="shared" si="12"/>
        <v>Karkola</v>
      </c>
      <c r="I101" t="str">
        <f t="shared" si="13"/>
        <v>Siru</v>
      </c>
      <c r="K101" t="str">
        <f t="shared" si="14"/>
        <v>Siru Karkola</v>
      </c>
      <c r="L101">
        <f t="shared" si="15"/>
        <v>5</v>
      </c>
      <c r="M101" t="str">
        <f t="shared" si="16"/>
        <v>Siru</v>
      </c>
      <c r="N101" t="str">
        <f t="shared" si="17"/>
        <v>Karkola</v>
      </c>
    </row>
    <row r="102" spans="1:14" x14ac:dyDescent="0.2">
      <c r="A102" t="s">
        <v>183</v>
      </c>
      <c r="B102" t="s">
        <v>262</v>
      </c>
      <c r="C102" t="str">
        <f t="shared" si="9"/>
        <v>anni.karlsson@utu.fi</v>
      </c>
      <c r="E102" t="s">
        <v>589</v>
      </c>
      <c r="F102">
        <f t="shared" si="10"/>
        <v>5</v>
      </c>
      <c r="G102">
        <f t="shared" si="11"/>
        <v>14</v>
      </c>
      <c r="H102" t="str">
        <f t="shared" si="12"/>
        <v>Karlsson</v>
      </c>
      <c r="I102" t="str">
        <f t="shared" si="13"/>
        <v>Anni</v>
      </c>
      <c r="K102" t="str">
        <f t="shared" si="14"/>
        <v>Anni Karlsson</v>
      </c>
      <c r="L102">
        <f t="shared" si="15"/>
        <v>5</v>
      </c>
      <c r="M102" t="str">
        <f t="shared" si="16"/>
        <v>Anni</v>
      </c>
      <c r="N102" t="str">
        <f t="shared" si="17"/>
        <v>Karlsson</v>
      </c>
    </row>
    <row r="103" spans="1:14" x14ac:dyDescent="0.2">
      <c r="A103" t="s">
        <v>185</v>
      </c>
      <c r="B103" t="s">
        <v>73</v>
      </c>
      <c r="C103" t="str">
        <f t="shared" si="9"/>
        <v>johannes.karunen@utu.fi</v>
      </c>
      <c r="E103" t="s">
        <v>590</v>
      </c>
      <c r="F103">
        <f t="shared" si="10"/>
        <v>9</v>
      </c>
      <c r="G103">
        <f t="shared" si="11"/>
        <v>17</v>
      </c>
      <c r="H103" t="str">
        <f t="shared" si="12"/>
        <v>Karunen</v>
      </c>
      <c r="I103" t="str">
        <f t="shared" si="13"/>
        <v>Johannes</v>
      </c>
      <c r="K103" t="str">
        <f t="shared" si="14"/>
        <v>Johannes Karunen</v>
      </c>
      <c r="L103">
        <f t="shared" si="15"/>
        <v>9</v>
      </c>
      <c r="M103" t="str">
        <f t="shared" si="16"/>
        <v>Johannes</v>
      </c>
      <c r="N103" t="str">
        <f t="shared" si="17"/>
        <v>Karunen</v>
      </c>
    </row>
    <row r="104" spans="1:14" x14ac:dyDescent="0.2">
      <c r="A104" t="s">
        <v>186</v>
      </c>
      <c r="B104" t="s">
        <v>288</v>
      </c>
      <c r="C104" t="str">
        <f t="shared" si="9"/>
        <v>sisu.karvonen@utu.fi</v>
      </c>
      <c r="E104" t="s">
        <v>591</v>
      </c>
      <c r="F104">
        <f t="shared" si="10"/>
        <v>5</v>
      </c>
      <c r="G104">
        <f t="shared" si="11"/>
        <v>14</v>
      </c>
      <c r="H104" t="str">
        <f t="shared" si="12"/>
        <v>Karvonen</v>
      </c>
      <c r="I104" t="str">
        <f t="shared" si="13"/>
        <v>Sisu</v>
      </c>
      <c r="K104" t="str">
        <f t="shared" si="14"/>
        <v>Sisu Karvonen</v>
      </c>
      <c r="L104">
        <f t="shared" si="15"/>
        <v>5</v>
      </c>
      <c r="M104" t="str">
        <f t="shared" si="16"/>
        <v>Sisu</v>
      </c>
      <c r="N104" t="str">
        <f t="shared" si="17"/>
        <v>Karvonen</v>
      </c>
    </row>
    <row r="105" spans="1:14" x14ac:dyDescent="0.2">
      <c r="A105" t="s">
        <v>188</v>
      </c>
      <c r="B105" t="s">
        <v>127</v>
      </c>
      <c r="C105" t="str">
        <f t="shared" si="9"/>
        <v>anna.kaukinen@utu.fi</v>
      </c>
      <c r="E105" t="s">
        <v>592</v>
      </c>
      <c r="F105">
        <f t="shared" si="10"/>
        <v>5</v>
      </c>
      <c r="G105">
        <f t="shared" si="11"/>
        <v>14</v>
      </c>
      <c r="H105" t="str">
        <f t="shared" si="12"/>
        <v>Kaukinen</v>
      </c>
      <c r="I105" t="str">
        <f t="shared" si="13"/>
        <v>Anna</v>
      </c>
      <c r="K105" t="str">
        <f t="shared" si="14"/>
        <v>Anna Kaukinen</v>
      </c>
      <c r="L105">
        <f t="shared" si="15"/>
        <v>5</v>
      </c>
      <c r="M105" t="str">
        <f t="shared" si="16"/>
        <v>Anna</v>
      </c>
      <c r="N105" t="str">
        <f t="shared" si="17"/>
        <v>Kaukinen</v>
      </c>
    </row>
    <row r="106" spans="1:14" x14ac:dyDescent="0.2">
      <c r="A106" t="s">
        <v>190</v>
      </c>
      <c r="B106" t="s">
        <v>119</v>
      </c>
      <c r="C106" t="str">
        <f t="shared" si="9"/>
        <v>eero.kaukolampi@utu.fi</v>
      </c>
      <c r="E106" t="s">
        <v>593</v>
      </c>
      <c r="F106">
        <f t="shared" si="10"/>
        <v>5</v>
      </c>
      <c r="G106">
        <f t="shared" si="11"/>
        <v>16</v>
      </c>
      <c r="H106" t="str">
        <f t="shared" si="12"/>
        <v>Kaukolampi</v>
      </c>
      <c r="I106" t="str">
        <f t="shared" si="13"/>
        <v>Eero</v>
      </c>
      <c r="K106" t="str">
        <f t="shared" si="14"/>
        <v>Eero Kaukolampi</v>
      </c>
      <c r="L106">
        <f t="shared" si="15"/>
        <v>5</v>
      </c>
      <c r="M106" t="str">
        <f t="shared" si="16"/>
        <v>Eero</v>
      </c>
      <c r="N106" t="str">
        <f t="shared" si="17"/>
        <v>Kaukolampi</v>
      </c>
    </row>
    <row r="107" spans="1:14" x14ac:dyDescent="0.2">
      <c r="A107" t="s">
        <v>191</v>
      </c>
      <c r="B107" t="s">
        <v>201</v>
      </c>
      <c r="C107" t="str">
        <f t="shared" si="9"/>
        <v>aurora.kaukonen@utu.fi</v>
      </c>
      <c r="E107" t="s">
        <v>594</v>
      </c>
      <c r="F107">
        <f t="shared" si="10"/>
        <v>7</v>
      </c>
      <c r="G107">
        <f t="shared" si="11"/>
        <v>16</v>
      </c>
      <c r="H107" t="str">
        <f t="shared" si="12"/>
        <v>Kaukonen</v>
      </c>
      <c r="I107" t="str">
        <f t="shared" si="13"/>
        <v>Aurora</v>
      </c>
      <c r="K107" t="str">
        <f t="shared" si="14"/>
        <v>Aurora Kaukonen</v>
      </c>
      <c r="L107">
        <f t="shared" si="15"/>
        <v>7</v>
      </c>
      <c r="M107" t="str">
        <f t="shared" si="16"/>
        <v>Aurora</v>
      </c>
      <c r="N107" t="str">
        <f t="shared" si="17"/>
        <v>Kaukonen</v>
      </c>
    </row>
    <row r="108" spans="1:14" x14ac:dyDescent="0.2">
      <c r="A108" t="s">
        <v>193</v>
      </c>
      <c r="B108" t="s">
        <v>166</v>
      </c>
      <c r="C108" t="str">
        <f t="shared" si="9"/>
        <v>christian.kemppainen@utu.fi</v>
      </c>
      <c r="E108" t="s">
        <v>595</v>
      </c>
      <c r="F108">
        <f t="shared" si="10"/>
        <v>10</v>
      </c>
      <c r="G108">
        <f t="shared" si="11"/>
        <v>21</v>
      </c>
      <c r="H108" t="str">
        <f t="shared" si="12"/>
        <v>Kemppainen</v>
      </c>
      <c r="I108" t="str">
        <f t="shared" si="13"/>
        <v>Christian</v>
      </c>
      <c r="K108" t="str">
        <f t="shared" si="14"/>
        <v>Christian Kemppainen</v>
      </c>
      <c r="L108">
        <f t="shared" si="15"/>
        <v>10</v>
      </c>
      <c r="M108" t="str">
        <f t="shared" si="16"/>
        <v>Christian</v>
      </c>
      <c r="N108" t="str">
        <f t="shared" si="17"/>
        <v>Kemppainen</v>
      </c>
    </row>
    <row r="109" spans="1:14" x14ac:dyDescent="0.2">
      <c r="A109" t="s">
        <v>194</v>
      </c>
      <c r="B109" t="s">
        <v>17</v>
      </c>
      <c r="C109" t="str">
        <f t="shared" si="9"/>
        <v>hugo.keronen@utu.fi</v>
      </c>
      <c r="E109" t="s">
        <v>596</v>
      </c>
      <c r="F109">
        <f t="shared" si="10"/>
        <v>5</v>
      </c>
      <c r="G109">
        <f t="shared" si="11"/>
        <v>13</v>
      </c>
      <c r="H109" t="str">
        <f t="shared" si="12"/>
        <v>Keronen</v>
      </c>
      <c r="I109" t="str">
        <f t="shared" si="13"/>
        <v>Hugo</v>
      </c>
      <c r="K109" t="str">
        <f t="shared" si="14"/>
        <v>Hugo Keronen</v>
      </c>
      <c r="L109">
        <f t="shared" si="15"/>
        <v>5</v>
      </c>
      <c r="M109" t="str">
        <f t="shared" si="16"/>
        <v>Hugo</v>
      </c>
      <c r="N109" t="str">
        <f t="shared" si="17"/>
        <v>Keronen</v>
      </c>
    </row>
    <row r="110" spans="1:14" x14ac:dyDescent="0.2">
      <c r="A110" t="s">
        <v>196</v>
      </c>
      <c r="B110" t="s">
        <v>75</v>
      </c>
      <c r="C110" t="str">
        <f t="shared" si="9"/>
        <v>helmi.keskitalo@utu.fi</v>
      </c>
      <c r="E110" t="s">
        <v>597</v>
      </c>
      <c r="F110">
        <f t="shared" si="10"/>
        <v>6</v>
      </c>
      <c r="G110">
        <f t="shared" si="11"/>
        <v>16</v>
      </c>
      <c r="H110" t="str">
        <f t="shared" si="12"/>
        <v>Keskitalo</v>
      </c>
      <c r="I110" t="str">
        <f t="shared" si="13"/>
        <v>Helmi</v>
      </c>
      <c r="K110" t="str">
        <f t="shared" si="14"/>
        <v>Helmi Keskitalo</v>
      </c>
      <c r="L110">
        <f t="shared" si="15"/>
        <v>6</v>
      </c>
      <c r="M110" t="str">
        <f t="shared" si="16"/>
        <v>Helmi</v>
      </c>
      <c r="N110" t="str">
        <f t="shared" si="17"/>
        <v>Keskitalo</v>
      </c>
    </row>
    <row r="111" spans="1:14" x14ac:dyDescent="0.2">
      <c r="A111" t="s">
        <v>198</v>
      </c>
      <c r="B111" t="s">
        <v>69</v>
      </c>
      <c r="C111" t="str">
        <f t="shared" si="9"/>
        <v>ville.kettunen@utu.fi</v>
      </c>
      <c r="E111" t="s">
        <v>598</v>
      </c>
      <c r="F111">
        <f t="shared" si="10"/>
        <v>6</v>
      </c>
      <c r="G111">
        <f t="shared" si="11"/>
        <v>15</v>
      </c>
      <c r="H111" t="str">
        <f t="shared" si="12"/>
        <v>Kettunen</v>
      </c>
      <c r="I111" t="str">
        <f t="shared" si="13"/>
        <v>Ville</v>
      </c>
      <c r="K111" t="str">
        <f t="shared" si="14"/>
        <v>Ville Kettunen</v>
      </c>
      <c r="L111">
        <f t="shared" si="15"/>
        <v>6</v>
      </c>
      <c r="M111" t="str">
        <f t="shared" si="16"/>
        <v>Ville</v>
      </c>
      <c r="N111" t="str">
        <f t="shared" si="17"/>
        <v>Kettunen</v>
      </c>
    </row>
    <row r="112" spans="1:14" x14ac:dyDescent="0.2">
      <c r="A112" t="s">
        <v>200</v>
      </c>
      <c r="B112" t="s">
        <v>245</v>
      </c>
      <c r="C112" t="str">
        <f t="shared" si="9"/>
        <v>anssi.kivelä@utu.fi</v>
      </c>
      <c r="E112" t="s">
        <v>599</v>
      </c>
      <c r="F112">
        <f t="shared" si="10"/>
        <v>6</v>
      </c>
      <c r="G112">
        <f t="shared" si="11"/>
        <v>13</v>
      </c>
      <c r="H112" t="str">
        <f t="shared" si="12"/>
        <v>Kivelä</v>
      </c>
      <c r="I112" t="str">
        <f t="shared" si="13"/>
        <v>Anssi</v>
      </c>
      <c r="K112" t="str">
        <f t="shared" si="14"/>
        <v>Anssi Kivelä</v>
      </c>
      <c r="L112">
        <f t="shared" si="15"/>
        <v>6</v>
      </c>
      <c r="M112" t="str">
        <f t="shared" si="16"/>
        <v>Anssi</v>
      </c>
      <c r="N112" t="str">
        <f t="shared" si="17"/>
        <v>Kivelä</v>
      </c>
    </row>
    <row r="113" spans="1:14" x14ac:dyDescent="0.2">
      <c r="A113" t="s">
        <v>202</v>
      </c>
      <c r="B113" t="s">
        <v>272</v>
      </c>
      <c r="C113" t="str">
        <f t="shared" si="9"/>
        <v>juuso.klemola@utu.fi</v>
      </c>
      <c r="E113" t="s">
        <v>600</v>
      </c>
      <c r="F113">
        <f t="shared" si="10"/>
        <v>6</v>
      </c>
      <c r="G113">
        <f t="shared" si="11"/>
        <v>14</v>
      </c>
      <c r="H113" t="str">
        <f t="shared" si="12"/>
        <v>Klemola</v>
      </c>
      <c r="I113" t="str">
        <f t="shared" si="13"/>
        <v>Juuso</v>
      </c>
      <c r="K113" t="str">
        <f t="shared" si="14"/>
        <v>Juuso Klemola</v>
      </c>
      <c r="L113">
        <f t="shared" si="15"/>
        <v>6</v>
      </c>
      <c r="M113" t="str">
        <f t="shared" si="16"/>
        <v>Juuso</v>
      </c>
      <c r="N113" t="str">
        <f t="shared" si="17"/>
        <v>Klemola</v>
      </c>
    </row>
    <row r="114" spans="1:14" x14ac:dyDescent="0.2">
      <c r="A114" t="s">
        <v>204</v>
      </c>
      <c r="B114" t="s">
        <v>8</v>
      </c>
      <c r="C114" t="str">
        <f t="shared" si="9"/>
        <v>antti.knuutila@utu.fi</v>
      </c>
      <c r="E114" t="s">
        <v>601</v>
      </c>
      <c r="F114">
        <f t="shared" si="10"/>
        <v>6</v>
      </c>
      <c r="G114">
        <f t="shared" si="11"/>
        <v>15</v>
      </c>
      <c r="H114" t="str">
        <f t="shared" si="12"/>
        <v>Knuutila</v>
      </c>
      <c r="I114" t="str">
        <f t="shared" si="13"/>
        <v>Antti</v>
      </c>
      <c r="K114" t="str">
        <f t="shared" si="14"/>
        <v>Antti Knuutila</v>
      </c>
      <c r="L114">
        <f t="shared" si="15"/>
        <v>6</v>
      </c>
      <c r="M114" t="str">
        <f t="shared" si="16"/>
        <v>Antti</v>
      </c>
      <c r="N114" t="str">
        <f t="shared" si="17"/>
        <v>Knuutila</v>
      </c>
    </row>
    <row r="115" spans="1:14" x14ac:dyDescent="0.2">
      <c r="A115" t="s">
        <v>206</v>
      </c>
      <c r="B115" t="s">
        <v>33</v>
      </c>
      <c r="C115" t="str">
        <f t="shared" si="9"/>
        <v>matias.kontola@utu.fi</v>
      </c>
      <c r="E115" t="s">
        <v>602</v>
      </c>
      <c r="F115">
        <f t="shared" si="10"/>
        <v>7</v>
      </c>
      <c r="G115">
        <f t="shared" si="11"/>
        <v>15</v>
      </c>
      <c r="H115" t="str">
        <f t="shared" si="12"/>
        <v>Kontola</v>
      </c>
      <c r="I115" t="str">
        <f t="shared" si="13"/>
        <v>Matias</v>
      </c>
      <c r="K115" t="str">
        <f t="shared" si="14"/>
        <v>Matias Kontola</v>
      </c>
      <c r="L115">
        <f t="shared" si="15"/>
        <v>7</v>
      </c>
      <c r="M115" t="str">
        <f t="shared" si="16"/>
        <v>Matias</v>
      </c>
      <c r="N115" t="str">
        <f t="shared" si="17"/>
        <v>Kontola</v>
      </c>
    </row>
    <row r="116" spans="1:14" x14ac:dyDescent="0.2">
      <c r="A116" t="s">
        <v>207</v>
      </c>
      <c r="B116" t="s">
        <v>454</v>
      </c>
      <c r="C116" t="str">
        <f t="shared" si="9"/>
        <v>evert.korkiakangas@utu.fi</v>
      </c>
      <c r="E116" t="s">
        <v>603</v>
      </c>
      <c r="F116">
        <f t="shared" si="10"/>
        <v>6</v>
      </c>
      <c r="G116">
        <f t="shared" si="11"/>
        <v>19</v>
      </c>
      <c r="H116" t="str">
        <f t="shared" si="12"/>
        <v>Korkiakangas</v>
      </c>
      <c r="I116" t="str">
        <f t="shared" si="13"/>
        <v>Evert</v>
      </c>
      <c r="K116" t="str">
        <f t="shared" si="14"/>
        <v>Evert Korkiakangas</v>
      </c>
      <c r="L116">
        <f t="shared" si="15"/>
        <v>6</v>
      </c>
      <c r="M116" t="str">
        <f t="shared" si="16"/>
        <v>Evert</v>
      </c>
      <c r="N116" t="str">
        <f t="shared" si="17"/>
        <v>Korkiakangas</v>
      </c>
    </row>
    <row r="117" spans="1:14" x14ac:dyDescent="0.2">
      <c r="A117" t="s">
        <v>208</v>
      </c>
      <c r="B117" t="s">
        <v>332</v>
      </c>
      <c r="C117" t="str">
        <f t="shared" si="9"/>
        <v>ilmari.korvenpää@utu.fi</v>
      </c>
      <c r="E117" t="s">
        <v>604</v>
      </c>
      <c r="F117">
        <f t="shared" si="10"/>
        <v>7</v>
      </c>
      <c r="G117">
        <f t="shared" si="11"/>
        <v>17</v>
      </c>
      <c r="H117" t="str">
        <f t="shared" si="12"/>
        <v>Korvenpää</v>
      </c>
      <c r="I117" t="str">
        <f t="shared" si="13"/>
        <v>Ilmari</v>
      </c>
      <c r="K117" t="str">
        <f t="shared" si="14"/>
        <v>Ilmari Korvenpää</v>
      </c>
      <c r="L117">
        <f t="shared" si="15"/>
        <v>7</v>
      </c>
      <c r="M117" t="str">
        <f t="shared" si="16"/>
        <v>Ilmari</v>
      </c>
      <c r="N117" t="str">
        <f t="shared" si="17"/>
        <v>Korvenpää</v>
      </c>
    </row>
    <row r="118" spans="1:14" x14ac:dyDescent="0.2">
      <c r="A118" t="s">
        <v>210</v>
      </c>
      <c r="B118" t="s">
        <v>238</v>
      </c>
      <c r="C118" t="str">
        <f t="shared" si="9"/>
        <v>jasper.koskela@utu.fi</v>
      </c>
      <c r="E118" t="s">
        <v>605</v>
      </c>
      <c r="F118">
        <f t="shared" si="10"/>
        <v>7</v>
      </c>
      <c r="G118">
        <f t="shared" si="11"/>
        <v>15</v>
      </c>
      <c r="H118" t="str">
        <f t="shared" si="12"/>
        <v>Koskela</v>
      </c>
      <c r="I118" t="str">
        <f t="shared" si="13"/>
        <v>Jasper</v>
      </c>
      <c r="K118" t="str">
        <f t="shared" si="14"/>
        <v>Jasper Koskela</v>
      </c>
      <c r="L118">
        <f t="shared" si="15"/>
        <v>7</v>
      </c>
      <c r="M118" t="str">
        <f t="shared" si="16"/>
        <v>Jasper</v>
      </c>
      <c r="N118" t="str">
        <f t="shared" si="17"/>
        <v>Koskela</v>
      </c>
    </row>
    <row r="119" spans="1:14" x14ac:dyDescent="0.2">
      <c r="A119" t="s">
        <v>212</v>
      </c>
      <c r="B119" t="s">
        <v>297</v>
      </c>
      <c r="C119" t="str">
        <f t="shared" si="9"/>
        <v>tuukka.koskinen@utu.fi</v>
      </c>
      <c r="E119" t="s">
        <v>606</v>
      </c>
      <c r="F119">
        <f t="shared" si="10"/>
        <v>7</v>
      </c>
      <c r="G119">
        <f t="shared" si="11"/>
        <v>16</v>
      </c>
      <c r="H119" t="str">
        <f t="shared" si="12"/>
        <v>Koskinen</v>
      </c>
      <c r="I119" t="str">
        <f t="shared" si="13"/>
        <v>Tuukka</v>
      </c>
      <c r="K119" t="str">
        <f t="shared" si="14"/>
        <v>Tuukka Koskinen</v>
      </c>
      <c r="L119">
        <f t="shared" si="15"/>
        <v>7</v>
      </c>
      <c r="M119" t="str">
        <f t="shared" si="16"/>
        <v>Tuukka</v>
      </c>
      <c r="N119" t="str">
        <f t="shared" si="17"/>
        <v>Koskinen</v>
      </c>
    </row>
    <row r="120" spans="1:14" x14ac:dyDescent="0.2">
      <c r="A120" t="s">
        <v>214</v>
      </c>
      <c r="B120" t="s">
        <v>332</v>
      </c>
      <c r="C120" t="str">
        <f t="shared" si="9"/>
        <v>ilmari.kovanen@utu.fi</v>
      </c>
      <c r="E120" t="s">
        <v>607</v>
      </c>
      <c r="F120">
        <f t="shared" si="10"/>
        <v>7</v>
      </c>
      <c r="G120">
        <f t="shared" si="11"/>
        <v>15</v>
      </c>
      <c r="H120" t="str">
        <f t="shared" si="12"/>
        <v>Kovanen</v>
      </c>
      <c r="I120" t="str">
        <f t="shared" si="13"/>
        <v>Ilmari</v>
      </c>
      <c r="K120" t="str">
        <f t="shared" si="14"/>
        <v>Ilmari Kovanen</v>
      </c>
      <c r="L120">
        <f t="shared" si="15"/>
        <v>7</v>
      </c>
      <c r="M120" t="str">
        <f t="shared" si="16"/>
        <v>Ilmari</v>
      </c>
      <c r="N120" t="str">
        <f t="shared" si="17"/>
        <v>Kovanen</v>
      </c>
    </row>
    <row r="121" spans="1:14" x14ac:dyDescent="0.2">
      <c r="A121" t="s">
        <v>215</v>
      </c>
      <c r="B121" t="s">
        <v>225</v>
      </c>
      <c r="C121" t="str">
        <f t="shared" si="9"/>
        <v>aapo.kreula@utu.fi</v>
      </c>
      <c r="E121" t="s">
        <v>608</v>
      </c>
      <c r="F121">
        <f t="shared" si="10"/>
        <v>5</v>
      </c>
      <c r="G121">
        <f t="shared" si="11"/>
        <v>12</v>
      </c>
      <c r="H121" t="str">
        <f t="shared" si="12"/>
        <v>Kreula</v>
      </c>
      <c r="I121" t="str">
        <f t="shared" si="13"/>
        <v>Aapo</v>
      </c>
      <c r="K121" t="str">
        <f t="shared" si="14"/>
        <v>Aapo Kreula</v>
      </c>
      <c r="L121">
        <f t="shared" si="15"/>
        <v>5</v>
      </c>
      <c r="M121" t="str">
        <f t="shared" si="16"/>
        <v>Aapo</v>
      </c>
      <c r="N121" t="str">
        <f t="shared" si="17"/>
        <v>Kreula</v>
      </c>
    </row>
    <row r="122" spans="1:14" x14ac:dyDescent="0.2">
      <c r="A122" t="s">
        <v>216</v>
      </c>
      <c r="B122" t="s">
        <v>41</v>
      </c>
      <c r="C122" t="str">
        <f t="shared" si="9"/>
        <v>rebekka.kuivamäki@utu.fi</v>
      </c>
      <c r="E122" t="s">
        <v>609</v>
      </c>
      <c r="F122">
        <f t="shared" si="10"/>
        <v>8</v>
      </c>
      <c r="G122">
        <f t="shared" si="11"/>
        <v>18</v>
      </c>
      <c r="H122" t="str">
        <f t="shared" si="12"/>
        <v>Kuivamäki</v>
      </c>
      <c r="I122" t="str">
        <f t="shared" si="13"/>
        <v>Rebekka</v>
      </c>
      <c r="K122" t="str">
        <f t="shared" si="14"/>
        <v>Rebekka Kuivamäki</v>
      </c>
      <c r="L122">
        <f t="shared" si="15"/>
        <v>8</v>
      </c>
      <c r="M122" t="str">
        <f t="shared" si="16"/>
        <v>Rebekka</v>
      </c>
      <c r="N122" t="str">
        <f t="shared" si="17"/>
        <v>Kuivamäki</v>
      </c>
    </row>
    <row r="123" spans="1:14" x14ac:dyDescent="0.2">
      <c r="A123" t="s">
        <v>217</v>
      </c>
      <c r="B123" t="s">
        <v>424</v>
      </c>
      <c r="C123" t="str">
        <f t="shared" si="9"/>
        <v>samuli.kulha@utu.fi</v>
      </c>
      <c r="E123" t="s">
        <v>610</v>
      </c>
      <c r="F123">
        <f t="shared" si="10"/>
        <v>7</v>
      </c>
      <c r="G123">
        <f t="shared" si="11"/>
        <v>13</v>
      </c>
      <c r="H123" t="str">
        <f t="shared" si="12"/>
        <v>Kulha</v>
      </c>
      <c r="I123" t="str">
        <f t="shared" si="13"/>
        <v>Samuli</v>
      </c>
      <c r="K123" t="str">
        <f t="shared" si="14"/>
        <v>Samuli Kulha</v>
      </c>
      <c r="L123">
        <f t="shared" si="15"/>
        <v>7</v>
      </c>
      <c r="M123" t="str">
        <f t="shared" si="16"/>
        <v>Samuli</v>
      </c>
      <c r="N123" t="str">
        <f t="shared" si="17"/>
        <v>Kulha</v>
      </c>
    </row>
    <row r="124" spans="1:14" x14ac:dyDescent="0.2">
      <c r="A124" t="s">
        <v>218</v>
      </c>
      <c r="B124" t="s">
        <v>27</v>
      </c>
      <c r="C124" t="str">
        <f t="shared" si="9"/>
        <v>joona.kuusisto@utu.fi</v>
      </c>
      <c r="E124" t="s">
        <v>611</v>
      </c>
      <c r="F124">
        <f t="shared" si="10"/>
        <v>6</v>
      </c>
      <c r="G124">
        <f t="shared" si="11"/>
        <v>15</v>
      </c>
      <c r="H124" t="str">
        <f t="shared" si="12"/>
        <v>Kuusisto</v>
      </c>
      <c r="I124" t="str">
        <f t="shared" si="13"/>
        <v>Joona</v>
      </c>
      <c r="K124" t="str">
        <f t="shared" si="14"/>
        <v>Joona Kuusisto</v>
      </c>
      <c r="L124">
        <f t="shared" si="15"/>
        <v>6</v>
      </c>
      <c r="M124" t="str">
        <f t="shared" si="16"/>
        <v>Joona</v>
      </c>
      <c r="N124" t="str">
        <f t="shared" si="17"/>
        <v>Kuusisto</v>
      </c>
    </row>
    <row r="125" spans="1:14" x14ac:dyDescent="0.2">
      <c r="A125" t="s">
        <v>220</v>
      </c>
      <c r="B125" t="s">
        <v>278</v>
      </c>
      <c r="C125" t="str">
        <f t="shared" si="9"/>
        <v>julianna.kytö@utu.fi</v>
      </c>
      <c r="E125" t="s">
        <v>612</v>
      </c>
      <c r="F125">
        <f t="shared" si="10"/>
        <v>9</v>
      </c>
      <c r="G125">
        <f t="shared" si="11"/>
        <v>14</v>
      </c>
      <c r="H125" t="str">
        <f t="shared" si="12"/>
        <v>Kytö</v>
      </c>
      <c r="I125" t="str">
        <f t="shared" si="13"/>
        <v>Julianna</v>
      </c>
      <c r="K125" t="str">
        <f t="shared" si="14"/>
        <v>Julianna Kytö</v>
      </c>
      <c r="L125">
        <f t="shared" si="15"/>
        <v>9</v>
      </c>
      <c r="M125" t="str">
        <f t="shared" si="16"/>
        <v>Julianna</v>
      </c>
      <c r="N125" t="str">
        <f t="shared" si="17"/>
        <v>Kytö</v>
      </c>
    </row>
    <row r="126" spans="1:14" x14ac:dyDescent="0.2">
      <c r="A126" t="s">
        <v>222</v>
      </c>
      <c r="B126" t="s">
        <v>254</v>
      </c>
      <c r="C126" t="str">
        <f t="shared" si="9"/>
        <v>saara.kytölä@utu.fi</v>
      </c>
      <c r="E126" t="s">
        <v>613</v>
      </c>
      <c r="F126">
        <f t="shared" si="10"/>
        <v>6</v>
      </c>
      <c r="G126">
        <f t="shared" si="11"/>
        <v>13</v>
      </c>
      <c r="H126" t="str">
        <f t="shared" si="12"/>
        <v>Kytölä</v>
      </c>
      <c r="I126" t="str">
        <f t="shared" si="13"/>
        <v>Saara</v>
      </c>
      <c r="K126" t="str">
        <f t="shared" si="14"/>
        <v>Saara Kytölä</v>
      </c>
      <c r="L126">
        <f t="shared" si="15"/>
        <v>6</v>
      </c>
      <c r="M126" t="str">
        <f t="shared" si="16"/>
        <v>Saara</v>
      </c>
      <c r="N126" t="str">
        <f t="shared" si="17"/>
        <v>Kytölä</v>
      </c>
    </row>
    <row r="127" spans="1:14" x14ac:dyDescent="0.2">
      <c r="A127" t="s">
        <v>224</v>
      </c>
      <c r="B127" t="s">
        <v>19</v>
      </c>
      <c r="C127" t="str">
        <f t="shared" si="9"/>
        <v>henri.kyöstiö@utu.fi</v>
      </c>
      <c r="E127" t="s">
        <v>614</v>
      </c>
      <c r="F127">
        <f t="shared" si="10"/>
        <v>6</v>
      </c>
      <c r="G127">
        <f t="shared" si="11"/>
        <v>14</v>
      </c>
      <c r="H127" t="str">
        <f t="shared" si="12"/>
        <v>Kyöstiö</v>
      </c>
      <c r="I127" t="str">
        <f t="shared" si="13"/>
        <v>Henri</v>
      </c>
      <c r="K127" t="str">
        <f t="shared" si="14"/>
        <v>Henri Kyöstiö</v>
      </c>
      <c r="L127">
        <f t="shared" si="15"/>
        <v>6</v>
      </c>
      <c r="M127" t="str">
        <f t="shared" si="16"/>
        <v>Henri</v>
      </c>
      <c r="N127" t="str">
        <f t="shared" si="17"/>
        <v>Kyöstiö</v>
      </c>
    </row>
    <row r="128" spans="1:14" x14ac:dyDescent="0.2">
      <c r="A128" t="s">
        <v>226</v>
      </c>
      <c r="B128" t="s">
        <v>219</v>
      </c>
      <c r="C128" t="str">
        <f t="shared" si="9"/>
        <v>tuomas.kärjä@utu.fi</v>
      </c>
      <c r="E128" t="s">
        <v>615</v>
      </c>
      <c r="F128">
        <f t="shared" si="10"/>
        <v>7</v>
      </c>
      <c r="G128">
        <f t="shared" si="11"/>
        <v>13</v>
      </c>
      <c r="H128" t="str">
        <f t="shared" si="12"/>
        <v>Kärjä</v>
      </c>
      <c r="I128" t="str">
        <f t="shared" si="13"/>
        <v>Tuomas</v>
      </c>
      <c r="K128" t="str">
        <f t="shared" si="14"/>
        <v>Tuomas Kärjä</v>
      </c>
      <c r="L128">
        <f t="shared" si="15"/>
        <v>7</v>
      </c>
      <c r="M128" t="str">
        <f t="shared" si="16"/>
        <v>Tuomas</v>
      </c>
      <c r="N128" t="str">
        <f t="shared" si="17"/>
        <v>Kärjä</v>
      </c>
    </row>
    <row r="129" spans="1:14" x14ac:dyDescent="0.2">
      <c r="A129" t="s">
        <v>227</v>
      </c>
      <c r="B129" t="s">
        <v>308</v>
      </c>
      <c r="C129" t="str">
        <f t="shared" si="9"/>
        <v>niki.laakso@utu.fi</v>
      </c>
      <c r="E129" t="s">
        <v>616</v>
      </c>
      <c r="F129">
        <f t="shared" si="10"/>
        <v>5</v>
      </c>
      <c r="G129">
        <f t="shared" si="11"/>
        <v>12</v>
      </c>
      <c r="H129" t="str">
        <f t="shared" si="12"/>
        <v>Laakso</v>
      </c>
      <c r="I129" t="str">
        <f t="shared" si="13"/>
        <v>Niki</v>
      </c>
      <c r="K129" t="str">
        <f t="shared" si="14"/>
        <v>Niki Laakso</v>
      </c>
      <c r="L129">
        <f t="shared" si="15"/>
        <v>5</v>
      </c>
      <c r="M129" t="str">
        <f t="shared" si="16"/>
        <v>Niki</v>
      </c>
      <c r="N129" t="str">
        <f t="shared" si="17"/>
        <v>Laakso</v>
      </c>
    </row>
    <row r="130" spans="1:14" x14ac:dyDescent="0.2">
      <c r="A130" t="s">
        <v>227</v>
      </c>
      <c r="B130" t="s">
        <v>274</v>
      </c>
      <c r="C130" t="str">
        <f t="shared" si="9"/>
        <v>lenni.laakso@utu.fi</v>
      </c>
      <c r="E130" t="s">
        <v>617</v>
      </c>
      <c r="F130">
        <f t="shared" si="10"/>
        <v>6</v>
      </c>
      <c r="G130">
        <f t="shared" si="11"/>
        <v>13</v>
      </c>
      <c r="H130" t="str">
        <f t="shared" si="12"/>
        <v>Laakso</v>
      </c>
      <c r="I130" t="str">
        <f t="shared" si="13"/>
        <v>Lenni</v>
      </c>
      <c r="K130" t="str">
        <f t="shared" si="14"/>
        <v>Lenni Laakso</v>
      </c>
      <c r="L130">
        <f t="shared" si="15"/>
        <v>6</v>
      </c>
      <c r="M130" t="str">
        <f t="shared" si="16"/>
        <v>Lenni</v>
      </c>
      <c r="N130" t="str">
        <f t="shared" si="17"/>
        <v>Laakso</v>
      </c>
    </row>
    <row r="131" spans="1:14" x14ac:dyDescent="0.2">
      <c r="A131" t="s">
        <v>230</v>
      </c>
      <c r="B131" t="s">
        <v>326</v>
      </c>
      <c r="C131" t="str">
        <f t="shared" ref="C131:C194" si="18">LOWER(B131)&amp;"."&amp;LOWER(A131)&amp;"@utu.fi"</f>
        <v>kasperi.laalo@utu.fi</v>
      </c>
      <c r="E131" t="s">
        <v>618</v>
      </c>
      <c r="F131">
        <f t="shared" ref="F131:F194" si="19">LEN(E131)-LEN(RIGHT(E131,LEN(E131)-FIND(".",E131)))</f>
        <v>8</v>
      </c>
      <c r="G131">
        <f t="shared" ref="G131:G194" si="20">LEN(E131)-LEN(RIGHT(E131,LEN(E131)-FIND("@",E131)))</f>
        <v>14</v>
      </c>
      <c r="H131" t="str">
        <f t="shared" ref="H131:H194" si="21">PROPER(LEFT(RIGHT(E131,LEN(E131)-FIND(".",E131,1)),FIND("@",RIGHT(E131,LEN(E131)-FIND(".",E131,1)),1)-1))</f>
        <v>Laalo</v>
      </c>
      <c r="I131" t="str">
        <f t="shared" ref="I131:I194" si="22">PROPER(LEFT(E131, SEARCH(".", E131)-1))</f>
        <v>Kasperi</v>
      </c>
      <c r="K131" t="str">
        <f t="shared" ref="K131:K194" si="23">PROPER(I131&amp;" "&amp;H131)</f>
        <v>Kasperi Laalo</v>
      </c>
      <c r="L131">
        <f t="shared" ref="L131:L194" si="24">LEN(K131)-LEN(RIGHT(K131,LEN(K131)-FIND(" ",K131)))</f>
        <v>8</v>
      </c>
      <c r="M131" t="str">
        <f t="shared" ref="M131:M194" si="25">LEFT(K131, SEARCH(" ", K131)-1)</f>
        <v>Kasperi</v>
      </c>
      <c r="N131" t="str">
        <f t="shared" ref="N131:N194" si="26">RIGHT(K131,LEN(K131)-FIND(" ",K131))</f>
        <v>Laalo</v>
      </c>
    </row>
    <row r="132" spans="1:14" x14ac:dyDescent="0.2">
      <c r="A132" t="s">
        <v>232</v>
      </c>
      <c r="B132" t="s">
        <v>219</v>
      </c>
      <c r="C132" t="str">
        <f t="shared" si="18"/>
        <v>tuomas.lahenius@utu.fi</v>
      </c>
      <c r="E132" t="s">
        <v>619</v>
      </c>
      <c r="F132">
        <f t="shared" si="19"/>
        <v>7</v>
      </c>
      <c r="G132">
        <f t="shared" si="20"/>
        <v>16</v>
      </c>
      <c r="H132" t="str">
        <f t="shared" si="21"/>
        <v>Lahenius</v>
      </c>
      <c r="I132" t="str">
        <f t="shared" si="22"/>
        <v>Tuomas</v>
      </c>
      <c r="K132" t="str">
        <f t="shared" si="23"/>
        <v>Tuomas Lahenius</v>
      </c>
      <c r="L132">
        <f t="shared" si="24"/>
        <v>7</v>
      </c>
      <c r="M132" t="str">
        <f t="shared" si="25"/>
        <v>Tuomas</v>
      </c>
      <c r="N132" t="str">
        <f t="shared" si="26"/>
        <v>Lahenius</v>
      </c>
    </row>
    <row r="133" spans="1:14" x14ac:dyDescent="0.2">
      <c r="A133" t="s">
        <v>34</v>
      </c>
      <c r="B133" t="s">
        <v>284</v>
      </c>
      <c r="C133" t="str">
        <f t="shared" si="18"/>
        <v>eelis.laine@utu.fi</v>
      </c>
      <c r="E133" t="s">
        <v>620</v>
      </c>
      <c r="F133">
        <f t="shared" si="19"/>
        <v>6</v>
      </c>
      <c r="G133">
        <f t="shared" si="20"/>
        <v>12</v>
      </c>
      <c r="H133" t="str">
        <f t="shared" si="21"/>
        <v>Laine</v>
      </c>
      <c r="I133" t="str">
        <f t="shared" si="22"/>
        <v>Eelis</v>
      </c>
      <c r="K133" t="str">
        <f t="shared" si="23"/>
        <v>Eelis Laine</v>
      </c>
      <c r="L133">
        <f t="shared" si="24"/>
        <v>6</v>
      </c>
      <c r="M133" t="str">
        <f t="shared" si="25"/>
        <v>Eelis</v>
      </c>
      <c r="N133" t="str">
        <f t="shared" si="26"/>
        <v>Laine</v>
      </c>
    </row>
    <row r="134" spans="1:14" x14ac:dyDescent="0.2">
      <c r="A134" t="s">
        <v>235</v>
      </c>
      <c r="B134" t="s">
        <v>355</v>
      </c>
      <c r="C134" t="str">
        <f t="shared" si="18"/>
        <v>ramses.laitala@utu.fi</v>
      </c>
      <c r="E134" t="s">
        <v>621</v>
      </c>
      <c r="F134">
        <f t="shared" si="19"/>
        <v>7</v>
      </c>
      <c r="G134">
        <f t="shared" si="20"/>
        <v>15</v>
      </c>
      <c r="H134" t="str">
        <f t="shared" si="21"/>
        <v>Laitala</v>
      </c>
      <c r="I134" t="str">
        <f t="shared" si="22"/>
        <v>Ramses</v>
      </c>
      <c r="K134" t="str">
        <f t="shared" si="23"/>
        <v>Ramses Laitala</v>
      </c>
      <c r="L134">
        <f t="shared" si="24"/>
        <v>7</v>
      </c>
      <c r="M134" t="str">
        <f t="shared" si="25"/>
        <v>Ramses</v>
      </c>
      <c r="N134" t="str">
        <f t="shared" si="26"/>
        <v>Laitala</v>
      </c>
    </row>
    <row r="135" spans="1:14" x14ac:dyDescent="0.2">
      <c r="A135" t="s">
        <v>237</v>
      </c>
      <c r="B135" t="s">
        <v>184</v>
      </c>
      <c r="C135" t="str">
        <f t="shared" si="18"/>
        <v>jesper.laitinen@utu.fi</v>
      </c>
      <c r="E135" t="s">
        <v>622</v>
      </c>
      <c r="F135">
        <f t="shared" si="19"/>
        <v>7</v>
      </c>
      <c r="G135">
        <f t="shared" si="20"/>
        <v>16</v>
      </c>
      <c r="H135" t="str">
        <f t="shared" si="21"/>
        <v>Laitinen</v>
      </c>
      <c r="I135" t="str">
        <f t="shared" si="22"/>
        <v>Jesper</v>
      </c>
      <c r="K135" t="str">
        <f t="shared" si="23"/>
        <v>Jesper Laitinen</v>
      </c>
      <c r="L135">
        <f t="shared" si="24"/>
        <v>7</v>
      </c>
      <c r="M135" t="str">
        <f t="shared" si="25"/>
        <v>Jesper</v>
      </c>
      <c r="N135" t="str">
        <f t="shared" si="26"/>
        <v>Laitinen</v>
      </c>
    </row>
    <row r="136" spans="1:14" x14ac:dyDescent="0.2">
      <c r="A136" t="s">
        <v>237</v>
      </c>
      <c r="B136" t="s">
        <v>114</v>
      </c>
      <c r="C136" t="str">
        <f t="shared" si="18"/>
        <v>petja.laitinen@utu.fi</v>
      </c>
      <c r="E136" t="s">
        <v>623</v>
      </c>
      <c r="F136">
        <f t="shared" si="19"/>
        <v>6</v>
      </c>
      <c r="G136">
        <f t="shared" si="20"/>
        <v>15</v>
      </c>
      <c r="H136" t="str">
        <f t="shared" si="21"/>
        <v>Laitinen</v>
      </c>
      <c r="I136" t="str">
        <f t="shared" si="22"/>
        <v>Petja</v>
      </c>
      <c r="K136" t="str">
        <f t="shared" si="23"/>
        <v>Petja Laitinen</v>
      </c>
      <c r="L136">
        <f t="shared" si="24"/>
        <v>6</v>
      </c>
      <c r="M136" t="str">
        <f t="shared" si="25"/>
        <v>Petja</v>
      </c>
      <c r="N136" t="str">
        <f t="shared" si="26"/>
        <v>Laitinen</v>
      </c>
    </row>
    <row r="137" spans="1:14" x14ac:dyDescent="0.2">
      <c r="A137" t="s">
        <v>239</v>
      </c>
      <c r="B137" t="s">
        <v>272</v>
      </c>
      <c r="C137" t="str">
        <f t="shared" si="18"/>
        <v>juuso.lakka@utu.fi</v>
      </c>
      <c r="E137" t="s">
        <v>624</v>
      </c>
      <c r="F137">
        <f t="shared" si="19"/>
        <v>6</v>
      </c>
      <c r="G137">
        <f t="shared" si="20"/>
        <v>12</v>
      </c>
      <c r="H137" t="str">
        <f t="shared" si="21"/>
        <v>Lakka</v>
      </c>
      <c r="I137" t="str">
        <f t="shared" si="22"/>
        <v>Juuso</v>
      </c>
      <c r="K137" t="str">
        <f t="shared" si="23"/>
        <v>Juuso Lakka</v>
      </c>
      <c r="L137">
        <f t="shared" si="24"/>
        <v>6</v>
      </c>
      <c r="M137" t="str">
        <f t="shared" si="25"/>
        <v>Juuso</v>
      </c>
      <c r="N137" t="str">
        <f t="shared" si="26"/>
        <v>Lakka</v>
      </c>
    </row>
    <row r="138" spans="1:14" x14ac:dyDescent="0.2">
      <c r="A138" t="s">
        <v>240</v>
      </c>
      <c r="B138" t="s">
        <v>123</v>
      </c>
      <c r="C138" t="str">
        <f t="shared" si="18"/>
        <v>lauri.larinmaa@utu.fi</v>
      </c>
      <c r="E138" t="s">
        <v>625</v>
      </c>
      <c r="F138">
        <f t="shared" si="19"/>
        <v>6</v>
      </c>
      <c r="G138">
        <f t="shared" si="20"/>
        <v>15</v>
      </c>
      <c r="H138" t="str">
        <f t="shared" si="21"/>
        <v>Larinmaa</v>
      </c>
      <c r="I138" t="str">
        <f t="shared" si="22"/>
        <v>Lauri</v>
      </c>
      <c r="K138" t="str">
        <f t="shared" si="23"/>
        <v>Lauri Larinmaa</v>
      </c>
      <c r="L138">
        <f t="shared" si="24"/>
        <v>6</v>
      </c>
      <c r="M138" t="str">
        <f t="shared" si="25"/>
        <v>Lauri</v>
      </c>
      <c r="N138" t="str">
        <f t="shared" si="26"/>
        <v>Larinmaa</v>
      </c>
    </row>
    <row r="139" spans="1:14" x14ac:dyDescent="0.2">
      <c r="A139" t="s">
        <v>241</v>
      </c>
      <c r="B139" t="s">
        <v>104</v>
      </c>
      <c r="C139" t="str">
        <f t="shared" si="18"/>
        <v>eino.laulajainen@utu.fi</v>
      </c>
      <c r="E139" t="s">
        <v>626</v>
      </c>
      <c r="F139">
        <f t="shared" si="19"/>
        <v>5</v>
      </c>
      <c r="G139">
        <f t="shared" si="20"/>
        <v>17</v>
      </c>
      <c r="H139" t="str">
        <f t="shared" si="21"/>
        <v>Laulajainen</v>
      </c>
      <c r="I139" t="str">
        <f t="shared" si="22"/>
        <v>Eino</v>
      </c>
      <c r="K139" t="str">
        <f t="shared" si="23"/>
        <v>Eino Laulajainen</v>
      </c>
      <c r="L139">
        <f t="shared" si="24"/>
        <v>5</v>
      </c>
      <c r="M139" t="str">
        <f t="shared" si="25"/>
        <v>Eino</v>
      </c>
      <c r="N139" t="str">
        <f t="shared" si="26"/>
        <v>Laulajainen</v>
      </c>
    </row>
    <row r="140" spans="1:14" x14ac:dyDescent="0.2">
      <c r="A140" t="s">
        <v>243</v>
      </c>
      <c r="B140" t="s">
        <v>55</v>
      </c>
      <c r="C140" t="str">
        <f t="shared" si="18"/>
        <v>aatu.laurikainen@utu.fi</v>
      </c>
      <c r="E140" t="s">
        <v>627</v>
      </c>
      <c r="F140">
        <f t="shared" si="19"/>
        <v>5</v>
      </c>
      <c r="G140">
        <f t="shared" si="20"/>
        <v>17</v>
      </c>
      <c r="H140" t="str">
        <f t="shared" si="21"/>
        <v>Laurikainen</v>
      </c>
      <c r="I140" t="str">
        <f t="shared" si="22"/>
        <v>Aatu</v>
      </c>
      <c r="K140" t="str">
        <f t="shared" si="23"/>
        <v>Aatu Laurikainen</v>
      </c>
      <c r="L140">
        <f t="shared" si="24"/>
        <v>5</v>
      </c>
      <c r="M140" t="str">
        <f t="shared" si="25"/>
        <v>Aatu</v>
      </c>
      <c r="N140" t="str">
        <f t="shared" si="26"/>
        <v>Laurikainen</v>
      </c>
    </row>
    <row r="141" spans="1:14" x14ac:dyDescent="0.2">
      <c r="A141" t="s">
        <v>244</v>
      </c>
      <c r="B141" t="s">
        <v>315</v>
      </c>
      <c r="C141" t="str">
        <f t="shared" si="18"/>
        <v>max.lehikoinen@utu.fi</v>
      </c>
      <c r="E141" t="s">
        <v>628</v>
      </c>
      <c r="F141">
        <f t="shared" si="19"/>
        <v>4</v>
      </c>
      <c r="G141">
        <f t="shared" si="20"/>
        <v>15</v>
      </c>
      <c r="H141" t="str">
        <f t="shared" si="21"/>
        <v>Lehikoinen</v>
      </c>
      <c r="I141" t="str">
        <f t="shared" si="22"/>
        <v>Max</v>
      </c>
      <c r="K141" t="str">
        <f t="shared" si="23"/>
        <v>Max Lehikoinen</v>
      </c>
      <c r="L141">
        <f t="shared" si="24"/>
        <v>4</v>
      </c>
      <c r="M141" t="str">
        <f t="shared" si="25"/>
        <v>Max</v>
      </c>
      <c r="N141" t="str">
        <f t="shared" si="26"/>
        <v>Lehikoinen</v>
      </c>
    </row>
    <row r="142" spans="1:14" x14ac:dyDescent="0.2">
      <c r="A142" t="s">
        <v>246</v>
      </c>
      <c r="B142" t="s">
        <v>1</v>
      </c>
      <c r="C142" t="str">
        <f t="shared" si="18"/>
        <v>gia.lehtinen@utu.fi</v>
      </c>
      <c r="E142" t="s">
        <v>629</v>
      </c>
      <c r="F142">
        <f t="shared" si="19"/>
        <v>4</v>
      </c>
      <c r="G142">
        <f t="shared" si="20"/>
        <v>13</v>
      </c>
      <c r="H142" t="str">
        <f t="shared" si="21"/>
        <v>Lehtinen</v>
      </c>
      <c r="I142" t="str">
        <f t="shared" si="22"/>
        <v>Gia</v>
      </c>
      <c r="K142" t="str">
        <f t="shared" si="23"/>
        <v>Gia Lehtinen</v>
      </c>
      <c r="L142">
        <f t="shared" si="24"/>
        <v>4</v>
      </c>
      <c r="M142" t="str">
        <f t="shared" si="25"/>
        <v>Gia</v>
      </c>
      <c r="N142" t="str">
        <f t="shared" si="26"/>
        <v>Lehtinen</v>
      </c>
    </row>
    <row r="143" spans="1:14" x14ac:dyDescent="0.2">
      <c r="A143" t="s">
        <v>246</v>
      </c>
      <c r="B143" t="s">
        <v>228</v>
      </c>
      <c r="C143" t="str">
        <f t="shared" si="18"/>
        <v>ella.lehtinen@utu.fi</v>
      </c>
      <c r="E143" t="s">
        <v>630</v>
      </c>
      <c r="F143">
        <f t="shared" si="19"/>
        <v>5</v>
      </c>
      <c r="G143">
        <f t="shared" si="20"/>
        <v>14</v>
      </c>
      <c r="H143" t="str">
        <f t="shared" si="21"/>
        <v>Lehtinen</v>
      </c>
      <c r="I143" t="str">
        <f t="shared" si="22"/>
        <v>Ella</v>
      </c>
      <c r="K143" t="str">
        <f t="shared" si="23"/>
        <v>Ella Lehtinen</v>
      </c>
      <c r="L143">
        <f t="shared" si="24"/>
        <v>5</v>
      </c>
      <c r="M143" t="str">
        <f t="shared" si="25"/>
        <v>Ella</v>
      </c>
      <c r="N143" t="str">
        <f t="shared" si="26"/>
        <v>Lehtinen</v>
      </c>
    </row>
    <row r="144" spans="1:14" x14ac:dyDescent="0.2">
      <c r="A144" t="s">
        <v>248</v>
      </c>
      <c r="B144" t="s">
        <v>110</v>
      </c>
      <c r="C144" t="str">
        <f t="shared" si="18"/>
        <v>wilma.lehto@utu.fi</v>
      </c>
      <c r="E144" t="s">
        <v>631</v>
      </c>
      <c r="F144">
        <f t="shared" si="19"/>
        <v>6</v>
      </c>
      <c r="G144">
        <f t="shared" si="20"/>
        <v>12</v>
      </c>
      <c r="H144" t="str">
        <f t="shared" si="21"/>
        <v>Lehto</v>
      </c>
      <c r="I144" t="str">
        <f t="shared" si="22"/>
        <v>Wilma</v>
      </c>
      <c r="K144" t="str">
        <f t="shared" si="23"/>
        <v>Wilma Lehto</v>
      </c>
      <c r="L144">
        <f t="shared" si="24"/>
        <v>6</v>
      </c>
      <c r="M144" t="str">
        <f t="shared" si="25"/>
        <v>Wilma</v>
      </c>
      <c r="N144" t="str">
        <f t="shared" si="26"/>
        <v>Lehto</v>
      </c>
    </row>
    <row r="145" spans="1:14" x14ac:dyDescent="0.2">
      <c r="A145" t="s">
        <v>250</v>
      </c>
      <c r="B145" t="s">
        <v>260</v>
      </c>
      <c r="C145" t="str">
        <f t="shared" si="18"/>
        <v>onni.lehtola@utu.fi</v>
      </c>
      <c r="E145" t="s">
        <v>632</v>
      </c>
      <c r="F145">
        <f t="shared" si="19"/>
        <v>5</v>
      </c>
      <c r="G145">
        <f t="shared" si="20"/>
        <v>13</v>
      </c>
      <c r="H145" t="str">
        <f t="shared" si="21"/>
        <v>Lehtola</v>
      </c>
      <c r="I145" t="str">
        <f t="shared" si="22"/>
        <v>Onni</v>
      </c>
      <c r="K145" t="str">
        <f t="shared" si="23"/>
        <v>Onni Lehtola</v>
      </c>
      <c r="L145">
        <f t="shared" si="24"/>
        <v>5</v>
      </c>
      <c r="M145" t="str">
        <f t="shared" si="25"/>
        <v>Onni</v>
      </c>
      <c r="N145" t="str">
        <f t="shared" si="26"/>
        <v>Lehtola</v>
      </c>
    </row>
    <row r="146" spans="1:14" x14ac:dyDescent="0.2">
      <c r="A146" t="s">
        <v>251</v>
      </c>
      <c r="B146" t="s">
        <v>219</v>
      </c>
      <c r="C146" t="str">
        <f t="shared" si="18"/>
        <v>tuomas.lehtonen@utu.fi</v>
      </c>
      <c r="E146" t="s">
        <v>633</v>
      </c>
      <c r="F146">
        <f t="shared" si="19"/>
        <v>7</v>
      </c>
      <c r="G146">
        <f t="shared" si="20"/>
        <v>16</v>
      </c>
      <c r="H146" t="str">
        <f t="shared" si="21"/>
        <v>Lehtonen</v>
      </c>
      <c r="I146" t="str">
        <f t="shared" si="22"/>
        <v>Tuomas</v>
      </c>
      <c r="K146" t="str">
        <f t="shared" si="23"/>
        <v>Tuomas Lehtonen</v>
      </c>
      <c r="L146">
        <f t="shared" si="24"/>
        <v>7</v>
      </c>
      <c r="M146" t="str">
        <f t="shared" si="25"/>
        <v>Tuomas</v>
      </c>
      <c r="N146" t="str">
        <f t="shared" si="26"/>
        <v>Lehtonen</v>
      </c>
    </row>
    <row r="147" spans="1:14" x14ac:dyDescent="0.2">
      <c r="A147" t="s">
        <v>253</v>
      </c>
      <c r="B147" t="s">
        <v>472</v>
      </c>
      <c r="C147" t="str">
        <f t="shared" si="18"/>
        <v>petrus.leino@utu.fi</v>
      </c>
      <c r="E147" t="s">
        <v>634</v>
      </c>
      <c r="F147">
        <f t="shared" si="19"/>
        <v>7</v>
      </c>
      <c r="G147">
        <f t="shared" si="20"/>
        <v>13</v>
      </c>
      <c r="H147" t="str">
        <f t="shared" si="21"/>
        <v>Leino</v>
      </c>
      <c r="I147" t="str">
        <f t="shared" si="22"/>
        <v>Petrus</v>
      </c>
      <c r="K147" t="str">
        <f t="shared" si="23"/>
        <v>Petrus Leino</v>
      </c>
      <c r="L147">
        <f t="shared" si="24"/>
        <v>7</v>
      </c>
      <c r="M147" t="str">
        <f t="shared" si="25"/>
        <v>Petrus</v>
      </c>
      <c r="N147" t="str">
        <f t="shared" si="26"/>
        <v>Leino</v>
      </c>
    </row>
    <row r="148" spans="1:14" x14ac:dyDescent="0.2">
      <c r="A148" t="s">
        <v>255</v>
      </c>
      <c r="B148" t="s">
        <v>37</v>
      </c>
      <c r="C148" t="str">
        <f t="shared" si="18"/>
        <v>valtteri.leivoaro@utu.fi</v>
      </c>
      <c r="E148" t="s">
        <v>635</v>
      </c>
      <c r="F148">
        <f t="shared" si="19"/>
        <v>9</v>
      </c>
      <c r="G148">
        <f t="shared" si="20"/>
        <v>18</v>
      </c>
      <c r="H148" t="str">
        <f t="shared" si="21"/>
        <v>Leivoaro</v>
      </c>
      <c r="I148" t="str">
        <f t="shared" si="22"/>
        <v>Valtteri</v>
      </c>
      <c r="K148" t="str">
        <f t="shared" si="23"/>
        <v>Valtteri Leivoaro</v>
      </c>
      <c r="L148">
        <f t="shared" si="24"/>
        <v>9</v>
      </c>
      <c r="M148" t="str">
        <f t="shared" si="25"/>
        <v>Valtteri</v>
      </c>
      <c r="N148" t="str">
        <f t="shared" si="26"/>
        <v>Leivoaro</v>
      </c>
    </row>
    <row r="149" spans="1:14" x14ac:dyDescent="0.2">
      <c r="A149" t="s">
        <v>257</v>
      </c>
      <c r="B149" t="s">
        <v>157</v>
      </c>
      <c r="C149" t="str">
        <f t="shared" si="18"/>
        <v>inka.leppinen@utu.fi</v>
      </c>
      <c r="E149" t="s">
        <v>636</v>
      </c>
      <c r="F149">
        <f t="shared" si="19"/>
        <v>5</v>
      </c>
      <c r="G149">
        <f t="shared" si="20"/>
        <v>14</v>
      </c>
      <c r="H149" t="str">
        <f t="shared" si="21"/>
        <v>Leppinen</v>
      </c>
      <c r="I149" t="str">
        <f t="shared" si="22"/>
        <v>Inka</v>
      </c>
      <c r="K149" t="str">
        <f t="shared" si="23"/>
        <v>Inka Leppinen</v>
      </c>
      <c r="L149">
        <f t="shared" si="24"/>
        <v>5</v>
      </c>
      <c r="M149" t="str">
        <f t="shared" si="25"/>
        <v>Inka</v>
      </c>
      <c r="N149" t="str">
        <f t="shared" si="26"/>
        <v>Leppinen</v>
      </c>
    </row>
    <row r="150" spans="1:14" x14ac:dyDescent="0.2">
      <c r="A150" t="s">
        <v>259</v>
      </c>
      <c r="B150" t="s">
        <v>460</v>
      </c>
      <c r="C150" t="str">
        <f t="shared" si="18"/>
        <v>mattus.leppä@utu.fi</v>
      </c>
      <c r="E150" t="s">
        <v>637</v>
      </c>
      <c r="F150">
        <f t="shared" si="19"/>
        <v>7</v>
      </c>
      <c r="G150">
        <f t="shared" si="20"/>
        <v>13</v>
      </c>
      <c r="H150" t="str">
        <f t="shared" si="21"/>
        <v>Leppä</v>
      </c>
      <c r="I150" t="str">
        <f t="shared" si="22"/>
        <v>Mattus</v>
      </c>
      <c r="K150" t="str">
        <f t="shared" si="23"/>
        <v>Mattus Leppä</v>
      </c>
      <c r="L150">
        <f t="shared" si="24"/>
        <v>7</v>
      </c>
      <c r="M150" t="str">
        <f t="shared" si="25"/>
        <v>Mattus</v>
      </c>
      <c r="N150" t="str">
        <f t="shared" si="26"/>
        <v>Leppä</v>
      </c>
    </row>
    <row r="151" spans="1:14" x14ac:dyDescent="0.2">
      <c r="A151" t="s">
        <v>261</v>
      </c>
      <c r="B151" t="s">
        <v>29</v>
      </c>
      <c r="C151" t="str">
        <f t="shared" si="18"/>
        <v>maria.leppänen@utu.fi</v>
      </c>
      <c r="E151" t="s">
        <v>638</v>
      </c>
      <c r="F151">
        <f t="shared" si="19"/>
        <v>6</v>
      </c>
      <c r="G151">
        <f t="shared" si="20"/>
        <v>15</v>
      </c>
      <c r="H151" t="str">
        <f t="shared" si="21"/>
        <v>Leppänen</v>
      </c>
      <c r="I151" t="str">
        <f t="shared" si="22"/>
        <v>Maria</v>
      </c>
      <c r="K151" t="str">
        <f t="shared" si="23"/>
        <v>Maria Leppänen</v>
      </c>
      <c r="L151">
        <f t="shared" si="24"/>
        <v>6</v>
      </c>
      <c r="M151" t="str">
        <f t="shared" si="25"/>
        <v>Maria</v>
      </c>
      <c r="N151" t="str">
        <f t="shared" si="26"/>
        <v>Leppänen</v>
      </c>
    </row>
    <row r="152" spans="1:14" x14ac:dyDescent="0.2">
      <c r="A152" t="s">
        <v>263</v>
      </c>
      <c r="B152" t="s">
        <v>130</v>
      </c>
      <c r="C152" t="str">
        <f t="shared" si="18"/>
        <v>mette.levänen@utu.fi</v>
      </c>
      <c r="E152" t="s">
        <v>639</v>
      </c>
      <c r="F152">
        <f t="shared" si="19"/>
        <v>6</v>
      </c>
      <c r="G152">
        <f t="shared" si="20"/>
        <v>14</v>
      </c>
      <c r="H152" t="str">
        <f t="shared" si="21"/>
        <v>Levänen</v>
      </c>
      <c r="I152" t="str">
        <f t="shared" si="22"/>
        <v>Mette</v>
      </c>
      <c r="K152" t="str">
        <f t="shared" si="23"/>
        <v>Mette Levänen</v>
      </c>
      <c r="L152">
        <f t="shared" si="24"/>
        <v>6</v>
      </c>
      <c r="M152" t="str">
        <f t="shared" si="25"/>
        <v>Mette</v>
      </c>
      <c r="N152" t="str">
        <f t="shared" si="26"/>
        <v>Levänen</v>
      </c>
    </row>
    <row r="153" spans="1:14" x14ac:dyDescent="0.2">
      <c r="A153" t="s">
        <v>264</v>
      </c>
      <c r="B153" t="s">
        <v>396</v>
      </c>
      <c r="C153" t="str">
        <f t="shared" si="18"/>
        <v>petteri.liimatainen@utu.fi</v>
      </c>
      <c r="E153" t="s">
        <v>640</v>
      </c>
      <c r="F153">
        <f t="shared" si="19"/>
        <v>8</v>
      </c>
      <c r="G153">
        <f t="shared" si="20"/>
        <v>20</v>
      </c>
      <c r="H153" t="str">
        <f t="shared" si="21"/>
        <v>Liimatainen</v>
      </c>
      <c r="I153" t="str">
        <f t="shared" si="22"/>
        <v>Petteri</v>
      </c>
      <c r="K153" t="str">
        <f t="shared" si="23"/>
        <v>Petteri Liimatainen</v>
      </c>
      <c r="L153">
        <f t="shared" si="24"/>
        <v>8</v>
      </c>
      <c r="M153" t="str">
        <f t="shared" si="25"/>
        <v>Petteri</v>
      </c>
      <c r="N153" t="str">
        <f t="shared" si="26"/>
        <v>Liimatainen</v>
      </c>
    </row>
    <row r="154" spans="1:14" x14ac:dyDescent="0.2">
      <c r="A154" t="s">
        <v>265</v>
      </c>
      <c r="B154" t="s">
        <v>234</v>
      </c>
      <c r="C154" t="str">
        <f t="shared" si="18"/>
        <v>joonatan.lindahl@utu.fi</v>
      </c>
      <c r="E154" t="s">
        <v>641</v>
      </c>
      <c r="F154">
        <f t="shared" si="19"/>
        <v>9</v>
      </c>
      <c r="G154">
        <f t="shared" si="20"/>
        <v>17</v>
      </c>
      <c r="H154" t="str">
        <f t="shared" si="21"/>
        <v>Lindahl</v>
      </c>
      <c r="I154" t="str">
        <f t="shared" si="22"/>
        <v>Joonatan</v>
      </c>
      <c r="K154" t="str">
        <f t="shared" si="23"/>
        <v>Joonatan Lindahl</v>
      </c>
      <c r="L154">
        <f t="shared" si="24"/>
        <v>9</v>
      </c>
      <c r="M154" t="str">
        <f t="shared" si="25"/>
        <v>Joonatan</v>
      </c>
      <c r="N154" t="str">
        <f t="shared" si="26"/>
        <v>Lindahl</v>
      </c>
    </row>
    <row r="155" spans="1:14" x14ac:dyDescent="0.2">
      <c r="A155" t="s">
        <v>266</v>
      </c>
      <c r="B155" t="s">
        <v>315</v>
      </c>
      <c r="C155" t="str">
        <f t="shared" si="18"/>
        <v>max.lindberg@utu.fi</v>
      </c>
      <c r="E155" t="s">
        <v>642</v>
      </c>
      <c r="F155">
        <f t="shared" si="19"/>
        <v>4</v>
      </c>
      <c r="G155">
        <f t="shared" si="20"/>
        <v>13</v>
      </c>
      <c r="H155" t="str">
        <f t="shared" si="21"/>
        <v>Lindberg</v>
      </c>
      <c r="I155" t="str">
        <f t="shared" si="22"/>
        <v>Max</v>
      </c>
      <c r="K155" t="str">
        <f t="shared" si="23"/>
        <v>Max Lindberg</v>
      </c>
      <c r="L155">
        <f t="shared" si="24"/>
        <v>4</v>
      </c>
      <c r="M155" t="str">
        <f t="shared" si="25"/>
        <v>Max</v>
      </c>
      <c r="N155" t="str">
        <f t="shared" si="26"/>
        <v>Lindberg</v>
      </c>
    </row>
    <row r="156" spans="1:14" x14ac:dyDescent="0.2">
      <c r="A156" t="s">
        <v>266</v>
      </c>
      <c r="B156" t="s">
        <v>228</v>
      </c>
      <c r="C156" t="str">
        <f t="shared" si="18"/>
        <v>ella.lindberg@utu.fi</v>
      </c>
      <c r="E156" t="s">
        <v>643</v>
      </c>
      <c r="F156">
        <f t="shared" si="19"/>
        <v>5</v>
      </c>
      <c r="G156">
        <f t="shared" si="20"/>
        <v>14</v>
      </c>
      <c r="H156" t="str">
        <f t="shared" si="21"/>
        <v>Lindberg</v>
      </c>
      <c r="I156" t="str">
        <f t="shared" si="22"/>
        <v>Ella</v>
      </c>
      <c r="K156" t="str">
        <f t="shared" si="23"/>
        <v>Ella Lindberg</v>
      </c>
      <c r="L156">
        <f t="shared" si="24"/>
        <v>5</v>
      </c>
      <c r="M156" t="str">
        <f t="shared" si="25"/>
        <v>Ella</v>
      </c>
      <c r="N156" t="str">
        <f t="shared" si="26"/>
        <v>Lindberg</v>
      </c>
    </row>
    <row r="157" spans="1:14" x14ac:dyDescent="0.2">
      <c r="A157" t="s">
        <v>269</v>
      </c>
      <c r="B157" t="s">
        <v>458</v>
      </c>
      <c r="C157" t="str">
        <f t="shared" si="18"/>
        <v>jesse.lindemann@utu.fi</v>
      </c>
      <c r="E157" t="s">
        <v>644</v>
      </c>
      <c r="F157">
        <f t="shared" si="19"/>
        <v>6</v>
      </c>
      <c r="G157">
        <f t="shared" si="20"/>
        <v>16</v>
      </c>
      <c r="H157" t="str">
        <f t="shared" si="21"/>
        <v>Lindemann</v>
      </c>
      <c r="I157" t="str">
        <f t="shared" si="22"/>
        <v>Jesse</v>
      </c>
      <c r="K157" t="str">
        <f t="shared" si="23"/>
        <v>Jesse Lindemann</v>
      </c>
      <c r="L157">
        <f t="shared" si="24"/>
        <v>6</v>
      </c>
      <c r="M157" t="str">
        <f t="shared" si="25"/>
        <v>Jesse</v>
      </c>
      <c r="N157" t="str">
        <f t="shared" si="26"/>
        <v>Lindemann</v>
      </c>
    </row>
    <row r="158" spans="1:14" x14ac:dyDescent="0.2">
      <c r="A158" t="s">
        <v>271</v>
      </c>
      <c r="B158" t="s">
        <v>256</v>
      </c>
      <c r="C158" t="str">
        <f t="shared" si="18"/>
        <v>juho.lindman@utu.fi</v>
      </c>
      <c r="E158" t="s">
        <v>645</v>
      </c>
      <c r="F158">
        <f t="shared" si="19"/>
        <v>5</v>
      </c>
      <c r="G158">
        <f t="shared" si="20"/>
        <v>13</v>
      </c>
      <c r="H158" t="str">
        <f t="shared" si="21"/>
        <v>Lindman</v>
      </c>
      <c r="I158" t="str">
        <f t="shared" si="22"/>
        <v>Juho</v>
      </c>
      <c r="K158" t="str">
        <f t="shared" si="23"/>
        <v>Juho Lindman</v>
      </c>
      <c r="L158">
        <f t="shared" si="24"/>
        <v>5</v>
      </c>
      <c r="M158" t="str">
        <f t="shared" si="25"/>
        <v>Juho</v>
      </c>
      <c r="N158" t="str">
        <f t="shared" si="26"/>
        <v>Lindman</v>
      </c>
    </row>
    <row r="159" spans="1:14" x14ac:dyDescent="0.2">
      <c r="A159" t="s">
        <v>273</v>
      </c>
      <c r="B159" t="s">
        <v>76</v>
      </c>
      <c r="C159" t="str">
        <f t="shared" si="18"/>
        <v>otto.lindström@utu.fi</v>
      </c>
      <c r="E159" t="s">
        <v>646</v>
      </c>
      <c r="F159">
        <f t="shared" si="19"/>
        <v>5</v>
      </c>
      <c r="G159">
        <f t="shared" si="20"/>
        <v>15</v>
      </c>
      <c r="H159" t="str">
        <f t="shared" si="21"/>
        <v>Lindström</v>
      </c>
      <c r="I159" t="str">
        <f t="shared" si="22"/>
        <v>Otto</v>
      </c>
      <c r="K159" t="str">
        <f t="shared" si="23"/>
        <v>Otto Lindström</v>
      </c>
      <c r="L159">
        <f t="shared" si="24"/>
        <v>5</v>
      </c>
      <c r="M159" t="str">
        <f t="shared" si="25"/>
        <v>Otto</v>
      </c>
      <c r="N159" t="str">
        <f t="shared" si="26"/>
        <v>Lindström</v>
      </c>
    </row>
    <row r="160" spans="1:14" x14ac:dyDescent="0.2">
      <c r="A160" t="s">
        <v>275</v>
      </c>
      <c r="B160" t="s">
        <v>39</v>
      </c>
      <c r="C160" t="str">
        <f t="shared" si="18"/>
        <v>laura.lintukorpi@utu.fi</v>
      </c>
      <c r="E160" t="s">
        <v>647</v>
      </c>
      <c r="F160">
        <f t="shared" si="19"/>
        <v>6</v>
      </c>
      <c r="G160">
        <f t="shared" si="20"/>
        <v>17</v>
      </c>
      <c r="H160" t="str">
        <f t="shared" si="21"/>
        <v>Lintukorpi</v>
      </c>
      <c r="I160" t="str">
        <f t="shared" si="22"/>
        <v>Laura</v>
      </c>
      <c r="K160" t="str">
        <f t="shared" si="23"/>
        <v>Laura Lintukorpi</v>
      </c>
      <c r="L160">
        <f t="shared" si="24"/>
        <v>6</v>
      </c>
      <c r="M160" t="str">
        <f t="shared" si="25"/>
        <v>Laura</v>
      </c>
      <c r="N160" t="str">
        <f t="shared" si="26"/>
        <v>Lintukorpi</v>
      </c>
    </row>
    <row r="161" spans="1:14" x14ac:dyDescent="0.2">
      <c r="A161" t="s">
        <v>276</v>
      </c>
      <c r="B161" t="s">
        <v>293</v>
      </c>
      <c r="C161" t="str">
        <f t="shared" si="18"/>
        <v>aada.lohikari@utu.fi</v>
      </c>
      <c r="E161" t="s">
        <v>648</v>
      </c>
      <c r="F161">
        <f t="shared" si="19"/>
        <v>5</v>
      </c>
      <c r="G161">
        <f t="shared" si="20"/>
        <v>14</v>
      </c>
      <c r="H161" t="str">
        <f t="shared" si="21"/>
        <v>Lohikari</v>
      </c>
      <c r="I161" t="str">
        <f t="shared" si="22"/>
        <v>Aada</v>
      </c>
      <c r="K161" t="str">
        <f t="shared" si="23"/>
        <v>Aada Lohikari</v>
      </c>
      <c r="L161">
        <f t="shared" si="24"/>
        <v>5</v>
      </c>
      <c r="M161" t="str">
        <f t="shared" si="25"/>
        <v>Aada</v>
      </c>
      <c r="N161" t="str">
        <f t="shared" si="26"/>
        <v>Lohikari</v>
      </c>
    </row>
    <row r="162" spans="1:14" x14ac:dyDescent="0.2">
      <c r="A162" t="s">
        <v>277</v>
      </c>
      <c r="B162" t="s">
        <v>152</v>
      </c>
      <c r="C162" t="str">
        <f t="shared" si="18"/>
        <v>heidi.luoto@utu.fi</v>
      </c>
      <c r="E162" t="s">
        <v>649</v>
      </c>
      <c r="F162">
        <f t="shared" si="19"/>
        <v>6</v>
      </c>
      <c r="G162">
        <f t="shared" si="20"/>
        <v>12</v>
      </c>
      <c r="H162" t="str">
        <f t="shared" si="21"/>
        <v>Luoto</v>
      </c>
      <c r="I162" t="str">
        <f t="shared" si="22"/>
        <v>Heidi</v>
      </c>
      <c r="K162" t="str">
        <f t="shared" si="23"/>
        <v>Heidi Luoto</v>
      </c>
      <c r="L162">
        <f t="shared" si="24"/>
        <v>6</v>
      </c>
      <c r="M162" t="str">
        <f t="shared" si="25"/>
        <v>Heidi</v>
      </c>
      <c r="N162" t="str">
        <f t="shared" si="26"/>
        <v>Luoto</v>
      </c>
    </row>
    <row r="163" spans="1:14" x14ac:dyDescent="0.2">
      <c r="A163" t="s">
        <v>279</v>
      </c>
      <c r="B163" t="s">
        <v>182</v>
      </c>
      <c r="C163" t="str">
        <f t="shared" si="18"/>
        <v>sanni.lähteenmäki@utu.fi</v>
      </c>
      <c r="E163" t="s">
        <v>650</v>
      </c>
      <c r="F163">
        <f t="shared" si="19"/>
        <v>6</v>
      </c>
      <c r="G163">
        <f t="shared" si="20"/>
        <v>18</v>
      </c>
      <c r="H163" t="str">
        <f t="shared" si="21"/>
        <v>Lähteenmäki</v>
      </c>
      <c r="I163" t="str">
        <f t="shared" si="22"/>
        <v>Sanni</v>
      </c>
      <c r="K163" t="str">
        <f t="shared" si="23"/>
        <v>Sanni Lähteenmäki</v>
      </c>
      <c r="L163">
        <f t="shared" si="24"/>
        <v>6</v>
      </c>
      <c r="M163" t="str">
        <f t="shared" si="25"/>
        <v>Sanni</v>
      </c>
      <c r="N163" t="str">
        <f t="shared" si="26"/>
        <v>Lähteenmäki</v>
      </c>
    </row>
    <row r="164" spans="1:14" x14ac:dyDescent="0.2">
      <c r="A164" t="s">
        <v>280</v>
      </c>
      <c r="B164" t="s">
        <v>392</v>
      </c>
      <c r="C164" t="str">
        <f t="shared" si="18"/>
        <v>mona.makkonen@utu.fi</v>
      </c>
      <c r="E164" t="s">
        <v>651</v>
      </c>
      <c r="F164">
        <f t="shared" si="19"/>
        <v>5</v>
      </c>
      <c r="G164">
        <f t="shared" si="20"/>
        <v>14</v>
      </c>
      <c r="H164" t="str">
        <f t="shared" si="21"/>
        <v>Makkonen</v>
      </c>
      <c r="I164" t="str">
        <f t="shared" si="22"/>
        <v>Mona</v>
      </c>
      <c r="K164" t="str">
        <f t="shared" si="23"/>
        <v>Mona Makkonen</v>
      </c>
      <c r="L164">
        <f t="shared" si="24"/>
        <v>5</v>
      </c>
      <c r="M164" t="str">
        <f t="shared" si="25"/>
        <v>Mona</v>
      </c>
      <c r="N164" t="str">
        <f t="shared" si="26"/>
        <v>Makkonen</v>
      </c>
    </row>
    <row r="165" spans="1:14" x14ac:dyDescent="0.2">
      <c r="A165" t="s">
        <v>281</v>
      </c>
      <c r="B165" t="s">
        <v>300</v>
      </c>
      <c r="C165" t="str">
        <f t="shared" si="18"/>
        <v>vilma.manninen@utu.fi</v>
      </c>
      <c r="E165" t="s">
        <v>652</v>
      </c>
      <c r="F165">
        <f t="shared" si="19"/>
        <v>6</v>
      </c>
      <c r="G165">
        <f t="shared" si="20"/>
        <v>15</v>
      </c>
      <c r="H165" t="str">
        <f t="shared" si="21"/>
        <v>Manninen</v>
      </c>
      <c r="I165" t="str">
        <f t="shared" si="22"/>
        <v>Vilma</v>
      </c>
      <c r="K165" t="str">
        <f t="shared" si="23"/>
        <v>Vilma Manninen</v>
      </c>
      <c r="L165">
        <f t="shared" si="24"/>
        <v>6</v>
      </c>
      <c r="M165" t="str">
        <f t="shared" si="25"/>
        <v>Vilma</v>
      </c>
      <c r="N165" t="str">
        <f t="shared" si="26"/>
        <v>Manninen</v>
      </c>
    </row>
    <row r="166" spans="1:14" x14ac:dyDescent="0.2">
      <c r="A166" t="s">
        <v>283</v>
      </c>
      <c r="B166" t="s">
        <v>249</v>
      </c>
      <c r="C166" t="str">
        <f t="shared" si="18"/>
        <v>aura.martikainen@utu.fi</v>
      </c>
      <c r="E166" t="s">
        <v>653</v>
      </c>
      <c r="F166">
        <f t="shared" si="19"/>
        <v>5</v>
      </c>
      <c r="G166">
        <f t="shared" si="20"/>
        <v>17</v>
      </c>
      <c r="H166" t="str">
        <f t="shared" si="21"/>
        <v>Martikainen</v>
      </c>
      <c r="I166" t="str">
        <f t="shared" si="22"/>
        <v>Aura</v>
      </c>
      <c r="K166" t="str">
        <f t="shared" si="23"/>
        <v>Aura Martikainen</v>
      </c>
      <c r="L166">
        <f t="shared" si="24"/>
        <v>5</v>
      </c>
      <c r="M166" t="str">
        <f t="shared" si="25"/>
        <v>Aura</v>
      </c>
      <c r="N166" t="str">
        <f t="shared" si="26"/>
        <v>Martikainen</v>
      </c>
    </row>
    <row r="167" spans="1:14" x14ac:dyDescent="0.2">
      <c r="A167" t="s">
        <v>285</v>
      </c>
      <c r="B167" t="s">
        <v>236</v>
      </c>
      <c r="C167" t="str">
        <f t="shared" si="18"/>
        <v>eemil.matikainen@utu.fi</v>
      </c>
      <c r="E167" t="s">
        <v>654</v>
      </c>
      <c r="F167">
        <f t="shared" si="19"/>
        <v>6</v>
      </c>
      <c r="G167">
        <f t="shared" si="20"/>
        <v>17</v>
      </c>
      <c r="H167" t="str">
        <f t="shared" si="21"/>
        <v>Matikainen</v>
      </c>
      <c r="I167" t="str">
        <f t="shared" si="22"/>
        <v>Eemil</v>
      </c>
      <c r="K167" t="str">
        <f t="shared" si="23"/>
        <v>Eemil Matikainen</v>
      </c>
      <c r="L167">
        <f t="shared" si="24"/>
        <v>6</v>
      </c>
      <c r="M167" t="str">
        <f t="shared" si="25"/>
        <v>Eemil</v>
      </c>
      <c r="N167" t="str">
        <f t="shared" si="26"/>
        <v>Matikainen</v>
      </c>
    </row>
    <row r="168" spans="1:14" x14ac:dyDescent="0.2">
      <c r="A168" t="s">
        <v>286</v>
      </c>
      <c r="B168" t="s">
        <v>80</v>
      </c>
      <c r="C168" t="str">
        <f t="shared" si="18"/>
        <v>saga.mattila@utu.fi</v>
      </c>
      <c r="E168" t="s">
        <v>655</v>
      </c>
      <c r="F168">
        <f t="shared" si="19"/>
        <v>5</v>
      </c>
      <c r="G168">
        <f t="shared" si="20"/>
        <v>13</v>
      </c>
      <c r="H168" t="str">
        <f t="shared" si="21"/>
        <v>Mattila</v>
      </c>
      <c r="I168" t="str">
        <f t="shared" si="22"/>
        <v>Saga</v>
      </c>
      <c r="K168" t="str">
        <f t="shared" si="23"/>
        <v>Saga Mattila</v>
      </c>
      <c r="L168">
        <f t="shared" si="24"/>
        <v>5</v>
      </c>
      <c r="M168" t="str">
        <f t="shared" si="25"/>
        <v>Saga</v>
      </c>
      <c r="N168" t="str">
        <f t="shared" si="26"/>
        <v>Mattila</v>
      </c>
    </row>
    <row r="169" spans="1:14" x14ac:dyDescent="0.2">
      <c r="A169" t="s">
        <v>287</v>
      </c>
      <c r="B169" t="s">
        <v>247</v>
      </c>
      <c r="C169" t="str">
        <f t="shared" si="18"/>
        <v>oskari.maunu@utu.fi</v>
      </c>
      <c r="E169" t="s">
        <v>656</v>
      </c>
      <c r="F169">
        <f t="shared" si="19"/>
        <v>7</v>
      </c>
      <c r="G169">
        <f t="shared" si="20"/>
        <v>13</v>
      </c>
      <c r="H169" t="str">
        <f t="shared" si="21"/>
        <v>Maunu</v>
      </c>
      <c r="I169" t="str">
        <f t="shared" si="22"/>
        <v>Oskari</v>
      </c>
      <c r="K169" t="str">
        <f t="shared" si="23"/>
        <v>Oskari Maunu</v>
      </c>
      <c r="L169">
        <f t="shared" si="24"/>
        <v>7</v>
      </c>
      <c r="M169" t="str">
        <f t="shared" si="25"/>
        <v>Oskari</v>
      </c>
      <c r="N169" t="str">
        <f t="shared" si="26"/>
        <v>Maunu</v>
      </c>
    </row>
    <row r="170" spans="1:14" x14ac:dyDescent="0.2">
      <c r="A170" t="s">
        <v>289</v>
      </c>
      <c r="B170" t="s">
        <v>119</v>
      </c>
      <c r="C170" t="str">
        <f t="shared" si="18"/>
        <v>eero.miilunpalo@utu.fi</v>
      </c>
      <c r="E170" t="s">
        <v>657</v>
      </c>
      <c r="F170">
        <f t="shared" si="19"/>
        <v>5</v>
      </c>
      <c r="G170">
        <f t="shared" si="20"/>
        <v>16</v>
      </c>
      <c r="H170" t="str">
        <f t="shared" si="21"/>
        <v>Miilunpalo</v>
      </c>
      <c r="I170" t="str">
        <f t="shared" si="22"/>
        <v>Eero</v>
      </c>
      <c r="K170" t="str">
        <f t="shared" si="23"/>
        <v>Eero Miilunpalo</v>
      </c>
      <c r="L170">
        <f t="shared" si="24"/>
        <v>5</v>
      </c>
      <c r="M170" t="str">
        <f t="shared" si="25"/>
        <v>Eero</v>
      </c>
      <c r="N170" t="str">
        <f t="shared" si="26"/>
        <v>Miilunpalo</v>
      </c>
    </row>
    <row r="171" spans="1:14" x14ac:dyDescent="0.2">
      <c r="A171" t="s">
        <v>290</v>
      </c>
      <c r="B171" t="s">
        <v>134</v>
      </c>
      <c r="C171" t="str">
        <f t="shared" si="18"/>
        <v>verneri.mikkola@utu.fi</v>
      </c>
      <c r="E171" t="s">
        <v>658</v>
      </c>
      <c r="F171">
        <f t="shared" si="19"/>
        <v>8</v>
      </c>
      <c r="G171">
        <f t="shared" si="20"/>
        <v>16</v>
      </c>
      <c r="H171" t="str">
        <f t="shared" si="21"/>
        <v>Mikkola</v>
      </c>
      <c r="I171" t="str">
        <f t="shared" si="22"/>
        <v>Verneri</v>
      </c>
      <c r="K171" t="str">
        <f t="shared" si="23"/>
        <v>Verneri Mikkola</v>
      </c>
      <c r="L171">
        <f t="shared" si="24"/>
        <v>8</v>
      </c>
      <c r="M171" t="str">
        <f t="shared" si="25"/>
        <v>Verneri</v>
      </c>
      <c r="N171" t="str">
        <f t="shared" si="26"/>
        <v>Mikkola</v>
      </c>
    </row>
    <row r="172" spans="1:14" x14ac:dyDescent="0.2">
      <c r="A172" t="s">
        <v>291</v>
      </c>
      <c r="B172" t="s">
        <v>66</v>
      </c>
      <c r="C172" t="str">
        <f t="shared" si="18"/>
        <v>miki.moberg@utu.fi</v>
      </c>
      <c r="E172" t="s">
        <v>659</v>
      </c>
      <c r="F172">
        <f t="shared" si="19"/>
        <v>5</v>
      </c>
      <c r="G172">
        <f t="shared" si="20"/>
        <v>12</v>
      </c>
      <c r="H172" t="str">
        <f t="shared" si="21"/>
        <v>Moberg</v>
      </c>
      <c r="I172" t="str">
        <f t="shared" si="22"/>
        <v>Miki</v>
      </c>
      <c r="K172" t="str">
        <f t="shared" si="23"/>
        <v>Miki Moberg</v>
      </c>
      <c r="L172">
        <f t="shared" si="24"/>
        <v>5</v>
      </c>
      <c r="M172" t="str">
        <f t="shared" si="25"/>
        <v>Miki</v>
      </c>
      <c r="N172" t="str">
        <f t="shared" si="26"/>
        <v>Moberg</v>
      </c>
    </row>
    <row r="173" spans="1:14" x14ac:dyDescent="0.2">
      <c r="A173" t="s">
        <v>292</v>
      </c>
      <c r="B173" t="s">
        <v>272</v>
      </c>
      <c r="C173" t="str">
        <f t="shared" si="18"/>
        <v>juuso.mutikainen@utu.fi</v>
      </c>
      <c r="E173" t="s">
        <v>660</v>
      </c>
      <c r="F173">
        <f t="shared" si="19"/>
        <v>6</v>
      </c>
      <c r="G173">
        <f t="shared" si="20"/>
        <v>17</v>
      </c>
      <c r="H173" t="str">
        <f t="shared" si="21"/>
        <v>Mutikainen</v>
      </c>
      <c r="I173" t="str">
        <f t="shared" si="22"/>
        <v>Juuso</v>
      </c>
      <c r="K173" t="str">
        <f t="shared" si="23"/>
        <v>Juuso Mutikainen</v>
      </c>
      <c r="L173">
        <f t="shared" si="24"/>
        <v>6</v>
      </c>
      <c r="M173" t="str">
        <f t="shared" si="25"/>
        <v>Juuso</v>
      </c>
      <c r="N173" t="str">
        <f t="shared" si="26"/>
        <v>Mutikainen</v>
      </c>
    </row>
    <row r="174" spans="1:14" x14ac:dyDescent="0.2">
      <c r="A174" t="s">
        <v>294</v>
      </c>
      <c r="B174" t="s">
        <v>328</v>
      </c>
      <c r="C174" t="str">
        <f t="shared" si="18"/>
        <v>janika.mäenranta@utu.fi</v>
      </c>
      <c r="E174" t="s">
        <v>661</v>
      </c>
      <c r="F174">
        <f t="shared" si="19"/>
        <v>7</v>
      </c>
      <c r="G174">
        <f t="shared" si="20"/>
        <v>17</v>
      </c>
      <c r="H174" t="str">
        <f t="shared" si="21"/>
        <v>Mäenranta</v>
      </c>
      <c r="I174" t="str">
        <f t="shared" si="22"/>
        <v>Janika</v>
      </c>
      <c r="K174" t="str">
        <f t="shared" si="23"/>
        <v>Janika Mäenranta</v>
      </c>
      <c r="L174">
        <f t="shared" si="24"/>
        <v>7</v>
      </c>
      <c r="M174" t="str">
        <f t="shared" si="25"/>
        <v>Janika</v>
      </c>
      <c r="N174" t="str">
        <f t="shared" si="26"/>
        <v>Mäenranta</v>
      </c>
    </row>
    <row r="175" spans="1:14" x14ac:dyDescent="0.2">
      <c r="A175" t="s">
        <v>296</v>
      </c>
      <c r="B175" t="s">
        <v>11</v>
      </c>
      <c r="C175" t="str">
        <f t="shared" si="18"/>
        <v>markus.mäkelä@utu.fi</v>
      </c>
      <c r="E175" t="s">
        <v>662</v>
      </c>
      <c r="F175">
        <f t="shared" si="19"/>
        <v>7</v>
      </c>
      <c r="G175">
        <f t="shared" si="20"/>
        <v>14</v>
      </c>
      <c r="H175" t="str">
        <f t="shared" si="21"/>
        <v>Mäkelä</v>
      </c>
      <c r="I175" t="str">
        <f t="shared" si="22"/>
        <v>Markus</v>
      </c>
      <c r="K175" t="str">
        <f t="shared" si="23"/>
        <v>Markus Mäkelä</v>
      </c>
      <c r="L175">
        <f t="shared" si="24"/>
        <v>7</v>
      </c>
      <c r="M175" t="str">
        <f t="shared" si="25"/>
        <v>Markus</v>
      </c>
      <c r="N175" t="str">
        <f t="shared" si="26"/>
        <v>Mäkelä</v>
      </c>
    </row>
    <row r="176" spans="1:14" x14ac:dyDescent="0.2">
      <c r="A176" t="s">
        <v>296</v>
      </c>
      <c r="B176" t="s">
        <v>388</v>
      </c>
      <c r="C176" t="str">
        <f t="shared" si="18"/>
        <v>vilke.mäkelä@utu.fi</v>
      </c>
      <c r="E176" t="s">
        <v>663</v>
      </c>
      <c r="F176">
        <f t="shared" si="19"/>
        <v>6</v>
      </c>
      <c r="G176">
        <f t="shared" si="20"/>
        <v>13</v>
      </c>
      <c r="H176" t="str">
        <f t="shared" si="21"/>
        <v>Mäkelä</v>
      </c>
      <c r="I176" t="str">
        <f t="shared" si="22"/>
        <v>Vilke</v>
      </c>
      <c r="K176" t="str">
        <f t="shared" si="23"/>
        <v>Vilke Mäkelä</v>
      </c>
      <c r="L176">
        <f t="shared" si="24"/>
        <v>6</v>
      </c>
      <c r="M176" t="str">
        <f t="shared" si="25"/>
        <v>Vilke</v>
      </c>
      <c r="N176" t="str">
        <f t="shared" si="26"/>
        <v>Mäkelä</v>
      </c>
    </row>
    <row r="177" spans="1:14" x14ac:dyDescent="0.2">
      <c r="A177" t="s">
        <v>298</v>
      </c>
      <c r="B177" t="s">
        <v>363</v>
      </c>
      <c r="C177" t="str">
        <f t="shared" si="18"/>
        <v>roosa.mäkimattila@utu.fi</v>
      </c>
      <c r="E177" t="s">
        <v>664</v>
      </c>
      <c r="F177">
        <f t="shared" si="19"/>
        <v>6</v>
      </c>
      <c r="G177">
        <f t="shared" si="20"/>
        <v>18</v>
      </c>
      <c r="H177" t="str">
        <f t="shared" si="21"/>
        <v>Mäkimattila</v>
      </c>
      <c r="I177" t="str">
        <f t="shared" si="22"/>
        <v>Roosa</v>
      </c>
      <c r="K177" t="str">
        <f t="shared" si="23"/>
        <v>Roosa Mäkimattila</v>
      </c>
      <c r="L177">
        <f t="shared" si="24"/>
        <v>6</v>
      </c>
      <c r="M177" t="str">
        <f t="shared" si="25"/>
        <v>Roosa</v>
      </c>
      <c r="N177" t="str">
        <f t="shared" si="26"/>
        <v>Mäkimattila</v>
      </c>
    </row>
    <row r="178" spans="1:14" x14ac:dyDescent="0.2">
      <c r="A178" t="s">
        <v>299</v>
      </c>
      <c r="B178" t="s">
        <v>17</v>
      </c>
      <c r="C178" t="str">
        <f t="shared" si="18"/>
        <v>hugo.mäkinen@utu.fi</v>
      </c>
      <c r="E178" t="s">
        <v>665</v>
      </c>
      <c r="F178">
        <f t="shared" si="19"/>
        <v>5</v>
      </c>
      <c r="G178">
        <f t="shared" si="20"/>
        <v>13</v>
      </c>
      <c r="H178" t="str">
        <f t="shared" si="21"/>
        <v>Mäkinen</v>
      </c>
      <c r="I178" t="str">
        <f t="shared" si="22"/>
        <v>Hugo</v>
      </c>
      <c r="K178" t="str">
        <f t="shared" si="23"/>
        <v>Hugo Mäkinen</v>
      </c>
      <c r="L178">
        <f t="shared" si="24"/>
        <v>5</v>
      </c>
      <c r="M178" t="str">
        <f t="shared" si="25"/>
        <v>Hugo</v>
      </c>
      <c r="N178" t="str">
        <f t="shared" si="26"/>
        <v>Mäkinen</v>
      </c>
    </row>
    <row r="179" spans="1:14" x14ac:dyDescent="0.2">
      <c r="A179" t="s">
        <v>301</v>
      </c>
      <c r="B179" t="s">
        <v>37</v>
      </c>
      <c r="C179" t="str">
        <f t="shared" si="18"/>
        <v>valtteri.mäntynen@utu.fi</v>
      </c>
      <c r="E179" t="s">
        <v>666</v>
      </c>
      <c r="F179">
        <f t="shared" si="19"/>
        <v>9</v>
      </c>
      <c r="G179">
        <f t="shared" si="20"/>
        <v>18</v>
      </c>
      <c r="H179" t="str">
        <f t="shared" si="21"/>
        <v>Mäntynen</v>
      </c>
      <c r="I179" t="str">
        <f t="shared" si="22"/>
        <v>Valtteri</v>
      </c>
      <c r="K179" t="str">
        <f t="shared" si="23"/>
        <v>Valtteri Mäntynen</v>
      </c>
      <c r="L179">
        <f t="shared" si="24"/>
        <v>9</v>
      </c>
      <c r="M179" t="str">
        <f t="shared" si="25"/>
        <v>Valtteri</v>
      </c>
      <c r="N179" t="str">
        <f t="shared" si="26"/>
        <v>Mäntynen</v>
      </c>
    </row>
    <row r="180" spans="1:14" x14ac:dyDescent="0.2">
      <c r="A180" t="s">
        <v>303</v>
      </c>
      <c r="B180" t="s">
        <v>57</v>
      </c>
      <c r="C180" t="str">
        <f t="shared" si="18"/>
        <v>karolina.mäntyniemi@utu.fi</v>
      </c>
      <c r="E180" t="s">
        <v>667</v>
      </c>
      <c r="F180">
        <f t="shared" si="19"/>
        <v>9</v>
      </c>
      <c r="G180">
        <f t="shared" si="20"/>
        <v>20</v>
      </c>
      <c r="H180" t="str">
        <f t="shared" si="21"/>
        <v>Mäntyniemi</v>
      </c>
      <c r="I180" t="str">
        <f t="shared" si="22"/>
        <v>Karolina</v>
      </c>
      <c r="K180" t="str">
        <f t="shared" si="23"/>
        <v>Karolina Mäntyniemi</v>
      </c>
      <c r="L180">
        <f t="shared" si="24"/>
        <v>9</v>
      </c>
      <c r="M180" t="str">
        <f t="shared" si="25"/>
        <v>Karolina</v>
      </c>
      <c r="N180" t="str">
        <f t="shared" si="26"/>
        <v>Mäntyniemi</v>
      </c>
    </row>
    <row r="181" spans="1:14" x14ac:dyDescent="0.2">
      <c r="A181" t="s">
        <v>305</v>
      </c>
      <c r="B181" t="s">
        <v>11</v>
      </c>
      <c r="C181" t="str">
        <f t="shared" si="18"/>
        <v>markus.nevalainen@utu.fi</v>
      </c>
      <c r="E181" t="s">
        <v>668</v>
      </c>
      <c r="F181">
        <f t="shared" si="19"/>
        <v>7</v>
      </c>
      <c r="G181">
        <f t="shared" si="20"/>
        <v>18</v>
      </c>
      <c r="H181" t="str">
        <f t="shared" si="21"/>
        <v>Nevalainen</v>
      </c>
      <c r="I181" t="str">
        <f t="shared" si="22"/>
        <v>Markus</v>
      </c>
      <c r="K181" t="str">
        <f t="shared" si="23"/>
        <v>Markus Nevalainen</v>
      </c>
      <c r="L181">
        <f t="shared" si="24"/>
        <v>7</v>
      </c>
      <c r="M181" t="str">
        <f t="shared" si="25"/>
        <v>Markus</v>
      </c>
      <c r="N181" t="str">
        <f t="shared" si="26"/>
        <v>Nevalainen</v>
      </c>
    </row>
    <row r="182" spans="1:14" x14ac:dyDescent="0.2">
      <c r="A182" t="s">
        <v>306</v>
      </c>
      <c r="B182" t="s">
        <v>33</v>
      </c>
      <c r="C182" t="str">
        <f t="shared" si="18"/>
        <v>matias.niemi@utu.fi</v>
      </c>
      <c r="E182" t="s">
        <v>669</v>
      </c>
      <c r="F182">
        <f t="shared" si="19"/>
        <v>7</v>
      </c>
      <c r="G182">
        <f t="shared" si="20"/>
        <v>13</v>
      </c>
      <c r="H182" t="str">
        <f t="shared" si="21"/>
        <v>Niemi</v>
      </c>
      <c r="I182" t="str">
        <f t="shared" si="22"/>
        <v>Matias</v>
      </c>
      <c r="K182" t="str">
        <f t="shared" si="23"/>
        <v>Matias Niemi</v>
      </c>
      <c r="L182">
        <f t="shared" si="24"/>
        <v>7</v>
      </c>
      <c r="M182" t="str">
        <f t="shared" si="25"/>
        <v>Matias</v>
      </c>
      <c r="N182" t="str">
        <f t="shared" si="26"/>
        <v>Niemi</v>
      </c>
    </row>
    <row r="183" spans="1:14" x14ac:dyDescent="0.2">
      <c r="A183" t="s">
        <v>306</v>
      </c>
      <c r="B183" t="s">
        <v>416</v>
      </c>
      <c r="C183" t="str">
        <f t="shared" si="18"/>
        <v>viljami.niemi@utu.fi</v>
      </c>
      <c r="E183" t="s">
        <v>670</v>
      </c>
      <c r="F183">
        <f t="shared" si="19"/>
        <v>8</v>
      </c>
      <c r="G183">
        <f t="shared" si="20"/>
        <v>14</v>
      </c>
      <c r="H183" t="str">
        <f t="shared" si="21"/>
        <v>Niemi</v>
      </c>
      <c r="I183" t="str">
        <f t="shared" si="22"/>
        <v>Viljami</v>
      </c>
      <c r="K183" t="str">
        <f t="shared" si="23"/>
        <v>Viljami Niemi</v>
      </c>
      <c r="L183">
        <f t="shared" si="24"/>
        <v>8</v>
      </c>
      <c r="M183" t="str">
        <f t="shared" si="25"/>
        <v>Viljami</v>
      </c>
      <c r="N183" t="str">
        <f t="shared" si="26"/>
        <v>Niemi</v>
      </c>
    </row>
    <row r="184" spans="1:14" x14ac:dyDescent="0.2">
      <c r="A184" t="s">
        <v>307</v>
      </c>
      <c r="B184" t="s">
        <v>124</v>
      </c>
      <c r="C184" t="str">
        <f t="shared" si="18"/>
        <v>santtu.nieminen@utu.fi</v>
      </c>
      <c r="E184" t="s">
        <v>671</v>
      </c>
      <c r="F184">
        <f t="shared" si="19"/>
        <v>7</v>
      </c>
      <c r="G184">
        <f t="shared" si="20"/>
        <v>16</v>
      </c>
      <c r="H184" t="str">
        <f t="shared" si="21"/>
        <v>Nieminen</v>
      </c>
      <c r="I184" t="str">
        <f t="shared" si="22"/>
        <v>Santtu</v>
      </c>
      <c r="K184" t="str">
        <f t="shared" si="23"/>
        <v>Santtu Nieminen</v>
      </c>
      <c r="L184">
        <f t="shared" si="24"/>
        <v>7</v>
      </c>
      <c r="M184" t="str">
        <f t="shared" si="25"/>
        <v>Santtu</v>
      </c>
      <c r="N184" t="str">
        <f t="shared" si="26"/>
        <v>Nieminen</v>
      </c>
    </row>
    <row r="185" spans="1:14" x14ac:dyDescent="0.2">
      <c r="A185" t="s">
        <v>307</v>
      </c>
      <c r="B185" t="s">
        <v>80</v>
      </c>
      <c r="C185" t="str">
        <f t="shared" si="18"/>
        <v>saga.nieminen@utu.fi</v>
      </c>
      <c r="E185" t="s">
        <v>672</v>
      </c>
      <c r="F185">
        <f t="shared" si="19"/>
        <v>5</v>
      </c>
      <c r="G185">
        <f t="shared" si="20"/>
        <v>14</v>
      </c>
      <c r="H185" t="str">
        <f t="shared" si="21"/>
        <v>Nieminen</v>
      </c>
      <c r="I185" t="str">
        <f t="shared" si="22"/>
        <v>Saga</v>
      </c>
      <c r="K185" t="str">
        <f t="shared" si="23"/>
        <v>Saga Nieminen</v>
      </c>
      <c r="L185">
        <f t="shared" si="24"/>
        <v>5</v>
      </c>
      <c r="M185" t="str">
        <f t="shared" si="25"/>
        <v>Saga</v>
      </c>
      <c r="N185" t="str">
        <f t="shared" si="26"/>
        <v>Nieminen</v>
      </c>
    </row>
    <row r="186" spans="1:14" x14ac:dyDescent="0.2">
      <c r="A186" t="s">
        <v>307</v>
      </c>
      <c r="B186" t="s">
        <v>159</v>
      </c>
      <c r="C186" t="str">
        <f t="shared" si="18"/>
        <v>veera.nieminen@utu.fi</v>
      </c>
      <c r="E186" t="s">
        <v>673</v>
      </c>
      <c r="F186">
        <f t="shared" si="19"/>
        <v>6</v>
      </c>
      <c r="G186">
        <f t="shared" si="20"/>
        <v>15</v>
      </c>
      <c r="H186" t="str">
        <f t="shared" si="21"/>
        <v>Nieminen</v>
      </c>
      <c r="I186" t="str">
        <f t="shared" si="22"/>
        <v>Veera</v>
      </c>
      <c r="K186" t="str">
        <f t="shared" si="23"/>
        <v>Veera Nieminen</v>
      </c>
      <c r="L186">
        <f t="shared" si="24"/>
        <v>6</v>
      </c>
      <c r="M186" t="str">
        <f t="shared" si="25"/>
        <v>Veera</v>
      </c>
      <c r="N186" t="str">
        <f t="shared" si="26"/>
        <v>Nieminen</v>
      </c>
    </row>
    <row r="187" spans="1:14" x14ac:dyDescent="0.2">
      <c r="A187" t="s">
        <v>310</v>
      </c>
      <c r="B187" t="s">
        <v>35</v>
      </c>
      <c r="C187" t="str">
        <f t="shared" si="18"/>
        <v>ilmi.niinistö@utu.fi</v>
      </c>
      <c r="E187" t="s">
        <v>674</v>
      </c>
      <c r="F187">
        <f t="shared" si="19"/>
        <v>5</v>
      </c>
      <c r="G187">
        <f t="shared" si="20"/>
        <v>14</v>
      </c>
      <c r="H187" t="str">
        <f t="shared" si="21"/>
        <v>Niinistö</v>
      </c>
      <c r="I187" t="str">
        <f t="shared" si="22"/>
        <v>Ilmi</v>
      </c>
      <c r="K187" t="str">
        <f t="shared" si="23"/>
        <v>Ilmi Niinistö</v>
      </c>
      <c r="L187">
        <f t="shared" si="24"/>
        <v>5</v>
      </c>
      <c r="M187" t="str">
        <f t="shared" si="25"/>
        <v>Ilmi</v>
      </c>
      <c r="N187" t="str">
        <f t="shared" si="26"/>
        <v>Niinistö</v>
      </c>
    </row>
    <row r="188" spans="1:14" x14ac:dyDescent="0.2">
      <c r="A188" t="s">
        <v>312</v>
      </c>
      <c r="B188" t="s">
        <v>324</v>
      </c>
      <c r="C188" t="str">
        <f t="shared" si="18"/>
        <v>mimmi.noponen@utu.fi</v>
      </c>
      <c r="E188" t="s">
        <v>675</v>
      </c>
      <c r="F188">
        <f t="shared" si="19"/>
        <v>6</v>
      </c>
      <c r="G188">
        <f t="shared" si="20"/>
        <v>14</v>
      </c>
      <c r="H188" t="str">
        <f t="shared" si="21"/>
        <v>Noponen</v>
      </c>
      <c r="I188" t="str">
        <f t="shared" si="22"/>
        <v>Mimmi</v>
      </c>
      <c r="K188" t="str">
        <f t="shared" si="23"/>
        <v>Mimmi Noponen</v>
      </c>
      <c r="L188">
        <f t="shared" si="24"/>
        <v>6</v>
      </c>
      <c r="M188" t="str">
        <f t="shared" si="25"/>
        <v>Mimmi</v>
      </c>
      <c r="N188" t="str">
        <f t="shared" si="26"/>
        <v>Noponen</v>
      </c>
    </row>
    <row r="189" spans="1:14" x14ac:dyDescent="0.2">
      <c r="A189" t="s">
        <v>314</v>
      </c>
      <c r="B189" t="s">
        <v>71</v>
      </c>
      <c r="C189" t="str">
        <f t="shared" si="18"/>
        <v>juho-pietari.nordling@utu.fi</v>
      </c>
      <c r="E189" t="s">
        <v>676</v>
      </c>
      <c r="F189">
        <f t="shared" si="19"/>
        <v>13</v>
      </c>
      <c r="G189">
        <f t="shared" si="20"/>
        <v>22</v>
      </c>
      <c r="H189" t="str">
        <f t="shared" si="21"/>
        <v>Nordling</v>
      </c>
      <c r="I189" t="str">
        <f t="shared" si="22"/>
        <v>Juho-Pietari</v>
      </c>
      <c r="K189" t="str">
        <f t="shared" si="23"/>
        <v>Juho-Pietari Nordling</v>
      </c>
      <c r="L189">
        <f t="shared" si="24"/>
        <v>13</v>
      </c>
      <c r="M189" t="str">
        <f t="shared" si="25"/>
        <v>Juho-Pietari</v>
      </c>
      <c r="N189" t="str">
        <f t="shared" si="26"/>
        <v>Nordling</v>
      </c>
    </row>
    <row r="190" spans="1:14" x14ac:dyDescent="0.2">
      <c r="A190" t="s">
        <v>316</v>
      </c>
      <c r="B190" t="s">
        <v>413</v>
      </c>
      <c r="C190" t="str">
        <f t="shared" si="18"/>
        <v>olivia.noronen@utu.fi</v>
      </c>
      <c r="E190" t="s">
        <v>677</v>
      </c>
      <c r="F190">
        <f t="shared" si="19"/>
        <v>7</v>
      </c>
      <c r="G190">
        <f t="shared" si="20"/>
        <v>15</v>
      </c>
      <c r="H190" t="str">
        <f t="shared" si="21"/>
        <v>Noronen</v>
      </c>
      <c r="I190" t="str">
        <f t="shared" si="22"/>
        <v>Olivia</v>
      </c>
      <c r="K190" t="str">
        <f t="shared" si="23"/>
        <v>Olivia Noronen</v>
      </c>
      <c r="L190">
        <f t="shared" si="24"/>
        <v>7</v>
      </c>
      <c r="M190" t="str">
        <f t="shared" si="25"/>
        <v>Olivia</v>
      </c>
      <c r="N190" t="str">
        <f t="shared" si="26"/>
        <v>Noronen</v>
      </c>
    </row>
    <row r="191" spans="1:14" x14ac:dyDescent="0.2">
      <c r="A191" t="s">
        <v>318</v>
      </c>
      <c r="B191" t="s">
        <v>141</v>
      </c>
      <c r="C191" t="str">
        <f t="shared" si="18"/>
        <v>teemu.nurminen@utu.fi</v>
      </c>
      <c r="E191" t="s">
        <v>678</v>
      </c>
      <c r="F191">
        <f t="shared" si="19"/>
        <v>6</v>
      </c>
      <c r="G191">
        <f t="shared" si="20"/>
        <v>15</v>
      </c>
      <c r="H191" t="str">
        <f t="shared" si="21"/>
        <v>Nurminen</v>
      </c>
      <c r="I191" t="str">
        <f t="shared" si="22"/>
        <v>Teemu</v>
      </c>
      <c r="K191" t="str">
        <f t="shared" si="23"/>
        <v>Teemu Nurminen</v>
      </c>
      <c r="L191">
        <f t="shared" si="24"/>
        <v>6</v>
      </c>
      <c r="M191" t="str">
        <f t="shared" si="25"/>
        <v>Teemu</v>
      </c>
      <c r="N191" t="str">
        <f t="shared" si="26"/>
        <v>Nurminen</v>
      </c>
    </row>
    <row r="192" spans="1:14" x14ac:dyDescent="0.2">
      <c r="A192" t="s">
        <v>320</v>
      </c>
      <c r="B192" t="s">
        <v>380</v>
      </c>
      <c r="C192" t="str">
        <f t="shared" si="18"/>
        <v>iida.nykänen@utu.fi</v>
      </c>
      <c r="E192" t="s">
        <v>679</v>
      </c>
      <c r="F192">
        <f t="shared" si="19"/>
        <v>5</v>
      </c>
      <c r="G192">
        <f t="shared" si="20"/>
        <v>13</v>
      </c>
      <c r="H192" t="str">
        <f t="shared" si="21"/>
        <v>Nykänen</v>
      </c>
      <c r="I192" t="str">
        <f t="shared" si="22"/>
        <v>Iida</v>
      </c>
      <c r="K192" t="str">
        <f t="shared" si="23"/>
        <v>Iida Nykänen</v>
      </c>
      <c r="L192">
        <f t="shared" si="24"/>
        <v>5</v>
      </c>
      <c r="M192" t="str">
        <f t="shared" si="25"/>
        <v>Iida</v>
      </c>
      <c r="N192" t="str">
        <f t="shared" si="26"/>
        <v>Nykänen</v>
      </c>
    </row>
    <row r="193" spans="1:14" x14ac:dyDescent="0.2">
      <c r="A193" t="s">
        <v>322</v>
      </c>
      <c r="B193" t="s">
        <v>293</v>
      </c>
      <c r="C193" t="str">
        <f t="shared" si="18"/>
        <v>aada.oinonen@utu.fi</v>
      </c>
      <c r="E193" t="s">
        <v>680</v>
      </c>
      <c r="F193">
        <f t="shared" si="19"/>
        <v>5</v>
      </c>
      <c r="G193">
        <f t="shared" si="20"/>
        <v>13</v>
      </c>
      <c r="H193" t="str">
        <f t="shared" si="21"/>
        <v>Oinonen</v>
      </c>
      <c r="I193" t="str">
        <f t="shared" si="22"/>
        <v>Aada</v>
      </c>
      <c r="K193" t="str">
        <f t="shared" si="23"/>
        <v>Aada Oinonen</v>
      </c>
      <c r="L193">
        <f t="shared" si="24"/>
        <v>5</v>
      </c>
      <c r="M193" t="str">
        <f t="shared" si="25"/>
        <v>Aada</v>
      </c>
      <c r="N193" t="str">
        <f t="shared" si="26"/>
        <v>Oinonen</v>
      </c>
    </row>
    <row r="194" spans="1:14" x14ac:dyDescent="0.2">
      <c r="A194" t="s">
        <v>323</v>
      </c>
      <c r="B194" t="s">
        <v>172</v>
      </c>
      <c r="C194" t="str">
        <f t="shared" si="18"/>
        <v>joel.ollanketo@utu.fi</v>
      </c>
      <c r="E194" t="s">
        <v>681</v>
      </c>
      <c r="F194">
        <f t="shared" si="19"/>
        <v>5</v>
      </c>
      <c r="G194">
        <f t="shared" si="20"/>
        <v>15</v>
      </c>
      <c r="H194" t="str">
        <f t="shared" si="21"/>
        <v>Ollanketo</v>
      </c>
      <c r="I194" t="str">
        <f t="shared" si="22"/>
        <v>Joel</v>
      </c>
      <c r="K194" t="str">
        <f t="shared" si="23"/>
        <v>Joel Ollanketo</v>
      </c>
      <c r="L194">
        <f t="shared" si="24"/>
        <v>5</v>
      </c>
      <c r="M194" t="str">
        <f t="shared" si="25"/>
        <v>Joel</v>
      </c>
      <c r="N194" t="str">
        <f t="shared" si="26"/>
        <v>Ollanketo</v>
      </c>
    </row>
    <row r="195" spans="1:14" x14ac:dyDescent="0.2">
      <c r="A195" t="s">
        <v>325</v>
      </c>
      <c r="B195" t="s">
        <v>178</v>
      </c>
      <c r="C195" t="str">
        <f t="shared" ref="C195:C258" si="27">LOWER(B195)&amp;"."&amp;LOWER(A195)&amp;"@utu.fi"</f>
        <v>tomi.paassilta@utu.fi</v>
      </c>
      <c r="E195" t="s">
        <v>682</v>
      </c>
      <c r="F195">
        <f t="shared" ref="F195:F258" si="28">LEN(E195)-LEN(RIGHT(E195,LEN(E195)-FIND(".",E195)))</f>
        <v>5</v>
      </c>
      <c r="G195">
        <f t="shared" ref="G195:G258" si="29">LEN(E195)-LEN(RIGHT(E195,LEN(E195)-FIND("@",E195)))</f>
        <v>15</v>
      </c>
      <c r="H195" t="str">
        <f t="shared" ref="H195:H258" si="30">PROPER(LEFT(RIGHT(E195,LEN(E195)-FIND(".",E195,1)),FIND("@",RIGHT(E195,LEN(E195)-FIND(".",E195,1)),1)-1))</f>
        <v>Paassilta</v>
      </c>
      <c r="I195" t="str">
        <f t="shared" ref="I195:I258" si="31">PROPER(LEFT(E195, SEARCH(".", E195)-1))</f>
        <v>Tomi</v>
      </c>
      <c r="K195" t="str">
        <f t="shared" ref="K195:K258" si="32">PROPER(I195&amp;" "&amp;H195)</f>
        <v>Tomi Paassilta</v>
      </c>
      <c r="L195">
        <f t="shared" ref="L195:L258" si="33">LEN(K195)-LEN(RIGHT(K195,LEN(K195)-FIND(" ",K195)))</f>
        <v>5</v>
      </c>
      <c r="M195" t="str">
        <f t="shared" ref="M195:M258" si="34">LEFT(K195, SEARCH(" ", K195)-1)</f>
        <v>Tomi</v>
      </c>
      <c r="N195" t="str">
        <f t="shared" ref="N195:N258" si="35">RIGHT(K195,LEN(K195)-FIND(" ",K195))</f>
        <v>Paassilta</v>
      </c>
    </row>
    <row r="196" spans="1:14" x14ac:dyDescent="0.2">
      <c r="A196" t="s">
        <v>327</v>
      </c>
      <c r="B196" t="s">
        <v>137</v>
      </c>
      <c r="C196" t="str">
        <f t="shared" si="27"/>
        <v>nea.paavola@utu.fi</v>
      </c>
      <c r="E196" t="s">
        <v>683</v>
      </c>
      <c r="F196">
        <f t="shared" si="28"/>
        <v>4</v>
      </c>
      <c r="G196">
        <f t="shared" si="29"/>
        <v>12</v>
      </c>
      <c r="H196" t="str">
        <f t="shared" si="30"/>
        <v>Paavola</v>
      </c>
      <c r="I196" t="str">
        <f t="shared" si="31"/>
        <v>Nea</v>
      </c>
      <c r="K196" t="str">
        <f t="shared" si="32"/>
        <v>Nea Paavola</v>
      </c>
      <c r="L196">
        <f t="shared" si="33"/>
        <v>4</v>
      </c>
      <c r="M196" t="str">
        <f t="shared" si="34"/>
        <v>Nea</v>
      </c>
      <c r="N196" t="str">
        <f t="shared" si="35"/>
        <v>Paavola</v>
      </c>
    </row>
    <row r="197" spans="1:14" x14ac:dyDescent="0.2">
      <c r="A197" t="s">
        <v>329</v>
      </c>
      <c r="B197" t="s">
        <v>79</v>
      </c>
      <c r="C197" t="str">
        <f t="shared" si="27"/>
        <v>kalle.palmroth@utu.fi</v>
      </c>
      <c r="E197" t="s">
        <v>684</v>
      </c>
      <c r="F197">
        <f t="shared" si="28"/>
        <v>6</v>
      </c>
      <c r="G197">
        <f t="shared" si="29"/>
        <v>15</v>
      </c>
      <c r="H197" t="str">
        <f t="shared" si="30"/>
        <v>Palmroth</v>
      </c>
      <c r="I197" t="str">
        <f t="shared" si="31"/>
        <v>Kalle</v>
      </c>
      <c r="K197" t="str">
        <f t="shared" si="32"/>
        <v>Kalle Palmroth</v>
      </c>
      <c r="L197">
        <f t="shared" si="33"/>
        <v>6</v>
      </c>
      <c r="M197" t="str">
        <f t="shared" si="34"/>
        <v>Kalle</v>
      </c>
      <c r="N197" t="str">
        <f t="shared" si="35"/>
        <v>Palmroth</v>
      </c>
    </row>
    <row r="198" spans="1:14" x14ac:dyDescent="0.2">
      <c r="A198" t="s">
        <v>330</v>
      </c>
      <c r="B198" t="s">
        <v>270</v>
      </c>
      <c r="C198" t="str">
        <f t="shared" si="27"/>
        <v>rasmus.pappila@utu.fi</v>
      </c>
      <c r="E198" t="s">
        <v>685</v>
      </c>
      <c r="F198">
        <f t="shared" si="28"/>
        <v>7</v>
      </c>
      <c r="G198">
        <f t="shared" si="29"/>
        <v>15</v>
      </c>
      <c r="H198" t="str">
        <f t="shared" si="30"/>
        <v>Pappila</v>
      </c>
      <c r="I198" t="str">
        <f t="shared" si="31"/>
        <v>Rasmus</v>
      </c>
      <c r="K198" t="str">
        <f t="shared" si="32"/>
        <v>Rasmus Pappila</v>
      </c>
      <c r="L198">
        <f t="shared" si="33"/>
        <v>7</v>
      </c>
      <c r="M198" t="str">
        <f t="shared" si="34"/>
        <v>Rasmus</v>
      </c>
      <c r="N198" t="str">
        <f t="shared" si="35"/>
        <v>Pappila</v>
      </c>
    </row>
    <row r="199" spans="1:14" x14ac:dyDescent="0.2">
      <c r="A199" t="s">
        <v>331</v>
      </c>
      <c r="B199" t="s">
        <v>100</v>
      </c>
      <c r="C199" t="str">
        <f t="shared" si="27"/>
        <v>jussi.parviala@utu.fi</v>
      </c>
      <c r="E199" t="s">
        <v>686</v>
      </c>
      <c r="F199">
        <f t="shared" si="28"/>
        <v>6</v>
      </c>
      <c r="G199">
        <f t="shared" si="29"/>
        <v>15</v>
      </c>
      <c r="H199" t="str">
        <f t="shared" si="30"/>
        <v>Parviala</v>
      </c>
      <c r="I199" t="str">
        <f t="shared" si="31"/>
        <v>Jussi</v>
      </c>
      <c r="K199" t="str">
        <f t="shared" si="32"/>
        <v>Jussi Parviala</v>
      </c>
      <c r="L199">
        <f t="shared" si="33"/>
        <v>6</v>
      </c>
      <c r="M199" t="str">
        <f t="shared" si="34"/>
        <v>Jussi</v>
      </c>
      <c r="N199" t="str">
        <f t="shared" si="35"/>
        <v>Parviala</v>
      </c>
    </row>
    <row r="200" spans="1:14" x14ac:dyDescent="0.2">
      <c r="A200" t="s">
        <v>333</v>
      </c>
      <c r="B200" t="s">
        <v>116</v>
      </c>
      <c r="C200" t="str">
        <f t="shared" si="27"/>
        <v>sofia.pehkonen@utu.fi</v>
      </c>
      <c r="E200" t="s">
        <v>687</v>
      </c>
      <c r="F200">
        <f t="shared" si="28"/>
        <v>6</v>
      </c>
      <c r="G200">
        <f t="shared" si="29"/>
        <v>15</v>
      </c>
      <c r="H200" t="str">
        <f t="shared" si="30"/>
        <v>Pehkonen</v>
      </c>
      <c r="I200" t="str">
        <f t="shared" si="31"/>
        <v>Sofia</v>
      </c>
      <c r="K200" t="str">
        <f t="shared" si="32"/>
        <v>Sofia Pehkonen</v>
      </c>
      <c r="L200">
        <f t="shared" si="33"/>
        <v>6</v>
      </c>
      <c r="M200" t="str">
        <f t="shared" si="34"/>
        <v>Sofia</v>
      </c>
      <c r="N200" t="str">
        <f t="shared" si="35"/>
        <v>Pehkonen</v>
      </c>
    </row>
    <row r="201" spans="1:14" x14ac:dyDescent="0.2">
      <c r="A201" t="s">
        <v>335</v>
      </c>
      <c r="B201" t="s">
        <v>402</v>
      </c>
      <c r="C201" t="str">
        <f t="shared" si="27"/>
        <v>nikolai.pellinen@utu.fi</v>
      </c>
      <c r="E201" t="s">
        <v>688</v>
      </c>
      <c r="F201">
        <f t="shared" si="28"/>
        <v>8</v>
      </c>
      <c r="G201">
        <f t="shared" si="29"/>
        <v>17</v>
      </c>
      <c r="H201" t="str">
        <f t="shared" si="30"/>
        <v>Pellinen</v>
      </c>
      <c r="I201" t="str">
        <f t="shared" si="31"/>
        <v>Nikolai</v>
      </c>
      <c r="K201" t="str">
        <f t="shared" si="32"/>
        <v>Nikolai Pellinen</v>
      </c>
      <c r="L201">
        <f t="shared" si="33"/>
        <v>8</v>
      </c>
      <c r="M201" t="str">
        <f t="shared" si="34"/>
        <v>Nikolai</v>
      </c>
      <c r="N201" t="str">
        <f t="shared" si="35"/>
        <v>Pellinen</v>
      </c>
    </row>
    <row r="202" spans="1:14" x14ac:dyDescent="0.2">
      <c r="A202" t="s">
        <v>336</v>
      </c>
      <c r="B202" t="s">
        <v>197</v>
      </c>
      <c r="C202" t="str">
        <f t="shared" si="27"/>
        <v>roni.peltoniemi@utu.fi</v>
      </c>
      <c r="E202" t="s">
        <v>689</v>
      </c>
      <c r="F202">
        <f t="shared" si="28"/>
        <v>5</v>
      </c>
      <c r="G202">
        <f t="shared" si="29"/>
        <v>16</v>
      </c>
      <c r="H202" t="str">
        <f t="shared" si="30"/>
        <v>Peltoniemi</v>
      </c>
      <c r="I202" t="str">
        <f t="shared" si="31"/>
        <v>Roni</v>
      </c>
      <c r="K202" t="str">
        <f t="shared" si="32"/>
        <v>Roni Peltoniemi</v>
      </c>
      <c r="L202">
        <f t="shared" si="33"/>
        <v>5</v>
      </c>
      <c r="M202" t="str">
        <f t="shared" si="34"/>
        <v>Roni</v>
      </c>
      <c r="N202" t="str">
        <f t="shared" si="35"/>
        <v>Peltoniemi</v>
      </c>
    </row>
    <row r="203" spans="1:14" x14ac:dyDescent="0.2">
      <c r="A203" t="s">
        <v>337</v>
      </c>
      <c r="B203" t="s">
        <v>262</v>
      </c>
      <c r="C203" t="str">
        <f t="shared" si="27"/>
        <v>anni.penttilä@utu.fi</v>
      </c>
      <c r="E203" t="s">
        <v>690</v>
      </c>
      <c r="F203">
        <f t="shared" si="28"/>
        <v>5</v>
      </c>
      <c r="G203">
        <f t="shared" si="29"/>
        <v>14</v>
      </c>
      <c r="H203" t="str">
        <f t="shared" si="30"/>
        <v>Penttilä</v>
      </c>
      <c r="I203" t="str">
        <f t="shared" si="31"/>
        <v>Anni</v>
      </c>
      <c r="K203" t="str">
        <f t="shared" si="32"/>
        <v>Anni Penttilä</v>
      </c>
      <c r="L203">
        <f t="shared" si="33"/>
        <v>5</v>
      </c>
      <c r="M203" t="str">
        <f t="shared" si="34"/>
        <v>Anni</v>
      </c>
      <c r="N203" t="str">
        <f t="shared" si="35"/>
        <v>Penttilä</v>
      </c>
    </row>
    <row r="204" spans="1:14" x14ac:dyDescent="0.2">
      <c r="A204" t="s">
        <v>338</v>
      </c>
      <c r="B204" t="s">
        <v>209</v>
      </c>
      <c r="C204" t="str">
        <f t="shared" si="27"/>
        <v>jenni.pihlajavesi@utu.fi</v>
      </c>
      <c r="E204" t="s">
        <v>691</v>
      </c>
      <c r="F204">
        <f t="shared" si="28"/>
        <v>6</v>
      </c>
      <c r="G204">
        <f t="shared" si="29"/>
        <v>18</v>
      </c>
      <c r="H204" t="str">
        <f t="shared" si="30"/>
        <v>Pihlajavesi</v>
      </c>
      <c r="I204" t="str">
        <f t="shared" si="31"/>
        <v>Jenni</v>
      </c>
      <c r="K204" t="str">
        <f t="shared" si="32"/>
        <v>Jenni Pihlajavesi</v>
      </c>
      <c r="L204">
        <f t="shared" si="33"/>
        <v>6</v>
      </c>
      <c r="M204" t="str">
        <f t="shared" si="34"/>
        <v>Jenni</v>
      </c>
      <c r="N204" t="str">
        <f t="shared" si="35"/>
        <v>Pihlajavesi</v>
      </c>
    </row>
    <row r="205" spans="1:14" x14ac:dyDescent="0.2">
      <c r="A205" t="s">
        <v>340</v>
      </c>
      <c r="B205" t="s">
        <v>256</v>
      </c>
      <c r="C205" t="str">
        <f t="shared" si="27"/>
        <v>juho.pohjanmaa@utu.fi</v>
      </c>
      <c r="E205" t="s">
        <v>692</v>
      </c>
      <c r="F205">
        <f t="shared" si="28"/>
        <v>5</v>
      </c>
      <c r="G205">
        <f t="shared" si="29"/>
        <v>15</v>
      </c>
      <c r="H205" t="str">
        <f t="shared" si="30"/>
        <v>Pohjanmaa</v>
      </c>
      <c r="I205" t="str">
        <f t="shared" si="31"/>
        <v>Juho</v>
      </c>
      <c r="K205" t="str">
        <f t="shared" si="32"/>
        <v>Juho Pohjanmaa</v>
      </c>
      <c r="L205">
        <f t="shared" si="33"/>
        <v>5</v>
      </c>
      <c r="M205" t="str">
        <f t="shared" si="34"/>
        <v>Juho</v>
      </c>
      <c r="N205" t="str">
        <f t="shared" si="35"/>
        <v>Pohjanmaa</v>
      </c>
    </row>
    <row r="206" spans="1:14" x14ac:dyDescent="0.2">
      <c r="A206" t="s">
        <v>341</v>
      </c>
      <c r="B206" t="s">
        <v>452</v>
      </c>
      <c r="C206" t="str">
        <f t="shared" si="27"/>
        <v>alex.pohjantuli@utu.fi</v>
      </c>
      <c r="E206" t="s">
        <v>693</v>
      </c>
      <c r="F206">
        <f t="shared" si="28"/>
        <v>5</v>
      </c>
      <c r="G206">
        <f t="shared" si="29"/>
        <v>16</v>
      </c>
      <c r="H206" t="str">
        <f t="shared" si="30"/>
        <v>Pohjantuli</v>
      </c>
      <c r="I206" t="str">
        <f t="shared" si="31"/>
        <v>Alex</v>
      </c>
      <c r="K206" t="str">
        <f t="shared" si="32"/>
        <v>Alex Pohjantuli</v>
      </c>
      <c r="L206">
        <f t="shared" si="33"/>
        <v>5</v>
      </c>
      <c r="M206" t="str">
        <f t="shared" si="34"/>
        <v>Alex</v>
      </c>
      <c r="N206" t="str">
        <f t="shared" si="35"/>
        <v>Pohjantuli</v>
      </c>
    </row>
    <row r="207" spans="1:14" x14ac:dyDescent="0.2">
      <c r="A207" t="s">
        <v>342</v>
      </c>
      <c r="B207" t="s">
        <v>199</v>
      </c>
      <c r="C207" t="str">
        <f t="shared" si="27"/>
        <v>katri.puhtila@utu.fi</v>
      </c>
      <c r="E207" t="s">
        <v>694</v>
      </c>
      <c r="F207">
        <f t="shared" si="28"/>
        <v>6</v>
      </c>
      <c r="G207">
        <f t="shared" si="29"/>
        <v>14</v>
      </c>
      <c r="H207" t="str">
        <f t="shared" si="30"/>
        <v>Puhtila</v>
      </c>
      <c r="I207" t="str">
        <f t="shared" si="31"/>
        <v>Katri</v>
      </c>
      <c r="K207" t="str">
        <f t="shared" si="32"/>
        <v>Katri Puhtila</v>
      </c>
      <c r="L207">
        <f t="shared" si="33"/>
        <v>6</v>
      </c>
      <c r="M207" t="str">
        <f t="shared" si="34"/>
        <v>Katri</v>
      </c>
      <c r="N207" t="str">
        <f t="shared" si="35"/>
        <v>Puhtila</v>
      </c>
    </row>
    <row r="208" spans="1:14" x14ac:dyDescent="0.2">
      <c r="A208" t="s">
        <v>344</v>
      </c>
      <c r="B208" t="s">
        <v>144</v>
      </c>
      <c r="C208" t="str">
        <f t="shared" si="27"/>
        <v>pihla.punkari@utu.fi</v>
      </c>
      <c r="E208" t="s">
        <v>695</v>
      </c>
      <c r="F208">
        <f t="shared" si="28"/>
        <v>6</v>
      </c>
      <c r="G208">
        <f t="shared" si="29"/>
        <v>14</v>
      </c>
      <c r="H208" t="str">
        <f t="shared" si="30"/>
        <v>Punkari</v>
      </c>
      <c r="I208" t="str">
        <f t="shared" si="31"/>
        <v>Pihla</v>
      </c>
      <c r="K208" t="str">
        <f t="shared" si="32"/>
        <v>Pihla Punkari</v>
      </c>
      <c r="L208">
        <f t="shared" si="33"/>
        <v>6</v>
      </c>
      <c r="M208" t="str">
        <f t="shared" si="34"/>
        <v>Pihla</v>
      </c>
      <c r="N208" t="str">
        <f t="shared" si="35"/>
        <v>Punkari</v>
      </c>
    </row>
    <row r="209" spans="1:14" x14ac:dyDescent="0.2">
      <c r="A209" t="s">
        <v>345</v>
      </c>
      <c r="B209" t="s">
        <v>313</v>
      </c>
      <c r="C209" t="str">
        <f t="shared" si="27"/>
        <v>kaarlo.puurunen@utu.fi</v>
      </c>
      <c r="E209" t="s">
        <v>696</v>
      </c>
      <c r="F209">
        <f t="shared" si="28"/>
        <v>7</v>
      </c>
      <c r="G209">
        <f t="shared" si="29"/>
        <v>16</v>
      </c>
      <c r="H209" t="str">
        <f t="shared" si="30"/>
        <v>Puurunen</v>
      </c>
      <c r="I209" t="str">
        <f t="shared" si="31"/>
        <v>Kaarlo</v>
      </c>
      <c r="K209" t="str">
        <f t="shared" si="32"/>
        <v>Kaarlo Puurunen</v>
      </c>
      <c r="L209">
        <f t="shared" si="33"/>
        <v>7</v>
      </c>
      <c r="M209" t="str">
        <f t="shared" si="34"/>
        <v>Kaarlo</v>
      </c>
      <c r="N209" t="str">
        <f t="shared" si="35"/>
        <v>Puurunen</v>
      </c>
    </row>
    <row r="210" spans="1:14" x14ac:dyDescent="0.2">
      <c r="A210" t="s">
        <v>345</v>
      </c>
      <c r="B210" t="s">
        <v>394</v>
      </c>
      <c r="C210" t="str">
        <f t="shared" si="27"/>
        <v>tuuli.puurunen@utu.fi</v>
      </c>
      <c r="E210" t="s">
        <v>697</v>
      </c>
      <c r="F210">
        <f t="shared" si="28"/>
        <v>6</v>
      </c>
      <c r="G210">
        <f t="shared" si="29"/>
        <v>15</v>
      </c>
      <c r="H210" t="str">
        <f t="shared" si="30"/>
        <v>Puurunen</v>
      </c>
      <c r="I210" t="str">
        <f t="shared" si="31"/>
        <v>Tuuli</v>
      </c>
      <c r="K210" t="str">
        <f t="shared" si="32"/>
        <v>Tuuli Puurunen</v>
      </c>
      <c r="L210">
        <f t="shared" si="33"/>
        <v>6</v>
      </c>
      <c r="M210" t="str">
        <f t="shared" si="34"/>
        <v>Tuuli</v>
      </c>
      <c r="N210" t="str">
        <f t="shared" si="35"/>
        <v>Puurunen</v>
      </c>
    </row>
    <row r="211" spans="1:14" x14ac:dyDescent="0.2">
      <c r="A211" t="s">
        <v>348</v>
      </c>
      <c r="B211" t="s">
        <v>347</v>
      </c>
      <c r="C211" t="str">
        <f t="shared" si="27"/>
        <v>milla.pyymäki@utu.fi</v>
      </c>
      <c r="E211" t="s">
        <v>698</v>
      </c>
      <c r="F211">
        <f t="shared" si="28"/>
        <v>6</v>
      </c>
      <c r="G211">
        <f t="shared" si="29"/>
        <v>14</v>
      </c>
      <c r="H211" t="str">
        <f t="shared" si="30"/>
        <v>Pyymäki</v>
      </c>
      <c r="I211" t="str">
        <f t="shared" si="31"/>
        <v>Milla</v>
      </c>
      <c r="K211" t="str">
        <f t="shared" si="32"/>
        <v>Milla Pyymäki</v>
      </c>
      <c r="L211">
        <f t="shared" si="33"/>
        <v>6</v>
      </c>
      <c r="M211" t="str">
        <f t="shared" si="34"/>
        <v>Milla</v>
      </c>
      <c r="N211" t="str">
        <f t="shared" si="35"/>
        <v>Pyymäki</v>
      </c>
    </row>
    <row r="212" spans="1:14" x14ac:dyDescent="0.2">
      <c r="A212" t="s">
        <v>349</v>
      </c>
      <c r="B212" t="s">
        <v>168</v>
      </c>
      <c r="C212" t="str">
        <f t="shared" si="27"/>
        <v>aliisa.pölkki@utu.fi</v>
      </c>
      <c r="E212" t="s">
        <v>699</v>
      </c>
      <c r="F212">
        <f t="shared" si="28"/>
        <v>7</v>
      </c>
      <c r="G212">
        <f t="shared" si="29"/>
        <v>14</v>
      </c>
      <c r="H212" t="str">
        <f t="shared" si="30"/>
        <v>Pölkki</v>
      </c>
      <c r="I212" t="str">
        <f t="shared" si="31"/>
        <v>Aliisa</v>
      </c>
      <c r="K212" t="str">
        <f t="shared" si="32"/>
        <v>Aliisa Pölkki</v>
      </c>
      <c r="L212">
        <f t="shared" si="33"/>
        <v>7</v>
      </c>
      <c r="M212" t="str">
        <f t="shared" si="34"/>
        <v>Aliisa</v>
      </c>
      <c r="N212" t="str">
        <f t="shared" si="35"/>
        <v>Pölkki</v>
      </c>
    </row>
    <row r="213" spans="1:14" x14ac:dyDescent="0.2">
      <c r="A213" t="s">
        <v>351</v>
      </c>
      <c r="B213" t="s">
        <v>64</v>
      </c>
      <c r="C213" t="str">
        <f t="shared" si="27"/>
        <v>zhenzhen.pöyry@utu.fi</v>
      </c>
      <c r="E213" t="s">
        <v>700</v>
      </c>
      <c r="F213">
        <f t="shared" si="28"/>
        <v>9</v>
      </c>
      <c r="G213">
        <f t="shared" si="29"/>
        <v>15</v>
      </c>
      <c r="H213" t="str">
        <f t="shared" si="30"/>
        <v>Pöyry</v>
      </c>
      <c r="I213" t="str">
        <f t="shared" si="31"/>
        <v>Zhenzhen</v>
      </c>
      <c r="K213" t="str">
        <f t="shared" si="32"/>
        <v>Zhenzhen Pöyry</v>
      </c>
      <c r="L213">
        <f t="shared" si="33"/>
        <v>9</v>
      </c>
      <c r="M213" t="str">
        <f t="shared" si="34"/>
        <v>Zhenzhen</v>
      </c>
      <c r="N213" t="str">
        <f t="shared" si="35"/>
        <v>Pöyry</v>
      </c>
    </row>
    <row r="214" spans="1:14" x14ac:dyDescent="0.2">
      <c r="A214" t="s">
        <v>352</v>
      </c>
      <c r="B214" t="s">
        <v>164</v>
      </c>
      <c r="C214" t="str">
        <f t="shared" si="27"/>
        <v>topias.raittio@utu.fi</v>
      </c>
      <c r="E214" t="s">
        <v>701</v>
      </c>
      <c r="F214">
        <f t="shared" si="28"/>
        <v>7</v>
      </c>
      <c r="G214">
        <f t="shared" si="29"/>
        <v>15</v>
      </c>
      <c r="H214" t="str">
        <f t="shared" si="30"/>
        <v>Raittio</v>
      </c>
      <c r="I214" t="str">
        <f t="shared" si="31"/>
        <v>Topias</v>
      </c>
      <c r="K214" t="str">
        <f t="shared" si="32"/>
        <v>Topias Raittio</v>
      </c>
      <c r="L214">
        <f t="shared" si="33"/>
        <v>7</v>
      </c>
      <c r="M214" t="str">
        <f t="shared" si="34"/>
        <v>Topias</v>
      </c>
      <c r="N214" t="str">
        <f t="shared" si="35"/>
        <v>Raittio</v>
      </c>
    </row>
    <row r="215" spans="1:14" x14ac:dyDescent="0.2">
      <c r="A215" t="s">
        <v>353</v>
      </c>
      <c r="B215" t="s">
        <v>319</v>
      </c>
      <c r="C215" t="str">
        <f t="shared" si="27"/>
        <v>joakim.rantapää@utu.fi</v>
      </c>
      <c r="E215" t="s">
        <v>702</v>
      </c>
      <c r="F215">
        <f t="shared" si="28"/>
        <v>7</v>
      </c>
      <c r="G215">
        <f t="shared" si="29"/>
        <v>16</v>
      </c>
      <c r="H215" t="str">
        <f t="shared" si="30"/>
        <v>Rantapää</v>
      </c>
      <c r="I215" t="str">
        <f t="shared" si="31"/>
        <v>Joakim</v>
      </c>
      <c r="K215" t="str">
        <f t="shared" si="32"/>
        <v>Joakim Rantapää</v>
      </c>
      <c r="L215">
        <f t="shared" si="33"/>
        <v>7</v>
      </c>
      <c r="M215" t="str">
        <f t="shared" si="34"/>
        <v>Joakim</v>
      </c>
      <c r="N215" t="str">
        <f t="shared" si="35"/>
        <v>Rantapää</v>
      </c>
    </row>
    <row r="216" spans="1:14" x14ac:dyDescent="0.2">
      <c r="A216" t="s">
        <v>354</v>
      </c>
      <c r="B216" t="s">
        <v>447</v>
      </c>
      <c r="C216" t="str">
        <f t="shared" si="27"/>
        <v>emil.rantasalo@utu.fi</v>
      </c>
      <c r="E216" t="s">
        <v>703</v>
      </c>
      <c r="F216">
        <f t="shared" si="28"/>
        <v>5</v>
      </c>
      <c r="G216">
        <f t="shared" si="29"/>
        <v>15</v>
      </c>
      <c r="H216" t="str">
        <f t="shared" si="30"/>
        <v>Rantasalo</v>
      </c>
      <c r="I216" t="str">
        <f t="shared" si="31"/>
        <v>Emil</v>
      </c>
      <c r="K216" t="str">
        <f t="shared" si="32"/>
        <v>Emil Rantasalo</v>
      </c>
      <c r="L216">
        <f t="shared" si="33"/>
        <v>5</v>
      </c>
      <c r="M216" t="str">
        <f t="shared" si="34"/>
        <v>Emil</v>
      </c>
      <c r="N216" t="str">
        <f t="shared" si="35"/>
        <v>Rantasalo</v>
      </c>
    </row>
    <row r="217" spans="1:14" x14ac:dyDescent="0.2">
      <c r="A217" t="s">
        <v>356</v>
      </c>
      <c r="B217" t="s">
        <v>195</v>
      </c>
      <c r="C217" t="str">
        <f t="shared" si="27"/>
        <v>salla.rauhanen@utu.fi</v>
      </c>
      <c r="E217" t="s">
        <v>704</v>
      </c>
      <c r="F217">
        <f t="shared" si="28"/>
        <v>6</v>
      </c>
      <c r="G217">
        <f t="shared" si="29"/>
        <v>15</v>
      </c>
      <c r="H217" t="str">
        <f t="shared" si="30"/>
        <v>Rauhanen</v>
      </c>
      <c r="I217" t="str">
        <f t="shared" si="31"/>
        <v>Salla</v>
      </c>
      <c r="K217" t="str">
        <f t="shared" si="32"/>
        <v>Salla Rauhanen</v>
      </c>
      <c r="L217">
        <f t="shared" si="33"/>
        <v>6</v>
      </c>
      <c r="M217" t="str">
        <f t="shared" si="34"/>
        <v>Salla</v>
      </c>
      <c r="N217" t="str">
        <f t="shared" si="35"/>
        <v>Rauhanen</v>
      </c>
    </row>
    <row r="218" spans="1:14" x14ac:dyDescent="0.2">
      <c r="A218" t="s">
        <v>357</v>
      </c>
      <c r="B218" t="s">
        <v>479</v>
      </c>
      <c r="C218" t="str">
        <f t="shared" si="27"/>
        <v>rami.raukko@utu.fi</v>
      </c>
      <c r="E218" t="s">
        <v>705</v>
      </c>
      <c r="F218">
        <f t="shared" si="28"/>
        <v>5</v>
      </c>
      <c r="G218">
        <f t="shared" si="29"/>
        <v>12</v>
      </c>
      <c r="H218" t="str">
        <f t="shared" si="30"/>
        <v>Raukko</v>
      </c>
      <c r="I218" t="str">
        <f t="shared" si="31"/>
        <v>Rami</v>
      </c>
      <c r="K218" t="str">
        <f t="shared" si="32"/>
        <v>Rami Raukko</v>
      </c>
      <c r="L218">
        <f t="shared" si="33"/>
        <v>5</v>
      </c>
      <c r="M218" t="str">
        <f t="shared" si="34"/>
        <v>Rami</v>
      </c>
      <c r="N218" t="str">
        <f t="shared" si="35"/>
        <v>Raukko</v>
      </c>
    </row>
    <row r="219" spans="1:14" x14ac:dyDescent="0.2">
      <c r="A219" t="s">
        <v>358</v>
      </c>
      <c r="B219" t="s">
        <v>68</v>
      </c>
      <c r="C219" t="str">
        <f t="shared" si="27"/>
        <v>adele.raunio@utu.fi</v>
      </c>
      <c r="E219" t="s">
        <v>706</v>
      </c>
      <c r="F219">
        <f t="shared" si="28"/>
        <v>6</v>
      </c>
      <c r="G219">
        <f t="shared" si="29"/>
        <v>13</v>
      </c>
      <c r="H219" t="str">
        <f t="shared" si="30"/>
        <v>Raunio</v>
      </c>
      <c r="I219" t="str">
        <f t="shared" si="31"/>
        <v>Adele</v>
      </c>
      <c r="K219" t="str">
        <f t="shared" si="32"/>
        <v>Adele Raunio</v>
      </c>
      <c r="L219">
        <f t="shared" si="33"/>
        <v>6</v>
      </c>
      <c r="M219" t="str">
        <f t="shared" si="34"/>
        <v>Adele</v>
      </c>
      <c r="N219" t="str">
        <f t="shared" si="35"/>
        <v>Raunio</v>
      </c>
    </row>
    <row r="220" spans="1:14" x14ac:dyDescent="0.2">
      <c r="A220" t="s">
        <v>360</v>
      </c>
      <c r="B220" t="s">
        <v>229</v>
      </c>
      <c r="C220" t="str">
        <f t="shared" si="27"/>
        <v>topi.raussi@utu.fi</v>
      </c>
      <c r="E220" t="s">
        <v>707</v>
      </c>
      <c r="F220">
        <f t="shared" si="28"/>
        <v>5</v>
      </c>
      <c r="G220">
        <f t="shared" si="29"/>
        <v>12</v>
      </c>
      <c r="H220" t="str">
        <f t="shared" si="30"/>
        <v>Raussi</v>
      </c>
      <c r="I220" t="str">
        <f t="shared" si="31"/>
        <v>Topi</v>
      </c>
      <c r="K220" t="str">
        <f t="shared" si="32"/>
        <v>Topi Raussi</v>
      </c>
      <c r="L220">
        <f t="shared" si="33"/>
        <v>5</v>
      </c>
      <c r="M220" t="str">
        <f t="shared" si="34"/>
        <v>Topi</v>
      </c>
      <c r="N220" t="str">
        <f t="shared" si="35"/>
        <v>Raussi</v>
      </c>
    </row>
    <row r="221" spans="1:14" x14ac:dyDescent="0.2">
      <c r="A221" t="s">
        <v>361</v>
      </c>
      <c r="B221" t="s">
        <v>256</v>
      </c>
      <c r="C221" t="str">
        <f t="shared" si="27"/>
        <v>juho.rautavalta@utu.fi</v>
      </c>
      <c r="E221" t="s">
        <v>708</v>
      </c>
      <c r="F221">
        <f t="shared" si="28"/>
        <v>5</v>
      </c>
      <c r="G221">
        <f t="shared" si="29"/>
        <v>16</v>
      </c>
      <c r="H221" t="str">
        <f t="shared" si="30"/>
        <v>Rautavalta</v>
      </c>
      <c r="I221" t="str">
        <f t="shared" si="31"/>
        <v>Juho</v>
      </c>
      <c r="K221" t="str">
        <f t="shared" si="32"/>
        <v>Juho Rautavalta</v>
      </c>
      <c r="L221">
        <f t="shared" si="33"/>
        <v>5</v>
      </c>
      <c r="M221" t="str">
        <f t="shared" si="34"/>
        <v>Juho</v>
      </c>
      <c r="N221" t="str">
        <f t="shared" si="35"/>
        <v>Rautavalta</v>
      </c>
    </row>
    <row r="222" spans="1:14" x14ac:dyDescent="0.2">
      <c r="A222" t="s">
        <v>362</v>
      </c>
      <c r="B222" t="s">
        <v>321</v>
      </c>
      <c r="C222" t="str">
        <f t="shared" si="27"/>
        <v>jani.rautio@utu.fi</v>
      </c>
      <c r="E222" t="s">
        <v>709</v>
      </c>
      <c r="F222">
        <f t="shared" si="28"/>
        <v>5</v>
      </c>
      <c r="G222">
        <f t="shared" si="29"/>
        <v>12</v>
      </c>
      <c r="H222" t="str">
        <f t="shared" si="30"/>
        <v>Rautio</v>
      </c>
      <c r="I222" t="str">
        <f t="shared" si="31"/>
        <v>Jani</v>
      </c>
      <c r="K222" t="str">
        <f t="shared" si="32"/>
        <v>Jani Rautio</v>
      </c>
      <c r="L222">
        <f t="shared" si="33"/>
        <v>5</v>
      </c>
      <c r="M222" t="str">
        <f t="shared" si="34"/>
        <v>Jani</v>
      </c>
      <c r="N222" t="str">
        <f t="shared" si="35"/>
        <v>Rautio</v>
      </c>
    </row>
    <row r="223" spans="1:14" x14ac:dyDescent="0.2">
      <c r="A223" t="s">
        <v>362</v>
      </c>
      <c r="B223" t="s">
        <v>23</v>
      </c>
      <c r="C223" t="str">
        <f t="shared" si="27"/>
        <v>lotta.rautio@utu.fi</v>
      </c>
      <c r="E223" t="s">
        <v>710</v>
      </c>
      <c r="F223">
        <f t="shared" si="28"/>
        <v>6</v>
      </c>
      <c r="G223">
        <f t="shared" si="29"/>
        <v>13</v>
      </c>
      <c r="H223" t="str">
        <f t="shared" si="30"/>
        <v>Rautio</v>
      </c>
      <c r="I223" t="str">
        <f t="shared" si="31"/>
        <v>Lotta</v>
      </c>
      <c r="K223" t="str">
        <f t="shared" si="32"/>
        <v>Lotta Rautio</v>
      </c>
      <c r="L223">
        <f t="shared" si="33"/>
        <v>6</v>
      </c>
      <c r="M223" t="str">
        <f t="shared" si="34"/>
        <v>Lotta</v>
      </c>
      <c r="N223" t="str">
        <f t="shared" si="35"/>
        <v>Rautio</v>
      </c>
    </row>
    <row r="224" spans="1:14" x14ac:dyDescent="0.2">
      <c r="A224" t="s">
        <v>364</v>
      </c>
      <c r="B224" t="s">
        <v>334</v>
      </c>
      <c r="C224" t="str">
        <f t="shared" si="27"/>
        <v>reetta.reisner@utu.fi</v>
      </c>
      <c r="E224" t="s">
        <v>711</v>
      </c>
      <c r="F224">
        <f t="shared" si="28"/>
        <v>7</v>
      </c>
      <c r="G224">
        <f t="shared" si="29"/>
        <v>15</v>
      </c>
      <c r="H224" t="str">
        <f t="shared" si="30"/>
        <v>Reisner</v>
      </c>
      <c r="I224" t="str">
        <f t="shared" si="31"/>
        <v>Reetta</v>
      </c>
      <c r="K224" t="str">
        <f t="shared" si="32"/>
        <v>Reetta Reisner</v>
      </c>
      <c r="L224">
        <f t="shared" si="33"/>
        <v>7</v>
      </c>
      <c r="M224" t="str">
        <f t="shared" si="34"/>
        <v>Reetta</v>
      </c>
      <c r="N224" t="str">
        <f t="shared" si="35"/>
        <v>Reisner</v>
      </c>
    </row>
    <row r="225" spans="1:14" x14ac:dyDescent="0.2">
      <c r="A225" t="s">
        <v>366</v>
      </c>
      <c r="B225" t="s">
        <v>429</v>
      </c>
      <c r="C225" t="str">
        <f t="shared" si="27"/>
        <v>jutta.repo@utu.fi</v>
      </c>
      <c r="E225" t="s">
        <v>712</v>
      </c>
      <c r="F225">
        <f t="shared" si="28"/>
        <v>6</v>
      </c>
      <c r="G225">
        <f t="shared" si="29"/>
        <v>11</v>
      </c>
      <c r="H225" t="str">
        <f t="shared" si="30"/>
        <v>Repo</v>
      </c>
      <c r="I225" t="str">
        <f t="shared" si="31"/>
        <v>Jutta</v>
      </c>
      <c r="K225" t="str">
        <f t="shared" si="32"/>
        <v>Jutta Repo</v>
      </c>
      <c r="L225">
        <f t="shared" si="33"/>
        <v>6</v>
      </c>
      <c r="M225" t="str">
        <f t="shared" si="34"/>
        <v>Jutta</v>
      </c>
      <c r="N225" t="str">
        <f t="shared" si="35"/>
        <v>Repo</v>
      </c>
    </row>
    <row r="226" spans="1:14" x14ac:dyDescent="0.2">
      <c r="A226" t="s">
        <v>367</v>
      </c>
      <c r="B226" t="s">
        <v>98</v>
      </c>
      <c r="C226" t="str">
        <f t="shared" si="27"/>
        <v>janet.reuna@utu.fi</v>
      </c>
      <c r="E226" t="s">
        <v>713</v>
      </c>
      <c r="F226">
        <f t="shared" si="28"/>
        <v>6</v>
      </c>
      <c r="G226">
        <f t="shared" si="29"/>
        <v>12</v>
      </c>
      <c r="H226" t="str">
        <f t="shared" si="30"/>
        <v>Reuna</v>
      </c>
      <c r="I226" t="str">
        <f t="shared" si="31"/>
        <v>Janet</v>
      </c>
      <c r="K226" t="str">
        <f t="shared" si="32"/>
        <v>Janet Reuna</v>
      </c>
      <c r="L226">
        <f t="shared" si="33"/>
        <v>6</v>
      </c>
      <c r="M226" t="str">
        <f t="shared" si="34"/>
        <v>Janet</v>
      </c>
      <c r="N226" t="str">
        <f t="shared" si="35"/>
        <v>Reuna</v>
      </c>
    </row>
    <row r="227" spans="1:14" x14ac:dyDescent="0.2">
      <c r="A227" t="s">
        <v>368</v>
      </c>
      <c r="B227" t="s">
        <v>390</v>
      </c>
      <c r="C227" t="str">
        <f t="shared" si="27"/>
        <v>rosa.riekkinen@utu.fi</v>
      </c>
      <c r="E227" t="s">
        <v>714</v>
      </c>
      <c r="F227">
        <f t="shared" si="28"/>
        <v>5</v>
      </c>
      <c r="G227">
        <f t="shared" si="29"/>
        <v>15</v>
      </c>
      <c r="H227" t="str">
        <f t="shared" si="30"/>
        <v>Riekkinen</v>
      </c>
      <c r="I227" t="str">
        <f t="shared" si="31"/>
        <v>Rosa</v>
      </c>
      <c r="K227" t="str">
        <f t="shared" si="32"/>
        <v>Rosa Riekkinen</v>
      </c>
      <c r="L227">
        <f t="shared" si="33"/>
        <v>5</v>
      </c>
      <c r="M227" t="str">
        <f t="shared" si="34"/>
        <v>Rosa</v>
      </c>
      <c r="N227" t="str">
        <f t="shared" si="35"/>
        <v>Riekkinen</v>
      </c>
    </row>
    <row r="228" spans="1:14" x14ac:dyDescent="0.2">
      <c r="A228" t="s">
        <v>369</v>
      </c>
      <c r="B228" t="s">
        <v>73</v>
      </c>
      <c r="C228" t="str">
        <f t="shared" si="27"/>
        <v>johannes.rikala@utu.fi</v>
      </c>
      <c r="E228" t="s">
        <v>715</v>
      </c>
      <c r="F228">
        <f t="shared" si="28"/>
        <v>9</v>
      </c>
      <c r="G228">
        <f t="shared" si="29"/>
        <v>16</v>
      </c>
      <c r="H228" t="str">
        <f t="shared" si="30"/>
        <v>Rikala</v>
      </c>
      <c r="I228" t="str">
        <f t="shared" si="31"/>
        <v>Johannes</v>
      </c>
      <c r="K228" t="str">
        <f t="shared" si="32"/>
        <v>Johannes Rikala</v>
      </c>
      <c r="L228">
        <f t="shared" si="33"/>
        <v>9</v>
      </c>
      <c r="M228" t="str">
        <f t="shared" si="34"/>
        <v>Johannes</v>
      </c>
      <c r="N228" t="str">
        <f t="shared" si="35"/>
        <v>Rikala</v>
      </c>
    </row>
    <row r="229" spans="1:14" x14ac:dyDescent="0.2">
      <c r="A229" t="s">
        <v>370</v>
      </c>
      <c r="B229" t="s">
        <v>267</v>
      </c>
      <c r="C229" t="str">
        <f t="shared" si="27"/>
        <v>aleksi.rintanen@utu.fi</v>
      </c>
      <c r="E229" t="s">
        <v>716</v>
      </c>
      <c r="F229">
        <f t="shared" si="28"/>
        <v>7</v>
      </c>
      <c r="G229">
        <f t="shared" si="29"/>
        <v>16</v>
      </c>
      <c r="H229" t="str">
        <f t="shared" si="30"/>
        <v>Rintanen</v>
      </c>
      <c r="I229" t="str">
        <f t="shared" si="31"/>
        <v>Aleksi</v>
      </c>
      <c r="K229" t="str">
        <f t="shared" si="32"/>
        <v>Aleksi Rintanen</v>
      </c>
      <c r="L229">
        <f t="shared" si="33"/>
        <v>7</v>
      </c>
      <c r="M229" t="str">
        <f t="shared" si="34"/>
        <v>Aleksi</v>
      </c>
      <c r="N229" t="str">
        <f t="shared" si="35"/>
        <v>Rintanen</v>
      </c>
    </row>
    <row r="230" spans="1:14" x14ac:dyDescent="0.2">
      <c r="A230" t="s">
        <v>372</v>
      </c>
      <c r="B230" t="s">
        <v>33</v>
      </c>
      <c r="C230" t="str">
        <f t="shared" si="27"/>
        <v>matias.ripatti@utu.fi</v>
      </c>
      <c r="E230" t="s">
        <v>717</v>
      </c>
      <c r="F230">
        <f t="shared" si="28"/>
        <v>7</v>
      </c>
      <c r="G230">
        <f t="shared" si="29"/>
        <v>15</v>
      </c>
      <c r="H230" t="str">
        <f t="shared" si="30"/>
        <v>Ripatti</v>
      </c>
      <c r="I230" t="str">
        <f t="shared" si="31"/>
        <v>Matias</v>
      </c>
      <c r="K230" t="str">
        <f t="shared" si="32"/>
        <v>Matias Ripatti</v>
      </c>
      <c r="L230">
        <f t="shared" si="33"/>
        <v>7</v>
      </c>
      <c r="M230" t="str">
        <f t="shared" si="34"/>
        <v>Matias</v>
      </c>
      <c r="N230" t="str">
        <f t="shared" si="35"/>
        <v>Ripatti</v>
      </c>
    </row>
    <row r="231" spans="1:14" x14ac:dyDescent="0.2">
      <c r="A231" t="s">
        <v>373</v>
      </c>
      <c r="B231" t="s">
        <v>464</v>
      </c>
      <c r="C231" t="str">
        <f t="shared" si="27"/>
        <v>samu.rokala@utu.fi</v>
      </c>
      <c r="E231" t="s">
        <v>718</v>
      </c>
      <c r="F231">
        <f t="shared" si="28"/>
        <v>5</v>
      </c>
      <c r="G231">
        <f t="shared" si="29"/>
        <v>12</v>
      </c>
      <c r="H231" t="str">
        <f t="shared" si="30"/>
        <v>Rokala</v>
      </c>
      <c r="I231" t="str">
        <f t="shared" si="31"/>
        <v>Samu</v>
      </c>
      <c r="K231" t="str">
        <f t="shared" si="32"/>
        <v>Samu Rokala</v>
      </c>
      <c r="L231">
        <f t="shared" si="33"/>
        <v>5</v>
      </c>
      <c r="M231" t="str">
        <f t="shared" si="34"/>
        <v>Samu</v>
      </c>
      <c r="N231" t="str">
        <f t="shared" si="35"/>
        <v>Rokala</v>
      </c>
    </row>
    <row r="232" spans="1:14" x14ac:dyDescent="0.2">
      <c r="A232" t="s">
        <v>374</v>
      </c>
      <c r="B232" t="s">
        <v>178</v>
      </c>
      <c r="C232" t="str">
        <f t="shared" si="27"/>
        <v>tomi.rounas@utu.fi</v>
      </c>
      <c r="E232" t="s">
        <v>719</v>
      </c>
      <c r="F232">
        <f t="shared" si="28"/>
        <v>5</v>
      </c>
      <c r="G232">
        <f t="shared" si="29"/>
        <v>12</v>
      </c>
      <c r="H232" t="str">
        <f t="shared" si="30"/>
        <v>Rounas</v>
      </c>
      <c r="I232" t="str">
        <f t="shared" si="31"/>
        <v>Tomi</v>
      </c>
      <c r="K232" t="str">
        <f t="shared" si="32"/>
        <v>Tomi Rounas</v>
      </c>
      <c r="L232">
        <f t="shared" si="33"/>
        <v>5</v>
      </c>
      <c r="M232" t="str">
        <f t="shared" si="34"/>
        <v>Tomi</v>
      </c>
      <c r="N232" t="str">
        <f t="shared" si="35"/>
        <v>Rounas</v>
      </c>
    </row>
    <row r="233" spans="1:14" x14ac:dyDescent="0.2">
      <c r="A233" t="s">
        <v>375</v>
      </c>
      <c r="B233" t="s">
        <v>346</v>
      </c>
      <c r="C233" t="str">
        <f t="shared" si="27"/>
        <v>isabel.rouvila@utu.fi</v>
      </c>
      <c r="E233" t="s">
        <v>720</v>
      </c>
      <c r="F233">
        <f t="shared" si="28"/>
        <v>7</v>
      </c>
      <c r="G233">
        <f t="shared" si="29"/>
        <v>15</v>
      </c>
      <c r="H233" t="str">
        <f t="shared" si="30"/>
        <v>Rouvila</v>
      </c>
      <c r="I233" t="str">
        <f t="shared" si="31"/>
        <v>Isabel</v>
      </c>
      <c r="K233" t="str">
        <f t="shared" si="32"/>
        <v>Isabel Rouvila</v>
      </c>
      <c r="L233">
        <f t="shared" si="33"/>
        <v>7</v>
      </c>
      <c r="M233" t="str">
        <f t="shared" si="34"/>
        <v>Isabel</v>
      </c>
      <c r="N233" t="str">
        <f t="shared" si="35"/>
        <v>Rouvila</v>
      </c>
    </row>
    <row r="234" spans="1:14" x14ac:dyDescent="0.2">
      <c r="A234" t="s">
        <v>376</v>
      </c>
      <c r="B234" t="s">
        <v>88</v>
      </c>
      <c r="C234" t="str">
        <f t="shared" si="27"/>
        <v>julius.ruuskanen@utu.fi</v>
      </c>
      <c r="E234" t="s">
        <v>721</v>
      </c>
      <c r="F234">
        <f t="shared" si="28"/>
        <v>7</v>
      </c>
      <c r="G234">
        <f t="shared" si="29"/>
        <v>17</v>
      </c>
      <c r="H234" t="str">
        <f t="shared" si="30"/>
        <v>Ruuskanen</v>
      </c>
      <c r="I234" t="str">
        <f t="shared" si="31"/>
        <v>Julius</v>
      </c>
      <c r="K234" t="str">
        <f t="shared" si="32"/>
        <v>Julius Ruuskanen</v>
      </c>
      <c r="L234">
        <f t="shared" si="33"/>
        <v>7</v>
      </c>
      <c r="M234" t="str">
        <f t="shared" si="34"/>
        <v>Julius</v>
      </c>
      <c r="N234" t="str">
        <f t="shared" si="35"/>
        <v>Ruuskanen</v>
      </c>
    </row>
    <row r="235" spans="1:14" x14ac:dyDescent="0.2">
      <c r="A235" t="s">
        <v>377</v>
      </c>
      <c r="B235" t="s">
        <v>76</v>
      </c>
      <c r="C235" t="str">
        <f t="shared" si="27"/>
        <v>otto.ryynänen@utu.fi</v>
      </c>
      <c r="E235" t="s">
        <v>722</v>
      </c>
      <c r="F235">
        <f t="shared" si="28"/>
        <v>5</v>
      </c>
      <c r="G235">
        <f t="shared" si="29"/>
        <v>14</v>
      </c>
      <c r="H235" t="str">
        <f t="shared" si="30"/>
        <v>Ryynänen</v>
      </c>
      <c r="I235" t="str">
        <f t="shared" si="31"/>
        <v>Otto</v>
      </c>
      <c r="K235" t="str">
        <f t="shared" si="32"/>
        <v>Otto Ryynänen</v>
      </c>
      <c r="L235">
        <f t="shared" si="33"/>
        <v>5</v>
      </c>
      <c r="M235" t="str">
        <f t="shared" si="34"/>
        <v>Otto</v>
      </c>
      <c r="N235" t="str">
        <f t="shared" si="35"/>
        <v>Ryynänen</v>
      </c>
    </row>
    <row r="236" spans="1:14" x14ac:dyDescent="0.2">
      <c r="A236" t="s">
        <v>379</v>
      </c>
      <c r="B236" t="s">
        <v>231</v>
      </c>
      <c r="C236" t="str">
        <f t="shared" si="27"/>
        <v>minea.räike@utu.fi</v>
      </c>
      <c r="E236" t="s">
        <v>723</v>
      </c>
      <c r="F236">
        <f t="shared" si="28"/>
        <v>6</v>
      </c>
      <c r="G236">
        <f t="shared" si="29"/>
        <v>12</v>
      </c>
      <c r="H236" t="str">
        <f t="shared" si="30"/>
        <v>Räike</v>
      </c>
      <c r="I236" t="str">
        <f t="shared" si="31"/>
        <v>Minea</v>
      </c>
      <c r="K236" t="str">
        <f t="shared" si="32"/>
        <v>Minea Räike</v>
      </c>
      <c r="L236">
        <f t="shared" si="33"/>
        <v>6</v>
      </c>
      <c r="M236" t="str">
        <f t="shared" si="34"/>
        <v>Minea</v>
      </c>
      <c r="N236" t="str">
        <f t="shared" si="35"/>
        <v>Räike</v>
      </c>
    </row>
    <row r="237" spans="1:14" x14ac:dyDescent="0.2">
      <c r="A237" t="s">
        <v>381</v>
      </c>
      <c r="B237" t="s">
        <v>156</v>
      </c>
      <c r="C237" t="str">
        <f t="shared" si="27"/>
        <v>sami.räikkönen@utu.fi</v>
      </c>
      <c r="E237" t="s">
        <v>724</v>
      </c>
      <c r="F237">
        <f t="shared" si="28"/>
        <v>5</v>
      </c>
      <c r="G237">
        <f t="shared" si="29"/>
        <v>15</v>
      </c>
      <c r="H237" t="str">
        <f t="shared" si="30"/>
        <v>Räikkönen</v>
      </c>
      <c r="I237" t="str">
        <f t="shared" si="31"/>
        <v>Sami</v>
      </c>
      <c r="K237" t="str">
        <f t="shared" si="32"/>
        <v>Sami Räikkönen</v>
      </c>
      <c r="L237">
        <f t="shared" si="33"/>
        <v>5</v>
      </c>
      <c r="M237" t="str">
        <f t="shared" si="34"/>
        <v>Sami</v>
      </c>
      <c r="N237" t="str">
        <f t="shared" si="35"/>
        <v>Räikkönen</v>
      </c>
    </row>
    <row r="238" spans="1:14" x14ac:dyDescent="0.2">
      <c r="A238" t="s">
        <v>382</v>
      </c>
      <c r="B238" t="s">
        <v>309</v>
      </c>
      <c r="C238" t="str">
        <f t="shared" si="27"/>
        <v>sebastian.rönkkö@utu.fi</v>
      </c>
      <c r="E238" t="s">
        <v>725</v>
      </c>
      <c r="F238">
        <f t="shared" si="28"/>
        <v>10</v>
      </c>
      <c r="G238">
        <f t="shared" si="29"/>
        <v>17</v>
      </c>
      <c r="H238" t="str">
        <f t="shared" si="30"/>
        <v>Rönkkö</v>
      </c>
      <c r="I238" t="str">
        <f t="shared" si="31"/>
        <v>Sebastian</v>
      </c>
      <c r="K238" t="str">
        <f t="shared" si="32"/>
        <v>Sebastian Rönkkö</v>
      </c>
      <c r="L238">
        <f t="shared" si="33"/>
        <v>10</v>
      </c>
      <c r="M238" t="str">
        <f t="shared" si="34"/>
        <v>Sebastian</v>
      </c>
      <c r="N238" t="str">
        <f t="shared" si="35"/>
        <v>Rönkkö</v>
      </c>
    </row>
    <row r="239" spans="1:14" x14ac:dyDescent="0.2">
      <c r="A239" t="s">
        <v>384</v>
      </c>
      <c r="B239" t="s">
        <v>223</v>
      </c>
      <c r="C239" t="str">
        <f t="shared" si="27"/>
        <v>aapeli.saari@utu.fi</v>
      </c>
      <c r="E239" t="s">
        <v>726</v>
      </c>
      <c r="F239">
        <f t="shared" si="28"/>
        <v>7</v>
      </c>
      <c r="G239">
        <f t="shared" si="29"/>
        <v>13</v>
      </c>
      <c r="H239" t="str">
        <f t="shared" si="30"/>
        <v>Saari</v>
      </c>
      <c r="I239" t="str">
        <f t="shared" si="31"/>
        <v>Aapeli</v>
      </c>
      <c r="K239" t="str">
        <f t="shared" si="32"/>
        <v>Aapeli Saari</v>
      </c>
      <c r="L239">
        <f t="shared" si="33"/>
        <v>7</v>
      </c>
      <c r="M239" t="str">
        <f t="shared" si="34"/>
        <v>Aapeli</v>
      </c>
      <c r="N239" t="str">
        <f t="shared" si="35"/>
        <v>Saari</v>
      </c>
    </row>
    <row r="240" spans="1:14" x14ac:dyDescent="0.2">
      <c r="A240" t="s">
        <v>385</v>
      </c>
      <c r="B240" t="s">
        <v>39</v>
      </c>
      <c r="C240" t="str">
        <f t="shared" si="27"/>
        <v>laura.saarinen@utu.fi</v>
      </c>
      <c r="E240" t="s">
        <v>727</v>
      </c>
      <c r="F240">
        <f t="shared" si="28"/>
        <v>6</v>
      </c>
      <c r="G240">
        <f t="shared" si="29"/>
        <v>15</v>
      </c>
      <c r="H240" t="str">
        <f t="shared" si="30"/>
        <v>Saarinen</v>
      </c>
      <c r="I240" t="str">
        <f t="shared" si="31"/>
        <v>Laura</v>
      </c>
      <c r="K240" t="str">
        <f t="shared" si="32"/>
        <v>Laura Saarinen</v>
      </c>
      <c r="L240">
        <f t="shared" si="33"/>
        <v>6</v>
      </c>
      <c r="M240" t="str">
        <f t="shared" si="34"/>
        <v>Laura</v>
      </c>
      <c r="N240" t="str">
        <f t="shared" si="35"/>
        <v>Saarinen</v>
      </c>
    </row>
    <row r="241" spans="1:14" x14ac:dyDescent="0.2">
      <c r="A241" t="s">
        <v>385</v>
      </c>
      <c r="B241" t="s">
        <v>3</v>
      </c>
      <c r="C241" t="str">
        <f t="shared" si="27"/>
        <v>arblinda.saarinen@utu.fi</v>
      </c>
      <c r="E241" t="s">
        <v>728</v>
      </c>
      <c r="F241">
        <f t="shared" si="28"/>
        <v>9</v>
      </c>
      <c r="G241">
        <f t="shared" si="29"/>
        <v>18</v>
      </c>
      <c r="H241" t="str">
        <f t="shared" si="30"/>
        <v>Saarinen</v>
      </c>
      <c r="I241" t="str">
        <f t="shared" si="31"/>
        <v>Arblinda</v>
      </c>
      <c r="K241" t="str">
        <f t="shared" si="32"/>
        <v>Arblinda Saarinen</v>
      </c>
      <c r="L241">
        <f t="shared" si="33"/>
        <v>9</v>
      </c>
      <c r="M241" t="str">
        <f t="shared" si="34"/>
        <v>Arblinda</v>
      </c>
      <c r="N241" t="str">
        <f t="shared" si="35"/>
        <v>Saarinen</v>
      </c>
    </row>
    <row r="242" spans="1:14" x14ac:dyDescent="0.2">
      <c r="A242" t="s">
        <v>387</v>
      </c>
      <c r="B242" t="s">
        <v>456</v>
      </c>
      <c r="C242" t="str">
        <f t="shared" si="27"/>
        <v>vilja.salmenperä@utu.fi</v>
      </c>
      <c r="E242" t="s">
        <v>729</v>
      </c>
      <c r="F242">
        <f t="shared" si="28"/>
        <v>6</v>
      </c>
      <c r="G242">
        <f t="shared" si="29"/>
        <v>17</v>
      </c>
      <c r="H242" t="str">
        <f t="shared" si="30"/>
        <v>Salmenperä</v>
      </c>
      <c r="I242" t="str">
        <f t="shared" si="31"/>
        <v>Vilja</v>
      </c>
      <c r="K242" t="str">
        <f t="shared" si="32"/>
        <v>Vilja Salmenperä</v>
      </c>
      <c r="L242">
        <f t="shared" si="33"/>
        <v>6</v>
      </c>
      <c r="M242" t="str">
        <f t="shared" si="34"/>
        <v>Vilja</v>
      </c>
      <c r="N242" t="str">
        <f t="shared" si="35"/>
        <v>Salmenperä</v>
      </c>
    </row>
    <row r="243" spans="1:14" x14ac:dyDescent="0.2">
      <c r="A243" t="s">
        <v>389</v>
      </c>
      <c r="B243" t="s">
        <v>106</v>
      </c>
      <c r="C243" t="str">
        <f t="shared" si="27"/>
        <v>leevi.salmi@utu.fi</v>
      </c>
      <c r="E243" t="s">
        <v>730</v>
      </c>
      <c r="F243">
        <f t="shared" si="28"/>
        <v>6</v>
      </c>
      <c r="G243">
        <f t="shared" si="29"/>
        <v>12</v>
      </c>
      <c r="H243" t="str">
        <f t="shared" si="30"/>
        <v>Salmi</v>
      </c>
      <c r="I243" t="str">
        <f t="shared" si="31"/>
        <v>Leevi</v>
      </c>
      <c r="K243" t="str">
        <f t="shared" si="32"/>
        <v>Leevi Salmi</v>
      </c>
      <c r="L243">
        <f t="shared" si="33"/>
        <v>6</v>
      </c>
      <c r="M243" t="str">
        <f t="shared" si="34"/>
        <v>Leevi</v>
      </c>
      <c r="N243" t="str">
        <f t="shared" si="35"/>
        <v>Salmi</v>
      </c>
    </row>
    <row r="244" spans="1:14" x14ac:dyDescent="0.2">
      <c r="A244" t="s">
        <v>391</v>
      </c>
      <c r="B244" t="s">
        <v>378</v>
      </c>
      <c r="C244" t="str">
        <f t="shared" si="27"/>
        <v>ossi.salo@utu.fi</v>
      </c>
      <c r="E244" t="s">
        <v>731</v>
      </c>
      <c r="F244">
        <f t="shared" si="28"/>
        <v>5</v>
      </c>
      <c r="G244">
        <f t="shared" si="29"/>
        <v>10</v>
      </c>
      <c r="H244" t="str">
        <f t="shared" si="30"/>
        <v>Salo</v>
      </c>
      <c r="I244" t="str">
        <f t="shared" si="31"/>
        <v>Ossi</v>
      </c>
      <c r="K244" t="str">
        <f t="shared" si="32"/>
        <v>Ossi Salo</v>
      </c>
      <c r="L244">
        <f t="shared" si="33"/>
        <v>5</v>
      </c>
      <c r="M244" t="str">
        <f t="shared" si="34"/>
        <v>Ossi</v>
      </c>
      <c r="N244" t="str">
        <f t="shared" si="35"/>
        <v>Salo</v>
      </c>
    </row>
    <row r="245" spans="1:14" x14ac:dyDescent="0.2">
      <c r="A245" t="s">
        <v>393</v>
      </c>
      <c r="B245" t="s">
        <v>21</v>
      </c>
      <c r="C245" t="str">
        <f t="shared" si="27"/>
        <v>otso.salomäki@utu.fi</v>
      </c>
      <c r="E245" t="s">
        <v>732</v>
      </c>
      <c r="F245">
        <f t="shared" si="28"/>
        <v>5</v>
      </c>
      <c r="G245">
        <f t="shared" si="29"/>
        <v>14</v>
      </c>
      <c r="H245" t="str">
        <f t="shared" si="30"/>
        <v>Salomäki</v>
      </c>
      <c r="I245" t="str">
        <f t="shared" si="31"/>
        <v>Otso</v>
      </c>
      <c r="K245" t="str">
        <f t="shared" si="32"/>
        <v>Otso Salomäki</v>
      </c>
      <c r="L245">
        <f t="shared" si="33"/>
        <v>5</v>
      </c>
      <c r="M245" t="str">
        <f t="shared" si="34"/>
        <v>Otso</v>
      </c>
      <c r="N245" t="str">
        <f t="shared" si="35"/>
        <v>Salomäki</v>
      </c>
    </row>
    <row r="246" spans="1:14" x14ac:dyDescent="0.2">
      <c r="A246" t="s">
        <v>393</v>
      </c>
      <c r="B246" t="s">
        <v>33</v>
      </c>
      <c r="C246" t="str">
        <f t="shared" si="27"/>
        <v>matias.salomäki@utu.fi</v>
      </c>
      <c r="E246" t="s">
        <v>733</v>
      </c>
      <c r="F246">
        <f t="shared" si="28"/>
        <v>7</v>
      </c>
      <c r="G246">
        <f t="shared" si="29"/>
        <v>16</v>
      </c>
      <c r="H246" t="str">
        <f t="shared" si="30"/>
        <v>Salomäki</v>
      </c>
      <c r="I246" t="str">
        <f t="shared" si="31"/>
        <v>Matias</v>
      </c>
      <c r="K246" t="str">
        <f t="shared" si="32"/>
        <v>Matias Salomäki</v>
      </c>
      <c r="L246">
        <f t="shared" si="33"/>
        <v>7</v>
      </c>
      <c r="M246" t="str">
        <f t="shared" si="34"/>
        <v>Matias</v>
      </c>
      <c r="N246" t="str">
        <f t="shared" si="35"/>
        <v>Salomäki</v>
      </c>
    </row>
    <row r="247" spans="1:14" x14ac:dyDescent="0.2">
      <c r="A247" t="s">
        <v>395</v>
      </c>
      <c r="B247" t="s">
        <v>119</v>
      </c>
      <c r="C247" t="str">
        <f t="shared" si="27"/>
        <v>eero.salonen@utu.fi</v>
      </c>
      <c r="E247" t="s">
        <v>734</v>
      </c>
      <c r="F247">
        <f t="shared" si="28"/>
        <v>5</v>
      </c>
      <c r="G247">
        <f t="shared" si="29"/>
        <v>13</v>
      </c>
      <c r="H247" t="str">
        <f t="shared" si="30"/>
        <v>Salonen</v>
      </c>
      <c r="I247" t="str">
        <f t="shared" si="31"/>
        <v>Eero</v>
      </c>
      <c r="K247" t="str">
        <f t="shared" si="32"/>
        <v>Eero Salonen</v>
      </c>
      <c r="L247">
        <f t="shared" si="33"/>
        <v>5</v>
      </c>
      <c r="M247" t="str">
        <f t="shared" si="34"/>
        <v>Eero</v>
      </c>
      <c r="N247" t="str">
        <f t="shared" si="35"/>
        <v>Salonen</v>
      </c>
    </row>
    <row r="248" spans="1:14" x14ac:dyDescent="0.2">
      <c r="A248" t="s">
        <v>397</v>
      </c>
      <c r="B248" t="s">
        <v>123</v>
      </c>
      <c r="C248" t="str">
        <f t="shared" si="27"/>
        <v>lauri.sarimo@utu.fi</v>
      </c>
      <c r="E248" t="s">
        <v>735</v>
      </c>
      <c r="F248">
        <f t="shared" si="28"/>
        <v>6</v>
      </c>
      <c r="G248">
        <f t="shared" si="29"/>
        <v>13</v>
      </c>
      <c r="H248" t="str">
        <f t="shared" si="30"/>
        <v>Sarimo</v>
      </c>
      <c r="I248" t="str">
        <f t="shared" si="31"/>
        <v>Lauri</v>
      </c>
      <c r="K248" t="str">
        <f t="shared" si="32"/>
        <v>Lauri Sarimo</v>
      </c>
      <c r="L248">
        <f t="shared" si="33"/>
        <v>6</v>
      </c>
      <c r="M248" t="str">
        <f t="shared" si="34"/>
        <v>Lauri</v>
      </c>
      <c r="N248" t="str">
        <f t="shared" si="35"/>
        <v>Sarimo</v>
      </c>
    </row>
    <row r="249" spans="1:14" x14ac:dyDescent="0.2">
      <c r="A249" t="s">
        <v>398</v>
      </c>
      <c r="B249" t="s">
        <v>221</v>
      </c>
      <c r="C249" t="str">
        <f t="shared" si="27"/>
        <v>maisa.savolainen@utu.fi</v>
      </c>
      <c r="E249" t="s">
        <v>736</v>
      </c>
      <c r="F249">
        <f t="shared" si="28"/>
        <v>6</v>
      </c>
      <c r="G249">
        <f t="shared" si="29"/>
        <v>17</v>
      </c>
      <c r="H249" t="str">
        <f t="shared" si="30"/>
        <v>Savolainen</v>
      </c>
      <c r="I249" t="str">
        <f t="shared" si="31"/>
        <v>Maisa</v>
      </c>
      <c r="K249" t="str">
        <f t="shared" si="32"/>
        <v>Maisa Savolainen</v>
      </c>
      <c r="L249">
        <f t="shared" si="33"/>
        <v>6</v>
      </c>
      <c r="M249" t="str">
        <f t="shared" si="34"/>
        <v>Maisa</v>
      </c>
      <c r="N249" t="str">
        <f t="shared" si="35"/>
        <v>Savolainen</v>
      </c>
    </row>
    <row r="250" spans="1:14" x14ac:dyDescent="0.2">
      <c r="A250" t="s">
        <v>399</v>
      </c>
      <c r="B250" t="s">
        <v>45</v>
      </c>
      <c r="C250" t="str">
        <f t="shared" si="27"/>
        <v>joonas.silvennoinen@utu.fi</v>
      </c>
      <c r="E250" t="s">
        <v>737</v>
      </c>
      <c r="F250">
        <f t="shared" si="28"/>
        <v>7</v>
      </c>
      <c r="G250">
        <f t="shared" si="29"/>
        <v>20</v>
      </c>
      <c r="H250" t="str">
        <f t="shared" si="30"/>
        <v>Silvennoinen</v>
      </c>
      <c r="I250" t="str">
        <f t="shared" si="31"/>
        <v>Joonas</v>
      </c>
      <c r="K250" t="str">
        <f t="shared" si="32"/>
        <v>Joonas Silvennoinen</v>
      </c>
      <c r="L250">
        <f t="shared" si="33"/>
        <v>7</v>
      </c>
      <c r="M250" t="str">
        <f t="shared" si="34"/>
        <v>Joonas</v>
      </c>
      <c r="N250" t="str">
        <f t="shared" si="35"/>
        <v>Silvennoinen</v>
      </c>
    </row>
    <row r="251" spans="1:14" x14ac:dyDescent="0.2">
      <c r="A251" t="s">
        <v>400</v>
      </c>
      <c r="B251" t="s">
        <v>106</v>
      </c>
      <c r="C251" t="str">
        <f t="shared" si="27"/>
        <v>leevi.silver@utu.fi</v>
      </c>
      <c r="E251" t="s">
        <v>738</v>
      </c>
      <c r="F251">
        <f t="shared" si="28"/>
        <v>6</v>
      </c>
      <c r="G251">
        <f t="shared" si="29"/>
        <v>13</v>
      </c>
      <c r="H251" t="str">
        <f t="shared" si="30"/>
        <v>Silver</v>
      </c>
      <c r="I251" t="str">
        <f t="shared" si="31"/>
        <v>Leevi</v>
      </c>
      <c r="K251" t="str">
        <f t="shared" si="32"/>
        <v>Leevi Silver</v>
      </c>
      <c r="L251">
        <f t="shared" si="33"/>
        <v>6</v>
      </c>
      <c r="M251" t="str">
        <f t="shared" si="34"/>
        <v>Leevi</v>
      </c>
      <c r="N251" t="str">
        <f t="shared" si="35"/>
        <v>Silver</v>
      </c>
    </row>
    <row r="252" spans="1:14" x14ac:dyDescent="0.2">
      <c r="A252" t="s">
        <v>401</v>
      </c>
      <c r="B252" t="s">
        <v>108</v>
      </c>
      <c r="C252" t="str">
        <f t="shared" si="27"/>
        <v>minttu.sinenko@utu.fi</v>
      </c>
      <c r="E252" t="s">
        <v>739</v>
      </c>
      <c r="F252">
        <f t="shared" si="28"/>
        <v>7</v>
      </c>
      <c r="G252">
        <f t="shared" si="29"/>
        <v>15</v>
      </c>
      <c r="H252" t="str">
        <f t="shared" si="30"/>
        <v>Sinenko</v>
      </c>
      <c r="I252" t="str">
        <f t="shared" si="31"/>
        <v>Minttu</v>
      </c>
      <c r="K252" t="str">
        <f t="shared" si="32"/>
        <v>Minttu Sinenko</v>
      </c>
      <c r="L252">
        <f t="shared" si="33"/>
        <v>7</v>
      </c>
      <c r="M252" t="str">
        <f t="shared" si="34"/>
        <v>Minttu</v>
      </c>
      <c r="N252" t="str">
        <f t="shared" si="35"/>
        <v>Sinenko</v>
      </c>
    </row>
    <row r="253" spans="1:14" x14ac:dyDescent="0.2">
      <c r="A253" t="s">
        <v>403</v>
      </c>
      <c r="B253" t="s">
        <v>295</v>
      </c>
      <c r="C253" t="str">
        <f t="shared" si="27"/>
        <v>manu.soult@utu.fi</v>
      </c>
      <c r="E253" t="s">
        <v>740</v>
      </c>
      <c r="F253">
        <f t="shared" si="28"/>
        <v>5</v>
      </c>
      <c r="G253">
        <f t="shared" si="29"/>
        <v>11</v>
      </c>
      <c r="H253" t="str">
        <f t="shared" si="30"/>
        <v>Soult</v>
      </c>
      <c r="I253" t="str">
        <f t="shared" si="31"/>
        <v>Manu</v>
      </c>
      <c r="K253" t="str">
        <f t="shared" si="32"/>
        <v>Manu Soult</v>
      </c>
      <c r="L253">
        <f t="shared" si="33"/>
        <v>5</v>
      </c>
      <c r="M253" t="str">
        <f t="shared" si="34"/>
        <v>Manu</v>
      </c>
      <c r="N253" t="str">
        <f t="shared" si="35"/>
        <v>Soult</v>
      </c>
    </row>
    <row r="254" spans="1:14" x14ac:dyDescent="0.2">
      <c r="A254" t="s">
        <v>404</v>
      </c>
      <c r="B254" t="s">
        <v>386</v>
      </c>
      <c r="C254" t="str">
        <f t="shared" si="27"/>
        <v>iina.suhonen@utu.fi</v>
      </c>
      <c r="E254" t="s">
        <v>741</v>
      </c>
      <c r="F254">
        <f t="shared" si="28"/>
        <v>5</v>
      </c>
      <c r="G254">
        <f t="shared" si="29"/>
        <v>13</v>
      </c>
      <c r="H254" t="str">
        <f t="shared" si="30"/>
        <v>Suhonen</v>
      </c>
      <c r="I254" t="str">
        <f t="shared" si="31"/>
        <v>Iina</v>
      </c>
      <c r="K254" t="str">
        <f t="shared" si="32"/>
        <v>Iina Suhonen</v>
      </c>
      <c r="L254">
        <f t="shared" si="33"/>
        <v>5</v>
      </c>
      <c r="M254" t="str">
        <f t="shared" si="34"/>
        <v>Iina</v>
      </c>
      <c r="N254" t="str">
        <f t="shared" si="35"/>
        <v>Suhonen</v>
      </c>
    </row>
    <row r="255" spans="1:14" x14ac:dyDescent="0.2">
      <c r="A255" t="s">
        <v>406</v>
      </c>
      <c r="B255" t="s">
        <v>5</v>
      </c>
      <c r="C255" t="str">
        <f t="shared" si="27"/>
        <v>muhammed.summanen@utu.fi</v>
      </c>
      <c r="E255" t="s">
        <v>742</v>
      </c>
      <c r="F255">
        <f t="shared" si="28"/>
        <v>9</v>
      </c>
      <c r="G255">
        <f t="shared" si="29"/>
        <v>18</v>
      </c>
      <c r="H255" t="str">
        <f t="shared" si="30"/>
        <v>Summanen</v>
      </c>
      <c r="I255" t="str">
        <f t="shared" si="31"/>
        <v>Muhammed</v>
      </c>
      <c r="K255" t="str">
        <f t="shared" si="32"/>
        <v>Muhammed Summanen</v>
      </c>
      <c r="L255">
        <f t="shared" si="33"/>
        <v>9</v>
      </c>
      <c r="M255" t="str">
        <f t="shared" si="34"/>
        <v>Muhammed</v>
      </c>
      <c r="N255" t="str">
        <f t="shared" si="35"/>
        <v>Summanen</v>
      </c>
    </row>
    <row r="256" spans="1:14" x14ac:dyDescent="0.2">
      <c r="A256" t="s">
        <v>408</v>
      </c>
      <c r="B256" t="s">
        <v>219</v>
      </c>
      <c r="C256" t="str">
        <f t="shared" si="27"/>
        <v>tuomas.suominen@utu.fi</v>
      </c>
      <c r="E256" t="s">
        <v>743</v>
      </c>
      <c r="F256">
        <f t="shared" si="28"/>
        <v>7</v>
      </c>
      <c r="G256">
        <f t="shared" si="29"/>
        <v>16</v>
      </c>
      <c r="H256" t="str">
        <f t="shared" si="30"/>
        <v>Suominen</v>
      </c>
      <c r="I256" t="str">
        <f t="shared" si="31"/>
        <v>Tuomas</v>
      </c>
      <c r="K256" t="str">
        <f t="shared" si="32"/>
        <v>Tuomas Suominen</v>
      </c>
      <c r="L256">
        <f t="shared" si="33"/>
        <v>7</v>
      </c>
      <c r="M256" t="str">
        <f t="shared" si="34"/>
        <v>Tuomas</v>
      </c>
      <c r="N256" t="str">
        <f t="shared" si="35"/>
        <v>Suominen</v>
      </c>
    </row>
    <row r="257" spans="1:14" x14ac:dyDescent="0.2">
      <c r="A257" t="s">
        <v>410</v>
      </c>
      <c r="B257" t="s">
        <v>11</v>
      </c>
      <c r="C257" t="str">
        <f t="shared" si="27"/>
        <v>markus.surakka@utu.fi</v>
      </c>
      <c r="E257" t="s">
        <v>744</v>
      </c>
      <c r="F257">
        <f t="shared" si="28"/>
        <v>7</v>
      </c>
      <c r="G257">
        <f t="shared" si="29"/>
        <v>15</v>
      </c>
      <c r="H257" t="str">
        <f t="shared" si="30"/>
        <v>Surakka</v>
      </c>
      <c r="I257" t="str">
        <f t="shared" si="31"/>
        <v>Markus</v>
      </c>
      <c r="K257" t="str">
        <f t="shared" si="32"/>
        <v>Markus Surakka</v>
      </c>
      <c r="L257">
        <f t="shared" si="33"/>
        <v>7</v>
      </c>
      <c r="M257" t="str">
        <f t="shared" si="34"/>
        <v>Markus</v>
      </c>
      <c r="N257" t="str">
        <f t="shared" si="35"/>
        <v>Surakka</v>
      </c>
    </row>
    <row r="258" spans="1:14" x14ac:dyDescent="0.2">
      <c r="A258" t="s">
        <v>411</v>
      </c>
      <c r="B258" t="s">
        <v>180</v>
      </c>
      <c r="C258" t="str">
        <f t="shared" si="27"/>
        <v>vertti.sällinen@utu.fi</v>
      </c>
      <c r="E258" t="s">
        <v>745</v>
      </c>
      <c r="F258">
        <f t="shared" si="28"/>
        <v>7</v>
      </c>
      <c r="G258">
        <f t="shared" si="29"/>
        <v>16</v>
      </c>
      <c r="H258" t="str">
        <f t="shared" si="30"/>
        <v>Sällinen</v>
      </c>
      <c r="I258" t="str">
        <f t="shared" si="31"/>
        <v>Vertti</v>
      </c>
      <c r="K258" t="str">
        <f t="shared" si="32"/>
        <v>Vertti Sällinen</v>
      </c>
      <c r="L258">
        <f t="shared" si="33"/>
        <v>7</v>
      </c>
      <c r="M258" t="str">
        <f t="shared" si="34"/>
        <v>Vertti</v>
      </c>
      <c r="N258" t="str">
        <f t="shared" si="35"/>
        <v>Sällinen</v>
      </c>
    </row>
    <row r="259" spans="1:14" x14ac:dyDescent="0.2">
      <c r="A259" t="s">
        <v>412</v>
      </c>
      <c r="B259" t="s">
        <v>407</v>
      </c>
      <c r="C259" t="str">
        <f t="shared" ref="C259:C304" si="36">LOWER(B259)&amp;"."&amp;LOWER(A259)&amp;"@utu.fi"</f>
        <v>miika.sørensen@utu.fi</v>
      </c>
      <c r="E259" t="s">
        <v>746</v>
      </c>
      <c r="F259">
        <f t="shared" ref="F259:F304" si="37">LEN(E259)-LEN(RIGHT(E259,LEN(E259)-FIND(".",E259)))</f>
        <v>6</v>
      </c>
      <c r="G259">
        <f t="shared" ref="G259:G304" si="38">LEN(E259)-LEN(RIGHT(E259,LEN(E259)-FIND("@",E259)))</f>
        <v>15</v>
      </c>
      <c r="H259" t="str">
        <f t="shared" ref="H259:H304" si="39">PROPER(LEFT(RIGHT(E259,LEN(E259)-FIND(".",E259,1)),FIND("@",RIGHT(E259,LEN(E259)-FIND(".",E259,1)),1)-1))</f>
        <v>Sørensen</v>
      </c>
      <c r="I259" t="str">
        <f t="shared" ref="I259:I304" si="40">PROPER(LEFT(E259, SEARCH(".", E259)-1))</f>
        <v>Miika</v>
      </c>
      <c r="K259" t="str">
        <f t="shared" ref="K259:K304" si="41">PROPER(I259&amp;" "&amp;H259)</f>
        <v>Miika Sørensen</v>
      </c>
      <c r="L259">
        <f t="shared" ref="L259:L304" si="42">LEN(K259)-LEN(RIGHT(K259,LEN(K259)-FIND(" ",K259)))</f>
        <v>6</v>
      </c>
      <c r="M259" t="str">
        <f t="shared" ref="M259:M304" si="43">LEFT(K259, SEARCH(" ", K259)-1)</f>
        <v>Miika</v>
      </c>
      <c r="N259" t="str">
        <f t="shared" ref="N259:N304" si="44">RIGHT(K259,LEN(K259)-FIND(" ",K259))</f>
        <v>Sørensen</v>
      </c>
    </row>
    <row r="260" spans="1:14" x14ac:dyDescent="0.2">
      <c r="A260" t="s">
        <v>414</v>
      </c>
      <c r="B260" t="s">
        <v>161</v>
      </c>
      <c r="C260" t="str">
        <f t="shared" si="36"/>
        <v>daniel.takala@utu.fi</v>
      </c>
      <c r="E260" t="s">
        <v>747</v>
      </c>
      <c r="F260">
        <f t="shared" si="37"/>
        <v>7</v>
      </c>
      <c r="G260">
        <f t="shared" si="38"/>
        <v>14</v>
      </c>
      <c r="H260" t="str">
        <f t="shared" si="39"/>
        <v>Takala</v>
      </c>
      <c r="I260" t="str">
        <f t="shared" si="40"/>
        <v>Daniel</v>
      </c>
      <c r="K260" t="str">
        <f t="shared" si="41"/>
        <v>Daniel Takala</v>
      </c>
      <c r="L260">
        <f t="shared" si="42"/>
        <v>7</v>
      </c>
      <c r="M260" t="str">
        <f t="shared" si="43"/>
        <v>Daniel</v>
      </c>
      <c r="N260" t="str">
        <f t="shared" si="44"/>
        <v>Takala</v>
      </c>
    </row>
    <row r="261" spans="1:14" x14ac:dyDescent="0.2">
      <c r="A261" t="s">
        <v>415</v>
      </c>
      <c r="B261" t="s">
        <v>233</v>
      </c>
      <c r="C261" t="str">
        <f t="shared" si="36"/>
        <v>mikael.takkunen@utu.fi</v>
      </c>
      <c r="E261" t="s">
        <v>748</v>
      </c>
      <c r="F261">
        <f t="shared" si="37"/>
        <v>7</v>
      </c>
      <c r="G261">
        <f t="shared" si="38"/>
        <v>16</v>
      </c>
      <c r="H261" t="str">
        <f t="shared" si="39"/>
        <v>Takkunen</v>
      </c>
      <c r="I261" t="str">
        <f t="shared" si="40"/>
        <v>Mikael</v>
      </c>
      <c r="K261" t="str">
        <f t="shared" si="41"/>
        <v>Mikael Takkunen</v>
      </c>
      <c r="L261">
        <f t="shared" si="42"/>
        <v>7</v>
      </c>
      <c r="M261" t="str">
        <f t="shared" si="43"/>
        <v>Mikael</v>
      </c>
      <c r="N261" t="str">
        <f t="shared" si="44"/>
        <v>Takkunen</v>
      </c>
    </row>
    <row r="262" spans="1:14" x14ac:dyDescent="0.2">
      <c r="A262" t="s">
        <v>417</v>
      </c>
      <c r="B262" t="s">
        <v>11</v>
      </c>
      <c r="C262" t="str">
        <f t="shared" si="36"/>
        <v>markus.talvitie@utu.fi</v>
      </c>
      <c r="E262" t="s">
        <v>749</v>
      </c>
      <c r="F262">
        <f t="shared" si="37"/>
        <v>7</v>
      </c>
      <c r="G262">
        <f t="shared" si="38"/>
        <v>16</v>
      </c>
      <c r="H262" t="str">
        <f t="shared" si="39"/>
        <v>Talvitie</v>
      </c>
      <c r="I262" t="str">
        <f t="shared" si="40"/>
        <v>Markus</v>
      </c>
      <c r="K262" t="str">
        <f t="shared" si="41"/>
        <v>Markus Talvitie</v>
      </c>
      <c r="L262">
        <f t="shared" si="42"/>
        <v>7</v>
      </c>
      <c r="M262" t="str">
        <f t="shared" si="43"/>
        <v>Markus</v>
      </c>
      <c r="N262" t="str">
        <f t="shared" si="44"/>
        <v>Talvitie</v>
      </c>
    </row>
    <row r="263" spans="1:14" x14ac:dyDescent="0.2">
      <c r="A263" t="s">
        <v>418</v>
      </c>
      <c r="B263" t="s">
        <v>420</v>
      </c>
      <c r="C263" t="str">
        <f t="shared" si="36"/>
        <v>milla-lotta.tamminen@utu.fi</v>
      </c>
      <c r="E263" t="s">
        <v>750</v>
      </c>
      <c r="F263">
        <f t="shared" si="37"/>
        <v>12</v>
      </c>
      <c r="G263">
        <f t="shared" si="38"/>
        <v>21</v>
      </c>
      <c r="H263" t="str">
        <f t="shared" si="39"/>
        <v>Tamminen</v>
      </c>
      <c r="I263" t="str">
        <f t="shared" si="40"/>
        <v>Milla-Lotta</v>
      </c>
      <c r="K263" t="str">
        <f t="shared" si="41"/>
        <v>Milla-Lotta Tamminen</v>
      </c>
      <c r="L263">
        <f t="shared" si="42"/>
        <v>12</v>
      </c>
      <c r="M263" t="str">
        <f t="shared" si="43"/>
        <v>Milla-Lotta</v>
      </c>
      <c r="N263" t="str">
        <f t="shared" si="44"/>
        <v>Tamminen</v>
      </c>
    </row>
    <row r="264" spans="1:14" x14ac:dyDescent="0.2">
      <c r="A264" t="s">
        <v>419</v>
      </c>
      <c r="B264" t="s">
        <v>25</v>
      </c>
      <c r="C264" t="str">
        <f t="shared" si="36"/>
        <v>arttu.tapanainen@utu.fi</v>
      </c>
      <c r="E264" t="s">
        <v>751</v>
      </c>
      <c r="F264">
        <f t="shared" si="37"/>
        <v>6</v>
      </c>
      <c r="G264">
        <f t="shared" si="38"/>
        <v>17</v>
      </c>
      <c r="H264" t="str">
        <f t="shared" si="39"/>
        <v>Tapanainen</v>
      </c>
      <c r="I264" t="str">
        <f t="shared" si="40"/>
        <v>Arttu</v>
      </c>
      <c r="K264" t="str">
        <f t="shared" si="41"/>
        <v>Arttu Tapanainen</v>
      </c>
      <c r="L264">
        <f t="shared" si="42"/>
        <v>6</v>
      </c>
      <c r="M264" t="str">
        <f t="shared" si="43"/>
        <v>Arttu</v>
      </c>
      <c r="N264" t="str">
        <f t="shared" si="44"/>
        <v>Tapanainen</v>
      </c>
    </row>
    <row r="265" spans="1:14" x14ac:dyDescent="0.2">
      <c r="A265" t="s">
        <v>421</v>
      </c>
      <c r="B265" t="s">
        <v>127</v>
      </c>
      <c r="C265" t="str">
        <f t="shared" si="36"/>
        <v>anna.tiilikka@utu.fi</v>
      </c>
      <c r="E265" t="s">
        <v>752</v>
      </c>
      <c r="F265">
        <f t="shared" si="37"/>
        <v>5</v>
      </c>
      <c r="G265">
        <f t="shared" si="38"/>
        <v>14</v>
      </c>
      <c r="H265" t="str">
        <f t="shared" si="39"/>
        <v>Tiilikka</v>
      </c>
      <c r="I265" t="str">
        <f t="shared" si="40"/>
        <v>Anna</v>
      </c>
      <c r="K265" t="str">
        <f t="shared" si="41"/>
        <v>Anna Tiilikka</v>
      </c>
      <c r="L265">
        <f t="shared" si="42"/>
        <v>5</v>
      </c>
      <c r="M265" t="str">
        <f t="shared" si="43"/>
        <v>Anna</v>
      </c>
      <c r="N265" t="str">
        <f t="shared" si="44"/>
        <v>Tiilikka</v>
      </c>
    </row>
    <row r="266" spans="1:14" x14ac:dyDescent="0.2">
      <c r="A266" t="s">
        <v>423</v>
      </c>
      <c r="B266" t="s">
        <v>33</v>
      </c>
      <c r="C266" t="str">
        <f t="shared" si="36"/>
        <v>matias.tikkanen@utu.fi</v>
      </c>
      <c r="E266" t="s">
        <v>753</v>
      </c>
      <c r="F266">
        <f t="shared" si="37"/>
        <v>7</v>
      </c>
      <c r="G266">
        <f t="shared" si="38"/>
        <v>16</v>
      </c>
      <c r="H266" t="str">
        <f t="shared" si="39"/>
        <v>Tikkanen</v>
      </c>
      <c r="I266" t="str">
        <f t="shared" si="40"/>
        <v>Matias</v>
      </c>
      <c r="K266" t="str">
        <f t="shared" si="41"/>
        <v>Matias Tikkanen</v>
      </c>
      <c r="L266">
        <f t="shared" si="42"/>
        <v>7</v>
      </c>
      <c r="M266" t="str">
        <f t="shared" si="43"/>
        <v>Matias</v>
      </c>
      <c r="N266" t="str">
        <f t="shared" si="44"/>
        <v>Tikkanen</v>
      </c>
    </row>
    <row r="267" spans="1:14" x14ac:dyDescent="0.2">
      <c r="A267" t="s">
        <v>425</v>
      </c>
      <c r="B267" t="s">
        <v>211</v>
      </c>
      <c r="C267" t="str">
        <f t="shared" si="36"/>
        <v>ronja.timmerbacka@utu.fi</v>
      </c>
      <c r="E267" t="s">
        <v>754</v>
      </c>
      <c r="F267">
        <f t="shared" si="37"/>
        <v>6</v>
      </c>
      <c r="G267">
        <f t="shared" si="38"/>
        <v>18</v>
      </c>
      <c r="H267" t="str">
        <f t="shared" si="39"/>
        <v>Timmerbacka</v>
      </c>
      <c r="I267" t="str">
        <f t="shared" si="40"/>
        <v>Ronja</v>
      </c>
      <c r="K267" t="str">
        <f t="shared" si="41"/>
        <v>Ronja Timmerbacka</v>
      </c>
      <c r="L267">
        <f t="shared" si="42"/>
        <v>6</v>
      </c>
      <c r="M267" t="str">
        <f t="shared" si="43"/>
        <v>Ronja</v>
      </c>
      <c r="N267" t="str">
        <f t="shared" si="44"/>
        <v>Timmerbacka</v>
      </c>
    </row>
    <row r="268" spans="1:14" x14ac:dyDescent="0.2">
      <c r="A268" t="s">
        <v>427</v>
      </c>
      <c r="B268" t="s">
        <v>258</v>
      </c>
      <c r="C268" t="str">
        <f t="shared" si="36"/>
        <v>eetu.timonen@utu.fi</v>
      </c>
      <c r="E268" t="s">
        <v>755</v>
      </c>
      <c r="F268">
        <f t="shared" si="37"/>
        <v>5</v>
      </c>
      <c r="G268">
        <f t="shared" si="38"/>
        <v>13</v>
      </c>
      <c r="H268" t="str">
        <f t="shared" si="39"/>
        <v>Timonen</v>
      </c>
      <c r="I268" t="str">
        <f t="shared" si="40"/>
        <v>Eetu</v>
      </c>
      <c r="K268" t="str">
        <f t="shared" si="41"/>
        <v>Eetu Timonen</v>
      </c>
      <c r="L268">
        <f t="shared" si="42"/>
        <v>5</v>
      </c>
      <c r="M268" t="str">
        <f t="shared" si="43"/>
        <v>Eetu</v>
      </c>
      <c r="N268" t="str">
        <f t="shared" si="44"/>
        <v>Timonen</v>
      </c>
    </row>
    <row r="269" spans="1:14" x14ac:dyDescent="0.2">
      <c r="A269" t="s">
        <v>428</v>
      </c>
      <c r="B269" t="s">
        <v>359</v>
      </c>
      <c r="C269" t="str">
        <f t="shared" si="36"/>
        <v>senja.toiviala@utu.fi</v>
      </c>
      <c r="E269" t="s">
        <v>756</v>
      </c>
      <c r="F269">
        <f t="shared" si="37"/>
        <v>6</v>
      </c>
      <c r="G269">
        <f t="shared" si="38"/>
        <v>15</v>
      </c>
      <c r="H269" t="str">
        <f t="shared" si="39"/>
        <v>Toiviala</v>
      </c>
      <c r="I269" t="str">
        <f t="shared" si="40"/>
        <v>Senja</v>
      </c>
      <c r="K269" t="str">
        <f t="shared" si="41"/>
        <v>Senja Toiviala</v>
      </c>
      <c r="L269">
        <f t="shared" si="42"/>
        <v>6</v>
      </c>
      <c r="M269" t="str">
        <f t="shared" si="43"/>
        <v>Senja</v>
      </c>
      <c r="N269" t="str">
        <f t="shared" si="44"/>
        <v>Toiviala</v>
      </c>
    </row>
    <row r="270" spans="1:14" x14ac:dyDescent="0.2">
      <c r="A270" t="s">
        <v>430</v>
      </c>
      <c r="B270" t="s">
        <v>233</v>
      </c>
      <c r="C270" t="str">
        <f t="shared" si="36"/>
        <v>mikael.torniainen@utu.fi</v>
      </c>
      <c r="E270" t="s">
        <v>757</v>
      </c>
      <c r="F270">
        <f t="shared" si="37"/>
        <v>7</v>
      </c>
      <c r="G270">
        <f t="shared" si="38"/>
        <v>18</v>
      </c>
      <c r="H270" t="str">
        <f t="shared" si="39"/>
        <v>Torniainen</v>
      </c>
      <c r="I270" t="str">
        <f t="shared" si="40"/>
        <v>Mikael</v>
      </c>
      <c r="K270" t="str">
        <f t="shared" si="41"/>
        <v>Mikael Torniainen</v>
      </c>
      <c r="L270">
        <f t="shared" si="42"/>
        <v>7</v>
      </c>
      <c r="M270" t="str">
        <f t="shared" si="43"/>
        <v>Mikael</v>
      </c>
      <c r="N270" t="str">
        <f t="shared" si="44"/>
        <v>Torniainen</v>
      </c>
    </row>
    <row r="271" spans="1:14" x14ac:dyDescent="0.2">
      <c r="A271" t="s">
        <v>432</v>
      </c>
      <c r="B271" t="s">
        <v>225</v>
      </c>
      <c r="C271" t="str">
        <f t="shared" si="36"/>
        <v>aapo.tulisalmi@utu.fi</v>
      </c>
      <c r="E271" t="s">
        <v>758</v>
      </c>
      <c r="F271">
        <f t="shared" si="37"/>
        <v>5</v>
      </c>
      <c r="G271">
        <f t="shared" si="38"/>
        <v>15</v>
      </c>
      <c r="H271" t="str">
        <f t="shared" si="39"/>
        <v>Tulisalmi</v>
      </c>
      <c r="I271" t="str">
        <f t="shared" si="40"/>
        <v>Aapo</v>
      </c>
      <c r="K271" t="str">
        <f t="shared" si="41"/>
        <v>Aapo Tulisalmi</v>
      </c>
      <c r="L271">
        <f t="shared" si="42"/>
        <v>5</v>
      </c>
      <c r="M271" t="str">
        <f t="shared" si="43"/>
        <v>Aapo</v>
      </c>
      <c r="N271" t="str">
        <f t="shared" si="44"/>
        <v>Tulisalmi</v>
      </c>
    </row>
    <row r="272" spans="1:14" x14ac:dyDescent="0.2">
      <c r="A272" t="s">
        <v>58</v>
      </c>
      <c r="B272" t="s">
        <v>284</v>
      </c>
      <c r="C272" t="str">
        <f t="shared" si="36"/>
        <v>eelis.tuominen@utu.fi</v>
      </c>
      <c r="E272" t="s">
        <v>759</v>
      </c>
      <c r="F272">
        <f t="shared" si="37"/>
        <v>6</v>
      </c>
      <c r="G272">
        <f t="shared" si="38"/>
        <v>15</v>
      </c>
      <c r="H272" t="str">
        <f t="shared" si="39"/>
        <v>Tuominen</v>
      </c>
      <c r="I272" t="str">
        <f t="shared" si="40"/>
        <v>Eelis</v>
      </c>
      <c r="K272" t="str">
        <f t="shared" si="41"/>
        <v>Eelis Tuominen</v>
      </c>
      <c r="L272">
        <f t="shared" si="42"/>
        <v>6</v>
      </c>
      <c r="M272" t="str">
        <f t="shared" si="43"/>
        <v>Eelis</v>
      </c>
      <c r="N272" t="str">
        <f t="shared" si="44"/>
        <v>Tuominen</v>
      </c>
    </row>
    <row r="273" spans="1:14" x14ac:dyDescent="0.2">
      <c r="A273" t="s">
        <v>434</v>
      </c>
      <c r="B273" t="s">
        <v>9</v>
      </c>
      <c r="C273" t="str">
        <f t="shared" si="36"/>
        <v>niklas.turunen@utu.fi</v>
      </c>
      <c r="E273" t="s">
        <v>760</v>
      </c>
      <c r="F273">
        <f t="shared" si="37"/>
        <v>7</v>
      </c>
      <c r="G273">
        <f t="shared" si="38"/>
        <v>15</v>
      </c>
      <c r="H273" t="str">
        <f t="shared" si="39"/>
        <v>Turunen</v>
      </c>
      <c r="I273" t="str">
        <f t="shared" si="40"/>
        <v>Niklas</v>
      </c>
      <c r="K273" t="str">
        <f t="shared" si="41"/>
        <v>Niklas Turunen</v>
      </c>
      <c r="L273">
        <f t="shared" si="42"/>
        <v>7</v>
      </c>
      <c r="M273" t="str">
        <f t="shared" si="43"/>
        <v>Niklas</v>
      </c>
      <c r="N273" t="str">
        <f t="shared" si="44"/>
        <v>Turunen</v>
      </c>
    </row>
    <row r="274" spans="1:14" x14ac:dyDescent="0.2">
      <c r="A274" t="s">
        <v>436</v>
      </c>
      <c r="B274" t="s">
        <v>33</v>
      </c>
      <c r="C274" t="str">
        <f t="shared" si="36"/>
        <v>matias.tähkäpää@utu.fi</v>
      </c>
      <c r="E274" t="s">
        <v>761</v>
      </c>
      <c r="F274">
        <f t="shared" si="37"/>
        <v>7</v>
      </c>
      <c r="G274">
        <f t="shared" si="38"/>
        <v>16</v>
      </c>
      <c r="H274" t="str">
        <f t="shared" si="39"/>
        <v>Tähkäpää</v>
      </c>
      <c r="I274" t="str">
        <f t="shared" si="40"/>
        <v>Matias</v>
      </c>
      <c r="K274" t="str">
        <f t="shared" si="41"/>
        <v>Matias Tähkäpää</v>
      </c>
      <c r="L274">
        <f t="shared" si="42"/>
        <v>7</v>
      </c>
      <c r="M274" t="str">
        <f t="shared" si="43"/>
        <v>Matias</v>
      </c>
      <c r="N274" t="str">
        <f t="shared" si="44"/>
        <v>Tähkäpää</v>
      </c>
    </row>
    <row r="275" spans="1:14" x14ac:dyDescent="0.2">
      <c r="A275" t="s">
        <v>437</v>
      </c>
      <c r="B275" t="s">
        <v>192</v>
      </c>
      <c r="C275" t="str">
        <f t="shared" si="36"/>
        <v>akseli.töytäri@utu.fi</v>
      </c>
      <c r="E275" t="s">
        <v>762</v>
      </c>
      <c r="F275">
        <f t="shared" si="37"/>
        <v>7</v>
      </c>
      <c r="G275">
        <f t="shared" si="38"/>
        <v>15</v>
      </c>
      <c r="H275" t="str">
        <f t="shared" si="39"/>
        <v>Töytäri</v>
      </c>
      <c r="I275" t="str">
        <f t="shared" si="40"/>
        <v>Akseli</v>
      </c>
      <c r="K275" t="str">
        <f t="shared" si="41"/>
        <v>Akseli Töytäri</v>
      </c>
      <c r="L275">
        <f t="shared" si="42"/>
        <v>7</v>
      </c>
      <c r="M275" t="str">
        <f t="shared" si="43"/>
        <v>Akseli</v>
      </c>
      <c r="N275" t="str">
        <f t="shared" si="44"/>
        <v>Töytäri</v>
      </c>
    </row>
    <row r="276" spans="1:14" x14ac:dyDescent="0.2">
      <c r="A276" t="s">
        <v>438</v>
      </c>
      <c r="B276" t="s">
        <v>25</v>
      </c>
      <c r="C276" t="str">
        <f t="shared" si="36"/>
        <v>arttu.urpomäki@utu.fi</v>
      </c>
      <c r="E276" t="s">
        <v>763</v>
      </c>
      <c r="F276">
        <f t="shared" si="37"/>
        <v>6</v>
      </c>
      <c r="G276">
        <f t="shared" si="38"/>
        <v>15</v>
      </c>
      <c r="H276" t="str">
        <f t="shared" si="39"/>
        <v>Urpomäki</v>
      </c>
      <c r="I276" t="str">
        <f t="shared" si="40"/>
        <v>Arttu</v>
      </c>
      <c r="K276" t="str">
        <f t="shared" si="41"/>
        <v>Arttu Urpomäki</v>
      </c>
      <c r="L276">
        <f t="shared" si="42"/>
        <v>6</v>
      </c>
      <c r="M276" t="str">
        <f t="shared" si="43"/>
        <v>Arttu</v>
      </c>
      <c r="N276" t="str">
        <f t="shared" si="44"/>
        <v>Urpomäki</v>
      </c>
    </row>
    <row r="277" spans="1:14" x14ac:dyDescent="0.2">
      <c r="A277" t="s">
        <v>439</v>
      </c>
      <c r="B277" t="s">
        <v>302</v>
      </c>
      <c r="C277" t="str">
        <f t="shared" si="36"/>
        <v>juhani.vaaramaa@utu.fi</v>
      </c>
      <c r="E277" t="s">
        <v>764</v>
      </c>
      <c r="F277">
        <f t="shared" si="37"/>
        <v>7</v>
      </c>
      <c r="G277">
        <f t="shared" si="38"/>
        <v>16</v>
      </c>
      <c r="H277" t="str">
        <f t="shared" si="39"/>
        <v>Vaaramaa</v>
      </c>
      <c r="I277" t="str">
        <f t="shared" si="40"/>
        <v>Juhani</v>
      </c>
      <c r="K277" t="str">
        <f t="shared" si="41"/>
        <v>Juhani Vaaramaa</v>
      </c>
      <c r="L277">
        <f t="shared" si="42"/>
        <v>7</v>
      </c>
      <c r="M277" t="str">
        <f t="shared" si="43"/>
        <v>Juhani</v>
      </c>
      <c r="N277" t="str">
        <f t="shared" si="44"/>
        <v>Vaaramaa</v>
      </c>
    </row>
    <row r="278" spans="1:14" x14ac:dyDescent="0.2">
      <c r="A278" t="s">
        <v>440</v>
      </c>
      <c r="B278" t="s">
        <v>119</v>
      </c>
      <c r="C278" t="str">
        <f t="shared" si="36"/>
        <v>eero.vaaranen@utu.fi</v>
      </c>
      <c r="E278" t="s">
        <v>765</v>
      </c>
      <c r="F278">
        <f t="shared" si="37"/>
        <v>5</v>
      </c>
      <c r="G278">
        <f t="shared" si="38"/>
        <v>14</v>
      </c>
      <c r="H278" t="str">
        <f t="shared" si="39"/>
        <v>Vaaranen</v>
      </c>
      <c r="I278" t="str">
        <f t="shared" si="40"/>
        <v>Eero</v>
      </c>
      <c r="K278" t="str">
        <f t="shared" si="41"/>
        <v>Eero Vaaranen</v>
      </c>
      <c r="L278">
        <f t="shared" si="42"/>
        <v>5</v>
      </c>
      <c r="M278" t="str">
        <f t="shared" si="43"/>
        <v>Eero</v>
      </c>
      <c r="N278" t="str">
        <f t="shared" si="44"/>
        <v>Vaaranen</v>
      </c>
    </row>
    <row r="279" spans="1:14" x14ac:dyDescent="0.2">
      <c r="A279" t="s">
        <v>441</v>
      </c>
      <c r="B279" t="s">
        <v>88</v>
      </c>
      <c r="C279" t="str">
        <f t="shared" si="36"/>
        <v>julius.vainio@utu.fi</v>
      </c>
      <c r="E279" t="s">
        <v>766</v>
      </c>
      <c r="F279">
        <f t="shared" si="37"/>
        <v>7</v>
      </c>
      <c r="G279">
        <f t="shared" si="38"/>
        <v>14</v>
      </c>
      <c r="H279" t="str">
        <f t="shared" si="39"/>
        <v>Vainio</v>
      </c>
      <c r="I279" t="str">
        <f t="shared" si="40"/>
        <v>Julius</v>
      </c>
      <c r="K279" t="str">
        <f t="shared" si="41"/>
        <v>Julius Vainio</v>
      </c>
      <c r="L279">
        <f t="shared" si="42"/>
        <v>7</v>
      </c>
      <c r="M279" t="str">
        <f t="shared" si="43"/>
        <v>Julius</v>
      </c>
      <c r="N279" t="str">
        <f t="shared" si="44"/>
        <v>Vainio</v>
      </c>
    </row>
    <row r="280" spans="1:14" x14ac:dyDescent="0.2">
      <c r="A280" t="s">
        <v>443</v>
      </c>
      <c r="B280" t="s">
        <v>228</v>
      </c>
      <c r="C280" t="str">
        <f t="shared" si="36"/>
        <v>ella.valanne@utu.fi</v>
      </c>
      <c r="E280" t="s">
        <v>767</v>
      </c>
      <c r="F280">
        <f t="shared" si="37"/>
        <v>5</v>
      </c>
      <c r="G280">
        <f t="shared" si="38"/>
        <v>13</v>
      </c>
      <c r="H280" t="str">
        <f t="shared" si="39"/>
        <v>Valanne</v>
      </c>
      <c r="I280" t="str">
        <f t="shared" si="40"/>
        <v>Ella</v>
      </c>
      <c r="K280" t="str">
        <f t="shared" si="41"/>
        <v>Ella Valanne</v>
      </c>
      <c r="L280">
        <f t="shared" si="42"/>
        <v>5</v>
      </c>
      <c r="M280" t="str">
        <f t="shared" si="43"/>
        <v>Ella</v>
      </c>
      <c r="N280" t="str">
        <f t="shared" si="44"/>
        <v>Valanne</v>
      </c>
    </row>
    <row r="281" spans="1:14" x14ac:dyDescent="0.2">
      <c r="A281" t="s">
        <v>444</v>
      </c>
      <c r="B281" t="s">
        <v>51</v>
      </c>
      <c r="C281" t="str">
        <f t="shared" si="36"/>
        <v>edosa.valkolehto@utu.fi</v>
      </c>
      <c r="E281" t="s">
        <v>768</v>
      </c>
      <c r="F281">
        <f t="shared" si="37"/>
        <v>6</v>
      </c>
      <c r="G281">
        <f t="shared" si="38"/>
        <v>17</v>
      </c>
      <c r="H281" t="str">
        <f t="shared" si="39"/>
        <v>Valkolehto</v>
      </c>
      <c r="I281" t="str">
        <f t="shared" si="40"/>
        <v>Edosa</v>
      </c>
      <c r="K281" t="str">
        <f t="shared" si="41"/>
        <v>Edosa Valkolehto</v>
      </c>
      <c r="L281">
        <f t="shared" si="42"/>
        <v>6</v>
      </c>
      <c r="M281" t="str">
        <f t="shared" si="43"/>
        <v>Edosa</v>
      </c>
      <c r="N281" t="str">
        <f t="shared" si="44"/>
        <v>Valkolehto</v>
      </c>
    </row>
    <row r="282" spans="1:14" x14ac:dyDescent="0.2">
      <c r="A282" t="s">
        <v>446</v>
      </c>
      <c r="B282" t="s">
        <v>88</v>
      </c>
      <c r="C282" t="str">
        <f t="shared" si="36"/>
        <v>julius.varjo@utu.fi</v>
      </c>
      <c r="E282" t="s">
        <v>769</v>
      </c>
      <c r="F282">
        <f t="shared" si="37"/>
        <v>7</v>
      </c>
      <c r="G282">
        <f t="shared" si="38"/>
        <v>13</v>
      </c>
      <c r="H282" t="str">
        <f t="shared" si="39"/>
        <v>Varjo</v>
      </c>
      <c r="I282" t="str">
        <f t="shared" si="40"/>
        <v>Julius</v>
      </c>
      <c r="K282" t="str">
        <f t="shared" si="41"/>
        <v>Julius Varjo</v>
      </c>
      <c r="L282">
        <f t="shared" si="42"/>
        <v>7</v>
      </c>
      <c r="M282" t="str">
        <f t="shared" si="43"/>
        <v>Julius</v>
      </c>
      <c r="N282" t="str">
        <f t="shared" si="44"/>
        <v>Varjo</v>
      </c>
    </row>
    <row r="283" spans="1:14" x14ac:dyDescent="0.2">
      <c r="A283" t="s">
        <v>448</v>
      </c>
      <c r="B283" t="s">
        <v>405</v>
      </c>
      <c r="C283" t="str">
        <f t="shared" si="36"/>
        <v>alexander.veistinen@utu.fi</v>
      </c>
      <c r="E283" t="s">
        <v>770</v>
      </c>
      <c r="F283">
        <f t="shared" si="37"/>
        <v>10</v>
      </c>
      <c r="G283">
        <f t="shared" si="38"/>
        <v>20</v>
      </c>
      <c r="H283" t="str">
        <f t="shared" si="39"/>
        <v>Veistinen</v>
      </c>
      <c r="I283" t="str">
        <f t="shared" si="40"/>
        <v>Alexander</v>
      </c>
      <c r="K283" t="str">
        <f t="shared" si="41"/>
        <v>Alexander Veistinen</v>
      </c>
      <c r="L283">
        <f t="shared" si="42"/>
        <v>10</v>
      </c>
      <c r="M283" t="str">
        <f t="shared" si="43"/>
        <v>Alexander</v>
      </c>
      <c r="N283" t="str">
        <f t="shared" si="44"/>
        <v>Veistinen</v>
      </c>
    </row>
    <row r="284" spans="1:14" x14ac:dyDescent="0.2">
      <c r="A284" t="s">
        <v>449</v>
      </c>
      <c r="B284" t="s">
        <v>462</v>
      </c>
      <c r="C284" t="str">
        <f t="shared" si="36"/>
        <v>viola.veltheim@utu.fi</v>
      </c>
      <c r="E284" t="s">
        <v>771</v>
      </c>
      <c r="F284">
        <f t="shared" si="37"/>
        <v>6</v>
      </c>
      <c r="G284">
        <f t="shared" si="38"/>
        <v>15</v>
      </c>
      <c r="H284" t="str">
        <f t="shared" si="39"/>
        <v>Veltheim</v>
      </c>
      <c r="I284" t="str">
        <f t="shared" si="40"/>
        <v>Viola</v>
      </c>
      <c r="K284" t="str">
        <f t="shared" si="41"/>
        <v>Viola Veltheim</v>
      </c>
      <c r="L284">
        <f t="shared" si="42"/>
        <v>6</v>
      </c>
      <c r="M284" t="str">
        <f t="shared" si="43"/>
        <v>Viola</v>
      </c>
      <c r="N284" t="str">
        <f t="shared" si="44"/>
        <v>Veltheim</v>
      </c>
    </row>
    <row r="285" spans="1:14" x14ac:dyDescent="0.2">
      <c r="A285" t="s">
        <v>451</v>
      </c>
      <c r="B285" t="s">
        <v>9</v>
      </c>
      <c r="C285" t="str">
        <f t="shared" si="36"/>
        <v>niklas.vesivuori@utu.fi</v>
      </c>
      <c r="E285" t="s">
        <v>772</v>
      </c>
      <c r="F285">
        <f t="shared" si="37"/>
        <v>7</v>
      </c>
      <c r="G285">
        <f t="shared" si="38"/>
        <v>17</v>
      </c>
      <c r="H285" t="str">
        <f t="shared" si="39"/>
        <v>Vesivuori</v>
      </c>
      <c r="I285" t="str">
        <f t="shared" si="40"/>
        <v>Niklas</v>
      </c>
      <c r="K285" t="str">
        <f t="shared" si="41"/>
        <v>Niklas Vesivuori</v>
      </c>
      <c r="L285">
        <f t="shared" si="42"/>
        <v>7</v>
      </c>
      <c r="M285" t="str">
        <f t="shared" si="43"/>
        <v>Niklas</v>
      </c>
      <c r="N285" t="str">
        <f t="shared" si="44"/>
        <v>Vesivuori</v>
      </c>
    </row>
    <row r="286" spans="1:14" x14ac:dyDescent="0.2">
      <c r="A286" t="s">
        <v>453</v>
      </c>
      <c r="B286" t="s">
        <v>27</v>
      </c>
      <c r="C286" t="str">
        <f t="shared" si="36"/>
        <v>joona.vierikko@utu.fi</v>
      </c>
      <c r="E286" t="s">
        <v>773</v>
      </c>
      <c r="F286">
        <f t="shared" si="37"/>
        <v>6</v>
      </c>
      <c r="G286">
        <f t="shared" si="38"/>
        <v>15</v>
      </c>
      <c r="H286" t="str">
        <f t="shared" si="39"/>
        <v>Vierikko</v>
      </c>
      <c r="I286" t="str">
        <f t="shared" si="40"/>
        <v>Joona</v>
      </c>
      <c r="K286" t="str">
        <f t="shared" si="41"/>
        <v>Joona Vierikko</v>
      </c>
      <c r="L286">
        <f t="shared" si="42"/>
        <v>6</v>
      </c>
      <c r="M286" t="str">
        <f t="shared" si="43"/>
        <v>Joona</v>
      </c>
      <c r="N286" t="str">
        <f t="shared" si="44"/>
        <v>Vierikko</v>
      </c>
    </row>
    <row r="287" spans="1:14" x14ac:dyDescent="0.2">
      <c r="A287" t="s">
        <v>455</v>
      </c>
      <c r="B287" t="s">
        <v>282</v>
      </c>
      <c r="C287" t="str">
        <f t="shared" si="36"/>
        <v>senni.viinikainen@utu.fi</v>
      </c>
      <c r="E287" t="s">
        <v>774</v>
      </c>
      <c r="F287">
        <f t="shared" si="37"/>
        <v>6</v>
      </c>
      <c r="G287">
        <f t="shared" si="38"/>
        <v>18</v>
      </c>
      <c r="H287" t="str">
        <f t="shared" si="39"/>
        <v>Viinikainen</v>
      </c>
      <c r="I287" t="str">
        <f t="shared" si="40"/>
        <v>Senni</v>
      </c>
      <c r="K287" t="str">
        <f t="shared" si="41"/>
        <v>Senni Viinikainen</v>
      </c>
      <c r="L287">
        <f t="shared" si="42"/>
        <v>6</v>
      </c>
      <c r="M287" t="str">
        <f t="shared" si="43"/>
        <v>Senni</v>
      </c>
      <c r="N287" t="str">
        <f t="shared" si="44"/>
        <v>Viinikainen</v>
      </c>
    </row>
    <row r="288" spans="1:14" x14ac:dyDescent="0.2">
      <c r="A288" t="s">
        <v>457</v>
      </c>
      <c r="B288" t="s">
        <v>136</v>
      </c>
      <c r="C288" t="str">
        <f t="shared" si="36"/>
        <v>hermanni.viiru@utu.fi</v>
      </c>
      <c r="E288" t="s">
        <v>775</v>
      </c>
      <c r="F288">
        <f t="shared" si="37"/>
        <v>9</v>
      </c>
      <c r="G288">
        <f t="shared" si="38"/>
        <v>15</v>
      </c>
      <c r="H288" t="str">
        <f t="shared" si="39"/>
        <v>Viiru</v>
      </c>
      <c r="I288" t="str">
        <f t="shared" si="40"/>
        <v>Hermanni</v>
      </c>
      <c r="K288" t="str">
        <f t="shared" si="41"/>
        <v>Hermanni Viiru</v>
      </c>
      <c r="L288">
        <f t="shared" si="42"/>
        <v>9</v>
      </c>
      <c r="M288" t="str">
        <f t="shared" si="43"/>
        <v>Hermanni</v>
      </c>
      <c r="N288" t="str">
        <f t="shared" si="44"/>
        <v>Viiru</v>
      </c>
    </row>
    <row r="289" spans="1:14" x14ac:dyDescent="0.2">
      <c r="A289" t="s">
        <v>459</v>
      </c>
      <c r="B289" t="s">
        <v>49</v>
      </c>
      <c r="C289" t="str">
        <f t="shared" si="36"/>
        <v>venla.vilenius@utu.fi</v>
      </c>
      <c r="E289" t="s">
        <v>776</v>
      </c>
      <c r="F289">
        <f t="shared" si="37"/>
        <v>6</v>
      </c>
      <c r="G289">
        <f t="shared" si="38"/>
        <v>15</v>
      </c>
      <c r="H289" t="str">
        <f t="shared" si="39"/>
        <v>Vilenius</v>
      </c>
      <c r="I289" t="str">
        <f t="shared" si="40"/>
        <v>Venla</v>
      </c>
      <c r="K289" t="str">
        <f t="shared" si="41"/>
        <v>Venla Vilenius</v>
      </c>
      <c r="L289">
        <f t="shared" si="42"/>
        <v>6</v>
      </c>
      <c r="M289" t="str">
        <f t="shared" si="43"/>
        <v>Venla</v>
      </c>
      <c r="N289" t="str">
        <f t="shared" si="44"/>
        <v>Vilenius</v>
      </c>
    </row>
    <row r="290" spans="1:14" x14ac:dyDescent="0.2">
      <c r="A290" t="s">
        <v>461</v>
      </c>
      <c r="B290" t="s">
        <v>413</v>
      </c>
      <c r="C290" t="str">
        <f t="shared" si="36"/>
        <v>olivia.virkkunen@utu.fi</v>
      </c>
      <c r="E290" t="s">
        <v>777</v>
      </c>
      <c r="F290">
        <f t="shared" si="37"/>
        <v>7</v>
      </c>
      <c r="G290">
        <f t="shared" si="38"/>
        <v>17</v>
      </c>
      <c r="H290" t="str">
        <f t="shared" si="39"/>
        <v>Virkkunen</v>
      </c>
      <c r="I290" t="str">
        <f t="shared" si="40"/>
        <v>Olivia</v>
      </c>
      <c r="K290" t="str">
        <f t="shared" si="41"/>
        <v>Olivia Virkkunen</v>
      </c>
      <c r="L290">
        <f t="shared" si="42"/>
        <v>7</v>
      </c>
      <c r="M290" t="str">
        <f t="shared" si="43"/>
        <v>Olivia</v>
      </c>
      <c r="N290" t="str">
        <f t="shared" si="44"/>
        <v>Virkkunen</v>
      </c>
    </row>
    <row r="291" spans="1:14" x14ac:dyDescent="0.2">
      <c r="A291" t="s">
        <v>463</v>
      </c>
      <c r="B291" t="s">
        <v>172</v>
      </c>
      <c r="C291" t="str">
        <f t="shared" si="36"/>
        <v>joel.virolainen@utu.fi</v>
      </c>
      <c r="E291" t="s">
        <v>778</v>
      </c>
      <c r="F291">
        <f t="shared" si="37"/>
        <v>5</v>
      </c>
      <c r="G291">
        <f t="shared" si="38"/>
        <v>16</v>
      </c>
      <c r="H291" t="str">
        <f t="shared" si="39"/>
        <v>Virolainen</v>
      </c>
      <c r="I291" t="str">
        <f t="shared" si="40"/>
        <v>Joel</v>
      </c>
      <c r="K291" t="str">
        <f t="shared" si="41"/>
        <v>Joel Virolainen</v>
      </c>
      <c r="L291">
        <f t="shared" si="42"/>
        <v>5</v>
      </c>
      <c r="M291" t="str">
        <f t="shared" si="43"/>
        <v>Joel</v>
      </c>
      <c r="N291" t="str">
        <f t="shared" si="44"/>
        <v>Virolainen</v>
      </c>
    </row>
    <row r="292" spans="1:14" x14ac:dyDescent="0.2">
      <c r="A292" t="s">
        <v>465</v>
      </c>
      <c r="B292" t="s">
        <v>433</v>
      </c>
      <c r="C292" t="str">
        <f t="shared" si="36"/>
        <v>vivian.virtamo@utu.fi</v>
      </c>
      <c r="E292" t="s">
        <v>779</v>
      </c>
      <c r="F292">
        <f t="shared" si="37"/>
        <v>7</v>
      </c>
      <c r="G292">
        <f t="shared" si="38"/>
        <v>15</v>
      </c>
      <c r="H292" t="str">
        <f t="shared" si="39"/>
        <v>Virtamo</v>
      </c>
      <c r="I292" t="str">
        <f t="shared" si="40"/>
        <v>Vivian</v>
      </c>
      <c r="K292" t="str">
        <f t="shared" si="41"/>
        <v>Vivian Virtamo</v>
      </c>
      <c r="L292">
        <f t="shared" si="42"/>
        <v>7</v>
      </c>
      <c r="M292" t="str">
        <f t="shared" si="43"/>
        <v>Vivian</v>
      </c>
      <c r="N292" t="str">
        <f t="shared" si="44"/>
        <v>Virtamo</v>
      </c>
    </row>
    <row r="293" spans="1:14" x14ac:dyDescent="0.2">
      <c r="A293" t="s">
        <v>466</v>
      </c>
      <c r="B293" t="s">
        <v>100</v>
      </c>
      <c r="C293" t="str">
        <f t="shared" si="36"/>
        <v>jussi.virtanen@utu.fi</v>
      </c>
      <c r="E293" t="s">
        <v>780</v>
      </c>
      <c r="F293">
        <f t="shared" si="37"/>
        <v>6</v>
      </c>
      <c r="G293">
        <f t="shared" si="38"/>
        <v>15</v>
      </c>
      <c r="H293" t="str">
        <f t="shared" si="39"/>
        <v>Virtanen</v>
      </c>
      <c r="I293" t="str">
        <f t="shared" si="40"/>
        <v>Jussi</v>
      </c>
      <c r="K293" t="str">
        <f t="shared" si="41"/>
        <v>Jussi Virtanen</v>
      </c>
      <c r="L293">
        <f t="shared" si="42"/>
        <v>6</v>
      </c>
      <c r="M293" t="str">
        <f t="shared" si="43"/>
        <v>Jussi</v>
      </c>
      <c r="N293" t="str">
        <f t="shared" si="44"/>
        <v>Virtanen</v>
      </c>
    </row>
    <row r="294" spans="1:14" x14ac:dyDescent="0.2">
      <c r="A294" t="s">
        <v>466</v>
      </c>
      <c r="B294" t="s">
        <v>268</v>
      </c>
      <c r="C294" t="str">
        <f t="shared" si="36"/>
        <v>olga.virtanen@utu.fi</v>
      </c>
      <c r="E294" t="s">
        <v>781</v>
      </c>
      <c r="F294">
        <f t="shared" si="37"/>
        <v>5</v>
      </c>
      <c r="G294">
        <f t="shared" si="38"/>
        <v>14</v>
      </c>
      <c r="H294" t="str">
        <f t="shared" si="39"/>
        <v>Virtanen</v>
      </c>
      <c r="I294" t="str">
        <f t="shared" si="40"/>
        <v>Olga</v>
      </c>
      <c r="K294" t="str">
        <f t="shared" si="41"/>
        <v>Olga Virtanen</v>
      </c>
      <c r="L294">
        <f t="shared" si="42"/>
        <v>5</v>
      </c>
      <c r="M294" t="str">
        <f t="shared" si="43"/>
        <v>Olga</v>
      </c>
      <c r="N294" t="str">
        <f t="shared" si="44"/>
        <v>Virtanen</v>
      </c>
    </row>
    <row r="295" spans="1:14" x14ac:dyDescent="0.2">
      <c r="A295" t="s">
        <v>467</v>
      </c>
      <c r="B295" t="s">
        <v>252</v>
      </c>
      <c r="C295" t="str">
        <f t="shared" si="36"/>
        <v>pauliina.vuorinen@utu.fi</v>
      </c>
      <c r="E295" t="s">
        <v>782</v>
      </c>
      <c r="F295">
        <f t="shared" si="37"/>
        <v>9</v>
      </c>
      <c r="G295">
        <f t="shared" si="38"/>
        <v>18</v>
      </c>
      <c r="H295" t="str">
        <f t="shared" si="39"/>
        <v>Vuorinen</v>
      </c>
      <c r="I295" t="str">
        <f t="shared" si="40"/>
        <v>Pauliina</v>
      </c>
      <c r="K295" t="str">
        <f t="shared" si="41"/>
        <v>Pauliina Vuorinen</v>
      </c>
      <c r="L295">
        <f t="shared" si="42"/>
        <v>9</v>
      </c>
      <c r="M295" t="str">
        <f t="shared" si="43"/>
        <v>Pauliina</v>
      </c>
      <c r="N295" t="str">
        <f t="shared" si="44"/>
        <v>Vuorinen</v>
      </c>
    </row>
    <row r="296" spans="1:14" x14ac:dyDescent="0.2">
      <c r="A296" t="s">
        <v>468</v>
      </c>
      <c r="B296" t="s">
        <v>82</v>
      </c>
      <c r="C296" t="str">
        <f t="shared" si="36"/>
        <v>santeri.vuoti@utu.fi</v>
      </c>
      <c r="E296" t="s">
        <v>783</v>
      </c>
      <c r="F296">
        <f t="shared" si="37"/>
        <v>8</v>
      </c>
      <c r="G296">
        <f t="shared" si="38"/>
        <v>14</v>
      </c>
      <c r="H296" t="str">
        <f t="shared" si="39"/>
        <v>Vuoti</v>
      </c>
      <c r="I296" t="str">
        <f t="shared" si="40"/>
        <v>Santeri</v>
      </c>
      <c r="K296" t="str">
        <f t="shared" si="41"/>
        <v>Santeri Vuoti</v>
      </c>
      <c r="L296">
        <f t="shared" si="42"/>
        <v>8</v>
      </c>
      <c r="M296" t="str">
        <f t="shared" si="43"/>
        <v>Santeri</v>
      </c>
      <c r="N296" t="str">
        <f t="shared" si="44"/>
        <v>Vuoti</v>
      </c>
    </row>
    <row r="297" spans="1:14" x14ac:dyDescent="0.2">
      <c r="A297" t="s">
        <v>469</v>
      </c>
      <c r="B297" t="s">
        <v>254</v>
      </c>
      <c r="C297" t="str">
        <f t="shared" si="36"/>
        <v>saara.wanhatalo@utu.fi</v>
      </c>
      <c r="E297" t="s">
        <v>784</v>
      </c>
      <c r="F297">
        <f t="shared" si="37"/>
        <v>6</v>
      </c>
      <c r="G297">
        <f t="shared" si="38"/>
        <v>16</v>
      </c>
      <c r="H297" t="str">
        <f t="shared" si="39"/>
        <v>Wanhatalo</v>
      </c>
      <c r="I297" t="str">
        <f t="shared" si="40"/>
        <v>Saara</v>
      </c>
      <c r="K297" t="str">
        <f t="shared" si="41"/>
        <v>Saara Wanhatalo</v>
      </c>
      <c r="L297">
        <f t="shared" si="42"/>
        <v>6</v>
      </c>
      <c r="M297" t="str">
        <f t="shared" si="43"/>
        <v>Saara</v>
      </c>
      <c r="N297" t="str">
        <f t="shared" si="44"/>
        <v>Wanhatalo</v>
      </c>
    </row>
    <row r="298" spans="1:14" x14ac:dyDescent="0.2">
      <c r="A298" t="s">
        <v>471</v>
      </c>
      <c r="B298" t="s">
        <v>172</v>
      </c>
      <c r="C298" t="str">
        <f t="shared" si="36"/>
        <v>joel.willman@utu.fi</v>
      </c>
      <c r="E298" t="s">
        <v>785</v>
      </c>
      <c r="F298">
        <f t="shared" si="37"/>
        <v>5</v>
      </c>
      <c r="G298">
        <f t="shared" si="38"/>
        <v>13</v>
      </c>
      <c r="H298" t="str">
        <f t="shared" si="39"/>
        <v>Willman</v>
      </c>
      <c r="I298" t="str">
        <f t="shared" si="40"/>
        <v>Joel</v>
      </c>
      <c r="K298" t="str">
        <f t="shared" si="41"/>
        <v>Joel Willman</v>
      </c>
      <c r="L298">
        <f t="shared" si="42"/>
        <v>5</v>
      </c>
      <c r="M298" t="str">
        <f t="shared" si="43"/>
        <v>Joel</v>
      </c>
      <c r="N298" t="str">
        <f t="shared" si="44"/>
        <v>Willman</v>
      </c>
    </row>
    <row r="299" spans="1:14" x14ac:dyDescent="0.2">
      <c r="A299" t="s">
        <v>473</v>
      </c>
      <c r="B299" t="s">
        <v>13</v>
      </c>
      <c r="C299" t="str">
        <f t="shared" si="36"/>
        <v>oliver.yanar@utu.fi</v>
      </c>
      <c r="E299" t="s">
        <v>786</v>
      </c>
      <c r="F299">
        <f t="shared" si="37"/>
        <v>7</v>
      </c>
      <c r="G299">
        <f t="shared" si="38"/>
        <v>13</v>
      </c>
      <c r="H299" t="str">
        <f t="shared" si="39"/>
        <v>Yanar</v>
      </c>
      <c r="I299" t="str">
        <f t="shared" si="40"/>
        <v>Oliver</v>
      </c>
      <c r="K299" t="str">
        <f t="shared" si="41"/>
        <v>Oliver Yanar</v>
      </c>
      <c r="L299">
        <f t="shared" si="42"/>
        <v>7</v>
      </c>
      <c r="M299" t="str">
        <f t="shared" si="43"/>
        <v>Oliver</v>
      </c>
      <c r="N299" t="str">
        <f t="shared" si="44"/>
        <v>Yanar</v>
      </c>
    </row>
    <row r="300" spans="1:14" x14ac:dyDescent="0.2">
      <c r="A300" t="s">
        <v>475</v>
      </c>
      <c r="B300" t="s">
        <v>242</v>
      </c>
      <c r="C300" t="str">
        <f t="shared" si="36"/>
        <v>sade.ylilääkkölä@utu.fi</v>
      </c>
      <c r="E300" t="s">
        <v>787</v>
      </c>
      <c r="F300">
        <f t="shared" si="37"/>
        <v>5</v>
      </c>
      <c r="G300">
        <f t="shared" si="38"/>
        <v>17</v>
      </c>
      <c r="H300" t="str">
        <f t="shared" si="39"/>
        <v>Ylilääkkölä</v>
      </c>
      <c r="I300" t="str">
        <f t="shared" si="40"/>
        <v>Sade</v>
      </c>
      <c r="K300" t="str">
        <f t="shared" si="41"/>
        <v>Sade Ylilääkkölä</v>
      </c>
      <c r="L300">
        <f t="shared" si="42"/>
        <v>5</v>
      </c>
      <c r="M300" t="str">
        <f t="shared" si="43"/>
        <v>Sade</v>
      </c>
      <c r="N300" t="str">
        <f t="shared" si="44"/>
        <v>Ylilääkkölä</v>
      </c>
    </row>
    <row r="301" spans="1:14" x14ac:dyDescent="0.2">
      <c r="A301" t="s">
        <v>476</v>
      </c>
      <c r="B301" t="s">
        <v>76</v>
      </c>
      <c r="C301" t="str">
        <f t="shared" si="36"/>
        <v>otto.ylitalo@utu.fi</v>
      </c>
      <c r="E301" t="s">
        <v>788</v>
      </c>
      <c r="F301">
        <f t="shared" si="37"/>
        <v>5</v>
      </c>
      <c r="G301">
        <f t="shared" si="38"/>
        <v>13</v>
      </c>
      <c r="H301" t="str">
        <f t="shared" si="39"/>
        <v>Ylitalo</v>
      </c>
      <c r="I301" t="str">
        <f t="shared" si="40"/>
        <v>Otto</v>
      </c>
      <c r="K301" t="str">
        <f t="shared" si="41"/>
        <v>Otto Ylitalo</v>
      </c>
      <c r="L301">
        <f t="shared" si="42"/>
        <v>5</v>
      </c>
      <c r="M301" t="str">
        <f t="shared" si="43"/>
        <v>Otto</v>
      </c>
      <c r="N301" t="str">
        <f t="shared" si="44"/>
        <v>Ylitalo</v>
      </c>
    </row>
    <row r="302" spans="1:14" x14ac:dyDescent="0.2">
      <c r="A302" t="s">
        <v>478</v>
      </c>
      <c r="B302" t="s">
        <v>213</v>
      </c>
      <c r="C302" t="str">
        <f t="shared" si="36"/>
        <v>kasper.ypyä@utu.fi</v>
      </c>
      <c r="E302" t="s">
        <v>789</v>
      </c>
      <c r="F302">
        <f t="shared" si="37"/>
        <v>7</v>
      </c>
      <c r="G302">
        <f t="shared" si="38"/>
        <v>12</v>
      </c>
      <c r="H302" t="str">
        <f t="shared" si="39"/>
        <v>Ypyä</v>
      </c>
      <c r="I302" t="str">
        <f t="shared" si="40"/>
        <v>Kasper</v>
      </c>
      <c r="K302" t="str">
        <f t="shared" si="41"/>
        <v>Kasper Ypyä</v>
      </c>
      <c r="L302">
        <f t="shared" si="42"/>
        <v>7</v>
      </c>
      <c r="M302" t="str">
        <f t="shared" si="43"/>
        <v>Kasper</v>
      </c>
      <c r="N302" t="str">
        <f t="shared" si="44"/>
        <v>Ypyä</v>
      </c>
    </row>
    <row r="303" spans="1:14" x14ac:dyDescent="0.2">
      <c r="A303" t="s">
        <v>480</v>
      </c>
      <c r="B303" t="s">
        <v>33</v>
      </c>
      <c r="C303" t="str">
        <f t="shared" si="36"/>
        <v>matias.äärelä@utu.fi</v>
      </c>
      <c r="E303" t="s">
        <v>790</v>
      </c>
      <c r="F303">
        <f t="shared" si="37"/>
        <v>7</v>
      </c>
      <c r="G303">
        <f t="shared" si="38"/>
        <v>14</v>
      </c>
      <c r="H303" t="str">
        <f t="shared" si="39"/>
        <v>Äärelä</v>
      </c>
      <c r="I303" t="str">
        <f t="shared" si="40"/>
        <v>Matias</v>
      </c>
      <c r="K303" t="str">
        <f t="shared" si="41"/>
        <v>Matias Äärelä</v>
      </c>
      <c r="L303">
        <f t="shared" si="42"/>
        <v>7</v>
      </c>
      <c r="M303" t="str">
        <f t="shared" si="43"/>
        <v>Matias</v>
      </c>
      <c r="N303" t="str">
        <f t="shared" si="44"/>
        <v>Äärelä</v>
      </c>
    </row>
    <row r="304" spans="1:14" x14ac:dyDescent="0.2">
      <c r="A304" t="s">
        <v>481</v>
      </c>
      <c r="B304" t="s">
        <v>75</v>
      </c>
      <c r="C304" t="str">
        <f t="shared" si="36"/>
        <v>helmi.örmälä@utu.fi</v>
      </c>
      <c r="E304" t="s">
        <v>791</v>
      </c>
      <c r="F304">
        <f t="shared" si="37"/>
        <v>6</v>
      </c>
      <c r="G304">
        <f t="shared" si="38"/>
        <v>13</v>
      </c>
      <c r="H304" t="str">
        <f t="shared" si="39"/>
        <v>Örmälä</v>
      </c>
      <c r="I304" t="str">
        <f t="shared" si="40"/>
        <v>Helmi</v>
      </c>
      <c r="K304" t="str">
        <f t="shared" si="41"/>
        <v>Helmi Örmälä</v>
      </c>
      <c r="L304">
        <f t="shared" si="42"/>
        <v>6</v>
      </c>
      <c r="M304" t="str">
        <f t="shared" si="43"/>
        <v>Helmi</v>
      </c>
      <c r="N304" t="str">
        <f t="shared" si="44"/>
        <v>Örmälä</v>
      </c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ryhmat</vt:lpstr>
      <vt:lpstr>myyjat</vt:lpstr>
      <vt:lpstr>tuotteet</vt:lpstr>
      <vt:lpstr>myynnit</vt:lpstr>
      <vt:lpstr>rapo</vt:lpstr>
      <vt:lpstr>f</vt:lpstr>
      <vt:lpstr>myyjat</vt:lpstr>
      <vt:lpstr>myynnit</vt:lpstr>
      <vt:lpstr>ryhmat</vt:lpstr>
      <vt:lpstr>vyk_lkm</vt:lpstr>
      <vt:lpstr>vyk_yht</vt:lpstr>
    </vt:vector>
  </TitlesOfParts>
  <Company>University of Turku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 Leino</dc:creator>
  <cp:lastModifiedBy>Tuomas Ojala</cp:lastModifiedBy>
  <dcterms:created xsi:type="dcterms:W3CDTF">2023-11-05T15:40:17Z</dcterms:created>
  <dcterms:modified xsi:type="dcterms:W3CDTF">2024-10-02T11:14:25Z</dcterms:modified>
</cp:coreProperties>
</file>